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1.xml" ContentType="application/vnd.openxmlformats-officedocument.spreadsheetml.pivot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MPRESA\CONTROLE ADMINISTRATIVO\"/>
    </mc:Choice>
  </mc:AlternateContent>
  <xr:revisionPtr revIDLastSave="0" documentId="13_ncr:1_{53E9DECF-7101-4A44-8B65-FC986EAC314A}" xr6:coauthVersionLast="47" xr6:coauthVersionMax="47" xr10:uidLastSave="{00000000-0000-0000-0000-000000000000}"/>
  <bookViews>
    <workbookView xWindow="-120" yWindow="-120" windowWidth="24240" windowHeight="13140" tabRatio="857" activeTab="1" xr2:uid="{1710E57F-DE27-4B79-81AA-3AA731FC5D1D}"/>
  </bookViews>
  <sheets>
    <sheet name="FLUXO" sheetId="17" r:id="rId1"/>
    <sheet name="CONTAS A PAGAR_GERAL" sheetId="9" r:id="rId2"/>
    <sheet name="BD_CONTAS A PAGAR" sheetId="1" r:id="rId3"/>
    <sheet name="NOTAS E BOLETOS_GERAL" sheetId="16" r:id="rId4"/>
    <sheet name="BD_NOTAS E BOLETOS" sheetId="15" r:id="rId5"/>
    <sheet name="FATURAMENTO" sheetId="4" r:id="rId6"/>
    <sheet name="BD_NOTAS_FISCAIS" sheetId="3" r:id="rId7"/>
  </sheets>
  <definedNames>
    <definedName name="DadosExternos_1" localSheetId="1" hidden="1">'CONTAS A PAGAR_GERAL'!$A$1:$L$662</definedName>
    <definedName name="DadosExternos_1" localSheetId="5" hidden="1">FATURAMENTO!$A$1:$G$436</definedName>
    <definedName name="DadosExternos_1" localSheetId="3" hidden="1">'NOTAS E BOLETOS_GERAL'!$A$1:$L$1583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9" l="1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P2" i="9"/>
  <c r="P3" i="9"/>
  <c r="P4" i="9"/>
  <c r="R4" i="9" s="1"/>
  <c r="P5" i="9"/>
  <c r="P6" i="9"/>
  <c r="P7" i="9"/>
  <c r="P8" i="9"/>
  <c r="R8" i="9" s="1"/>
  <c r="P9" i="9"/>
  <c r="P10" i="9"/>
  <c r="P11" i="9"/>
  <c r="P12" i="9"/>
  <c r="R12" i="9" s="1"/>
  <c r="P13" i="9"/>
  <c r="P14" i="9"/>
  <c r="P15" i="9"/>
  <c r="P16" i="9"/>
  <c r="R16" i="9" s="1"/>
  <c r="P17" i="9"/>
  <c r="P18" i="9"/>
  <c r="P19" i="9"/>
  <c r="P20" i="9"/>
  <c r="R20" i="9" s="1"/>
  <c r="P21" i="9"/>
  <c r="P22" i="9"/>
  <c r="P23" i="9"/>
  <c r="P24" i="9"/>
  <c r="R24" i="9" s="1"/>
  <c r="P25" i="9"/>
  <c r="P26" i="9"/>
  <c r="P27" i="9"/>
  <c r="P28" i="9"/>
  <c r="R28" i="9" s="1"/>
  <c r="P29" i="9"/>
  <c r="P30" i="9"/>
  <c r="P31" i="9"/>
  <c r="P32" i="9"/>
  <c r="R32" i="9" s="1"/>
  <c r="P33" i="9"/>
  <c r="P34" i="9"/>
  <c r="P35" i="9"/>
  <c r="P36" i="9"/>
  <c r="R36" i="9" s="1"/>
  <c r="P37" i="9"/>
  <c r="P38" i="9"/>
  <c r="P39" i="9"/>
  <c r="P40" i="9"/>
  <c r="R40" i="9" s="1"/>
  <c r="P41" i="9"/>
  <c r="P42" i="9"/>
  <c r="P43" i="9"/>
  <c r="P44" i="9"/>
  <c r="R44" i="9" s="1"/>
  <c r="P45" i="9"/>
  <c r="P46" i="9"/>
  <c r="P47" i="9"/>
  <c r="P48" i="9"/>
  <c r="R48" i="9" s="1"/>
  <c r="P49" i="9"/>
  <c r="P50" i="9"/>
  <c r="P51" i="9"/>
  <c r="P52" i="9"/>
  <c r="R52" i="9" s="1"/>
  <c r="P53" i="9"/>
  <c r="P54" i="9"/>
  <c r="P55" i="9"/>
  <c r="P56" i="9"/>
  <c r="R56" i="9" s="1"/>
  <c r="P57" i="9"/>
  <c r="P58" i="9"/>
  <c r="P59" i="9"/>
  <c r="P60" i="9"/>
  <c r="R60" i="9" s="1"/>
  <c r="P61" i="9"/>
  <c r="P62" i="9"/>
  <c r="P63" i="9"/>
  <c r="P64" i="9"/>
  <c r="R64" i="9" s="1"/>
  <c r="P65" i="9"/>
  <c r="P66" i="9"/>
  <c r="P67" i="9"/>
  <c r="P68" i="9"/>
  <c r="R68" i="9" s="1"/>
  <c r="P69" i="9"/>
  <c r="P70" i="9"/>
  <c r="P71" i="9"/>
  <c r="P72" i="9"/>
  <c r="R72" i="9" s="1"/>
  <c r="P73" i="9"/>
  <c r="P74" i="9"/>
  <c r="P75" i="9"/>
  <c r="P76" i="9"/>
  <c r="R76" i="9" s="1"/>
  <c r="P77" i="9"/>
  <c r="P78" i="9"/>
  <c r="P79" i="9"/>
  <c r="P80" i="9"/>
  <c r="R80" i="9" s="1"/>
  <c r="P81" i="9"/>
  <c r="P82" i="9"/>
  <c r="P83" i="9"/>
  <c r="P84" i="9"/>
  <c r="R84" i="9" s="1"/>
  <c r="P85" i="9"/>
  <c r="P86" i="9"/>
  <c r="P87" i="9"/>
  <c r="P88" i="9"/>
  <c r="R88" i="9" s="1"/>
  <c r="P89" i="9"/>
  <c r="P90" i="9"/>
  <c r="P91" i="9"/>
  <c r="P92" i="9"/>
  <c r="R92" i="9" s="1"/>
  <c r="P93" i="9"/>
  <c r="P94" i="9"/>
  <c r="P95" i="9"/>
  <c r="P96" i="9"/>
  <c r="R96" i="9" s="1"/>
  <c r="P97" i="9"/>
  <c r="P98" i="9"/>
  <c r="P99" i="9"/>
  <c r="P100" i="9"/>
  <c r="R100" i="9" s="1"/>
  <c r="P101" i="9"/>
  <c r="P102" i="9"/>
  <c r="P103" i="9"/>
  <c r="P104" i="9"/>
  <c r="R104" i="9" s="1"/>
  <c r="P105" i="9"/>
  <c r="P106" i="9"/>
  <c r="P107" i="9"/>
  <c r="P108" i="9"/>
  <c r="R108" i="9" s="1"/>
  <c r="P109" i="9"/>
  <c r="P110" i="9"/>
  <c r="P111" i="9"/>
  <c r="P112" i="9"/>
  <c r="R112" i="9" s="1"/>
  <c r="P113" i="9"/>
  <c r="P114" i="9"/>
  <c r="P115" i="9"/>
  <c r="P116" i="9"/>
  <c r="R116" i="9" s="1"/>
  <c r="P117" i="9"/>
  <c r="P118" i="9"/>
  <c r="P119" i="9"/>
  <c r="P120" i="9"/>
  <c r="R120" i="9" s="1"/>
  <c r="P121" i="9"/>
  <c r="P122" i="9"/>
  <c r="P123" i="9"/>
  <c r="P124" i="9"/>
  <c r="R124" i="9" s="1"/>
  <c r="P125" i="9"/>
  <c r="P126" i="9"/>
  <c r="P127" i="9"/>
  <c r="P128" i="9"/>
  <c r="R128" i="9" s="1"/>
  <c r="P129" i="9"/>
  <c r="P130" i="9"/>
  <c r="P131" i="9"/>
  <c r="P132" i="9"/>
  <c r="R132" i="9" s="1"/>
  <c r="P133" i="9"/>
  <c r="P134" i="9"/>
  <c r="P135" i="9"/>
  <c r="P136" i="9"/>
  <c r="R136" i="9" s="1"/>
  <c r="P137" i="9"/>
  <c r="P138" i="9"/>
  <c r="P139" i="9"/>
  <c r="P140" i="9"/>
  <c r="R140" i="9" s="1"/>
  <c r="P141" i="9"/>
  <c r="P142" i="9"/>
  <c r="P143" i="9"/>
  <c r="P144" i="9"/>
  <c r="R144" i="9" s="1"/>
  <c r="P145" i="9"/>
  <c r="P146" i="9"/>
  <c r="P147" i="9"/>
  <c r="P148" i="9"/>
  <c r="R148" i="9" s="1"/>
  <c r="P149" i="9"/>
  <c r="P150" i="9"/>
  <c r="P151" i="9"/>
  <c r="P152" i="9"/>
  <c r="R152" i="9" s="1"/>
  <c r="P153" i="9"/>
  <c r="P154" i="9"/>
  <c r="P155" i="9"/>
  <c r="P156" i="9"/>
  <c r="R156" i="9" s="1"/>
  <c r="P157" i="9"/>
  <c r="P158" i="9"/>
  <c r="P159" i="9"/>
  <c r="P160" i="9"/>
  <c r="R160" i="9" s="1"/>
  <c r="P161" i="9"/>
  <c r="P162" i="9"/>
  <c r="P163" i="9"/>
  <c r="P164" i="9"/>
  <c r="R164" i="9" s="1"/>
  <c r="P165" i="9"/>
  <c r="P166" i="9"/>
  <c r="P167" i="9"/>
  <c r="P168" i="9"/>
  <c r="R168" i="9" s="1"/>
  <c r="P169" i="9"/>
  <c r="P170" i="9"/>
  <c r="P171" i="9"/>
  <c r="P172" i="9"/>
  <c r="R172" i="9" s="1"/>
  <c r="P173" i="9"/>
  <c r="P174" i="9"/>
  <c r="P175" i="9"/>
  <c r="P176" i="9"/>
  <c r="R176" i="9" s="1"/>
  <c r="P177" i="9"/>
  <c r="P178" i="9"/>
  <c r="P179" i="9"/>
  <c r="P180" i="9"/>
  <c r="R180" i="9" s="1"/>
  <c r="P181" i="9"/>
  <c r="P182" i="9"/>
  <c r="P183" i="9"/>
  <c r="P184" i="9"/>
  <c r="R184" i="9" s="1"/>
  <c r="P185" i="9"/>
  <c r="P186" i="9"/>
  <c r="P187" i="9"/>
  <c r="P188" i="9"/>
  <c r="R188" i="9" s="1"/>
  <c r="P189" i="9"/>
  <c r="P190" i="9"/>
  <c r="P191" i="9"/>
  <c r="P192" i="9"/>
  <c r="R192" i="9" s="1"/>
  <c r="P193" i="9"/>
  <c r="P194" i="9"/>
  <c r="P195" i="9"/>
  <c r="P196" i="9"/>
  <c r="R196" i="9" s="1"/>
  <c r="P197" i="9"/>
  <c r="P198" i="9"/>
  <c r="P199" i="9"/>
  <c r="P200" i="9"/>
  <c r="R200" i="9" s="1"/>
  <c r="P201" i="9"/>
  <c r="P202" i="9"/>
  <c r="P203" i="9"/>
  <c r="P204" i="9"/>
  <c r="R204" i="9" s="1"/>
  <c r="P205" i="9"/>
  <c r="P206" i="9"/>
  <c r="P207" i="9"/>
  <c r="P208" i="9"/>
  <c r="R208" i="9" s="1"/>
  <c r="P209" i="9"/>
  <c r="P210" i="9"/>
  <c r="P211" i="9"/>
  <c r="P212" i="9"/>
  <c r="R212" i="9" s="1"/>
  <c r="P213" i="9"/>
  <c r="P214" i="9"/>
  <c r="P215" i="9"/>
  <c r="P216" i="9"/>
  <c r="R216" i="9" s="1"/>
  <c r="P217" i="9"/>
  <c r="P218" i="9"/>
  <c r="P219" i="9"/>
  <c r="P220" i="9"/>
  <c r="R220" i="9" s="1"/>
  <c r="P221" i="9"/>
  <c r="P222" i="9"/>
  <c r="P223" i="9"/>
  <c r="P224" i="9"/>
  <c r="R224" i="9" s="1"/>
  <c r="P225" i="9"/>
  <c r="P226" i="9"/>
  <c r="P227" i="9"/>
  <c r="P228" i="9"/>
  <c r="R228" i="9" s="1"/>
  <c r="P229" i="9"/>
  <c r="P230" i="9"/>
  <c r="P231" i="9"/>
  <c r="P232" i="9"/>
  <c r="R232" i="9" s="1"/>
  <c r="P233" i="9"/>
  <c r="P234" i="9"/>
  <c r="P235" i="9"/>
  <c r="P236" i="9"/>
  <c r="R236" i="9" s="1"/>
  <c r="P237" i="9"/>
  <c r="P238" i="9"/>
  <c r="P239" i="9"/>
  <c r="P240" i="9"/>
  <c r="R240" i="9" s="1"/>
  <c r="P241" i="9"/>
  <c r="P242" i="9"/>
  <c r="P243" i="9"/>
  <c r="P244" i="9"/>
  <c r="R244" i="9" s="1"/>
  <c r="P245" i="9"/>
  <c r="P246" i="9"/>
  <c r="P247" i="9"/>
  <c r="P248" i="9"/>
  <c r="R248" i="9" s="1"/>
  <c r="P249" i="9"/>
  <c r="P250" i="9"/>
  <c r="P251" i="9"/>
  <c r="P252" i="9"/>
  <c r="R252" i="9" s="1"/>
  <c r="P253" i="9"/>
  <c r="P254" i="9"/>
  <c r="P255" i="9"/>
  <c r="P256" i="9"/>
  <c r="R256" i="9" s="1"/>
  <c r="P257" i="9"/>
  <c r="P258" i="9"/>
  <c r="P259" i="9"/>
  <c r="P260" i="9"/>
  <c r="R260" i="9" s="1"/>
  <c r="P261" i="9"/>
  <c r="P262" i="9"/>
  <c r="P263" i="9"/>
  <c r="P264" i="9"/>
  <c r="R264" i="9" s="1"/>
  <c r="P265" i="9"/>
  <c r="P266" i="9"/>
  <c r="P267" i="9"/>
  <c r="P268" i="9"/>
  <c r="R268" i="9" s="1"/>
  <c r="P269" i="9"/>
  <c r="P270" i="9"/>
  <c r="P271" i="9"/>
  <c r="P272" i="9"/>
  <c r="R272" i="9" s="1"/>
  <c r="P273" i="9"/>
  <c r="P274" i="9"/>
  <c r="P275" i="9"/>
  <c r="P276" i="9"/>
  <c r="R276" i="9" s="1"/>
  <c r="P277" i="9"/>
  <c r="P278" i="9"/>
  <c r="P279" i="9"/>
  <c r="P280" i="9"/>
  <c r="R280" i="9" s="1"/>
  <c r="P281" i="9"/>
  <c r="P282" i="9"/>
  <c r="P283" i="9"/>
  <c r="P284" i="9"/>
  <c r="R284" i="9" s="1"/>
  <c r="P285" i="9"/>
  <c r="P286" i="9"/>
  <c r="P287" i="9"/>
  <c r="P288" i="9"/>
  <c r="R288" i="9" s="1"/>
  <c r="P289" i="9"/>
  <c r="P290" i="9"/>
  <c r="P291" i="9"/>
  <c r="P292" i="9"/>
  <c r="R292" i="9" s="1"/>
  <c r="P293" i="9"/>
  <c r="P294" i="9"/>
  <c r="P295" i="9"/>
  <c r="P296" i="9"/>
  <c r="R296" i="9" s="1"/>
  <c r="P297" i="9"/>
  <c r="P298" i="9"/>
  <c r="P299" i="9"/>
  <c r="P300" i="9"/>
  <c r="R300" i="9" s="1"/>
  <c r="P301" i="9"/>
  <c r="P302" i="9"/>
  <c r="P303" i="9"/>
  <c r="P304" i="9"/>
  <c r="R304" i="9" s="1"/>
  <c r="P305" i="9"/>
  <c r="P306" i="9"/>
  <c r="P307" i="9"/>
  <c r="P308" i="9"/>
  <c r="R308" i="9" s="1"/>
  <c r="P309" i="9"/>
  <c r="P310" i="9"/>
  <c r="P311" i="9"/>
  <c r="P312" i="9"/>
  <c r="R312" i="9" s="1"/>
  <c r="P313" i="9"/>
  <c r="P314" i="9"/>
  <c r="P315" i="9"/>
  <c r="P316" i="9"/>
  <c r="R316" i="9" s="1"/>
  <c r="P317" i="9"/>
  <c r="P318" i="9"/>
  <c r="P319" i="9"/>
  <c r="P320" i="9"/>
  <c r="R320" i="9" s="1"/>
  <c r="P321" i="9"/>
  <c r="P322" i="9"/>
  <c r="P323" i="9"/>
  <c r="P324" i="9"/>
  <c r="R324" i="9" s="1"/>
  <c r="P325" i="9"/>
  <c r="P326" i="9"/>
  <c r="P327" i="9"/>
  <c r="P328" i="9"/>
  <c r="R328" i="9" s="1"/>
  <c r="P329" i="9"/>
  <c r="P330" i="9"/>
  <c r="P331" i="9"/>
  <c r="P332" i="9"/>
  <c r="R332" i="9" s="1"/>
  <c r="P333" i="9"/>
  <c r="P334" i="9"/>
  <c r="P335" i="9"/>
  <c r="P336" i="9"/>
  <c r="R336" i="9" s="1"/>
  <c r="P337" i="9"/>
  <c r="P338" i="9"/>
  <c r="P339" i="9"/>
  <c r="P340" i="9"/>
  <c r="R340" i="9" s="1"/>
  <c r="P341" i="9"/>
  <c r="P342" i="9"/>
  <c r="P343" i="9"/>
  <c r="P344" i="9"/>
  <c r="R344" i="9" s="1"/>
  <c r="P345" i="9"/>
  <c r="P346" i="9"/>
  <c r="P347" i="9"/>
  <c r="P348" i="9"/>
  <c r="R348" i="9" s="1"/>
  <c r="P349" i="9"/>
  <c r="P350" i="9"/>
  <c r="P351" i="9"/>
  <c r="P352" i="9"/>
  <c r="R352" i="9" s="1"/>
  <c r="P353" i="9"/>
  <c r="P354" i="9"/>
  <c r="P355" i="9"/>
  <c r="P356" i="9"/>
  <c r="R356" i="9" s="1"/>
  <c r="P357" i="9"/>
  <c r="P358" i="9"/>
  <c r="P359" i="9"/>
  <c r="P360" i="9"/>
  <c r="R360" i="9" s="1"/>
  <c r="P361" i="9"/>
  <c r="P362" i="9"/>
  <c r="P363" i="9"/>
  <c r="P364" i="9"/>
  <c r="R364" i="9" s="1"/>
  <c r="P365" i="9"/>
  <c r="P366" i="9"/>
  <c r="P367" i="9"/>
  <c r="P368" i="9"/>
  <c r="R368" i="9" s="1"/>
  <c r="P369" i="9"/>
  <c r="P370" i="9"/>
  <c r="P371" i="9"/>
  <c r="P372" i="9"/>
  <c r="R372" i="9" s="1"/>
  <c r="P373" i="9"/>
  <c r="P374" i="9"/>
  <c r="P375" i="9"/>
  <c r="P376" i="9"/>
  <c r="R376" i="9" s="1"/>
  <c r="P377" i="9"/>
  <c r="P378" i="9"/>
  <c r="P379" i="9"/>
  <c r="P380" i="9"/>
  <c r="R380" i="9" s="1"/>
  <c r="P381" i="9"/>
  <c r="P382" i="9"/>
  <c r="P383" i="9"/>
  <c r="P384" i="9"/>
  <c r="R384" i="9" s="1"/>
  <c r="P385" i="9"/>
  <c r="P386" i="9"/>
  <c r="P387" i="9"/>
  <c r="P388" i="9"/>
  <c r="R388" i="9" s="1"/>
  <c r="P389" i="9"/>
  <c r="P390" i="9"/>
  <c r="P391" i="9"/>
  <c r="P392" i="9"/>
  <c r="R392" i="9" s="1"/>
  <c r="P393" i="9"/>
  <c r="P394" i="9"/>
  <c r="P395" i="9"/>
  <c r="P396" i="9"/>
  <c r="R396" i="9" s="1"/>
  <c r="P397" i="9"/>
  <c r="P398" i="9"/>
  <c r="P399" i="9"/>
  <c r="P400" i="9"/>
  <c r="R400" i="9" s="1"/>
  <c r="P401" i="9"/>
  <c r="P402" i="9"/>
  <c r="P403" i="9"/>
  <c r="P404" i="9"/>
  <c r="R404" i="9" s="1"/>
  <c r="P405" i="9"/>
  <c r="P406" i="9"/>
  <c r="P407" i="9"/>
  <c r="P408" i="9"/>
  <c r="R408" i="9" s="1"/>
  <c r="P409" i="9"/>
  <c r="P410" i="9"/>
  <c r="P411" i="9"/>
  <c r="P412" i="9"/>
  <c r="R412" i="9" s="1"/>
  <c r="P413" i="9"/>
  <c r="P414" i="9"/>
  <c r="P415" i="9"/>
  <c r="P416" i="9"/>
  <c r="R416" i="9" s="1"/>
  <c r="P417" i="9"/>
  <c r="P418" i="9"/>
  <c r="P419" i="9"/>
  <c r="P420" i="9"/>
  <c r="R420" i="9" s="1"/>
  <c r="P421" i="9"/>
  <c r="P422" i="9"/>
  <c r="P423" i="9"/>
  <c r="P424" i="9"/>
  <c r="R424" i="9" s="1"/>
  <c r="P425" i="9"/>
  <c r="P426" i="9"/>
  <c r="P427" i="9"/>
  <c r="P428" i="9"/>
  <c r="R428" i="9" s="1"/>
  <c r="P429" i="9"/>
  <c r="P430" i="9"/>
  <c r="P431" i="9"/>
  <c r="P432" i="9"/>
  <c r="R432" i="9" s="1"/>
  <c r="P433" i="9"/>
  <c r="P434" i="9"/>
  <c r="P435" i="9"/>
  <c r="P436" i="9"/>
  <c r="R436" i="9" s="1"/>
  <c r="P437" i="9"/>
  <c r="P438" i="9"/>
  <c r="P439" i="9"/>
  <c r="P440" i="9"/>
  <c r="R440" i="9" s="1"/>
  <c r="P441" i="9"/>
  <c r="P442" i="9"/>
  <c r="P443" i="9"/>
  <c r="P444" i="9"/>
  <c r="R444" i="9" s="1"/>
  <c r="P445" i="9"/>
  <c r="P446" i="9"/>
  <c r="P447" i="9"/>
  <c r="P448" i="9"/>
  <c r="R448" i="9" s="1"/>
  <c r="P449" i="9"/>
  <c r="P450" i="9"/>
  <c r="P451" i="9"/>
  <c r="P452" i="9"/>
  <c r="R452" i="9" s="1"/>
  <c r="P453" i="9"/>
  <c r="P454" i="9"/>
  <c r="P455" i="9"/>
  <c r="P456" i="9"/>
  <c r="R456" i="9" s="1"/>
  <c r="P457" i="9"/>
  <c r="P458" i="9"/>
  <c r="P459" i="9"/>
  <c r="P460" i="9"/>
  <c r="R460" i="9" s="1"/>
  <c r="P461" i="9"/>
  <c r="P462" i="9"/>
  <c r="P463" i="9"/>
  <c r="P464" i="9"/>
  <c r="R464" i="9" s="1"/>
  <c r="P465" i="9"/>
  <c r="P466" i="9"/>
  <c r="P467" i="9"/>
  <c r="P468" i="9"/>
  <c r="R468" i="9" s="1"/>
  <c r="P469" i="9"/>
  <c r="P470" i="9"/>
  <c r="P471" i="9"/>
  <c r="P472" i="9"/>
  <c r="R472" i="9" s="1"/>
  <c r="P473" i="9"/>
  <c r="P474" i="9"/>
  <c r="P475" i="9"/>
  <c r="P476" i="9"/>
  <c r="R476" i="9" s="1"/>
  <c r="P477" i="9"/>
  <c r="P478" i="9"/>
  <c r="P479" i="9"/>
  <c r="P480" i="9"/>
  <c r="R480" i="9" s="1"/>
  <c r="P481" i="9"/>
  <c r="P482" i="9"/>
  <c r="P483" i="9"/>
  <c r="P484" i="9"/>
  <c r="R484" i="9" s="1"/>
  <c r="P485" i="9"/>
  <c r="P486" i="9"/>
  <c r="P487" i="9"/>
  <c r="P488" i="9"/>
  <c r="R488" i="9" s="1"/>
  <c r="P489" i="9"/>
  <c r="P490" i="9"/>
  <c r="P491" i="9"/>
  <c r="P492" i="9"/>
  <c r="R492" i="9" s="1"/>
  <c r="P493" i="9"/>
  <c r="P494" i="9"/>
  <c r="P495" i="9"/>
  <c r="P496" i="9"/>
  <c r="R496" i="9" s="1"/>
  <c r="P497" i="9"/>
  <c r="P498" i="9"/>
  <c r="P499" i="9"/>
  <c r="P500" i="9"/>
  <c r="R500" i="9" s="1"/>
  <c r="P501" i="9"/>
  <c r="P502" i="9"/>
  <c r="P503" i="9"/>
  <c r="P504" i="9"/>
  <c r="R504" i="9" s="1"/>
  <c r="P505" i="9"/>
  <c r="P506" i="9"/>
  <c r="P507" i="9"/>
  <c r="P508" i="9"/>
  <c r="R508" i="9" s="1"/>
  <c r="P509" i="9"/>
  <c r="P510" i="9"/>
  <c r="P511" i="9"/>
  <c r="P512" i="9"/>
  <c r="R512" i="9" s="1"/>
  <c r="P513" i="9"/>
  <c r="P514" i="9"/>
  <c r="P515" i="9"/>
  <c r="P516" i="9"/>
  <c r="R516" i="9" s="1"/>
  <c r="P517" i="9"/>
  <c r="P518" i="9"/>
  <c r="P519" i="9"/>
  <c r="P520" i="9"/>
  <c r="R520" i="9" s="1"/>
  <c r="P521" i="9"/>
  <c r="P522" i="9"/>
  <c r="P523" i="9"/>
  <c r="P524" i="9"/>
  <c r="R524" i="9" s="1"/>
  <c r="P525" i="9"/>
  <c r="P526" i="9"/>
  <c r="P527" i="9"/>
  <c r="P528" i="9"/>
  <c r="R528" i="9" s="1"/>
  <c r="P529" i="9"/>
  <c r="P530" i="9"/>
  <c r="P531" i="9"/>
  <c r="P532" i="9"/>
  <c r="R532" i="9" s="1"/>
  <c r="P533" i="9"/>
  <c r="P534" i="9"/>
  <c r="P535" i="9"/>
  <c r="P536" i="9"/>
  <c r="R536" i="9" s="1"/>
  <c r="P537" i="9"/>
  <c r="P538" i="9"/>
  <c r="P539" i="9"/>
  <c r="P540" i="9"/>
  <c r="R540" i="9" s="1"/>
  <c r="P541" i="9"/>
  <c r="P542" i="9"/>
  <c r="P543" i="9"/>
  <c r="P544" i="9"/>
  <c r="R544" i="9" s="1"/>
  <c r="P545" i="9"/>
  <c r="P546" i="9"/>
  <c r="P547" i="9"/>
  <c r="P548" i="9"/>
  <c r="R548" i="9" s="1"/>
  <c r="P549" i="9"/>
  <c r="P550" i="9"/>
  <c r="P551" i="9"/>
  <c r="P552" i="9"/>
  <c r="R552" i="9" s="1"/>
  <c r="P553" i="9"/>
  <c r="P554" i="9"/>
  <c r="P555" i="9"/>
  <c r="P556" i="9"/>
  <c r="R556" i="9" s="1"/>
  <c r="P557" i="9"/>
  <c r="P558" i="9"/>
  <c r="P559" i="9"/>
  <c r="P560" i="9"/>
  <c r="R560" i="9" s="1"/>
  <c r="P561" i="9"/>
  <c r="P562" i="9"/>
  <c r="P563" i="9"/>
  <c r="P564" i="9"/>
  <c r="R564" i="9" s="1"/>
  <c r="P565" i="9"/>
  <c r="P566" i="9"/>
  <c r="P567" i="9"/>
  <c r="P568" i="9"/>
  <c r="R568" i="9" s="1"/>
  <c r="P569" i="9"/>
  <c r="P570" i="9"/>
  <c r="P571" i="9"/>
  <c r="P572" i="9"/>
  <c r="R572" i="9" s="1"/>
  <c r="P573" i="9"/>
  <c r="P574" i="9"/>
  <c r="P575" i="9"/>
  <c r="P576" i="9"/>
  <c r="R576" i="9" s="1"/>
  <c r="P577" i="9"/>
  <c r="P578" i="9"/>
  <c r="P579" i="9"/>
  <c r="P580" i="9"/>
  <c r="R580" i="9" s="1"/>
  <c r="P581" i="9"/>
  <c r="P582" i="9"/>
  <c r="P583" i="9"/>
  <c r="P584" i="9"/>
  <c r="R584" i="9" s="1"/>
  <c r="P585" i="9"/>
  <c r="P586" i="9"/>
  <c r="P587" i="9"/>
  <c r="P588" i="9"/>
  <c r="R588" i="9" s="1"/>
  <c r="P589" i="9"/>
  <c r="P590" i="9"/>
  <c r="P591" i="9"/>
  <c r="P592" i="9"/>
  <c r="R592" i="9" s="1"/>
  <c r="P593" i="9"/>
  <c r="P594" i="9"/>
  <c r="P595" i="9"/>
  <c r="P596" i="9"/>
  <c r="R596" i="9" s="1"/>
  <c r="P597" i="9"/>
  <c r="P598" i="9"/>
  <c r="P599" i="9"/>
  <c r="P600" i="9"/>
  <c r="R600" i="9" s="1"/>
  <c r="P601" i="9"/>
  <c r="P602" i="9"/>
  <c r="P603" i="9"/>
  <c r="P604" i="9"/>
  <c r="R604" i="9" s="1"/>
  <c r="P605" i="9"/>
  <c r="P606" i="9"/>
  <c r="P607" i="9"/>
  <c r="P608" i="9"/>
  <c r="R608" i="9" s="1"/>
  <c r="P609" i="9"/>
  <c r="P610" i="9"/>
  <c r="P611" i="9"/>
  <c r="P612" i="9"/>
  <c r="R612" i="9" s="1"/>
  <c r="P613" i="9"/>
  <c r="P614" i="9"/>
  <c r="P615" i="9"/>
  <c r="P616" i="9"/>
  <c r="R616" i="9" s="1"/>
  <c r="P617" i="9"/>
  <c r="P618" i="9"/>
  <c r="P619" i="9"/>
  <c r="P620" i="9"/>
  <c r="R620" i="9" s="1"/>
  <c r="P621" i="9"/>
  <c r="P622" i="9"/>
  <c r="P623" i="9"/>
  <c r="P624" i="9"/>
  <c r="R624" i="9" s="1"/>
  <c r="P625" i="9"/>
  <c r="P626" i="9"/>
  <c r="P627" i="9"/>
  <c r="P628" i="9"/>
  <c r="R628" i="9" s="1"/>
  <c r="P629" i="9"/>
  <c r="P630" i="9"/>
  <c r="P631" i="9"/>
  <c r="P632" i="9"/>
  <c r="R632" i="9" s="1"/>
  <c r="P633" i="9"/>
  <c r="P634" i="9"/>
  <c r="P635" i="9"/>
  <c r="P636" i="9"/>
  <c r="R636" i="9" s="1"/>
  <c r="P637" i="9"/>
  <c r="P638" i="9"/>
  <c r="P639" i="9"/>
  <c r="P640" i="9"/>
  <c r="R640" i="9" s="1"/>
  <c r="P641" i="9"/>
  <c r="P642" i="9"/>
  <c r="P643" i="9"/>
  <c r="P644" i="9"/>
  <c r="R644" i="9" s="1"/>
  <c r="P645" i="9"/>
  <c r="P646" i="9"/>
  <c r="P647" i="9"/>
  <c r="P648" i="9"/>
  <c r="R648" i="9" s="1"/>
  <c r="P649" i="9"/>
  <c r="P650" i="9"/>
  <c r="P651" i="9"/>
  <c r="P652" i="9"/>
  <c r="R652" i="9" s="1"/>
  <c r="P653" i="9"/>
  <c r="P654" i="9"/>
  <c r="P655" i="9"/>
  <c r="P656" i="9"/>
  <c r="R656" i="9" s="1"/>
  <c r="P657" i="9"/>
  <c r="P658" i="9"/>
  <c r="P659" i="9"/>
  <c r="P660" i="9"/>
  <c r="R660" i="9" s="1"/>
  <c r="P661" i="9"/>
  <c r="P662" i="9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Q353" i="9"/>
  <c r="Q354" i="9"/>
  <c r="Q355" i="9"/>
  <c r="Q356" i="9"/>
  <c r="Q357" i="9"/>
  <c r="Q358" i="9"/>
  <c r="Q359" i="9"/>
  <c r="Q360" i="9"/>
  <c r="Q361" i="9"/>
  <c r="Q362" i="9"/>
  <c r="Q363" i="9"/>
  <c r="Q364" i="9"/>
  <c r="Q365" i="9"/>
  <c r="Q366" i="9"/>
  <c r="Q367" i="9"/>
  <c r="Q368" i="9"/>
  <c r="Q369" i="9"/>
  <c r="Q370" i="9"/>
  <c r="Q371" i="9"/>
  <c r="Q372" i="9"/>
  <c r="Q373" i="9"/>
  <c r="Q374" i="9"/>
  <c r="Q375" i="9"/>
  <c r="Q376" i="9"/>
  <c r="Q377" i="9"/>
  <c r="Q378" i="9"/>
  <c r="Q379" i="9"/>
  <c r="Q380" i="9"/>
  <c r="Q381" i="9"/>
  <c r="Q382" i="9"/>
  <c r="Q383" i="9"/>
  <c r="Q384" i="9"/>
  <c r="Q385" i="9"/>
  <c r="Q386" i="9"/>
  <c r="Q387" i="9"/>
  <c r="Q388" i="9"/>
  <c r="Q389" i="9"/>
  <c r="Q390" i="9"/>
  <c r="Q391" i="9"/>
  <c r="Q392" i="9"/>
  <c r="Q393" i="9"/>
  <c r="Q394" i="9"/>
  <c r="Q395" i="9"/>
  <c r="Q396" i="9"/>
  <c r="Q397" i="9"/>
  <c r="Q398" i="9"/>
  <c r="Q399" i="9"/>
  <c r="Q400" i="9"/>
  <c r="Q401" i="9"/>
  <c r="Q402" i="9"/>
  <c r="Q403" i="9"/>
  <c r="Q404" i="9"/>
  <c r="Q405" i="9"/>
  <c r="Q406" i="9"/>
  <c r="Q407" i="9"/>
  <c r="Q408" i="9"/>
  <c r="Q409" i="9"/>
  <c r="Q410" i="9"/>
  <c r="Q411" i="9"/>
  <c r="Q412" i="9"/>
  <c r="Q413" i="9"/>
  <c r="Q414" i="9"/>
  <c r="Q415" i="9"/>
  <c r="Q416" i="9"/>
  <c r="Q417" i="9"/>
  <c r="Q418" i="9"/>
  <c r="Q419" i="9"/>
  <c r="Q420" i="9"/>
  <c r="Q421" i="9"/>
  <c r="Q422" i="9"/>
  <c r="Q423" i="9"/>
  <c r="Q424" i="9"/>
  <c r="Q425" i="9"/>
  <c r="Q426" i="9"/>
  <c r="Q427" i="9"/>
  <c r="Q428" i="9"/>
  <c r="Q429" i="9"/>
  <c r="Q430" i="9"/>
  <c r="Q431" i="9"/>
  <c r="Q432" i="9"/>
  <c r="Q433" i="9"/>
  <c r="Q434" i="9"/>
  <c r="Q435" i="9"/>
  <c r="Q436" i="9"/>
  <c r="Q437" i="9"/>
  <c r="Q438" i="9"/>
  <c r="Q439" i="9"/>
  <c r="Q440" i="9"/>
  <c r="Q441" i="9"/>
  <c r="Q442" i="9"/>
  <c r="Q443" i="9"/>
  <c r="Q444" i="9"/>
  <c r="Q445" i="9"/>
  <c r="Q446" i="9"/>
  <c r="Q447" i="9"/>
  <c r="Q448" i="9"/>
  <c r="Q449" i="9"/>
  <c r="Q450" i="9"/>
  <c r="Q451" i="9"/>
  <c r="Q452" i="9"/>
  <c r="Q453" i="9"/>
  <c r="Q454" i="9"/>
  <c r="Q455" i="9"/>
  <c r="Q456" i="9"/>
  <c r="Q457" i="9"/>
  <c r="Q458" i="9"/>
  <c r="Q459" i="9"/>
  <c r="Q460" i="9"/>
  <c r="Q461" i="9"/>
  <c r="Q462" i="9"/>
  <c r="Q463" i="9"/>
  <c r="Q464" i="9"/>
  <c r="Q465" i="9"/>
  <c r="Q466" i="9"/>
  <c r="Q467" i="9"/>
  <c r="Q468" i="9"/>
  <c r="Q469" i="9"/>
  <c r="Q470" i="9"/>
  <c r="Q471" i="9"/>
  <c r="Q472" i="9"/>
  <c r="Q473" i="9"/>
  <c r="Q474" i="9"/>
  <c r="Q475" i="9"/>
  <c r="Q476" i="9"/>
  <c r="Q477" i="9"/>
  <c r="Q478" i="9"/>
  <c r="Q479" i="9"/>
  <c r="Q480" i="9"/>
  <c r="Q481" i="9"/>
  <c r="Q482" i="9"/>
  <c r="Q483" i="9"/>
  <c r="Q484" i="9"/>
  <c r="Q485" i="9"/>
  <c r="Q486" i="9"/>
  <c r="Q487" i="9"/>
  <c r="Q488" i="9"/>
  <c r="Q489" i="9"/>
  <c r="Q490" i="9"/>
  <c r="Q491" i="9"/>
  <c r="Q492" i="9"/>
  <c r="Q493" i="9"/>
  <c r="Q494" i="9"/>
  <c r="Q495" i="9"/>
  <c r="Q496" i="9"/>
  <c r="Q497" i="9"/>
  <c r="Q498" i="9"/>
  <c r="Q499" i="9"/>
  <c r="Q500" i="9"/>
  <c r="Q501" i="9"/>
  <c r="Q502" i="9"/>
  <c r="Q503" i="9"/>
  <c r="Q504" i="9"/>
  <c r="Q505" i="9"/>
  <c r="Q506" i="9"/>
  <c r="Q507" i="9"/>
  <c r="Q508" i="9"/>
  <c r="Q509" i="9"/>
  <c r="Q510" i="9"/>
  <c r="Q511" i="9"/>
  <c r="Q512" i="9"/>
  <c r="Q513" i="9"/>
  <c r="Q514" i="9"/>
  <c r="Q515" i="9"/>
  <c r="Q516" i="9"/>
  <c r="Q517" i="9"/>
  <c r="Q518" i="9"/>
  <c r="Q519" i="9"/>
  <c r="Q520" i="9"/>
  <c r="Q521" i="9"/>
  <c r="Q522" i="9"/>
  <c r="Q523" i="9"/>
  <c r="Q524" i="9"/>
  <c r="Q525" i="9"/>
  <c r="Q526" i="9"/>
  <c r="Q527" i="9"/>
  <c r="Q528" i="9"/>
  <c r="Q529" i="9"/>
  <c r="Q530" i="9"/>
  <c r="Q531" i="9"/>
  <c r="Q532" i="9"/>
  <c r="Q533" i="9"/>
  <c r="Q534" i="9"/>
  <c r="Q535" i="9"/>
  <c r="Q536" i="9"/>
  <c r="Q537" i="9"/>
  <c r="Q538" i="9"/>
  <c r="Q539" i="9"/>
  <c r="Q540" i="9"/>
  <c r="Q541" i="9"/>
  <c r="Q542" i="9"/>
  <c r="Q543" i="9"/>
  <c r="Q544" i="9"/>
  <c r="Q545" i="9"/>
  <c r="Q546" i="9"/>
  <c r="Q547" i="9"/>
  <c r="Q548" i="9"/>
  <c r="Q549" i="9"/>
  <c r="Q550" i="9"/>
  <c r="Q551" i="9"/>
  <c r="Q552" i="9"/>
  <c r="Q553" i="9"/>
  <c r="Q554" i="9"/>
  <c r="Q555" i="9"/>
  <c r="Q556" i="9"/>
  <c r="Q557" i="9"/>
  <c r="Q558" i="9"/>
  <c r="Q559" i="9"/>
  <c r="Q560" i="9"/>
  <c r="Q561" i="9"/>
  <c r="Q562" i="9"/>
  <c r="Q563" i="9"/>
  <c r="Q564" i="9"/>
  <c r="Q565" i="9"/>
  <c r="Q566" i="9"/>
  <c r="Q567" i="9"/>
  <c r="Q568" i="9"/>
  <c r="Q569" i="9"/>
  <c r="Q570" i="9"/>
  <c r="Q571" i="9"/>
  <c r="Q572" i="9"/>
  <c r="Q573" i="9"/>
  <c r="Q574" i="9"/>
  <c r="Q575" i="9"/>
  <c r="Q576" i="9"/>
  <c r="Q577" i="9"/>
  <c r="Q578" i="9"/>
  <c r="Q579" i="9"/>
  <c r="Q580" i="9"/>
  <c r="Q581" i="9"/>
  <c r="Q582" i="9"/>
  <c r="Q583" i="9"/>
  <c r="Q584" i="9"/>
  <c r="Q585" i="9"/>
  <c r="Q586" i="9"/>
  <c r="Q587" i="9"/>
  <c r="Q588" i="9"/>
  <c r="Q589" i="9"/>
  <c r="Q590" i="9"/>
  <c r="Q591" i="9"/>
  <c r="Q592" i="9"/>
  <c r="Q593" i="9"/>
  <c r="Q594" i="9"/>
  <c r="Q595" i="9"/>
  <c r="Q596" i="9"/>
  <c r="Q597" i="9"/>
  <c r="Q598" i="9"/>
  <c r="Q599" i="9"/>
  <c r="Q600" i="9"/>
  <c r="Q601" i="9"/>
  <c r="Q602" i="9"/>
  <c r="Q603" i="9"/>
  <c r="Q604" i="9"/>
  <c r="Q605" i="9"/>
  <c r="Q606" i="9"/>
  <c r="Q607" i="9"/>
  <c r="Q608" i="9"/>
  <c r="Q609" i="9"/>
  <c r="Q610" i="9"/>
  <c r="Q611" i="9"/>
  <c r="Q612" i="9"/>
  <c r="Q613" i="9"/>
  <c r="Q614" i="9"/>
  <c r="Q615" i="9"/>
  <c r="Q616" i="9"/>
  <c r="Q617" i="9"/>
  <c r="Q618" i="9"/>
  <c r="Q619" i="9"/>
  <c r="Q620" i="9"/>
  <c r="Q621" i="9"/>
  <c r="Q622" i="9"/>
  <c r="Q623" i="9"/>
  <c r="Q624" i="9"/>
  <c r="Q625" i="9"/>
  <c r="Q626" i="9"/>
  <c r="Q627" i="9"/>
  <c r="Q628" i="9"/>
  <c r="Q629" i="9"/>
  <c r="Q630" i="9"/>
  <c r="Q631" i="9"/>
  <c r="Q632" i="9"/>
  <c r="Q633" i="9"/>
  <c r="Q634" i="9"/>
  <c r="Q635" i="9"/>
  <c r="Q636" i="9"/>
  <c r="Q637" i="9"/>
  <c r="Q638" i="9"/>
  <c r="Q639" i="9"/>
  <c r="Q640" i="9"/>
  <c r="Q641" i="9"/>
  <c r="Q642" i="9"/>
  <c r="Q643" i="9"/>
  <c r="Q644" i="9"/>
  <c r="Q645" i="9"/>
  <c r="Q646" i="9"/>
  <c r="Q647" i="9"/>
  <c r="Q648" i="9"/>
  <c r="Q649" i="9"/>
  <c r="Q650" i="9"/>
  <c r="Q651" i="9"/>
  <c r="Q652" i="9"/>
  <c r="Q653" i="9"/>
  <c r="Q654" i="9"/>
  <c r="Q655" i="9"/>
  <c r="Q656" i="9"/>
  <c r="Q657" i="9"/>
  <c r="Q658" i="9"/>
  <c r="Q659" i="9"/>
  <c r="Q660" i="9"/>
  <c r="Q661" i="9"/>
  <c r="Q662" i="9"/>
  <c r="R2" i="9"/>
  <c r="R3" i="9"/>
  <c r="R5" i="9"/>
  <c r="R6" i="9"/>
  <c r="R7" i="9"/>
  <c r="R9" i="9"/>
  <c r="R10" i="9"/>
  <c r="R11" i="9"/>
  <c r="R13" i="9"/>
  <c r="R14" i="9"/>
  <c r="R15" i="9"/>
  <c r="R17" i="9"/>
  <c r="R18" i="9"/>
  <c r="R19" i="9"/>
  <c r="R21" i="9"/>
  <c r="R22" i="9"/>
  <c r="R23" i="9"/>
  <c r="R25" i="9"/>
  <c r="R26" i="9"/>
  <c r="R27" i="9"/>
  <c r="R29" i="9"/>
  <c r="R30" i="9"/>
  <c r="R31" i="9"/>
  <c r="R33" i="9"/>
  <c r="R34" i="9"/>
  <c r="R35" i="9"/>
  <c r="R37" i="9"/>
  <c r="R38" i="9"/>
  <c r="R39" i="9"/>
  <c r="R41" i="9"/>
  <c r="R42" i="9"/>
  <c r="R43" i="9"/>
  <c r="R45" i="9"/>
  <c r="R46" i="9"/>
  <c r="R47" i="9"/>
  <c r="R49" i="9"/>
  <c r="R50" i="9"/>
  <c r="R51" i="9"/>
  <c r="R53" i="9"/>
  <c r="R54" i="9"/>
  <c r="R55" i="9"/>
  <c r="R57" i="9"/>
  <c r="R58" i="9"/>
  <c r="R59" i="9"/>
  <c r="R61" i="9"/>
  <c r="R62" i="9"/>
  <c r="R63" i="9"/>
  <c r="R65" i="9"/>
  <c r="R66" i="9"/>
  <c r="R67" i="9"/>
  <c r="R69" i="9"/>
  <c r="R70" i="9"/>
  <c r="R71" i="9"/>
  <c r="R73" i="9"/>
  <c r="R74" i="9"/>
  <c r="R75" i="9"/>
  <c r="R77" i="9"/>
  <c r="R78" i="9"/>
  <c r="R79" i="9"/>
  <c r="R81" i="9"/>
  <c r="R82" i="9"/>
  <c r="R83" i="9"/>
  <c r="R85" i="9"/>
  <c r="R86" i="9"/>
  <c r="R87" i="9"/>
  <c r="R89" i="9"/>
  <c r="R90" i="9"/>
  <c r="R91" i="9"/>
  <c r="R93" i="9"/>
  <c r="R94" i="9"/>
  <c r="R95" i="9"/>
  <c r="R97" i="9"/>
  <c r="R98" i="9"/>
  <c r="R99" i="9"/>
  <c r="R101" i="9"/>
  <c r="R102" i="9"/>
  <c r="R103" i="9"/>
  <c r="R105" i="9"/>
  <c r="R106" i="9"/>
  <c r="R107" i="9"/>
  <c r="R109" i="9"/>
  <c r="R110" i="9"/>
  <c r="R111" i="9"/>
  <c r="R113" i="9"/>
  <c r="R114" i="9"/>
  <c r="R115" i="9"/>
  <c r="R117" i="9"/>
  <c r="R118" i="9"/>
  <c r="R119" i="9"/>
  <c r="R121" i="9"/>
  <c r="R122" i="9"/>
  <c r="R123" i="9"/>
  <c r="R125" i="9"/>
  <c r="R126" i="9"/>
  <c r="R127" i="9"/>
  <c r="R129" i="9"/>
  <c r="R130" i="9"/>
  <c r="R131" i="9"/>
  <c r="R133" i="9"/>
  <c r="R134" i="9"/>
  <c r="R135" i="9"/>
  <c r="R137" i="9"/>
  <c r="R138" i="9"/>
  <c r="R139" i="9"/>
  <c r="R141" i="9"/>
  <c r="R142" i="9"/>
  <c r="R143" i="9"/>
  <c r="R145" i="9"/>
  <c r="R146" i="9"/>
  <c r="R147" i="9"/>
  <c r="R149" i="9"/>
  <c r="R150" i="9"/>
  <c r="R151" i="9"/>
  <c r="R153" i="9"/>
  <c r="R154" i="9"/>
  <c r="R155" i="9"/>
  <c r="R157" i="9"/>
  <c r="R158" i="9"/>
  <c r="R159" i="9"/>
  <c r="R161" i="9"/>
  <c r="R162" i="9"/>
  <c r="R163" i="9"/>
  <c r="R165" i="9"/>
  <c r="R166" i="9"/>
  <c r="R167" i="9"/>
  <c r="R169" i="9"/>
  <c r="R170" i="9"/>
  <c r="R171" i="9"/>
  <c r="R173" i="9"/>
  <c r="R174" i="9"/>
  <c r="R175" i="9"/>
  <c r="R177" i="9"/>
  <c r="R178" i="9"/>
  <c r="R179" i="9"/>
  <c r="R181" i="9"/>
  <c r="R182" i="9"/>
  <c r="R183" i="9"/>
  <c r="R185" i="9"/>
  <c r="R186" i="9"/>
  <c r="R187" i="9"/>
  <c r="R189" i="9"/>
  <c r="R190" i="9"/>
  <c r="R191" i="9"/>
  <c r="R193" i="9"/>
  <c r="R194" i="9"/>
  <c r="R195" i="9"/>
  <c r="R197" i="9"/>
  <c r="R198" i="9"/>
  <c r="R199" i="9"/>
  <c r="R201" i="9"/>
  <c r="R202" i="9"/>
  <c r="R203" i="9"/>
  <c r="R205" i="9"/>
  <c r="R206" i="9"/>
  <c r="R207" i="9"/>
  <c r="R209" i="9"/>
  <c r="R210" i="9"/>
  <c r="R211" i="9"/>
  <c r="R213" i="9"/>
  <c r="R214" i="9"/>
  <c r="R215" i="9"/>
  <c r="R217" i="9"/>
  <c r="R218" i="9"/>
  <c r="R219" i="9"/>
  <c r="R221" i="9"/>
  <c r="R222" i="9"/>
  <c r="R223" i="9"/>
  <c r="R225" i="9"/>
  <c r="R226" i="9"/>
  <c r="R227" i="9"/>
  <c r="R229" i="9"/>
  <c r="R230" i="9"/>
  <c r="R231" i="9"/>
  <c r="R233" i="9"/>
  <c r="R234" i="9"/>
  <c r="R235" i="9"/>
  <c r="R237" i="9"/>
  <c r="R238" i="9"/>
  <c r="R239" i="9"/>
  <c r="R241" i="9"/>
  <c r="R242" i="9"/>
  <c r="R243" i="9"/>
  <c r="R245" i="9"/>
  <c r="R246" i="9"/>
  <c r="R247" i="9"/>
  <c r="R249" i="9"/>
  <c r="R250" i="9"/>
  <c r="R251" i="9"/>
  <c r="R253" i="9"/>
  <c r="R254" i="9"/>
  <c r="R255" i="9"/>
  <c r="R257" i="9"/>
  <c r="R258" i="9"/>
  <c r="R259" i="9"/>
  <c r="R261" i="9"/>
  <c r="R262" i="9"/>
  <c r="R263" i="9"/>
  <c r="R265" i="9"/>
  <c r="R266" i="9"/>
  <c r="R267" i="9"/>
  <c r="R269" i="9"/>
  <c r="R270" i="9"/>
  <c r="R271" i="9"/>
  <c r="R273" i="9"/>
  <c r="R274" i="9"/>
  <c r="R275" i="9"/>
  <c r="R277" i="9"/>
  <c r="R278" i="9"/>
  <c r="R279" i="9"/>
  <c r="R281" i="9"/>
  <c r="R282" i="9"/>
  <c r="R283" i="9"/>
  <c r="R285" i="9"/>
  <c r="R286" i="9"/>
  <c r="R287" i="9"/>
  <c r="R289" i="9"/>
  <c r="R290" i="9"/>
  <c r="R291" i="9"/>
  <c r="R293" i="9"/>
  <c r="R294" i="9"/>
  <c r="R295" i="9"/>
  <c r="R297" i="9"/>
  <c r="R298" i="9"/>
  <c r="R299" i="9"/>
  <c r="R301" i="9"/>
  <c r="R302" i="9"/>
  <c r="R303" i="9"/>
  <c r="R305" i="9"/>
  <c r="R306" i="9"/>
  <c r="R307" i="9"/>
  <c r="R309" i="9"/>
  <c r="R310" i="9"/>
  <c r="R311" i="9"/>
  <c r="R313" i="9"/>
  <c r="R314" i="9"/>
  <c r="R315" i="9"/>
  <c r="R317" i="9"/>
  <c r="R318" i="9"/>
  <c r="R319" i="9"/>
  <c r="R321" i="9"/>
  <c r="R322" i="9"/>
  <c r="R323" i="9"/>
  <c r="R325" i="9"/>
  <c r="R326" i="9"/>
  <c r="R327" i="9"/>
  <c r="R329" i="9"/>
  <c r="R330" i="9"/>
  <c r="R331" i="9"/>
  <c r="R333" i="9"/>
  <c r="R334" i="9"/>
  <c r="R335" i="9"/>
  <c r="R337" i="9"/>
  <c r="R338" i="9"/>
  <c r="R339" i="9"/>
  <c r="R341" i="9"/>
  <c r="R342" i="9"/>
  <c r="R343" i="9"/>
  <c r="R345" i="9"/>
  <c r="R346" i="9"/>
  <c r="R347" i="9"/>
  <c r="R349" i="9"/>
  <c r="R350" i="9"/>
  <c r="R351" i="9"/>
  <c r="R353" i="9"/>
  <c r="R354" i="9"/>
  <c r="R355" i="9"/>
  <c r="R357" i="9"/>
  <c r="R358" i="9"/>
  <c r="R359" i="9"/>
  <c r="R361" i="9"/>
  <c r="R362" i="9"/>
  <c r="R363" i="9"/>
  <c r="R365" i="9"/>
  <c r="R366" i="9"/>
  <c r="R367" i="9"/>
  <c r="R369" i="9"/>
  <c r="R370" i="9"/>
  <c r="R371" i="9"/>
  <c r="R373" i="9"/>
  <c r="R374" i="9"/>
  <c r="R375" i="9"/>
  <c r="R377" i="9"/>
  <c r="R378" i="9"/>
  <c r="R379" i="9"/>
  <c r="R381" i="9"/>
  <c r="R382" i="9"/>
  <c r="R383" i="9"/>
  <c r="R385" i="9"/>
  <c r="R386" i="9"/>
  <c r="R387" i="9"/>
  <c r="R389" i="9"/>
  <c r="R390" i="9"/>
  <c r="R391" i="9"/>
  <c r="R393" i="9"/>
  <c r="R394" i="9"/>
  <c r="R395" i="9"/>
  <c r="R397" i="9"/>
  <c r="R398" i="9"/>
  <c r="R399" i="9"/>
  <c r="R401" i="9"/>
  <c r="R402" i="9"/>
  <c r="R403" i="9"/>
  <c r="R405" i="9"/>
  <c r="R406" i="9"/>
  <c r="R407" i="9"/>
  <c r="R409" i="9"/>
  <c r="R410" i="9"/>
  <c r="R411" i="9"/>
  <c r="R413" i="9"/>
  <c r="R414" i="9"/>
  <c r="R415" i="9"/>
  <c r="R417" i="9"/>
  <c r="R418" i="9"/>
  <c r="R419" i="9"/>
  <c r="R421" i="9"/>
  <c r="R422" i="9"/>
  <c r="R423" i="9"/>
  <c r="R425" i="9"/>
  <c r="R426" i="9"/>
  <c r="R427" i="9"/>
  <c r="R429" i="9"/>
  <c r="R430" i="9"/>
  <c r="R431" i="9"/>
  <c r="R433" i="9"/>
  <c r="R434" i="9"/>
  <c r="R435" i="9"/>
  <c r="R437" i="9"/>
  <c r="R438" i="9"/>
  <c r="R439" i="9"/>
  <c r="R441" i="9"/>
  <c r="R442" i="9"/>
  <c r="R443" i="9"/>
  <c r="R445" i="9"/>
  <c r="R446" i="9"/>
  <c r="R447" i="9"/>
  <c r="R449" i="9"/>
  <c r="R450" i="9"/>
  <c r="R451" i="9"/>
  <c r="R453" i="9"/>
  <c r="R454" i="9"/>
  <c r="R455" i="9"/>
  <c r="R457" i="9"/>
  <c r="R458" i="9"/>
  <c r="R459" i="9"/>
  <c r="R461" i="9"/>
  <c r="R462" i="9"/>
  <c r="R463" i="9"/>
  <c r="R465" i="9"/>
  <c r="R466" i="9"/>
  <c r="R467" i="9"/>
  <c r="R469" i="9"/>
  <c r="R470" i="9"/>
  <c r="R471" i="9"/>
  <c r="R473" i="9"/>
  <c r="R474" i="9"/>
  <c r="R475" i="9"/>
  <c r="R477" i="9"/>
  <c r="R478" i="9"/>
  <c r="R479" i="9"/>
  <c r="R481" i="9"/>
  <c r="R482" i="9"/>
  <c r="R483" i="9"/>
  <c r="R485" i="9"/>
  <c r="R486" i="9"/>
  <c r="R487" i="9"/>
  <c r="R489" i="9"/>
  <c r="R490" i="9"/>
  <c r="R491" i="9"/>
  <c r="R493" i="9"/>
  <c r="R494" i="9"/>
  <c r="R495" i="9"/>
  <c r="R497" i="9"/>
  <c r="R498" i="9"/>
  <c r="R499" i="9"/>
  <c r="R501" i="9"/>
  <c r="R502" i="9"/>
  <c r="R503" i="9"/>
  <c r="R505" i="9"/>
  <c r="R506" i="9"/>
  <c r="R507" i="9"/>
  <c r="R509" i="9"/>
  <c r="R510" i="9"/>
  <c r="R511" i="9"/>
  <c r="R513" i="9"/>
  <c r="R514" i="9"/>
  <c r="R515" i="9"/>
  <c r="R517" i="9"/>
  <c r="R518" i="9"/>
  <c r="R519" i="9"/>
  <c r="R521" i="9"/>
  <c r="R522" i="9"/>
  <c r="R523" i="9"/>
  <c r="R525" i="9"/>
  <c r="R526" i="9"/>
  <c r="R527" i="9"/>
  <c r="R529" i="9"/>
  <c r="R530" i="9"/>
  <c r="R531" i="9"/>
  <c r="R533" i="9"/>
  <c r="R534" i="9"/>
  <c r="R535" i="9"/>
  <c r="R537" i="9"/>
  <c r="R538" i="9"/>
  <c r="R539" i="9"/>
  <c r="R541" i="9"/>
  <c r="R542" i="9"/>
  <c r="R543" i="9"/>
  <c r="R545" i="9"/>
  <c r="R546" i="9"/>
  <c r="R547" i="9"/>
  <c r="R549" i="9"/>
  <c r="R550" i="9"/>
  <c r="R551" i="9"/>
  <c r="R553" i="9"/>
  <c r="R554" i="9"/>
  <c r="R555" i="9"/>
  <c r="R557" i="9"/>
  <c r="R558" i="9"/>
  <c r="R559" i="9"/>
  <c r="R561" i="9"/>
  <c r="R562" i="9"/>
  <c r="R563" i="9"/>
  <c r="R565" i="9"/>
  <c r="R566" i="9"/>
  <c r="R567" i="9"/>
  <c r="R569" i="9"/>
  <c r="R570" i="9"/>
  <c r="R571" i="9"/>
  <c r="R573" i="9"/>
  <c r="R574" i="9"/>
  <c r="R575" i="9"/>
  <c r="R577" i="9"/>
  <c r="R578" i="9"/>
  <c r="R579" i="9"/>
  <c r="R581" i="9"/>
  <c r="R582" i="9"/>
  <c r="R583" i="9"/>
  <c r="R585" i="9"/>
  <c r="R586" i="9"/>
  <c r="R587" i="9"/>
  <c r="R589" i="9"/>
  <c r="R590" i="9"/>
  <c r="R591" i="9"/>
  <c r="R593" i="9"/>
  <c r="R594" i="9"/>
  <c r="R595" i="9"/>
  <c r="R597" i="9"/>
  <c r="R598" i="9"/>
  <c r="R599" i="9"/>
  <c r="R601" i="9"/>
  <c r="R602" i="9"/>
  <c r="R603" i="9"/>
  <c r="R605" i="9"/>
  <c r="R606" i="9"/>
  <c r="R607" i="9"/>
  <c r="R609" i="9"/>
  <c r="R610" i="9"/>
  <c r="R611" i="9"/>
  <c r="R613" i="9"/>
  <c r="R614" i="9"/>
  <c r="R615" i="9"/>
  <c r="R617" i="9"/>
  <c r="R618" i="9"/>
  <c r="R619" i="9"/>
  <c r="R621" i="9"/>
  <c r="R622" i="9"/>
  <c r="R623" i="9"/>
  <c r="R625" i="9"/>
  <c r="R626" i="9"/>
  <c r="R627" i="9"/>
  <c r="R629" i="9"/>
  <c r="R630" i="9"/>
  <c r="R631" i="9"/>
  <c r="R633" i="9"/>
  <c r="R634" i="9"/>
  <c r="R635" i="9"/>
  <c r="R637" i="9"/>
  <c r="R638" i="9"/>
  <c r="R639" i="9"/>
  <c r="R641" i="9"/>
  <c r="R642" i="9"/>
  <c r="R643" i="9"/>
  <c r="R645" i="9"/>
  <c r="R646" i="9"/>
  <c r="R647" i="9"/>
  <c r="R649" i="9"/>
  <c r="R650" i="9"/>
  <c r="R651" i="9"/>
  <c r="R653" i="9"/>
  <c r="R654" i="9"/>
  <c r="R655" i="9"/>
  <c r="R657" i="9"/>
  <c r="R658" i="9"/>
  <c r="R659" i="9"/>
  <c r="R661" i="9"/>
  <c r="R662" i="9"/>
  <c r="E59" i="1"/>
  <c r="L5" i="17"/>
  <c r="V26" i="16"/>
  <c r="M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M445" i="16"/>
  <c r="M446" i="16"/>
  <c r="M447" i="16"/>
  <c r="M448" i="16"/>
  <c r="M449" i="16"/>
  <c r="M450" i="16"/>
  <c r="M451" i="16"/>
  <c r="M452" i="16"/>
  <c r="M453" i="16"/>
  <c r="M454" i="16"/>
  <c r="M455" i="16"/>
  <c r="M456" i="16"/>
  <c r="M457" i="16"/>
  <c r="M458" i="16"/>
  <c r="M459" i="16"/>
  <c r="M460" i="16"/>
  <c r="M461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M493" i="16"/>
  <c r="M494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3" i="16"/>
  <c r="M514" i="16"/>
  <c r="M515" i="16"/>
  <c r="M516" i="16"/>
  <c r="M517" i="16"/>
  <c r="M518" i="16"/>
  <c r="M519" i="16"/>
  <c r="M520" i="16"/>
  <c r="M521" i="16"/>
  <c r="M522" i="16"/>
  <c r="M523" i="16"/>
  <c r="M524" i="16"/>
  <c r="M525" i="16"/>
  <c r="M526" i="16"/>
  <c r="M527" i="16"/>
  <c r="M528" i="16"/>
  <c r="M529" i="16"/>
  <c r="M530" i="16"/>
  <c r="M531" i="16"/>
  <c r="M532" i="16"/>
  <c r="M533" i="16"/>
  <c r="M534" i="16"/>
  <c r="M535" i="16"/>
  <c r="M536" i="16"/>
  <c r="M537" i="16"/>
  <c r="M538" i="16"/>
  <c r="M539" i="16"/>
  <c r="M540" i="16"/>
  <c r="M541" i="16"/>
  <c r="M542" i="16"/>
  <c r="M543" i="16"/>
  <c r="M544" i="16"/>
  <c r="M545" i="16"/>
  <c r="M546" i="16"/>
  <c r="M547" i="16"/>
  <c r="M548" i="16"/>
  <c r="M549" i="16"/>
  <c r="M550" i="16"/>
  <c r="M551" i="16"/>
  <c r="M552" i="16"/>
  <c r="M553" i="16"/>
  <c r="M554" i="16"/>
  <c r="M555" i="16"/>
  <c r="M556" i="16"/>
  <c r="M557" i="16"/>
  <c r="M558" i="16"/>
  <c r="M559" i="16"/>
  <c r="M560" i="16"/>
  <c r="M561" i="16"/>
  <c r="M562" i="16"/>
  <c r="M563" i="16"/>
  <c r="M564" i="16"/>
  <c r="M565" i="16"/>
  <c r="M566" i="16"/>
  <c r="M567" i="16"/>
  <c r="M568" i="16"/>
  <c r="M569" i="16"/>
  <c r="M570" i="16"/>
  <c r="M571" i="16"/>
  <c r="M572" i="16"/>
  <c r="M573" i="16"/>
  <c r="M574" i="16"/>
  <c r="M575" i="16"/>
  <c r="M576" i="16"/>
  <c r="M577" i="16"/>
  <c r="M578" i="16"/>
  <c r="M579" i="16"/>
  <c r="M580" i="16"/>
  <c r="M581" i="16"/>
  <c r="M582" i="16"/>
  <c r="M583" i="16"/>
  <c r="M584" i="16"/>
  <c r="M585" i="16"/>
  <c r="M586" i="16"/>
  <c r="M587" i="16"/>
  <c r="M588" i="16"/>
  <c r="M589" i="16"/>
  <c r="M590" i="16"/>
  <c r="M591" i="16"/>
  <c r="M592" i="16"/>
  <c r="M593" i="16"/>
  <c r="M594" i="16"/>
  <c r="M595" i="16"/>
  <c r="M596" i="16"/>
  <c r="M597" i="16"/>
  <c r="M598" i="16"/>
  <c r="M599" i="16"/>
  <c r="M600" i="16"/>
  <c r="M601" i="16"/>
  <c r="M602" i="16"/>
  <c r="M603" i="16"/>
  <c r="M604" i="16"/>
  <c r="M605" i="16"/>
  <c r="M606" i="16"/>
  <c r="M607" i="16"/>
  <c r="M608" i="16"/>
  <c r="M609" i="16"/>
  <c r="M610" i="16"/>
  <c r="M611" i="16"/>
  <c r="M612" i="16"/>
  <c r="M613" i="16"/>
  <c r="M614" i="16"/>
  <c r="M615" i="16"/>
  <c r="M616" i="16"/>
  <c r="M617" i="16"/>
  <c r="M618" i="16"/>
  <c r="M619" i="16"/>
  <c r="M620" i="16"/>
  <c r="M621" i="16"/>
  <c r="M622" i="16"/>
  <c r="M623" i="16"/>
  <c r="M624" i="16"/>
  <c r="M625" i="16"/>
  <c r="M626" i="16"/>
  <c r="M627" i="16"/>
  <c r="M628" i="16"/>
  <c r="M629" i="16"/>
  <c r="M630" i="16"/>
  <c r="M631" i="16"/>
  <c r="M632" i="16"/>
  <c r="M633" i="16"/>
  <c r="M634" i="16"/>
  <c r="M635" i="16"/>
  <c r="M636" i="16"/>
  <c r="M637" i="16"/>
  <c r="M638" i="16"/>
  <c r="M639" i="16"/>
  <c r="M640" i="16"/>
  <c r="M641" i="16"/>
  <c r="M642" i="16"/>
  <c r="M643" i="16"/>
  <c r="M644" i="16"/>
  <c r="M645" i="16"/>
  <c r="M646" i="16"/>
  <c r="M647" i="16"/>
  <c r="M648" i="16"/>
  <c r="M649" i="16"/>
  <c r="M650" i="16"/>
  <c r="M651" i="16"/>
  <c r="M652" i="16"/>
  <c r="M653" i="16"/>
  <c r="M654" i="16"/>
  <c r="M655" i="16"/>
  <c r="M656" i="16"/>
  <c r="M657" i="16"/>
  <c r="M658" i="16"/>
  <c r="M659" i="16"/>
  <c r="M660" i="16"/>
  <c r="M661" i="16"/>
  <c r="M662" i="16"/>
  <c r="M663" i="16"/>
  <c r="M664" i="16"/>
  <c r="M665" i="16"/>
  <c r="M666" i="16"/>
  <c r="M667" i="16"/>
  <c r="M668" i="16"/>
  <c r="M669" i="16"/>
  <c r="M670" i="16"/>
  <c r="M671" i="16"/>
  <c r="M672" i="16"/>
  <c r="M673" i="16"/>
  <c r="M674" i="16"/>
  <c r="M675" i="16"/>
  <c r="M676" i="16"/>
  <c r="M677" i="16"/>
  <c r="M678" i="16"/>
  <c r="M679" i="16"/>
  <c r="M680" i="16"/>
  <c r="M681" i="16"/>
  <c r="M682" i="16"/>
  <c r="M683" i="16"/>
  <c r="M684" i="16"/>
  <c r="M685" i="16"/>
  <c r="M686" i="16"/>
  <c r="M687" i="16"/>
  <c r="M688" i="16"/>
  <c r="M689" i="16"/>
  <c r="M690" i="16"/>
  <c r="M691" i="16"/>
  <c r="M692" i="16"/>
  <c r="M693" i="16"/>
  <c r="M694" i="16"/>
  <c r="M695" i="16"/>
  <c r="M696" i="16"/>
  <c r="M697" i="16"/>
  <c r="M698" i="16"/>
  <c r="M699" i="16"/>
  <c r="M700" i="16"/>
  <c r="M701" i="16"/>
  <c r="M702" i="16"/>
  <c r="M703" i="16"/>
  <c r="M704" i="16"/>
  <c r="M705" i="16"/>
  <c r="M706" i="16"/>
  <c r="M707" i="16"/>
  <c r="M708" i="16"/>
  <c r="M709" i="16"/>
  <c r="M710" i="16"/>
  <c r="M711" i="16"/>
  <c r="M712" i="16"/>
  <c r="M713" i="16"/>
  <c r="M714" i="16"/>
  <c r="M715" i="16"/>
  <c r="M716" i="16"/>
  <c r="M717" i="16"/>
  <c r="M718" i="16"/>
  <c r="M719" i="16"/>
  <c r="M720" i="16"/>
  <c r="M721" i="16"/>
  <c r="M722" i="16"/>
  <c r="M723" i="16"/>
  <c r="M724" i="16"/>
  <c r="M725" i="16"/>
  <c r="M726" i="16"/>
  <c r="M727" i="16"/>
  <c r="M728" i="16"/>
  <c r="M729" i="16"/>
  <c r="M730" i="16"/>
  <c r="M731" i="16"/>
  <c r="M732" i="16"/>
  <c r="M733" i="16"/>
  <c r="M734" i="16"/>
  <c r="M735" i="16"/>
  <c r="M736" i="16"/>
  <c r="M737" i="16"/>
  <c r="M738" i="16"/>
  <c r="M739" i="16"/>
  <c r="M740" i="16"/>
  <c r="M741" i="16"/>
  <c r="M742" i="16"/>
  <c r="M743" i="16"/>
  <c r="M744" i="16"/>
  <c r="M745" i="16"/>
  <c r="M746" i="16"/>
  <c r="M747" i="16"/>
  <c r="M748" i="16"/>
  <c r="M749" i="16"/>
  <c r="M750" i="16"/>
  <c r="M751" i="16"/>
  <c r="M752" i="16"/>
  <c r="M753" i="16"/>
  <c r="M754" i="16"/>
  <c r="M755" i="16"/>
  <c r="M756" i="16"/>
  <c r="M757" i="16"/>
  <c r="M758" i="16"/>
  <c r="M759" i="16"/>
  <c r="M760" i="16"/>
  <c r="M761" i="16"/>
  <c r="M762" i="16"/>
  <c r="M763" i="16"/>
  <c r="M764" i="16"/>
  <c r="M765" i="16"/>
  <c r="M766" i="16"/>
  <c r="M767" i="16"/>
  <c r="M768" i="16"/>
  <c r="M769" i="16"/>
  <c r="M770" i="16"/>
  <c r="M771" i="16"/>
  <c r="M772" i="16"/>
  <c r="M773" i="16"/>
  <c r="M774" i="16"/>
  <c r="M775" i="16"/>
  <c r="M776" i="16"/>
  <c r="M777" i="16"/>
  <c r="M778" i="16"/>
  <c r="M779" i="16"/>
  <c r="M780" i="16"/>
  <c r="M781" i="16"/>
  <c r="M782" i="16"/>
  <c r="M783" i="16"/>
  <c r="M784" i="16"/>
  <c r="M785" i="16"/>
  <c r="M786" i="16"/>
  <c r="M787" i="16"/>
  <c r="M788" i="16"/>
  <c r="M789" i="16"/>
  <c r="M790" i="16"/>
  <c r="M791" i="16"/>
  <c r="M792" i="16"/>
  <c r="M793" i="16"/>
  <c r="M794" i="16"/>
  <c r="M795" i="16"/>
  <c r="M796" i="16"/>
  <c r="M797" i="16"/>
  <c r="M798" i="16"/>
  <c r="M799" i="16"/>
  <c r="M800" i="16"/>
  <c r="M801" i="16"/>
  <c r="M802" i="16"/>
  <c r="M803" i="16"/>
  <c r="M804" i="16"/>
  <c r="M805" i="16"/>
  <c r="M806" i="16"/>
  <c r="M807" i="16"/>
  <c r="M808" i="16"/>
  <c r="M809" i="16"/>
  <c r="M810" i="16"/>
  <c r="M811" i="16"/>
  <c r="M812" i="16"/>
  <c r="M813" i="16"/>
  <c r="M814" i="16"/>
  <c r="M815" i="16"/>
  <c r="M816" i="16"/>
  <c r="M817" i="16"/>
  <c r="M818" i="16"/>
  <c r="M819" i="16"/>
  <c r="M820" i="16"/>
  <c r="M821" i="16"/>
  <c r="M822" i="16"/>
  <c r="M823" i="16"/>
  <c r="M824" i="16"/>
  <c r="M825" i="16"/>
  <c r="M826" i="16"/>
  <c r="M827" i="16"/>
  <c r="M828" i="16"/>
  <c r="M829" i="16"/>
  <c r="M830" i="16"/>
  <c r="M831" i="16"/>
  <c r="M832" i="16"/>
  <c r="M833" i="16"/>
  <c r="M834" i="16"/>
  <c r="M835" i="16"/>
  <c r="M836" i="16"/>
  <c r="M837" i="16"/>
  <c r="M838" i="16"/>
  <c r="M839" i="16"/>
  <c r="M840" i="16"/>
  <c r="M841" i="16"/>
  <c r="M842" i="16"/>
  <c r="M843" i="16"/>
  <c r="M844" i="16"/>
  <c r="M845" i="16"/>
  <c r="M846" i="16"/>
  <c r="M847" i="16"/>
  <c r="M848" i="16"/>
  <c r="M849" i="16"/>
  <c r="M850" i="16"/>
  <c r="M851" i="16"/>
  <c r="M852" i="16"/>
  <c r="M853" i="16"/>
  <c r="M854" i="16"/>
  <c r="M855" i="16"/>
  <c r="M856" i="16"/>
  <c r="M857" i="16"/>
  <c r="M858" i="16"/>
  <c r="M859" i="16"/>
  <c r="M860" i="16"/>
  <c r="M861" i="16"/>
  <c r="M862" i="16"/>
  <c r="M863" i="16"/>
  <c r="M864" i="16"/>
  <c r="M865" i="16"/>
  <c r="M866" i="16"/>
  <c r="M867" i="16"/>
  <c r="M868" i="16"/>
  <c r="M869" i="16"/>
  <c r="M870" i="16"/>
  <c r="M871" i="16"/>
  <c r="M872" i="16"/>
  <c r="M873" i="16"/>
  <c r="M874" i="16"/>
  <c r="M875" i="16"/>
  <c r="M876" i="16"/>
  <c r="M877" i="16"/>
  <c r="M878" i="16"/>
  <c r="M879" i="16"/>
  <c r="M880" i="16"/>
  <c r="M881" i="16"/>
  <c r="M882" i="16"/>
  <c r="M883" i="16"/>
  <c r="M884" i="16"/>
  <c r="M885" i="16"/>
  <c r="M886" i="16"/>
  <c r="M887" i="16"/>
  <c r="M888" i="16"/>
  <c r="M889" i="16"/>
  <c r="M890" i="16"/>
  <c r="M891" i="16"/>
  <c r="M892" i="16"/>
  <c r="M893" i="16"/>
  <c r="M894" i="16"/>
  <c r="M895" i="16"/>
  <c r="M896" i="16"/>
  <c r="M897" i="16"/>
  <c r="M898" i="16"/>
  <c r="M899" i="16"/>
  <c r="M900" i="16"/>
  <c r="M901" i="16"/>
  <c r="M902" i="16"/>
  <c r="M903" i="16"/>
  <c r="M904" i="16"/>
  <c r="M905" i="16"/>
  <c r="M906" i="16"/>
  <c r="M907" i="16"/>
  <c r="M908" i="16"/>
  <c r="M909" i="16"/>
  <c r="M910" i="16"/>
  <c r="M911" i="16"/>
  <c r="M912" i="16"/>
  <c r="M913" i="16"/>
  <c r="M914" i="16"/>
  <c r="M915" i="16"/>
  <c r="M916" i="16"/>
  <c r="M917" i="16"/>
  <c r="M918" i="16"/>
  <c r="M919" i="16"/>
  <c r="M920" i="16"/>
  <c r="M921" i="16"/>
  <c r="M922" i="16"/>
  <c r="M923" i="16"/>
  <c r="M924" i="16"/>
  <c r="M925" i="16"/>
  <c r="M926" i="16"/>
  <c r="M927" i="16"/>
  <c r="M928" i="16"/>
  <c r="M929" i="16"/>
  <c r="M930" i="16"/>
  <c r="M931" i="16"/>
  <c r="M932" i="16"/>
  <c r="M933" i="16"/>
  <c r="M934" i="16"/>
  <c r="M935" i="16"/>
  <c r="M936" i="16"/>
  <c r="M937" i="16"/>
  <c r="M938" i="16"/>
  <c r="M939" i="16"/>
  <c r="M940" i="16"/>
  <c r="M941" i="16"/>
  <c r="M942" i="16"/>
  <c r="M943" i="16"/>
  <c r="M944" i="16"/>
  <c r="M945" i="16"/>
  <c r="M946" i="16"/>
  <c r="M947" i="16"/>
  <c r="M948" i="16"/>
  <c r="M949" i="16"/>
  <c r="M950" i="16"/>
  <c r="M951" i="16"/>
  <c r="M952" i="16"/>
  <c r="M953" i="16"/>
  <c r="M954" i="16"/>
  <c r="M955" i="16"/>
  <c r="M956" i="16"/>
  <c r="M957" i="16"/>
  <c r="M958" i="16"/>
  <c r="M959" i="16"/>
  <c r="M960" i="16"/>
  <c r="M961" i="16"/>
  <c r="M962" i="16"/>
  <c r="M963" i="16"/>
  <c r="M964" i="16"/>
  <c r="M965" i="16"/>
  <c r="M966" i="16"/>
  <c r="M967" i="16"/>
  <c r="M968" i="16"/>
  <c r="M969" i="16"/>
  <c r="M970" i="16"/>
  <c r="M971" i="16"/>
  <c r="M972" i="16"/>
  <c r="M973" i="16"/>
  <c r="M974" i="16"/>
  <c r="M975" i="16"/>
  <c r="M976" i="16"/>
  <c r="M977" i="16"/>
  <c r="M978" i="16"/>
  <c r="M979" i="16"/>
  <c r="M980" i="16"/>
  <c r="M981" i="16"/>
  <c r="M982" i="16"/>
  <c r="M983" i="16"/>
  <c r="M984" i="16"/>
  <c r="M985" i="16"/>
  <c r="M986" i="16"/>
  <c r="M987" i="16"/>
  <c r="M988" i="16"/>
  <c r="M989" i="16"/>
  <c r="M990" i="16"/>
  <c r="M991" i="16"/>
  <c r="M992" i="16"/>
  <c r="M993" i="16"/>
  <c r="M994" i="16"/>
  <c r="M995" i="16"/>
  <c r="M996" i="16"/>
  <c r="M997" i="16"/>
  <c r="M998" i="16"/>
  <c r="M999" i="16"/>
  <c r="M1000" i="16"/>
  <c r="M1001" i="16"/>
  <c r="M1002" i="16"/>
  <c r="M1003" i="16"/>
  <c r="M1004" i="16"/>
  <c r="M1005" i="16"/>
  <c r="M1006" i="16"/>
  <c r="M1007" i="16"/>
  <c r="M1008" i="16"/>
  <c r="M1009" i="16"/>
  <c r="M1010" i="16"/>
  <c r="M1011" i="16"/>
  <c r="M1012" i="16"/>
  <c r="M1013" i="16"/>
  <c r="M1014" i="16"/>
  <c r="M1015" i="16"/>
  <c r="M1016" i="16"/>
  <c r="M1017" i="16"/>
  <c r="M1018" i="16"/>
  <c r="M1019" i="16"/>
  <c r="M1020" i="16"/>
  <c r="M1021" i="16"/>
  <c r="M1022" i="16"/>
  <c r="M1023" i="16"/>
  <c r="M1024" i="16"/>
  <c r="M1025" i="16"/>
  <c r="M1026" i="16"/>
  <c r="M1027" i="16"/>
  <c r="M1028" i="16"/>
  <c r="M1029" i="16"/>
  <c r="M1030" i="16"/>
  <c r="M1031" i="16"/>
  <c r="M1032" i="16"/>
  <c r="M1033" i="16"/>
  <c r="M1034" i="16"/>
  <c r="M1035" i="16"/>
  <c r="M1036" i="16"/>
  <c r="M1037" i="16"/>
  <c r="M1038" i="16"/>
  <c r="M1039" i="16"/>
  <c r="M1040" i="16"/>
  <c r="M1041" i="16"/>
  <c r="M1042" i="16"/>
  <c r="M1043" i="16"/>
  <c r="M1044" i="16"/>
  <c r="M1045" i="16"/>
  <c r="M1046" i="16"/>
  <c r="M1047" i="16"/>
  <c r="M1048" i="16"/>
  <c r="M1049" i="16"/>
  <c r="M1050" i="16"/>
  <c r="M1051" i="16"/>
  <c r="M1052" i="16"/>
  <c r="M1053" i="16"/>
  <c r="M1054" i="16"/>
  <c r="M1055" i="16"/>
  <c r="M1056" i="16"/>
  <c r="M1057" i="16"/>
  <c r="M1058" i="16"/>
  <c r="M1059" i="16"/>
  <c r="M1060" i="16"/>
  <c r="M1061" i="16"/>
  <c r="M1062" i="16"/>
  <c r="M1063" i="16"/>
  <c r="M1064" i="16"/>
  <c r="M1065" i="16"/>
  <c r="M1066" i="16"/>
  <c r="M1067" i="16"/>
  <c r="M1068" i="16"/>
  <c r="M1069" i="16"/>
  <c r="M1070" i="16"/>
  <c r="M1071" i="16"/>
  <c r="M1072" i="16"/>
  <c r="M1073" i="16"/>
  <c r="M1074" i="16"/>
  <c r="M1075" i="16"/>
  <c r="M1076" i="16"/>
  <c r="M1077" i="16"/>
  <c r="M1078" i="16"/>
  <c r="M1079" i="16"/>
  <c r="M1080" i="16"/>
  <c r="M1081" i="16"/>
  <c r="M1082" i="16"/>
  <c r="M1083" i="16"/>
  <c r="M1084" i="16"/>
  <c r="M1085" i="16"/>
  <c r="M1086" i="16"/>
  <c r="M1087" i="16"/>
  <c r="M1088" i="16"/>
  <c r="M1089" i="16"/>
  <c r="M1090" i="16"/>
  <c r="M1091" i="16"/>
  <c r="M1092" i="16"/>
  <c r="M1093" i="16"/>
  <c r="M1094" i="16"/>
  <c r="M1095" i="16"/>
  <c r="M1096" i="16"/>
  <c r="M1097" i="16"/>
  <c r="M1098" i="16"/>
  <c r="M1099" i="16"/>
  <c r="M1100" i="16"/>
  <c r="M1101" i="16"/>
  <c r="M1102" i="16"/>
  <c r="M1103" i="16"/>
  <c r="M1104" i="16"/>
  <c r="M1105" i="16"/>
  <c r="M1106" i="16"/>
  <c r="M1107" i="16"/>
  <c r="M1108" i="16"/>
  <c r="M1109" i="16"/>
  <c r="M1110" i="16"/>
  <c r="M1111" i="16"/>
  <c r="M1112" i="16"/>
  <c r="M1113" i="16"/>
  <c r="M1114" i="16"/>
  <c r="M1115" i="16"/>
  <c r="M1116" i="16"/>
  <c r="M1117" i="16"/>
  <c r="M1118" i="16"/>
  <c r="M1119" i="16"/>
  <c r="M1120" i="16"/>
  <c r="M1121" i="16"/>
  <c r="M1122" i="16"/>
  <c r="M1123" i="16"/>
  <c r="M1124" i="16"/>
  <c r="M1125" i="16"/>
  <c r="M1126" i="16"/>
  <c r="M1127" i="16"/>
  <c r="M1128" i="16"/>
  <c r="M1129" i="16"/>
  <c r="M1130" i="16"/>
  <c r="M1131" i="16"/>
  <c r="M1132" i="16"/>
  <c r="M1133" i="16"/>
  <c r="M1134" i="16"/>
  <c r="M1135" i="16"/>
  <c r="M1136" i="16"/>
  <c r="M1137" i="16"/>
  <c r="M1138" i="16"/>
  <c r="M1139" i="16"/>
  <c r="M1140" i="16"/>
  <c r="M1141" i="16"/>
  <c r="M1142" i="16"/>
  <c r="M1143" i="16"/>
  <c r="M1144" i="16"/>
  <c r="M1145" i="16"/>
  <c r="M1146" i="16"/>
  <c r="M1147" i="16"/>
  <c r="M1148" i="16"/>
  <c r="M1149" i="16"/>
  <c r="M1150" i="16"/>
  <c r="M1151" i="16"/>
  <c r="M1152" i="16"/>
  <c r="M1153" i="16"/>
  <c r="M1154" i="16"/>
  <c r="M1155" i="16"/>
  <c r="M1156" i="16"/>
  <c r="M1157" i="16"/>
  <c r="M1158" i="16"/>
  <c r="M1159" i="16"/>
  <c r="M1160" i="16"/>
  <c r="M1161" i="16"/>
  <c r="M1162" i="16"/>
  <c r="M1163" i="16"/>
  <c r="M1164" i="16"/>
  <c r="M1165" i="16"/>
  <c r="M1166" i="16"/>
  <c r="M1167" i="16"/>
  <c r="M1168" i="16"/>
  <c r="M1169" i="16"/>
  <c r="M1170" i="16"/>
  <c r="M1171" i="16"/>
  <c r="M1172" i="16"/>
  <c r="M1173" i="16"/>
  <c r="M1174" i="16"/>
  <c r="M1175" i="16"/>
  <c r="M1176" i="16"/>
  <c r="M1177" i="16"/>
  <c r="M1178" i="16"/>
  <c r="M1179" i="16"/>
  <c r="M1180" i="16"/>
  <c r="M1181" i="16"/>
  <c r="M1182" i="16"/>
  <c r="M1183" i="16"/>
  <c r="M1184" i="16"/>
  <c r="M1185" i="16"/>
  <c r="M1186" i="16"/>
  <c r="M1187" i="16"/>
  <c r="M1188" i="16"/>
  <c r="M1189" i="16"/>
  <c r="M1190" i="16"/>
  <c r="M1191" i="16"/>
  <c r="M1192" i="16"/>
  <c r="M1193" i="16"/>
  <c r="M1194" i="16"/>
  <c r="M1195" i="16"/>
  <c r="M1196" i="16"/>
  <c r="M1197" i="16"/>
  <c r="M1198" i="16"/>
  <c r="M1199" i="16"/>
  <c r="M1200" i="16"/>
  <c r="M1201" i="16"/>
  <c r="M1202" i="16"/>
  <c r="M1203" i="16"/>
  <c r="M1204" i="16"/>
  <c r="M1205" i="16"/>
  <c r="M1206" i="16"/>
  <c r="M1207" i="16"/>
  <c r="M1208" i="16"/>
  <c r="M1209" i="16"/>
  <c r="M1210" i="16"/>
  <c r="M1211" i="16"/>
  <c r="M1212" i="16"/>
  <c r="M1213" i="16"/>
  <c r="M1214" i="16"/>
  <c r="M1215" i="16"/>
  <c r="M1216" i="16"/>
  <c r="M1217" i="16"/>
  <c r="M1218" i="16"/>
  <c r="M1219" i="16"/>
  <c r="M1220" i="16"/>
  <c r="M1221" i="16"/>
  <c r="M1222" i="16"/>
  <c r="M1223" i="16"/>
  <c r="M1224" i="16"/>
  <c r="M1225" i="16"/>
  <c r="M1226" i="16"/>
  <c r="M1227" i="16"/>
  <c r="M1228" i="16"/>
  <c r="M1229" i="16"/>
  <c r="M1230" i="16"/>
  <c r="M1231" i="16"/>
  <c r="M1232" i="16"/>
  <c r="M1233" i="16"/>
  <c r="M1234" i="16"/>
  <c r="M1235" i="16"/>
  <c r="M1236" i="16"/>
  <c r="M1237" i="16"/>
  <c r="M1238" i="16"/>
  <c r="M1239" i="16"/>
  <c r="M1240" i="16"/>
  <c r="M1241" i="16"/>
  <c r="M1242" i="16"/>
  <c r="M1243" i="16"/>
  <c r="M1244" i="16"/>
  <c r="M1245" i="16"/>
  <c r="M1246" i="16"/>
  <c r="M1247" i="16"/>
  <c r="M1248" i="16"/>
  <c r="M1249" i="16"/>
  <c r="M1250" i="16"/>
  <c r="M1251" i="16"/>
  <c r="M1252" i="16"/>
  <c r="M1253" i="16"/>
  <c r="M1254" i="16"/>
  <c r="M1255" i="16"/>
  <c r="M1256" i="16"/>
  <c r="M1257" i="16"/>
  <c r="M1258" i="16"/>
  <c r="M1259" i="16"/>
  <c r="M1260" i="16"/>
  <c r="M1261" i="16"/>
  <c r="M1262" i="16"/>
  <c r="M1263" i="16"/>
  <c r="M1264" i="16"/>
  <c r="M1265" i="16"/>
  <c r="M1266" i="16"/>
  <c r="M1267" i="16"/>
  <c r="M1268" i="16"/>
  <c r="M1269" i="16"/>
  <c r="M1270" i="16"/>
  <c r="M1271" i="16"/>
  <c r="M1272" i="16"/>
  <c r="M1273" i="16"/>
  <c r="M1274" i="16"/>
  <c r="M1275" i="16"/>
  <c r="M1276" i="16"/>
  <c r="M1277" i="16"/>
  <c r="M1278" i="16"/>
  <c r="M1279" i="16"/>
  <c r="M1280" i="16"/>
  <c r="M1281" i="16"/>
  <c r="M1282" i="16"/>
  <c r="M1283" i="16"/>
  <c r="M1284" i="16"/>
  <c r="M1285" i="16"/>
  <c r="M1286" i="16"/>
  <c r="M1287" i="16"/>
  <c r="M1288" i="16"/>
  <c r="M1289" i="16"/>
  <c r="M1290" i="16"/>
  <c r="M1291" i="16"/>
  <c r="M1292" i="16"/>
  <c r="M1293" i="16"/>
  <c r="M1294" i="16"/>
  <c r="M1295" i="16"/>
  <c r="M1296" i="16"/>
  <c r="M1297" i="16"/>
  <c r="M1298" i="16"/>
  <c r="M1299" i="16"/>
  <c r="M1300" i="16"/>
  <c r="M1301" i="16"/>
  <c r="M1302" i="16"/>
  <c r="M1303" i="16"/>
  <c r="M1304" i="16"/>
  <c r="M1305" i="16"/>
  <c r="M1306" i="16"/>
  <c r="M1307" i="16"/>
  <c r="M1308" i="16"/>
  <c r="M1309" i="16"/>
  <c r="M1310" i="16"/>
  <c r="M1311" i="16"/>
  <c r="M1312" i="16"/>
  <c r="M1313" i="16"/>
  <c r="M1314" i="16"/>
  <c r="M1315" i="16"/>
  <c r="M1316" i="16"/>
  <c r="M1317" i="16"/>
  <c r="M1318" i="16"/>
  <c r="M1319" i="16"/>
  <c r="M1320" i="16"/>
  <c r="M1321" i="16"/>
  <c r="M1322" i="16"/>
  <c r="M1323" i="16"/>
  <c r="M1324" i="16"/>
  <c r="M1325" i="16"/>
  <c r="M1326" i="16"/>
  <c r="M1327" i="16"/>
  <c r="M1328" i="16"/>
  <c r="M1329" i="16"/>
  <c r="M1330" i="16"/>
  <c r="M1331" i="16"/>
  <c r="M1332" i="16"/>
  <c r="M1333" i="16"/>
  <c r="M1334" i="16"/>
  <c r="M1335" i="16"/>
  <c r="M1336" i="16"/>
  <c r="M1337" i="16"/>
  <c r="M1338" i="16"/>
  <c r="M1339" i="16"/>
  <c r="M1340" i="16"/>
  <c r="M1341" i="16"/>
  <c r="M1342" i="16"/>
  <c r="M1343" i="16"/>
  <c r="M1344" i="16"/>
  <c r="M1345" i="16"/>
  <c r="M1346" i="16"/>
  <c r="M1347" i="16"/>
  <c r="M1348" i="16"/>
  <c r="M1349" i="16"/>
  <c r="M1350" i="16"/>
  <c r="M1351" i="16"/>
  <c r="M1352" i="16"/>
  <c r="M1353" i="16"/>
  <c r="M1354" i="16"/>
  <c r="M1355" i="16"/>
  <c r="M1356" i="16"/>
  <c r="M1357" i="16"/>
  <c r="M1358" i="16"/>
  <c r="M1359" i="16"/>
  <c r="M1360" i="16"/>
  <c r="M1361" i="16"/>
  <c r="M1362" i="16"/>
  <c r="M1363" i="16"/>
  <c r="M1364" i="16"/>
  <c r="M1365" i="16"/>
  <c r="M1366" i="16"/>
  <c r="M1367" i="16"/>
  <c r="M1368" i="16"/>
  <c r="M1369" i="16"/>
  <c r="M1370" i="16"/>
  <c r="M1371" i="16"/>
  <c r="M1372" i="16"/>
  <c r="M1373" i="16"/>
  <c r="M1374" i="16"/>
  <c r="M1375" i="16"/>
  <c r="M1376" i="16"/>
  <c r="M1377" i="16"/>
  <c r="M1378" i="16"/>
  <c r="M1379" i="16"/>
  <c r="M1380" i="16"/>
  <c r="M1381" i="16"/>
  <c r="M1382" i="16"/>
  <c r="M1383" i="16"/>
  <c r="M1384" i="16"/>
  <c r="M1385" i="16"/>
  <c r="M1386" i="16"/>
  <c r="M1387" i="16"/>
  <c r="M1388" i="16"/>
  <c r="M1389" i="16"/>
  <c r="M1390" i="16"/>
  <c r="M1391" i="16"/>
  <c r="M1392" i="16"/>
  <c r="M1393" i="16"/>
  <c r="M1394" i="16"/>
  <c r="M1395" i="16"/>
  <c r="M1396" i="16"/>
  <c r="M1397" i="16"/>
  <c r="M1398" i="16"/>
  <c r="M1399" i="16"/>
  <c r="M1400" i="16"/>
  <c r="M1401" i="16"/>
  <c r="M1402" i="16"/>
  <c r="M1403" i="16"/>
  <c r="M1404" i="16"/>
  <c r="M1405" i="16"/>
  <c r="M1406" i="16"/>
  <c r="M1407" i="16"/>
  <c r="M1408" i="16"/>
  <c r="M1409" i="16"/>
  <c r="M1410" i="16"/>
  <c r="M1411" i="16"/>
  <c r="M1412" i="16"/>
  <c r="M1413" i="16"/>
  <c r="M1414" i="16"/>
  <c r="M1415" i="16"/>
  <c r="M1416" i="16"/>
  <c r="M1417" i="16"/>
  <c r="M1418" i="16"/>
  <c r="M1419" i="16"/>
  <c r="M1420" i="16"/>
  <c r="M1421" i="16"/>
  <c r="M1422" i="16"/>
  <c r="M1423" i="16"/>
  <c r="M1424" i="16"/>
  <c r="M1425" i="16"/>
  <c r="M1426" i="16"/>
  <c r="M1427" i="16"/>
  <c r="M1428" i="16"/>
  <c r="M1429" i="16"/>
  <c r="M1430" i="16"/>
  <c r="M1431" i="16"/>
  <c r="M1432" i="16"/>
  <c r="M1433" i="16"/>
  <c r="M1434" i="16"/>
  <c r="M1435" i="16"/>
  <c r="M1436" i="16"/>
  <c r="M1437" i="16"/>
  <c r="M1438" i="16"/>
  <c r="M1439" i="16"/>
  <c r="M1440" i="16"/>
  <c r="M1441" i="16"/>
  <c r="M1442" i="16"/>
  <c r="M1443" i="16"/>
  <c r="M1444" i="16"/>
  <c r="M1445" i="16"/>
  <c r="M1446" i="16"/>
  <c r="M1447" i="16"/>
  <c r="M1448" i="16"/>
  <c r="M1449" i="16"/>
  <c r="M1450" i="16"/>
  <c r="M1451" i="16"/>
  <c r="M1452" i="16"/>
  <c r="M1453" i="16"/>
  <c r="M1454" i="16"/>
  <c r="M1455" i="16"/>
  <c r="M1456" i="16"/>
  <c r="M1457" i="16"/>
  <c r="M1458" i="16"/>
  <c r="M1459" i="16"/>
  <c r="M1460" i="16"/>
  <c r="M1461" i="16"/>
  <c r="M1462" i="16"/>
  <c r="M1463" i="16"/>
  <c r="M1464" i="16"/>
  <c r="M1465" i="16"/>
  <c r="M1466" i="16"/>
  <c r="M1467" i="16"/>
  <c r="M1468" i="16"/>
  <c r="M1469" i="16"/>
  <c r="M1470" i="16"/>
  <c r="M1471" i="16"/>
  <c r="M1472" i="16"/>
  <c r="M1473" i="16"/>
  <c r="M1474" i="16"/>
  <c r="M1475" i="16"/>
  <c r="M1476" i="16"/>
  <c r="M1477" i="16"/>
  <c r="M1478" i="16"/>
  <c r="M1479" i="16"/>
  <c r="M1480" i="16"/>
  <c r="M1481" i="16"/>
  <c r="M1482" i="16"/>
  <c r="M1483" i="16"/>
  <c r="M1484" i="16"/>
  <c r="M1485" i="16"/>
  <c r="M1486" i="16"/>
  <c r="M1487" i="16"/>
  <c r="M1488" i="16"/>
  <c r="M1489" i="16"/>
  <c r="M1490" i="16"/>
  <c r="M1491" i="16"/>
  <c r="M1492" i="16"/>
  <c r="M1493" i="16"/>
  <c r="M1494" i="16"/>
  <c r="M1495" i="16"/>
  <c r="M1496" i="16"/>
  <c r="M1497" i="16"/>
  <c r="M1498" i="16"/>
  <c r="M1499" i="16"/>
  <c r="M1500" i="16"/>
  <c r="M1501" i="16"/>
  <c r="M1502" i="16"/>
  <c r="M1503" i="16"/>
  <c r="M1504" i="16"/>
  <c r="M1505" i="16"/>
  <c r="M1506" i="16"/>
  <c r="M1507" i="16"/>
  <c r="M1508" i="16"/>
  <c r="M1509" i="16"/>
  <c r="M1510" i="16"/>
  <c r="M1511" i="16"/>
  <c r="M1512" i="16"/>
  <c r="M1513" i="16"/>
  <c r="M1514" i="16"/>
  <c r="M1515" i="16"/>
  <c r="M1516" i="16"/>
  <c r="M1517" i="16"/>
  <c r="M1518" i="16"/>
  <c r="M1519" i="16"/>
  <c r="M1520" i="16"/>
  <c r="M1521" i="16"/>
  <c r="M1522" i="16"/>
  <c r="M1523" i="16"/>
  <c r="M1524" i="16"/>
  <c r="M1525" i="16"/>
  <c r="M1526" i="16"/>
  <c r="M1527" i="16"/>
  <c r="M1528" i="16"/>
  <c r="M1529" i="16"/>
  <c r="M1530" i="16"/>
  <c r="M1531" i="16"/>
  <c r="M1532" i="16"/>
  <c r="M1533" i="16"/>
  <c r="M1534" i="16"/>
  <c r="M1535" i="16"/>
  <c r="M1536" i="16"/>
  <c r="M1537" i="16"/>
  <c r="M1538" i="16"/>
  <c r="M1539" i="16"/>
  <c r="M1540" i="16"/>
  <c r="M1541" i="16"/>
  <c r="M1542" i="16"/>
  <c r="M1543" i="16"/>
  <c r="M1544" i="16"/>
  <c r="M1545" i="16"/>
  <c r="M1546" i="16"/>
  <c r="M1547" i="16"/>
  <c r="M1548" i="16"/>
  <c r="M1549" i="16"/>
  <c r="M1550" i="16"/>
  <c r="M1551" i="16"/>
  <c r="M1552" i="16"/>
  <c r="M1553" i="16"/>
  <c r="M1554" i="16"/>
  <c r="M1555" i="16"/>
  <c r="M1556" i="16"/>
  <c r="M1557" i="16"/>
  <c r="M1558" i="16"/>
  <c r="M1559" i="16"/>
  <c r="M1560" i="16"/>
  <c r="M1561" i="16"/>
  <c r="M1562" i="16"/>
  <c r="M1563" i="16"/>
  <c r="M1564" i="16"/>
  <c r="M1565" i="16"/>
  <c r="M1566" i="16"/>
  <c r="M1567" i="16"/>
  <c r="M1568" i="16"/>
  <c r="M1569" i="16"/>
  <c r="M1570" i="16"/>
  <c r="M1571" i="16"/>
  <c r="M1572" i="16"/>
  <c r="M1573" i="16"/>
  <c r="M1574" i="16"/>
  <c r="M1575" i="16"/>
  <c r="M1576" i="16"/>
  <c r="M1577" i="16"/>
  <c r="M1578" i="16"/>
  <c r="M1579" i="16"/>
  <c r="M1580" i="16"/>
  <c r="M1581" i="16"/>
  <c r="M1582" i="16"/>
  <c r="M1583" i="16"/>
  <c r="N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330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51" i="16"/>
  <c r="N352" i="16"/>
  <c r="N353" i="16"/>
  <c r="N354" i="16"/>
  <c r="N355" i="16"/>
  <c r="N356" i="16"/>
  <c r="N357" i="16"/>
  <c r="N358" i="16"/>
  <c r="N359" i="16"/>
  <c r="N360" i="16"/>
  <c r="N361" i="16"/>
  <c r="N362" i="16"/>
  <c r="N363" i="16"/>
  <c r="N364" i="16"/>
  <c r="N365" i="16"/>
  <c r="N366" i="16"/>
  <c r="N367" i="16"/>
  <c r="N368" i="16"/>
  <c r="N369" i="16"/>
  <c r="N370" i="16"/>
  <c r="N371" i="16"/>
  <c r="N372" i="16"/>
  <c r="N373" i="16"/>
  <c r="N374" i="16"/>
  <c r="N375" i="16"/>
  <c r="N376" i="16"/>
  <c r="N377" i="16"/>
  <c r="N378" i="16"/>
  <c r="N379" i="16"/>
  <c r="N380" i="16"/>
  <c r="N381" i="16"/>
  <c r="N382" i="16"/>
  <c r="N383" i="16"/>
  <c r="N384" i="16"/>
  <c r="N385" i="16"/>
  <c r="N386" i="16"/>
  <c r="N387" i="16"/>
  <c r="N388" i="16"/>
  <c r="N389" i="16"/>
  <c r="N390" i="16"/>
  <c r="N391" i="16"/>
  <c r="N392" i="16"/>
  <c r="N393" i="16"/>
  <c r="N394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0" i="16"/>
  <c r="N411" i="16"/>
  <c r="N412" i="16"/>
  <c r="N413" i="16"/>
  <c r="N414" i="16"/>
  <c r="N415" i="16"/>
  <c r="N416" i="16"/>
  <c r="N417" i="16"/>
  <c r="N418" i="16"/>
  <c r="N419" i="16"/>
  <c r="N420" i="16"/>
  <c r="N421" i="16"/>
  <c r="N422" i="16"/>
  <c r="N423" i="16"/>
  <c r="N424" i="16"/>
  <c r="N425" i="16"/>
  <c r="N426" i="16"/>
  <c r="N427" i="16"/>
  <c r="N428" i="16"/>
  <c r="N429" i="16"/>
  <c r="N430" i="16"/>
  <c r="N431" i="16"/>
  <c r="N432" i="16"/>
  <c r="N433" i="16"/>
  <c r="N434" i="16"/>
  <c r="N435" i="16"/>
  <c r="N436" i="16"/>
  <c r="N437" i="16"/>
  <c r="N438" i="16"/>
  <c r="N439" i="16"/>
  <c r="N440" i="16"/>
  <c r="N441" i="16"/>
  <c r="N442" i="16"/>
  <c r="N443" i="16"/>
  <c r="N444" i="16"/>
  <c r="N445" i="16"/>
  <c r="N446" i="16"/>
  <c r="N447" i="16"/>
  <c r="N448" i="16"/>
  <c r="N449" i="16"/>
  <c r="N450" i="16"/>
  <c r="N451" i="16"/>
  <c r="N452" i="16"/>
  <c r="N453" i="16"/>
  <c r="N454" i="16"/>
  <c r="N455" i="16"/>
  <c r="N456" i="16"/>
  <c r="N457" i="16"/>
  <c r="N458" i="16"/>
  <c r="N459" i="16"/>
  <c r="N460" i="16"/>
  <c r="N461" i="16"/>
  <c r="N462" i="16"/>
  <c r="N463" i="16"/>
  <c r="N464" i="16"/>
  <c r="N465" i="16"/>
  <c r="N466" i="16"/>
  <c r="N467" i="16"/>
  <c r="N468" i="16"/>
  <c r="N469" i="16"/>
  <c r="N470" i="16"/>
  <c r="N471" i="16"/>
  <c r="N472" i="16"/>
  <c r="N473" i="16"/>
  <c r="N474" i="16"/>
  <c r="N475" i="16"/>
  <c r="N476" i="16"/>
  <c r="N477" i="16"/>
  <c r="N478" i="16"/>
  <c r="N479" i="16"/>
  <c r="N480" i="16"/>
  <c r="N481" i="16"/>
  <c r="N482" i="16"/>
  <c r="N483" i="16"/>
  <c r="N484" i="16"/>
  <c r="N485" i="16"/>
  <c r="N486" i="16"/>
  <c r="N487" i="16"/>
  <c r="N488" i="16"/>
  <c r="N489" i="16"/>
  <c r="N490" i="16"/>
  <c r="N491" i="16"/>
  <c r="N492" i="16"/>
  <c r="N493" i="16"/>
  <c r="N494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3" i="16"/>
  <c r="N514" i="16"/>
  <c r="N515" i="16"/>
  <c r="N516" i="16"/>
  <c r="N517" i="16"/>
  <c r="N518" i="16"/>
  <c r="N519" i="16"/>
  <c r="N520" i="16"/>
  <c r="N521" i="16"/>
  <c r="N522" i="16"/>
  <c r="N523" i="16"/>
  <c r="N524" i="16"/>
  <c r="N525" i="16"/>
  <c r="N526" i="16"/>
  <c r="N527" i="16"/>
  <c r="N528" i="16"/>
  <c r="N529" i="16"/>
  <c r="N530" i="16"/>
  <c r="N531" i="16"/>
  <c r="N532" i="16"/>
  <c r="N533" i="16"/>
  <c r="N534" i="16"/>
  <c r="N535" i="16"/>
  <c r="N536" i="16"/>
  <c r="N537" i="16"/>
  <c r="N538" i="16"/>
  <c r="N539" i="16"/>
  <c r="N540" i="16"/>
  <c r="N541" i="16"/>
  <c r="N542" i="16"/>
  <c r="N543" i="16"/>
  <c r="N544" i="16"/>
  <c r="N545" i="16"/>
  <c r="N546" i="16"/>
  <c r="N547" i="16"/>
  <c r="N548" i="16"/>
  <c r="N549" i="16"/>
  <c r="N550" i="16"/>
  <c r="N551" i="16"/>
  <c r="N552" i="16"/>
  <c r="N553" i="16"/>
  <c r="N554" i="16"/>
  <c r="N555" i="16"/>
  <c r="N556" i="16"/>
  <c r="N557" i="16"/>
  <c r="N558" i="16"/>
  <c r="N559" i="16"/>
  <c r="N560" i="16"/>
  <c r="N561" i="16"/>
  <c r="N562" i="16"/>
  <c r="N563" i="16"/>
  <c r="N564" i="16"/>
  <c r="N565" i="16"/>
  <c r="N566" i="16"/>
  <c r="N567" i="16"/>
  <c r="N568" i="16"/>
  <c r="N569" i="16"/>
  <c r="N570" i="16"/>
  <c r="N571" i="16"/>
  <c r="N572" i="16"/>
  <c r="N573" i="16"/>
  <c r="N574" i="16"/>
  <c r="N575" i="16"/>
  <c r="N576" i="16"/>
  <c r="N577" i="16"/>
  <c r="N578" i="16"/>
  <c r="N579" i="16"/>
  <c r="N580" i="16"/>
  <c r="N581" i="16"/>
  <c r="N582" i="16"/>
  <c r="N583" i="16"/>
  <c r="N584" i="16"/>
  <c r="N585" i="16"/>
  <c r="N586" i="16"/>
  <c r="N587" i="16"/>
  <c r="N588" i="16"/>
  <c r="N589" i="16"/>
  <c r="N590" i="16"/>
  <c r="N591" i="16"/>
  <c r="N592" i="16"/>
  <c r="N593" i="16"/>
  <c r="N594" i="16"/>
  <c r="N595" i="16"/>
  <c r="N596" i="16"/>
  <c r="N597" i="16"/>
  <c r="N598" i="16"/>
  <c r="N599" i="16"/>
  <c r="N600" i="16"/>
  <c r="N601" i="16"/>
  <c r="N602" i="16"/>
  <c r="N603" i="16"/>
  <c r="N604" i="16"/>
  <c r="N605" i="16"/>
  <c r="N606" i="16"/>
  <c r="N607" i="16"/>
  <c r="N608" i="16"/>
  <c r="N609" i="16"/>
  <c r="N610" i="16"/>
  <c r="N611" i="16"/>
  <c r="N612" i="16"/>
  <c r="N613" i="16"/>
  <c r="N614" i="16"/>
  <c r="N615" i="16"/>
  <c r="N616" i="16"/>
  <c r="N617" i="16"/>
  <c r="N618" i="16"/>
  <c r="N619" i="16"/>
  <c r="N620" i="16"/>
  <c r="N621" i="16"/>
  <c r="N622" i="16"/>
  <c r="N623" i="16"/>
  <c r="N624" i="16"/>
  <c r="N625" i="16"/>
  <c r="N626" i="16"/>
  <c r="N627" i="16"/>
  <c r="N628" i="16"/>
  <c r="N629" i="16"/>
  <c r="N630" i="16"/>
  <c r="N631" i="16"/>
  <c r="N632" i="16"/>
  <c r="N633" i="16"/>
  <c r="N634" i="16"/>
  <c r="N635" i="16"/>
  <c r="N636" i="16"/>
  <c r="N637" i="16"/>
  <c r="N638" i="16"/>
  <c r="N639" i="16"/>
  <c r="N640" i="16"/>
  <c r="N641" i="16"/>
  <c r="N642" i="16"/>
  <c r="N643" i="16"/>
  <c r="N644" i="16"/>
  <c r="N645" i="16"/>
  <c r="N646" i="16"/>
  <c r="N647" i="16"/>
  <c r="N648" i="16"/>
  <c r="N649" i="16"/>
  <c r="N650" i="16"/>
  <c r="N651" i="16"/>
  <c r="N652" i="16"/>
  <c r="N653" i="16"/>
  <c r="N654" i="16"/>
  <c r="N655" i="16"/>
  <c r="N656" i="16"/>
  <c r="N657" i="16"/>
  <c r="N658" i="16"/>
  <c r="N659" i="16"/>
  <c r="N660" i="16"/>
  <c r="N661" i="16"/>
  <c r="N662" i="16"/>
  <c r="N663" i="16"/>
  <c r="N664" i="16"/>
  <c r="N665" i="16"/>
  <c r="N666" i="16"/>
  <c r="N667" i="16"/>
  <c r="N668" i="16"/>
  <c r="N669" i="16"/>
  <c r="N670" i="16"/>
  <c r="N671" i="16"/>
  <c r="N672" i="16"/>
  <c r="N673" i="16"/>
  <c r="N674" i="16"/>
  <c r="N675" i="16"/>
  <c r="N676" i="16"/>
  <c r="N677" i="16"/>
  <c r="N678" i="16"/>
  <c r="N679" i="16"/>
  <c r="N680" i="16"/>
  <c r="N681" i="16"/>
  <c r="N682" i="16"/>
  <c r="N683" i="16"/>
  <c r="N684" i="16"/>
  <c r="N685" i="16"/>
  <c r="N686" i="16"/>
  <c r="N687" i="16"/>
  <c r="N688" i="16"/>
  <c r="N689" i="16"/>
  <c r="N690" i="16"/>
  <c r="N691" i="16"/>
  <c r="N692" i="16"/>
  <c r="N693" i="16"/>
  <c r="N694" i="16"/>
  <c r="N695" i="16"/>
  <c r="N696" i="16"/>
  <c r="N697" i="16"/>
  <c r="N698" i="16"/>
  <c r="N699" i="16"/>
  <c r="N700" i="16"/>
  <c r="N701" i="16"/>
  <c r="N702" i="16"/>
  <c r="N703" i="16"/>
  <c r="N704" i="16"/>
  <c r="N705" i="16"/>
  <c r="N706" i="16"/>
  <c r="N707" i="16"/>
  <c r="N708" i="16"/>
  <c r="N709" i="16"/>
  <c r="N710" i="16"/>
  <c r="N711" i="16"/>
  <c r="N712" i="16"/>
  <c r="N713" i="16"/>
  <c r="N714" i="16"/>
  <c r="N715" i="16"/>
  <c r="N716" i="16"/>
  <c r="N717" i="16"/>
  <c r="N718" i="16"/>
  <c r="N719" i="16"/>
  <c r="N720" i="16"/>
  <c r="N721" i="16"/>
  <c r="N722" i="16"/>
  <c r="N723" i="16"/>
  <c r="N724" i="16"/>
  <c r="N725" i="16"/>
  <c r="N726" i="16"/>
  <c r="N727" i="16"/>
  <c r="N728" i="16"/>
  <c r="N729" i="16"/>
  <c r="N730" i="16"/>
  <c r="N731" i="16"/>
  <c r="N732" i="16"/>
  <c r="N733" i="16"/>
  <c r="N734" i="16"/>
  <c r="N735" i="16"/>
  <c r="N736" i="16"/>
  <c r="N737" i="16"/>
  <c r="N738" i="16"/>
  <c r="N739" i="16"/>
  <c r="N740" i="16"/>
  <c r="N741" i="16"/>
  <c r="N742" i="16"/>
  <c r="N743" i="16"/>
  <c r="N744" i="16"/>
  <c r="N745" i="16"/>
  <c r="N746" i="16"/>
  <c r="N747" i="16"/>
  <c r="N748" i="16"/>
  <c r="N749" i="16"/>
  <c r="N750" i="16"/>
  <c r="N751" i="16"/>
  <c r="N752" i="16"/>
  <c r="N753" i="16"/>
  <c r="N754" i="16"/>
  <c r="N755" i="16"/>
  <c r="N756" i="16"/>
  <c r="N757" i="16"/>
  <c r="N758" i="16"/>
  <c r="N759" i="16"/>
  <c r="N760" i="16"/>
  <c r="N761" i="16"/>
  <c r="N762" i="16"/>
  <c r="N763" i="16"/>
  <c r="N764" i="16"/>
  <c r="N765" i="16"/>
  <c r="N766" i="16"/>
  <c r="N767" i="16"/>
  <c r="N768" i="16"/>
  <c r="N769" i="16"/>
  <c r="N770" i="16"/>
  <c r="N771" i="16"/>
  <c r="N772" i="16"/>
  <c r="N773" i="16"/>
  <c r="N774" i="16"/>
  <c r="N775" i="16"/>
  <c r="N776" i="16"/>
  <c r="N777" i="16"/>
  <c r="N778" i="16"/>
  <c r="N779" i="16"/>
  <c r="N780" i="16"/>
  <c r="N781" i="16"/>
  <c r="N782" i="16"/>
  <c r="N783" i="16"/>
  <c r="N784" i="16"/>
  <c r="N785" i="16"/>
  <c r="N786" i="16"/>
  <c r="N787" i="16"/>
  <c r="N788" i="16"/>
  <c r="N789" i="16"/>
  <c r="N790" i="16"/>
  <c r="N791" i="16"/>
  <c r="N792" i="16"/>
  <c r="N793" i="16"/>
  <c r="N794" i="16"/>
  <c r="N795" i="16"/>
  <c r="N796" i="16"/>
  <c r="N797" i="16"/>
  <c r="N798" i="16"/>
  <c r="N799" i="16"/>
  <c r="N800" i="16"/>
  <c r="N801" i="16"/>
  <c r="N802" i="16"/>
  <c r="N803" i="16"/>
  <c r="N804" i="16"/>
  <c r="N805" i="16"/>
  <c r="N806" i="16"/>
  <c r="N807" i="16"/>
  <c r="N808" i="16"/>
  <c r="N809" i="16"/>
  <c r="N810" i="16"/>
  <c r="N811" i="16"/>
  <c r="N812" i="16"/>
  <c r="N813" i="16"/>
  <c r="N814" i="16"/>
  <c r="N815" i="16"/>
  <c r="N816" i="16"/>
  <c r="N817" i="16"/>
  <c r="N818" i="16"/>
  <c r="N819" i="16"/>
  <c r="N820" i="16"/>
  <c r="N821" i="16"/>
  <c r="N822" i="16"/>
  <c r="N823" i="16"/>
  <c r="N824" i="16"/>
  <c r="N825" i="16"/>
  <c r="N826" i="16"/>
  <c r="N827" i="16"/>
  <c r="N828" i="16"/>
  <c r="N829" i="16"/>
  <c r="N830" i="16"/>
  <c r="N831" i="16"/>
  <c r="N832" i="16"/>
  <c r="N833" i="16"/>
  <c r="N834" i="16"/>
  <c r="N835" i="16"/>
  <c r="N836" i="16"/>
  <c r="N837" i="16"/>
  <c r="N838" i="16"/>
  <c r="N839" i="16"/>
  <c r="N840" i="16"/>
  <c r="N841" i="16"/>
  <c r="N842" i="16"/>
  <c r="N843" i="16"/>
  <c r="N844" i="16"/>
  <c r="N845" i="16"/>
  <c r="N846" i="16"/>
  <c r="N847" i="16"/>
  <c r="N848" i="16"/>
  <c r="N849" i="16"/>
  <c r="N850" i="16"/>
  <c r="N851" i="16"/>
  <c r="N852" i="16"/>
  <c r="N853" i="16"/>
  <c r="N854" i="16"/>
  <c r="N855" i="16"/>
  <c r="N856" i="16"/>
  <c r="N857" i="16"/>
  <c r="N858" i="16"/>
  <c r="N859" i="16"/>
  <c r="N860" i="16"/>
  <c r="N861" i="16"/>
  <c r="N862" i="16"/>
  <c r="N863" i="16"/>
  <c r="N864" i="16"/>
  <c r="N865" i="16"/>
  <c r="N866" i="16"/>
  <c r="N867" i="16"/>
  <c r="N868" i="16"/>
  <c r="N869" i="16"/>
  <c r="N870" i="16"/>
  <c r="N871" i="16"/>
  <c r="N872" i="16"/>
  <c r="N873" i="16"/>
  <c r="N874" i="16"/>
  <c r="N875" i="16"/>
  <c r="N876" i="16"/>
  <c r="N877" i="16"/>
  <c r="N878" i="16"/>
  <c r="N879" i="16"/>
  <c r="N880" i="16"/>
  <c r="N881" i="16"/>
  <c r="N882" i="16"/>
  <c r="N883" i="16"/>
  <c r="N884" i="16"/>
  <c r="N885" i="16"/>
  <c r="N886" i="16"/>
  <c r="N887" i="16"/>
  <c r="N888" i="16"/>
  <c r="N889" i="16"/>
  <c r="N890" i="16"/>
  <c r="N891" i="16"/>
  <c r="N892" i="16"/>
  <c r="N893" i="16"/>
  <c r="N894" i="16"/>
  <c r="N895" i="16"/>
  <c r="N896" i="16"/>
  <c r="N897" i="16"/>
  <c r="N898" i="16"/>
  <c r="N899" i="16"/>
  <c r="N900" i="16"/>
  <c r="N901" i="16"/>
  <c r="N902" i="16"/>
  <c r="N903" i="16"/>
  <c r="N904" i="16"/>
  <c r="N905" i="16"/>
  <c r="N906" i="16"/>
  <c r="N907" i="16"/>
  <c r="N908" i="16"/>
  <c r="N909" i="16"/>
  <c r="N910" i="16"/>
  <c r="N911" i="16"/>
  <c r="N912" i="16"/>
  <c r="N913" i="16"/>
  <c r="N914" i="16"/>
  <c r="N915" i="16"/>
  <c r="N916" i="16"/>
  <c r="N917" i="16"/>
  <c r="N918" i="16"/>
  <c r="N919" i="16"/>
  <c r="N920" i="16"/>
  <c r="N921" i="16"/>
  <c r="N922" i="16"/>
  <c r="N923" i="16"/>
  <c r="N924" i="16"/>
  <c r="N925" i="16"/>
  <c r="N926" i="16"/>
  <c r="N927" i="16"/>
  <c r="N928" i="16"/>
  <c r="N929" i="16"/>
  <c r="N930" i="16"/>
  <c r="N931" i="16"/>
  <c r="N932" i="16"/>
  <c r="N933" i="16"/>
  <c r="N934" i="16"/>
  <c r="N935" i="16"/>
  <c r="N936" i="16"/>
  <c r="N937" i="16"/>
  <c r="N938" i="16"/>
  <c r="N939" i="16"/>
  <c r="N940" i="16"/>
  <c r="N941" i="16"/>
  <c r="N942" i="16"/>
  <c r="N943" i="16"/>
  <c r="N944" i="16"/>
  <c r="N945" i="16"/>
  <c r="N946" i="16"/>
  <c r="N947" i="16"/>
  <c r="N948" i="16"/>
  <c r="N949" i="16"/>
  <c r="N950" i="16"/>
  <c r="N951" i="16"/>
  <c r="N952" i="16"/>
  <c r="N953" i="16"/>
  <c r="N954" i="16"/>
  <c r="N955" i="16"/>
  <c r="N956" i="16"/>
  <c r="N957" i="16"/>
  <c r="N958" i="16"/>
  <c r="N959" i="16"/>
  <c r="N960" i="16"/>
  <c r="N961" i="16"/>
  <c r="N962" i="16"/>
  <c r="N963" i="16"/>
  <c r="N964" i="16"/>
  <c r="N965" i="16"/>
  <c r="N966" i="16"/>
  <c r="N967" i="16"/>
  <c r="N968" i="16"/>
  <c r="N969" i="16"/>
  <c r="N970" i="16"/>
  <c r="N971" i="16"/>
  <c r="N972" i="16"/>
  <c r="N973" i="16"/>
  <c r="N974" i="16"/>
  <c r="N975" i="16"/>
  <c r="N976" i="16"/>
  <c r="N977" i="16"/>
  <c r="N978" i="16"/>
  <c r="N979" i="16"/>
  <c r="N980" i="16"/>
  <c r="N981" i="16"/>
  <c r="N982" i="16"/>
  <c r="N983" i="16"/>
  <c r="N984" i="16"/>
  <c r="N985" i="16"/>
  <c r="N986" i="16"/>
  <c r="N987" i="16"/>
  <c r="N988" i="16"/>
  <c r="N989" i="16"/>
  <c r="N990" i="16"/>
  <c r="N991" i="16"/>
  <c r="N992" i="16"/>
  <c r="N993" i="16"/>
  <c r="N994" i="16"/>
  <c r="N995" i="16"/>
  <c r="N996" i="16"/>
  <c r="N997" i="16"/>
  <c r="N998" i="16"/>
  <c r="N999" i="16"/>
  <c r="N1000" i="16"/>
  <c r="N1001" i="16"/>
  <c r="N1002" i="16"/>
  <c r="N1003" i="16"/>
  <c r="N1004" i="16"/>
  <c r="N1005" i="16"/>
  <c r="N1006" i="16"/>
  <c r="N1007" i="16"/>
  <c r="N1008" i="16"/>
  <c r="N1009" i="16"/>
  <c r="N1010" i="16"/>
  <c r="N1011" i="16"/>
  <c r="N1012" i="16"/>
  <c r="N1013" i="16"/>
  <c r="N1014" i="16"/>
  <c r="N1015" i="16"/>
  <c r="N1016" i="16"/>
  <c r="N1017" i="16"/>
  <c r="N1018" i="16"/>
  <c r="N1019" i="16"/>
  <c r="N1020" i="16"/>
  <c r="N1021" i="16"/>
  <c r="N1022" i="16"/>
  <c r="N1023" i="16"/>
  <c r="N1024" i="16"/>
  <c r="N1025" i="16"/>
  <c r="N1026" i="16"/>
  <c r="N1027" i="16"/>
  <c r="N1028" i="16"/>
  <c r="N1029" i="16"/>
  <c r="N1030" i="16"/>
  <c r="N1031" i="16"/>
  <c r="N1032" i="16"/>
  <c r="N1033" i="16"/>
  <c r="N1034" i="16"/>
  <c r="N1035" i="16"/>
  <c r="N1036" i="16"/>
  <c r="N1037" i="16"/>
  <c r="N1038" i="16"/>
  <c r="N1039" i="16"/>
  <c r="N1040" i="16"/>
  <c r="N1041" i="16"/>
  <c r="N1042" i="16"/>
  <c r="N1043" i="16"/>
  <c r="N1044" i="16"/>
  <c r="N1045" i="16"/>
  <c r="N1046" i="16"/>
  <c r="N1047" i="16"/>
  <c r="N1048" i="16"/>
  <c r="N1049" i="16"/>
  <c r="N1050" i="16"/>
  <c r="N1051" i="16"/>
  <c r="N1052" i="16"/>
  <c r="N1053" i="16"/>
  <c r="N1054" i="16"/>
  <c r="N1055" i="16"/>
  <c r="N1056" i="16"/>
  <c r="N1057" i="16"/>
  <c r="N1058" i="16"/>
  <c r="N1059" i="16"/>
  <c r="N1060" i="16"/>
  <c r="N1061" i="16"/>
  <c r="N1062" i="16"/>
  <c r="N1063" i="16"/>
  <c r="N1064" i="16"/>
  <c r="N1065" i="16"/>
  <c r="N1066" i="16"/>
  <c r="N1067" i="16"/>
  <c r="N1068" i="16"/>
  <c r="N1069" i="16"/>
  <c r="N1070" i="16"/>
  <c r="N1071" i="16"/>
  <c r="N1072" i="16"/>
  <c r="N1073" i="16"/>
  <c r="N1074" i="16"/>
  <c r="N1075" i="16"/>
  <c r="N1076" i="16"/>
  <c r="N1077" i="16"/>
  <c r="N1078" i="16"/>
  <c r="N1079" i="16"/>
  <c r="N1080" i="16"/>
  <c r="N1081" i="16"/>
  <c r="N1082" i="16"/>
  <c r="N1083" i="16"/>
  <c r="N1084" i="16"/>
  <c r="N1085" i="16"/>
  <c r="N1086" i="16"/>
  <c r="N1087" i="16"/>
  <c r="N1088" i="16"/>
  <c r="N1089" i="16"/>
  <c r="N1090" i="16"/>
  <c r="N1091" i="16"/>
  <c r="N1092" i="16"/>
  <c r="N1093" i="16"/>
  <c r="N1094" i="16"/>
  <c r="N1095" i="16"/>
  <c r="N1096" i="16"/>
  <c r="N1097" i="16"/>
  <c r="N1098" i="16"/>
  <c r="N1099" i="16"/>
  <c r="N1100" i="16"/>
  <c r="N1101" i="16"/>
  <c r="N1102" i="16"/>
  <c r="N1103" i="16"/>
  <c r="N1104" i="16"/>
  <c r="N1105" i="16"/>
  <c r="N1106" i="16"/>
  <c r="N1107" i="16"/>
  <c r="N1108" i="16"/>
  <c r="N1109" i="16"/>
  <c r="N1110" i="16"/>
  <c r="N1111" i="16"/>
  <c r="N1112" i="16"/>
  <c r="N1113" i="16"/>
  <c r="N1114" i="16"/>
  <c r="N1115" i="16"/>
  <c r="N1116" i="16"/>
  <c r="N1117" i="16"/>
  <c r="N1118" i="16"/>
  <c r="N1119" i="16"/>
  <c r="N1120" i="16"/>
  <c r="N1121" i="16"/>
  <c r="N1122" i="16"/>
  <c r="N1123" i="16"/>
  <c r="N1124" i="16"/>
  <c r="N1125" i="16"/>
  <c r="N1126" i="16"/>
  <c r="N1127" i="16"/>
  <c r="N1128" i="16"/>
  <c r="N1129" i="16"/>
  <c r="N1130" i="16"/>
  <c r="N1131" i="16"/>
  <c r="N1132" i="16"/>
  <c r="N1133" i="16"/>
  <c r="N1134" i="16"/>
  <c r="N1135" i="16"/>
  <c r="N1136" i="16"/>
  <c r="N1137" i="16"/>
  <c r="N1138" i="16"/>
  <c r="N1139" i="16"/>
  <c r="N1140" i="16"/>
  <c r="N1141" i="16"/>
  <c r="N1142" i="16"/>
  <c r="N1143" i="16"/>
  <c r="N1144" i="16"/>
  <c r="N1145" i="16"/>
  <c r="N1146" i="16"/>
  <c r="N1147" i="16"/>
  <c r="N1148" i="16"/>
  <c r="N1149" i="16"/>
  <c r="N1150" i="16"/>
  <c r="N1151" i="16"/>
  <c r="N1152" i="16"/>
  <c r="N1153" i="16"/>
  <c r="N1154" i="16"/>
  <c r="N1155" i="16"/>
  <c r="N1156" i="16"/>
  <c r="N1157" i="16"/>
  <c r="N1158" i="16"/>
  <c r="N1159" i="16"/>
  <c r="N1160" i="16"/>
  <c r="N1161" i="16"/>
  <c r="N1162" i="16"/>
  <c r="N1163" i="16"/>
  <c r="N1164" i="16"/>
  <c r="N1165" i="16"/>
  <c r="N1166" i="16"/>
  <c r="N1167" i="16"/>
  <c r="N1168" i="16"/>
  <c r="N1169" i="16"/>
  <c r="N1170" i="16"/>
  <c r="N1171" i="16"/>
  <c r="N1172" i="16"/>
  <c r="N1173" i="16"/>
  <c r="N1174" i="16"/>
  <c r="N1175" i="16"/>
  <c r="N1176" i="16"/>
  <c r="N1177" i="16"/>
  <c r="N1178" i="16"/>
  <c r="N1179" i="16"/>
  <c r="N1180" i="16"/>
  <c r="N1181" i="16"/>
  <c r="N1182" i="16"/>
  <c r="N1183" i="16"/>
  <c r="N1184" i="16"/>
  <c r="N1185" i="16"/>
  <c r="N1186" i="16"/>
  <c r="N1187" i="16"/>
  <c r="N1188" i="16"/>
  <c r="N1189" i="16"/>
  <c r="N1190" i="16"/>
  <c r="N1191" i="16"/>
  <c r="N1192" i="16"/>
  <c r="N1193" i="16"/>
  <c r="N1194" i="16"/>
  <c r="N1195" i="16"/>
  <c r="N1196" i="16"/>
  <c r="N1197" i="16"/>
  <c r="N1198" i="16"/>
  <c r="N1199" i="16"/>
  <c r="N1200" i="16"/>
  <c r="N1201" i="16"/>
  <c r="N1202" i="16"/>
  <c r="N1203" i="16"/>
  <c r="N1204" i="16"/>
  <c r="N1205" i="16"/>
  <c r="N1206" i="16"/>
  <c r="N1207" i="16"/>
  <c r="N1208" i="16"/>
  <c r="N1209" i="16"/>
  <c r="N1210" i="16"/>
  <c r="N1211" i="16"/>
  <c r="N1212" i="16"/>
  <c r="N1213" i="16"/>
  <c r="N1214" i="16"/>
  <c r="N1215" i="16"/>
  <c r="N1216" i="16"/>
  <c r="N1217" i="16"/>
  <c r="N1218" i="16"/>
  <c r="N1219" i="16"/>
  <c r="N1220" i="16"/>
  <c r="N1221" i="16"/>
  <c r="N1222" i="16"/>
  <c r="N1223" i="16"/>
  <c r="N1224" i="16"/>
  <c r="N1225" i="16"/>
  <c r="N1226" i="16"/>
  <c r="N1227" i="16"/>
  <c r="N1228" i="16"/>
  <c r="N1229" i="16"/>
  <c r="N1230" i="16"/>
  <c r="N1231" i="16"/>
  <c r="N1232" i="16"/>
  <c r="N1233" i="16"/>
  <c r="N1234" i="16"/>
  <c r="N1235" i="16"/>
  <c r="N1236" i="16"/>
  <c r="N1237" i="16"/>
  <c r="N1238" i="16"/>
  <c r="N1239" i="16"/>
  <c r="N1240" i="16"/>
  <c r="N1241" i="16"/>
  <c r="N1242" i="16"/>
  <c r="N1243" i="16"/>
  <c r="N1244" i="16"/>
  <c r="N1245" i="16"/>
  <c r="N1246" i="16"/>
  <c r="N1247" i="16"/>
  <c r="N1248" i="16"/>
  <c r="N1249" i="16"/>
  <c r="N1250" i="16"/>
  <c r="N1251" i="16"/>
  <c r="N1252" i="16"/>
  <c r="N1253" i="16"/>
  <c r="N1254" i="16"/>
  <c r="N1255" i="16"/>
  <c r="N1256" i="16"/>
  <c r="N1257" i="16"/>
  <c r="N1258" i="16"/>
  <c r="N1259" i="16"/>
  <c r="N1260" i="16"/>
  <c r="N1261" i="16"/>
  <c r="N1262" i="16"/>
  <c r="N1263" i="16"/>
  <c r="N1264" i="16"/>
  <c r="N1265" i="16"/>
  <c r="N1266" i="16"/>
  <c r="N1267" i="16"/>
  <c r="N1268" i="16"/>
  <c r="N1269" i="16"/>
  <c r="N1270" i="16"/>
  <c r="N1271" i="16"/>
  <c r="N1272" i="16"/>
  <c r="N1273" i="16"/>
  <c r="N1274" i="16"/>
  <c r="N1275" i="16"/>
  <c r="N1276" i="16"/>
  <c r="N1277" i="16"/>
  <c r="N1278" i="16"/>
  <c r="N1279" i="16"/>
  <c r="N1280" i="16"/>
  <c r="N1281" i="16"/>
  <c r="N1282" i="16"/>
  <c r="N1283" i="16"/>
  <c r="N1284" i="16"/>
  <c r="N1285" i="16"/>
  <c r="N1286" i="16"/>
  <c r="N1287" i="16"/>
  <c r="N1288" i="16"/>
  <c r="N1289" i="16"/>
  <c r="N1290" i="16"/>
  <c r="N1291" i="16"/>
  <c r="N1292" i="16"/>
  <c r="N1293" i="16"/>
  <c r="N1294" i="16"/>
  <c r="N1295" i="16"/>
  <c r="N1296" i="16"/>
  <c r="N1297" i="16"/>
  <c r="N1298" i="16"/>
  <c r="N1299" i="16"/>
  <c r="N1300" i="16"/>
  <c r="N1301" i="16"/>
  <c r="N1302" i="16"/>
  <c r="N1303" i="16"/>
  <c r="N1304" i="16"/>
  <c r="N1305" i="16"/>
  <c r="N1306" i="16"/>
  <c r="N1307" i="16"/>
  <c r="N1308" i="16"/>
  <c r="N1309" i="16"/>
  <c r="N1310" i="16"/>
  <c r="N1311" i="16"/>
  <c r="N1312" i="16"/>
  <c r="N1313" i="16"/>
  <c r="N1314" i="16"/>
  <c r="N1315" i="16"/>
  <c r="N1316" i="16"/>
  <c r="N1317" i="16"/>
  <c r="N1318" i="16"/>
  <c r="N1319" i="16"/>
  <c r="N1320" i="16"/>
  <c r="N1321" i="16"/>
  <c r="N1322" i="16"/>
  <c r="N1323" i="16"/>
  <c r="N1324" i="16"/>
  <c r="N1325" i="16"/>
  <c r="N1326" i="16"/>
  <c r="N1327" i="16"/>
  <c r="N1328" i="16"/>
  <c r="N1329" i="16"/>
  <c r="N1330" i="16"/>
  <c r="N1331" i="16"/>
  <c r="N1332" i="16"/>
  <c r="N1333" i="16"/>
  <c r="N1334" i="16"/>
  <c r="N1335" i="16"/>
  <c r="N1336" i="16"/>
  <c r="N1337" i="16"/>
  <c r="N1338" i="16"/>
  <c r="N1339" i="16"/>
  <c r="N1340" i="16"/>
  <c r="N1341" i="16"/>
  <c r="N1342" i="16"/>
  <c r="N1343" i="16"/>
  <c r="N1344" i="16"/>
  <c r="N1345" i="16"/>
  <c r="N1346" i="16"/>
  <c r="N1347" i="16"/>
  <c r="N1348" i="16"/>
  <c r="N1349" i="16"/>
  <c r="N1350" i="16"/>
  <c r="N1351" i="16"/>
  <c r="N1352" i="16"/>
  <c r="N1353" i="16"/>
  <c r="N1354" i="16"/>
  <c r="N1355" i="16"/>
  <c r="N1356" i="16"/>
  <c r="N1357" i="16"/>
  <c r="N1358" i="16"/>
  <c r="N1359" i="16"/>
  <c r="N1360" i="16"/>
  <c r="N1361" i="16"/>
  <c r="N1362" i="16"/>
  <c r="N1363" i="16"/>
  <c r="N1364" i="16"/>
  <c r="N1365" i="16"/>
  <c r="N1366" i="16"/>
  <c r="N1367" i="16"/>
  <c r="N1368" i="16"/>
  <c r="N1369" i="16"/>
  <c r="N1370" i="16"/>
  <c r="N1371" i="16"/>
  <c r="N1372" i="16"/>
  <c r="N1373" i="16"/>
  <c r="N1374" i="16"/>
  <c r="N1375" i="16"/>
  <c r="N1376" i="16"/>
  <c r="N1377" i="16"/>
  <c r="N1378" i="16"/>
  <c r="N1379" i="16"/>
  <c r="N1380" i="16"/>
  <c r="N1381" i="16"/>
  <c r="N1382" i="16"/>
  <c r="N1383" i="16"/>
  <c r="N1384" i="16"/>
  <c r="N1385" i="16"/>
  <c r="N1386" i="16"/>
  <c r="N1387" i="16"/>
  <c r="N1388" i="16"/>
  <c r="N1389" i="16"/>
  <c r="N1390" i="16"/>
  <c r="N1391" i="16"/>
  <c r="N1392" i="16"/>
  <c r="N1393" i="16"/>
  <c r="N1394" i="16"/>
  <c r="N1395" i="16"/>
  <c r="N1396" i="16"/>
  <c r="N1397" i="16"/>
  <c r="N1398" i="16"/>
  <c r="N1399" i="16"/>
  <c r="N1400" i="16"/>
  <c r="N1401" i="16"/>
  <c r="N1402" i="16"/>
  <c r="N1403" i="16"/>
  <c r="N1404" i="16"/>
  <c r="N1405" i="16"/>
  <c r="N1406" i="16"/>
  <c r="N1407" i="16"/>
  <c r="N1408" i="16"/>
  <c r="N1409" i="16"/>
  <c r="N1410" i="16"/>
  <c r="N1411" i="16"/>
  <c r="N1412" i="16"/>
  <c r="N1413" i="16"/>
  <c r="N1414" i="16"/>
  <c r="N1415" i="16"/>
  <c r="N1416" i="16"/>
  <c r="N1417" i="16"/>
  <c r="N1418" i="16"/>
  <c r="N1419" i="16"/>
  <c r="N1420" i="16"/>
  <c r="N1421" i="16"/>
  <c r="N1422" i="16"/>
  <c r="N1423" i="16"/>
  <c r="N1424" i="16"/>
  <c r="N1425" i="16"/>
  <c r="N1426" i="16"/>
  <c r="N1427" i="16"/>
  <c r="N1428" i="16"/>
  <c r="N1429" i="16"/>
  <c r="N1430" i="16"/>
  <c r="N1431" i="16"/>
  <c r="N1432" i="16"/>
  <c r="N1433" i="16"/>
  <c r="N1434" i="16"/>
  <c r="N1435" i="16"/>
  <c r="N1436" i="16"/>
  <c r="N1437" i="16"/>
  <c r="N1438" i="16"/>
  <c r="N1439" i="16"/>
  <c r="N1440" i="16"/>
  <c r="N1441" i="16"/>
  <c r="N1442" i="16"/>
  <c r="N1443" i="16"/>
  <c r="N1444" i="16"/>
  <c r="N1445" i="16"/>
  <c r="N1446" i="16"/>
  <c r="N1447" i="16"/>
  <c r="N1448" i="16"/>
  <c r="N1449" i="16"/>
  <c r="N1450" i="16"/>
  <c r="N1451" i="16"/>
  <c r="N1452" i="16"/>
  <c r="N1453" i="16"/>
  <c r="N1454" i="16"/>
  <c r="N1455" i="16"/>
  <c r="N1456" i="16"/>
  <c r="N1457" i="16"/>
  <c r="N1458" i="16"/>
  <c r="N1459" i="16"/>
  <c r="N1460" i="16"/>
  <c r="N1461" i="16"/>
  <c r="N1462" i="16"/>
  <c r="N1463" i="16"/>
  <c r="N1464" i="16"/>
  <c r="N1465" i="16"/>
  <c r="N1466" i="16"/>
  <c r="N1467" i="16"/>
  <c r="N1468" i="16"/>
  <c r="N1469" i="16"/>
  <c r="N1470" i="16"/>
  <c r="N1471" i="16"/>
  <c r="N1472" i="16"/>
  <c r="N1473" i="16"/>
  <c r="N1474" i="16"/>
  <c r="N1475" i="16"/>
  <c r="N1476" i="16"/>
  <c r="N1477" i="16"/>
  <c r="N1478" i="16"/>
  <c r="N1479" i="16"/>
  <c r="N1480" i="16"/>
  <c r="N1481" i="16"/>
  <c r="N1482" i="16"/>
  <c r="N1483" i="16"/>
  <c r="N1484" i="16"/>
  <c r="N1485" i="16"/>
  <c r="N1486" i="16"/>
  <c r="N1487" i="16"/>
  <c r="N1488" i="16"/>
  <c r="N1489" i="16"/>
  <c r="N1490" i="16"/>
  <c r="N1491" i="16"/>
  <c r="N1492" i="16"/>
  <c r="N1493" i="16"/>
  <c r="N1494" i="16"/>
  <c r="N1495" i="16"/>
  <c r="N1496" i="16"/>
  <c r="N1497" i="16"/>
  <c r="N1498" i="16"/>
  <c r="N1499" i="16"/>
  <c r="N1500" i="16"/>
  <c r="N1501" i="16"/>
  <c r="N1502" i="16"/>
  <c r="N1503" i="16"/>
  <c r="N1504" i="16"/>
  <c r="N1505" i="16"/>
  <c r="N1506" i="16"/>
  <c r="N1507" i="16"/>
  <c r="N1508" i="16"/>
  <c r="N1509" i="16"/>
  <c r="N1510" i="16"/>
  <c r="N1511" i="16"/>
  <c r="N1512" i="16"/>
  <c r="N1513" i="16"/>
  <c r="N1514" i="16"/>
  <c r="N1515" i="16"/>
  <c r="N1516" i="16"/>
  <c r="N1517" i="16"/>
  <c r="N1518" i="16"/>
  <c r="N1519" i="16"/>
  <c r="N1520" i="16"/>
  <c r="N1521" i="16"/>
  <c r="N1522" i="16"/>
  <c r="N1523" i="16"/>
  <c r="N1524" i="16"/>
  <c r="N1525" i="16"/>
  <c r="N1526" i="16"/>
  <c r="N1527" i="16"/>
  <c r="N1528" i="16"/>
  <c r="N1529" i="16"/>
  <c r="N1530" i="16"/>
  <c r="N1531" i="16"/>
  <c r="N1532" i="16"/>
  <c r="N1533" i="16"/>
  <c r="N1534" i="16"/>
  <c r="N1535" i="16"/>
  <c r="N1536" i="16"/>
  <c r="N1537" i="16"/>
  <c r="N1538" i="16"/>
  <c r="N1539" i="16"/>
  <c r="N1540" i="16"/>
  <c r="N1541" i="16"/>
  <c r="N1542" i="16"/>
  <c r="N1543" i="16"/>
  <c r="N1544" i="16"/>
  <c r="N1545" i="16"/>
  <c r="N1546" i="16"/>
  <c r="N1547" i="16"/>
  <c r="N1548" i="16"/>
  <c r="N1549" i="16"/>
  <c r="N1550" i="16"/>
  <c r="N1551" i="16"/>
  <c r="N1552" i="16"/>
  <c r="N1553" i="16"/>
  <c r="N1554" i="16"/>
  <c r="N1555" i="16"/>
  <c r="N1556" i="16"/>
  <c r="N1557" i="16"/>
  <c r="N1558" i="16"/>
  <c r="N1559" i="16"/>
  <c r="N1560" i="16"/>
  <c r="N1561" i="16"/>
  <c r="N1562" i="16"/>
  <c r="N1563" i="16"/>
  <c r="N1564" i="16"/>
  <c r="N1565" i="16"/>
  <c r="N1566" i="16"/>
  <c r="N1567" i="16"/>
  <c r="N1568" i="16"/>
  <c r="N1569" i="16"/>
  <c r="N1570" i="16"/>
  <c r="N1571" i="16"/>
  <c r="N1572" i="16"/>
  <c r="N1573" i="16"/>
  <c r="N1574" i="16"/>
  <c r="N1575" i="16"/>
  <c r="N1576" i="16"/>
  <c r="N1577" i="16"/>
  <c r="N1578" i="16"/>
  <c r="N1579" i="16"/>
  <c r="N1580" i="16"/>
  <c r="N1581" i="16"/>
  <c r="N1582" i="16"/>
  <c r="N1583" i="16"/>
  <c r="O2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O417" i="16"/>
  <c r="O418" i="16"/>
  <c r="O419" i="16"/>
  <c r="O420" i="16"/>
  <c r="O421" i="16"/>
  <c r="O422" i="16"/>
  <c r="O423" i="16"/>
  <c r="O424" i="16"/>
  <c r="O425" i="16"/>
  <c r="O426" i="16"/>
  <c r="O427" i="16"/>
  <c r="O428" i="16"/>
  <c r="O429" i="16"/>
  <c r="O430" i="16"/>
  <c r="O431" i="16"/>
  <c r="O432" i="16"/>
  <c r="O433" i="16"/>
  <c r="O434" i="16"/>
  <c r="O435" i="16"/>
  <c r="O436" i="16"/>
  <c r="O437" i="16"/>
  <c r="O438" i="16"/>
  <c r="O439" i="16"/>
  <c r="O440" i="16"/>
  <c r="O441" i="16"/>
  <c r="O442" i="16"/>
  <c r="O443" i="16"/>
  <c r="O444" i="16"/>
  <c r="O445" i="16"/>
  <c r="O446" i="16"/>
  <c r="O447" i="16"/>
  <c r="O448" i="16"/>
  <c r="O449" i="16"/>
  <c r="O450" i="16"/>
  <c r="O451" i="16"/>
  <c r="O452" i="16"/>
  <c r="O453" i="16"/>
  <c r="O454" i="16"/>
  <c r="O455" i="16"/>
  <c r="O456" i="16"/>
  <c r="O457" i="16"/>
  <c r="O458" i="16"/>
  <c r="O459" i="16"/>
  <c r="O460" i="16"/>
  <c r="O461" i="16"/>
  <c r="O462" i="16"/>
  <c r="O463" i="16"/>
  <c r="O464" i="16"/>
  <c r="O465" i="16"/>
  <c r="O466" i="16"/>
  <c r="O467" i="16"/>
  <c r="O468" i="16"/>
  <c r="O469" i="16"/>
  <c r="O470" i="16"/>
  <c r="O471" i="16"/>
  <c r="O472" i="16"/>
  <c r="O473" i="16"/>
  <c r="O474" i="16"/>
  <c r="O475" i="16"/>
  <c r="O476" i="16"/>
  <c r="O477" i="16"/>
  <c r="O478" i="16"/>
  <c r="O479" i="16"/>
  <c r="O480" i="16"/>
  <c r="O481" i="16"/>
  <c r="O482" i="16"/>
  <c r="O483" i="16"/>
  <c r="O484" i="16"/>
  <c r="O485" i="16"/>
  <c r="O486" i="16"/>
  <c r="O487" i="16"/>
  <c r="O488" i="16"/>
  <c r="O489" i="16"/>
  <c r="O490" i="16"/>
  <c r="O491" i="16"/>
  <c r="O492" i="16"/>
  <c r="O493" i="16"/>
  <c r="O494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3" i="16"/>
  <c r="O514" i="16"/>
  <c r="O515" i="16"/>
  <c r="O516" i="16"/>
  <c r="O517" i="16"/>
  <c r="O518" i="16"/>
  <c r="O519" i="16"/>
  <c r="O520" i="16"/>
  <c r="O521" i="16"/>
  <c r="O522" i="16"/>
  <c r="O523" i="16"/>
  <c r="O524" i="16"/>
  <c r="O525" i="16"/>
  <c r="O526" i="16"/>
  <c r="O527" i="16"/>
  <c r="O528" i="16"/>
  <c r="O529" i="16"/>
  <c r="O530" i="16"/>
  <c r="O531" i="16"/>
  <c r="O532" i="16"/>
  <c r="O533" i="16"/>
  <c r="O534" i="16"/>
  <c r="O535" i="16"/>
  <c r="O536" i="16"/>
  <c r="O537" i="16"/>
  <c r="O538" i="16"/>
  <c r="O539" i="16"/>
  <c r="O540" i="16"/>
  <c r="O541" i="16"/>
  <c r="O542" i="16"/>
  <c r="O543" i="16"/>
  <c r="O544" i="16"/>
  <c r="O545" i="16"/>
  <c r="O546" i="16"/>
  <c r="O547" i="16"/>
  <c r="O548" i="16"/>
  <c r="O549" i="16"/>
  <c r="O550" i="16"/>
  <c r="O551" i="16"/>
  <c r="O552" i="16"/>
  <c r="O553" i="16"/>
  <c r="O554" i="16"/>
  <c r="O555" i="16"/>
  <c r="O556" i="16"/>
  <c r="O557" i="16"/>
  <c r="O558" i="16"/>
  <c r="O559" i="16"/>
  <c r="O560" i="16"/>
  <c r="O561" i="16"/>
  <c r="O562" i="16"/>
  <c r="O563" i="16"/>
  <c r="O564" i="16"/>
  <c r="O565" i="16"/>
  <c r="O566" i="16"/>
  <c r="O567" i="16"/>
  <c r="O568" i="16"/>
  <c r="O569" i="16"/>
  <c r="O570" i="16"/>
  <c r="O571" i="16"/>
  <c r="O572" i="16"/>
  <c r="O573" i="16"/>
  <c r="O574" i="16"/>
  <c r="O575" i="16"/>
  <c r="O576" i="16"/>
  <c r="O577" i="16"/>
  <c r="O578" i="16"/>
  <c r="O579" i="16"/>
  <c r="O580" i="16"/>
  <c r="O581" i="16"/>
  <c r="O582" i="16"/>
  <c r="O583" i="16"/>
  <c r="O584" i="16"/>
  <c r="O585" i="16"/>
  <c r="O586" i="16"/>
  <c r="O587" i="16"/>
  <c r="O588" i="16"/>
  <c r="O589" i="16"/>
  <c r="O590" i="16"/>
  <c r="O591" i="16"/>
  <c r="O592" i="16"/>
  <c r="O593" i="16"/>
  <c r="O594" i="16"/>
  <c r="O595" i="16"/>
  <c r="O596" i="16"/>
  <c r="O597" i="16"/>
  <c r="O598" i="16"/>
  <c r="O599" i="16"/>
  <c r="O600" i="16"/>
  <c r="O601" i="16"/>
  <c r="O602" i="16"/>
  <c r="O603" i="16"/>
  <c r="O604" i="16"/>
  <c r="O605" i="16"/>
  <c r="O606" i="16"/>
  <c r="O607" i="16"/>
  <c r="O608" i="16"/>
  <c r="O609" i="16"/>
  <c r="O610" i="16"/>
  <c r="O611" i="16"/>
  <c r="O612" i="16"/>
  <c r="O613" i="16"/>
  <c r="O614" i="16"/>
  <c r="O615" i="16"/>
  <c r="O616" i="16"/>
  <c r="O617" i="16"/>
  <c r="O618" i="16"/>
  <c r="O619" i="16"/>
  <c r="O620" i="16"/>
  <c r="O621" i="16"/>
  <c r="O622" i="16"/>
  <c r="O623" i="16"/>
  <c r="O624" i="16"/>
  <c r="O625" i="16"/>
  <c r="O626" i="16"/>
  <c r="O627" i="16"/>
  <c r="O628" i="16"/>
  <c r="O629" i="16"/>
  <c r="O630" i="16"/>
  <c r="O631" i="16"/>
  <c r="O632" i="16"/>
  <c r="O633" i="16"/>
  <c r="O634" i="16"/>
  <c r="O635" i="16"/>
  <c r="O636" i="16"/>
  <c r="O637" i="16"/>
  <c r="O638" i="16"/>
  <c r="O639" i="16"/>
  <c r="O640" i="16"/>
  <c r="O641" i="16"/>
  <c r="O642" i="16"/>
  <c r="O643" i="16"/>
  <c r="O644" i="16"/>
  <c r="O645" i="16"/>
  <c r="O646" i="16"/>
  <c r="O647" i="16"/>
  <c r="O648" i="16"/>
  <c r="O649" i="16"/>
  <c r="O650" i="16"/>
  <c r="O651" i="16"/>
  <c r="O652" i="16"/>
  <c r="O653" i="16"/>
  <c r="O654" i="16"/>
  <c r="O655" i="16"/>
  <c r="O656" i="16"/>
  <c r="O657" i="16"/>
  <c r="O658" i="16"/>
  <c r="O659" i="16"/>
  <c r="O660" i="16"/>
  <c r="O661" i="16"/>
  <c r="O662" i="16"/>
  <c r="O663" i="16"/>
  <c r="O664" i="16"/>
  <c r="O665" i="16"/>
  <c r="O666" i="16"/>
  <c r="O667" i="16"/>
  <c r="O668" i="16"/>
  <c r="O669" i="16"/>
  <c r="O670" i="16"/>
  <c r="O671" i="16"/>
  <c r="O672" i="16"/>
  <c r="O673" i="16"/>
  <c r="O674" i="16"/>
  <c r="O675" i="16"/>
  <c r="O676" i="16"/>
  <c r="O677" i="16"/>
  <c r="O678" i="16"/>
  <c r="O679" i="16"/>
  <c r="O680" i="16"/>
  <c r="O681" i="16"/>
  <c r="O682" i="16"/>
  <c r="O683" i="16"/>
  <c r="O684" i="16"/>
  <c r="O685" i="16"/>
  <c r="O686" i="16"/>
  <c r="O687" i="16"/>
  <c r="O688" i="16"/>
  <c r="O689" i="16"/>
  <c r="O690" i="16"/>
  <c r="O691" i="16"/>
  <c r="O692" i="16"/>
  <c r="O693" i="16"/>
  <c r="O694" i="16"/>
  <c r="O695" i="16"/>
  <c r="O696" i="16"/>
  <c r="O697" i="16"/>
  <c r="O698" i="16"/>
  <c r="O699" i="16"/>
  <c r="O700" i="16"/>
  <c r="O701" i="16"/>
  <c r="O702" i="16"/>
  <c r="O703" i="16"/>
  <c r="O704" i="16"/>
  <c r="O705" i="16"/>
  <c r="O706" i="16"/>
  <c r="O707" i="16"/>
  <c r="O708" i="16"/>
  <c r="O709" i="16"/>
  <c r="O710" i="16"/>
  <c r="O711" i="16"/>
  <c r="O712" i="16"/>
  <c r="O713" i="16"/>
  <c r="O714" i="16"/>
  <c r="O715" i="16"/>
  <c r="O716" i="16"/>
  <c r="O717" i="16"/>
  <c r="O718" i="16"/>
  <c r="O719" i="16"/>
  <c r="O720" i="16"/>
  <c r="O721" i="16"/>
  <c r="O722" i="16"/>
  <c r="O723" i="16"/>
  <c r="O724" i="16"/>
  <c r="O725" i="16"/>
  <c r="O726" i="16"/>
  <c r="O727" i="16"/>
  <c r="O728" i="16"/>
  <c r="O729" i="16"/>
  <c r="O730" i="16"/>
  <c r="O731" i="16"/>
  <c r="O732" i="16"/>
  <c r="O733" i="16"/>
  <c r="O734" i="16"/>
  <c r="O735" i="16"/>
  <c r="O736" i="16"/>
  <c r="O737" i="16"/>
  <c r="O738" i="16"/>
  <c r="O739" i="16"/>
  <c r="O740" i="16"/>
  <c r="O741" i="16"/>
  <c r="O742" i="16"/>
  <c r="O743" i="16"/>
  <c r="O744" i="16"/>
  <c r="O745" i="16"/>
  <c r="O746" i="16"/>
  <c r="O747" i="16"/>
  <c r="O748" i="16"/>
  <c r="O749" i="16"/>
  <c r="O750" i="16"/>
  <c r="O751" i="16"/>
  <c r="O752" i="16"/>
  <c r="O753" i="16"/>
  <c r="O754" i="16"/>
  <c r="O755" i="16"/>
  <c r="O756" i="16"/>
  <c r="O757" i="16"/>
  <c r="O758" i="16"/>
  <c r="O759" i="16"/>
  <c r="O760" i="16"/>
  <c r="O761" i="16"/>
  <c r="O762" i="16"/>
  <c r="O763" i="16"/>
  <c r="O764" i="16"/>
  <c r="O765" i="16"/>
  <c r="O766" i="16"/>
  <c r="O767" i="16"/>
  <c r="O768" i="16"/>
  <c r="O769" i="16"/>
  <c r="O770" i="16"/>
  <c r="O771" i="16"/>
  <c r="O772" i="16"/>
  <c r="O773" i="16"/>
  <c r="O774" i="16"/>
  <c r="O775" i="16"/>
  <c r="O776" i="16"/>
  <c r="O777" i="16"/>
  <c r="O778" i="16"/>
  <c r="O779" i="16"/>
  <c r="O780" i="16"/>
  <c r="O781" i="16"/>
  <c r="O782" i="16"/>
  <c r="O783" i="16"/>
  <c r="O784" i="16"/>
  <c r="O785" i="16"/>
  <c r="O786" i="16"/>
  <c r="O787" i="16"/>
  <c r="O788" i="16"/>
  <c r="O789" i="16"/>
  <c r="O790" i="16"/>
  <c r="O791" i="16"/>
  <c r="O792" i="16"/>
  <c r="O793" i="16"/>
  <c r="O794" i="16"/>
  <c r="O795" i="16"/>
  <c r="O796" i="16"/>
  <c r="O797" i="16"/>
  <c r="O798" i="16"/>
  <c r="O799" i="16"/>
  <c r="O800" i="16"/>
  <c r="O801" i="16"/>
  <c r="O802" i="16"/>
  <c r="O803" i="16"/>
  <c r="O804" i="16"/>
  <c r="O805" i="16"/>
  <c r="O806" i="16"/>
  <c r="O807" i="16"/>
  <c r="O808" i="16"/>
  <c r="O809" i="16"/>
  <c r="O810" i="16"/>
  <c r="O811" i="16"/>
  <c r="O812" i="16"/>
  <c r="O813" i="16"/>
  <c r="O814" i="16"/>
  <c r="O815" i="16"/>
  <c r="O816" i="16"/>
  <c r="O817" i="16"/>
  <c r="O818" i="16"/>
  <c r="O819" i="16"/>
  <c r="O820" i="16"/>
  <c r="O821" i="16"/>
  <c r="O822" i="16"/>
  <c r="O823" i="16"/>
  <c r="O824" i="16"/>
  <c r="O825" i="16"/>
  <c r="O826" i="16"/>
  <c r="O827" i="16"/>
  <c r="O828" i="16"/>
  <c r="O829" i="16"/>
  <c r="O830" i="16"/>
  <c r="O831" i="16"/>
  <c r="O832" i="16"/>
  <c r="O833" i="16"/>
  <c r="O834" i="16"/>
  <c r="O835" i="16"/>
  <c r="O836" i="16"/>
  <c r="O837" i="16"/>
  <c r="O838" i="16"/>
  <c r="O839" i="16"/>
  <c r="O840" i="16"/>
  <c r="O841" i="16"/>
  <c r="O842" i="16"/>
  <c r="O843" i="16"/>
  <c r="O844" i="16"/>
  <c r="O845" i="16"/>
  <c r="O846" i="16"/>
  <c r="O847" i="16"/>
  <c r="O848" i="16"/>
  <c r="O849" i="16"/>
  <c r="O850" i="16"/>
  <c r="O851" i="16"/>
  <c r="O852" i="16"/>
  <c r="O853" i="16"/>
  <c r="O854" i="16"/>
  <c r="O855" i="16"/>
  <c r="O856" i="16"/>
  <c r="O857" i="16"/>
  <c r="O858" i="16"/>
  <c r="O859" i="16"/>
  <c r="O860" i="16"/>
  <c r="O861" i="16"/>
  <c r="O862" i="16"/>
  <c r="O863" i="16"/>
  <c r="O864" i="16"/>
  <c r="O865" i="16"/>
  <c r="O866" i="16"/>
  <c r="O867" i="16"/>
  <c r="O868" i="16"/>
  <c r="O869" i="16"/>
  <c r="O870" i="16"/>
  <c r="O871" i="16"/>
  <c r="O872" i="16"/>
  <c r="O873" i="16"/>
  <c r="O874" i="16"/>
  <c r="O875" i="16"/>
  <c r="O876" i="16"/>
  <c r="O877" i="16"/>
  <c r="O878" i="16"/>
  <c r="O879" i="16"/>
  <c r="O880" i="16"/>
  <c r="O881" i="16"/>
  <c r="O882" i="16"/>
  <c r="O883" i="16"/>
  <c r="O884" i="16"/>
  <c r="O885" i="16"/>
  <c r="O886" i="16"/>
  <c r="O887" i="16"/>
  <c r="O888" i="16"/>
  <c r="O889" i="16"/>
  <c r="O890" i="16"/>
  <c r="O891" i="16"/>
  <c r="O892" i="16"/>
  <c r="O893" i="16"/>
  <c r="O894" i="16"/>
  <c r="O895" i="16"/>
  <c r="O896" i="16"/>
  <c r="O897" i="16"/>
  <c r="O898" i="16"/>
  <c r="O899" i="16"/>
  <c r="O900" i="16"/>
  <c r="O901" i="16"/>
  <c r="O902" i="16"/>
  <c r="O903" i="16"/>
  <c r="O904" i="16"/>
  <c r="O905" i="16"/>
  <c r="O906" i="16"/>
  <c r="O907" i="16"/>
  <c r="O908" i="16"/>
  <c r="O909" i="16"/>
  <c r="O910" i="16"/>
  <c r="O911" i="16"/>
  <c r="O912" i="16"/>
  <c r="O913" i="16"/>
  <c r="O914" i="16"/>
  <c r="O915" i="16"/>
  <c r="O916" i="16"/>
  <c r="O917" i="16"/>
  <c r="O918" i="16"/>
  <c r="O919" i="16"/>
  <c r="O920" i="16"/>
  <c r="O921" i="16"/>
  <c r="O922" i="16"/>
  <c r="O923" i="16"/>
  <c r="O924" i="16"/>
  <c r="O925" i="16"/>
  <c r="O926" i="16"/>
  <c r="O927" i="16"/>
  <c r="O928" i="16"/>
  <c r="O929" i="16"/>
  <c r="O930" i="16"/>
  <c r="O931" i="16"/>
  <c r="O932" i="16"/>
  <c r="O933" i="16"/>
  <c r="O934" i="16"/>
  <c r="O935" i="16"/>
  <c r="O936" i="16"/>
  <c r="O937" i="16"/>
  <c r="O938" i="16"/>
  <c r="O939" i="16"/>
  <c r="O940" i="16"/>
  <c r="O941" i="16"/>
  <c r="O942" i="16"/>
  <c r="O943" i="16"/>
  <c r="O944" i="16"/>
  <c r="O945" i="16"/>
  <c r="O946" i="16"/>
  <c r="O947" i="16"/>
  <c r="O948" i="16"/>
  <c r="O949" i="16"/>
  <c r="O950" i="16"/>
  <c r="O951" i="16"/>
  <c r="O952" i="16"/>
  <c r="O953" i="16"/>
  <c r="O954" i="16"/>
  <c r="O955" i="16"/>
  <c r="O956" i="16"/>
  <c r="O957" i="16"/>
  <c r="O958" i="16"/>
  <c r="O959" i="16"/>
  <c r="O960" i="16"/>
  <c r="O961" i="16"/>
  <c r="O962" i="16"/>
  <c r="O963" i="16"/>
  <c r="O964" i="16"/>
  <c r="O965" i="16"/>
  <c r="O966" i="16"/>
  <c r="O967" i="16"/>
  <c r="O968" i="16"/>
  <c r="O969" i="16"/>
  <c r="O970" i="16"/>
  <c r="O971" i="16"/>
  <c r="O972" i="16"/>
  <c r="O973" i="16"/>
  <c r="O974" i="16"/>
  <c r="O975" i="16"/>
  <c r="O976" i="16"/>
  <c r="O977" i="16"/>
  <c r="O978" i="16"/>
  <c r="O979" i="16"/>
  <c r="O980" i="16"/>
  <c r="O981" i="16"/>
  <c r="O982" i="16"/>
  <c r="O983" i="16"/>
  <c r="O984" i="16"/>
  <c r="O985" i="16"/>
  <c r="O986" i="16"/>
  <c r="O987" i="16"/>
  <c r="O988" i="16"/>
  <c r="O989" i="16"/>
  <c r="O990" i="16"/>
  <c r="O991" i="16"/>
  <c r="O992" i="16"/>
  <c r="O993" i="16"/>
  <c r="O994" i="16"/>
  <c r="O995" i="16"/>
  <c r="O996" i="16"/>
  <c r="O997" i="16"/>
  <c r="O998" i="16"/>
  <c r="O999" i="16"/>
  <c r="O1000" i="16"/>
  <c r="O1001" i="16"/>
  <c r="O1002" i="16"/>
  <c r="O1003" i="16"/>
  <c r="O1004" i="16"/>
  <c r="O1005" i="16"/>
  <c r="O1006" i="16"/>
  <c r="O1007" i="16"/>
  <c r="O1008" i="16"/>
  <c r="O1009" i="16"/>
  <c r="O1010" i="16"/>
  <c r="O1011" i="16"/>
  <c r="O1012" i="16"/>
  <c r="O1013" i="16"/>
  <c r="O1014" i="16"/>
  <c r="O1015" i="16"/>
  <c r="O1016" i="16"/>
  <c r="O1017" i="16"/>
  <c r="O1018" i="16"/>
  <c r="O1019" i="16"/>
  <c r="O1020" i="16"/>
  <c r="O1021" i="16"/>
  <c r="O1022" i="16"/>
  <c r="O1023" i="16"/>
  <c r="O1024" i="16"/>
  <c r="O1025" i="16"/>
  <c r="O1026" i="16"/>
  <c r="O1027" i="16"/>
  <c r="O1028" i="16"/>
  <c r="O1029" i="16"/>
  <c r="O1030" i="16"/>
  <c r="O1031" i="16"/>
  <c r="O1032" i="16"/>
  <c r="O1033" i="16"/>
  <c r="O1034" i="16"/>
  <c r="O1035" i="16"/>
  <c r="O1036" i="16"/>
  <c r="O1037" i="16"/>
  <c r="O1038" i="16"/>
  <c r="O1039" i="16"/>
  <c r="O1040" i="16"/>
  <c r="O1041" i="16"/>
  <c r="O1042" i="16"/>
  <c r="O1043" i="16"/>
  <c r="O1044" i="16"/>
  <c r="O1045" i="16"/>
  <c r="O1046" i="16"/>
  <c r="O1047" i="16"/>
  <c r="O1048" i="16"/>
  <c r="O1049" i="16"/>
  <c r="O1050" i="16"/>
  <c r="O1051" i="16"/>
  <c r="O1052" i="16"/>
  <c r="O1053" i="16"/>
  <c r="O1054" i="16"/>
  <c r="O1055" i="16"/>
  <c r="O1056" i="16"/>
  <c r="O1057" i="16"/>
  <c r="O1058" i="16"/>
  <c r="O1059" i="16"/>
  <c r="O1060" i="16"/>
  <c r="O1061" i="16"/>
  <c r="O1062" i="16"/>
  <c r="O1063" i="16"/>
  <c r="O1064" i="16"/>
  <c r="O1065" i="16"/>
  <c r="O1066" i="16"/>
  <c r="O1067" i="16"/>
  <c r="O1068" i="16"/>
  <c r="O1069" i="16"/>
  <c r="O1070" i="16"/>
  <c r="O1071" i="16"/>
  <c r="O1072" i="16"/>
  <c r="O1073" i="16"/>
  <c r="O1074" i="16"/>
  <c r="O1075" i="16"/>
  <c r="O1076" i="16"/>
  <c r="O1077" i="16"/>
  <c r="O1078" i="16"/>
  <c r="O1079" i="16"/>
  <c r="O1080" i="16"/>
  <c r="O1081" i="16"/>
  <c r="O1082" i="16"/>
  <c r="O1083" i="16"/>
  <c r="O1084" i="16"/>
  <c r="O1085" i="16"/>
  <c r="O1086" i="16"/>
  <c r="O1087" i="16"/>
  <c r="O1088" i="16"/>
  <c r="O1089" i="16"/>
  <c r="O1090" i="16"/>
  <c r="O1091" i="16"/>
  <c r="O1092" i="16"/>
  <c r="O1093" i="16"/>
  <c r="O1094" i="16"/>
  <c r="O1095" i="16"/>
  <c r="O1096" i="16"/>
  <c r="O1097" i="16"/>
  <c r="O1098" i="16"/>
  <c r="O1099" i="16"/>
  <c r="O1100" i="16"/>
  <c r="O1101" i="16"/>
  <c r="O1102" i="16"/>
  <c r="O1103" i="16"/>
  <c r="O1104" i="16"/>
  <c r="O1105" i="16"/>
  <c r="O1106" i="16"/>
  <c r="O1107" i="16"/>
  <c r="O1108" i="16"/>
  <c r="O1109" i="16"/>
  <c r="O1110" i="16"/>
  <c r="O1111" i="16"/>
  <c r="O1112" i="16"/>
  <c r="O1113" i="16"/>
  <c r="O1114" i="16"/>
  <c r="O1115" i="16"/>
  <c r="O1116" i="16"/>
  <c r="O1117" i="16"/>
  <c r="O1118" i="16"/>
  <c r="O1119" i="16"/>
  <c r="O1120" i="16"/>
  <c r="O1121" i="16"/>
  <c r="O1122" i="16"/>
  <c r="O1123" i="16"/>
  <c r="O1124" i="16"/>
  <c r="O1125" i="16"/>
  <c r="O1126" i="16"/>
  <c r="O1127" i="16"/>
  <c r="O1128" i="16"/>
  <c r="O1129" i="16"/>
  <c r="O1130" i="16"/>
  <c r="O1131" i="16"/>
  <c r="O1132" i="16"/>
  <c r="O1133" i="16"/>
  <c r="O1134" i="16"/>
  <c r="O1135" i="16"/>
  <c r="O1136" i="16"/>
  <c r="O1137" i="16"/>
  <c r="O1138" i="16"/>
  <c r="O1139" i="16"/>
  <c r="O1140" i="16"/>
  <c r="O1141" i="16"/>
  <c r="O1142" i="16"/>
  <c r="O1143" i="16"/>
  <c r="O1144" i="16"/>
  <c r="O1145" i="16"/>
  <c r="O1146" i="16"/>
  <c r="O1147" i="16"/>
  <c r="O1148" i="16"/>
  <c r="O1149" i="16"/>
  <c r="O1150" i="16"/>
  <c r="O1151" i="16"/>
  <c r="O1152" i="16"/>
  <c r="O1153" i="16"/>
  <c r="O1154" i="16"/>
  <c r="O1155" i="16"/>
  <c r="O1156" i="16"/>
  <c r="O1157" i="16"/>
  <c r="O1158" i="16"/>
  <c r="O1159" i="16"/>
  <c r="O1160" i="16"/>
  <c r="O1161" i="16"/>
  <c r="O1162" i="16"/>
  <c r="O1163" i="16"/>
  <c r="O1164" i="16"/>
  <c r="O1165" i="16"/>
  <c r="O1166" i="16"/>
  <c r="O1167" i="16"/>
  <c r="O1168" i="16"/>
  <c r="O1169" i="16"/>
  <c r="O1170" i="16"/>
  <c r="O1171" i="16"/>
  <c r="O1172" i="16"/>
  <c r="O1173" i="16"/>
  <c r="O1174" i="16"/>
  <c r="O1175" i="16"/>
  <c r="O1176" i="16"/>
  <c r="O1177" i="16"/>
  <c r="O1178" i="16"/>
  <c r="O1179" i="16"/>
  <c r="O1180" i="16"/>
  <c r="O1181" i="16"/>
  <c r="O1182" i="16"/>
  <c r="O1183" i="16"/>
  <c r="O1184" i="16"/>
  <c r="O1185" i="16"/>
  <c r="O1186" i="16"/>
  <c r="O1187" i="16"/>
  <c r="O1188" i="16"/>
  <c r="O1189" i="16"/>
  <c r="O1190" i="16"/>
  <c r="O1191" i="16"/>
  <c r="O1192" i="16"/>
  <c r="O1193" i="16"/>
  <c r="O1194" i="16"/>
  <c r="O1195" i="16"/>
  <c r="O1196" i="16"/>
  <c r="O1197" i="16"/>
  <c r="O1198" i="16"/>
  <c r="O1199" i="16"/>
  <c r="O1200" i="16"/>
  <c r="O1201" i="16"/>
  <c r="O1202" i="16"/>
  <c r="O1203" i="16"/>
  <c r="O1204" i="16"/>
  <c r="O1205" i="16"/>
  <c r="O1206" i="16"/>
  <c r="O1207" i="16"/>
  <c r="O1208" i="16"/>
  <c r="O1209" i="16"/>
  <c r="O1210" i="16"/>
  <c r="O1211" i="16"/>
  <c r="O1212" i="16"/>
  <c r="O1213" i="16"/>
  <c r="O1214" i="16"/>
  <c r="O1215" i="16"/>
  <c r="O1216" i="16"/>
  <c r="O1217" i="16"/>
  <c r="O1218" i="16"/>
  <c r="O1219" i="16"/>
  <c r="O1220" i="16"/>
  <c r="O1221" i="16"/>
  <c r="O1222" i="16"/>
  <c r="O1223" i="16"/>
  <c r="O1224" i="16"/>
  <c r="O1225" i="16"/>
  <c r="O1226" i="16"/>
  <c r="O1227" i="16"/>
  <c r="O1228" i="16"/>
  <c r="O1229" i="16"/>
  <c r="O1230" i="16"/>
  <c r="O1231" i="16"/>
  <c r="O1232" i="16"/>
  <c r="O1233" i="16"/>
  <c r="O1234" i="16"/>
  <c r="O1235" i="16"/>
  <c r="O1236" i="16"/>
  <c r="O1237" i="16"/>
  <c r="O1238" i="16"/>
  <c r="O1239" i="16"/>
  <c r="O1240" i="16"/>
  <c r="O1241" i="16"/>
  <c r="O1242" i="16"/>
  <c r="O1243" i="16"/>
  <c r="O1244" i="16"/>
  <c r="O1245" i="16"/>
  <c r="O1246" i="16"/>
  <c r="O1247" i="16"/>
  <c r="O1248" i="16"/>
  <c r="O1249" i="16"/>
  <c r="O1250" i="16"/>
  <c r="O1251" i="16"/>
  <c r="O1252" i="16"/>
  <c r="O1253" i="16"/>
  <c r="O1254" i="16"/>
  <c r="O1255" i="16"/>
  <c r="O1256" i="16"/>
  <c r="O1257" i="16"/>
  <c r="O1258" i="16"/>
  <c r="O1259" i="16"/>
  <c r="O1260" i="16"/>
  <c r="O1261" i="16"/>
  <c r="O1262" i="16"/>
  <c r="O1263" i="16"/>
  <c r="O1264" i="16"/>
  <c r="O1265" i="16"/>
  <c r="O1266" i="16"/>
  <c r="O1267" i="16"/>
  <c r="O1268" i="16"/>
  <c r="O1269" i="16"/>
  <c r="O1270" i="16"/>
  <c r="O1271" i="16"/>
  <c r="O1272" i="16"/>
  <c r="O1273" i="16"/>
  <c r="O1274" i="16"/>
  <c r="O1275" i="16"/>
  <c r="O1276" i="16"/>
  <c r="O1277" i="16"/>
  <c r="O1278" i="16"/>
  <c r="O1279" i="16"/>
  <c r="O1280" i="16"/>
  <c r="O1281" i="16"/>
  <c r="O1282" i="16"/>
  <c r="O1283" i="16"/>
  <c r="O1284" i="16"/>
  <c r="O1285" i="16"/>
  <c r="O1286" i="16"/>
  <c r="O1287" i="16"/>
  <c r="O1288" i="16"/>
  <c r="O1289" i="16"/>
  <c r="O1290" i="16"/>
  <c r="O1291" i="16"/>
  <c r="O1292" i="16"/>
  <c r="O1293" i="16"/>
  <c r="O1294" i="16"/>
  <c r="O1295" i="16"/>
  <c r="O1296" i="16"/>
  <c r="O1297" i="16"/>
  <c r="O1298" i="16"/>
  <c r="O1299" i="16"/>
  <c r="O1300" i="16"/>
  <c r="O1301" i="16"/>
  <c r="O1302" i="16"/>
  <c r="O1303" i="16"/>
  <c r="O1304" i="16"/>
  <c r="O1305" i="16"/>
  <c r="O1306" i="16"/>
  <c r="O1307" i="16"/>
  <c r="O1308" i="16"/>
  <c r="O1309" i="16"/>
  <c r="O1310" i="16"/>
  <c r="O1311" i="16"/>
  <c r="O1312" i="16"/>
  <c r="O1313" i="16"/>
  <c r="O1314" i="16"/>
  <c r="O1315" i="16"/>
  <c r="O1316" i="16"/>
  <c r="O1317" i="16"/>
  <c r="O1318" i="16"/>
  <c r="O1319" i="16"/>
  <c r="O1320" i="16"/>
  <c r="O1321" i="16"/>
  <c r="O1322" i="16"/>
  <c r="O1323" i="16"/>
  <c r="O1324" i="16"/>
  <c r="O1325" i="16"/>
  <c r="O1326" i="16"/>
  <c r="O1327" i="16"/>
  <c r="O1328" i="16"/>
  <c r="O1329" i="16"/>
  <c r="O1330" i="16"/>
  <c r="O1331" i="16"/>
  <c r="O1332" i="16"/>
  <c r="O1333" i="16"/>
  <c r="O1334" i="16"/>
  <c r="O1335" i="16"/>
  <c r="O1336" i="16"/>
  <c r="O1337" i="16"/>
  <c r="O1338" i="16"/>
  <c r="O1339" i="16"/>
  <c r="O1340" i="16"/>
  <c r="O1341" i="16"/>
  <c r="O1342" i="16"/>
  <c r="O1343" i="16"/>
  <c r="O1344" i="16"/>
  <c r="O1345" i="16"/>
  <c r="O1346" i="16"/>
  <c r="O1347" i="16"/>
  <c r="O1348" i="16"/>
  <c r="O1349" i="16"/>
  <c r="O1350" i="16"/>
  <c r="O1351" i="16"/>
  <c r="O1352" i="16"/>
  <c r="O1353" i="16"/>
  <c r="O1354" i="16"/>
  <c r="O1355" i="16"/>
  <c r="O1356" i="16"/>
  <c r="O1357" i="16"/>
  <c r="O1358" i="16"/>
  <c r="O1359" i="16"/>
  <c r="O1360" i="16"/>
  <c r="O1361" i="16"/>
  <c r="O1362" i="16"/>
  <c r="O1363" i="16"/>
  <c r="O1364" i="16"/>
  <c r="O1365" i="16"/>
  <c r="O1366" i="16"/>
  <c r="O1367" i="16"/>
  <c r="O1368" i="16"/>
  <c r="O1369" i="16"/>
  <c r="O1370" i="16"/>
  <c r="O1371" i="16"/>
  <c r="O1372" i="16"/>
  <c r="O1373" i="16"/>
  <c r="O1374" i="16"/>
  <c r="O1375" i="16"/>
  <c r="O1376" i="16"/>
  <c r="O1377" i="16"/>
  <c r="O1378" i="16"/>
  <c r="O1379" i="16"/>
  <c r="O1380" i="16"/>
  <c r="O1381" i="16"/>
  <c r="O1382" i="16"/>
  <c r="O1383" i="16"/>
  <c r="O1384" i="16"/>
  <c r="O1385" i="16"/>
  <c r="O1386" i="16"/>
  <c r="O1387" i="16"/>
  <c r="O1388" i="16"/>
  <c r="O1389" i="16"/>
  <c r="O1390" i="16"/>
  <c r="O1391" i="16"/>
  <c r="O1392" i="16"/>
  <c r="O1393" i="16"/>
  <c r="O1394" i="16"/>
  <c r="O1395" i="16"/>
  <c r="O1396" i="16"/>
  <c r="O1397" i="16"/>
  <c r="O1398" i="16"/>
  <c r="O1399" i="16"/>
  <c r="O1400" i="16"/>
  <c r="O1401" i="16"/>
  <c r="O1402" i="16"/>
  <c r="O1403" i="16"/>
  <c r="O1404" i="16"/>
  <c r="O1405" i="16"/>
  <c r="O1406" i="16"/>
  <c r="O1407" i="16"/>
  <c r="O1408" i="16"/>
  <c r="O1409" i="16"/>
  <c r="O1410" i="16"/>
  <c r="O1411" i="16"/>
  <c r="O1412" i="16"/>
  <c r="O1413" i="16"/>
  <c r="O1414" i="16"/>
  <c r="O1415" i="16"/>
  <c r="O1416" i="16"/>
  <c r="O1417" i="16"/>
  <c r="O1418" i="16"/>
  <c r="O1419" i="16"/>
  <c r="O1420" i="16"/>
  <c r="O1421" i="16"/>
  <c r="O1422" i="16"/>
  <c r="O1423" i="16"/>
  <c r="O1424" i="16"/>
  <c r="O1425" i="16"/>
  <c r="O1426" i="16"/>
  <c r="O1427" i="16"/>
  <c r="O1428" i="16"/>
  <c r="O1429" i="16"/>
  <c r="O1430" i="16"/>
  <c r="O1431" i="16"/>
  <c r="O1432" i="16"/>
  <c r="O1433" i="16"/>
  <c r="O1434" i="16"/>
  <c r="O1435" i="16"/>
  <c r="O1436" i="16"/>
  <c r="O1437" i="16"/>
  <c r="O1438" i="16"/>
  <c r="O1439" i="16"/>
  <c r="O1440" i="16"/>
  <c r="O1441" i="16"/>
  <c r="O1442" i="16"/>
  <c r="O1443" i="16"/>
  <c r="O1444" i="16"/>
  <c r="O1445" i="16"/>
  <c r="O1446" i="16"/>
  <c r="O1447" i="16"/>
  <c r="O1448" i="16"/>
  <c r="O1449" i="16"/>
  <c r="O1450" i="16"/>
  <c r="O1451" i="16"/>
  <c r="O1452" i="16"/>
  <c r="O1453" i="16"/>
  <c r="O1454" i="16"/>
  <c r="O1455" i="16"/>
  <c r="O1456" i="16"/>
  <c r="O1457" i="16"/>
  <c r="O1458" i="16"/>
  <c r="O1459" i="16"/>
  <c r="O1460" i="16"/>
  <c r="O1461" i="16"/>
  <c r="O1462" i="16"/>
  <c r="O1463" i="16"/>
  <c r="O1464" i="16"/>
  <c r="O1465" i="16"/>
  <c r="O1466" i="16"/>
  <c r="O1467" i="16"/>
  <c r="O1468" i="16"/>
  <c r="O1469" i="16"/>
  <c r="O1470" i="16"/>
  <c r="O1471" i="16"/>
  <c r="O1472" i="16"/>
  <c r="O1473" i="16"/>
  <c r="O1474" i="16"/>
  <c r="O1475" i="16"/>
  <c r="O1476" i="16"/>
  <c r="O1477" i="16"/>
  <c r="O1478" i="16"/>
  <c r="O1479" i="16"/>
  <c r="O1480" i="16"/>
  <c r="O1481" i="16"/>
  <c r="O1482" i="16"/>
  <c r="O1483" i="16"/>
  <c r="O1484" i="16"/>
  <c r="O1485" i="16"/>
  <c r="O1486" i="16"/>
  <c r="O1487" i="16"/>
  <c r="O1488" i="16"/>
  <c r="O1489" i="16"/>
  <c r="O1490" i="16"/>
  <c r="O1491" i="16"/>
  <c r="O1492" i="16"/>
  <c r="O1493" i="16"/>
  <c r="O1494" i="16"/>
  <c r="O1495" i="16"/>
  <c r="O1496" i="16"/>
  <c r="O1497" i="16"/>
  <c r="O1498" i="16"/>
  <c r="O1499" i="16"/>
  <c r="O1500" i="16"/>
  <c r="O1501" i="16"/>
  <c r="O1502" i="16"/>
  <c r="O1503" i="16"/>
  <c r="O1504" i="16"/>
  <c r="O1505" i="16"/>
  <c r="O1506" i="16"/>
  <c r="O1507" i="16"/>
  <c r="O1508" i="16"/>
  <c r="O1509" i="16"/>
  <c r="O1510" i="16"/>
  <c r="O1511" i="16"/>
  <c r="O1512" i="16"/>
  <c r="O1513" i="16"/>
  <c r="O1514" i="16"/>
  <c r="O1515" i="16"/>
  <c r="O1516" i="16"/>
  <c r="O1517" i="16"/>
  <c r="O1518" i="16"/>
  <c r="O1519" i="16"/>
  <c r="O1520" i="16"/>
  <c r="O1521" i="16"/>
  <c r="O1522" i="16"/>
  <c r="O1523" i="16"/>
  <c r="O1524" i="16"/>
  <c r="O1525" i="16"/>
  <c r="O1526" i="16"/>
  <c r="O1527" i="16"/>
  <c r="O1528" i="16"/>
  <c r="O1529" i="16"/>
  <c r="O1530" i="16"/>
  <c r="O1531" i="16"/>
  <c r="O1532" i="16"/>
  <c r="O1533" i="16"/>
  <c r="O1534" i="16"/>
  <c r="O1535" i="16"/>
  <c r="O1536" i="16"/>
  <c r="O1537" i="16"/>
  <c r="O1538" i="16"/>
  <c r="O1539" i="16"/>
  <c r="O1540" i="16"/>
  <c r="O1541" i="16"/>
  <c r="O1542" i="16"/>
  <c r="O1543" i="16"/>
  <c r="O1544" i="16"/>
  <c r="O1545" i="16"/>
  <c r="O1546" i="16"/>
  <c r="O1547" i="16"/>
  <c r="O1548" i="16"/>
  <c r="O1549" i="16"/>
  <c r="O1550" i="16"/>
  <c r="O1551" i="16"/>
  <c r="O1552" i="16"/>
  <c r="O1553" i="16"/>
  <c r="O1554" i="16"/>
  <c r="O1555" i="16"/>
  <c r="O1556" i="16"/>
  <c r="O1557" i="16"/>
  <c r="O1558" i="16"/>
  <c r="O1559" i="16"/>
  <c r="O1560" i="16"/>
  <c r="O1561" i="16"/>
  <c r="O1562" i="16"/>
  <c r="O1563" i="16"/>
  <c r="O1564" i="16"/>
  <c r="O1565" i="16"/>
  <c r="O1566" i="16"/>
  <c r="O1567" i="16"/>
  <c r="O1568" i="16"/>
  <c r="O1569" i="16"/>
  <c r="O1570" i="16"/>
  <c r="O1571" i="16"/>
  <c r="O1572" i="16"/>
  <c r="O1573" i="16"/>
  <c r="O1574" i="16"/>
  <c r="O1575" i="16"/>
  <c r="O1576" i="16"/>
  <c r="O1577" i="16"/>
  <c r="O1578" i="16"/>
  <c r="O1579" i="16"/>
  <c r="O1580" i="16"/>
  <c r="O1581" i="16"/>
  <c r="O1582" i="16"/>
  <c r="O1583" i="16"/>
  <c r="P2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124" i="16"/>
  <c r="P125" i="16"/>
  <c r="P126" i="16"/>
  <c r="P127" i="16"/>
  <c r="P128" i="16"/>
  <c r="P129" i="16"/>
  <c r="P130" i="16"/>
  <c r="P131" i="16"/>
  <c r="P132" i="16"/>
  <c r="P133" i="16"/>
  <c r="P134" i="16"/>
  <c r="P135" i="16"/>
  <c r="P136" i="16"/>
  <c r="P137" i="16"/>
  <c r="P138" i="16"/>
  <c r="P139" i="16"/>
  <c r="P140" i="16"/>
  <c r="P141" i="16"/>
  <c r="P142" i="16"/>
  <c r="P143" i="16"/>
  <c r="P144" i="16"/>
  <c r="P145" i="16"/>
  <c r="P146" i="16"/>
  <c r="P147" i="16"/>
  <c r="P148" i="16"/>
  <c r="P149" i="16"/>
  <c r="P150" i="16"/>
  <c r="P151" i="16"/>
  <c r="P152" i="16"/>
  <c r="P153" i="16"/>
  <c r="P154" i="16"/>
  <c r="P155" i="16"/>
  <c r="P156" i="16"/>
  <c r="P157" i="16"/>
  <c r="P158" i="16"/>
  <c r="P159" i="16"/>
  <c r="P160" i="16"/>
  <c r="P161" i="16"/>
  <c r="P162" i="16"/>
  <c r="P163" i="16"/>
  <c r="P164" i="16"/>
  <c r="P165" i="16"/>
  <c r="P166" i="16"/>
  <c r="P167" i="16"/>
  <c r="P168" i="16"/>
  <c r="P169" i="16"/>
  <c r="P170" i="16"/>
  <c r="P171" i="16"/>
  <c r="P172" i="16"/>
  <c r="P173" i="16"/>
  <c r="P174" i="16"/>
  <c r="P175" i="16"/>
  <c r="P176" i="16"/>
  <c r="P177" i="16"/>
  <c r="P178" i="16"/>
  <c r="P179" i="16"/>
  <c r="P180" i="16"/>
  <c r="P181" i="16"/>
  <c r="P182" i="16"/>
  <c r="P183" i="16"/>
  <c r="P184" i="16"/>
  <c r="P185" i="16"/>
  <c r="P186" i="16"/>
  <c r="P187" i="16"/>
  <c r="P188" i="16"/>
  <c r="P189" i="16"/>
  <c r="P190" i="16"/>
  <c r="P191" i="16"/>
  <c r="P192" i="16"/>
  <c r="P193" i="16"/>
  <c r="P194" i="16"/>
  <c r="P195" i="16"/>
  <c r="P196" i="16"/>
  <c r="P197" i="16"/>
  <c r="P198" i="16"/>
  <c r="P199" i="16"/>
  <c r="P200" i="16"/>
  <c r="P201" i="16"/>
  <c r="P202" i="16"/>
  <c r="P203" i="16"/>
  <c r="P204" i="16"/>
  <c r="P205" i="16"/>
  <c r="P206" i="16"/>
  <c r="P207" i="16"/>
  <c r="P208" i="16"/>
  <c r="P209" i="16"/>
  <c r="P210" i="16"/>
  <c r="P211" i="16"/>
  <c r="P212" i="16"/>
  <c r="P213" i="16"/>
  <c r="P214" i="16"/>
  <c r="P215" i="16"/>
  <c r="P216" i="16"/>
  <c r="P217" i="16"/>
  <c r="P218" i="16"/>
  <c r="P219" i="16"/>
  <c r="P220" i="16"/>
  <c r="P221" i="16"/>
  <c r="P222" i="16"/>
  <c r="P223" i="16"/>
  <c r="P224" i="16"/>
  <c r="P225" i="16"/>
  <c r="P226" i="16"/>
  <c r="P227" i="16"/>
  <c r="P228" i="16"/>
  <c r="P229" i="16"/>
  <c r="P230" i="16"/>
  <c r="P231" i="16"/>
  <c r="P232" i="16"/>
  <c r="P233" i="16"/>
  <c r="P234" i="16"/>
  <c r="P235" i="16"/>
  <c r="P236" i="16"/>
  <c r="P237" i="16"/>
  <c r="P238" i="16"/>
  <c r="P239" i="16"/>
  <c r="P240" i="16"/>
  <c r="P241" i="16"/>
  <c r="P242" i="16"/>
  <c r="P243" i="16"/>
  <c r="P244" i="16"/>
  <c r="P245" i="16"/>
  <c r="P246" i="16"/>
  <c r="P247" i="16"/>
  <c r="P248" i="16"/>
  <c r="P249" i="16"/>
  <c r="P250" i="16"/>
  <c r="P251" i="16"/>
  <c r="P252" i="16"/>
  <c r="P253" i="16"/>
  <c r="P254" i="16"/>
  <c r="P255" i="16"/>
  <c r="P256" i="16"/>
  <c r="P257" i="16"/>
  <c r="P258" i="16"/>
  <c r="P259" i="16"/>
  <c r="P260" i="16"/>
  <c r="P261" i="16"/>
  <c r="P262" i="16"/>
  <c r="P263" i="16"/>
  <c r="P264" i="16"/>
  <c r="P265" i="16"/>
  <c r="P266" i="16"/>
  <c r="P267" i="16"/>
  <c r="P268" i="16"/>
  <c r="P269" i="16"/>
  <c r="P270" i="16"/>
  <c r="P271" i="16"/>
  <c r="P272" i="16"/>
  <c r="P273" i="16"/>
  <c r="P274" i="16"/>
  <c r="P275" i="16"/>
  <c r="P276" i="16"/>
  <c r="P277" i="16"/>
  <c r="P278" i="16"/>
  <c r="P279" i="16"/>
  <c r="P280" i="16"/>
  <c r="P281" i="16"/>
  <c r="P282" i="16"/>
  <c r="P283" i="16"/>
  <c r="P284" i="16"/>
  <c r="P285" i="16"/>
  <c r="P286" i="16"/>
  <c r="P287" i="16"/>
  <c r="P288" i="16"/>
  <c r="P289" i="16"/>
  <c r="P290" i="16"/>
  <c r="P291" i="16"/>
  <c r="P292" i="16"/>
  <c r="P293" i="16"/>
  <c r="P294" i="16"/>
  <c r="P295" i="16"/>
  <c r="P296" i="16"/>
  <c r="P297" i="16"/>
  <c r="P298" i="16"/>
  <c r="P299" i="16"/>
  <c r="P300" i="16"/>
  <c r="P301" i="16"/>
  <c r="P302" i="16"/>
  <c r="P303" i="16"/>
  <c r="P304" i="16"/>
  <c r="P305" i="16"/>
  <c r="P306" i="16"/>
  <c r="P307" i="16"/>
  <c r="P308" i="16"/>
  <c r="P309" i="16"/>
  <c r="P310" i="16"/>
  <c r="P311" i="16"/>
  <c r="P312" i="16"/>
  <c r="P313" i="16"/>
  <c r="P314" i="16"/>
  <c r="P315" i="16"/>
  <c r="P316" i="16"/>
  <c r="P317" i="16"/>
  <c r="P318" i="16"/>
  <c r="P319" i="16"/>
  <c r="P320" i="16"/>
  <c r="P321" i="16"/>
  <c r="P322" i="16"/>
  <c r="P323" i="16"/>
  <c r="P324" i="16"/>
  <c r="P325" i="16"/>
  <c r="P326" i="16"/>
  <c r="P327" i="16"/>
  <c r="P328" i="16"/>
  <c r="P329" i="16"/>
  <c r="P330" i="16"/>
  <c r="P331" i="16"/>
  <c r="P332" i="16"/>
  <c r="P333" i="16"/>
  <c r="P334" i="16"/>
  <c r="P335" i="16"/>
  <c r="P336" i="16"/>
  <c r="P337" i="16"/>
  <c r="P338" i="16"/>
  <c r="P339" i="16"/>
  <c r="P340" i="16"/>
  <c r="P341" i="16"/>
  <c r="P342" i="16"/>
  <c r="P343" i="16"/>
  <c r="P344" i="16"/>
  <c r="P345" i="16"/>
  <c r="P346" i="16"/>
  <c r="P347" i="16"/>
  <c r="P348" i="16"/>
  <c r="P349" i="16"/>
  <c r="P350" i="16"/>
  <c r="P351" i="16"/>
  <c r="P352" i="16"/>
  <c r="P353" i="16"/>
  <c r="P354" i="16"/>
  <c r="P355" i="16"/>
  <c r="P356" i="16"/>
  <c r="P357" i="16"/>
  <c r="P358" i="16"/>
  <c r="P359" i="16"/>
  <c r="P360" i="16"/>
  <c r="P361" i="16"/>
  <c r="P362" i="16"/>
  <c r="P363" i="16"/>
  <c r="P364" i="16"/>
  <c r="P365" i="16"/>
  <c r="P366" i="16"/>
  <c r="P367" i="16"/>
  <c r="P368" i="16"/>
  <c r="P369" i="16"/>
  <c r="P370" i="16"/>
  <c r="P371" i="16"/>
  <c r="P372" i="16"/>
  <c r="P373" i="16"/>
  <c r="P374" i="16"/>
  <c r="P375" i="16"/>
  <c r="P376" i="16"/>
  <c r="P377" i="16"/>
  <c r="P378" i="16"/>
  <c r="P379" i="16"/>
  <c r="P380" i="16"/>
  <c r="P381" i="16"/>
  <c r="P382" i="16"/>
  <c r="P383" i="16"/>
  <c r="P384" i="16"/>
  <c r="P385" i="16"/>
  <c r="P386" i="16"/>
  <c r="P387" i="16"/>
  <c r="P388" i="16"/>
  <c r="P389" i="16"/>
  <c r="P390" i="16"/>
  <c r="P391" i="16"/>
  <c r="P392" i="16"/>
  <c r="P393" i="16"/>
  <c r="P394" i="16"/>
  <c r="P395" i="16"/>
  <c r="P396" i="16"/>
  <c r="P397" i="16"/>
  <c r="P398" i="16"/>
  <c r="P399" i="16"/>
  <c r="P400" i="16"/>
  <c r="P401" i="16"/>
  <c r="P402" i="16"/>
  <c r="P403" i="16"/>
  <c r="P404" i="16"/>
  <c r="P405" i="16"/>
  <c r="P406" i="16"/>
  <c r="P407" i="16"/>
  <c r="P408" i="16"/>
  <c r="P409" i="16"/>
  <c r="P410" i="16"/>
  <c r="P411" i="16"/>
  <c r="P412" i="16"/>
  <c r="P413" i="16"/>
  <c r="P414" i="16"/>
  <c r="P415" i="16"/>
  <c r="P416" i="16"/>
  <c r="P417" i="16"/>
  <c r="P418" i="16"/>
  <c r="P419" i="16"/>
  <c r="P420" i="16"/>
  <c r="P421" i="16"/>
  <c r="P422" i="16"/>
  <c r="P423" i="16"/>
  <c r="P424" i="16"/>
  <c r="P425" i="16"/>
  <c r="P426" i="16"/>
  <c r="P427" i="16"/>
  <c r="P428" i="16"/>
  <c r="P429" i="16"/>
  <c r="P430" i="16"/>
  <c r="P431" i="16"/>
  <c r="P432" i="16"/>
  <c r="P433" i="16"/>
  <c r="P434" i="16"/>
  <c r="P435" i="16"/>
  <c r="P436" i="16"/>
  <c r="P437" i="16"/>
  <c r="P438" i="16"/>
  <c r="P439" i="16"/>
  <c r="P440" i="16"/>
  <c r="P441" i="16"/>
  <c r="P442" i="16"/>
  <c r="P443" i="16"/>
  <c r="P444" i="16"/>
  <c r="P445" i="16"/>
  <c r="P446" i="16"/>
  <c r="P447" i="16"/>
  <c r="P448" i="16"/>
  <c r="P449" i="16"/>
  <c r="P450" i="16"/>
  <c r="P451" i="16"/>
  <c r="P452" i="16"/>
  <c r="P453" i="16"/>
  <c r="P454" i="16"/>
  <c r="P455" i="16"/>
  <c r="P456" i="16"/>
  <c r="P457" i="16"/>
  <c r="P458" i="16"/>
  <c r="P459" i="16"/>
  <c r="P460" i="16"/>
  <c r="P461" i="16"/>
  <c r="P462" i="16"/>
  <c r="P463" i="16"/>
  <c r="P464" i="16"/>
  <c r="P465" i="16"/>
  <c r="P466" i="16"/>
  <c r="P467" i="16"/>
  <c r="P468" i="16"/>
  <c r="P469" i="16"/>
  <c r="P470" i="16"/>
  <c r="P471" i="16"/>
  <c r="P472" i="16"/>
  <c r="P473" i="16"/>
  <c r="P474" i="16"/>
  <c r="P475" i="16"/>
  <c r="P476" i="16"/>
  <c r="P477" i="16"/>
  <c r="P478" i="16"/>
  <c r="P479" i="16"/>
  <c r="P480" i="16"/>
  <c r="P481" i="16"/>
  <c r="P482" i="16"/>
  <c r="P483" i="16"/>
  <c r="P484" i="16"/>
  <c r="P485" i="16"/>
  <c r="P486" i="16"/>
  <c r="P487" i="16"/>
  <c r="P488" i="16"/>
  <c r="P489" i="16"/>
  <c r="P490" i="16"/>
  <c r="P491" i="16"/>
  <c r="P492" i="16"/>
  <c r="P493" i="16"/>
  <c r="P494" i="16"/>
  <c r="P495" i="16"/>
  <c r="P496" i="16"/>
  <c r="P497" i="16"/>
  <c r="P498" i="16"/>
  <c r="P499" i="16"/>
  <c r="P500" i="16"/>
  <c r="P501" i="16"/>
  <c r="P502" i="16"/>
  <c r="P503" i="16"/>
  <c r="P504" i="16"/>
  <c r="P505" i="16"/>
  <c r="P506" i="16"/>
  <c r="P507" i="16"/>
  <c r="P508" i="16"/>
  <c r="P509" i="16"/>
  <c r="P510" i="16"/>
  <c r="P511" i="16"/>
  <c r="P512" i="16"/>
  <c r="P513" i="16"/>
  <c r="P514" i="16"/>
  <c r="P515" i="16"/>
  <c r="P516" i="16"/>
  <c r="P517" i="16"/>
  <c r="P518" i="16"/>
  <c r="P519" i="16"/>
  <c r="P520" i="16"/>
  <c r="P521" i="16"/>
  <c r="P522" i="16"/>
  <c r="P523" i="16"/>
  <c r="P524" i="16"/>
  <c r="P525" i="16"/>
  <c r="P526" i="16"/>
  <c r="P527" i="16"/>
  <c r="P528" i="16"/>
  <c r="P529" i="16"/>
  <c r="P530" i="16"/>
  <c r="P531" i="16"/>
  <c r="P532" i="16"/>
  <c r="P533" i="16"/>
  <c r="P534" i="16"/>
  <c r="P535" i="16"/>
  <c r="P536" i="16"/>
  <c r="P537" i="16"/>
  <c r="P538" i="16"/>
  <c r="P539" i="16"/>
  <c r="P540" i="16"/>
  <c r="P541" i="16"/>
  <c r="P542" i="16"/>
  <c r="P543" i="16"/>
  <c r="P544" i="16"/>
  <c r="P545" i="16"/>
  <c r="P546" i="16"/>
  <c r="P547" i="16"/>
  <c r="P548" i="16"/>
  <c r="P549" i="16"/>
  <c r="P550" i="16"/>
  <c r="P551" i="16"/>
  <c r="P552" i="16"/>
  <c r="P553" i="16"/>
  <c r="P554" i="16"/>
  <c r="P555" i="16"/>
  <c r="P556" i="16"/>
  <c r="P557" i="16"/>
  <c r="P558" i="16"/>
  <c r="P559" i="16"/>
  <c r="P560" i="16"/>
  <c r="P561" i="16"/>
  <c r="P562" i="16"/>
  <c r="P563" i="16"/>
  <c r="P564" i="16"/>
  <c r="P565" i="16"/>
  <c r="P566" i="16"/>
  <c r="P567" i="16"/>
  <c r="P568" i="16"/>
  <c r="P569" i="16"/>
  <c r="P570" i="16"/>
  <c r="P571" i="16"/>
  <c r="P572" i="16"/>
  <c r="P573" i="16"/>
  <c r="P574" i="16"/>
  <c r="P575" i="16"/>
  <c r="P576" i="16"/>
  <c r="P577" i="16"/>
  <c r="P578" i="16"/>
  <c r="P579" i="16"/>
  <c r="P580" i="16"/>
  <c r="P581" i="16"/>
  <c r="P582" i="16"/>
  <c r="P583" i="16"/>
  <c r="P584" i="16"/>
  <c r="P585" i="16"/>
  <c r="P586" i="16"/>
  <c r="P587" i="16"/>
  <c r="P588" i="16"/>
  <c r="P589" i="16"/>
  <c r="P590" i="16"/>
  <c r="P591" i="16"/>
  <c r="P592" i="16"/>
  <c r="P593" i="16"/>
  <c r="P594" i="16"/>
  <c r="P595" i="16"/>
  <c r="P596" i="16"/>
  <c r="P597" i="16"/>
  <c r="P598" i="16"/>
  <c r="P599" i="16"/>
  <c r="P600" i="16"/>
  <c r="P601" i="16"/>
  <c r="P602" i="16"/>
  <c r="P603" i="16"/>
  <c r="P604" i="16"/>
  <c r="P605" i="16"/>
  <c r="P606" i="16"/>
  <c r="P607" i="16"/>
  <c r="P608" i="16"/>
  <c r="P609" i="16"/>
  <c r="P610" i="16"/>
  <c r="P611" i="16"/>
  <c r="P612" i="16"/>
  <c r="P613" i="16"/>
  <c r="P614" i="16"/>
  <c r="P615" i="16"/>
  <c r="P616" i="16"/>
  <c r="P617" i="16"/>
  <c r="P618" i="16"/>
  <c r="P619" i="16"/>
  <c r="P620" i="16"/>
  <c r="P621" i="16"/>
  <c r="P622" i="16"/>
  <c r="P623" i="16"/>
  <c r="P624" i="16"/>
  <c r="P625" i="16"/>
  <c r="P626" i="16"/>
  <c r="P627" i="16"/>
  <c r="P628" i="16"/>
  <c r="P629" i="16"/>
  <c r="P630" i="16"/>
  <c r="P631" i="16"/>
  <c r="P632" i="16"/>
  <c r="P633" i="16"/>
  <c r="P634" i="16"/>
  <c r="P635" i="16"/>
  <c r="P636" i="16"/>
  <c r="P637" i="16"/>
  <c r="P638" i="16"/>
  <c r="P639" i="16"/>
  <c r="P640" i="16"/>
  <c r="P641" i="16"/>
  <c r="P642" i="16"/>
  <c r="P643" i="16"/>
  <c r="P644" i="16"/>
  <c r="P645" i="16"/>
  <c r="P646" i="16"/>
  <c r="P647" i="16"/>
  <c r="P648" i="16"/>
  <c r="P649" i="16"/>
  <c r="P650" i="16"/>
  <c r="P651" i="16"/>
  <c r="P652" i="16"/>
  <c r="P653" i="16"/>
  <c r="P654" i="16"/>
  <c r="P655" i="16"/>
  <c r="P656" i="16"/>
  <c r="P657" i="16"/>
  <c r="P658" i="16"/>
  <c r="P659" i="16"/>
  <c r="P660" i="16"/>
  <c r="P661" i="16"/>
  <c r="P662" i="16"/>
  <c r="P663" i="16"/>
  <c r="P664" i="16"/>
  <c r="P665" i="16"/>
  <c r="P666" i="16"/>
  <c r="P667" i="16"/>
  <c r="P668" i="16"/>
  <c r="P669" i="16"/>
  <c r="P670" i="16"/>
  <c r="P671" i="16"/>
  <c r="P672" i="16"/>
  <c r="P673" i="16"/>
  <c r="P674" i="16"/>
  <c r="P675" i="16"/>
  <c r="P676" i="16"/>
  <c r="P677" i="16"/>
  <c r="P678" i="16"/>
  <c r="P679" i="16"/>
  <c r="P680" i="16"/>
  <c r="P681" i="16"/>
  <c r="P682" i="16"/>
  <c r="P683" i="16"/>
  <c r="P684" i="16"/>
  <c r="P685" i="16"/>
  <c r="P686" i="16"/>
  <c r="P687" i="16"/>
  <c r="P688" i="16"/>
  <c r="P689" i="16"/>
  <c r="P690" i="16"/>
  <c r="P691" i="16"/>
  <c r="P692" i="16"/>
  <c r="P693" i="16"/>
  <c r="P694" i="16"/>
  <c r="P695" i="16"/>
  <c r="P696" i="16"/>
  <c r="P697" i="16"/>
  <c r="P698" i="16"/>
  <c r="P699" i="16"/>
  <c r="P700" i="16"/>
  <c r="P701" i="16"/>
  <c r="P702" i="16"/>
  <c r="P703" i="16"/>
  <c r="P704" i="16"/>
  <c r="P705" i="16"/>
  <c r="P706" i="16"/>
  <c r="P707" i="16"/>
  <c r="P708" i="16"/>
  <c r="P709" i="16"/>
  <c r="P710" i="16"/>
  <c r="P711" i="16"/>
  <c r="P712" i="16"/>
  <c r="P713" i="16"/>
  <c r="P714" i="16"/>
  <c r="P715" i="16"/>
  <c r="P716" i="16"/>
  <c r="P717" i="16"/>
  <c r="P718" i="16"/>
  <c r="P719" i="16"/>
  <c r="P720" i="16"/>
  <c r="P721" i="16"/>
  <c r="P722" i="16"/>
  <c r="P723" i="16"/>
  <c r="P724" i="16"/>
  <c r="P725" i="16"/>
  <c r="P726" i="16"/>
  <c r="P727" i="16"/>
  <c r="P728" i="16"/>
  <c r="P729" i="16"/>
  <c r="P730" i="16"/>
  <c r="P731" i="16"/>
  <c r="P732" i="16"/>
  <c r="P733" i="16"/>
  <c r="P734" i="16"/>
  <c r="P735" i="16"/>
  <c r="P736" i="16"/>
  <c r="P737" i="16"/>
  <c r="P738" i="16"/>
  <c r="P739" i="16"/>
  <c r="P740" i="16"/>
  <c r="P741" i="16"/>
  <c r="P742" i="16"/>
  <c r="P743" i="16"/>
  <c r="P744" i="16"/>
  <c r="P745" i="16"/>
  <c r="P746" i="16"/>
  <c r="P747" i="16"/>
  <c r="P748" i="16"/>
  <c r="P749" i="16"/>
  <c r="P750" i="16"/>
  <c r="P751" i="16"/>
  <c r="P752" i="16"/>
  <c r="P753" i="16"/>
  <c r="P754" i="16"/>
  <c r="P755" i="16"/>
  <c r="P756" i="16"/>
  <c r="P757" i="16"/>
  <c r="P758" i="16"/>
  <c r="P759" i="16"/>
  <c r="P760" i="16"/>
  <c r="P761" i="16"/>
  <c r="P762" i="16"/>
  <c r="P763" i="16"/>
  <c r="P764" i="16"/>
  <c r="P765" i="16"/>
  <c r="P766" i="16"/>
  <c r="P767" i="16"/>
  <c r="P768" i="16"/>
  <c r="P769" i="16"/>
  <c r="P770" i="16"/>
  <c r="P771" i="16"/>
  <c r="P772" i="16"/>
  <c r="P773" i="16"/>
  <c r="P774" i="16"/>
  <c r="P775" i="16"/>
  <c r="P776" i="16"/>
  <c r="P777" i="16"/>
  <c r="P778" i="16"/>
  <c r="P779" i="16"/>
  <c r="P780" i="16"/>
  <c r="P781" i="16"/>
  <c r="P782" i="16"/>
  <c r="P783" i="16"/>
  <c r="P784" i="16"/>
  <c r="P785" i="16"/>
  <c r="P786" i="16"/>
  <c r="P787" i="16"/>
  <c r="P788" i="16"/>
  <c r="P789" i="16"/>
  <c r="P790" i="16"/>
  <c r="P791" i="16"/>
  <c r="P792" i="16"/>
  <c r="P793" i="16"/>
  <c r="P794" i="16"/>
  <c r="P795" i="16"/>
  <c r="P796" i="16"/>
  <c r="P797" i="16"/>
  <c r="P798" i="16"/>
  <c r="P799" i="16"/>
  <c r="P800" i="16"/>
  <c r="P801" i="16"/>
  <c r="P802" i="16"/>
  <c r="P803" i="16"/>
  <c r="P804" i="16"/>
  <c r="P805" i="16"/>
  <c r="P806" i="16"/>
  <c r="P807" i="16"/>
  <c r="P808" i="16"/>
  <c r="P809" i="16"/>
  <c r="P810" i="16"/>
  <c r="P811" i="16"/>
  <c r="P812" i="16"/>
  <c r="P813" i="16"/>
  <c r="P814" i="16"/>
  <c r="P815" i="16"/>
  <c r="P816" i="16"/>
  <c r="P817" i="16"/>
  <c r="P818" i="16"/>
  <c r="P819" i="16"/>
  <c r="P820" i="16"/>
  <c r="P821" i="16"/>
  <c r="P822" i="16"/>
  <c r="P823" i="16"/>
  <c r="P824" i="16"/>
  <c r="P825" i="16"/>
  <c r="P826" i="16"/>
  <c r="P827" i="16"/>
  <c r="P828" i="16"/>
  <c r="P829" i="16"/>
  <c r="P830" i="16"/>
  <c r="P831" i="16"/>
  <c r="P832" i="16"/>
  <c r="P833" i="16"/>
  <c r="P834" i="16"/>
  <c r="P835" i="16"/>
  <c r="P836" i="16"/>
  <c r="P837" i="16"/>
  <c r="P838" i="16"/>
  <c r="P839" i="16"/>
  <c r="P840" i="16"/>
  <c r="P841" i="16"/>
  <c r="P842" i="16"/>
  <c r="P843" i="16"/>
  <c r="P844" i="16"/>
  <c r="P845" i="16"/>
  <c r="P846" i="16"/>
  <c r="P847" i="16"/>
  <c r="P848" i="16"/>
  <c r="P849" i="16"/>
  <c r="P850" i="16"/>
  <c r="P851" i="16"/>
  <c r="P852" i="16"/>
  <c r="P853" i="16"/>
  <c r="P854" i="16"/>
  <c r="P855" i="16"/>
  <c r="P856" i="16"/>
  <c r="P857" i="16"/>
  <c r="P858" i="16"/>
  <c r="P859" i="16"/>
  <c r="P860" i="16"/>
  <c r="P861" i="16"/>
  <c r="P862" i="16"/>
  <c r="P863" i="16"/>
  <c r="P864" i="16"/>
  <c r="P865" i="16"/>
  <c r="P866" i="16"/>
  <c r="P867" i="16"/>
  <c r="P868" i="16"/>
  <c r="P869" i="16"/>
  <c r="P870" i="16"/>
  <c r="P871" i="16"/>
  <c r="P872" i="16"/>
  <c r="P873" i="16"/>
  <c r="P874" i="16"/>
  <c r="P875" i="16"/>
  <c r="P876" i="16"/>
  <c r="P877" i="16"/>
  <c r="P878" i="16"/>
  <c r="P879" i="16"/>
  <c r="P880" i="16"/>
  <c r="P881" i="16"/>
  <c r="P882" i="16"/>
  <c r="P883" i="16"/>
  <c r="P884" i="16"/>
  <c r="P885" i="16"/>
  <c r="P886" i="16"/>
  <c r="P887" i="16"/>
  <c r="P888" i="16"/>
  <c r="P889" i="16"/>
  <c r="P890" i="16"/>
  <c r="P891" i="16"/>
  <c r="P892" i="16"/>
  <c r="P893" i="16"/>
  <c r="P894" i="16"/>
  <c r="P895" i="16"/>
  <c r="P896" i="16"/>
  <c r="P897" i="16"/>
  <c r="P898" i="16"/>
  <c r="P899" i="16"/>
  <c r="P900" i="16"/>
  <c r="P901" i="16"/>
  <c r="P902" i="16"/>
  <c r="P903" i="16"/>
  <c r="P904" i="16"/>
  <c r="P905" i="16"/>
  <c r="P906" i="16"/>
  <c r="P907" i="16"/>
  <c r="P908" i="16"/>
  <c r="P909" i="16"/>
  <c r="P910" i="16"/>
  <c r="P911" i="16"/>
  <c r="P912" i="16"/>
  <c r="P913" i="16"/>
  <c r="P914" i="16"/>
  <c r="P915" i="16"/>
  <c r="P916" i="16"/>
  <c r="P917" i="16"/>
  <c r="P918" i="16"/>
  <c r="P919" i="16"/>
  <c r="P920" i="16"/>
  <c r="P921" i="16"/>
  <c r="P922" i="16"/>
  <c r="P923" i="16"/>
  <c r="P924" i="16"/>
  <c r="P925" i="16"/>
  <c r="P926" i="16"/>
  <c r="P927" i="16"/>
  <c r="P928" i="16"/>
  <c r="P929" i="16"/>
  <c r="P930" i="16"/>
  <c r="P931" i="16"/>
  <c r="P932" i="16"/>
  <c r="P933" i="16"/>
  <c r="P934" i="16"/>
  <c r="P935" i="16"/>
  <c r="P936" i="16"/>
  <c r="P937" i="16"/>
  <c r="P938" i="16"/>
  <c r="P939" i="16"/>
  <c r="P940" i="16"/>
  <c r="P941" i="16"/>
  <c r="P942" i="16"/>
  <c r="P943" i="16"/>
  <c r="P944" i="16"/>
  <c r="P945" i="16"/>
  <c r="P946" i="16"/>
  <c r="P947" i="16"/>
  <c r="P948" i="16"/>
  <c r="P949" i="16"/>
  <c r="P950" i="16"/>
  <c r="P951" i="16"/>
  <c r="P952" i="16"/>
  <c r="P953" i="16"/>
  <c r="P954" i="16"/>
  <c r="P955" i="16"/>
  <c r="P956" i="16"/>
  <c r="P957" i="16"/>
  <c r="P958" i="16"/>
  <c r="P959" i="16"/>
  <c r="P960" i="16"/>
  <c r="P961" i="16"/>
  <c r="P962" i="16"/>
  <c r="P963" i="16"/>
  <c r="P964" i="16"/>
  <c r="P965" i="16"/>
  <c r="P966" i="16"/>
  <c r="P967" i="16"/>
  <c r="P968" i="16"/>
  <c r="P969" i="16"/>
  <c r="P970" i="16"/>
  <c r="P971" i="16"/>
  <c r="P972" i="16"/>
  <c r="P973" i="16"/>
  <c r="P974" i="16"/>
  <c r="P975" i="16"/>
  <c r="P976" i="16"/>
  <c r="P977" i="16"/>
  <c r="P978" i="16"/>
  <c r="P979" i="16"/>
  <c r="P980" i="16"/>
  <c r="P981" i="16"/>
  <c r="P982" i="16"/>
  <c r="P983" i="16"/>
  <c r="P984" i="16"/>
  <c r="P985" i="16"/>
  <c r="P986" i="16"/>
  <c r="P987" i="16"/>
  <c r="P988" i="16"/>
  <c r="P989" i="16"/>
  <c r="P990" i="16"/>
  <c r="P991" i="16"/>
  <c r="P992" i="16"/>
  <c r="P993" i="16"/>
  <c r="P994" i="16"/>
  <c r="P995" i="16"/>
  <c r="P996" i="16"/>
  <c r="P997" i="16"/>
  <c r="P998" i="16"/>
  <c r="P999" i="16"/>
  <c r="P1000" i="16"/>
  <c r="P1001" i="16"/>
  <c r="P1002" i="16"/>
  <c r="P1003" i="16"/>
  <c r="P1004" i="16"/>
  <c r="P1005" i="16"/>
  <c r="P1006" i="16"/>
  <c r="P1007" i="16"/>
  <c r="P1008" i="16"/>
  <c r="P1009" i="16"/>
  <c r="P1010" i="16"/>
  <c r="P1011" i="16"/>
  <c r="P1012" i="16"/>
  <c r="P1013" i="16"/>
  <c r="P1014" i="16"/>
  <c r="P1015" i="16"/>
  <c r="P1016" i="16"/>
  <c r="P1017" i="16"/>
  <c r="P1018" i="16"/>
  <c r="P1019" i="16"/>
  <c r="P1020" i="16"/>
  <c r="P1021" i="16"/>
  <c r="P1022" i="16"/>
  <c r="P1023" i="16"/>
  <c r="P1024" i="16"/>
  <c r="P1025" i="16"/>
  <c r="P1026" i="16"/>
  <c r="P1027" i="16"/>
  <c r="P1028" i="16"/>
  <c r="P1029" i="16"/>
  <c r="P1030" i="16"/>
  <c r="P1031" i="16"/>
  <c r="P1032" i="16"/>
  <c r="P1033" i="16"/>
  <c r="P1034" i="16"/>
  <c r="P1035" i="16"/>
  <c r="P1036" i="16"/>
  <c r="P1037" i="16"/>
  <c r="P1038" i="16"/>
  <c r="P1039" i="16"/>
  <c r="P1040" i="16"/>
  <c r="P1041" i="16"/>
  <c r="P1042" i="16"/>
  <c r="P1043" i="16"/>
  <c r="P1044" i="16"/>
  <c r="P1045" i="16"/>
  <c r="P1046" i="16"/>
  <c r="P1047" i="16"/>
  <c r="P1048" i="16"/>
  <c r="P1049" i="16"/>
  <c r="P1050" i="16"/>
  <c r="P1051" i="16"/>
  <c r="P1052" i="16"/>
  <c r="P1053" i="16"/>
  <c r="P1054" i="16"/>
  <c r="P1055" i="16"/>
  <c r="P1056" i="16"/>
  <c r="P1057" i="16"/>
  <c r="P1058" i="16"/>
  <c r="P1059" i="16"/>
  <c r="P1060" i="16"/>
  <c r="P1061" i="16"/>
  <c r="P1062" i="16"/>
  <c r="P1063" i="16"/>
  <c r="P1064" i="16"/>
  <c r="P1065" i="16"/>
  <c r="P1066" i="16"/>
  <c r="P1067" i="16"/>
  <c r="P1068" i="16"/>
  <c r="P1069" i="16"/>
  <c r="P1070" i="16"/>
  <c r="P1071" i="16"/>
  <c r="P1072" i="16"/>
  <c r="P1073" i="16"/>
  <c r="P1074" i="16"/>
  <c r="P1075" i="16"/>
  <c r="P1076" i="16"/>
  <c r="P1077" i="16"/>
  <c r="P1078" i="16"/>
  <c r="P1079" i="16"/>
  <c r="P1080" i="16"/>
  <c r="P1081" i="16"/>
  <c r="P1082" i="16"/>
  <c r="P1083" i="16"/>
  <c r="P1084" i="16"/>
  <c r="P1085" i="16"/>
  <c r="P1086" i="16"/>
  <c r="P1087" i="16"/>
  <c r="P1088" i="16"/>
  <c r="P1089" i="16"/>
  <c r="P1090" i="16"/>
  <c r="P1091" i="16"/>
  <c r="P1092" i="16"/>
  <c r="P1093" i="16"/>
  <c r="P1094" i="16"/>
  <c r="P1095" i="16"/>
  <c r="P1096" i="16"/>
  <c r="P1097" i="16"/>
  <c r="P1098" i="16"/>
  <c r="P1099" i="16"/>
  <c r="P1100" i="16"/>
  <c r="P1101" i="16"/>
  <c r="P1102" i="16"/>
  <c r="P1103" i="16"/>
  <c r="P1104" i="16"/>
  <c r="P1105" i="16"/>
  <c r="P1106" i="16"/>
  <c r="P1107" i="16"/>
  <c r="P1108" i="16"/>
  <c r="P1109" i="16"/>
  <c r="P1110" i="16"/>
  <c r="P1111" i="16"/>
  <c r="P1112" i="16"/>
  <c r="P1113" i="16"/>
  <c r="P1114" i="16"/>
  <c r="P1115" i="16"/>
  <c r="P1116" i="16"/>
  <c r="P1117" i="16"/>
  <c r="P1118" i="16"/>
  <c r="P1119" i="16"/>
  <c r="P1120" i="16"/>
  <c r="P1121" i="16"/>
  <c r="P1122" i="16"/>
  <c r="P1123" i="16"/>
  <c r="P1124" i="16"/>
  <c r="P1125" i="16"/>
  <c r="P1126" i="16"/>
  <c r="P1127" i="16"/>
  <c r="P1128" i="16"/>
  <c r="P1129" i="16"/>
  <c r="P1130" i="16"/>
  <c r="P1131" i="16"/>
  <c r="P1132" i="16"/>
  <c r="P1133" i="16"/>
  <c r="P1134" i="16"/>
  <c r="P1135" i="16"/>
  <c r="P1136" i="16"/>
  <c r="P1137" i="16"/>
  <c r="P1138" i="16"/>
  <c r="P1139" i="16"/>
  <c r="P1140" i="16"/>
  <c r="P1141" i="16"/>
  <c r="P1142" i="16"/>
  <c r="P1143" i="16"/>
  <c r="P1144" i="16"/>
  <c r="P1145" i="16"/>
  <c r="P1146" i="16"/>
  <c r="P1147" i="16"/>
  <c r="P1148" i="16"/>
  <c r="P1149" i="16"/>
  <c r="P1150" i="16"/>
  <c r="P1151" i="16"/>
  <c r="P1152" i="16"/>
  <c r="P1153" i="16"/>
  <c r="P1154" i="16"/>
  <c r="P1155" i="16"/>
  <c r="P1156" i="16"/>
  <c r="P1157" i="16"/>
  <c r="P1158" i="16"/>
  <c r="P1159" i="16"/>
  <c r="P1160" i="16"/>
  <c r="P1161" i="16"/>
  <c r="P1162" i="16"/>
  <c r="P1163" i="16"/>
  <c r="P1164" i="16"/>
  <c r="P1165" i="16"/>
  <c r="P1166" i="16"/>
  <c r="P1167" i="16"/>
  <c r="P1168" i="16"/>
  <c r="P1169" i="16"/>
  <c r="P1170" i="16"/>
  <c r="P1171" i="16"/>
  <c r="P1172" i="16"/>
  <c r="P1173" i="16"/>
  <c r="P1174" i="16"/>
  <c r="P1175" i="16"/>
  <c r="P1176" i="16"/>
  <c r="P1177" i="16"/>
  <c r="P1178" i="16"/>
  <c r="P1179" i="16"/>
  <c r="P1180" i="16"/>
  <c r="P1181" i="16"/>
  <c r="P1182" i="16"/>
  <c r="P1183" i="16"/>
  <c r="P1184" i="16"/>
  <c r="P1185" i="16"/>
  <c r="P1186" i="16"/>
  <c r="P1187" i="16"/>
  <c r="P1188" i="16"/>
  <c r="P1189" i="16"/>
  <c r="P1190" i="16"/>
  <c r="P1191" i="16"/>
  <c r="P1192" i="16"/>
  <c r="P1193" i="16"/>
  <c r="P1194" i="16"/>
  <c r="P1195" i="16"/>
  <c r="P1196" i="16"/>
  <c r="P1197" i="16"/>
  <c r="P1198" i="16"/>
  <c r="P1199" i="16"/>
  <c r="P1200" i="16"/>
  <c r="P1201" i="16"/>
  <c r="P1202" i="16"/>
  <c r="P1203" i="16"/>
  <c r="P1204" i="16"/>
  <c r="P1205" i="16"/>
  <c r="P1206" i="16"/>
  <c r="P1207" i="16"/>
  <c r="P1208" i="16"/>
  <c r="P1209" i="16"/>
  <c r="P1210" i="16"/>
  <c r="P1211" i="16"/>
  <c r="P1212" i="16"/>
  <c r="P1213" i="16"/>
  <c r="P1214" i="16"/>
  <c r="P1215" i="16"/>
  <c r="P1216" i="16"/>
  <c r="P1217" i="16"/>
  <c r="P1218" i="16"/>
  <c r="P1219" i="16"/>
  <c r="P1220" i="16"/>
  <c r="P1221" i="16"/>
  <c r="P1222" i="16"/>
  <c r="P1223" i="16"/>
  <c r="P1224" i="16"/>
  <c r="P1225" i="16"/>
  <c r="P1226" i="16"/>
  <c r="P1227" i="16"/>
  <c r="P1228" i="16"/>
  <c r="P1229" i="16"/>
  <c r="P1230" i="16"/>
  <c r="P1231" i="16"/>
  <c r="P1232" i="16"/>
  <c r="P1233" i="16"/>
  <c r="P1234" i="16"/>
  <c r="P1235" i="16"/>
  <c r="P1236" i="16"/>
  <c r="P1237" i="16"/>
  <c r="P1238" i="16"/>
  <c r="P1239" i="16"/>
  <c r="P1240" i="16"/>
  <c r="P1241" i="16"/>
  <c r="P1242" i="16"/>
  <c r="P1243" i="16"/>
  <c r="P1244" i="16"/>
  <c r="P1245" i="16"/>
  <c r="P1246" i="16"/>
  <c r="P1247" i="16"/>
  <c r="P1248" i="16"/>
  <c r="P1249" i="16"/>
  <c r="P1250" i="16"/>
  <c r="P1251" i="16"/>
  <c r="P1252" i="16"/>
  <c r="P1253" i="16"/>
  <c r="P1254" i="16"/>
  <c r="P1255" i="16"/>
  <c r="P1256" i="16"/>
  <c r="P1257" i="16"/>
  <c r="P1258" i="16"/>
  <c r="P1259" i="16"/>
  <c r="P1260" i="16"/>
  <c r="P1261" i="16"/>
  <c r="P1262" i="16"/>
  <c r="P1263" i="16"/>
  <c r="P1264" i="16"/>
  <c r="P1265" i="16"/>
  <c r="P1266" i="16"/>
  <c r="P1267" i="16"/>
  <c r="P1268" i="16"/>
  <c r="P1269" i="16"/>
  <c r="P1270" i="16"/>
  <c r="P1271" i="16"/>
  <c r="P1272" i="16"/>
  <c r="P1273" i="16"/>
  <c r="P1274" i="16"/>
  <c r="P1275" i="16"/>
  <c r="P1276" i="16"/>
  <c r="P1277" i="16"/>
  <c r="P1278" i="16"/>
  <c r="P1279" i="16"/>
  <c r="P1280" i="16"/>
  <c r="P1281" i="16"/>
  <c r="P1282" i="16"/>
  <c r="P1283" i="16"/>
  <c r="P1284" i="16"/>
  <c r="P1285" i="16"/>
  <c r="P1286" i="16"/>
  <c r="P1287" i="16"/>
  <c r="P1288" i="16"/>
  <c r="P1289" i="16"/>
  <c r="P1290" i="16"/>
  <c r="P1291" i="16"/>
  <c r="P1292" i="16"/>
  <c r="P1293" i="16"/>
  <c r="P1294" i="16"/>
  <c r="P1295" i="16"/>
  <c r="P1296" i="16"/>
  <c r="P1297" i="16"/>
  <c r="P1298" i="16"/>
  <c r="P1299" i="16"/>
  <c r="P1300" i="16"/>
  <c r="P1301" i="16"/>
  <c r="P1302" i="16"/>
  <c r="P1303" i="16"/>
  <c r="P1304" i="16"/>
  <c r="P1305" i="16"/>
  <c r="P1306" i="16"/>
  <c r="P1307" i="16"/>
  <c r="P1308" i="16"/>
  <c r="P1309" i="16"/>
  <c r="P1310" i="16"/>
  <c r="P1311" i="16"/>
  <c r="P1312" i="16"/>
  <c r="P1313" i="16"/>
  <c r="P1314" i="16"/>
  <c r="P1315" i="16"/>
  <c r="P1316" i="16"/>
  <c r="P1317" i="16"/>
  <c r="P1318" i="16"/>
  <c r="P1319" i="16"/>
  <c r="P1320" i="16"/>
  <c r="P1321" i="16"/>
  <c r="P1322" i="16"/>
  <c r="P1323" i="16"/>
  <c r="P1324" i="16"/>
  <c r="P1325" i="16"/>
  <c r="P1326" i="16"/>
  <c r="P1327" i="16"/>
  <c r="P1328" i="16"/>
  <c r="P1329" i="16"/>
  <c r="P1330" i="16"/>
  <c r="P1331" i="16"/>
  <c r="P1332" i="16"/>
  <c r="P1333" i="16"/>
  <c r="P1334" i="16"/>
  <c r="P1335" i="16"/>
  <c r="P1336" i="16"/>
  <c r="P1337" i="16"/>
  <c r="P1338" i="16"/>
  <c r="P1339" i="16"/>
  <c r="P1340" i="16"/>
  <c r="P1341" i="16"/>
  <c r="P1342" i="16"/>
  <c r="P1343" i="16"/>
  <c r="P1344" i="16"/>
  <c r="P1345" i="16"/>
  <c r="P1346" i="16"/>
  <c r="P1347" i="16"/>
  <c r="P1348" i="16"/>
  <c r="P1349" i="16"/>
  <c r="P1350" i="16"/>
  <c r="P1351" i="16"/>
  <c r="P1352" i="16"/>
  <c r="P1353" i="16"/>
  <c r="P1354" i="16"/>
  <c r="P1355" i="16"/>
  <c r="P1356" i="16"/>
  <c r="P1357" i="16"/>
  <c r="P1358" i="16"/>
  <c r="P1359" i="16"/>
  <c r="P1360" i="16"/>
  <c r="P1361" i="16"/>
  <c r="P1362" i="16"/>
  <c r="P1363" i="16"/>
  <c r="P1364" i="16"/>
  <c r="P1365" i="16"/>
  <c r="P1366" i="16"/>
  <c r="P1367" i="16"/>
  <c r="P1368" i="16"/>
  <c r="P1369" i="16"/>
  <c r="P1370" i="16"/>
  <c r="P1371" i="16"/>
  <c r="P1372" i="16"/>
  <c r="P1373" i="16"/>
  <c r="P1374" i="16"/>
  <c r="P1375" i="16"/>
  <c r="P1376" i="16"/>
  <c r="P1377" i="16"/>
  <c r="P1378" i="16"/>
  <c r="P1379" i="16"/>
  <c r="P1380" i="16"/>
  <c r="P1381" i="16"/>
  <c r="P1382" i="16"/>
  <c r="P1383" i="16"/>
  <c r="P1384" i="16"/>
  <c r="P1385" i="16"/>
  <c r="P1386" i="16"/>
  <c r="P1387" i="16"/>
  <c r="P1388" i="16"/>
  <c r="P1389" i="16"/>
  <c r="P1390" i="16"/>
  <c r="P1391" i="16"/>
  <c r="P1392" i="16"/>
  <c r="P1393" i="16"/>
  <c r="P1394" i="16"/>
  <c r="P1395" i="16"/>
  <c r="P1396" i="16"/>
  <c r="P1397" i="16"/>
  <c r="P1398" i="16"/>
  <c r="P1399" i="16"/>
  <c r="P1400" i="16"/>
  <c r="P1401" i="16"/>
  <c r="P1402" i="16"/>
  <c r="P1403" i="16"/>
  <c r="P1404" i="16"/>
  <c r="P1405" i="16"/>
  <c r="P1406" i="16"/>
  <c r="P1407" i="16"/>
  <c r="P1408" i="16"/>
  <c r="P1409" i="16"/>
  <c r="P1410" i="16"/>
  <c r="P1411" i="16"/>
  <c r="P1412" i="16"/>
  <c r="P1413" i="16"/>
  <c r="P1414" i="16"/>
  <c r="P1415" i="16"/>
  <c r="P1416" i="16"/>
  <c r="P1417" i="16"/>
  <c r="P1418" i="16"/>
  <c r="P1419" i="16"/>
  <c r="P1420" i="16"/>
  <c r="P1421" i="16"/>
  <c r="P1422" i="16"/>
  <c r="P1423" i="16"/>
  <c r="P1424" i="16"/>
  <c r="P1425" i="16"/>
  <c r="P1426" i="16"/>
  <c r="P1427" i="16"/>
  <c r="P1428" i="16"/>
  <c r="P1429" i="16"/>
  <c r="P1430" i="16"/>
  <c r="P1431" i="16"/>
  <c r="P1432" i="16"/>
  <c r="P1433" i="16"/>
  <c r="P1434" i="16"/>
  <c r="P1435" i="16"/>
  <c r="P1436" i="16"/>
  <c r="P1437" i="16"/>
  <c r="P1438" i="16"/>
  <c r="P1439" i="16"/>
  <c r="P1440" i="16"/>
  <c r="P1441" i="16"/>
  <c r="P1442" i="16"/>
  <c r="P1443" i="16"/>
  <c r="P1444" i="16"/>
  <c r="P1445" i="16"/>
  <c r="P1446" i="16"/>
  <c r="P1447" i="16"/>
  <c r="P1448" i="16"/>
  <c r="P1449" i="16"/>
  <c r="P1450" i="16"/>
  <c r="P1451" i="16"/>
  <c r="P1452" i="16"/>
  <c r="P1453" i="16"/>
  <c r="P1454" i="16"/>
  <c r="P1455" i="16"/>
  <c r="P1456" i="16"/>
  <c r="P1457" i="16"/>
  <c r="P1458" i="16"/>
  <c r="P1459" i="16"/>
  <c r="P1460" i="16"/>
  <c r="P1461" i="16"/>
  <c r="P1462" i="16"/>
  <c r="P1463" i="16"/>
  <c r="P1464" i="16"/>
  <c r="P1465" i="16"/>
  <c r="P1466" i="16"/>
  <c r="P1467" i="16"/>
  <c r="P1468" i="16"/>
  <c r="P1469" i="16"/>
  <c r="P1470" i="16"/>
  <c r="P1471" i="16"/>
  <c r="P1472" i="16"/>
  <c r="P1473" i="16"/>
  <c r="P1474" i="16"/>
  <c r="P1475" i="16"/>
  <c r="P1476" i="16"/>
  <c r="P1477" i="16"/>
  <c r="P1478" i="16"/>
  <c r="P1479" i="16"/>
  <c r="P1480" i="16"/>
  <c r="P1481" i="16"/>
  <c r="P1482" i="16"/>
  <c r="P1483" i="16"/>
  <c r="P1484" i="16"/>
  <c r="P1485" i="16"/>
  <c r="P1486" i="16"/>
  <c r="P1487" i="16"/>
  <c r="P1488" i="16"/>
  <c r="P1489" i="16"/>
  <c r="P1490" i="16"/>
  <c r="P1491" i="16"/>
  <c r="P1492" i="16"/>
  <c r="P1493" i="16"/>
  <c r="P1494" i="16"/>
  <c r="P1495" i="16"/>
  <c r="P1496" i="16"/>
  <c r="P1497" i="16"/>
  <c r="P1498" i="16"/>
  <c r="P1499" i="16"/>
  <c r="P1500" i="16"/>
  <c r="P1501" i="16"/>
  <c r="P1502" i="16"/>
  <c r="P1503" i="16"/>
  <c r="P1504" i="16"/>
  <c r="P1505" i="16"/>
  <c r="P1506" i="16"/>
  <c r="P1507" i="16"/>
  <c r="P1508" i="16"/>
  <c r="P1509" i="16"/>
  <c r="P1510" i="16"/>
  <c r="P1511" i="16"/>
  <c r="P1512" i="16"/>
  <c r="P1513" i="16"/>
  <c r="P1514" i="16"/>
  <c r="P1515" i="16"/>
  <c r="P1516" i="16"/>
  <c r="P1517" i="16"/>
  <c r="P1518" i="16"/>
  <c r="P1519" i="16"/>
  <c r="P1520" i="16"/>
  <c r="P1521" i="16"/>
  <c r="P1522" i="16"/>
  <c r="P1523" i="16"/>
  <c r="P1524" i="16"/>
  <c r="P1525" i="16"/>
  <c r="P1526" i="16"/>
  <c r="P1527" i="16"/>
  <c r="P1528" i="16"/>
  <c r="P1529" i="16"/>
  <c r="P1530" i="16"/>
  <c r="P1531" i="16"/>
  <c r="P1532" i="16"/>
  <c r="P1533" i="16"/>
  <c r="P1534" i="16"/>
  <c r="P1535" i="16"/>
  <c r="P1536" i="16"/>
  <c r="P1537" i="16"/>
  <c r="P1538" i="16"/>
  <c r="P1539" i="16"/>
  <c r="P1540" i="16"/>
  <c r="P1541" i="16"/>
  <c r="P1542" i="16"/>
  <c r="P1543" i="16"/>
  <c r="P1544" i="16"/>
  <c r="P1545" i="16"/>
  <c r="P1546" i="16"/>
  <c r="P1547" i="16"/>
  <c r="P1548" i="16"/>
  <c r="P1549" i="16"/>
  <c r="P1550" i="16"/>
  <c r="P1551" i="16"/>
  <c r="P1552" i="16"/>
  <c r="P1553" i="16"/>
  <c r="P1554" i="16"/>
  <c r="P1555" i="16"/>
  <c r="P1556" i="16"/>
  <c r="P1557" i="16"/>
  <c r="P1558" i="16"/>
  <c r="P1559" i="16"/>
  <c r="P1560" i="16"/>
  <c r="P1561" i="16"/>
  <c r="P1562" i="16"/>
  <c r="P1563" i="16"/>
  <c r="P1564" i="16"/>
  <c r="P1565" i="16"/>
  <c r="P1566" i="16"/>
  <c r="P1567" i="16"/>
  <c r="P1568" i="16"/>
  <c r="P1569" i="16"/>
  <c r="P1570" i="16"/>
  <c r="P1571" i="16"/>
  <c r="P1572" i="16"/>
  <c r="P1573" i="16"/>
  <c r="P1574" i="16"/>
  <c r="P1575" i="16"/>
  <c r="P1576" i="16"/>
  <c r="P1577" i="16"/>
  <c r="P1578" i="16"/>
  <c r="P1579" i="16"/>
  <c r="P1580" i="16"/>
  <c r="P1581" i="16"/>
  <c r="P1582" i="16"/>
  <c r="P1583" i="16"/>
  <c r="Q2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105" i="16"/>
  <c r="Q106" i="16"/>
  <c r="Q107" i="16"/>
  <c r="Q108" i="16"/>
  <c r="Q109" i="16"/>
  <c r="Q110" i="16"/>
  <c r="Q111" i="16"/>
  <c r="Q112" i="16"/>
  <c r="Q113" i="16"/>
  <c r="Q114" i="16"/>
  <c r="Q115" i="16"/>
  <c r="Q116" i="16"/>
  <c r="Q117" i="16"/>
  <c r="Q118" i="16"/>
  <c r="Q119" i="16"/>
  <c r="Q120" i="16"/>
  <c r="Q121" i="16"/>
  <c r="Q122" i="16"/>
  <c r="Q123" i="16"/>
  <c r="Q124" i="16"/>
  <c r="Q125" i="16"/>
  <c r="Q126" i="16"/>
  <c r="Q127" i="16"/>
  <c r="Q128" i="16"/>
  <c r="Q129" i="16"/>
  <c r="Q130" i="16"/>
  <c r="Q131" i="16"/>
  <c r="Q132" i="16"/>
  <c r="Q133" i="16"/>
  <c r="Q134" i="16"/>
  <c r="Q135" i="16"/>
  <c r="Q136" i="16"/>
  <c r="Q137" i="16"/>
  <c r="Q138" i="16"/>
  <c r="Q139" i="16"/>
  <c r="Q140" i="16"/>
  <c r="Q141" i="16"/>
  <c r="Q142" i="16"/>
  <c r="Q143" i="16"/>
  <c r="Q144" i="16"/>
  <c r="Q145" i="16"/>
  <c r="Q146" i="16"/>
  <c r="Q147" i="16"/>
  <c r="Q148" i="16"/>
  <c r="Q149" i="16"/>
  <c r="Q150" i="16"/>
  <c r="Q151" i="16"/>
  <c r="Q152" i="16"/>
  <c r="Q153" i="16"/>
  <c r="Q154" i="16"/>
  <c r="Q155" i="16"/>
  <c r="Q156" i="16"/>
  <c r="Q157" i="16"/>
  <c r="Q158" i="16"/>
  <c r="Q159" i="16"/>
  <c r="Q160" i="16"/>
  <c r="Q161" i="16"/>
  <c r="Q162" i="16"/>
  <c r="Q163" i="16"/>
  <c r="Q164" i="16"/>
  <c r="Q165" i="16"/>
  <c r="Q166" i="16"/>
  <c r="Q167" i="16"/>
  <c r="Q168" i="16"/>
  <c r="Q169" i="16"/>
  <c r="Q170" i="16"/>
  <c r="Q171" i="16"/>
  <c r="Q172" i="16"/>
  <c r="Q173" i="16"/>
  <c r="Q174" i="16"/>
  <c r="Q175" i="16"/>
  <c r="Q176" i="16"/>
  <c r="Q177" i="16"/>
  <c r="Q178" i="16"/>
  <c r="Q179" i="16"/>
  <c r="Q180" i="16"/>
  <c r="Q181" i="16"/>
  <c r="Q182" i="16"/>
  <c r="Q183" i="16"/>
  <c r="Q184" i="16"/>
  <c r="Q185" i="16"/>
  <c r="Q186" i="16"/>
  <c r="Q187" i="16"/>
  <c r="Q188" i="16"/>
  <c r="Q189" i="16"/>
  <c r="Q190" i="16"/>
  <c r="Q191" i="16"/>
  <c r="Q192" i="16"/>
  <c r="Q193" i="16"/>
  <c r="Q194" i="16"/>
  <c r="Q195" i="16"/>
  <c r="Q196" i="16"/>
  <c r="Q197" i="16"/>
  <c r="Q198" i="16"/>
  <c r="Q199" i="16"/>
  <c r="Q200" i="16"/>
  <c r="Q201" i="16"/>
  <c r="Q202" i="16"/>
  <c r="Q203" i="16"/>
  <c r="Q204" i="16"/>
  <c r="Q205" i="16"/>
  <c r="Q206" i="16"/>
  <c r="Q207" i="16"/>
  <c r="Q208" i="16"/>
  <c r="Q209" i="16"/>
  <c r="Q210" i="16"/>
  <c r="Q211" i="16"/>
  <c r="Q212" i="16"/>
  <c r="Q213" i="16"/>
  <c r="Q214" i="16"/>
  <c r="Q215" i="16"/>
  <c r="Q216" i="16"/>
  <c r="Q217" i="16"/>
  <c r="Q218" i="16"/>
  <c r="Q219" i="16"/>
  <c r="Q220" i="16"/>
  <c r="Q221" i="16"/>
  <c r="Q222" i="16"/>
  <c r="Q223" i="16"/>
  <c r="Q224" i="16"/>
  <c r="Q225" i="16"/>
  <c r="Q226" i="16"/>
  <c r="Q227" i="16"/>
  <c r="Q228" i="16"/>
  <c r="Q229" i="16"/>
  <c r="Q230" i="16"/>
  <c r="Q231" i="16"/>
  <c r="Q232" i="16"/>
  <c r="Q233" i="16"/>
  <c r="Q234" i="16"/>
  <c r="Q235" i="16"/>
  <c r="Q236" i="16"/>
  <c r="Q237" i="16"/>
  <c r="Q238" i="16"/>
  <c r="Q239" i="16"/>
  <c r="Q240" i="16"/>
  <c r="Q241" i="16"/>
  <c r="Q242" i="16"/>
  <c r="Q243" i="16"/>
  <c r="Q244" i="16"/>
  <c r="Q245" i="16"/>
  <c r="Q246" i="16"/>
  <c r="Q247" i="16"/>
  <c r="Q248" i="16"/>
  <c r="Q249" i="16"/>
  <c r="Q250" i="16"/>
  <c r="Q251" i="16"/>
  <c r="Q252" i="16"/>
  <c r="Q253" i="16"/>
  <c r="Q254" i="16"/>
  <c r="Q255" i="16"/>
  <c r="Q256" i="16"/>
  <c r="Q257" i="16"/>
  <c r="Q258" i="16"/>
  <c r="Q259" i="16"/>
  <c r="Q260" i="16"/>
  <c r="Q261" i="16"/>
  <c r="Q262" i="16"/>
  <c r="Q263" i="16"/>
  <c r="Q264" i="16"/>
  <c r="Q265" i="16"/>
  <c r="Q266" i="16"/>
  <c r="Q267" i="16"/>
  <c r="Q268" i="16"/>
  <c r="Q269" i="16"/>
  <c r="Q270" i="16"/>
  <c r="Q271" i="16"/>
  <c r="Q272" i="16"/>
  <c r="Q273" i="16"/>
  <c r="Q274" i="16"/>
  <c r="Q275" i="16"/>
  <c r="Q276" i="16"/>
  <c r="Q277" i="16"/>
  <c r="Q278" i="16"/>
  <c r="Q279" i="16"/>
  <c r="Q280" i="16"/>
  <c r="Q281" i="16"/>
  <c r="Q282" i="16"/>
  <c r="Q283" i="16"/>
  <c r="Q284" i="16"/>
  <c r="Q285" i="16"/>
  <c r="Q286" i="16"/>
  <c r="Q287" i="16"/>
  <c r="Q288" i="16"/>
  <c r="Q289" i="16"/>
  <c r="Q290" i="16"/>
  <c r="Q291" i="16"/>
  <c r="Q292" i="16"/>
  <c r="Q293" i="16"/>
  <c r="Q294" i="16"/>
  <c r="Q295" i="16"/>
  <c r="Q296" i="16"/>
  <c r="Q297" i="16"/>
  <c r="Q298" i="16"/>
  <c r="Q299" i="16"/>
  <c r="Q300" i="16"/>
  <c r="Q301" i="16"/>
  <c r="Q302" i="16"/>
  <c r="Q303" i="16"/>
  <c r="Q304" i="16"/>
  <c r="Q305" i="16"/>
  <c r="Q306" i="16"/>
  <c r="Q307" i="16"/>
  <c r="Q308" i="16"/>
  <c r="Q309" i="16"/>
  <c r="Q310" i="16"/>
  <c r="Q311" i="16"/>
  <c r="Q312" i="16"/>
  <c r="Q313" i="16"/>
  <c r="Q314" i="16"/>
  <c r="Q315" i="16"/>
  <c r="Q316" i="16"/>
  <c r="Q317" i="16"/>
  <c r="Q318" i="16"/>
  <c r="Q319" i="16"/>
  <c r="Q320" i="16"/>
  <c r="Q321" i="16"/>
  <c r="Q322" i="16"/>
  <c r="Q323" i="16"/>
  <c r="Q324" i="16"/>
  <c r="Q325" i="16"/>
  <c r="Q326" i="16"/>
  <c r="Q327" i="16"/>
  <c r="Q328" i="16"/>
  <c r="Q329" i="16"/>
  <c r="Q330" i="16"/>
  <c r="Q331" i="16"/>
  <c r="Q332" i="16"/>
  <c r="Q333" i="16"/>
  <c r="Q334" i="16"/>
  <c r="Q335" i="16"/>
  <c r="Q336" i="16"/>
  <c r="Q337" i="16"/>
  <c r="Q338" i="16"/>
  <c r="Q339" i="16"/>
  <c r="Q340" i="16"/>
  <c r="Q341" i="16"/>
  <c r="Q342" i="16"/>
  <c r="Q343" i="16"/>
  <c r="Q344" i="16"/>
  <c r="Q345" i="16"/>
  <c r="Q346" i="16"/>
  <c r="Q347" i="16"/>
  <c r="Q348" i="16"/>
  <c r="Q349" i="16"/>
  <c r="Q350" i="16"/>
  <c r="Q351" i="16"/>
  <c r="Q352" i="16"/>
  <c r="Q353" i="16"/>
  <c r="Q354" i="16"/>
  <c r="Q355" i="16"/>
  <c r="Q356" i="16"/>
  <c r="Q357" i="16"/>
  <c r="Q358" i="16"/>
  <c r="Q359" i="16"/>
  <c r="Q360" i="16"/>
  <c r="Q361" i="16"/>
  <c r="Q362" i="16"/>
  <c r="Q363" i="16"/>
  <c r="Q364" i="16"/>
  <c r="Q365" i="16"/>
  <c r="Q366" i="16"/>
  <c r="Q367" i="16"/>
  <c r="Q368" i="16"/>
  <c r="Q369" i="16"/>
  <c r="Q370" i="16"/>
  <c r="Q371" i="16"/>
  <c r="Q372" i="16"/>
  <c r="Q373" i="16"/>
  <c r="Q374" i="16"/>
  <c r="Q375" i="16"/>
  <c r="Q376" i="16"/>
  <c r="Q377" i="16"/>
  <c r="Q378" i="16"/>
  <c r="Q379" i="16"/>
  <c r="Q380" i="16"/>
  <c r="Q381" i="16"/>
  <c r="Q382" i="16"/>
  <c r="Q383" i="16"/>
  <c r="Q384" i="16"/>
  <c r="Q385" i="16"/>
  <c r="Q386" i="16"/>
  <c r="Q387" i="16"/>
  <c r="Q388" i="16"/>
  <c r="Q389" i="16"/>
  <c r="Q390" i="16"/>
  <c r="Q391" i="16"/>
  <c r="Q392" i="16"/>
  <c r="Q393" i="16"/>
  <c r="Q394" i="16"/>
  <c r="Q395" i="16"/>
  <c r="Q396" i="16"/>
  <c r="Q397" i="16"/>
  <c r="Q398" i="16"/>
  <c r="Q399" i="16"/>
  <c r="Q400" i="16"/>
  <c r="Q401" i="16"/>
  <c r="Q402" i="16"/>
  <c r="Q403" i="16"/>
  <c r="Q404" i="16"/>
  <c r="Q405" i="16"/>
  <c r="Q406" i="16"/>
  <c r="Q407" i="16"/>
  <c r="Q408" i="16"/>
  <c r="Q409" i="16"/>
  <c r="Q410" i="16"/>
  <c r="Q411" i="16"/>
  <c r="Q412" i="16"/>
  <c r="Q413" i="16"/>
  <c r="Q414" i="16"/>
  <c r="Q415" i="16"/>
  <c r="Q416" i="16"/>
  <c r="Q417" i="16"/>
  <c r="Q418" i="16"/>
  <c r="Q419" i="16"/>
  <c r="Q420" i="16"/>
  <c r="Q421" i="16"/>
  <c r="Q422" i="16"/>
  <c r="Q423" i="16"/>
  <c r="Q424" i="16"/>
  <c r="Q425" i="16"/>
  <c r="Q426" i="16"/>
  <c r="Q427" i="16"/>
  <c r="Q428" i="16"/>
  <c r="Q429" i="16"/>
  <c r="Q430" i="16"/>
  <c r="Q431" i="16"/>
  <c r="Q432" i="16"/>
  <c r="Q433" i="16"/>
  <c r="Q434" i="16"/>
  <c r="Q435" i="16"/>
  <c r="Q436" i="16"/>
  <c r="Q437" i="16"/>
  <c r="Q438" i="16"/>
  <c r="Q439" i="16"/>
  <c r="Q440" i="16"/>
  <c r="Q441" i="16"/>
  <c r="Q442" i="16"/>
  <c r="Q443" i="16"/>
  <c r="Q444" i="16"/>
  <c r="Q445" i="16"/>
  <c r="Q446" i="16"/>
  <c r="Q447" i="16"/>
  <c r="Q448" i="16"/>
  <c r="Q449" i="16"/>
  <c r="Q450" i="16"/>
  <c r="Q451" i="16"/>
  <c r="Q452" i="16"/>
  <c r="Q453" i="16"/>
  <c r="Q454" i="16"/>
  <c r="Q455" i="16"/>
  <c r="Q456" i="16"/>
  <c r="Q457" i="16"/>
  <c r="Q458" i="16"/>
  <c r="Q459" i="16"/>
  <c r="Q460" i="16"/>
  <c r="Q461" i="16"/>
  <c r="Q462" i="16"/>
  <c r="Q463" i="16"/>
  <c r="Q464" i="16"/>
  <c r="Q465" i="16"/>
  <c r="Q466" i="16"/>
  <c r="Q467" i="16"/>
  <c r="Q468" i="16"/>
  <c r="Q469" i="16"/>
  <c r="Q470" i="16"/>
  <c r="Q471" i="16"/>
  <c r="Q472" i="16"/>
  <c r="Q473" i="16"/>
  <c r="Q474" i="16"/>
  <c r="Q475" i="16"/>
  <c r="Q476" i="16"/>
  <c r="Q477" i="16"/>
  <c r="Q478" i="16"/>
  <c r="Q479" i="16"/>
  <c r="Q480" i="16"/>
  <c r="Q481" i="16"/>
  <c r="Q482" i="16"/>
  <c r="Q483" i="16"/>
  <c r="Q484" i="16"/>
  <c r="Q485" i="16"/>
  <c r="Q486" i="16"/>
  <c r="Q487" i="16"/>
  <c r="Q488" i="16"/>
  <c r="Q489" i="16"/>
  <c r="Q490" i="16"/>
  <c r="Q491" i="16"/>
  <c r="Q492" i="16"/>
  <c r="Q493" i="16"/>
  <c r="Q494" i="16"/>
  <c r="Q495" i="16"/>
  <c r="Q496" i="16"/>
  <c r="Q497" i="16"/>
  <c r="Q498" i="16"/>
  <c r="Q499" i="16"/>
  <c r="Q500" i="16"/>
  <c r="Q501" i="16"/>
  <c r="Q502" i="16"/>
  <c r="Q503" i="16"/>
  <c r="Q504" i="16"/>
  <c r="Q505" i="16"/>
  <c r="Q506" i="16"/>
  <c r="Q507" i="16"/>
  <c r="Q508" i="16"/>
  <c r="Q509" i="16"/>
  <c r="Q510" i="16"/>
  <c r="Q511" i="16"/>
  <c r="Q512" i="16"/>
  <c r="Q513" i="16"/>
  <c r="Q514" i="16"/>
  <c r="Q515" i="16"/>
  <c r="Q516" i="16"/>
  <c r="Q517" i="16"/>
  <c r="Q518" i="16"/>
  <c r="Q519" i="16"/>
  <c r="Q520" i="16"/>
  <c r="Q521" i="16"/>
  <c r="Q522" i="16"/>
  <c r="Q523" i="16"/>
  <c r="Q524" i="16"/>
  <c r="Q525" i="16"/>
  <c r="Q526" i="16"/>
  <c r="Q527" i="16"/>
  <c r="Q528" i="16"/>
  <c r="Q529" i="16"/>
  <c r="Q530" i="16"/>
  <c r="Q531" i="16"/>
  <c r="Q532" i="16"/>
  <c r="Q533" i="16"/>
  <c r="Q534" i="16"/>
  <c r="Q535" i="16"/>
  <c r="Q536" i="16"/>
  <c r="Q537" i="16"/>
  <c r="Q538" i="16"/>
  <c r="Q539" i="16"/>
  <c r="Q540" i="16"/>
  <c r="Q541" i="16"/>
  <c r="Q542" i="16"/>
  <c r="Q543" i="16"/>
  <c r="Q544" i="16"/>
  <c r="Q545" i="16"/>
  <c r="Q546" i="16"/>
  <c r="Q547" i="16"/>
  <c r="Q548" i="16"/>
  <c r="Q549" i="16"/>
  <c r="Q550" i="16"/>
  <c r="Q551" i="16"/>
  <c r="Q552" i="16"/>
  <c r="Q553" i="16"/>
  <c r="Q554" i="16"/>
  <c r="Q555" i="16"/>
  <c r="Q556" i="16"/>
  <c r="Q557" i="16"/>
  <c r="Q558" i="16"/>
  <c r="Q559" i="16"/>
  <c r="Q560" i="16"/>
  <c r="Q561" i="16"/>
  <c r="Q562" i="16"/>
  <c r="Q563" i="16"/>
  <c r="Q564" i="16"/>
  <c r="Q565" i="16"/>
  <c r="Q566" i="16"/>
  <c r="Q567" i="16"/>
  <c r="Q568" i="16"/>
  <c r="Q569" i="16"/>
  <c r="Q570" i="16"/>
  <c r="Q571" i="16"/>
  <c r="Q572" i="16"/>
  <c r="Q573" i="16"/>
  <c r="Q574" i="16"/>
  <c r="Q575" i="16"/>
  <c r="Q576" i="16"/>
  <c r="Q577" i="16"/>
  <c r="Q578" i="16"/>
  <c r="Q579" i="16"/>
  <c r="Q580" i="16"/>
  <c r="Q581" i="16"/>
  <c r="Q582" i="16"/>
  <c r="Q583" i="16"/>
  <c r="Q584" i="16"/>
  <c r="Q585" i="16"/>
  <c r="Q586" i="16"/>
  <c r="Q587" i="16"/>
  <c r="Q588" i="16"/>
  <c r="Q589" i="16"/>
  <c r="Q590" i="16"/>
  <c r="Q591" i="16"/>
  <c r="Q592" i="16"/>
  <c r="Q593" i="16"/>
  <c r="Q594" i="16"/>
  <c r="Q595" i="16"/>
  <c r="Q596" i="16"/>
  <c r="Q597" i="16"/>
  <c r="Q598" i="16"/>
  <c r="Q599" i="16"/>
  <c r="Q600" i="16"/>
  <c r="Q601" i="16"/>
  <c r="Q602" i="16"/>
  <c r="Q603" i="16"/>
  <c r="Q604" i="16"/>
  <c r="Q605" i="16"/>
  <c r="Q606" i="16"/>
  <c r="Q607" i="16"/>
  <c r="Q608" i="16"/>
  <c r="Q609" i="16"/>
  <c r="Q610" i="16"/>
  <c r="Q611" i="16"/>
  <c r="Q612" i="16"/>
  <c r="Q613" i="16"/>
  <c r="Q614" i="16"/>
  <c r="Q615" i="16"/>
  <c r="Q616" i="16"/>
  <c r="Q617" i="16"/>
  <c r="Q618" i="16"/>
  <c r="Q619" i="16"/>
  <c r="Q620" i="16"/>
  <c r="Q621" i="16"/>
  <c r="Q622" i="16"/>
  <c r="Q623" i="16"/>
  <c r="Q624" i="16"/>
  <c r="Q625" i="16"/>
  <c r="Q626" i="16"/>
  <c r="Q627" i="16"/>
  <c r="Q628" i="16"/>
  <c r="Q629" i="16"/>
  <c r="Q630" i="16"/>
  <c r="Q631" i="16"/>
  <c r="Q632" i="16"/>
  <c r="Q633" i="16"/>
  <c r="Q634" i="16"/>
  <c r="Q635" i="16"/>
  <c r="Q636" i="16"/>
  <c r="Q637" i="16"/>
  <c r="Q638" i="16"/>
  <c r="Q639" i="16"/>
  <c r="Q640" i="16"/>
  <c r="Q641" i="16"/>
  <c r="Q642" i="16"/>
  <c r="Q643" i="16"/>
  <c r="Q644" i="16"/>
  <c r="Q645" i="16"/>
  <c r="Q646" i="16"/>
  <c r="Q647" i="16"/>
  <c r="Q648" i="16"/>
  <c r="Q649" i="16"/>
  <c r="Q650" i="16"/>
  <c r="Q651" i="16"/>
  <c r="Q652" i="16"/>
  <c r="Q653" i="16"/>
  <c r="Q654" i="16"/>
  <c r="Q655" i="16"/>
  <c r="Q656" i="16"/>
  <c r="Q657" i="16"/>
  <c r="Q658" i="16"/>
  <c r="Q659" i="16"/>
  <c r="Q660" i="16"/>
  <c r="Q661" i="16"/>
  <c r="Q662" i="16"/>
  <c r="Q663" i="16"/>
  <c r="Q664" i="16"/>
  <c r="Q665" i="16"/>
  <c r="Q666" i="16"/>
  <c r="Q667" i="16"/>
  <c r="Q668" i="16"/>
  <c r="Q669" i="16"/>
  <c r="Q670" i="16"/>
  <c r="Q671" i="16"/>
  <c r="Q672" i="16"/>
  <c r="Q673" i="16"/>
  <c r="Q674" i="16"/>
  <c r="Q675" i="16"/>
  <c r="Q676" i="16"/>
  <c r="Q677" i="16"/>
  <c r="Q678" i="16"/>
  <c r="Q679" i="16"/>
  <c r="Q680" i="16"/>
  <c r="Q681" i="16"/>
  <c r="Q682" i="16"/>
  <c r="Q683" i="16"/>
  <c r="Q684" i="16"/>
  <c r="Q685" i="16"/>
  <c r="Q686" i="16"/>
  <c r="Q687" i="16"/>
  <c r="Q688" i="16"/>
  <c r="Q689" i="16"/>
  <c r="Q690" i="16"/>
  <c r="Q691" i="16"/>
  <c r="Q692" i="16"/>
  <c r="Q693" i="16"/>
  <c r="Q694" i="16"/>
  <c r="Q695" i="16"/>
  <c r="Q696" i="16"/>
  <c r="Q697" i="16"/>
  <c r="Q698" i="16"/>
  <c r="Q699" i="16"/>
  <c r="Q700" i="16"/>
  <c r="Q701" i="16"/>
  <c r="Q702" i="16"/>
  <c r="Q703" i="16"/>
  <c r="Q704" i="16"/>
  <c r="Q705" i="16"/>
  <c r="Q706" i="16"/>
  <c r="Q707" i="16"/>
  <c r="Q708" i="16"/>
  <c r="Q709" i="16"/>
  <c r="Q710" i="16"/>
  <c r="Q711" i="16"/>
  <c r="Q712" i="16"/>
  <c r="Q713" i="16"/>
  <c r="Q714" i="16"/>
  <c r="Q715" i="16"/>
  <c r="Q716" i="16"/>
  <c r="Q717" i="16"/>
  <c r="Q718" i="16"/>
  <c r="Q719" i="16"/>
  <c r="Q720" i="16"/>
  <c r="Q721" i="16"/>
  <c r="Q722" i="16"/>
  <c r="Q723" i="16"/>
  <c r="Q724" i="16"/>
  <c r="Q725" i="16"/>
  <c r="Q726" i="16"/>
  <c r="Q727" i="16"/>
  <c r="Q728" i="16"/>
  <c r="Q729" i="16"/>
  <c r="Q730" i="16"/>
  <c r="Q731" i="16"/>
  <c r="Q732" i="16"/>
  <c r="Q733" i="16"/>
  <c r="Q734" i="16"/>
  <c r="Q735" i="16"/>
  <c r="Q736" i="16"/>
  <c r="Q737" i="16"/>
  <c r="Q738" i="16"/>
  <c r="Q739" i="16"/>
  <c r="Q740" i="16"/>
  <c r="Q741" i="16"/>
  <c r="Q742" i="16"/>
  <c r="Q743" i="16"/>
  <c r="Q744" i="16"/>
  <c r="Q745" i="16"/>
  <c r="Q746" i="16"/>
  <c r="Q747" i="16"/>
  <c r="Q748" i="16"/>
  <c r="Q749" i="16"/>
  <c r="Q750" i="16"/>
  <c r="Q751" i="16"/>
  <c r="Q752" i="16"/>
  <c r="Q753" i="16"/>
  <c r="Q754" i="16"/>
  <c r="Q755" i="16"/>
  <c r="Q756" i="16"/>
  <c r="Q757" i="16"/>
  <c r="Q758" i="16"/>
  <c r="Q759" i="16"/>
  <c r="Q760" i="16"/>
  <c r="Q761" i="16"/>
  <c r="Q762" i="16"/>
  <c r="Q763" i="16"/>
  <c r="Q764" i="16"/>
  <c r="Q765" i="16"/>
  <c r="Q766" i="16"/>
  <c r="Q767" i="16"/>
  <c r="Q768" i="16"/>
  <c r="Q769" i="16"/>
  <c r="Q770" i="16"/>
  <c r="Q771" i="16"/>
  <c r="Q772" i="16"/>
  <c r="Q773" i="16"/>
  <c r="Q774" i="16"/>
  <c r="Q775" i="16"/>
  <c r="Q776" i="16"/>
  <c r="Q777" i="16"/>
  <c r="Q778" i="16"/>
  <c r="Q779" i="16"/>
  <c r="Q780" i="16"/>
  <c r="Q781" i="16"/>
  <c r="Q782" i="16"/>
  <c r="Q783" i="16"/>
  <c r="Q784" i="16"/>
  <c r="Q785" i="16"/>
  <c r="Q786" i="16"/>
  <c r="Q787" i="16"/>
  <c r="Q788" i="16"/>
  <c r="Q789" i="16"/>
  <c r="Q790" i="16"/>
  <c r="Q791" i="16"/>
  <c r="Q792" i="16"/>
  <c r="Q793" i="16"/>
  <c r="Q794" i="16"/>
  <c r="Q795" i="16"/>
  <c r="Q796" i="16"/>
  <c r="Q797" i="16"/>
  <c r="Q798" i="16"/>
  <c r="Q799" i="16"/>
  <c r="Q800" i="16"/>
  <c r="Q801" i="16"/>
  <c r="Q802" i="16"/>
  <c r="Q803" i="16"/>
  <c r="Q804" i="16"/>
  <c r="Q805" i="16"/>
  <c r="Q806" i="16"/>
  <c r="Q807" i="16"/>
  <c r="Q808" i="16"/>
  <c r="Q809" i="16"/>
  <c r="Q810" i="16"/>
  <c r="Q811" i="16"/>
  <c r="Q812" i="16"/>
  <c r="Q813" i="16"/>
  <c r="Q814" i="16"/>
  <c r="Q815" i="16"/>
  <c r="Q816" i="16"/>
  <c r="Q817" i="16"/>
  <c r="Q818" i="16"/>
  <c r="Q819" i="16"/>
  <c r="Q820" i="16"/>
  <c r="Q821" i="16"/>
  <c r="Q822" i="16"/>
  <c r="Q823" i="16"/>
  <c r="Q824" i="16"/>
  <c r="Q825" i="16"/>
  <c r="Q826" i="16"/>
  <c r="Q827" i="16"/>
  <c r="Q828" i="16"/>
  <c r="Q829" i="16"/>
  <c r="Q830" i="16"/>
  <c r="Q831" i="16"/>
  <c r="Q832" i="16"/>
  <c r="Q833" i="16"/>
  <c r="Q834" i="16"/>
  <c r="Q835" i="16"/>
  <c r="Q836" i="16"/>
  <c r="Q837" i="16"/>
  <c r="Q838" i="16"/>
  <c r="Q839" i="16"/>
  <c r="Q840" i="16"/>
  <c r="Q841" i="16"/>
  <c r="Q842" i="16"/>
  <c r="Q843" i="16"/>
  <c r="Q844" i="16"/>
  <c r="Q845" i="16"/>
  <c r="Q846" i="16"/>
  <c r="Q847" i="16"/>
  <c r="Q848" i="16"/>
  <c r="Q849" i="16"/>
  <c r="Q850" i="16"/>
  <c r="Q851" i="16"/>
  <c r="Q852" i="16"/>
  <c r="Q853" i="16"/>
  <c r="Q854" i="16"/>
  <c r="Q855" i="16"/>
  <c r="Q856" i="16"/>
  <c r="Q857" i="16"/>
  <c r="Q858" i="16"/>
  <c r="Q859" i="16"/>
  <c r="Q860" i="16"/>
  <c r="Q861" i="16"/>
  <c r="Q862" i="16"/>
  <c r="Q863" i="16"/>
  <c r="Q864" i="16"/>
  <c r="Q865" i="16"/>
  <c r="Q866" i="16"/>
  <c r="Q867" i="16"/>
  <c r="Q868" i="16"/>
  <c r="Q869" i="16"/>
  <c r="Q870" i="16"/>
  <c r="Q871" i="16"/>
  <c r="Q872" i="16"/>
  <c r="Q873" i="16"/>
  <c r="Q874" i="16"/>
  <c r="Q875" i="16"/>
  <c r="Q876" i="16"/>
  <c r="Q877" i="16"/>
  <c r="Q878" i="16"/>
  <c r="Q879" i="16"/>
  <c r="Q880" i="16"/>
  <c r="Q881" i="16"/>
  <c r="Q882" i="16"/>
  <c r="Q883" i="16"/>
  <c r="Q884" i="16"/>
  <c r="Q885" i="16"/>
  <c r="Q886" i="16"/>
  <c r="Q887" i="16"/>
  <c r="Q888" i="16"/>
  <c r="Q889" i="16"/>
  <c r="Q890" i="16"/>
  <c r="Q891" i="16"/>
  <c r="Q892" i="16"/>
  <c r="Q893" i="16"/>
  <c r="Q894" i="16"/>
  <c r="Q895" i="16"/>
  <c r="Q896" i="16"/>
  <c r="Q897" i="16"/>
  <c r="Q898" i="16"/>
  <c r="Q899" i="16"/>
  <c r="Q900" i="16"/>
  <c r="Q901" i="16"/>
  <c r="Q902" i="16"/>
  <c r="Q903" i="16"/>
  <c r="Q904" i="16"/>
  <c r="Q905" i="16"/>
  <c r="Q906" i="16"/>
  <c r="Q907" i="16"/>
  <c r="Q908" i="16"/>
  <c r="Q909" i="16"/>
  <c r="Q910" i="16"/>
  <c r="Q911" i="16"/>
  <c r="Q912" i="16"/>
  <c r="Q913" i="16"/>
  <c r="Q914" i="16"/>
  <c r="Q915" i="16"/>
  <c r="Q916" i="16"/>
  <c r="Q917" i="16"/>
  <c r="Q918" i="16"/>
  <c r="Q919" i="16"/>
  <c r="Q920" i="16"/>
  <c r="Q921" i="16"/>
  <c r="Q922" i="16"/>
  <c r="Q923" i="16"/>
  <c r="Q924" i="16"/>
  <c r="Q925" i="16"/>
  <c r="Q926" i="16"/>
  <c r="Q927" i="16"/>
  <c r="Q928" i="16"/>
  <c r="Q929" i="16"/>
  <c r="Q930" i="16"/>
  <c r="Q931" i="16"/>
  <c r="Q932" i="16"/>
  <c r="Q933" i="16"/>
  <c r="Q934" i="16"/>
  <c r="Q935" i="16"/>
  <c r="Q936" i="16"/>
  <c r="Q937" i="16"/>
  <c r="Q938" i="16"/>
  <c r="Q939" i="16"/>
  <c r="Q940" i="16"/>
  <c r="Q941" i="16"/>
  <c r="Q942" i="16"/>
  <c r="Q943" i="16"/>
  <c r="Q944" i="16"/>
  <c r="Q945" i="16"/>
  <c r="Q946" i="16"/>
  <c r="Q947" i="16"/>
  <c r="Q948" i="16"/>
  <c r="Q949" i="16"/>
  <c r="Q950" i="16"/>
  <c r="Q951" i="16"/>
  <c r="Q952" i="16"/>
  <c r="Q953" i="16"/>
  <c r="Q954" i="16"/>
  <c r="Q955" i="16"/>
  <c r="Q956" i="16"/>
  <c r="Q957" i="16"/>
  <c r="Q958" i="16"/>
  <c r="Q959" i="16"/>
  <c r="Q960" i="16"/>
  <c r="Q961" i="16"/>
  <c r="Q962" i="16"/>
  <c r="Q963" i="16"/>
  <c r="Q964" i="16"/>
  <c r="Q965" i="16"/>
  <c r="Q966" i="16"/>
  <c r="Q967" i="16"/>
  <c r="Q968" i="16"/>
  <c r="Q969" i="16"/>
  <c r="Q970" i="16"/>
  <c r="Q971" i="16"/>
  <c r="Q972" i="16"/>
  <c r="Q973" i="16"/>
  <c r="Q974" i="16"/>
  <c r="Q975" i="16"/>
  <c r="Q976" i="16"/>
  <c r="Q977" i="16"/>
  <c r="Q978" i="16"/>
  <c r="Q979" i="16"/>
  <c r="Q980" i="16"/>
  <c r="Q981" i="16"/>
  <c r="Q982" i="16"/>
  <c r="Q983" i="16"/>
  <c r="Q984" i="16"/>
  <c r="Q985" i="16"/>
  <c r="Q986" i="16"/>
  <c r="Q987" i="16"/>
  <c r="Q988" i="16"/>
  <c r="Q989" i="16"/>
  <c r="Q990" i="16"/>
  <c r="Q991" i="16"/>
  <c r="Q992" i="16"/>
  <c r="Q993" i="16"/>
  <c r="Q994" i="16"/>
  <c r="Q995" i="16"/>
  <c r="Q996" i="16"/>
  <c r="Q997" i="16"/>
  <c r="Q998" i="16"/>
  <c r="Q999" i="16"/>
  <c r="Q1000" i="16"/>
  <c r="Q1001" i="16"/>
  <c r="Q1002" i="16"/>
  <c r="Q1003" i="16"/>
  <c r="Q1004" i="16"/>
  <c r="Q1005" i="16"/>
  <c r="Q1006" i="16"/>
  <c r="Q1007" i="16"/>
  <c r="Q1008" i="16"/>
  <c r="Q1009" i="16"/>
  <c r="Q1010" i="16"/>
  <c r="Q1011" i="16"/>
  <c r="Q1012" i="16"/>
  <c r="Q1013" i="16"/>
  <c r="Q1014" i="16"/>
  <c r="Q1015" i="16"/>
  <c r="Q1016" i="16"/>
  <c r="Q1017" i="16"/>
  <c r="Q1018" i="16"/>
  <c r="Q1019" i="16"/>
  <c r="Q1020" i="16"/>
  <c r="Q1021" i="16"/>
  <c r="Q1022" i="16"/>
  <c r="Q1023" i="16"/>
  <c r="Q1024" i="16"/>
  <c r="Q1025" i="16"/>
  <c r="Q1026" i="16"/>
  <c r="Q1027" i="16"/>
  <c r="Q1028" i="16"/>
  <c r="Q1029" i="16"/>
  <c r="Q1030" i="16"/>
  <c r="Q1031" i="16"/>
  <c r="Q1032" i="16"/>
  <c r="Q1033" i="16"/>
  <c r="Q1034" i="16"/>
  <c r="Q1035" i="16"/>
  <c r="Q1036" i="16"/>
  <c r="Q1037" i="16"/>
  <c r="Q1038" i="16"/>
  <c r="Q1039" i="16"/>
  <c r="Q1040" i="16"/>
  <c r="Q1041" i="16"/>
  <c r="Q1042" i="16"/>
  <c r="Q1043" i="16"/>
  <c r="Q1044" i="16"/>
  <c r="Q1045" i="16"/>
  <c r="Q1046" i="16"/>
  <c r="Q1047" i="16"/>
  <c r="Q1048" i="16"/>
  <c r="Q1049" i="16"/>
  <c r="Q1050" i="16"/>
  <c r="Q1051" i="16"/>
  <c r="Q1052" i="16"/>
  <c r="Q1053" i="16"/>
  <c r="Q1054" i="16"/>
  <c r="Q1055" i="16"/>
  <c r="Q1056" i="16"/>
  <c r="Q1057" i="16"/>
  <c r="Q1058" i="16"/>
  <c r="Q1059" i="16"/>
  <c r="Q1060" i="16"/>
  <c r="Q1061" i="16"/>
  <c r="Q1062" i="16"/>
  <c r="Q1063" i="16"/>
  <c r="Q1064" i="16"/>
  <c r="Q1065" i="16"/>
  <c r="Q1066" i="16"/>
  <c r="Q1067" i="16"/>
  <c r="Q1068" i="16"/>
  <c r="Q1069" i="16"/>
  <c r="Q1070" i="16"/>
  <c r="Q1071" i="16"/>
  <c r="Q1072" i="16"/>
  <c r="Q1073" i="16"/>
  <c r="Q1074" i="16"/>
  <c r="Q1075" i="16"/>
  <c r="Q1076" i="16"/>
  <c r="Q1077" i="16"/>
  <c r="Q1078" i="16"/>
  <c r="Q1079" i="16"/>
  <c r="Q1080" i="16"/>
  <c r="Q1081" i="16"/>
  <c r="Q1082" i="16"/>
  <c r="Q1083" i="16"/>
  <c r="Q1084" i="16"/>
  <c r="Q1085" i="16"/>
  <c r="Q1086" i="16"/>
  <c r="Q1087" i="16"/>
  <c r="Q1088" i="16"/>
  <c r="Q1089" i="16"/>
  <c r="Q1090" i="16"/>
  <c r="Q1091" i="16"/>
  <c r="Q1092" i="16"/>
  <c r="Q1093" i="16"/>
  <c r="Q1094" i="16"/>
  <c r="Q1095" i="16"/>
  <c r="Q1096" i="16"/>
  <c r="Q1097" i="16"/>
  <c r="Q1098" i="16"/>
  <c r="Q1099" i="16"/>
  <c r="Q1100" i="16"/>
  <c r="Q1101" i="16"/>
  <c r="Q1102" i="16"/>
  <c r="Q1103" i="16"/>
  <c r="Q1104" i="16"/>
  <c r="Q1105" i="16"/>
  <c r="Q1106" i="16"/>
  <c r="Q1107" i="16"/>
  <c r="Q1108" i="16"/>
  <c r="Q1109" i="16"/>
  <c r="Q1110" i="16"/>
  <c r="Q1111" i="16"/>
  <c r="Q1112" i="16"/>
  <c r="Q1113" i="16"/>
  <c r="Q1114" i="16"/>
  <c r="Q1115" i="16"/>
  <c r="Q1116" i="16"/>
  <c r="Q1117" i="16"/>
  <c r="Q1118" i="16"/>
  <c r="Q1119" i="16"/>
  <c r="Q1120" i="16"/>
  <c r="Q1121" i="16"/>
  <c r="Q1122" i="16"/>
  <c r="Q1123" i="16"/>
  <c r="Q1124" i="16"/>
  <c r="Q1125" i="16"/>
  <c r="Q1126" i="16"/>
  <c r="Q1127" i="16"/>
  <c r="Q1128" i="16"/>
  <c r="Q1129" i="16"/>
  <c r="Q1130" i="16"/>
  <c r="Q1131" i="16"/>
  <c r="Q1132" i="16"/>
  <c r="Q1133" i="16"/>
  <c r="Q1134" i="16"/>
  <c r="Q1135" i="16"/>
  <c r="Q1136" i="16"/>
  <c r="Q1137" i="16"/>
  <c r="Q1138" i="16"/>
  <c r="Q1139" i="16"/>
  <c r="Q1140" i="16"/>
  <c r="Q1141" i="16"/>
  <c r="Q1142" i="16"/>
  <c r="Q1143" i="16"/>
  <c r="Q1144" i="16"/>
  <c r="Q1145" i="16"/>
  <c r="Q1146" i="16"/>
  <c r="Q1147" i="16"/>
  <c r="Q1148" i="16"/>
  <c r="Q1149" i="16"/>
  <c r="Q1150" i="16"/>
  <c r="Q1151" i="16"/>
  <c r="Q1152" i="16"/>
  <c r="Q1153" i="16"/>
  <c r="Q1154" i="16"/>
  <c r="Q1155" i="16"/>
  <c r="Q1156" i="16"/>
  <c r="Q1157" i="16"/>
  <c r="Q1158" i="16"/>
  <c r="Q1159" i="16"/>
  <c r="Q1160" i="16"/>
  <c r="Q1161" i="16"/>
  <c r="Q1162" i="16"/>
  <c r="Q1163" i="16"/>
  <c r="Q1164" i="16"/>
  <c r="Q1165" i="16"/>
  <c r="Q1166" i="16"/>
  <c r="Q1167" i="16"/>
  <c r="Q1168" i="16"/>
  <c r="Q1169" i="16"/>
  <c r="Q1170" i="16"/>
  <c r="Q1171" i="16"/>
  <c r="Q1172" i="16"/>
  <c r="Q1173" i="16"/>
  <c r="Q1174" i="16"/>
  <c r="Q1175" i="16"/>
  <c r="Q1176" i="16"/>
  <c r="Q1177" i="16"/>
  <c r="Q1178" i="16"/>
  <c r="Q1179" i="16"/>
  <c r="Q1180" i="16"/>
  <c r="Q1181" i="16"/>
  <c r="Q1182" i="16"/>
  <c r="Q1183" i="16"/>
  <c r="Q1184" i="16"/>
  <c r="Q1185" i="16"/>
  <c r="Q1186" i="16"/>
  <c r="Q1187" i="16"/>
  <c r="Q1188" i="16"/>
  <c r="Q1189" i="16"/>
  <c r="Q1190" i="16"/>
  <c r="Q1191" i="16"/>
  <c r="Q1192" i="16"/>
  <c r="Q1193" i="16"/>
  <c r="Q1194" i="16"/>
  <c r="Q1195" i="16"/>
  <c r="Q1196" i="16"/>
  <c r="Q1197" i="16"/>
  <c r="Q1198" i="16"/>
  <c r="Q1199" i="16"/>
  <c r="Q1200" i="16"/>
  <c r="Q1201" i="16"/>
  <c r="Q1202" i="16"/>
  <c r="Q1203" i="16"/>
  <c r="Q1204" i="16"/>
  <c r="Q1205" i="16"/>
  <c r="Q1206" i="16"/>
  <c r="Q1207" i="16"/>
  <c r="Q1208" i="16"/>
  <c r="Q1209" i="16"/>
  <c r="Q1210" i="16"/>
  <c r="Q1211" i="16"/>
  <c r="Q1212" i="16"/>
  <c r="Q1213" i="16"/>
  <c r="Q1214" i="16"/>
  <c r="Q1215" i="16"/>
  <c r="Q1216" i="16"/>
  <c r="Q1217" i="16"/>
  <c r="Q1218" i="16"/>
  <c r="Q1219" i="16"/>
  <c r="Q1220" i="16"/>
  <c r="Q1221" i="16"/>
  <c r="Q1222" i="16"/>
  <c r="Q1223" i="16"/>
  <c r="Q1224" i="16"/>
  <c r="Q1225" i="16"/>
  <c r="Q1226" i="16"/>
  <c r="Q1227" i="16"/>
  <c r="Q1228" i="16"/>
  <c r="Q1229" i="16"/>
  <c r="Q1230" i="16"/>
  <c r="Q1231" i="16"/>
  <c r="Q1232" i="16"/>
  <c r="Q1233" i="16"/>
  <c r="Q1234" i="16"/>
  <c r="Q1235" i="16"/>
  <c r="Q1236" i="16"/>
  <c r="Q1237" i="16"/>
  <c r="Q1238" i="16"/>
  <c r="Q1239" i="16"/>
  <c r="Q1240" i="16"/>
  <c r="Q1241" i="16"/>
  <c r="Q1242" i="16"/>
  <c r="Q1243" i="16"/>
  <c r="Q1244" i="16"/>
  <c r="Q1245" i="16"/>
  <c r="Q1246" i="16"/>
  <c r="Q1247" i="16"/>
  <c r="Q1248" i="16"/>
  <c r="Q1249" i="16"/>
  <c r="Q1250" i="16"/>
  <c r="Q1251" i="16"/>
  <c r="Q1252" i="16"/>
  <c r="Q1253" i="16"/>
  <c r="Q1254" i="16"/>
  <c r="Q1255" i="16"/>
  <c r="Q1256" i="16"/>
  <c r="Q1257" i="16"/>
  <c r="Q1258" i="16"/>
  <c r="Q1259" i="16"/>
  <c r="Q1260" i="16"/>
  <c r="Q1261" i="16"/>
  <c r="Q1262" i="16"/>
  <c r="Q1263" i="16"/>
  <c r="Q1264" i="16"/>
  <c r="Q1265" i="16"/>
  <c r="Q1266" i="16"/>
  <c r="Q1267" i="16"/>
  <c r="Q1268" i="16"/>
  <c r="Q1269" i="16"/>
  <c r="Q1270" i="16"/>
  <c r="Q1271" i="16"/>
  <c r="Q1272" i="16"/>
  <c r="Q1273" i="16"/>
  <c r="Q1274" i="16"/>
  <c r="Q1275" i="16"/>
  <c r="Q1276" i="16"/>
  <c r="Q1277" i="16"/>
  <c r="Q1278" i="16"/>
  <c r="Q1279" i="16"/>
  <c r="Q1280" i="16"/>
  <c r="Q1281" i="16"/>
  <c r="Q1282" i="16"/>
  <c r="Q1283" i="16"/>
  <c r="Q1284" i="16"/>
  <c r="Q1285" i="16"/>
  <c r="Q1286" i="16"/>
  <c r="Q1287" i="16"/>
  <c r="Q1288" i="16"/>
  <c r="Q1289" i="16"/>
  <c r="Q1290" i="16"/>
  <c r="Q1291" i="16"/>
  <c r="Q1292" i="16"/>
  <c r="Q1293" i="16"/>
  <c r="Q1294" i="16"/>
  <c r="Q1295" i="16"/>
  <c r="Q1296" i="16"/>
  <c r="Q1297" i="16"/>
  <c r="Q1298" i="16"/>
  <c r="Q1299" i="16"/>
  <c r="Q1300" i="16"/>
  <c r="Q1301" i="16"/>
  <c r="Q1302" i="16"/>
  <c r="Q1303" i="16"/>
  <c r="Q1304" i="16"/>
  <c r="Q1305" i="16"/>
  <c r="Q1306" i="16"/>
  <c r="Q1307" i="16"/>
  <c r="Q1308" i="16"/>
  <c r="Q1309" i="16"/>
  <c r="Q1310" i="16"/>
  <c r="Q1311" i="16"/>
  <c r="Q1312" i="16"/>
  <c r="Q1313" i="16"/>
  <c r="Q1314" i="16"/>
  <c r="Q1315" i="16"/>
  <c r="Q1316" i="16"/>
  <c r="Q1317" i="16"/>
  <c r="Q1318" i="16"/>
  <c r="Q1319" i="16"/>
  <c r="Q1320" i="16"/>
  <c r="Q1321" i="16"/>
  <c r="Q1322" i="16"/>
  <c r="Q1323" i="16"/>
  <c r="Q1324" i="16"/>
  <c r="Q1325" i="16"/>
  <c r="Q1326" i="16"/>
  <c r="Q1327" i="16"/>
  <c r="Q1328" i="16"/>
  <c r="Q1329" i="16"/>
  <c r="Q1330" i="16"/>
  <c r="Q1331" i="16"/>
  <c r="Q1332" i="16"/>
  <c r="Q1333" i="16"/>
  <c r="Q1334" i="16"/>
  <c r="Q1335" i="16"/>
  <c r="Q1336" i="16"/>
  <c r="Q1337" i="16"/>
  <c r="Q1338" i="16"/>
  <c r="Q1339" i="16"/>
  <c r="Q1340" i="16"/>
  <c r="Q1341" i="16"/>
  <c r="Q1342" i="16"/>
  <c r="Q1343" i="16"/>
  <c r="Q1344" i="16"/>
  <c r="Q1345" i="16"/>
  <c r="Q1346" i="16"/>
  <c r="Q1347" i="16"/>
  <c r="Q1348" i="16"/>
  <c r="Q1349" i="16"/>
  <c r="Q1350" i="16"/>
  <c r="Q1351" i="16"/>
  <c r="Q1352" i="16"/>
  <c r="Q1353" i="16"/>
  <c r="Q1354" i="16"/>
  <c r="Q1355" i="16"/>
  <c r="Q1356" i="16"/>
  <c r="Q1357" i="16"/>
  <c r="Q1358" i="16"/>
  <c r="Q1359" i="16"/>
  <c r="Q1360" i="16"/>
  <c r="Q1361" i="16"/>
  <c r="Q1362" i="16"/>
  <c r="Q1363" i="16"/>
  <c r="Q1364" i="16"/>
  <c r="Q1365" i="16"/>
  <c r="Q1366" i="16"/>
  <c r="Q1367" i="16"/>
  <c r="Q1368" i="16"/>
  <c r="Q1369" i="16"/>
  <c r="Q1370" i="16"/>
  <c r="Q1371" i="16"/>
  <c r="Q1372" i="16"/>
  <c r="Q1373" i="16"/>
  <c r="Q1374" i="16"/>
  <c r="Q1375" i="16"/>
  <c r="Q1376" i="16"/>
  <c r="Q1377" i="16"/>
  <c r="Q1378" i="16"/>
  <c r="Q1379" i="16"/>
  <c r="Q1380" i="16"/>
  <c r="Q1381" i="16"/>
  <c r="Q1382" i="16"/>
  <c r="Q1383" i="16"/>
  <c r="Q1384" i="16"/>
  <c r="Q1385" i="16"/>
  <c r="Q1386" i="16"/>
  <c r="Q1387" i="16"/>
  <c r="Q1388" i="16"/>
  <c r="Q1389" i="16"/>
  <c r="Q1390" i="16"/>
  <c r="Q1391" i="16"/>
  <c r="Q1392" i="16"/>
  <c r="Q1393" i="16"/>
  <c r="Q1394" i="16"/>
  <c r="Q1395" i="16"/>
  <c r="Q1396" i="16"/>
  <c r="Q1397" i="16"/>
  <c r="Q1398" i="16"/>
  <c r="Q1399" i="16"/>
  <c r="Q1400" i="16"/>
  <c r="Q1401" i="16"/>
  <c r="Q1402" i="16"/>
  <c r="Q1403" i="16"/>
  <c r="Q1404" i="16"/>
  <c r="Q1405" i="16"/>
  <c r="Q1406" i="16"/>
  <c r="Q1407" i="16"/>
  <c r="Q1408" i="16"/>
  <c r="Q1409" i="16"/>
  <c r="Q1410" i="16"/>
  <c r="Q1411" i="16"/>
  <c r="Q1412" i="16"/>
  <c r="Q1413" i="16"/>
  <c r="Q1414" i="16"/>
  <c r="Q1415" i="16"/>
  <c r="Q1416" i="16"/>
  <c r="Q1417" i="16"/>
  <c r="Q1418" i="16"/>
  <c r="Q1419" i="16"/>
  <c r="Q1420" i="16"/>
  <c r="Q1421" i="16"/>
  <c r="Q1422" i="16"/>
  <c r="Q1423" i="16"/>
  <c r="Q1424" i="16"/>
  <c r="Q1425" i="16"/>
  <c r="Q1426" i="16"/>
  <c r="Q1427" i="16"/>
  <c r="Q1428" i="16"/>
  <c r="Q1429" i="16"/>
  <c r="Q1430" i="16"/>
  <c r="Q1431" i="16"/>
  <c r="Q1432" i="16"/>
  <c r="Q1433" i="16"/>
  <c r="Q1434" i="16"/>
  <c r="Q1435" i="16"/>
  <c r="Q1436" i="16"/>
  <c r="Q1437" i="16"/>
  <c r="Q1438" i="16"/>
  <c r="Q1439" i="16"/>
  <c r="Q1440" i="16"/>
  <c r="Q1441" i="16"/>
  <c r="Q1442" i="16"/>
  <c r="Q1443" i="16"/>
  <c r="Q1444" i="16"/>
  <c r="Q1445" i="16"/>
  <c r="Q1446" i="16"/>
  <c r="Q1447" i="16"/>
  <c r="Q1448" i="16"/>
  <c r="Q1449" i="16"/>
  <c r="Q1450" i="16"/>
  <c r="Q1451" i="16"/>
  <c r="Q1452" i="16"/>
  <c r="Q1453" i="16"/>
  <c r="Q1454" i="16"/>
  <c r="Q1455" i="16"/>
  <c r="Q1456" i="16"/>
  <c r="Q1457" i="16"/>
  <c r="Q1458" i="16"/>
  <c r="Q1459" i="16"/>
  <c r="Q1460" i="16"/>
  <c r="Q1461" i="16"/>
  <c r="Q1462" i="16"/>
  <c r="Q1463" i="16"/>
  <c r="Q1464" i="16"/>
  <c r="Q1465" i="16"/>
  <c r="Q1466" i="16"/>
  <c r="Q1467" i="16"/>
  <c r="Q1468" i="16"/>
  <c r="Q1469" i="16"/>
  <c r="Q1470" i="16"/>
  <c r="Q1471" i="16"/>
  <c r="Q1472" i="16"/>
  <c r="Q1473" i="16"/>
  <c r="Q1474" i="16"/>
  <c r="Q1475" i="16"/>
  <c r="Q1476" i="16"/>
  <c r="Q1477" i="16"/>
  <c r="Q1478" i="16"/>
  <c r="Q1479" i="16"/>
  <c r="Q1480" i="16"/>
  <c r="Q1481" i="16"/>
  <c r="Q1482" i="16"/>
  <c r="Q1483" i="16"/>
  <c r="Q1484" i="16"/>
  <c r="Q1485" i="16"/>
  <c r="Q1486" i="16"/>
  <c r="Q1487" i="16"/>
  <c r="Q1488" i="16"/>
  <c r="Q1489" i="16"/>
  <c r="Q1490" i="16"/>
  <c r="Q1491" i="16"/>
  <c r="Q1492" i="16"/>
  <c r="Q1493" i="16"/>
  <c r="Q1494" i="16"/>
  <c r="Q1495" i="16"/>
  <c r="Q1496" i="16"/>
  <c r="Q1497" i="16"/>
  <c r="Q1498" i="16"/>
  <c r="Q1499" i="16"/>
  <c r="Q1500" i="16"/>
  <c r="Q1501" i="16"/>
  <c r="Q1502" i="16"/>
  <c r="Q1503" i="16"/>
  <c r="Q1504" i="16"/>
  <c r="Q1505" i="16"/>
  <c r="Q1506" i="16"/>
  <c r="Q1507" i="16"/>
  <c r="Q1508" i="16"/>
  <c r="Q1509" i="16"/>
  <c r="Q1510" i="16"/>
  <c r="Q1511" i="16"/>
  <c r="Q1512" i="16"/>
  <c r="Q1513" i="16"/>
  <c r="Q1514" i="16"/>
  <c r="Q1515" i="16"/>
  <c r="Q1516" i="16"/>
  <c r="Q1517" i="16"/>
  <c r="Q1518" i="16"/>
  <c r="Q1519" i="16"/>
  <c r="Q1520" i="16"/>
  <c r="Q1521" i="16"/>
  <c r="Q1522" i="16"/>
  <c r="Q1523" i="16"/>
  <c r="Q1524" i="16"/>
  <c r="Q1525" i="16"/>
  <c r="Q1526" i="16"/>
  <c r="Q1527" i="16"/>
  <c r="Q1528" i="16"/>
  <c r="Q1529" i="16"/>
  <c r="Q1530" i="16"/>
  <c r="Q1531" i="16"/>
  <c r="Q1532" i="16"/>
  <c r="Q1533" i="16"/>
  <c r="Q1534" i="16"/>
  <c r="Q1535" i="16"/>
  <c r="Q1536" i="16"/>
  <c r="Q1537" i="16"/>
  <c r="Q1538" i="16"/>
  <c r="Q1539" i="16"/>
  <c r="Q1540" i="16"/>
  <c r="Q1541" i="16"/>
  <c r="Q1542" i="16"/>
  <c r="Q1543" i="16"/>
  <c r="Q1544" i="16"/>
  <c r="Q1545" i="16"/>
  <c r="Q1546" i="16"/>
  <c r="Q1547" i="16"/>
  <c r="Q1548" i="16"/>
  <c r="Q1549" i="16"/>
  <c r="Q1550" i="16"/>
  <c r="Q1551" i="16"/>
  <c r="Q1552" i="16"/>
  <c r="Q1553" i="16"/>
  <c r="Q1554" i="16"/>
  <c r="Q1555" i="16"/>
  <c r="Q1556" i="16"/>
  <c r="Q1557" i="16"/>
  <c r="Q1558" i="16"/>
  <c r="Q1559" i="16"/>
  <c r="Q1560" i="16"/>
  <c r="Q1561" i="16"/>
  <c r="Q1562" i="16"/>
  <c r="Q1563" i="16"/>
  <c r="Q1564" i="16"/>
  <c r="Q1565" i="16"/>
  <c r="Q1566" i="16"/>
  <c r="Q1567" i="16"/>
  <c r="Q1568" i="16"/>
  <c r="Q1569" i="16"/>
  <c r="Q1570" i="16"/>
  <c r="Q1571" i="16"/>
  <c r="Q1572" i="16"/>
  <c r="Q1573" i="16"/>
  <c r="Q1574" i="16"/>
  <c r="Q1575" i="16"/>
  <c r="Q1576" i="16"/>
  <c r="Q1577" i="16"/>
  <c r="Q1578" i="16"/>
  <c r="Q1579" i="16"/>
  <c r="Q1580" i="16"/>
  <c r="Q1581" i="16"/>
  <c r="Q1582" i="16"/>
  <c r="Q1583" i="16"/>
  <c r="R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R188" i="16"/>
  <c r="R189" i="16"/>
  <c r="R190" i="16"/>
  <c r="R191" i="16"/>
  <c r="R192" i="16"/>
  <c r="R193" i="16"/>
  <c r="R194" i="16"/>
  <c r="R195" i="16"/>
  <c r="R196" i="16"/>
  <c r="R197" i="16"/>
  <c r="R198" i="16"/>
  <c r="R199" i="16"/>
  <c r="R200" i="16"/>
  <c r="R201" i="16"/>
  <c r="R202" i="16"/>
  <c r="R203" i="16"/>
  <c r="R204" i="16"/>
  <c r="R205" i="16"/>
  <c r="R206" i="16"/>
  <c r="R207" i="16"/>
  <c r="R208" i="16"/>
  <c r="R209" i="16"/>
  <c r="R210" i="16"/>
  <c r="R211" i="16"/>
  <c r="R212" i="16"/>
  <c r="R213" i="16"/>
  <c r="R214" i="16"/>
  <c r="R215" i="16"/>
  <c r="R216" i="16"/>
  <c r="R217" i="16"/>
  <c r="R218" i="16"/>
  <c r="R219" i="16"/>
  <c r="R220" i="16"/>
  <c r="R221" i="16"/>
  <c r="R222" i="16"/>
  <c r="R223" i="16"/>
  <c r="R224" i="16"/>
  <c r="R225" i="16"/>
  <c r="R226" i="16"/>
  <c r="R227" i="16"/>
  <c r="R228" i="16"/>
  <c r="R229" i="16"/>
  <c r="R230" i="16"/>
  <c r="R231" i="16"/>
  <c r="R232" i="16"/>
  <c r="R233" i="16"/>
  <c r="R234" i="16"/>
  <c r="R235" i="16"/>
  <c r="R236" i="16"/>
  <c r="R237" i="16"/>
  <c r="R238" i="16"/>
  <c r="R239" i="16"/>
  <c r="R240" i="16"/>
  <c r="R241" i="16"/>
  <c r="R242" i="16"/>
  <c r="R243" i="16"/>
  <c r="R244" i="16"/>
  <c r="R245" i="16"/>
  <c r="R246" i="16"/>
  <c r="R247" i="16"/>
  <c r="R248" i="16"/>
  <c r="R249" i="16"/>
  <c r="R250" i="16"/>
  <c r="R251" i="16"/>
  <c r="R252" i="16"/>
  <c r="R253" i="16"/>
  <c r="R254" i="16"/>
  <c r="R255" i="16"/>
  <c r="R256" i="16"/>
  <c r="R257" i="16"/>
  <c r="R258" i="16"/>
  <c r="R259" i="16"/>
  <c r="R260" i="16"/>
  <c r="R261" i="16"/>
  <c r="R262" i="16"/>
  <c r="R263" i="16"/>
  <c r="R264" i="16"/>
  <c r="R265" i="16"/>
  <c r="R266" i="16"/>
  <c r="R267" i="16"/>
  <c r="R268" i="16"/>
  <c r="R269" i="16"/>
  <c r="R270" i="16"/>
  <c r="R271" i="16"/>
  <c r="R272" i="16"/>
  <c r="R273" i="16"/>
  <c r="R27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516" i="16"/>
  <c r="R517" i="16"/>
  <c r="R518" i="16"/>
  <c r="R519" i="16"/>
  <c r="R520" i="16"/>
  <c r="R521" i="16"/>
  <c r="R522" i="16"/>
  <c r="R523" i="16"/>
  <c r="R524" i="16"/>
  <c r="R525" i="16"/>
  <c r="R526" i="16"/>
  <c r="R527" i="16"/>
  <c r="R528" i="16"/>
  <c r="R529" i="16"/>
  <c r="R530" i="16"/>
  <c r="R531" i="16"/>
  <c r="R532" i="16"/>
  <c r="R533" i="16"/>
  <c r="R534" i="16"/>
  <c r="R535" i="16"/>
  <c r="R536" i="16"/>
  <c r="R537" i="16"/>
  <c r="R538" i="16"/>
  <c r="R539" i="16"/>
  <c r="R540" i="16"/>
  <c r="R541" i="16"/>
  <c r="R542" i="16"/>
  <c r="R543" i="16"/>
  <c r="R544" i="16"/>
  <c r="R545" i="16"/>
  <c r="R546" i="16"/>
  <c r="R547" i="16"/>
  <c r="R548" i="16"/>
  <c r="R549" i="16"/>
  <c r="R550" i="16"/>
  <c r="R551" i="16"/>
  <c r="R552" i="16"/>
  <c r="R553" i="16"/>
  <c r="R554" i="16"/>
  <c r="R555" i="16"/>
  <c r="R556" i="16"/>
  <c r="R557" i="16"/>
  <c r="R558" i="16"/>
  <c r="R559" i="16"/>
  <c r="R560" i="16"/>
  <c r="R561" i="16"/>
  <c r="R562" i="16"/>
  <c r="R563" i="16"/>
  <c r="R564" i="16"/>
  <c r="R565" i="16"/>
  <c r="R566" i="16"/>
  <c r="R567" i="16"/>
  <c r="R568" i="16"/>
  <c r="R569" i="16"/>
  <c r="R570" i="16"/>
  <c r="R571" i="16"/>
  <c r="R572" i="16"/>
  <c r="R573" i="16"/>
  <c r="R574" i="16"/>
  <c r="R575" i="16"/>
  <c r="R576" i="16"/>
  <c r="R577" i="16"/>
  <c r="R578" i="16"/>
  <c r="R579" i="16"/>
  <c r="R580" i="16"/>
  <c r="R581" i="16"/>
  <c r="R582" i="16"/>
  <c r="R583" i="16"/>
  <c r="R584" i="16"/>
  <c r="R585" i="16"/>
  <c r="R586" i="16"/>
  <c r="R587" i="16"/>
  <c r="R588" i="16"/>
  <c r="R589" i="16"/>
  <c r="R590" i="16"/>
  <c r="R591" i="16"/>
  <c r="R592" i="16"/>
  <c r="R593" i="16"/>
  <c r="R594" i="16"/>
  <c r="R595" i="16"/>
  <c r="R596" i="16"/>
  <c r="R597" i="16"/>
  <c r="R598" i="16"/>
  <c r="R599" i="16"/>
  <c r="R600" i="16"/>
  <c r="R601" i="16"/>
  <c r="R602" i="16"/>
  <c r="R603" i="16"/>
  <c r="R604" i="16"/>
  <c r="R605" i="16"/>
  <c r="R606" i="16"/>
  <c r="R607" i="16"/>
  <c r="R608" i="16"/>
  <c r="R609" i="16"/>
  <c r="R610" i="16"/>
  <c r="R611" i="16"/>
  <c r="R612" i="16"/>
  <c r="R613" i="16"/>
  <c r="R614" i="16"/>
  <c r="R615" i="16"/>
  <c r="R616" i="16"/>
  <c r="R617" i="16"/>
  <c r="R618" i="16"/>
  <c r="R619" i="16"/>
  <c r="R620" i="16"/>
  <c r="R621" i="16"/>
  <c r="R622" i="16"/>
  <c r="R623" i="16"/>
  <c r="R624" i="16"/>
  <c r="R625" i="16"/>
  <c r="R626" i="16"/>
  <c r="R627" i="16"/>
  <c r="R628" i="16"/>
  <c r="R629" i="16"/>
  <c r="R630" i="16"/>
  <c r="R631" i="16"/>
  <c r="R632" i="16"/>
  <c r="R633" i="16"/>
  <c r="R634" i="16"/>
  <c r="R635" i="16"/>
  <c r="R636" i="16"/>
  <c r="R637" i="16"/>
  <c r="R638" i="16"/>
  <c r="R639" i="16"/>
  <c r="R640" i="16"/>
  <c r="R641" i="16"/>
  <c r="R642" i="16"/>
  <c r="R643" i="16"/>
  <c r="R644" i="16"/>
  <c r="R645" i="16"/>
  <c r="R646" i="16"/>
  <c r="R647" i="16"/>
  <c r="R648" i="16"/>
  <c r="R649" i="16"/>
  <c r="R650" i="16"/>
  <c r="R651" i="16"/>
  <c r="R652" i="16"/>
  <c r="R653" i="16"/>
  <c r="R654" i="16"/>
  <c r="R655" i="16"/>
  <c r="R656" i="16"/>
  <c r="R657" i="16"/>
  <c r="R658" i="16"/>
  <c r="R659" i="16"/>
  <c r="R660" i="16"/>
  <c r="R661" i="16"/>
  <c r="R662" i="16"/>
  <c r="R663" i="16"/>
  <c r="R664" i="16"/>
  <c r="R665" i="16"/>
  <c r="R666" i="16"/>
  <c r="R667" i="16"/>
  <c r="R668" i="16"/>
  <c r="R669" i="16"/>
  <c r="R670" i="16"/>
  <c r="R671" i="16"/>
  <c r="R672" i="16"/>
  <c r="R673" i="16"/>
  <c r="R674" i="16"/>
  <c r="R675" i="16"/>
  <c r="R676" i="16"/>
  <c r="R677" i="16"/>
  <c r="R678" i="16"/>
  <c r="R679" i="16"/>
  <c r="R680" i="16"/>
  <c r="R681" i="16"/>
  <c r="R682" i="16"/>
  <c r="R683" i="16"/>
  <c r="R684" i="16"/>
  <c r="R685" i="16"/>
  <c r="R686" i="16"/>
  <c r="R687" i="16"/>
  <c r="R688" i="16"/>
  <c r="R689" i="16"/>
  <c r="R690" i="16"/>
  <c r="R691" i="16"/>
  <c r="R692" i="16"/>
  <c r="R693" i="16"/>
  <c r="R694" i="16"/>
  <c r="R695" i="16"/>
  <c r="R696" i="16"/>
  <c r="R697" i="16"/>
  <c r="R698" i="16"/>
  <c r="R699" i="16"/>
  <c r="R700" i="16"/>
  <c r="R701" i="16"/>
  <c r="R702" i="16"/>
  <c r="R703" i="16"/>
  <c r="R704" i="16"/>
  <c r="R705" i="16"/>
  <c r="R706" i="16"/>
  <c r="R707" i="16"/>
  <c r="R708" i="16"/>
  <c r="R709" i="16"/>
  <c r="R710" i="16"/>
  <c r="R711" i="16"/>
  <c r="R712" i="16"/>
  <c r="R713" i="16"/>
  <c r="R714" i="16"/>
  <c r="R715" i="16"/>
  <c r="R716" i="16"/>
  <c r="R717" i="16"/>
  <c r="R718" i="16"/>
  <c r="R719" i="16"/>
  <c r="R720" i="16"/>
  <c r="R721" i="16"/>
  <c r="R722" i="16"/>
  <c r="R723" i="16"/>
  <c r="R724" i="16"/>
  <c r="R725" i="16"/>
  <c r="R726" i="16"/>
  <c r="R727" i="16"/>
  <c r="R728" i="16"/>
  <c r="R729" i="16"/>
  <c r="R730" i="16"/>
  <c r="R731" i="16"/>
  <c r="R732" i="16"/>
  <c r="R733" i="16"/>
  <c r="R734" i="16"/>
  <c r="R735" i="16"/>
  <c r="R736" i="16"/>
  <c r="R737" i="16"/>
  <c r="R738" i="16"/>
  <c r="R739" i="16"/>
  <c r="R740" i="16"/>
  <c r="R741" i="16"/>
  <c r="R742" i="16"/>
  <c r="R743" i="16"/>
  <c r="R744" i="16"/>
  <c r="R745" i="16"/>
  <c r="R746" i="16"/>
  <c r="R747" i="16"/>
  <c r="R748" i="16"/>
  <c r="R749" i="16"/>
  <c r="R750" i="16"/>
  <c r="R751" i="16"/>
  <c r="R752" i="16"/>
  <c r="R753" i="16"/>
  <c r="R754" i="16"/>
  <c r="R755" i="16"/>
  <c r="R756" i="16"/>
  <c r="R757" i="16"/>
  <c r="R758" i="16"/>
  <c r="R759" i="16"/>
  <c r="R760" i="16"/>
  <c r="R761" i="16"/>
  <c r="R762" i="16"/>
  <c r="R763" i="16"/>
  <c r="R764" i="16"/>
  <c r="R765" i="16"/>
  <c r="R766" i="16"/>
  <c r="R767" i="16"/>
  <c r="R768" i="16"/>
  <c r="R769" i="16"/>
  <c r="R770" i="16"/>
  <c r="R771" i="16"/>
  <c r="R772" i="16"/>
  <c r="R773" i="16"/>
  <c r="R774" i="16"/>
  <c r="R775" i="16"/>
  <c r="R776" i="16"/>
  <c r="R777" i="16"/>
  <c r="R778" i="16"/>
  <c r="R779" i="16"/>
  <c r="R780" i="16"/>
  <c r="R781" i="16"/>
  <c r="R782" i="16"/>
  <c r="R783" i="16"/>
  <c r="R784" i="16"/>
  <c r="R785" i="16"/>
  <c r="R786" i="16"/>
  <c r="R787" i="16"/>
  <c r="R788" i="16"/>
  <c r="R789" i="16"/>
  <c r="R790" i="16"/>
  <c r="R791" i="16"/>
  <c r="R792" i="16"/>
  <c r="R793" i="16"/>
  <c r="R794" i="16"/>
  <c r="R795" i="16"/>
  <c r="R796" i="16"/>
  <c r="R797" i="16"/>
  <c r="R798" i="16"/>
  <c r="R799" i="16"/>
  <c r="R800" i="16"/>
  <c r="R801" i="16"/>
  <c r="R802" i="16"/>
  <c r="R803" i="16"/>
  <c r="R804" i="16"/>
  <c r="R805" i="16"/>
  <c r="R806" i="16"/>
  <c r="R807" i="16"/>
  <c r="R808" i="16"/>
  <c r="R809" i="16"/>
  <c r="R810" i="16"/>
  <c r="R811" i="16"/>
  <c r="R812" i="16"/>
  <c r="R813" i="16"/>
  <c r="R814" i="16"/>
  <c r="R815" i="16"/>
  <c r="R816" i="16"/>
  <c r="R817" i="16"/>
  <c r="R818" i="16"/>
  <c r="R819" i="16"/>
  <c r="R820" i="16"/>
  <c r="R821" i="16"/>
  <c r="R822" i="16"/>
  <c r="R823" i="16"/>
  <c r="R824" i="16"/>
  <c r="R825" i="16"/>
  <c r="R826" i="16"/>
  <c r="R827" i="16"/>
  <c r="R828" i="16"/>
  <c r="R829" i="16"/>
  <c r="R830" i="16"/>
  <c r="R831" i="16"/>
  <c r="R832" i="16"/>
  <c r="R833" i="16"/>
  <c r="R834" i="16"/>
  <c r="R835" i="16"/>
  <c r="R836" i="16"/>
  <c r="R837" i="16"/>
  <c r="R838" i="16"/>
  <c r="R839" i="16"/>
  <c r="R840" i="16"/>
  <c r="R841" i="16"/>
  <c r="R842" i="16"/>
  <c r="R843" i="16"/>
  <c r="R844" i="16"/>
  <c r="R845" i="16"/>
  <c r="R846" i="16"/>
  <c r="R847" i="16"/>
  <c r="R848" i="16"/>
  <c r="R849" i="16"/>
  <c r="R850" i="16"/>
  <c r="R851" i="16"/>
  <c r="R852" i="16"/>
  <c r="R853" i="16"/>
  <c r="R854" i="16"/>
  <c r="R855" i="16"/>
  <c r="R856" i="16"/>
  <c r="R857" i="16"/>
  <c r="R858" i="16"/>
  <c r="R859" i="16"/>
  <c r="R860" i="16"/>
  <c r="R861" i="16"/>
  <c r="R862" i="16"/>
  <c r="R863" i="16"/>
  <c r="R864" i="16"/>
  <c r="R865" i="16"/>
  <c r="R866" i="16"/>
  <c r="R867" i="16"/>
  <c r="R868" i="16"/>
  <c r="R869" i="16"/>
  <c r="R870" i="16"/>
  <c r="R871" i="16"/>
  <c r="R872" i="16"/>
  <c r="R873" i="16"/>
  <c r="R874" i="16"/>
  <c r="R875" i="16"/>
  <c r="R876" i="16"/>
  <c r="R877" i="16"/>
  <c r="R878" i="16"/>
  <c r="R879" i="16"/>
  <c r="R880" i="16"/>
  <c r="R881" i="16"/>
  <c r="R882" i="16"/>
  <c r="R883" i="16"/>
  <c r="R884" i="16"/>
  <c r="R885" i="16"/>
  <c r="R886" i="16"/>
  <c r="R887" i="16"/>
  <c r="R888" i="16"/>
  <c r="R889" i="16"/>
  <c r="R890" i="16"/>
  <c r="R891" i="16"/>
  <c r="R892" i="16"/>
  <c r="R893" i="16"/>
  <c r="R894" i="16"/>
  <c r="R895" i="16"/>
  <c r="R896" i="16"/>
  <c r="R897" i="16"/>
  <c r="R898" i="16"/>
  <c r="R899" i="16"/>
  <c r="R900" i="16"/>
  <c r="R901" i="16"/>
  <c r="R902" i="16"/>
  <c r="R903" i="16"/>
  <c r="R904" i="16"/>
  <c r="R905" i="16"/>
  <c r="R906" i="16"/>
  <c r="R907" i="16"/>
  <c r="R908" i="16"/>
  <c r="R909" i="16"/>
  <c r="R910" i="16"/>
  <c r="R911" i="16"/>
  <c r="R912" i="16"/>
  <c r="R913" i="16"/>
  <c r="R914" i="16"/>
  <c r="R915" i="16"/>
  <c r="R916" i="16"/>
  <c r="R917" i="16"/>
  <c r="R918" i="16"/>
  <c r="R919" i="16"/>
  <c r="R920" i="16"/>
  <c r="R921" i="16"/>
  <c r="R922" i="16"/>
  <c r="R923" i="16"/>
  <c r="R924" i="16"/>
  <c r="R925" i="16"/>
  <c r="R926" i="16"/>
  <c r="R927" i="16"/>
  <c r="R928" i="16"/>
  <c r="R929" i="16"/>
  <c r="R930" i="16"/>
  <c r="R931" i="16"/>
  <c r="R932" i="16"/>
  <c r="R933" i="16"/>
  <c r="R934" i="16"/>
  <c r="R935" i="16"/>
  <c r="R936" i="16"/>
  <c r="R937" i="16"/>
  <c r="R938" i="16"/>
  <c r="R939" i="16"/>
  <c r="R940" i="16"/>
  <c r="R941" i="16"/>
  <c r="R942" i="16"/>
  <c r="R943" i="16"/>
  <c r="R944" i="16"/>
  <c r="R945" i="16"/>
  <c r="R946" i="16"/>
  <c r="R947" i="16"/>
  <c r="R948" i="16"/>
  <c r="R949" i="16"/>
  <c r="R950" i="16"/>
  <c r="R951" i="16"/>
  <c r="R952" i="16"/>
  <c r="R953" i="16"/>
  <c r="R954" i="16"/>
  <c r="R955" i="16"/>
  <c r="R956" i="16"/>
  <c r="R957" i="16"/>
  <c r="R958" i="16"/>
  <c r="R959" i="16"/>
  <c r="R960" i="16"/>
  <c r="R961" i="16"/>
  <c r="R962" i="16"/>
  <c r="R963" i="16"/>
  <c r="R964" i="16"/>
  <c r="R965" i="16"/>
  <c r="R966" i="16"/>
  <c r="R967" i="16"/>
  <c r="R968" i="16"/>
  <c r="R969" i="16"/>
  <c r="R970" i="16"/>
  <c r="R971" i="16"/>
  <c r="R972" i="16"/>
  <c r="R973" i="16"/>
  <c r="R974" i="16"/>
  <c r="R975" i="16"/>
  <c r="R976" i="16"/>
  <c r="R977" i="16"/>
  <c r="R978" i="16"/>
  <c r="R979" i="16"/>
  <c r="R980" i="16"/>
  <c r="R981" i="16"/>
  <c r="R982" i="16"/>
  <c r="R983" i="16"/>
  <c r="R984" i="16"/>
  <c r="R985" i="16"/>
  <c r="R986" i="16"/>
  <c r="R987" i="16"/>
  <c r="R988" i="16"/>
  <c r="R989" i="16"/>
  <c r="R990" i="16"/>
  <c r="R991" i="16"/>
  <c r="R992" i="16"/>
  <c r="R993" i="16"/>
  <c r="R994" i="16"/>
  <c r="R995" i="16"/>
  <c r="R996" i="16"/>
  <c r="R997" i="16"/>
  <c r="R998" i="16"/>
  <c r="R999" i="16"/>
  <c r="R1000" i="16"/>
  <c r="R1001" i="16"/>
  <c r="R1002" i="16"/>
  <c r="R1003" i="16"/>
  <c r="R1004" i="16"/>
  <c r="R1005" i="16"/>
  <c r="R1006" i="16"/>
  <c r="R1007" i="16"/>
  <c r="R1008" i="16"/>
  <c r="R1009" i="16"/>
  <c r="R1010" i="16"/>
  <c r="R1011" i="16"/>
  <c r="R1012" i="16"/>
  <c r="R1013" i="16"/>
  <c r="R1014" i="16"/>
  <c r="R1015" i="16"/>
  <c r="R1016" i="16"/>
  <c r="R1017" i="16"/>
  <c r="R1018" i="16"/>
  <c r="R1019" i="16"/>
  <c r="R1020" i="16"/>
  <c r="R1021" i="16"/>
  <c r="R1022" i="16"/>
  <c r="R1023" i="16"/>
  <c r="R1024" i="16"/>
  <c r="R1025" i="16"/>
  <c r="R1026" i="16"/>
  <c r="R1027" i="16"/>
  <c r="R1028" i="16"/>
  <c r="R1029" i="16"/>
  <c r="R1030" i="16"/>
  <c r="R1031" i="16"/>
  <c r="R1032" i="16"/>
  <c r="R1033" i="16"/>
  <c r="R1034" i="16"/>
  <c r="R1035" i="16"/>
  <c r="R1036" i="16"/>
  <c r="R1037" i="16"/>
  <c r="R1038" i="16"/>
  <c r="R1039" i="16"/>
  <c r="R1040" i="16"/>
  <c r="R1041" i="16"/>
  <c r="R1042" i="16"/>
  <c r="R1043" i="16"/>
  <c r="R1044" i="16"/>
  <c r="R1045" i="16"/>
  <c r="R1046" i="16"/>
  <c r="R1047" i="16"/>
  <c r="R1048" i="16"/>
  <c r="R1049" i="16"/>
  <c r="R1050" i="16"/>
  <c r="R1051" i="16"/>
  <c r="R1052" i="16"/>
  <c r="R1053" i="16"/>
  <c r="R1054" i="16"/>
  <c r="R1055" i="16"/>
  <c r="R1056" i="16"/>
  <c r="R1057" i="16"/>
  <c r="R1058" i="16"/>
  <c r="R1059" i="16"/>
  <c r="R1060" i="16"/>
  <c r="R1061" i="16"/>
  <c r="R1062" i="16"/>
  <c r="R1063" i="16"/>
  <c r="R1064" i="16"/>
  <c r="R1065" i="16"/>
  <c r="R1066" i="16"/>
  <c r="R1067" i="16"/>
  <c r="R1068" i="16"/>
  <c r="R1069" i="16"/>
  <c r="R1070" i="16"/>
  <c r="R1071" i="16"/>
  <c r="R1072" i="16"/>
  <c r="R1073" i="16"/>
  <c r="R1074" i="16"/>
  <c r="R1075" i="16"/>
  <c r="R1076" i="16"/>
  <c r="R1077" i="16"/>
  <c r="R1078" i="16"/>
  <c r="R1079" i="16"/>
  <c r="R1080" i="16"/>
  <c r="R1081" i="16"/>
  <c r="R1082" i="16"/>
  <c r="R1083" i="16"/>
  <c r="R1084" i="16"/>
  <c r="R1085" i="16"/>
  <c r="R1086" i="16"/>
  <c r="R1087" i="16"/>
  <c r="R1088" i="16"/>
  <c r="R1089" i="16"/>
  <c r="R1090" i="16"/>
  <c r="R1091" i="16"/>
  <c r="R1092" i="16"/>
  <c r="R1093" i="16"/>
  <c r="R1094" i="16"/>
  <c r="R1095" i="16"/>
  <c r="R1096" i="16"/>
  <c r="R1097" i="16"/>
  <c r="R1098" i="16"/>
  <c r="R1099" i="16"/>
  <c r="R1100" i="16"/>
  <c r="R1101" i="16"/>
  <c r="R1102" i="16"/>
  <c r="R1103" i="16"/>
  <c r="R1104" i="16"/>
  <c r="R1105" i="16"/>
  <c r="R1106" i="16"/>
  <c r="R1107" i="16"/>
  <c r="R1108" i="16"/>
  <c r="R1109" i="16"/>
  <c r="R1110" i="16"/>
  <c r="R1111" i="16"/>
  <c r="R1112" i="16"/>
  <c r="R1113" i="16"/>
  <c r="R1114" i="16"/>
  <c r="R1115" i="16"/>
  <c r="R1116" i="16"/>
  <c r="R1117" i="16"/>
  <c r="R1118" i="16"/>
  <c r="R1119" i="16"/>
  <c r="R1120" i="16"/>
  <c r="R1121" i="16"/>
  <c r="R1122" i="16"/>
  <c r="R1123" i="16"/>
  <c r="R1124" i="16"/>
  <c r="R1125" i="16"/>
  <c r="R1126" i="16"/>
  <c r="R1127" i="16"/>
  <c r="R1128" i="16"/>
  <c r="R1129" i="16"/>
  <c r="R1130" i="16"/>
  <c r="R1131" i="16"/>
  <c r="R1132" i="16"/>
  <c r="R1133" i="16"/>
  <c r="R1134" i="16"/>
  <c r="R1135" i="16"/>
  <c r="R1136" i="16"/>
  <c r="R1137" i="16"/>
  <c r="R1138" i="16"/>
  <c r="R1139" i="16"/>
  <c r="R1140" i="16"/>
  <c r="R1141" i="16"/>
  <c r="R1142" i="16"/>
  <c r="R1143" i="16"/>
  <c r="R1144" i="16"/>
  <c r="R1145" i="16"/>
  <c r="R1146" i="16"/>
  <c r="R1147" i="16"/>
  <c r="R1148" i="16"/>
  <c r="R1149" i="16"/>
  <c r="R1150" i="16"/>
  <c r="R1151" i="16"/>
  <c r="R1152" i="16"/>
  <c r="R1153" i="16"/>
  <c r="R1154" i="16"/>
  <c r="R1155" i="16"/>
  <c r="R1156" i="16"/>
  <c r="R1157" i="16"/>
  <c r="R1158" i="16"/>
  <c r="R1159" i="16"/>
  <c r="R1160" i="16"/>
  <c r="R1161" i="16"/>
  <c r="R1162" i="16"/>
  <c r="R1163" i="16"/>
  <c r="R1164" i="16"/>
  <c r="R1165" i="16"/>
  <c r="R1166" i="16"/>
  <c r="R1167" i="16"/>
  <c r="R1168" i="16"/>
  <c r="R1169" i="16"/>
  <c r="R1170" i="16"/>
  <c r="R1171" i="16"/>
  <c r="R1172" i="16"/>
  <c r="R1173" i="16"/>
  <c r="R1174" i="16"/>
  <c r="R1175" i="16"/>
  <c r="R1176" i="16"/>
  <c r="R1177" i="16"/>
  <c r="R1178" i="16"/>
  <c r="R1179" i="16"/>
  <c r="R1180" i="16"/>
  <c r="R1181" i="16"/>
  <c r="R1182" i="16"/>
  <c r="R1183" i="16"/>
  <c r="R1184" i="16"/>
  <c r="R1185" i="16"/>
  <c r="R1186" i="16"/>
  <c r="R1187" i="16"/>
  <c r="R1188" i="16"/>
  <c r="R1189" i="16"/>
  <c r="R1190" i="16"/>
  <c r="R1191" i="16"/>
  <c r="R1192" i="16"/>
  <c r="R1193" i="16"/>
  <c r="R1194" i="16"/>
  <c r="R1195" i="16"/>
  <c r="R1196" i="16"/>
  <c r="R1197" i="16"/>
  <c r="R1198" i="16"/>
  <c r="R1199" i="16"/>
  <c r="R1200" i="16"/>
  <c r="R1201" i="16"/>
  <c r="R1202" i="16"/>
  <c r="R1203" i="16"/>
  <c r="R1204" i="16"/>
  <c r="R1205" i="16"/>
  <c r="R1206" i="16"/>
  <c r="R1207" i="16"/>
  <c r="R1208" i="16"/>
  <c r="R1209" i="16"/>
  <c r="R1210" i="16"/>
  <c r="R1211" i="16"/>
  <c r="R1212" i="16"/>
  <c r="R1213" i="16"/>
  <c r="R1214" i="16"/>
  <c r="R1215" i="16"/>
  <c r="R1216" i="16"/>
  <c r="R1217" i="16"/>
  <c r="R1218" i="16"/>
  <c r="R1219" i="16"/>
  <c r="R1220" i="16"/>
  <c r="R1221" i="16"/>
  <c r="R1222" i="16"/>
  <c r="R1223" i="16"/>
  <c r="R1224" i="16"/>
  <c r="R1225" i="16"/>
  <c r="R1226" i="16"/>
  <c r="R1227" i="16"/>
  <c r="R1228" i="16"/>
  <c r="R1229" i="16"/>
  <c r="R1230" i="16"/>
  <c r="R1231" i="16"/>
  <c r="R1232" i="16"/>
  <c r="R1233" i="16"/>
  <c r="R1234" i="16"/>
  <c r="R1235" i="16"/>
  <c r="R1236" i="16"/>
  <c r="R1237" i="16"/>
  <c r="R1238" i="16"/>
  <c r="R1239" i="16"/>
  <c r="R1240" i="16"/>
  <c r="R1241" i="16"/>
  <c r="R1242" i="16"/>
  <c r="R1243" i="16"/>
  <c r="R1244" i="16"/>
  <c r="R1245" i="16"/>
  <c r="R1246" i="16"/>
  <c r="R1247" i="16"/>
  <c r="R1248" i="16"/>
  <c r="R1249" i="16"/>
  <c r="R1250" i="16"/>
  <c r="R1251" i="16"/>
  <c r="R1252" i="16"/>
  <c r="R1253" i="16"/>
  <c r="R1254" i="16"/>
  <c r="R1255" i="16"/>
  <c r="R1256" i="16"/>
  <c r="R1257" i="16"/>
  <c r="R1258" i="16"/>
  <c r="R1259" i="16"/>
  <c r="R1260" i="16"/>
  <c r="R1261" i="16"/>
  <c r="R1262" i="16"/>
  <c r="R1263" i="16"/>
  <c r="R1264" i="16"/>
  <c r="R1265" i="16"/>
  <c r="R1266" i="16"/>
  <c r="R1267" i="16"/>
  <c r="R1268" i="16"/>
  <c r="R1269" i="16"/>
  <c r="R1270" i="16"/>
  <c r="R1271" i="16"/>
  <c r="R1272" i="16"/>
  <c r="R1273" i="16"/>
  <c r="R1274" i="16"/>
  <c r="R1275" i="16"/>
  <c r="R1276" i="16"/>
  <c r="R1277" i="16"/>
  <c r="R1278" i="16"/>
  <c r="R1279" i="16"/>
  <c r="R1280" i="16"/>
  <c r="R1281" i="16"/>
  <c r="R1282" i="16"/>
  <c r="R1283" i="16"/>
  <c r="R1284" i="16"/>
  <c r="R1285" i="16"/>
  <c r="R1286" i="16"/>
  <c r="R1287" i="16"/>
  <c r="R1288" i="16"/>
  <c r="R1289" i="16"/>
  <c r="R1290" i="16"/>
  <c r="R1291" i="16"/>
  <c r="R1292" i="16"/>
  <c r="R1293" i="16"/>
  <c r="R1294" i="16"/>
  <c r="R1295" i="16"/>
  <c r="R1296" i="16"/>
  <c r="R1297" i="16"/>
  <c r="R1298" i="16"/>
  <c r="R1299" i="16"/>
  <c r="R1300" i="16"/>
  <c r="R1301" i="16"/>
  <c r="R1302" i="16"/>
  <c r="R1303" i="16"/>
  <c r="R1304" i="16"/>
  <c r="R1305" i="16"/>
  <c r="R1306" i="16"/>
  <c r="R1307" i="16"/>
  <c r="R1308" i="16"/>
  <c r="R1309" i="16"/>
  <c r="R1310" i="16"/>
  <c r="R1311" i="16"/>
  <c r="R1312" i="16"/>
  <c r="R1313" i="16"/>
  <c r="R1314" i="16"/>
  <c r="R1315" i="16"/>
  <c r="R1316" i="16"/>
  <c r="R1317" i="16"/>
  <c r="R1318" i="16"/>
  <c r="R1319" i="16"/>
  <c r="R1320" i="16"/>
  <c r="R1321" i="16"/>
  <c r="R1322" i="16"/>
  <c r="R1323" i="16"/>
  <c r="R1324" i="16"/>
  <c r="R1325" i="16"/>
  <c r="R1326" i="16"/>
  <c r="R1327" i="16"/>
  <c r="R1328" i="16"/>
  <c r="R1329" i="16"/>
  <c r="R1330" i="16"/>
  <c r="R1331" i="16"/>
  <c r="R1332" i="16"/>
  <c r="R1333" i="16"/>
  <c r="R1334" i="16"/>
  <c r="R1335" i="16"/>
  <c r="R1336" i="16"/>
  <c r="R1337" i="16"/>
  <c r="R1338" i="16"/>
  <c r="R1339" i="16"/>
  <c r="R1340" i="16"/>
  <c r="R1341" i="16"/>
  <c r="R1342" i="16"/>
  <c r="R1343" i="16"/>
  <c r="R1344" i="16"/>
  <c r="R1345" i="16"/>
  <c r="R1346" i="16"/>
  <c r="R1347" i="16"/>
  <c r="R1348" i="16"/>
  <c r="R1349" i="16"/>
  <c r="R1350" i="16"/>
  <c r="R1351" i="16"/>
  <c r="R1352" i="16"/>
  <c r="R1353" i="16"/>
  <c r="R1354" i="16"/>
  <c r="R1355" i="16"/>
  <c r="R1356" i="16"/>
  <c r="R1357" i="16"/>
  <c r="R1358" i="16"/>
  <c r="R1359" i="16"/>
  <c r="R1360" i="16"/>
  <c r="R1361" i="16"/>
  <c r="R1362" i="16"/>
  <c r="R1363" i="16"/>
  <c r="R1364" i="16"/>
  <c r="R1365" i="16"/>
  <c r="R1366" i="16"/>
  <c r="R1367" i="16"/>
  <c r="R1368" i="16"/>
  <c r="R1369" i="16"/>
  <c r="R1370" i="16"/>
  <c r="R1371" i="16"/>
  <c r="R1372" i="16"/>
  <c r="R1373" i="16"/>
  <c r="R1374" i="16"/>
  <c r="R1375" i="16"/>
  <c r="R1376" i="16"/>
  <c r="R1377" i="16"/>
  <c r="R1378" i="16"/>
  <c r="R1379" i="16"/>
  <c r="R1380" i="16"/>
  <c r="R1381" i="16"/>
  <c r="R1382" i="16"/>
  <c r="R1383" i="16"/>
  <c r="R1384" i="16"/>
  <c r="R1385" i="16"/>
  <c r="R1386" i="16"/>
  <c r="R1387" i="16"/>
  <c r="R1388" i="16"/>
  <c r="R1389" i="16"/>
  <c r="R1390" i="16"/>
  <c r="R1391" i="16"/>
  <c r="R1392" i="16"/>
  <c r="R1393" i="16"/>
  <c r="R1394" i="16"/>
  <c r="R1395" i="16"/>
  <c r="R1396" i="16"/>
  <c r="R1397" i="16"/>
  <c r="R1398" i="16"/>
  <c r="R1399" i="16"/>
  <c r="R1400" i="16"/>
  <c r="R1401" i="16"/>
  <c r="R1402" i="16"/>
  <c r="R1403" i="16"/>
  <c r="R1404" i="16"/>
  <c r="R1405" i="16"/>
  <c r="R1406" i="16"/>
  <c r="R1407" i="16"/>
  <c r="R1408" i="16"/>
  <c r="R1409" i="16"/>
  <c r="R1410" i="16"/>
  <c r="R1411" i="16"/>
  <c r="R1412" i="16"/>
  <c r="R1413" i="16"/>
  <c r="R1414" i="16"/>
  <c r="R1415" i="16"/>
  <c r="R1416" i="16"/>
  <c r="R1417" i="16"/>
  <c r="R1418" i="16"/>
  <c r="R1419" i="16"/>
  <c r="R1420" i="16"/>
  <c r="R1421" i="16"/>
  <c r="R1422" i="16"/>
  <c r="R1423" i="16"/>
  <c r="R1424" i="16"/>
  <c r="R1425" i="16"/>
  <c r="R1426" i="16"/>
  <c r="R1427" i="16"/>
  <c r="R1428" i="16"/>
  <c r="R1429" i="16"/>
  <c r="R1430" i="16"/>
  <c r="R1431" i="16"/>
  <c r="R1432" i="16"/>
  <c r="R1433" i="16"/>
  <c r="R1434" i="16"/>
  <c r="R1435" i="16"/>
  <c r="R1436" i="16"/>
  <c r="R1437" i="16"/>
  <c r="R1438" i="16"/>
  <c r="R1439" i="16"/>
  <c r="R1440" i="16"/>
  <c r="R1441" i="16"/>
  <c r="R1442" i="16"/>
  <c r="R1443" i="16"/>
  <c r="R1444" i="16"/>
  <c r="R1445" i="16"/>
  <c r="R1446" i="16"/>
  <c r="R1447" i="16"/>
  <c r="R1448" i="16"/>
  <c r="R1449" i="16"/>
  <c r="R1450" i="16"/>
  <c r="R1451" i="16"/>
  <c r="R1452" i="16"/>
  <c r="R1453" i="16"/>
  <c r="R1454" i="16"/>
  <c r="R1455" i="16"/>
  <c r="R1456" i="16"/>
  <c r="R1457" i="16"/>
  <c r="R1458" i="16"/>
  <c r="R1459" i="16"/>
  <c r="R1460" i="16"/>
  <c r="R1461" i="16"/>
  <c r="R1462" i="16"/>
  <c r="R1463" i="16"/>
  <c r="R1464" i="16"/>
  <c r="R1465" i="16"/>
  <c r="R1466" i="16"/>
  <c r="R1467" i="16"/>
  <c r="R1468" i="16"/>
  <c r="R1469" i="16"/>
  <c r="R1470" i="16"/>
  <c r="R1471" i="16"/>
  <c r="R1472" i="16"/>
  <c r="R1473" i="16"/>
  <c r="R1474" i="16"/>
  <c r="R1475" i="16"/>
  <c r="R1476" i="16"/>
  <c r="R1477" i="16"/>
  <c r="R1478" i="16"/>
  <c r="R1479" i="16"/>
  <c r="R1480" i="16"/>
  <c r="R1481" i="16"/>
  <c r="R1482" i="16"/>
  <c r="R1483" i="16"/>
  <c r="R1484" i="16"/>
  <c r="R1485" i="16"/>
  <c r="R1486" i="16"/>
  <c r="R1487" i="16"/>
  <c r="R1488" i="16"/>
  <c r="R1489" i="16"/>
  <c r="R1490" i="16"/>
  <c r="R1491" i="16"/>
  <c r="R1492" i="16"/>
  <c r="R1493" i="16"/>
  <c r="R1494" i="16"/>
  <c r="R1495" i="16"/>
  <c r="R1496" i="16"/>
  <c r="R1497" i="16"/>
  <c r="R1498" i="16"/>
  <c r="R1499" i="16"/>
  <c r="R1500" i="16"/>
  <c r="R1501" i="16"/>
  <c r="R1502" i="16"/>
  <c r="R1503" i="16"/>
  <c r="R1504" i="16"/>
  <c r="R1505" i="16"/>
  <c r="R1506" i="16"/>
  <c r="R1507" i="16"/>
  <c r="R1508" i="16"/>
  <c r="R1509" i="16"/>
  <c r="R1510" i="16"/>
  <c r="R1511" i="16"/>
  <c r="R1512" i="16"/>
  <c r="R1513" i="16"/>
  <c r="R1514" i="16"/>
  <c r="R1515" i="16"/>
  <c r="R1516" i="16"/>
  <c r="R1517" i="16"/>
  <c r="R1518" i="16"/>
  <c r="R1519" i="16"/>
  <c r="R1520" i="16"/>
  <c r="R1521" i="16"/>
  <c r="R1522" i="16"/>
  <c r="R1523" i="16"/>
  <c r="R1524" i="16"/>
  <c r="R1525" i="16"/>
  <c r="R1526" i="16"/>
  <c r="R1527" i="16"/>
  <c r="R1528" i="16"/>
  <c r="R1529" i="16"/>
  <c r="R1530" i="16"/>
  <c r="R1531" i="16"/>
  <c r="R1532" i="16"/>
  <c r="R1533" i="16"/>
  <c r="R1534" i="16"/>
  <c r="R1535" i="16"/>
  <c r="R1536" i="16"/>
  <c r="R1537" i="16"/>
  <c r="R1538" i="16"/>
  <c r="R1539" i="16"/>
  <c r="R1540" i="16"/>
  <c r="R1541" i="16"/>
  <c r="R1542" i="16"/>
  <c r="R1543" i="16"/>
  <c r="R1544" i="16"/>
  <c r="R1545" i="16"/>
  <c r="R1546" i="16"/>
  <c r="R1547" i="16"/>
  <c r="R1548" i="16"/>
  <c r="R1549" i="16"/>
  <c r="R1550" i="16"/>
  <c r="R1551" i="16"/>
  <c r="R1552" i="16"/>
  <c r="R1553" i="16"/>
  <c r="R1554" i="16"/>
  <c r="R1555" i="16"/>
  <c r="R1556" i="16"/>
  <c r="R1557" i="16"/>
  <c r="R1558" i="16"/>
  <c r="R1559" i="16"/>
  <c r="R1560" i="16"/>
  <c r="R1561" i="16"/>
  <c r="R1562" i="16"/>
  <c r="R1563" i="16"/>
  <c r="R1564" i="16"/>
  <c r="R1565" i="16"/>
  <c r="R1566" i="16"/>
  <c r="R1567" i="16"/>
  <c r="R1568" i="16"/>
  <c r="R1569" i="16"/>
  <c r="R1570" i="16"/>
  <c r="R1571" i="16"/>
  <c r="R1572" i="16"/>
  <c r="R1573" i="16"/>
  <c r="R1574" i="16"/>
  <c r="R1575" i="16"/>
  <c r="R1576" i="16"/>
  <c r="R1577" i="16"/>
  <c r="R1578" i="16"/>
  <c r="R1579" i="16"/>
  <c r="R1580" i="16"/>
  <c r="R1581" i="16"/>
  <c r="R1582" i="16"/>
  <c r="R1583" i="16"/>
  <c r="S2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94" i="16"/>
  <c r="S195" i="16"/>
  <c r="S196" i="16"/>
  <c r="S197" i="16"/>
  <c r="S198" i="16"/>
  <c r="S199" i="16"/>
  <c r="S200" i="16"/>
  <c r="S201" i="16"/>
  <c r="S202" i="16"/>
  <c r="S203" i="16"/>
  <c r="S204" i="16"/>
  <c r="S205" i="16"/>
  <c r="S206" i="16"/>
  <c r="S207" i="16"/>
  <c r="S208" i="16"/>
  <c r="S209" i="16"/>
  <c r="S210" i="16"/>
  <c r="S211" i="16"/>
  <c r="S212" i="16"/>
  <c r="S213" i="16"/>
  <c r="S214" i="16"/>
  <c r="S215" i="16"/>
  <c r="S216" i="16"/>
  <c r="S217" i="16"/>
  <c r="S218" i="16"/>
  <c r="S219" i="16"/>
  <c r="S220" i="16"/>
  <c r="S221" i="16"/>
  <c r="S222" i="16"/>
  <c r="S223" i="16"/>
  <c r="S224" i="16"/>
  <c r="S225" i="16"/>
  <c r="S226" i="16"/>
  <c r="S227" i="16"/>
  <c r="S228" i="16"/>
  <c r="S229" i="16"/>
  <c r="S230" i="16"/>
  <c r="S231" i="16"/>
  <c r="S232" i="16"/>
  <c r="S233" i="16"/>
  <c r="S234" i="16"/>
  <c r="S235" i="16"/>
  <c r="S236" i="16"/>
  <c r="S237" i="16"/>
  <c r="S238" i="16"/>
  <c r="S239" i="16"/>
  <c r="S240" i="16"/>
  <c r="S241" i="16"/>
  <c r="S242" i="16"/>
  <c r="S243" i="16"/>
  <c r="S244" i="16"/>
  <c r="S245" i="16"/>
  <c r="S246" i="16"/>
  <c r="S247" i="16"/>
  <c r="S248" i="16"/>
  <c r="S249" i="16"/>
  <c r="S250" i="16"/>
  <c r="S251" i="16"/>
  <c r="S252" i="16"/>
  <c r="S253" i="16"/>
  <c r="S254" i="16"/>
  <c r="S255" i="16"/>
  <c r="S256" i="16"/>
  <c r="S257" i="16"/>
  <c r="S258" i="16"/>
  <c r="S259" i="16"/>
  <c r="S260" i="16"/>
  <c r="S261" i="16"/>
  <c r="S262" i="16"/>
  <c r="S263" i="16"/>
  <c r="S264" i="16"/>
  <c r="S265" i="16"/>
  <c r="S266" i="16"/>
  <c r="S267" i="16"/>
  <c r="S268" i="16"/>
  <c r="S269" i="16"/>
  <c r="S270" i="16"/>
  <c r="S271" i="16"/>
  <c r="S272" i="16"/>
  <c r="S273" i="16"/>
  <c r="S274" i="16"/>
  <c r="S275" i="16"/>
  <c r="S276" i="16"/>
  <c r="S277" i="16"/>
  <c r="S278" i="16"/>
  <c r="S279" i="16"/>
  <c r="S280" i="16"/>
  <c r="S281" i="16"/>
  <c r="S282" i="16"/>
  <c r="S283" i="16"/>
  <c r="S284" i="16"/>
  <c r="S285" i="16"/>
  <c r="S286" i="16"/>
  <c r="S287" i="16"/>
  <c r="S288" i="16"/>
  <c r="S289" i="16"/>
  <c r="S290" i="16"/>
  <c r="S291" i="16"/>
  <c r="S292" i="16"/>
  <c r="S293" i="16"/>
  <c r="S294" i="16"/>
  <c r="S295" i="16"/>
  <c r="S296" i="16"/>
  <c r="S297" i="16"/>
  <c r="S298" i="16"/>
  <c r="S299" i="16"/>
  <c r="S300" i="16"/>
  <c r="S301" i="16"/>
  <c r="S302" i="16"/>
  <c r="S303" i="16"/>
  <c r="S304" i="16"/>
  <c r="S305" i="16"/>
  <c r="S306" i="16"/>
  <c r="S307" i="16"/>
  <c r="S308" i="16"/>
  <c r="S309" i="16"/>
  <c r="S310" i="16"/>
  <c r="S311" i="16"/>
  <c r="S312" i="16"/>
  <c r="S313" i="16"/>
  <c r="S314" i="16"/>
  <c r="S315" i="16"/>
  <c r="S316" i="16"/>
  <c r="S317" i="16"/>
  <c r="S318" i="16"/>
  <c r="S319" i="16"/>
  <c r="S320" i="16"/>
  <c r="S321" i="16"/>
  <c r="S322" i="16"/>
  <c r="S323" i="16"/>
  <c r="S324" i="16"/>
  <c r="S325" i="16"/>
  <c r="S326" i="16"/>
  <c r="S327" i="16"/>
  <c r="S328" i="16"/>
  <c r="S329" i="16"/>
  <c r="S330" i="16"/>
  <c r="S331" i="16"/>
  <c r="S332" i="16"/>
  <c r="S333" i="16"/>
  <c r="S334" i="16"/>
  <c r="S335" i="16"/>
  <c r="S336" i="16"/>
  <c r="S337" i="16"/>
  <c r="S338" i="16"/>
  <c r="S339" i="16"/>
  <c r="S340" i="16"/>
  <c r="S341" i="16"/>
  <c r="S342" i="16"/>
  <c r="S343" i="16"/>
  <c r="S344" i="16"/>
  <c r="S345" i="16"/>
  <c r="S346" i="16"/>
  <c r="S347" i="16"/>
  <c r="S348" i="16"/>
  <c r="S349" i="16"/>
  <c r="S350" i="16"/>
  <c r="S351" i="16"/>
  <c r="S352" i="16"/>
  <c r="S353" i="16"/>
  <c r="S354" i="16"/>
  <c r="S355" i="16"/>
  <c r="S356" i="16"/>
  <c r="S357" i="16"/>
  <c r="S358" i="16"/>
  <c r="S359" i="16"/>
  <c r="S360" i="16"/>
  <c r="S361" i="16"/>
  <c r="S362" i="16"/>
  <c r="S363" i="16"/>
  <c r="S364" i="16"/>
  <c r="S365" i="16"/>
  <c r="S366" i="16"/>
  <c r="S367" i="16"/>
  <c r="S368" i="16"/>
  <c r="S369" i="16"/>
  <c r="S370" i="16"/>
  <c r="S371" i="16"/>
  <c r="S372" i="16"/>
  <c r="S373" i="16"/>
  <c r="S374" i="16"/>
  <c r="S375" i="16"/>
  <c r="S376" i="16"/>
  <c r="S377" i="16"/>
  <c r="S378" i="16"/>
  <c r="S379" i="16"/>
  <c r="S380" i="16"/>
  <c r="S381" i="16"/>
  <c r="S382" i="16"/>
  <c r="S383" i="16"/>
  <c r="S384" i="16"/>
  <c r="S385" i="16"/>
  <c r="S386" i="16"/>
  <c r="S387" i="16"/>
  <c r="S388" i="16"/>
  <c r="S389" i="16"/>
  <c r="S390" i="16"/>
  <c r="S391" i="16"/>
  <c r="S392" i="16"/>
  <c r="S393" i="16"/>
  <c r="S394" i="16"/>
  <c r="S395" i="16"/>
  <c r="S396" i="16"/>
  <c r="S397" i="16"/>
  <c r="S398" i="16"/>
  <c r="S399" i="16"/>
  <c r="S400" i="16"/>
  <c r="S401" i="16"/>
  <c r="S402" i="16"/>
  <c r="S403" i="16"/>
  <c r="S404" i="16"/>
  <c r="S405" i="16"/>
  <c r="S406" i="16"/>
  <c r="S407" i="16"/>
  <c r="S408" i="16"/>
  <c r="S409" i="16"/>
  <c r="S410" i="16"/>
  <c r="S411" i="16"/>
  <c r="S412" i="16"/>
  <c r="S413" i="16"/>
  <c r="S414" i="16"/>
  <c r="S415" i="16"/>
  <c r="S416" i="16"/>
  <c r="S417" i="16"/>
  <c r="S418" i="16"/>
  <c r="S419" i="16"/>
  <c r="S420" i="16"/>
  <c r="S421" i="16"/>
  <c r="S422" i="16"/>
  <c r="S423" i="16"/>
  <c r="S424" i="16"/>
  <c r="S425" i="16"/>
  <c r="S426" i="16"/>
  <c r="S427" i="16"/>
  <c r="S428" i="16"/>
  <c r="S429" i="16"/>
  <c r="S430" i="16"/>
  <c r="S431" i="16"/>
  <c r="S432" i="16"/>
  <c r="S433" i="16"/>
  <c r="S434" i="16"/>
  <c r="S435" i="16"/>
  <c r="S436" i="16"/>
  <c r="S437" i="16"/>
  <c r="S438" i="16"/>
  <c r="S439" i="16"/>
  <c r="S440" i="16"/>
  <c r="S441" i="16"/>
  <c r="S442" i="16"/>
  <c r="S443" i="16"/>
  <c r="S444" i="16"/>
  <c r="S445" i="16"/>
  <c r="S446" i="16"/>
  <c r="S447" i="16"/>
  <c r="S448" i="16"/>
  <c r="S449" i="16"/>
  <c r="S450" i="16"/>
  <c r="S451" i="16"/>
  <c r="S452" i="16"/>
  <c r="S453" i="16"/>
  <c r="S454" i="16"/>
  <c r="S455" i="16"/>
  <c r="S456" i="16"/>
  <c r="S457" i="16"/>
  <c r="S458" i="16"/>
  <c r="S459" i="16"/>
  <c r="S460" i="16"/>
  <c r="S461" i="16"/>
  <c r="S462" i="16"/>
  <c r="S463" i="16"/>
  <c r="S464" i="16"/>
  <c r="S465" i="16"/>
  <c r="S466" i="16"/>
  <c r="S467" i="16"/>
  <c r="S468" i="16"/>
  <c r="S469" i="16"/>
  <c r="S470" i="16"/>
  <c r="S471" i="16"/>
  <c r="S472" i="16"/>
  <c r="S473" i="16"/>
  <c r="S474" i="16"/>
  <c r="S475" i="16"/>
  <c r="S476" i="16"/>
  <c r="S477" i="16"/>
  <c r="S478" i="16"/>
  <c r="S479" i="16"/>
  <c r="S480" i="16"/>
  <c r="S481" i="16"/>
  <c r="S482" i="16"/>
  <c r="S483" i="16"/>
  <c r="S484" i="16"/>
  <c r="S485" i="16"/>
  <c r="S486" i="16"/>
  <c r="S487" i="16"/>
  <c r="S488" i="16"/>
  <c r="S489" i="16"/>
  <c r="S490" i="16"/>
  <c r="S491" i="16"/>
  <c r="S492" i="16"/>
  <c r="S493" i="16"/>
  <c r="S494" i="16"/>
  <c r="S495" i="16"/>
  <c r="S496" i="16"/>
  <c r="S497" i="16"/>
  <c r="S498" i="16"/>
  <c r="S499" i="16"/>
  <c r="S500" i="16"/>
  <c r="S501" i="16"/>
  <c r="S502" i="16"/>
  <c r="S503" i="16"/>
  <c r="S504" i="16"/>
  <c r="S505" i="16"/>
  <c r="S506" i="16"/>
  <c r="S507" i="16"/>
  <c r="S508" i="16"/>
  <c r="S509" i="16"/>
  <c r="S510" i="16"/>
  <c r="S511" i="16"/>
  <c r="S512" i="16"/>
  <c r="S513" i="16"/>
  <c r="S514" i="16"/>
  <c r="S515" i="16"/>
  <c r="S516" i="16"/>
  <c r="S517" i="16"/>
  <c r="S518" i="16"/>
  <c r="S519" i="16"/>
  <c r="S520" i="16"/>
  <c r="S521" i="16"/>
  <c r="S522" i="16"/>
  <c r="S523" i="16"/>
  <c r="S524" i="16"/>
  <c r="S525" i="16"/>
  <c r="S526" i="16"/>
  <c r="S527" i="16"/>
  <c r="S528" i="16"/>
  <c r="S529" i="16"/>
  <c r="S530" i="16"/>
  <c r="S531" i="16"/>
  <c r="S532" i="16"/>
  <c r="S533" i="16"/>
  <c r="S534" i="16"/>
  <c r="S535" i="16"/>
  <c r="S536" i="16"/>
  <c r="S537" i="16"/>
  <c r="S538" i="16"/>
  <c r="S539" i="16"/>
  <c r="S540" i="16"/>
  <c r="S541" i="16"/>
  <c r="S542" i="16"/>
  <c r="S543" i="16"/>
  <c r="S544" i="16"/>
  <c r="S545" i="16"/>
  <c r="S546" i="16"/>
  <c r="S547" i="16"/>
  <c r="S548" i="16"/>
  <c r="S549" i="16"/>
  <c r="S550" i="16"/>
  <c r="S551" i="16"/>
  <c r="S552" i="16"/>
  <c r="S553" i="16"/>
  <c r="S554" i="16"/>
  <c r="S555" i="16"/>
  <c r="S556" i="16"/>
  <c r="S557" i="16"/>
  <c r="S558" i="16"/>
  <c r="S559" i="16"/>
  <c r="S560" i="16"/>
  <c r="S561" i="16"/>
  <c r="S562" i="16"/>
  <c r="S563" i="16"/>
  <c r="S564" i="16"/>
  <c r="S565" i="16"/>
  <c r="S566" i="16"/>
  <c r="S567" i="16"/>
  <c r="S568" i="16"/>
  <c r="S569" i="16"/>
  <c r="S570" i="16"/>
  <c r="S571" i="16"/>
  <c r="S572" i="16"/>
  <c r="S573" i="16"/>
  <c r="S574" i="16"/>
  <c r="S575" i="16"/>
  <c r="S576" i="16"/>
  <c r="S577" i="16"/>
  <c r="S578" i="16"/>
  <c r="S579" i="16"/>
  <c r="S580" i="16"/>
  <c r="S581" i="16"/>
  <c r="S582" i="16"/>
  <c r="S583" i="16"/>
  <c r="S584" i="16"/>
  <c r="S585" i="16"/>
  <c r="S586" i="16"/>
  <c r="S587" i="16"/>
  <c r="S588" i="16"/>
  <c r="S589" i="16"/>
  <c r="S590" i="16"/>
  <c r="S591" i="16"/>
  <c r="S592" i="16"/>
  <c r="S593" i="16"/>
  <c r="S594" i="16"/>
  <c r="S595" i="16"/>
  <c r="S596" i="16"/>
  <c r="S597" i="16"/>
  <c r="S598" i="16"/>
  <c r="S599" i="16"/>
  <c r="S600" i="16"/>
  <c r="S601" i="16"/>
  <c r="S602" i="16"/>
  <c r="S603" i="16"/>
  <c r="S604" i="16"/>
  <c r="S605" i="16"/>
  <c r="S606" i="16"/>
  <c r="S607" i="16"/>
  <c r="S608" i="16"/>
  <c r="S609" i="16"/>
  <c r="S610" i="16"/>
  <c r="S611" i="16"/>
  <c r="S612" i="16"/>
  <c r="S613" i="16"/>
  <c r="S614" i="16"/>
  <c r="S615" i="16"/>
  <c r="S616" i="16"/>
  <c r="S617" i="16"/>
  <c r="S618" i="16"/>
  <c r="S619" i="16"/>
  <c r="S620" i="16"/>
  <c r="S621" i="16"/>
  <c r="S622" i="16"/>
  <c r="S623" i="16"/>
  <c r="S624" i="16"/>
  <c r="S625" i="16"/>
  <c r="S626" i="16"/>
  <c r="S627" i="16"/>
  <c r="S628" i="16"/>
  <c r="S629" i="16"/>
  <c r="S630" i="16"/>
  <c r="S631" i="16"/>
  <c r="S632" i="16"/>
  <c r="S633" i="16"/>
  <c r="S634" i="16"/>
  <c r="S635" i="16"/>
  <c r="S636" i="16"/>
  <c r="S637" i="16"/>
  <c r="S638" i="16"/>
  <c r="S639" i="16"/>
  <c r="S640" i="16"/>
  <c r="S641" i="16"/>
  <c r="S642" i="16"/>
  <c r="S643" i="16"/>
  <c r="S644" i="16"/>
  <c r="S645" i="16"/>
  <c r="S646" i="16"/>
  <c r="S647" i="16"/>
  <c r="S648" i="16"/>
  <c r="S649" i="16"/>
  <c r="S650" i="16"/>
  <c r="S651" i="16"/>
  <c r="S652" i="16"/>
  <c r="S653" i="16"/>
  <c r="S654" i="16"/>
  <c r="S655" i="16"/>
  <c r="S656" i="16"/>
  <c r="S657" i="16"/>
  <c r="S658" i="16"/>
  <c r="S659" i="16"/>
  <c r="S660" i="16"/>
  <c r="S661" i="16"/>
  <c r="S662" i="16"/>
  <c r="S663" i="16"/>
  <c r="S664" i="16"/>
  <c r="S665" i="16"/>
  <c r="S666" i="16"/>
  <c r="S667" i="16"/>
  <c r="S668" i="16"/>
  <c r="S669" i="16"/>
  <c r="S670" i="16"/>
  <c r="S671" i="16"/>
  <c r="S672" i="16"/>
  <c r="S673" i="16"/>
  <c r="S674" i="16"/>
  <c r="S675" i="16"/>
  <c r="S676" i="16"/>
  <c r="S677" i="16"/>
  <c r="S678" i="16"/>
  <c r="S679" i="16"/>
  <c r="S680" i="16"/>
  <c r="S681" i="16"/>
  <c r="S682" i="16"/>
  <c r="S683" i="16"/>
  <c r="S684" i="16"/>
  <c r="S685" i="16"/>
  <c r="S686" i="16"/>
  <c r="S687" i="16"/>
  <c r="S688" i="16"/>
  <c r="S689" i="16"/>
  <c r="S690" i="16"/>
  <c r="S691" i="16"/>
  <c r="S692" i="16"/>
  <c r="S693" i="16"/>
  <c r="S694" i="16"/>
  <c r="S695" i="16"/>
  <c r="S696" i="16"/>
  <c r="S697" i="16"/>
  <c r="S698" i="16"/>
  <c r="S699" i="16"/>
  <c r="S700" i="16"/>
  <c r="S701" i="16"/>
  <c r="S702" i="16"/>
  <c r="S703" i="16"/>
  <c r="S704" i="16"/>
  <c r="S705" i="16"/>
  <c r="S706" i="16"/>
  <c r="S707" i="16"/>
  <c r="S708" i="16"/>
  <c r="S709" i="16"/>
  <c r="S710" i="16"/>
  <c r="S711" i="16"/>
  <c r="S712" i="16"/>
  <c r="S713" i="16"/>
  <c r="S714" i="16"/>
  <c r="S715" i="16"/>
  <c r="S716" i="16"/>
  <c r="S717" i="16"/>
  <c r="S718" i="16"/>
  <c r="S719" i="16"/>
  <c r="S720" i="16"/>
  <c r="S721" i="16"/>
  <c r="S722" i="16"/>
  <c r="S723" i="16"/>
  <c r="S724" i="16"/>
  <c r="S725" i="16"/>
  <c r="S726" i="16"/>
  <c r="S727" i="16"/>
  <c r="S728" i="16"/>
  <c r="S729" i="16"/>
  <c r="S730" i="16"/>
  <c r="S731" i="16"/>
  <c r="S732" i="16"/>
  <c r="S733" i="16"/>
  <c r="S734" i="16"/>
  <c r="S735" i="16"/>
  <c r="S736" i="16"/>
  <c r="S737" i="16"/>
  <c r="S738" i="16"/>
  <c r="S739" i="16"/>
  <c r="S740" i="16"/>
  <c r="S741" i="16"/>
  <c r="S742" i="16"/>
  <c r="S743" i="16"/>
  <c r="S744" i="16"/>
  <c r="S745" i="16"/>
  <c r="S746" i="16"/>
  <c r="S747" i="16"/>
  <c r="S748" i="16"/>
  <c r="S749" i="16"/>
  <c r="S750" i="16"/>
  <c r="S751" i="16"/>
  <c r="S752" i="16"/>
  <c r="S753" i="16"/>
  <c r="S754" i="16"/>
  <c r="S755" i="16"/>
  <c r="S756" i="16"/>
  <c r="S757" i="16"/>
  <c r="S758" i="16"/>
  <c r="S759" i="16"/>
  <c r="S760" i="16"/>
  <c r="S761" i="16"/>
  <c r="S762" i="16"/>
  <c r="S763" i="16"/>
  <c r="S764" i="16"/>
  <c r="S765" i="16"/>
  <c r="S766" i="16"/>
  <c r="S767" i="16"/>
  <c r="S768" i="16"/>
  <c r="S769" i="16"/>
  <c r="S770" i="16"/>
  <c r="S771" i="16"/>
  <c r="S772" i="16"/>
  <c r="S773" i="16"/>
  <c r="S774" i="16"/>
  <c r="S775" i="16"/>
  <c r="S776" i="16"/>
  <c r="S777" i="16"/>
  <c r="S778" i="16"/>
  <c r="S779" i="16"/>
  <c r="S780" i="16"/>
  <c r="S781" i="16"/>
  <c r="S782" i="16"/>
  <c r="S783" i="16"/>
  <c r="S784" i="16"/>
  <c r="S785" i="16"/>
  <c r="S786" i="16"/>
  <c r="S787" i="16"/>
  <c r="S788" i="16"/>
  <c r="S789" i="16"/>
  <c r="S790" i="16"/>
  <c r="S791" i="16"/>
  <c r="S792" i="16"/>
  <c r="S793" i="16"/>
  <c r="S794" i="16"/>
  <c r="S795" i="16"/>
  <c r="S796" i="16"/>
  <c r="S797" i="16"/>
  <c r="S798" i="16"/>
  <c r="S799" i="16"/>
  <c r="S800" i="16"/>
  <c r="S801" i="16"/>
  <c r="S802" i="16"/>
  <c r="S803" i="16"/>
  <c r="S804" i="16"/>
  <c r="S805" i="16"/>
  <c r="S806" i="16"/>
  <c r="S807" i="16"/>
  <c r="S808" i="16"/>
  <c r="S809" i="16"/>
  <c r="S810" i="16"/>
  <c r="S811" i="16"/>
  <c r="S812" i="16"/>
  <c r="S813" i="16"/>
  <c r="S814" i="16"/>
  <c r="S815" i="16"/>
  <c r="S816" i="16"/>
  <c r="S817" i="16"/>
  <c r="S818" i="16"/>
  <c r="S819" i="16"/>
  <c r="S820" i="16"/>
  <c r="S821" i="16"/>
  <c r="S822" i="16"/>
  <c r="S823" i="16"/>
  <c r="S824" i="16"/>
  <c r="S825" i="16"/>
  <c r="S826" i="16"/>
  <c r="S827" i="16"/>
  <c r="S828" i="16"/>
  <c r="S829" i="16"/>
  <c r="S830" i="16"/>
  <c r="S831" i="16"/>
  <c r="S832" i="16"/>
  <c r="S833" i="16"/>
  <c r="S834" i="16"/>
  <c r="S835" i="16"/>
  <c r="S836" i="16"/>
  <c r="S837" i="16"/>
  <c r="S838" i="16"/>
  <c r="S839" i="16"/>
  <c r="S840" i="16"/>
  <c r="S841" i="16"/>
  <c r="S842" i="16"/>
  <c r="S843" i="16"/>
  <c r="S844" i="16"/>
  <c r="S845" i="16"/>
  <c r="S846" i="16"/>
  <c r="S847" i="16"/>
  <c r="S848" i="16"/>
  <c r="S849" i="16"/>
  <c r="S850" i="16"/>
  <c r="S851" i="16"/>
  <c r="S852" i="16"/>
  <c r="S853" i="16"/>
  <c r="S854" i="16"/>
  <c r="S855" i="16"/>
  <c r="S856" i="16"/>
  <c r="S857" i="16"/>
  <c r="S858" i="16"/>
  <c r="S859" i="16"/>
  <c r="S860" i="16"/>
  <c r="S861" i="16"/>
  <c r="S862" i="16"/>
  <c r="S863" i="16"/>
  <c r="S864" i="16"/>
  <c r="S865" i="16"/>
  <c r="S866" i="16"/>
  <c r="S867" i="16"/>
  <c r="S868" i="16"/>
  <c r="S869" i="16"/>
  <c r="S870" i="16"/>
  <c r="S871" i="16"/>
  <c r="S872" i="16"/>
  <c r="S873" i="16"/>
  <c r="S874" i="16"/>
  <c r="S875" i="16"/>
  <c r="S876" i="16"/>
  <c r="S877" i="16"/>
  <c r="S878" i="16"/>
  <c r="S879" i="16"/>
  <c r="S880" i="16"/>
  <c r="S881" i="16"/>
  <c r="S882" i="16"/>
  <c r="S883" i="16"/>
  <c r="S884" i="16"/>
  <c r="S885" i="16"/>
  <c r="S886" i="16"/>
  <c r="S887" i="16"/>
  <c r="S888" i="16"/>
  <c r="S889" i="16"/>
  <c r="S890" i="16"/>
  <c r="S891" i="16"/>
  <c r="S892" i="16"/>
  <c r="S893" i="16"/>
  <c r="S894" i="16"/>
  <c r="S895" i="16"/>
  <c r="S896" i="16"/>
  <c r="S897" i="16"/>
  <c r="S898" i="16"/>
  <c r="S899" i="16"/>
  <c r="S900" i="16"/>
  <c r="S901" i="16"/>
  <c r="S902" i="16"/>
  <c r="S903" i="16"/>
  <c r="S904" i="16"/>
  <c r="S905" i="16"/>
  <c r="S906" i="16"/>
  <c r="S907" i="16"/>
  <c r="S908" i="16"/>
  <c r="S909" i="16"/>
  <c r="S910" i="16"/>
  <c r="S911" i="16"/>
  <c r="S912" i="16"/>
  <c r="S913" i="16"/>
  <c r="S914" i="16"/>
  <c r="S915" i="16"/>
  <c r="S916" i="16"/>
  <c r="S917" i="16"/>
  <c r="S918" i="16"/>
  <c r="S919" i="16"/>
  <c r="S920" i="16"/>
  <c r="S921" i="16"/>
  <c r="S922" i="16"/>
  <c r="S923" i="16"/>
  <c r="S924" i="16"/>
  <c r="S925" i="16"/>
  <c r="S926" i="16"/>
  <c r="S927" i="16"/>
  <c r="S928" i="16"/>
  <c r="S929" i="16"/>
  <c r="S930" i="16"/>
  <c r="S931" i="16"/>
  <c r="S932" i="16"/>
  <c r="S933" i="16"/>
  <c r="S934" i="16"/>
  <c r="S935" i="16"/>
  <c r="S936" i="16"/>
  <c r="S937" i="16"/>
  <c r="S938" i="16"/>
  <c r="S939" i="16"/>
  <c r="S940" i="16"/>
  <c r="S941" i="16"/>
  <c r="S942" i="16"/>
  <c r="S943" i="16"/>
  <c r="S944" i="16"/>
  <c r="S945" i="16"/>
  <c r="S946" i="16"/>
  <c r="S947" i="16"/>
  <c r="S948" i="16"/>
  <c r="S949" i="16"/>
  <c r="S950" i="16"/>
  <c r="S951" i="16"/>
  <c r="S952" i="16"/>
  <c r="S953" i="16"/>
  <c r="S954" i="16"/>
  <c r="S955" i="16"/>
  <c r="S956" i="16"/>
  <c r="S957" i="16"/>
  <c r="S958" i="16"/>
  <c r="S959" i="16"/>
  <c r="S960" i="16"/>
  <c r="S961" i="16"/>
  <c r="S962" i="16"/>
  <c r="S963" i="16"/>
  <c r="S964" i="16"/>
  <c r="S965" i="16"/>
  <c r="S966" i="16"/>
  <c r="S967" i="16"/>
  <c r="S968" i="16"/>
  <c r="S969" i="16"/>
  <c r="S970" i="16"/>
  <c r="S971" i="16"/>
  <c r="S972" i="16"/>
  <c r="S973" i="16"/>
  <c r="S974" i="16"/>
  <c r="S975" i="16"/>
  <c r="S976" i="16"/>
  <c r="S977" i="16"/>
  <c r="S978" i="16"/>
  <c r="S979" i="16"/>
  <c r="S980" i="16"/>
  <c r="S981" i="16"/>
  <c r="S982" i="16"/>
  <c r="S983" i="16"/>
  <c r="S984" i="16"/>
  <c r="S985" i="16"/>
  <c r="S986" i="16"/>
  <c r="S987" i="16"/>
  <c r="S988" i="16"/>
  <c r="S989" i="16"/>
  <c r="S990" i="16"/>
  <c r="S991" i="16"/>
  <c r="S992" i="16"/>
  <c r="S993" i="16"/>
  <c r="S994" i="16"/>
  <c r="S995" i="16"/>
  <c r="S996" i="16"/>
  <c r="S997" i="16"/>
  <c r="S998" i="16"/>
  <c r="S999" i="16"/>
  <c r="S1000" i="16"/>
  <c r="S1001" i="16"/>
  <c r="S1002" i="16"/>
  <c r="S1003" i="16"/>
  <c r="S1004" i="16"/>
  <c r="S1005" i="16"/>
  <c r="S1006" i="16"/>
  <c r="S1007" i="16"/>
  <c r="S1008" i="16"/>
  <c r="S1009" i="16"/>
  <c r="S1010" i="16"/>
  <c r="S1011" i="16"/>
  <c r="S1012" i="16"/>
  <c r="S1013" i="16"/>
  <c r="S1014" i="16"/>
  <c r="S1015" i="16"/>
  <c r="S1016" i="16"/>
  <c r="S1017" i="16"/>
  <c r="S1018" i="16"/>
  <c r="S1019" i="16"/>
  <c r="S1020" i="16"/>
  <c r="S1021" i="16"/>
  <c r="S1022" i="16"/>
  <c r="S1023" i="16"/>
  <c r="S1024" i="16"/>
  <c r="S1025" i="16"/>
  <c r="S1026" i="16"/>
  <c r="S1027" i="16"/>
  <c r="S1028" i="16"/>
  <c r="S1029" i="16"/>
  <c r="S1030" i="16"/>
  <c r="S1031" i="16"/>
  <c r="S1032" i="16"/>
  <c r="S1033" i="16"/>
  <c r="S1034" i="16"/>
  <c r="S1035" i="16"/>
  <c r="S1036" i="16"/>
  <c r="S1037" i="16"/>
  <c r="S1038" i="16"/>
  <c r="S1039" i="16"/>
  <c r="S1040" i="16"/>
  <c r="S1041" i="16"/>
  <c r="S1042" i="16"/>
  <c r="S1043" i="16"/>
  <c r="S1044" i="16"/>
  <c r="S1045" i="16"/>
  <c r="S1046" i="16"/>
  <c r="S1047" i="16"/>
  <c r="S1048" i="16"/>
  <c r="S1049" i="16"/>
  <c r="S1050" i="16"/>
  <c r="S1051" i="16"/>
  <c r="S1052" i="16"/>
  <c r="S1053" i="16"/>
  <c r="S1054" i="16"/>
  <c r="S1055" i="16"/>
  <c r="S1056" i="16"/>
  <c r="S1057" i="16"/>
  <c r="S1058" i="16"/>
  <c r="S1059" i="16"/>
  <c r="S1060" i="16"/>
  <c r="S1061" i="16"/>
  <c r="S1062" i="16"/>
  <c r="S1063" i="16"/>
  <c r="S1064" i="16"/>
  <c r="S1065" i="16"/>
  <c r="S1066" i="16"/>
  <c r="S1067" i="16"/>
  <c r="S1068" i="16"/>
  <c r="S1069" i="16"/>
  <c r="S1070" i="16"/>
  <c r="S1071" i="16"/>
  <c r="S1072" i="16"/>
  <c r="S1073" i="16"/>
  <c r="S1074" i="16"/>
  <c r="S1075" i="16"/>
  <c r="S1076" i="16"/>
  <c r="S1077" i="16"/>
  <c r="S1078" i="16"/>
  <c r="S1079" i="16"/>
  <c r="S1080" i="16"/>
  <c r="S1081" i="16"/>
  <c r="S1082" i="16"/>
  <c r="S1083" i="16"/>
  <c r="S1084" i="16"/>
  <c r="S1085" i="16"/>
  <c r="S1086" i="16"/>
  <c r="S1087" i="16"/>
  <c r="S1088" i="16"/>
  <c r="S1089" i="16"/>
  <c r="S1090" i="16"/>
  <c r="S1091" i="16"/>
  <c r="S1092" i="16"/>
  <c r="S1093" i="16"/>
  <c r="S1094" i="16"/>
  <c r="S1095" i="16"/>
  <c r="S1096" i="16"/>
  <c r="S1097" i="16"/>
  <c r="S1098" i="16"/>
  <c r="S1099" i="16"/>
  <c r="S1100" i="16"/>
  <c r="S1101" i="16"/>
  <c r="S1102" i="16"/>
  <c r="S1103" i="16"/>
  <c r="S1104" i="16"/>
  <c r="S1105" i="16"/>
  <c r="S1106" i="16"/>
  <c r="S1107" i="16"/>
  <c r="S1108" i="16"/>
  <c r="S1109" i="16"/>
  <c r="S1110" i="16"/>
  <c r="S1111" i="16"/>
  <c r="S1112" i="16"/>
  <c r="S1113" i="16"/>
  <c r="S1114" i="16"/>
  <c r="S1115" i="16"/>
  <c r="S1116" i="16"/>
  <c r="S1117" i="16"/>
  <c r="S1118" i="16"/>
  <c r="S1119" i="16"/>
  <c r="S1120" i="16"/>
  <c r="S1121" i="16"/>
  <c r="S1122" i="16"/>
  <c r="S1123" i="16"/>
  <c r="S1124" i="16"/>
  <c r="S1125" i="16"/>
  <c r="S1126" i="16"/>
  <c r="S1127" i="16"/>
  <c r="S1128" i="16"/>
  <c r="S1129" i="16"/>
  <c r="S1130" i="16"/>
  <c r="S1131" i="16"/>
  <c r="S1132" i="16"/>
  <c r="S1133" i="16"/>
  <c r="S1134" i="16"/>
  <c r="S1135" i="16"/>
  <c r="S1136" i="16"/>
  <c r="S1137" i="16"/>
  <c r="S1138" i="16"/>
  <c r="S1139" i="16"/>
  <c r="S1140" i="16"/>
  <c r="S1141" i="16"/>
  <c r="S1142" i="16"/>
  <c r="S1143" i="16"/>
  <c r="S1144" i="16"/>
  <c r="S1145" i="16"/>
  <c r="S1146" i="16"/>
  <c r="S1147" i="16"/>
  <c r="S1148" i="16"/>
  <c r="S1149" i="16"/>
  <c r="S1150" i="16"/>
  <c r="S1151" i="16"/>
  <c r="S1152" i="16"/>
  <c r="S1153" i="16"/>
  <c r="S1154" i="16"/>
  <c r="S1155" i="16"/>
  <c r="S1156" i="16"/>
  <c r="S1157" i="16"/>
  <c r="S1158" i="16"/>
  <c r="S1159" i="16"/>
  <c r="S1160" i="16"/>
  <c r="S1161" i="16"/>
  <c r="S1162" i="16"/>
  <c r="S1163" i="16"/>
  <c r="S1164" i="16"/>
  <c r="S1165" i="16"/>
  <c r="S1166" i="16"/>
  <c r="S1167" i="16"/>
  <c r="S1168" i="16"/>
  <c r="S1169" i="16"/>
  <c r="S1170" i="16"/>
  <c r="S1171" i="16"/>
  <c r="S1172" i="16"/>
  <c r="S1173" i="16"/>
  <c r="S1174" i="16"/>
  <c r="S1175" i="16"/>
  <c r="S1176" i="16"/>
  <c r="S1177" i="16"/>
  <c r="S1178" i="16"/>
  <c r="S1179" i="16"/>
  <c r="S1180" i="16"/>
  <c r="S1181" i="16"/>
  <c r="S1182" i="16"/>
  <c r="S1183" i="16"/>
  <c r="S1184" i="16"/>
  <c r="S1185" i="16"/>
  <c r="S1186" i="16"/>
  <c r="S1187" i="16"/>
  <c r="S1188" i="16"/>
  <c r="S1189" i="16"/>
  <c r="S1190" i="16"/>
  <c r="S1191" i="16"/>
  <c r="S1192" i="16"/>
  <c r="S1193" i="16"/>
  <c r="S1194" i="16"/>
  <c r="S1195" i="16"/>
  <c r="S1196" i="16"/>
  <c r="S1197" i="16"/>
  <c r="S1198" i="16"/>
  <c r="S1199" i="16"/>
  <c r="S1200" i="16"/>
  <c r="S1201" i="16"/>
  <c r="S1202" i="16"/>
  <c r="S1203" i="16"/>
  <c r="S1204" i="16"/>
  <c r="S1205" i="16"/>
  <c r="S1206" i="16"/>
  <c r="S1207" i="16"/>
  <c r="S1208" i="16"/>
  <c r="S1209" i="16"/>
  <c r="S1210" i="16"/>
  <c r="S1211" i="16"/>
  <c r="S1212" i="16"/>
  <c r="S1213" i="16"/>
  <c r="S1214" i="16"/>
  <c r="S1215" i="16"/>
  <c r="S1216" i="16"/>
  <c r="S1217" i="16"/>
  <c r="S1218" i="16"/>
  <c r="S1219" i="16"/>
  <c r="S1220" i="16"/>
  <c r="S1221" i="16"/>
  <c r="S1222" i="16"/>
  <c r="S1223" i="16"/>
  <c r="S1224" i="16"/>
  <c r="S1225" i="16"/>
  <c r="S1226" i="16"/>
  <c r="S1227" i="16"/>
  <c r="S1228" i="16"/>
  <c r="S1229" i="16"/>
  <c r="S1230" i="16"/>
  <c r="S1231" i="16"/>
  <c r="S1232" i="16"/>
  <c r="S1233" i="16"/>
  <c r="S1234" i="16"/>
  <c r="S1235" i="16"/>
  <c r="S1236" i="16"/>
  <c r="S1237" i="16"/>
  <c r="S1238" i="16"/>
  <c r="S1239" i="16"/>
  <c r="S1240" i="16"/>
  <c r="S1241" i="16"/>
  <c r="S1242" i="16"/>
  <c r="S1243" i="16"/>
  <c r="S1244" i="16"/>
  <c r="S1245" i="16"/>
  <c r="S1246" i="16"/>
  <c r="S1247" i="16"/>
  <c r="S1248" i="16"/>
  <c r="S1249" i="16"/>
  <c r="S1250" i="16"/>
  <c r="S1251" i="16"/>
  <c r="S1252" i="16"/>
  <c r="S1253" i="16"/>
  <c r="S1254" i="16"/>
  <c r="S1255" i="16"/>
  <c r="S1256" i="16"/>
  <c r="S1257" i="16"/>
  <c r="S1258" i="16"/>
  <c r="S1259" i="16"/>
  <c r="S1260" i="16"/>
  <c r="S1261" i="16"/>
  <c r="S1262" i="16"/>
  <c r="S1263" i="16"/>
  <c r="S1264" i="16"/>
  <c r="S1265" i="16"/>
  <c r="S1266" i="16"/>
  <c r="S1267" i="16"/>
  <c r="S1268" i="16"/>
  <c r="S1269" i="16"/>
  <c r="S1270" i="16"/>
  <c r="S1271" i="16"/>
  <c r="S1272" i="16"/>
  <c r="S1273" i="16"/>
  <c r="S1274" i="16"/>
  <c r="S1275" i="16"/>
  <c r="S1276" i="16"/>
  <c r="S1277" i="16"/>
  <c r="S1278" i="16"/>
  <c r="S1279" i="16"/>
  <c r="S1280" i="16"/>
  <c r="S1281" i="16"/>
  <c r="S1282" i="16"/>
  <c r="S1283" i="16"/>
  <c r="S1284" i="16"/>
  <c r="S1285" i="16"/>
  <c r="S1286" i="16"/>
  <c r="S1287" i="16"/>
  <c r="S1288" i="16"/>
  <c r="S1289" i="16"/>
  <c r="S1290" i="16"/>
  <c r="S1291" i="16"/>
  <c r="S1292" i="16"/>
  <c r="S1293" i="16"/>
  <c r="S1294" i="16"/>
  <c r="S1295" i="16"/>
  <c r="S1296" i="16"/>
  <c r="S1297" i="16"/>
  <c r="S1298" i="16"/>
  <c r="S1299" i="16"/>
  <c r="S1300" i="16"/>
  <c r="S1301" i="16"/>
  <c r="S1302" i="16"/>
  <c r="S1303" i="16"/>
  <c r="S1304" i="16"/>
  <c r="S1305" i="16"/>
  <c r="S1306" i="16"/>
  <c r="S1307" i="16"/>
  <c r="S1308" i="16"/>
  <c r="S1309" i="16"/>
  <c r="S1310" i="16"/>
  <c r="S1311" i="16"/>
  <c r="S1312" i="16"/>
  <c r="S1313" i="16"/>
  <c r="S1314" i="16"/>
  <c r="S1315" i="16"/>
  <c r="S1316" i="16"/>
  <c r="S1317" i="16"/>
  <c r="S1318" i="16"/>
  <c r="S1319" i="16"/>
  <c r="S1320" i="16"/>
  <c r="S1321" i="16"/>
  <c r="S1322" i="16"/>
  <c r="S1323" i="16"/>
  <c r="S1324" i="16"/>
  <c r="S1325" i="16"/>
  <c r="S1326" i="16"/>
  <c r="S1327" i="16"/>
  <c r="S1328" i="16"/>
  <c r="S1329" i="16"/>
  <c r="S1330" i="16"/>
  <c r="S1331" i="16"/>
  <c r="S1332" i="16"/>
  <c r="S1333" i="16"/>
  <c r="S1334" i="16"/>
  <c r="S1335" i="16"/>
  <c r="S1336" i="16"/>
  <c r="S1337" i="16"/>
  <c r="S1338" i="16"/>
  <c r="S1339" i="16"/>
  <c r="S1340" i="16"/>
  <c r="S1341" i="16"/>
  <c r="S1342" i="16"/>
  <c r="S1343" i="16"/>
  <c r="S1344" i="16"/>
  <c r="S1345" i="16"/>
  <c r="S1346" i="16"/>
  <c r="S1347" i="16"/>
  <c r="S1348" i="16"/>
  <c r="S1349" i="16"/>
  <c r="S1350" i="16"/>
  <c r="S1351" i="16"/>
  <c r="S1352" i="16"/>
  <c r="S1353" i="16"/>
  <c r="S1354" i="16"/>
  <c r="S1355" i="16"/>
  <c r="S1356" i="16"/>
  <c r="S1357" i="16"/>
  <c r="S1358" i="16"/>
  <c r="S1359" i="16"/>
  <c r="S1360" i="16"/>
  <c r="S1361" i="16"/>
  <c r="S1362" i="16"/>
  <c r="S1363" i="16"/>
  <c r="S1364" i="16"/>
  <c r="S1365" i="16"/>
  <c r="S1366" i="16"/>
  <c r="S1367" i="16"/>
  <c r="S1368" i="16"/>
  <c r="S1369" i="16"/>
  <c r="S1370" i="16"/>
  <c r="S1371" i="16"/>
  <c r="S1372" i="16"/>
  <c r="S1373" i="16"/>
  <c r="S1374" i="16"/>
  <c r="S1375" i="16"/>
  <c r="S1376" i="16"/>
  <c r="S1377" i="16"/>
  <c r="S1378" i="16"/>
  <c r="S1379" i="16"/>
  <c r="S1380" i="16"/>
  <c r="S1381" i="16"/>
  <c r="S1382" i="16"/>
  <c r="S1383" i="16"/>
  <c r="S1384" i="16"/>
  <c r="S1385" i="16"/>
  <c r="S1386" i="16"/>
  <c r="S1387" i="16"/>
  <c r="S1388" i="16"/>
  <c r="S1389" i="16"/>
  <c r="S1390" i="16"/>
  <c r="S1391" i="16"/>
  <c r="S1392" i="16"/>
  <c r="S1393" i="16"/>
  <c r="S1394" i="16"/>
  <c r="S1395" i="16"/>
  <c r="S1396" i="16"/>
  <c r="S1397" i="16"/>
  <c r="S1398" i="16"/>
  <c r="S1399" i="16"/>
  <c r="S1400" i="16"/>
  <c r="S1401" i="16"/>
  <c r="S1402" i="16"/>
  <c r="S1403" i="16"/>
  <c r="S1404" i="16"/>
  <c r="S1405" i="16"/>
  <c r="S1406" i="16"/>
  <c r="S1407" i="16"/>
  <c r="S1408" i="16"/>
  <c r="S1409" i="16"/>
  <c r="S1410" i="16"/>
  <c r="S1411" i="16"/>
  <c r="S1412" i="16"/>
  <c r="S1413" i="16"/>
  <c r="S1414" i="16"/>
  <c r="S1415" i="16"/>
  <c r="S1416" i="16"/>
  <c r="S1417" i="16"/>
  <c r="S1418" i="16"/>
  <c r="S1419" i="16"/>
  <c r="S1420" i="16"/>
  <c r="S1421" i="16"/>
  <c r="S1422" i="16"/>
  <c r="S1423" i="16"/>
  <c r="S1424" i="16"/>
  <c r="S1425" i="16"/>
  <c r="S1426" i="16"/>
  <c r="S1427" i="16"/>
  <c r="S1428" i="16"/>
  <c r="S1429" i="16"/>
  <c r="S1430" i="16"/>
  <c r="S1431" i="16"/>
  <c r="S1432" i="16"/>
  <c r="S1433" i="16"/>
  <c r="S1434" i="16"/>
  <c r="S1435" i="16"/>
  <c r="S1436" i="16"/>
  <c r="S1437" i="16"/>
  <c r="S1438" i="16"/>
  <c r="S1439" i="16"/>
  <c r="S1440" i="16"/>
  <c r="S1441" i="16"/>
  <c r="S1442" i="16"/>
  <c r="S1443" i="16"/>
  <c r="S1444" i="16"/>
  <c r="S1445" i="16"/>
  <c r="S1446" i="16"/>
  <c r="S1447" i="16"/>
  <c r="S1448" i="16"/>
  <c r="S1449" i="16"/>
  <c r="S1450" i="16"/>
  <c r="S1451" i="16"/>
  <c r="S1452" i="16"/>
  <c r="S1453" i="16"/>
  <c r="S1454" i="16"/>
  <c r="S1455" i="16"/>
  <c r="S1456" i="16"/>
  <c r="S1457" i="16"/>
  <c r="S1458" i="16"/>
  <c r="S1459" i="16"/>
  <c r="S1460" i="16"/>
  <c r="S1461" i="16"/>
  <c r="S1462" i="16"/>
  <c r="S1463" i="16"/>
  <c r="S1464" i="16"/>
  <c r="S1465" i="16"/>
  <c r="S1466" i="16"/>
  <c r="S1467" i="16"/>
  <c r="S1468" i="16"/>
  <c r="S1469" i="16"/>
  <c r="S1470" i="16"/>
  <c r="S1471" i="16"/>
  <c r="S1472" i="16"/>
  <c r="S1473" i="16"/>
  <c r="S1474" i="16"/>
  <c r="S1475" i="16"/>
  <c r="S1476" i="16"/>
  <c r="S1477" i="16"/>
  <c r="S1478" i="16"/>
  <c r="S1479" i="16"/>
  <c r="S1480" i="16"/>
  <c r="S1481" i="16"/>
  <c r="S1482" i="16"/>
  <c r="S1483" i="16"/>
  <c r="S1484" i="16"/>
  <c r="S1485" i="16"/>
  <c r="S1486" i="16"/>
  <c r="S1487" i="16"/>
  <c r="S1488" i="16"/>
  <c r="S1489" i="16"/>
  <c r="S1490" i="16"/>
  <c r="S1491" i="16"/>
  <c r="S1492" i="16"/>
  <c r="S1493" i="16"/>
  <c r="S1494" i="16"/>
  <c r="S1495" i="16"/>
  <c r="S1496" i="16"/>
  <c r="S1497" i="16"/>
  <c r="S1498" i="16"/>
  <c r="S1499" i="16"/>
  <c r="S1500" i="16"/>
  <c r="S1501" i="16"/>
  <c r="S1502" i="16"/>
  <c r="S1503" i="16"/>
  <c r="S1504" i="16"/>
  <c r="S1505" i="16"/>
  <c r="S1506" i="16"/>
  <c r="S1507" i="16"/>
  <c r="S1508" i="16"/>
  <c r="S1509" i="16"/>
  <c r="S1510" i="16"/>
  <c r="S1511" i="16"/>
  <c r="S1512" i="16"/>
  <c r="S1513" i="16"/>
  <c r="S1514" i="16"/>
  <c r="S1515" i="16"/>
  <c r="S1516" i="16"/>
  <c r="S1517" i="16"/>
  <c r="S1518" i="16"/>
  <c r="S1519" i="16"/>
  <c r="S1520" i="16"/>
  <c r="S1521" i="16"/>
  <c r="S1522" i="16"/>
  <c r="S1523" i="16"/>
  <c r="S1524" i="16"/>
  <c r="S1525" i="16"/>
  <c r="S1526" i="16"/>
  <c r="S1527" i="16"/>
  <c r="S1528" i="16"/>
  <c r="S1529" i="16"/>
  <c r="S1530" i="16"/>
  <c r="S1531" i="16"/>
  <c r="S1532" i="16"/>
  <c r="S1533" i="16"/>
  <c r="S1534" i="16"/>
  <c r="S1535" i="16"/>
  <c r="S1536" i="16"/>
  <c r="S1537" i="16"/>
  <c r="S1538" i="16"/>
  <c r="S1539" i="16"/>
  <c r="S1540" i="16"/>
  <c r="S1541" i="16"/>
  <c r="S1542" i="16"/>
  <c r="S1543" i="16"/>
  <c r="S1544" i="16"/>
  <c r="S1545" i="16"/>
  <c r="S1546" i="16"/>
  <c r="S1547" i="16"/>
  <c r="S1548" i="16"/>
  <c r="S1549" i="16"/>
  <c r="S1550" i="16"/>
  <c r="S1551" i="16"/>
  <c r="S1552" i="16"/>
  <c r="S1553" i="16"/>
  <c r="S1554" i="16"/>
  <c r="S1555" i="16"/>
  <c r="S1556" i="16"/>
  <c r="S1557" i="16"/>
  <c r="S1558" i="16"/>
  <c r="S1559" i="16"/>
  <c r="S1560" i="16"/>
  <c r="S1561" i="16"/>
  <c r="S1562" i="16"/>
  <c r="S1563" i="16"/>
  <c r="S1564" i="16"/>
  <c r="S1565" i="16"/>
  <c r="S1566" i="16"/>
  <c r="S1567" i="16"/>
  <c r="S1568" i="16"/>
  <c r="S1569" i="16"/>
  <c r="S1570" i="16"/>
  <c r="S1571" i="16"/>
  <c r="S1572" i="16"/>
  <c r="S1573" i="16"/>
  <c r="S1574" i="16"/>
  <c r="S1575" i="16"/>
  <c r="S1576" i="16"/>
  <c r="S1577" i="16"/>
  <c r="S1578" i="16"/>
  <c r="S1579" i="16"/>
  <c r="S1580" i="16"/>
  <c r="S1581" i="16"/>
  <c r="S1582" i="16"/>
  <c r="S1583" i="16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230" i="16"/>
  <c r="T231" i="16"/>
  <c r="T232" i="16"/>
  <c r="T233" i="16"/>
  <c r="T234" i="16"/>
  <c r="T235" i="16"/>
  <c r="T236" i="16"/>
  <c r="T237" i="16"/>
  <c r="T238" i="16"/>
  <c r="T239" i="16"/>
  <c r="T240" i="16"/>
  <c r="T241" i="16"/>
  <c r="T242" i="16"/>
  <c r="T243" i="16"/>
  <c r="T244" i="16"/>
  <c r="T245" i="16"/>
  <c r="T246" i="16"/>
  <c r="T247" i="16"/>
  <c r="T248" i="16"/>
  <c r="T249" i="16"/>
  <c r="T250" i="16"/>
  <c r="T251" i="16"/>
  <c r="T252" i="16"/>
  <c r="T253" i="16"/>
  <c r="T254" i="16"/>
  <c r="T255" i="16"/>
  <c r="T256" i="16"/>
  <c r="T257" i="16"/>
  <c r="T258" i="16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279" i="16"/>
  <c r="T280" i="16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93" i="16"/>
  <c r="T294" i="16"/>
  <c r="T295" i="16"/>
  <c r="T296" i="16"/>
  <c r="T297" i="16"/>
  <c r="T298" i="16"/>
  <c r="T299" i="16"/>
  <c r="T300" i="16"/>
  <c r="T301" i="16"/>
  <c r="T302" i="16"/>
  <c r="T303" i="16"/>
  <c r="T304" i="16"/>
  <c r="T305" i="16"/>
  <c r="T306" i="16"/>
  <c r="T307" i="16"/>
  <c r="T308" i="16"/>
  <c r="T309" i="16"/>
  <c r="T310" i="16"/>
  <c r="T311" i="16"/>
  <c r="T312" i="16"/>
  <c r="T313" i="16"/>
  <c r="T314" i="16"/>
  <c r="T315" i="16"/>
  <c r="T316" i="16"/>
  <c r="T317" i="16"/>
  <c r="T318" i="16"/>
  <c r="T319" i="16"/>
  <c r="T320" i="16"/>
  <c r="T321" i="16"/>
  <c r="T322" i="16"/>
  <c r="T323" i="16"/>
  <c r="T324" i="16"/>
  <c r="T325" i="16"/>
  <c r="T326" i="16"/>
  <c r="T327" i="16"/>
  <c r="T328" i="16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342" i="16"/>
  <c r="T343" i="16"/>
  <c r="T344" i="16"/>
  <c r="T345" i="16"/>
  <c r="T346" i="16"/>
  <c r="T347" i="16"/>
  <c r="T348" i="16"/>
  <c r="T349" i="16"/>
  <c r="T350" i="16"/>
  <c r="T351" i="16"/>
  <c r="T352" i="16"/>
  <c r="T353" i="16"/>
  <c r="T354" i="16"/>
  <c r="T355" i="16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70" i="16"/>
  <c r="T471" i="16"/>
  <c r="T472" i="16"/>
  <c r="T473" i="16"/>
  <c r="T474" i="16"/>
  <c r="T475" i="16"/>
  <c r="T476" i="16"/>
  <c r="T477" i="16"/>
  <c r="T478" i="16"/>
  <c r="T479" i="16"/>
  <c r="T480" i="16"/>
  <c r="T481" i="16"/>
  <c r="T482" i="16"/>
  <c r="T483" i="16"/>
  <c r="T484" i="16"/>
  <c r="T485" i="16"/>
  <c r="T486" i="16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505" i="16"/>
  <c r="T506" i="16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522" i="16"/>
  <c r="T523" i="16"/>
  <c r="T524" i="16"/>
  <c r="T525" i="16"/>
  <c r="T526" i="16"/>
  <c r="T527" i="16"/>
  <c r="T528" i="16"/>
  <c r="T529" i="16"/>
  <c r="T530" i="16"/>
  <c r="T531" i="16"/>
  <c r="T532" i="16"/>
  <c r="T533" i="16"/>
  <c r="T534" i="16"/>
  <c r="T535" i="16"/>
  <c r="T536" i="16"/>
  <c r="T537" i="16"/>
  <c r="T538" i="16"/>
  <c r="T539" i="16"/>
  <c r="T540" i="16"/>
  <c r="T541" i="16"/>
  <c r="T542" i="16"/>
  <c r="T543" i="16"/>
  <c r="T544" i="16"/>
  <c r="T545" i="16"/>
  <c r="T546" i="16"/>
  <c r="T547" i="16"/>
  <c r="T548" i="16"/>
  <c r="T549" i="16"/>
  <c r="T550" i="16"/>
  <c r="T551" i="16"/>
  <c r="T552" i="16"/>
  <c r="T553" i="16"/>
  <c r="T554" i="16"/>
  <c r="T555" i="16"/>
  <c r="T556" i="16"/>
  <c r="T557" i="16"/>
  <c r="T558" i="16"/>
  <c r="T559" i="16"/>
  <c r="T560" i="16"/>
  <c r="T561" i="16"/>
  <c r="T562" i="16"/>
  <c r="T563" i="16"/>
  <c r="T564" i="16"/>
  <c r="T565" i="16"/>
  <c r="T566" i="16"/>
  <c r="T567" i="16"/>
  <c r="T568" i="16"/>
  <c r="T569" i="16"/>
  <c r="T570" i="16"/>
  <c r="T571" i="16"/>
  <c r="T572" i="16"/>
  <c r="T573" i="16"/>
  <c r="T574" i="16"/>
  <c r="T575" i="16"/>
  <c r="T576" i="16"/>
  <c r="T577" i="16"/>
  <c r="T578" i="16"/>
  <c r="T579" i="16"/>
  <c r="T580" i="16"/>
  <c r="T581" i="16"/>
  <c r="T582" i="16"/>
  <c r="T583" i="16"/>
  <c r="T584" i="16"/>
  <c r="T585" i="16"/>
  <c r="T586" i="16"/>
  <c r="T587" i="16"/>
  <c r="T588" i="16"/>
  <c r="T589" i="16"/>
  <c r="T590" i="16"/>
  <c r="T591" i="16"/>
  <c r="T592" i="16"/>
  <c r="T593" i="16"/>
  <c r="T594" i="16"/>
  <c r="T595" i="16"/>
  <c r="T596" i="16"/>
  <c r="T597" i="16"/>
  <c r="T598" i="16"/>
  <c r="T599" i="16"/>
  <c r="T600" i="16"/>
  <c r="T601" i="16"/>
  <c r="T602" i="16"/>
  <c r="T603" i="16"/>
  <c r="T604" i="16"/>
  <c r="T605" i="16"/>
  <c r="T606" i="16"/>
  <c r="T607" i="16"/>
  <c r="T608" i="16"/>
  <c r="T609" i="16"/>
  <c r="T610" i="16"/>
  <c r="T611" i="16"/>
  <c r="T612" i="16"/>
  <c r="T613" i="16"/>
  <c r="T614" i="16"/>
  <c r="T615" i="16"/>
  <c r="T616" i="16"/>
  <c r="T617" i="16"/>
  <c r="T618" i="16"/>
  <c r="T619" i="16"/>
  <c r="T620" i="16"/>
  <c r="T621" i="16"/>
  <c r="T622" i="16"/>
  <c r="T623" i="16"/>
  <c r="T624" i="16"/>
  <c r="T625" i="16"/>
  <c r="T626" i="16"/>
  <c r="T627" i="16"/>
  <c r="T628" i="16"/>
  <c r="T629" i="16"/>
  <c r="T630" i="16"/>
  <c r="T631" i="16"/>
  <c r="T632" i="16"/>
  <c r="T633" i="16"/>
  <c r="T634" i="16"/>
  <c r="T635" i="16"/>
  <c r="T636" i="16"/>
  <c r="T637" i="16"/>
  <c r="T638" i="16"/>
  <c r="T639" i="16"/>
  <c r="T640" i="16"/>
  <c r="T641" i="16"/>
  <c r="T642" i="16"/>
  <c r="T643" i="16"/>
  <c r="T644" i="16"/>
  <c r="T645" i="16"/>
  <c r="T646" i="16"/>
  <c r="T647" i="16"/>
  <c r="T648" i="16"/>
  <c r="T649" i="16"/>
  <c r="T650" i="16"/>
  <c r="T651" i="16"/>
  <c r="T652" i="16"/>
  <c r="T653" i="16"/>
  <c r="T654" i="16"/>
  <c r="T655" i="16"/>
  <c r="T656" i="16"/>
  <c r="T657" i="16"/>
  <c r="T658" i="16"/>
  <c r="T659" i="16"/>
  <c r="T660" i="16"/>
  <c r="T661" i="16"/>
  <c r="T662" i="16"/>
  <c r="T663" i="16"/>
  <c r="T664" i="16"/>
  <c r="T665" i="16"/>
  <c r="T666" i="16"/>
  <c r="T667" i="16"/>
  <c r="T668" i="16"/>
  <c r="T669" i="16"/>
  <c r="T670" i="16"/>
  <c r="T671" i="16"/>
  <c r="T672" i="16"/>
  <c r="T673" i="16"/>
  <c r="T674" i="16"/>
  <c r="T675" i="16"/>
  <c r="T676" i="16"/>
  <c r="T677" i="16"/>
  <c r="T678" i="16"/>
  <c r="T679" i="16"/>
  <c r="T680" i="16"/>
  <c r="T681" i="16"/>
  <c r="T682" i="16"/>
  <c r="T683" i="16"/>
  <c r="T684" i="16"/>
  <c r="T685" i="16"/>
  <c r="T686" i="16"/>
  <c r="T687" i="16"/>
  <c r="T688" i="16"/>
  <c r="T689" i="16"/>
  <c r="T690" i="16"/>
  <c r="T691" i="16"/>
  <c r="T692" i="16"/>
  <c r="T693" i="16"/>
  <c r="T694" i="16"/>
  <c r="T695" i="16"/>
  <c r="T696" i="16"/>
  <c r="T697" i="16"/>
  <c r="T698" i="16"/>
  <c r="T699" i="16"/>
  <c r="T700" i="16"/>
  <c r="T701" i="16"/>
  <c r="T702" i="16"/>
  <c r="T703" i="16"/>
  <c r="T704" i="16"/>
  <c r="T705" i="16"/>
  <c r="T706" i="16"/>
  <c r="T707" i="16"/>
  <c r="T708" i="16"/>
  <c r="T709" i="16"/>
  <c r="T710" i="16"/>
  <c r="T711" i="16"/>
  <c r="T712" i="16"/>
  <c r="T713" i="16"/>
  <c r="T714" i="16"/>
  <c r="T715" i="16"/>
  <c r="T716" i="16"/>
  <c r="T717" i="16"/>
  <c r="T718" i="16"/>
  <c r="T719" i="16"/>
  <c r="T720" i="16"/>
  <c r="T721" i="16"/>
  <c r="T722" i="16"/>
  <c r="T723" i="16"/>
  <c r="T724" i="16"/>
  <c r="T725" i="16"/>
  <c r="T726" i="16"/>
  <c r="T727" i="16"/>
  <c r="T728" i="16"/>
  <c r="T729" i="16"/>
  <c r="T730" i="16"/>
  <c r="T731" i="16"/>
  <c r="T732" i="16"/>
  <c r="T733" i="16"/>
  <c r="T734" i="16"/>
  <c r="T735" i="16"/>
  <c r="T736" i="16"/>
  <c r="T737" i="16"/>
  <c r="T738" i="16"/>
  <c r="T739" i="16"/>
  <c r="T740" i="16"/>
  <c r="T741" i="16"/>
  <c r="T742" i="16"/>
  <c r="T743" i="16"/>
  <c r="T744" i="16"/>
  <c r="T745" i="16"/>
  <c r="T746" i="16"/>
  <c r="T747" i="16"/>
  <c r="T748" i="16"/>
  <c r="T749" i="16"/>
  <c r="T750" i="16"/>
  <c r="T751" i="16"/>
  <c r="T752" i="16"/>
  <c r="T753" i="16"/>
  <c r="T754" i="16"/>
  <c r="T755" i="16"/>
  <c r="T756" i="16"/>
  <c r="T757" i="16"/>
  <c r="T758" i="16"/>
  <c r="T759" i="16"/>
  <c r="T760" i="16"/>
  <c r="T761" i="16"/>
  <c r="T762" i="16"/>
  <c r="T763" i="16"/>
  <c r="T764" i="16"/>
  <c r="T765" i="16"/>
  <c r="T766" i="16"/>
  <c r="T767" i="16"/>
  <c r="T768" i="16"/>
  <c r="T769" i="16"/>
  <c r="T770" i="16"/>
  <c r="T771" i="16"/>
  <c r="T772" i="16"/>
  <c r="T773" i="16"/>
  <c r="T774" i="16"/>
  <c r="T775" i="16"/>
  <c r="T776" i="16"/>
  <c r="T777" i="16"/>
  <c r="T778" i="16"/>
  <c r="T779" i="16"/>
  <c r="T780" i="16"/>
  <c r="T781" i="16"/>
  <c r="T782" i="16"/>
  <c r="T783" i="16"/>
  <c r="T784" i="16"/>
  <c r="T785" i="16"/>
  <c r="T786" i="16"/>
  <c r="T787" i="16"/>
  <c r="T788" i="16"/>
  <c r="T789" i="16"/>
  <c r="T790" i="16"/>
  <c r="T791" i="16"/>
  <c r="T792" i="16"/>
  <c r="T793" i="16"/>
  <c r="T794" i="16"/>
  <c r="T795" i="16"/>
  <c r="T796" i="16"/>
  <c r="T797" i="16"/>
  <c r="T798" i="16"/>
  <c r="T799" i="16"/>
  <c r="T800" i="16"/>
  <c r="T801" i="16"/>
  <c r="T802" i="16"/>
  <c r="T803" i="16"/>
  <c r="T804" i="16"/>
  <c r="T805" i="16"/>
  <c r="T806" i="16"/>
  <c r="T807" i="16"/>
  <c r="T808" i="16"/>
  <c r="T809" i="16"/>
  <c r="T810" i="16"/>
  <c r="T811" i="16"/>
  <c r="T812" i="16"/>
  <c r="T813" i="16"/>
  <c r="T814" i="16"/>
  <c r="T815" i="16"/>
  <c r="T816" i="16"/>
  <c r="T817" i="16"/>
  <c r="T818" i="16"/>
  <c r="T819" i="16"/>
  <c r="T820" i="16"/>
  <c r="T821" i="16"/>
  <c r="T822" i="16"/>
  <c r="T823" i="16"/>
  <c r="T824" i="16"/>
  <c r="T825" i="16"/>
  <c r="T826" i="16"/>
  <c r="T827" i="16"/>
  <c r="T828" i="16"/>
  <c r="T829" i="16"/>
  <c r="T830" i="16"/>
  <c r="T831" i="16"/>
  <c r="T832" i="16"/>
  <c r="T833" i="16"/>
  <c r="T834" i="16"/>
  <c r="T835" i="16"/>
  <c r="T836" i="16"/>
  <c r="T837" i="16"/>
  <c r="T838" i="16"/>
  <c r="T839" i="16"/>
  <c r="T840" i="16"/>
  <c r="T841" i="16"/>
  <c r="T842" i="16"/>
  <c r="T843" i="16"/>
  <c r="T844" i="16"/>
  <c r="T845" i="16"/>
  <c r="T846" i="16"/>
  <c r="T847" i="16"/>
  <c r="T848" i="16"/>
  <c r="T849" i="16"/>
  <c r="T850" i="16"/>
  <c r="T851" i="16"/>
  <c r="T852" i="16"/>
  <c r="T853" i="16"/>
  <c r="T854" i="16"/>
  <c r="T855" i="16"/>
  <c r="T856" i="16"/>
  <c r="T857" i="16"/>
  <c r="T858" i="16"/>
  <c r="T859" i="16"/>
  <c r="T860" i="16"/>
  <c r="T861" i="16"/>
  <c r="T862" i="16"/>
  <c r="T863" i="16"/>
  <c r="T864" i="16"/>
  <c r="T865" i="16"/>
  <c r="T866" i="16"/>
  <c r="T867" i="16"/>
  <c r="T868" i="16"/>
  <c r="T869" i="16"/>
  <c r="T870" i="16"/>
  <c r="T871" i="16"/>
  <c r="T872" i="16"/>
  <c r="T873" i="16"/>
  <c r="T874" i="16"/>
  <c r="T875" i="16"/>
  <c r="T876" i="16"/>
  <c r="T877" i="16"/>
  <c r="T878" i="16"/>
  <c r="T879" i="16"/>
  <c r="T880" i="16"/>
  <c r="T881" i="16"/>
  <c r="T882" i="16"/>
  <c r="T883" i="16"/>
  <c r="T884" i="16"/>
  <c r="T885" i="16"/>
  <c r="T886" i="16"/>
  <c r="T887" i="16"/>
  <c r="T888" i="16"/>
  <c r="T889" i="16"/>
  <c r="T890" i="16"/>
  <c r="T891" i="16"/>
  <c r="T892" i="16"/>
  <c r="T893" i="16"/>
  <c r="T894" i="16"/>
  <c r="T895" i="16"/>
  <c r="T896" i="16"/>
  <c r="T897" i="16"/>
  <c r="T898" i="16"/>
  <c r="T899" i="16"/>
  <c r="T900" i="16"/>
  <c r="T901" i="16"/>
  <c r="T902" i="16"/>
  <c r="T903" i="16"/>
  <c r="T904" i="16"/>
  <c r="T905" i="16"/>
  <c r="T906" i="16"/>
  <c r="T907" i="16"/>
  <c r="T908" i="16"/>
  <c r="T909" i="16"/>
  <c r="T910" i="16"/>
  <c r="T911" i="16"/>
  <c r="T912" i="16"/>
  <c r="T913" i="16"/>
  <c r="T914" i="16"/>
  <c r="T915" i="16"/>
  <c r="T916" i="16"/>
  <c r="T917" i="16"/>
  <c r="T918" i="16"/>
  <c r="T919" i="16"/>
  <c r="T920" i="16"/>
  <c r="T921" i="16"/>
  <c r="T922" i="16"/>
  <c r="T923" i="16"/>
  <c r="T924" i="16"/>
  <c r="T925" i="16"/>
  <c r="T926" i="16"/>
  <c r="T927" i="16"/>
  <c r="T928" i="16"/>
  <c r="T929" i="16"/>
  <c r="T930" i="16"/>
  <c r="T931" i="16"/>
  <c r="T932" i="16"/>
  <c r="T933" i="16"/>
  <c r="T934" i="16"/>
  <c r="T935" i="16"/>
  <c r="T936" i="16"/>
  <c r="T937" i="16"/>
  <c r="T938" i="16"/>
  <c r="T939" i="16"/>
  <c r="T940" i="16"/>
  <c r="T941" i="16"/>
  <c r="T942" i="16"/>
  <c r="T943" i="16"/>
  <c r="T944" i="16"/>
  <c r="T945" i="16"/>
  <c r="T946" i="16"/>
  <c r="T947" i="16"/>
  <c r="T948" i="16"/>
  <c r="T949" i="16"/>
  <c r="T950" i="16"/>
  <c r="T951" i="16"/>
  <c r="T952" i="16"/>
  <c r="T953" i="16"/>
  <c r="T954" i="16"/>
  <c r="T955" i="16"/>
  <c r="T956" i="16"/>
  <c r="T957" i="16"/>
  <c r="T958" i="16"/>
  <c r="T959" i="16"/>
  <c r="T960" i="16"/>
  <c r="T961" i="16"/>
  <c r="T962" i="16"/>
  <c r="T963" i="16"/>
  <c r="T964" i="16"/>
  <c r="T965" i="16"/>
  <c r="T966" i="16"/>
  <c r="T967" i="16"/>
  <c r="T968" i="16"/>
  <c r="T969" i="16"/>
  <c r="T970" i="16"/>
  <c r="T971" i="16"/>
  <c r="T972" i="16"/>
  <c r="T973" i="16"/>
  <c r="T974" i="16"/>
  <c r="T975" i="16"/>
  <c r="T976" i="16"/>
  <c r="T977" i="16"/>
  <c r="T978" i="16"/>
  <c r="T979" i="16"/>
  <c r="T980" i="16"/>
  <c r="T981" i="16"/>
  <c r="T982" i="16"/>
  <c r="T983" i="16"/>
  <c r="T984" i="16"/>
  <c r="T985" i="16"/>
  <c r="T986" i="16"/>
  <c r="T987" i="16"/>
  <c r="T988" i="16"/>
  <c r="T989" i="16"/>
  <c r="T990" i="16"/>
  <c r="T991" i="16"/>
  <c r="T992" i="16"/>
  <c r="T993" i="16"/>
  <c r="T994" i="16"/>
  <c r="T995" i="16"/>
  <c r="T996" i="16"/>
  <c r="T997" i="16"/>
  <c r="T998" i="16"/>
  <c r="T999" i="16"/>
  <c r="T1000" i="16"/>
  <c r="T1001" i="16"/>
  <c r="T1002" i="16"/>
  <c r="T1003" i="16"/>
  <c r="T1004" i="16"/>
  <c r="T1005" i="16"/>
  <c r="T1006" i="16"/>
  <c r="T1007" i="16"/>
  <c r="T1008" i="16"/>
  <c r="T1009" i="16"/>
  <c r="T1010" i="16"/>
  <c r="T1011" i="16"/>
  <c r="T1012" i="16"/>
  <c r="T1013" i="16"/>
  <c r="T1014" i="16"/>
  <c r="T1015" i="16"/>
  <c r="T1016" i="16"/>
  <c r="T1017" i="16"/>
  <c r="T1018" i="16"/>
  <c r="T1019" i="16"/>
  <c r="T1020" i="16"/>
  <c r="T1021" i="16"/>
  <c r="T1022" i="16"/>
  <c r="T1023" i="16"/>
  <c r="T1024" i="16"/>
  <c r="T1025" i="16"/>
  <c r="T1026" i="16"/>
  <c r="T1027" i="16"/>
  <c r="T1028" i="16"/>
  <c r="T1029" i="16"/>
  <c r="T1030" i="16"/>
  <c r="T1031" i="16"/>
  <c r="T1032" i="16"/>
  <c r="T1033" i="16"/>
  <c r="T1034" i="16"/>
  <c r="T1035" i="16"/>
  <c r="T1036" i="16"/>
  <c r="T1037" i="16"/>
  <c r="T1038" i="16"/>
  <c r="T1039" i="16"/>
  <c r="T1040" i="16"/>
  <c r="T1041" i="16"/>
  <c r="T1042" i="16"/>
  <c r="T1043" i="16"/>
  <c r="T1044" i="16"/>
  <c r="T1045" i="16"/>
  <c r="T1046" i="16"/>
  <c r="T1047" i="16"/>
  <c r="T1048" i="16"/>
  <c r="T1049" i="16"/>
  <c r="T1050" i="16"/>
  <c r="T1051" i="16"/>
  <c r="T1052" i="16"/>
  <c r="T1053" i="16"/>
  <c r="T1054" i="16"/>
  <c r="T1055" i="16"/>
  <c r="T1056" i="16"/>
  <c r="T1057" i="16"/>
  <c r="T1058" i="16"/>
  <c r="T1059" i="16"/>
  <c r="T1060" i="16"/>
  <c r="T1061" i="16"/>
  <c r="T1062" i="16"/>
  <c r="T1063" i="16"/>
  <c r="T1064" i="16"/>
  <c r="T1065" i="16"/>
  <c r="T1066" i="16"/>
  <c r="T1067" i="16"/>
  <c r="T1068" i="16"/>
  <c r="T1069" i="16"/>
  <c r="T1070" i="16"/>
  <c r="T1071" i="16"/>
  <c r="T1072" i="16"/>
  <c r="T1073" i="16"/>
  <c r="T1074" i="16"/>
  <c r="T1075" i="16"/>
  <c r="T1076" i="16"/>
  <c r="T1077" i="16"/>
  <c r="T1078" i="16"/>
  <c r="T1079" i="16"/>
  <c r="T1080" i="16"/>
  <c r="T1081" i="16"/>
  <c r="T1082" i="16"/>
  <c r="T1083" i="16"/>
  <c r="T1084" i="16"/>
  <c r="T1085" i="16"/>
  <c r="T1086" i="16"/>
  <c r="T1087" i="16"/>
  <c r="T1088" i="16"/>
  <c r="T1089" i="16"/>
  <c r="T1090" i="16"/>
  <c r="T1091" i="16"/>
  <c r="T1092" i="16"/>
  <c r="T1093" i="16"/>
  <c r="T1094" i="16"/>
  <c r="T1095" i="16"/>
  <c r="T1096" i="16"/>
  <c r="T1097" i="16"/>
  <c r="T1098" i="16"/>
  <c r="T1099" i="16"/>
  <c r="T1100" i="16"/>
  <c r="T1101" i="16"/>
  <c r="T1102" i="16"/>
  <c r="T1103" i="16"/>
  <c r="T1104" i="16"/>
  <c r="T1105" i="16"/>
  <c r="T1106" i="16"/>
  <c r="T1107" i="16"/>
  <c r="T1108" i="16"/>
  <c r="T1109" i="16"/>
  <c r="T1110" i="16"/>
  <c r="T1111" i="16"/>
  <c r="T1112" i="16"/>
  <c r="T1113" i="16"/>
  <c r="T1114" i="16"/>
  <c r="T1115" i="16"/>
  <c r="T1116" i="16"/>
  <c r="T1117" i="16"/>
  <c r="T1118" i="16"/>
  <c r="T1119" i="16"/>
  <c r="T1120" i="16"/>
  <c r="T1121" i="16"/>
  <c r="T1122" i="16"/>
  <c r="T1123" i="16"/>
  <c r="T1124" i="16"/>
  <c r="T1125" i="16"/>
  <c r="T1126" i="16"/>
  <c r="T1127" i="16"/>
  <c r="T1128" i="16"/>
  <c r="T1129" i="16"/>
  <c r="T1130" i="16"/>
  <c r="T1131" i="16"/>
  <c r="T1132" i="16"/>
  <c r="T1133" i="16"/>
  <c r="T1134" i="16"/>
  <c r="T1135" i="16"/>
  <c r="T1136" i="16"/>
  <c r="T1137" i="16"/>
  <c r="T1138" i="16"/>
  <c r="T1139" i="16"/>
  <c r="T1140" i="16"/>
  <c r="T1141" i="16"/>
  <c r="T1142" i="16"/>
  <c r="T1143" i="16"/>
  <c r="T1144" i="16"/>
  <c r="T1145" i="16"/>
  <c r="T1146" i="16"/>
  <c r="T1147" i="16"/>
  <c r="T1148" i="16"/>
  <c r="T1149" i="16"/>
  <c r="T1150" i="16"/>
  <c r="T1151" i="16"/>
  <c r="T1152" i="16"/>
  <c r="T1153" i="16"/>
  <c r="T1154" i="16"/>
  <c r="T1155" i="16"/>
  <c r="T1156" i="16"/>
  <c r="T1157" i="16"/>
  <c r="T1158" i="16"/>
  <c r="T1159" i="16"/>
  <c r="T1160" i="16"/>
  <c r="T1161" i="16"/>
  <c r="T1162" i="16"/>
  <c r="T1163" i="16"/>
  <c r="T1164" i="16"/>
  <c r="T1165" i="16"/>
  <c r="T1166" i="16"/>
  <c r="T1167" i="16"/>
  <c r="T1168" i="16"/>
  <c r="T1169" i="16"/>
  <c r="T1170" i="16"/>
  <c r="T1171" i="16"/>
  <c r="T1172" i="16"/>
  <c r="T1173" i="16"/>
  <c r="T1174" i="16"/>
  <c r="T1175" i="16"/>
  <c r="T1176" i="16"/>
  <c r="T1177" i="16"/>
  <c r="T1178" i="16"/>
  <c r="T1179" i="16"/>
  <c r="T1180" i="16"/>
  <c r="T1181" i="16"/>
  <c r="T1182" i="16"/>
  <c r="T1183" i="16"/>
  <c r="T1184" i="16"/>
  <c r="T1185" i="16"/>
  <c r="T1186" i="16"/>
  <c r="T1187" i="16"/>
  <c r="T1188" i="16"/>
  <c r="T1189" i="16"/>
  <c r="T1190" i="16"/>
  <c r="T1191" i="16"/>
  <c r="T1192" i="16"/>
  <c r="T1193" i="16"/>
  <c r="T1194" i="16"/>
  <c r="T1195" i="16"/>
  <c r="T1196" i="16"/>
  <c r="T1197" i="16"/>
  <c r="T1198" i="16"/>
  <c r="T1199" i="16"/>
  <c r="T1200" i="16"/>
  <c r="T1201" i="16"/>
  <c r="T1202" i="16"/>
  <c r="T1203" i="16"/>
  <c r="T1204" i="16"/>
  <c r="T1205" i="16"/>
  <c r="T1206" i="16"/>
  <c r="T1207" i="16"/>
  <c r="T1208" i="16"/>
  <c r="T1209" i="16"/>
  <c r="T1210" i="16"/>
  <c r="T1211" i="16"/>
  <c r="T1212" i="16"/>
  <c r="T1213" i="16"/>
  <c r="T1214" i="16"/>
  <c r="T1215" i="16"/>
  <c r="T1216" i="16"/>
  <c r="T1217" i="16"/>
  <c r="T1218" i="16"/>
  <c r="T1219" i="16"/>
  <c r="T1220" i="16"/>
  <c r="T1221" i="16"/>
  <c r="T1222" i="16"/>
  <c r="T1223" i="16"/>
  <c r="T1224" i="16"/>
  <c r="T1225" i="16"/>
  <c r="T1226" i="16"/>
  <c r="T1227" i="16"/>
  <c r="T1228" i="16"/>
  <c r="T1229" i="16"/>
  <c r="T1230" i="16"/>
  <c r="T1231" i="16"/>
  <c r="T1232" i="16"/>
  <c r="T1233" i="16"/>
  <c r="T1234" i="16"/>
  <c r="T1235" i="16"/>
  <c r="T1236" i="16"/>
  <c r="T1237" i="16"/>
  <c r="T1238" i="16"/>
  <c r="T1239" i="16"/>
  <c r="T1240" i="16"/>
  <c r="T1241" i="16"/>
  <c r="T1242" i="16"/>
  <c r="T1243" i="16"/>
  <c r="T1244" i="16"/>
  <c r="T1245" i="16"/>
  <c r="T1246" i="16"/>
  <c r="T1247" i="16"/>
  <c r="T1248" i="16"/>
  <c r="T1249" i="16"/>
  <c r="T1250" i="16"/>
  <c r="T1251" i="16"/>
  <c r="T1252" i="16"/>
  <c r="T1253" i="16"/>
  <c r="T1254" i="16"/>
  <c r="T1255" i="16"/>
  <c r="T1256" i="16"/>
  <c r="T1257" i="16"/>
  <c r="T1258" i="16"/>
  <c r="T1259" i="16"/>
  <c r="T1260" i="16"/>
  <c r="T1261" i="16"/>
  <c r="T1262" i="16"/>
  <c r="T1263" i="16"/>
  <c r="T1264" i="16"/>
  <c r="T1265" i="16"/>
  <c r="T1266" i="16"/>
  <c r="T1267" i="16"/>
  <c r="T1268" i="16"/>
  <c r="T1269" i="16"/>
  <c r="T1270" i="16"/>
  <c r="T1271" i="16"/>
  <c r="T1272" i="16"/>
  <c r="T1273" i="16"/>
  <c r="T1274" i="16"/>
  <c r="T1275" i="16"/>
  <c r="T1276" i="16"/>
  <c r="T1277" i="16"/>
  <c r="T1278" i="16"/>
  <c r="T1279" i="16"/>
  <c r="T1280" i="16"/>
  <c r="T1281" i="16"/>
  <c r="T1282" i="16"/>
  <c r="T1283" i="16"/>
  <c r="T1284" i="16"/>
  <c r="T1285" i="16"/>
  <c r="T1286" i="16"/>
  <c r="T1287" i="16"/>
  <c r="T1288" i="16"/>
  <c r="T1289" i="16"/>
  <c r="T1290" i="16"/>
  <c r="T1291" i="16"/>
  <c r="T1292" i="16"/>
  <c r="T1293" i="16"/>
  <c r="T1294" i="16"/>
  <c r="T1295" i="16"/>
  <c r="T1296" i="16"/>
  <c r="T1297" i="16"/>
  <c r="T1298" i="16"/>
  <c r="T1299" i="16"/>
  <c r="T1300" i="16"/>
  <c r="T1301" i="16"/>
  <c r="T1302" i="16"/>
  <c r="T1303" i="16"/>
  <c r="T1304" i="16"/>
  <c r="T1305" i="16"/>
  <c r="T1306" i="16"/>
  <c r="T1307" i="16"/>
  <c r="T1308" i="16"/>
  <c r="T1309" i="16"/>
  <c r="T1310" i="16"/>
  <c r="T1311" i="16"/>
  <c r="T1312" i="16"/>
  <c r="T1313" i="16"/>
  <c r="T1314" i="16"/>
  <c r="T1315" i="16"/>
  <c r="T1316" i="16"/>
  <c r="T1317" i="16"/>
  <c r="T1318" i="16"/>
  <c r="T1319" i="16"/>
  <c r="T1320" i="16"/>
  <c r="T1321" i="16"/>
  <c r="T1322" i="16"/>
  <c r="T1323" i="16"/>
  <c r="T1324" i="16"/>
  <c r="T1325" i="16"/>
  <c r="T1326" i="16"/>
  <c r="T1327" i="16"/>
  <c r="T1328" i="16"/>
  <c r="T1329" i="16"/>
  <c r="T1330" i="16"/>
  <c r="T1331" i="16"/>
  <c r="T1332" i="16"/>
  <c r="T1333" i="16"/>
  <c r="T1334" i="16"/>
  <c r="T1335" i="16"/>
  <c r="T1336" i="16"/>
  <c r="T1337" i="16"/>
  <c r="T1338" i="16"/>
  <c r="T1339" i="16"/>
  <c r="T1340" i="16"/>
  <c r="T1341" i="16"/>
  <c r="T1342" i="16"/>
  <c r="T1343" i="16"/>
  <c r="T1344" i="16"/>
  <c r="T1345" i="16"/>
  <c r="T1346" i="16"/>
  <c r="T1347" i="16"/>
  <c r="T1348" i="16"/>
  <c r="T1349" i="16"/>
  <c r="T1350" i="16"/>
  <c r="T1351" i="16"/>
  <c r="T1352" i="16"/>
  <c r="T1353" i="16"/>
  <c r="T1354" i="16"/>
  <c r="T1355" i="16"/>
  <c r="T1356" i="16"/>
  <c r="T1357" i="16"/>
  <c r="T1358" i="16"/>
  <c r="T1359" i="16"/>
  <c r="T1360" i="16"/>
  <c r="T1361" i="16"/>
  <c r="T1362" i="16"/>
  <c r="T1363" i="16"/>
  <c r="T1364" i="16"/>
  <c r="T1365" i="16"/>
  <c r="T1366" i="16"/>
  <c r="T1367" i="16"/>
  <c r="T1368" i="16"/>
  <c r="T1369" i="16"/>
  <c r="T1370" i="16"/>
  <c r="T1371" i="16"/>
  <c r="T1372" i="16"/>
  <c r="T1373" i="16"/>
  <c r="T1374" i="16"/>
  <c r="T1375" i="16"/>
  <c r="T1376" i="16"/>
  <c r="T1377" i="16"/>
  <c r="T1378" i="16"/>
  <c r="T1379" i="16"/>
  <c r="T1380" i="16"/>
  <c r="T1381" i="16"/>
  <c r="T1382" i="16"/>
  <c r="T1383" i="16"/>
  <c r="T1384" i="16"/>
  <c r="T1385" i="16"/>
  <c r="T1386" i="16"/>
  <c r="T1387" i="16"/>
  <c r="T1388" i="16"/>
  <c r="T1389" i="16"/>
  <c r="T1390" i="16"/>
  <c r="T1391" i="16"/>
  <c r="T1392" i="16"/>
  <c r="T1393" i="16"/>
  <c r="T1394" i="16"/>
  <c r="T1395" i="16"/>
  <c r="T1396" i="16"/>
  <c r="T1397" i="16"/>
  <c r="T1398" i="16"/>
  <c r="T1399" i="16"/>
  <c r="T1400" i="16"/>
  <c r="T1401" i="16"/>
  <c r="T1402" i="16"/>
  <c r="T1403" i="16"/>
  <c r="T1404" i="16"/>
  <c r="T1405" i="16"/>
  <c r="T1406" i="16"/>
  <c r="T1407" i="16"/>
  <c r="T1408" i="16"/>
  <c r="T1409" i="16"/>
  <c r="T1410" i="16"/>
  <c r="T1411" i="16"/>
  <c r="T1412" i="16"/>
  <c r="T1413" i="16"/>
  <c r="T1414" i="16"/>
  <c r="T1415" i="16"/>
  <c r="T1416" i="16"/>
  <c r="T1417" i="16"/>
  <c r="T1418" i="16"/>
  <c r="T1419" i="16"/>
  <c r="T1420" i="16"/>
  <c r="T1421" i="16"/>
  <c r="T1422" i="16"/>
  <c r="T1423" i="16"/>
  <c r="T1424" i="16"/>
  <c r="T1425" i="16"/>
  <c r="T1426" i="16"/>
  <c r="T1427" i="16"/>
  <c r="T1428" i="16"/>
  <c r="T1429" i="16"/>
  <c r="T1430" i="16"/>
  <c r="T1431" i="16"/>
  <c r="T1432" i="16"/>
  <c r="T1433" i="16"/>
  <c r="T1434" i="16"/>
  <c r="T1435" i="16"/>
  <c r="T1436" i="16"/>
  <c r="T1437" i="16"/>
  <c r="T1438" i="16"/>
  <c r="T1439" i="16"/>
  <c r="T1440" i="16"/>
  <c r="T1441" i="16"/>
  <c r="T1442" i="16"/>
  <c r="T1443" i="16"/>
  <c r="T1444" i="16"/>
  <c r="T1445" i="16"/>
  <c r="T1446" i="16"/>
  <c r="T1447" i="16"/>
  <c r="T1448" i="16"/>
  <c r="T1449" i="16"/>
  <c r="T1450" i="16"/>
  <c r="T1451" i="16"/>
  <c r="T1452" i="16"/>
  <c r="T1453" i="16"/>
  <c r="T1454" i="16"/>
  <c r="T1455" i="16"/>
  <c r="T1456" i="16"/>
  <c r="T1457" i="16"/>
  <c r="T1458" i="16"/>
  <c r="T1459" i="16"/>
  <c r="T1460" i="16"/>
  <c r="T1461" i="16"/>
  <c r="T1462" i="16"/>
  <c r="T1463" i="16"/>
  <c r="T1464" i="16"/>
  <c r="T1465" i="16"/>
  <c r="T1466" i="16"/>
  <c r="T1467" i="16"/>
  <c r="T1468" i="16"/>
  <c r="T1469" i="16"/>
  <c r="T1470" i="16"/>
  <c r="T1471" i="16"/>
  <c r="T1472" i="16"/>
  <c r="T1473" i="16"/>
  <c r="T1474" i="16"/>
  <c r="T1475" i="16"/>
  <c r="T1476" i="16"/>
  <c r="T1477" i="16"/>
  <c r="T1478" i="16"/>
  <c r="T1479" i="16"/>
  <c r="T1480" i="16"/>
  <c r="T1481" i="16"/>
  <c r="T1482" i="16"/>
  <c r="T1483" i="16"/>
  <c r="T1484" i="16"/>
  <c r="T1485" i="16"/>
  <c r="T1486" i="16"/>
  <c r="T1487" i="16"/>
  <c r="T1488" i="16"/>
  <c r="T1489" i="16"/>
  <c r="T1490" i="16"/>
  <c r="T1491" i="16"/>
  <c r="T1492" i="16"/>
  <c r="T1493" i="16"/>
  <c r="T1494" i="16"/>
  <c r="T1495" i="16"/>
  <c r="T1496" i="16"/>
  <c r="T1497" i="16"/>
  <c r="T1498" i="16"/>
  <c r="T1499" i="16"/>
  <c r="T1500" i="16"/>
  <c r="T1501" i="16"/>
  <c r="T1502" i="16"/>
  <c r="T1503" i="16"/>
  <c r="T1504" i="16"/>
  <c r="T1505" i="16"/>
  <c r="T1506" i="16"/>
  <c r="T1507" i="16"/>
  <c r="T1508" i="16"/>
  <c r="T1509" i="16"/>
  <c r="T1510" i="16"/>
  <c r="T1511" i="16"/>
  <c r="T1512" i="16"/>
  <c r="T1513" i="16"/>
  <c r="T1514" i="16"/>
  <c r="T1515" i="16"/>
  <c r="T1516" i="16"/>
  <c r="T1517" i="16"/>
  <c r="T1518" i="16"/>
  <c r="T1519" i="16"/>
  <c r="T1520" i="16"/>
  <c r="T1521" i="16"/>
  <c r="T1522" i="16"/>
  <c r="T1523" i="16"/>
  <c r="T1524" i="16"/>
  <c r="T1525" i="16"/>
  <c r="T1526" i="16"/>
  <c r="T1527" i="16"/>
  <c r="T1528" i="16"/>
  <c r="T1529" i="16"/>
  <c r="T1530" i="16"/>
  <c r="T1531" i="16"/>
  <c r="T1532" i="16"/>
  <c r="T1533" i="16"/>
  <c r="T1534" i="16"/>
  <c r="T1535" i="16"/>
  <c r="T1536" i="16"/>
  <c r="T1537" i="16"/>
  <c r="T1538" i="16"/>
  <c r="T1539" i="16"/>
  <c r="T1540" i="16"/>
  <c r="T1541" i="16"/>
  <c r="T1542" i="16"/>
  <c r="T1543" i="16"/>
  <c r="T1544" i="16"/>
  <c r="T1545" i="16"/>
  <c r="T1546" i="16"/>
  <c r="T1547" i="16"/>
  <c r="T1548" i="16"/>
  <c r="T1549" i="16"/>
  <c r="T1550" i="16"/>
  <c r="T1551" i="16"/>
  <c r="T1552" i="16"/>
  <c r="T1553" i="16"/>
  <c r="T1554" i="16"/>
  <c r="T1555" i="16"/>
  <c r="T1556" i="16"/>
  <c r="T1557" i="16"/>
  <c r="T1558" i="16"/>
  <c r="T1559" i="16"/>
  <c r="T1560" i="16"/>
  <c r="T1561" i="16"/>
  <c r="T1562" i="16"/>
  <c r="T1563" i="16"/>
  <c r="T1564" i="16"/>
  <c r="T1565" i="16"/>
  <c r="T1566" i="16"/>
  <c r="T1567" i="16"/>
  <c r="T1568" i="16"/>
  <c r="T1569" i="16"/>
  <c r="T1570" i="16"/>
  <c r="T1571" i="16"/>
  <c r="T1572" i="16"/>
  <c r="T1573" i="16"/>
  <c r="T1574" i="16"/>
  <c r="T1575" i="16"/>
  <c r="T1576" i="16"/>
  <c r="T1577" i="16"/>
  <c r="T1578" i="16"/>
  <c r="T1579" i="16"/>
  <c r="T1580" i="16"/>
  <c r="T1581" i="16"/>
  <c r="T1582" i="16"/>
  <c r="T1583" i="16"/>
  <c r="AI23" i="16" l="1"/>
  <c r="AI24" i="16"/>
  <c r="AI25" i="16"/>
  <c r="AI26" i="16"/>
  <c r="AI27" i="16"/>
  <c r="AI28" i="16"/>
  <c r="AI29" i="16"/>
  <c r="AI30" i="16"/>
  <c r="AI31" i="16"/>
  <c r="AI32" i="16"/>
  <c r="AI33" i="16"/>
  <c r="AI34" i="16"/>
  <c r="L1583" i="15"/>
  <c r="L1582" i="15"/>
  <c r="L1581" i="15"/>
  <c r="L1580" i="15"/>
  <c r="AI35" i="16" l="1"/>
  <c r="L2" i="15" l="1"/>
  <c r="J2" i="15" s="1"/>
  <c r="L3" i="15"/>
  <c r="J3" i="15" s="1"/>
  <c r="L4" i="15"/>
  <c r="J4" i="15" s="1"/>
  <c r="L5" i="15"/>
  <c r="J5" i="15" s="1"/>
  <c r="L6" i="15"/>
  <c r="J6" i="15" s="1"/>
  <c r="L7" i="15"/>
  <c r="J7" i="15" s="1"/>
  <c r="L8" i="15"/>
  <c r="J8" i="15" s="1"/>
  <c r="L9" i="15"/>
  <c r="J9" i="15" s="1"/>
  <c r="L10" i="15"/>
  <c r="J10" i="15" s="1"/>
  <c r="L11" i="15"/>
  <c r="J11" i="15" s="1"/>
  <c r="L12" i="15"/>
  <c r="J12" i="15" s="1"/>
  <c r="L13" i="15"/>
  <c r="J13" i="15" s="1"/>
  <c r="L14" i="15"/>
  <c r="J14" i="15" s="1"/>
  <c r="L15" i="15"/>
  <c r="J15" i="15" s="1"/>
  <c r="L16" i="15"/>
  <c r="J16" i="15" s="1"/>
  <c r="L17" i="15"/>
  <c r="J17" i="15" s="1"/>
  <c r="L18" i="15"/>
  <c r="J18" i="15" s="1"/>
  <c r="L19" i="15"/>
  <c r="J19" i="15" s="1"/>
  <c r="L20" i="15"/>
  <c r="J20" i="15" s="1"/>
  <c r="L21" i="15"/>
  <c r="J21" i="15" s="1"/>
  <c r="L22" i="15"/>
  <c r="J22" i="15" s="1"/>
  <c r="L23" i="15"/>
  <c r="J23" i="15" s="1"/>
  <c r="L24" i="15"/>
  <c r="J24" i="15" s="1"/>
  <c r="L25" i="15"/>
  <c r="J25" i="15" s="1"/>
  <c r="L26" i="15"/>
  <c r="J26" i="15" s="1"/>
  <c r="L27" i="15"/>
  <c r="J27" i="15" s="1"/>
  <c r="L28" i="15"/>
  <c r="J28" i="15" s="1"/>
  <c r="L29" i="15"/>
  <c r="J29" i="15" s="1"/>
  <c r="L30" i="15"/>
  <c r="J30" i="15" s="1"/>
  <c r="L31" i="15"/>
  <c r="J31" i="15" s="1"/>
  <c r="L32" i="15"/>
  <c r="J32" i="15" s="1"/>
  <c r="L33" i="15"/>
  <c r="J33" i="15" s="1"/>
  <c r="L34" i="15"/>
  <c r="J34" i="15" s="1"/>
  <c r="L35" i="15"/>
  <c r="J35" i="15" s="1"/>
  <c r="L36" i="15"/>
  <c r="J36" i="15" s="1"/>
  <c r="L37" i="15"/>
  <c r="J37" i="15" s="1"/>
  <c r="L38" i="15"/>
  <c r="J38" i="15" s="1"/>
  <c r="L39" i="15"/>
  <c r="J39" i="15" s="1"/>
  <c r="L40" i="15"/>
  <c r="J40" i="15" s="1"/>
  <c r="L41" i="15"/>
  <c r="J41" i="15" s="1"/>
  <c r="L42" i="15"/>
  <c r="J42" i="15" s="1"/>
  <c r="L43" i="15"/>
  <c r="J43" i="15" s="1"/>
  <c r="L44" i="15"/>
  <c r="J44" i="15" s="1"/>
  <c r="L45" i="15"/>
  <c r="J45" i="15" s="1"/>
  <c r="L46" i="15"/>
  <c r="J46" i="15" s="1"/>
  <c r="L47" i="15"/>
  <c r="J47" i="15" s="1"/>
  <c r="L48" i="15"/>
  <c r="J48" i="15" s="1"/>
  <c r="L49" i="15"/>
  <c r="J49" i="15" s="1"/>
  <c r="L50" i="15"/>
  <c r="J50" i="15" s="1"/>
  <c r="L51" i="15"/>
  <c r="J51" i="15" s="1"/>
  <c r="L52" i="15"/>
  <c r="J52" i="15" s="1"/>
  <c r="L53" i="15"/>
  <c r="J53" i="15" s="1"/>
  <c r="L54" i="15"/>
  <c r="J54" i="15" s="1"/>
  <c r="L55" i="15"/>
  <c r="J55" i="15" s="1"/>
  <c r="L56" i="15"/>
  <c r="J56" i="15" s="1"/>
  <c r="L57" i="15"/>
  <c r="J57" i="15" s="1"/>
  <c r="L58" i="15"/>
  <c r="J58" i="15" s="1"/>
  <c r="L59" i="15"/>
  <c r="J59" i="15" s="1"/>
  <c r="L60" i="15"/>
  <c r="J60" i="15" s="1"/>
  <c r="L61" i="15"/>
  <c r="J61" i="15" s="1"/>
  <c r="L62" i="15"/>
  <c r="J62" i="15" s="1"/>
  <c r="L63" i="15"/>
  <c r="J63" i="15" s="1"/>
  <c r="L64" i="15"/>
  <c r="J64" i="15" s="1"/>
  <c r="L65" i="15"/>
  <c r="J65" i="15" s="1"/>
  <c r="L66" i="15"/>
  <c r="J66" i="15" s="1"/>
  <c r="L67" i="15"/>
  <c r="J67" i="15" s="1"/>
  <c r="L68" i="15"/>
  <c r="J68" i="15" s="1"/>
  <c r="L69" i="15"/>
  <c r="J69" i="15" s="1"/>
  <c r="L70" i="15"/>
  <c r="J70" i="15" s="1"/>
  <c r="L71" i="15"/>
  <c r="J71" i="15" s="1"/>
  <c r="L72" i="15"/>
  <c r="J72" i="15" s="1"/>
  <c r="L73" i="15"/>
  <c r="J73" i="15" s="1"/>
  <c r="L74" i="15"/>
  <c r="J74" i="15" s="1"/>
  <c r="L75" i="15"/>
  <c r="J75" i="15" s="1"/>
  <c r="L76" i="15"/>
  <c r="J76" i="15" s="1"/>
  <c r="L77" i="15"/>
  <c r="J77" i="15" s="1"/>
  <c r="L78" i="15"/>
  <c r="J78" i="15" s="1"/>
  <c r="L79" i="15"/>
  <c r="J79" i="15" s="1"/>
  <c r="L80" i="15"/>
  <c r="J80" i="15" s="1"/>
  <c r="L81" i="15"/>
  <c r="J81" i="15" s="1"/>
  <c r="L82" i="15"/>
  <c r="J82" i="15" s="1"/>
  <c r="L83" i="15"/>
  <c r="J83" i="15" s="1"/>
  <c r="L84" i="15"/>
  <c r="J84" i="15" s="1"/>
  <c r="L85" i="15"/>
  <c r="J85" i="15" s="1"/>
  <c r="L86" i="15"/>
  <c r="J86" i="15" s="1"/>
  <c r="L87" i="15"/>
  <c r="J87" i="15" s="1"/>
  <c r="L88" i="15"/>
  <c r="J88" i="15" s="1"/>
  <c r="L89" i="15"/>
  <c r="J89" i="15" s="1"/>
  <c r="L90" i="15"/>
  <c r="J90" i="15" s="1"/>
  <c r="L91" i="15"/>
  <c r="J91" i="15" s="1"/>
  <c r="L92" i="15"/>
  <c r="J92" i="15" s="1"/>
  <c r="L93" i="15"/>
  <c r="J93" i="15" s="1"/>
  <c r="L94" i="15"/>
  <c r="J94" i="15" s="1"/>
  <c r="L95" i="15"/>
  <c r="J95" i="15" s="1"/>
  <c r="L96" i="15"/>
  <c r="J96" i="15" s="1"/>
  <c r="L97" i="15"/>
  <c r="J97" i="15" s="1"/>
  <c r="L98" i="15"/>
  <c r="J98" i="15" s="1"/>
  <c r="L99" i="15"/>
  <c r="J99" i="15" s="1"/>
  <c r="L100" i="15"/>
  <c r="J100" i="15" s="1"/>
  <c r="L101" i="15"/>
  <c r="J101" i="15" s="1"/>
  <c r="L102" i="15"/>
  <c r="J102" i="15" s="1"/>
  <c r="L103" i="15"/>
  <c r="J103" i="15" s="1"/>
  <c r="L104" i="15"/>
  <c r="J104" i="15" s="1"/>
  <c r="L105" i="15"/>
  <c r="J105" i="15" s="1"/>
  <c r="L106" i="15"/>
  <c r="J106" i="15" s="1"/>
  <c r="L107" i="15"/>
  <c r="J107" i="15" s="1"/>
  <c r="L108" i="15"/>
  <c r="J108" i="15" s="1"/>
  <c r="L109" i="15"/>
  <c r="J109" i="15" s="1"/>
  <c r="L110" i="15"/>
  <c r="J110" i="15" s="1"/>
  <c r="L111" i="15"/>
  <c r="J111" i="15" s="1"/>
  <c r="L112" i="15"/>
  <c r="J112" i="15" s="1"/>
  <c r="L113" i="15"/>
  <c r="J113" i="15" s="1"/>
  <c r="L114" i="15"/>
  <c r="J114" i="15" s="1"/>
  <c r="L115" i="15"/>
  <c r="J115" i="15" s="1"/>
  <c r="L116" i="15"/>
  <c r="J116" i="15" s="1"/>
  <c r="L117" i="15"/>
  <c r="J117" i="15" s="1"/>
  <c r="L118" i="15"/>
  <c r="J118" i="15" s="1"/>
  <c r="L119" i="15"/>
  <c r="J119" i="15" s="1"/>
  <c r="L120" i="15"/>
  <c r="J120" i="15" s="1"/>
  <c r="L121" i="15"/>
  <c r="J121" i="15" s="1"/>
  <c r="L122" i="15"/>
  <c r="J122" i="15" s="1"/>
  <c r="L123" i="15"/>
  <c r="J123" i="15" s="1"/>
  <c r="L124" i="15"/>
  <c r="J124" i="15" s="1"/>
  <c r="L125" i="15"/>
  <c r="J125" i="15" s="1"/>
  <c r="L126" i="15"/>
  <c r="J126" i="15" s="1"/>
  <c r="L127" i="15"/>
  <c r="J127" i="15" s="1"/>
  <c r="L128" i="15"/>
  <c r="J128" i="15" s="1"/>
  <c r="L129" i="15"/>
  <c r="J129" i="15" s="1"/>
  <c r="L130" i="15"/>
  <c r="J130" i="15" s="1"/>
  <c r="L131" i="15"/>
  <c r="J131" i="15" s="1"/>
  <c r="L132" i="15"/>
  <c r="J132" i="15" s="1"/>
  <c r="L133" i="15"/>
  <c r="J133" i="15" s="1"/>
  <c r="L134" i="15"/>
  <c r="J134" i="15" s="1"/>
  <c r="L135" i="15"/>
  <c r="J135" i="15" s="1"/>
  <c r="L136" i="15"/>
  <c r="J136" i="15" s="1"/>
  <c r="L137" i="15"/>
  <c r="J137" i="15" s="1"/>
  <c r="L138" i="15"/>
  <c r="J138" i="15" s="1"/>
  <c r="L139" i="15"/>
  <c r="J139" i="15" s="1"/>
  <c r="L140" i="15"/>
  <c r="J140" i="15" s="1"/>
  <c r="L141" i="15"/>
  <c r="J141" i="15" s="1"/>
  <c r="L142" i="15"/>
  <c r="J142" i="15" s="1"/>
  <c r="L143" i="15"/>
  <c r="J143" i="15" s="1"/>
  <c r="L144" i="15"/>
  <c r="J144" i="15" s="1"/>
  <c r="L145" i="15"/>
  <c r="J145" i="15" s="1"/>
  <c r="L146" i="15"/>
  <c r="J146" i="15" s="1"/>
  <c r="L147" i="15"/>
  <c r="J147" i="15" s="1"/>
  <c r="L148" i="15"/>
  <c r="J148" i="15" s="1"/>
  <c r="L149" i="15"/>
  <c r="J149" i="15" s="1"/>
  <c r="L150" i="15"/>
  <c r="J150" i="15" s="1"/>
  <c r="L151" i="15"/>
  <c r="J151" i="15" s="1"/>
  <c r="L152" i="15"/>
  <c r="J152" i="15" s="1"/>
  <c r="L153" i="15"/>
  <c r="J153" i="15" s="1"/>
  <c r="L154" i="15"/>
  <c r="J154" i="15" s="1"/>
  <c r="L155" i="15"/>
  <c r="J155" i="15" s="1"/>
  <c r="L156" i="15"/>
  <c r="J156" i="15" s="1"/>
  <c r="L157" i="15"/>
  <c r="J157" i="15" s="1"/>
  <c r="L158" i="15"/>
  <c r="J158" i="15" s="1"/>
  <c r="L159" i="15"/>
  <c r="J159" i="15" s="1"/>
  <c r="L160" i="15"/>
  <c r="J160" i="15" s="1"/>
  <c r="L161" i="15"/>
  <c r="J161" i="15" s="1"/>
  <c r="L162" i="15"/>
  <c r="J162" i="15" s="1"/>
  <c r="L163" i="15"/>
  <c r="J163" i="15" s="1"/>
  <c r="L164" i="15"/>
  <c r="J164" i="15" s="1"/>
  <c r="L165" i="15"/>
  <c r="J165" i="15" s="1"/>
  <c r="L166" i="15"/>
  <c r="J166" i="15" s="1"/>
  <c r="L167" i="15"/>
  <c r="J167" i="15" s="1"/>
  <c r="L168" i="15"/>
  <c r="J168" i="15" s="1"/>
  <c r="L169" i="15"/>
  <c r="J169" i="15" s="1"/>
  <c r="L170" i="15"/>
  <c r="J170" i="15" s="1"/>
  <c r="L171" i="15"/>
  <c r="J171" i="15" s="1"/>
  <c r="L172" i="15"/>
  <c r="J172" i="15" s="1"/>
  <c r="L173" i="15"/>
  <c r="J173" i="15" s="1"/>
  <c r="L174" i="15"/>
  <c r="J174" i="15" s="1"/>
  <c r="L175" i="15"/>
  <c r="J175" i="15" s="1"/>
  <c r="L176" i="15"/>
  <c r="J176" i="15" s="1"/>
  <c r="L177" i="15"/>
  <c r="J177" i="15" s="1"/>
  <c r="L178" i="15"/>
  <c r="J178" i="15" s="1"/>
  <c r="L179" i="15"/>
  <c r="J179" i="15" s="1"/>
  <c r="L180" i="15"/>
  <c r="J180" i="15" s="1"/>
  <c r="L181" i="15"/>
  <c r="J181" i="15" s="1"/>
  <c r="L182" i="15"/>
  <c r="J182" i="15" s="1"/>
  <c r="L183" i="15"/>
  <c r="J183" i="15" s="1"/>
  <c r="L184" i="15"/>
  <c r="J184" i="15" s="1"/>
  <c r="L185" i="15"/>
  <c r="J185" i="15" s="1"/>
  <c r="L186" i="15"/>
  <c r="J186" i="15" s="1"/>
  <c r="L187" i="15"/>
  <c r="J187" i="15" s="1"/>
  <c r="L188" i="15"/>
  <c r="J188" i="15" s="1"/>
  <c r="L189" i="15"/>
  <c r="J189" i="15" s="1"/>
  <c r="L190" i="15"/>
  <c r="J190" i="15" s="1"/>
  <c r="L191" i="15"/>
  <c r="J191" i="15" s="1"/>
  <c r="L192" i="15"/>
  <c r="J192" i="15" s="1"/>
  <c r="L193" i="15"/>
  <c r="J193" i="15" s="1"/>
  <c r="L194" i="15"/>
  <c r="J194" i="15" s="1"/>
  <c r="L195" i="15"/>
  <c r="J195" i="15" s="1"/>
  <c r="L196" i="15"/>
  <c r="J196" i="15" s="1"/>
  <c r="L197" i="15"/>
  <c r="J197" i="15" s="1"/>
  <c r="L198" i="15"/>
  <c r="J198" i="15" s="1"/>
  <c r="L199" i="15"/>
  <c r="J199" i="15" s="1"/>
  <c r="L200" i="15"/>
  <c r="J200" i="15" s="1"/>
  <c r="L201" i="15"/>
  <c r="J201" i="15" s="1"/>
  <c r="L202" i="15"/>
  <c r="J202" i="15" s="1"/>
  <c r="L203" i="15"/>
  <c r="J203" i="15" s="1"/>
  <c r="L204" i="15"/>
  <c r="J204" i="15" s="1"/>
  <c r="L205" i="15"/>
  <c r="J205" i="15" s="1"/>
  <c r="L206" i="15"/>
  <c r="J206" i="15" s="1"/>
  <c r="L207" i="15"/>
  <c r="J207" i="15" s="1"/>
  <c r="L208" i="15"/>
  <c r="J208" i="15" s="1"/>
  <c r="L209" i="15"/>
  <c r="J209" i="15" s="1"/>
  <c r="L210" i="15"/>
  <c r="J210" i="15" s="1"/>
  <c r="L211" i="15"/>
  <c r="J211" i="15" s="1"/>
  <c r="L212" i="15"/>
  <c r="J212" i="15" s="1"/>
  <c r="L213" i="15"/>
  <c r="J213" i="15" s="1"/>
  <c r="L214" i="15"/>
  <c r="J214" i="15" s="1"/>
  <c r="L215" i="15"/>
  <c r="J215" i="15" s="1"/>
  <c r="L216" i="15"/>
  <c r="J216" i="15" s="1"/>
  <c r="L217" i="15"/>
  <c r="J217" i="15" s="1"/>
  <c r="L218" i="15"/>
  <c r="J218" i="15" s="1"/>
  <c r="L219" i="15"/>
  <c r="J219" i="15" s="1"/>
  <c r="L220" i="15"/>
  <c r="J220" i="15" s="1"/>
  <c r="L221" i="15"/>
  <c r="J221" i="15" s="1"/>
  <c r="L222" i="15"/>
  <c r="J222" i="15" s="1"/>
  <c r="L223" i="15"/>
  <c r="J223" i="15" s="1"/>
  <c r="L224" i="15"/>
  <c r="J224" i="15" s="1"/>
  <c r="L225" i="15"/>
  <c r="J225" i="15" s="1"/>
  <c r="L226" i="15"/>
  <c r="J226" i="15" s="1"/>
  <c r="L227" i="15"/>
  <c r="J227" i="15" s="1"/>
  <c r="L228" i="15"/>
  <c r="J228" i="15" s="1"/>
  <c r="L229" i="15"/>
  <c r="J229" i="15" s="1"/>
  <c r="L230" i="15"/>
  <c r="J230" i="15" s="1"/>
  <c r="L231" i="15"/>
  <c r="J231" i="15" s="1"/>
  <c r="L232" i="15"/>
  <c r="J232" i="15" s="1"/>
  <c r="L233" i="15"/>
  <c r="J233" i="15" s="1"/>
  <c r="L234" i="15"/>
  <c r="J234" i="15" s="1"/>
  <c r="L235" i="15"/>
  <c r="J235" i="15" s="1"/>
  <c r="L236" i="15"/>
  <c r="J236" i="15" s="1"/>
  <c r="L237" i="15"/>
  <c r="J237" i="15" s="1"/>
  <c r="L238" i="15"/>
  <c r="J238" i="15" s="1"/>
  <c r="L239" i="15"/>
  <c r="J239" i="15" s="1"/>
  <c r="L240" i="15"/>
  <c r="J240" i="15" s="1"/>
  <c r="L241" i="15"/>
  <c r="J241" i="15" s="1"/>
  <c r="L242" i="15"/>
  <c r="J242" i="15" s="1"/>
  <c r="L243" i="15"/>
  <c r="J243" i="15" s="1"/>
  <c r="L244" i="15"/>
  <c r="J244" i="15" s="1"/>
  <c r="L245" i="15"/>
  <c r="J245" i="15" s="1"/>
  <c r="L246" i="15"/>
  <c r="J246" i="15" s="1"/>
  <c r="L247" i="15"/>
  <c r="J247" i="15" s="1"/>
  <c r="L248" i="15"/>
  <c r="J248" i="15" s="1"/>
  <c r="L249" i="15"/>
  <c r="J249" i="15" s="1"/>
  <c r="L250" i="15"/>
  <c r="J250" i="15" s="1"/>
  <c r="L251" i="15"/>
  <c r="J251" i="15" s="1"/>
  <c r="L252" i="15"/>
  <c r="J252" i="15" s="1"/>
  <c r="L253" i="15"/>
  <c r="J253" i="15" s="1"/>
  <c r="L254" i="15"/>
  <c r="J254" i="15" s="1"/>
  <c r="L255" i="15"/>
  <c r="J255" i="15" s="1"/>
  <c r="L256" i="15"/>
  <c r="J256" i="15" s="1"/>
  <c r="L257" i="15"/>
  <c r="J257" i="15" s="1"/>
  <c r="L258" i="15"/>
  <c r="J258" i="15" s="1"/>
  <c r="L259" i="15"/>
  <c r="J259" i="15" s="1"/>
  <c r="L260" i="15"/>
  <c r="J260" i="15" s="1"/>
  <c r="L261" i="15"/>
  <c r="J261" i="15" s="1"/>
  <c r="L262" i="15"/>
  <c r="J262" i="15" s="1"/>
  <c r="L263" i="15"/>
  <c r="J263" i="15" s="1"/>
  <c r="L264" i="15"/>
  <c r="J264" i="15" s="1"/>
  <c r="L265" i="15"/>
  <c r="J265" i="15" s="1"/>
  <c r="L266" i="15"/>
  <c r="J266" i="15" s="1"/>
  <c r="L267" i="15"/>
  <c r="J267" i="15" s="1"/>
  <c r="L268" i="15"/>
  <c r="J268" i="15" s="1"/>
  <c r="L269" i="15"/>
  <c r="J269" i="15" s="1"/>
  <c r="L270" i="15"/>
  <c r="J270" i="15" s="1"/>
  <c r="L271" i="15"/>
  <c r="J271" i="15" s="1"/>
  <c r="L272" i="15"/>
  <c r="J272" i="15" s="1"/>
  <c r="L273" i="15"/>
  <c r="J273" i="15" s="1"/>
  <c r="L274" i="15"/>
  <c r="J274" i="15" s="1"/>
  <c r="L275" i="15"/>
  <c r="J275" i="15" s="1"/>
  <c r="L276" i="15"/>
  <c r="J276" i="15" s="1"/>
  <c r="L277" i="15"/>
  <c r="J277" i="15" s="1"/>
  <c r="L278" i="15"/>
  <c r="J278" i="15" s="1"/>
  <c r="L279" i="15"/>
  <c r="J279" i="15" s="1"/>
  <c r="L280" i="15"/>
  <c r="J280" i="15" s="1"/>
  <c r="L281" i="15"/>
  <c r="J281" i="15" s="1"/>
  <c r="L282" i="15"/>
  <c r="J282" i="15" s="1"/>
  <c r="L283" i="15"/>
  <c r="J283" i="15" s="1"/>
  <c r="L284" i="15"/>
  <c r="J284" i="15" s="1"/>
  <c r="L285" i="15"/>
  <c r="J285" i="15" s="1"/>
  <c r="L286" i="15"/>
  <c r="J286" i="15" s="1"/>
  <c r="L287" i="15"/>
  <c r="J287" i="15" s="1"/>
  <c r="L288" i="15"/>
  <c r="J288" i="15" s="1"/>
  <c r="L289" i="15"/>
  <c r="J289" i="15" s="1"/>
  <c r="L290" i="15"/>
  <c r="J290" i="15" s="1"/>
  <c r="L291" i="15"/>
  <c r="J291" i="15" s="1"/>
  <c r="L292" i="15"/>
  <c r="J292" i="15" s="1"/>
  <c r="L293" i="15"/>
  <c r="J293" i="15" s="1"/>
  <c r="L294" i="15"/>
  <c r="J294" i="15" s="1"/>
  <c r="L295" i="15"/>
  <c r="J295" i="15" s="1"/>
  <c r="L296" i="15"/>
  <c r="J296" i="15" s="1"/>
  <c r="L297" i="15"/>
  <c r="J297" i="15" s="1"/>
  <c r="L298" i="15"/>
  <c r="J298" i="15" s="1"/>
  <c r="L299" i="15"/>
  <c r="J299" i="15" s="1"/>
  <c r="L300" i="15"/>
  <c r="J300" i="15" s="1"/>
  <c r="L301" i="15"/>
  <c r="J301" i="15" s="1"/>
  <c r="L302" i="15"/>
  <c r="J302" i="15" s="1"/>
  <c r="L303" i="15"/>
  <c r="J303" i="15" s="1"/>
  <c r="L304" i="15"/>
  <c r="J304" i="15" s="1"/>
  <c r="L305" i="15"/>
  <c r="J305" i="15" s="1"/>
  <c r="L306" i="15"/>
  <c r="J306" i="15" s="1"/>
  <c r="L307" i="15"/>
  <c r="J307" i="15" s="1"/>
  <c r="L308" i="15"/>
  <c r="J308" i="15" s="1"/>
  <c r="L309" i="15"/>
  <c r="J309" i="15" s="1"/>
  <c r="L310" i="15"/>
  <c r="J310" i="15" s="1"/>
  <c r="L311" i="15"/>
  <c r="J311" i="15" s="1"/>
  <c r="L312" i="15"/>
  <c r="J312" i="15" s="1"/>
  <c r="L313" i="15"/>
  <c r="J313" i="15" s="1"/>
  <c r="L314" i="15"/>
  <c r="J314" i="15" s="1"/>
  <c r="L315" i="15"/>
  <c r="J315" i="15" s="1"/>
  <c r="L316" i="15"/>
  <c r="J316" i="15" s="1"/>
  <c r="L317" i="15"/>
  <c r="J317" i="15" s="1"/>
  <c r="L318" i="15"/>
  <c r="J318" i="15" s="1"/>
  <c r="L319" i="15"/>
  <c r="J319" i="15" s="1"/>
  <c r="L320" i="15"/>
  <c r="J320" i="15" s="1"/>
  <c r="L321" i="15"/>
  <c r="J321" i="15" s="1"/>
  <c r="L322" i="15"/>
  <c r="J322" i="15" s="1"/>
  <c r="L323" i="15"/>
  <c r="J323" i="15" s="1"/>
  <c r="L324" i="15"/>
  <c r="J324" i="15" s="1"/>
  <c r="L325" i="15"/>
  <c r="J325" i="15" s="1"/>
  <c r="L326" i="15"/>
  <c r="J326" i="15" s="1"/>
  <c r="L327" i="15"/>
  <c r="J327" i="15" s="1"/>
  <c r="L328" i="15"/>
  <c r="J328" i="15" s="1"/>
  <c r="L329" i="15"/>
  <c r="J329" i="15" s="1"/>
  <c r="L330" i="15"/>
  <c r="J330" i="15" s="1"/>
  <c r="L331" i="15"/>
  <c r="J331" i="15" s="1"/>
  <c r="L332" i="15"/>
  <c r="J332" i="15" s="1"/>
  <c r="L333" i="15"/>
  <c r="J333" i="15" s="1"/>
  <c r="L334" i="15"/>
  <c r="J334" i="15" s="1"/>
  <c r="L335" i="15"/>
  <c r="J335" i="15" s="1"/>
  <c r="L336" i="15"/>
  <c r="J336" i="15" s="1"/>
  <c r="L337" i="15"/>
  <c r="J337" i="15" s="1"/>
  <c r="L338" i="15"/>
  <c r="J338" i="15" s="1"/>
  <c r="L339" i="15"/>
  <c r="J339" i="15" s="1"/>
  <c r="L340" i="15"/>
  <c r="J340" i="15" s="1"/>
  <c r="L341" i="15"/>
  <c r="J341" i="15" s="1"/>
  <c r="L342" i="15"/>
  <c r="J342" i="15" s="1"/>
  <c r="L343" i="15"/>
  <c r="J343" i="15" s="1"/>
  <c r="L344" i="15"/>
  <c r="J344" i="15" s="1"/>
  <c r="L345" i="15"/>
  <c r="J345" i="15" s="1"/>
  <c r="L346" i="15"/>
  <c r="J346" i="15" s="1"/>
  <c r="L347" i="15"/>
  <c r="J347" i="15" s="1"/>
  <c r="L348" i="15"/>
  <c r="J348" i="15" s="1"/>
  <c r="L349" i="15"/>
  <c r="J349" i="15" s="1"/>
  <c r="L350" i="15"/>
  <c r="J350" i="15" s="1"/>
  <c r="L351" i="15"/>
  <c r="J351" i="15" s="1"/>
  <c r="L352" i="15"/>
  <c r="J352" i="15" s="1"/>
  <c r="L353" i="15"/>
  <c r="J353" i="15" s="1"/>
  <c r="L354" i="15"/>
  <c r="J354" i="15" s="1"/>
  <c r="L355" i="15"/>
  <c r="J355" i="15" s="1"/>
  <c r="L356" i="15"/>
  <c r="J356" i="15" s="1"/>
  <c r="L357" i="15"/>
  <c r="J357" i="15" s="1"/>
  <c r="L358" i="15"/>
  <c r="J358" i="15" s="1"/>
  <c r="L359" i="15"/>
  <c r="J359" i="15" s="1"/>
  <c r="L360" i="15"/>
  <c r="J360" i="15" s="1"/>
  <c r="L361" i="15"/>
  <c r="J361" i="15" s="1"/>
  <c r="L362" i="15"/>
  <c r="J362" i="15" s="1"/>
  <c r="L363" i="15"/>
  <c r="J363" i="15" s="1"/>
  <c r="L364" i="15"/>
  <c r="J364" i="15" s="1"/>
  <c r="L365" i="15"/>
  <c r="J365" i="15" s="1"/>
  <c r="L366" i="15"/>
  <c r="J366" i="15" s="1"/>
  <c r="L367" i="15"/>
  <c r="J367" i="15" s="1"/>
  <c r="L368" i="15"/>
  <c r="J368" i="15" s="1"/>
  <c r="L369" i="15"/>
  <c r="J369" i="15" s="1"/>
  <c r="L370" i="15"/>
  <c r="J370" i="15" s="1"/>
  <c r="L371" i="15"/>
  <c r="J371" i="15" s="1"/>
  <c r="L372" i="15"/>
  <c r="J372" i="15" s="1"/>
  <c r="L373" i="15"/>
  <c r="J373" i="15" s="1"/>
  <c r="L374" i="15"/>
  <c r="J374" i="15" s="1"/>
  <c r="L375" i="15"/>
  <c r="J375" i="15" s="1"/>
  <c r="L376" i="15"/>
  <c r="J376" i="15" s="1"/>
  <c r="L377" i="15"/>
  <c r="J377" i="15" s="1"/>
  <c r="L378" i="15"/>
  <c r="J378" i="15" s="1"/>
  <c r="L379" i="15"/>
  <c r="J379" i="15" s="1"/>
  <c r="L380" i="15"/>
  <c r="J380" i="15" s="1"/>
  <c r="L381" i="15"/>
  <c r="J381" i="15" s="1"/>
  <c r="L382" i="15"/>
  <c r="J382" i="15" s="1"/>
  <c r="L383" i="15"/>
  <c r="J383" i="15" s="1"/>
  <c r="L384" i="15"/>
  <c r="J384" i="15" s="1"/>
  <c r="L385" i="15"/>
  <c r="J385" i="15" s="1"/>
  <c r="L386" i="15"/>
  <c r="J386" i="15" s="1"/>
  <c r="L387" i="15"/>
  <c r="J387" i="15" s="1"/>
  <c r="L388" i="15"/>
  <c r="J388" i="15" s="1"/>
  <c r="L389" i="15"/>
  <c r="J389" i="15" s="1"/>
  <c r="L390" i="15"/>
  <c r="J390" i="15" s="1"/>
  <c r="L391" i="15"/>
  <c r="J391" i="15" s="1"/>
  <c r="L392" i="15"/>
  <c r="J392" i="15" s="1"/>
  <c r="L393" i="15"/>
  <c r="J393" i="15" s="1"/>
  <c r="L394" i="15"/>
  <c r="J394" i="15" s="1"/>
  <c r="L395" i="15"/>
  <c r="J395" i="15" s="1"/>
  <c r="L396" i="15"/>
  <c r="J396" i="15" s="1"/>
  <c r="L397" i="15"/>
  <c r="J397" i="15" s="1"/>
  <c r="L398" i="15"/>
  <c r="J398" i="15" s="1"/>
  <c r="L399" i="15"/>
  <c r="J399" i="15" s="1"/>
  <c r="L400" i="15"/>
  <c r="J400" i="15" s="1"/>
  <c r="L401" i="15"/>
  <c r="J401" i="15" s="1"/>
  <c r="L402" i="15"/>
  <c r="J402" i="15" s="1"/>
  <c r="L403" i="15"/>
  <c r="J403" i="15" s="1"/>
  <c r="L404" i="15"/>
  <c r="J404" i="15" s="1"/>
  <c r="L405" i="15"/>
  <c r="J405" i="15" s="1"/>
  <c r="L406" i="15"/>
  <c r="J406" i="15" s="1"/>
  <c r="L407" i="15"/>
  <c r="J407" i="15" s="1"/>
  <c r="L408" i="15"/>
  <c r="J408" i="15" s="1"/>
  <c r="L409" i="15"/>
  <c r="J409" i="15" s="1"/>
  <c r="L410" i="15"/>
  <c r="J410" i="15" s="1"/>
  <c r="L411" i="15"/>
  <c r="J411" i="15" s="1"/>
  <c r="L412" i="15"/>
  <c r="J412" i="15" s="1"/>
  <c r="L413" i="15"/>
  <c r="J413" i="15" s="1"/>
  <c r="L414" i="15"/>
  <c r="J414" i="15" s="1"/>
  <c r="L415" i="15"/>
  <c r="J415" i="15" s="1"/>
  <c r="L416" i="15"/>
  <c r="J416" i="15" s="1"/>
  <c r="L417" i="15"/>
  <c r="J417" i="15" s="1"/>
  <c r="L418" i="15"/>
  <c r="J418" i="15" s="1"/>
  <c r="L419" i="15"/>
  <c r="J419" i="15" s="1"/>
  <c r="L420" i="15"/>
  <c r="J420" i="15" s="1"/>
  <c r="L421" i="15"/>
  <c r="J421" i="15" s="1"/>
  <c r="L422" i="15"/>
  <c r="J422" i="15" s="1"/>
  <c r="L423" i="15"/>
  <c r="J423" i="15" s="1"/>
  <c r="L424" i="15"/>
  <c r="J424" i="15" s="1"/>
  <c r="L425" i="15"/>
  <c r="J425" i="15" s="1"/>
  <c r="L426" i="15"/>
  <c r="J426" i="15" s="1"/>
  <c r="L427" i="15"/>
  <c r="J427" i="15" s="1"/>
  <c r="L428" i="15"/>
  <c r="J428" i="15" s="1"/>
  <c r="L429" i="15"/>
  <c r="J429" i="15" s="1"/>
  <c r="L430" i="15"/>
  <c r="J430" i="15" s="1"/>
  <c r="L431" i="15"/>
  <c r="J431" i="15" s="1"/>
  <c r="L432" i="15"/>
  <c r="J432" i="15" s="1"/>
  <c r="L433" i="15"/>
  <c r="J433" i="15" s="1"/>
  <c r="L434" i="15"/>
  <c r="J434" i="15" s="1"/>
  <c r="L435" i="15"/>
  <c r="J435" i="15" s="1"/>
  <c r="L436" i="15"/>
  <c r="J436" i="15" s="1"/>
  <c r="L437" i="15"/>
  <c r="J437" i="15" s="1"/>
  <c r="L438" i="15"/>
  <c r="J438" i="15" s="1"/>
  <c r="L439" i="15"/>
  <c r="J439" i="15" s="1"/>
  <c r="L440" i="15"/>
  <c r="J440" i="15" s="1"/>
  <c r="L441" i="15"/>
  <c r="J441" i="15" s="1"/>
  <c r="L442" i="15"/>
  <c r="J442" i="15" s="1"/>
  <c r="L443" i="15"/>
  <c r="J443" i="15" s="1"/>
  <c r="L444" i="15"/>
  <c r="J444" i="15" s="1"/>
  <c r="L445" i="15"/>
  <c r="J445" i="15" s="1"/>
  <c r="L446" i="15"/>
  <c r="J446" i="15" s="1"/>
  <c r="L447" i="15"/>
  <c r="J447" i="15" s="1"/>
  <c r="L448" i="15"/>
  <c r="J448" i="15" s="1"/>
  <c r="L449" i="15"/>
  <c r="J449" i="15" s="1"/>
  <c r="L450" i="15"/>
  <c r="J450" i="15" s="1"/>
  <c r="L451" i="15"/>
  <c r="J451" i="15" s="1"/>
  <c r="L452" i="15"/>
  <c r="J452" i="15" s="1"/>
  <c r="L453" i="15"/>
  <c r="J453" i="15" s="1"/>
  <c r="L454" i="15"/>
  <c r="J454" i="15" s="1"/>
  <c r="L455" i="15"/>
  <c r="J455" i="15" s="1"/>
  <c r="L456" i="15"/>
  <c r="J456" i="15" s="1"/>
  <c r="L457" i="15"/>
  <c r="J457" i="15" s="1"/>
  <c r="L458" i="15"/>
  <c r="J458" i="15" s="1"/>
  <c r="L459" i="15"/>
  <c r="J459" i="15" s="1"/>
  <c r="L460" i="15"/>
  <c r="J460" i="15" s="1"/>
  <c r="L461" i="15"/>
  <c r="J461" i="15" s="1"/>
  <c r="L462" i="15"/>
  <c r="J462" i="15" s="1"/>
  <c r="L463" i="15"/>
  <c r="J463" i="15" s="1"/>
  <c r="L464" i="15"/>
  <c r="J464" i="15" s="1"/>
  <c r="L465" i="15"/>
  <c r="J465" i="15" s="1"/>
  <c r="L466" i="15"/>
  <c r="J466" i="15" s="1"/>
  <c r="L467" i="15"/>
  <c r="J467" i="15" s="1"/>
  <c r="L468" i="15"/>
  <c r="J468" i="15" s="1"/>
  <c r="L469" i="15"/>
  <c r="J469" i="15" s="1"/>
  <c r="L470" i="15"/>
  <c r="J470" i="15" s="1"/>
  <c r="L471" i="15"/>
  <c r="J471" i="15" s="1"/>
  <c r="L472" i="15"/>
  <c r="J472" i="15" s="1"/>
  <c r="L473" i="15"/>
  <c r="J473" i="15" s="1"/>
  <c r="L474" i="15"/>
  <c r="J474" i="15" s="1"/>
  <c r="L475" i="15"/>
  <c r="J475" i="15" s="1"/>
  <c r="L476" i="15"/>
  <c r="J476" i="15" s="1"/>
  <c r="L477" i="15"/>
  <c r="J477" i="15" s="1"/>
  <c r="L478" i="15"/>
  <c r="J478" i="15" s="1"/>
  <c r="L479" i="15"/>
  <c r="J479" i="15" s="1"/>
  <c r="L480" i="15"/>
  <c r="J480" i="15" s="1"/>
  <c r="L481" i="15"/>
  <c r="J481" i="15" s="1"/>
  <c r="L482" i="15"/>
  <c r="J482" i="15" s="1"/>
  <c r="L483" i="15"/>
  <c r="J483" i="15" s="1"/>
  <c r="L484" i="15"/>
  <c r="J484" i="15" s="1"/>
  <c r="L485" i="15"/>
  <c r="J485" i="15" s="1"/>
  <c r="L486" i="15"/>
  <c r="J486" i="15" s="1"/>
  <c r="L487" i="15"/>
  <c r="J487" i="15" s="1"/>
  <c r="L488" i="15"/>
  <c r="J488" i="15" s="1"/>
  <c r="L489" i="15"/>
  <c r="J489" i="15" s="1"/>
  <c r="L490" i="15"/>
  <c r="J490" i="15" s="1"/>
  <c r="L491" i="15"/>
  <c r="J491" i="15" s="1"/>
  <c r="L492" i="15"/>
  <c r="J492" i="15" s="1"/>
  <c r="L493" i="15"/>
  <c r="J493" i="15" s="1"/>
  <c r="L494" i="15"/>
  <c r="J494" i="15" s="1"/>
  <c r="L495" i="15"/>
  <c r="J495" i="15" s="1"/>
  <c r="L496" i="15"/>
  <c r="J496" i="15" s="1"/>
  <c r="L497" i="15"/>
  <c r="J497" i="15" s="1"/>
  <c r="L498" i="15"/>
  <c r="J498" i="15" s="1"/>
  <c r="L499" i="15"/>
  <c r="J499" i="15" s="1"/>
  <c r="L500" i="15"/>
  <c r="J500" i="15" s="1"/>
  <c r="L501" i="15"/>
  <c r="J501" i="15" s="1"/>
  <c r="L502" i="15"/>
  <c r="J502" i="15" s="1"/>
  <c r="L503" i="15"/>
  <c r="J503" i="15" s="1"/>
  <c r="L504" i="15"/>
  <c r="J504" i="15" s="1"/>
  <c r="L505" i="15"/>
  <c r="J505" i="15" s="1"/>
  <c r="L506" i="15"/>
  <c r="J506" i="15" s="1"/>
  <c r="L507" i="15"/>
  <c r="J507" i="15" s="1"/>
  <c r="L508" i="15"/>
  <c r="J508" i="15" s="1"/>
  <c r="L509" i="15"/>
  <c r="J509" i="15" s="1"/>
  <c r="L510" i="15"/>
  <c r="J510" i="15" s="1"/>
  <c r="L511" i="15"/>
  <c r="J511" i="15" s="1"/>
  <c r="L512" i="15"/>
  <c r="J512" i="15" s="1"/>
  <c r="L513" i="15"/>
  <c r="J513" i="15" s="1"/>
  <c r="L514" i="15"/>
  <c r="J514" i="15" s="1"/>
  <c r="L515" i="15"/>
  <c r="J515" i="15" s="1"/>
  <c r="L516" i="15"/>
  <c r="J516" i="15" s="1"/>
  <c r="L517" i="15"/>
  <c r="J517" i="15" s="1"/>
  <c r="L518" i="15"/>
  <c r="J518" i="15" s="1"/>
  <c r="L519" i="15"/>
  <c r="J519" i="15" s="1"/>
  <c r="L520" i="15"/>
  <c r="J520" i="15" s="1"/>
  <c r="L521" i="15"/>
  <c r="J521" i="15" s="1"/>
  <c r="L522" i="15"/>
  <c r="J522" i="15" s="1"/>
  <c r="L523" i="15"/>
  <c r="J523" i="15" s="1"/>
  <c r="L524" i="15"/>
  <c r="J524" i="15" s="1"/>
  <c r="L525" i="15"/>
  <c r="J525" i="15" s="1"/>
  <c r="L526" i="15"/>
  <c r="J526" i="15" s="1"/>
  <c r="L527" i="15"/>
  <c r="J527" i="15" s="1"/>
  <c r="L528" i="15"/>
  <c r="J528" i="15" s="1"/>
  <c r="L529" i="15"/>
  <c r="J529" i="15" s="1"/>
  <c r="L530" i="15"/>
  <c r="J530" i="15" s="1"/>
  <c r="L531" i="15"/>
  <c r="J531" i="15" s="1"/>
  <c r="L532" i="15"/>
  <c r="J532" i="15" s="1"/>
  <c r="L533" i="15"/>
  <c r="J533" i="15" s="1"/>
  <c r="L534" i="15"/>
  <c r="J534" i="15" s="1"/>
  <c r="L535" i="15"/>
  <c r="J535" i="15" s="1"/>
  <c r="L536" i="15"/>
  <c r="J536" i="15" s="1"/>
  <c r="L537" i="15"/>
  <c r="J537" i="15" s="1"/>
  <c r="L538" i="15"/>
  <c r="J538" i="15" s="1"/>
  <c r="L539" i="15"/>
  <c r="J539" i="15" s="1"/>
  <c r="L540" i="15"/>
  <c r="J540" i="15" s="1"/>
  <c r="L541" i="15"/>
  <c r="J541" i="15" s="1"/>
  <c r="L542" i="15"/>
  <c r="J542" i="15" s="1"/>
  <c r="L543" i="15"/>
  <c r="J543" i="15" s="1"/>
  <c r="L544" i="15"/>
  <c r="J544" i="15" s="1"/>
  <c r="L545" i="15"/>
  <c r="J545" i="15" s="1"/>
  <c r="L546" i="15"/>
  <c r="J546" i="15" s="1"/>
  <c r="L547" i="15"/>
  <c r="J547" i="15" s="1"/>
  <c r="L548" i="15"/>
  <c r="J548" i="15" s="1"/>
  <c r="L549" i="15"/>
  <c r="J549" i="15" s="1"/>
  <c r="L550" i="15"/>
  <c r="J550" i="15" s="1"/>
  <c r="L551" i="15"/>
  <c r="J551" i="15" s="1"/>
  <c r="L552" i="15"/>
  <c r="J552" i="15" s="1"/>
  <c r="L553" i="15"/>
  <c r="J553" i="15" s="1"/>
  <c r="L554" i="15"/>
  <c r="J554" i="15" s="1"/>
  <c r="L555" i="15"/>
  <c r="J555" i="15" s="1"/>
  <c r="L556" i="15"/>
  <c r="J556" i="15" s="1"/>
  <c r="L557" i="15"/>
  <c r="J557" i="15" s="1"/>
  <c r="L558" i="15"/>
  <c r="J558" i="15" s="1"/>
  <c r="L559" i="15"/>
  <c r="J559" i="15" s="1"/>
  <c r="L560" i="15"/>
  <c r="J560" i="15" s="1"/>
  <c r="L561" i="15"/>
  <c r="J561" i="15" s="1"/>
  <c r="L562" i="15"/>
  <c r="J562" i="15" s="1"/>
  <c r="L563" i="15"/>
  <c r="J563" i="15" s="1"/>
  <c r="L564" i="15"/>
  <c r="J564" i="15" s="1"/>
  <c r="L565" i="15"/>
  <c r="J565" i="15" s="1"/>
  <c r="L566" i="15"/>
  <c r="J566" i="15" s="1"/>
  <c r="L567" i="15"/>
  <c r="J567" i="15" s="1"/>
  <c r="L568" i="15"/>
  <c r="J568" i="15" s="1"/>
  <c r="L569" i="15"/>
  <c r="J569" i="15" s="1"/>
  <c r="L570" i="15"/>
  <c r="J570" i="15" s="1"/>
  <c r="L571" i="15"/>
  <c r="J571" i="15" s="1"/>
  <c r="L572" i="15"/>
  <c r="J572" i="15" s="1"/>
  <c r="L573" i="15"/>
  <c r="J573" i="15" s="1"/>
  <c r="L574" i="15"/>
  <c r="J574" i="15" s="1"/>
  <c r="L575" i="15"/>
  <c r="J575" i="15" s="1"/>
  <c r="L576" i="15"/>
  <c r="J576" i="15" s="1"/>
  <c r="L577" i="15"/>
  <c r="J577" i="15" s="1"/>
  <c r="L578" i="15"/>
  <c r="J578" i="15" s="1"/>
  <c r="L579" i="15"/>
  <c r="J579" i="15" s="1"/>
  <c r="L580" i="15"/>
  <c r="J580" i="15" s="1"/>
  <c r="L581" i="15"/>
  <c r="J581" i="15" s="1"/>
  <c r="L582" i="15"/>
  <c r="J582" i="15" s="1"/>
  <c r="L583" i="15"/>
  <c r="J583" i="15" s="1"/>
  <c r="L584" i="15"/>
  <c r="J584" i="15" s="1"/>
  <c r="L585" i="15"/>
  <c r="J585" i="15" s="1"/>
  <c r="L586" i="15"/>
  <c r="J586" i="15" s="1"/>
  <c r="L587" i="15"/>
  <c r="J587" i="15" s="1"/>
  <c r="L588" i="15"/>
  <c r="J588" i="15" s="1"/>
  <c r="L589" i="15"/>
  <c r="J589" i="15" s="1"/>
  <c r="L590" i="15"/>
  <c r="J590" i="15" s="1"/>
  <c r="L591" i="15"/>
  <c r="J591" i="15" s="1"/>
  <c r="L592" i="15"/>
  <c r="J592" i="15" s="1"/>
  <c r="L593" i="15"/>
  <c r="J593" i="15" s="1"/>
  <c r="L594" i="15"/>
  <c r="J594" i="15" s="1"/>
  <c r="L595" i="15"/>
  <c r="J595" i="15" s="1"/>
  <c r="L596" i="15"/>
  <c r="J596" i="15" s="1"/>
  <c r="L597" i="15"/>
  <c r="J597" i="15" s="1"/>
  <c r="L598" i="15"/>
  <c r="J598" i="15" s="1"/>
  <c r="L599" i="15"/>
  <c r="J599" i="15" s="1"/>
  <c r="L600" i="15"/>
  <c r="J600" i="15" s="1"/>
  <c r="L601" i="15"/>
  <c r="J601" i="15" s="1"/>
  <c r="L602" i="15"/>
  <c r="J602" i="15" s="1"/>
  <c r="L603" i="15"/>
  <c r="J603" i="15" s="1"/>
  <c r="L604" i="15"/>
  <c r="J604" i="15" s="1"/>
  <c r="L605" i="15"/>
  <c r="J605" i="15" s="1"/>
  <c r="L606" i="15"/>
  <c r="J606" i="15" s="1"/>
  <c r="L607" i="15"/>
  <c r="J607" i="15" s="1"/>
  <c r="L608" i="15"/>
  <c r="J608" i="15" s="1"/>
  <c r="L609" i="15"/>
  <c r="J609" i="15" s="1"/>
  <c r="L610" i="15"/>
  <c r="J610" i="15" s="1"/>
  <c r="L611" i="15"/>
  <c r="J611" i="15" s="1"/>
  <c r="L612" i="15"/>
  <c r="J612" i="15" s="1"/>
  <c r="L613" i="15"/>
  <c r="J613" i="15" s="1"/>
  <c r="L614" i="15"/>
  <c r="J614" i="15" s="1"/>
  <c r="L615" i="15"/>
  <c r="J615" i="15" s="1"/>
  <c r="L616" i="15"/>
  <c r="J616" i="15" s="1"/>
  <c r="L617" i="15"/>
  <c r="J617" i="15" s="1"/>
  <c r="L618" i="15"/>
  <c r="J618" i="15" s="1"/>
  <c r="L619" i="15"/>
  <c r="J619" i="15" s="1"/>
  <c r="L620" i="15"/>
  <c r="J620" i="15" s="1"/>
  <c r="L621" i="15"/>
  <c r="J621" i="15" s="1"/>
  <c r="L622" i="15"/>
  <c r="J622" i="15" s="1"/>
  <c r="L623" i="15"/>
  <c r="J623" i="15" s="1"/>
  <c r="L624" i="15"/>
  <c r="J624" i="15" s="1"/>
  <c r="L625" i="15"/>
  <c r="J625" i="15" s="1"/>
  <c r="L626" i="15"/>
  <c r="J626" i="15" s="1"/>
  <c r="L627" i="15"/>
  <c r="J627" i="15" s="1"/>
  <c r="L628" i="15"/>
  <c r="J628" i="15" s="1"/>
  <c r="L629" i="15"/>
  <c r="J629" i="15" s="1"/>
  <c r="L630" i="15"/>
  <c r="J630" i="15" s="1"/>
  <c r="L631" i="15"/>
  <c r="J631" i="15" s="1"/>
  <c r="L632" i="15"/>
  <c r="J632" i="15" s="1"/>
  <c r="L633" i="15"/>
  <c r="J633" i="15" s="1"/>
  <c r="L634" i="15"/>
  <c r="J634" i="15" s="1"/>
  <c r="L635" i="15"/>
  <c r="J635" i="15" s="1"/>
  <c r="L636" i="15"/>
  <c r="J636" i="15" s="1"/>
  <c r="L637" i="15"/>
  <c r="J637" i="15" s="1"/>
  <c r="L638" i="15"/>
  <c r="J638" i="15" s="1"/>
  <c r="L639" i="15"/>
  <c r="J639" i="15" s="1"/>
  <c r="L640" i="15"/>
  <c r="J640" i="15" s="1"/>
  <c r="L641" i="15"/>
  <c r="J641" i="15" s="1"/>
  <c r="L642" i="15"/>
  <c r="J642" i="15" s="1"/>
  <c r="L643" i="15"/>
  <c r="J643" i="15" s="1"/>
  <c r="L644" i="15"/>
  <c r="J644" i="15" s="1"/>
  <c r="L645" i="15"/>
  <c r="J645" i="15" s="1"/>
  <c r="L646" i="15"/>
  <c r="J646" i="15" s="1"/>
  <c r="L647" i="15"/>
  <c r="J647" i="15" s="1"/>
  <c r="L648" i="15"/>
  <c r="J648" i="15" s="1"/>
  <c r="L649" i="15"/>
  <c r="J649" i="15" s="1"/>
  <c r="L650" i="15"/>
  <c r="J650" i="15" s="1"/>
  <c r="L651" i="15"/>
  <c r="J651" i="15" s="1"/>
  <c r="L652" i="15"/>
  <c r="J652" i="15" s="1"/>
  <c r="L653" i="15"/>
  <c r="J653" i="15" s="1"/>
  <c r="L654" i="15"/>
  <c r="J654" i="15" s="1"/>
  <c r="L655" i="15"/>
  <c r="J655" i="15" s="1"/>
  <c r="L656" i="15"/>
  <c r="J656" i="15" s="1"/>
  <c r="L657" i="15"/>
  <c r="J657" i="15" s="1"/>
  <c r="L658" i="15"/>
  <c r="J658" i="15" s="1"/>
  <c r="L659" i="15"/>
  <c r="J659" i="15" s="1"/>
  <c r="L660" i="15"/>
  <c r="J660" i="15" s="1"/>
  <c r="L661" i="15"/>
  <c r="J661" i="15" s="1"/>
  <c r="L662" i="15"/>
  <c r="J662" i="15" s="1"/>
  <c r="L663" i="15"/>
  <c r="J663" i="15" s="1"/>
  <c r="L664" i="15"/>
  <c r="J664" i="15" s="1"/>
  <c r="L665" i="15"/>
  <c r="J665" i="15" s="1"/>
  <c r="L666" i="15"/>
  <c r="J666" i="15" s="1"/>
  <c r="L667" i="15"/>
  <c r="J667" i="15" s="1"/>
  <c r="L668" i="15"/>
  <c r="J668" i="15" s="1"/>
  <c r="L669" i="15"/>
  <c r="J669" i="15" s="1"/>
  <c r="L670" i="15"/>
  <c r="J670" i="15" s="1"/>
  <c r="L671" i="15"/>
  <c r="J671" i="15" s="1"/>
  <c r="L672" i="15"/>
  <c r="J672" i="15" s="1"/>
  <c r="L673" i="15"/>
  <c r="J673" i="15" s="1"/>
  <c r="L674" i="15"/>
  <c r="J674" i="15" s="1"/>
  <c r="L675" i="15"/>
  <c r="J675" i="15" s="1"/>
  <c r="L676" i="15"/>
  <c r="J676" i="15" s="1"/>
  <c r="L677" i="15"/>
  <c r="J677" i="15" s="1"/>
  <c r="L678" i="15"/>
  <c r="J678" i="15" s="1"/>
  <c r="L679" i="15"/>
  <c r="J679" i="15" s="1"/>
  <c r="L680" i="15"/>
  <c r="J680" i="15" s="1"/>
  <c r="L681" i="15"/>
  <c r="J681" i="15" s="1"/>
  <c r="L682" i="15"/>
  <c r="J682" i="15" s="1"/>
  <c r="L683" i="15"/>
  <c r="J683" i="15" s="1"/>
  <c r="L684" i="15"/>
  <c r="J684" i="15" s="1"/>
  <c r="L685" i="15"/>
  <c r="J685" i="15" s="1"/>
  <c r="L686" i="15"/>
  <c r="J686" i="15" s="1"/>
  <c r="L687" i="15"/>
  <c r="J687" i="15" s="1"/>
  <c r="L688" i="15"/>
  <c r="J688" i="15" s="1"/>
  <c r="L689" i="15"/>
  <c r="J689" i="15" s="1"/>
  <c r="L690" i="15"/>
  <c r="J690" i="15" s="1"/>
  <c r="L691" i="15"/>
  <c r="J691" i="15" s="1"/>
  <c r="L692" i="15"/>
  <c r="J692" i="15" s="1"/>
  <c r="L693" i="15"/>
  <c r="J693" i="15" s="1"/>
  <c r="L694" i="15"/>
  <c r="J694" i="15" s="1"/>
  <c r="L695" i="15"/>
  <c r="J695" i="15" s="1"/>
  <c r="L696" i="15"/>
  <c r="J696" i="15" s="1"/>
  <c r="L697" i="15"/>
  <c r="J697" i="15" s="1"/>
  <c r="L698" i="15"/>
  <c r="J698" i="15" s="1"/>
  <c r="L699" i="15"/>
  <c r="J699" i="15" s="1"/>
  <c r="L700" i="15"/>
  <c r="J700" i="15" s="1"/>
  <c r="L701" i="15"/>
  <c r="J701" i="15" s="1"/>
  <c r="L702" i="15"/>
  <c r="J702" i="15" s="1"/>
  <c r="L703" i="15"/>
  <c r="J703" i="15" s="1"/>
  <c r="L704" i="15"/>
  <c r="J704" i="15" s="1"/>
  <c r="L705" i="15"/>
  <c r="J705" i="15" s="1"/>
  <c r="L706" i="15"/>
  <c r="J706" i="15" s="1"/>
  <c r="L707" i="15"/>
  <c r="J707" i="15" s="1"/>
  <c r="L708" i="15"/>
  <c r="J708" i="15" s="1"/>
  <c r="L709" i="15"/>
  <c r="J709" i="15" s="1"/>
  <c r="L710" i="15"/>
  <c r="J710" i="15" s="1"/>
  <c r="L711" i="15"/>
  <c r="J711" i="15" s="1"/>
  <c r="L712" i="15"/>
  <c r="J712" i="15" s="1"/>
  <c r="L713" i="15"/>
  <c r="J713" i="15" s="1"/>
  <c r="L714" i="15"/>
  <c r="J714" i="15" s="1"/>
  <c r="L715" i="15"/>
  <c r="J715" i="15" s="1"/>
  <c r="L716" i="15"/>
  <c r="J716" i="15" s="1"/>
  <c r="L717" i="15"/>
  <c r="J717" i="15" s="1"/>
  <c r="L718" i="15"/>
  <c r="J718" i="15" s="1"/>
  <c r="L719" i="15"/>
  <c r="J719" i="15" s="1"/>
  <c r="L720" i="15"/>
  <c r="J720" i="15" s="1"/>
  <c r="L721" i="15"/>
  <c r="J721" i="15" s="1"/>
  <c r="L722" i="15"/>
  <c r="J722" i="15" s="1"/>
  <c r="L723" i="15"/>
  <c r="J723" i="15" s="1"/>
  <c r="L724" i="15"/>
  <c r="J724" i="15" s="1"/>
  <c r="L725" i="15"/>
  <c r="J725" i="15" s="1"/>
  <c r="L726" i="15"/>
  <c r="J726" i="15" s="1"/>
  <c r="L727" i="15"/>
  <c r="J727" i="15" s="1"/>
  <c r="L728" i="15"/>
  <c r="J728" i="15" s="1"/>
  <c r="L729" i="15"/>
  <c r="J729" i="15" s="1"/>
  <c r="L730" i="15"/>
  <c r="J730" i="15" s="1"/>
  <c r="L731" i="15"/>
  <c r="J731" i="15" s="1"/>
  <c r="L732" i="15"/>
  <c r="J732" i="15" s="1"/>
  <c r="L733" i="15"/>
  <c r="J733" i="15" s="1"/>
  <c r="L734" i="15"/>
  <c r="J734" i="15" s="1"/>
  <c r="L735" i="15"/>
  <c r="J735" i="15" s="1"/>
  <c r="L736" i="15"/>
  <c r="J736" i="15" s="1"/>
  <c r="L737" i="15"/>
  <c r="J737" i="15" s="1"/>
  <c r="L738" i="15"/>
  <c r="J738" i="15" s="1"/>
  <c r="L739" i="15"/>
  <c r="J739" i="15" s="1"/>
  <c r="L740" i="15"/>
  <c r="J740" i="15" s="1"/>
  <c r="L741" i="15"/>
  <c r="J741" i="15" s="1"/>
  <c r="L742" i="15"/>
  <c r="J742" i="15" s="1"/>
  <c r="L743" i="15"/>
  <c r="J743" i="15" s="1"/>
  <c r="L744" i="15"/>
  <c r="J744" i="15" s="1"/>
  <c r="L745" i="15"/>
  <c r="J745" i="15" s="1"/>
  <c r="L746" i="15"/>
  <c r="J746" i="15" s="1"/>
  <c r="L747" i="15"/>
  <c r="J747" i="15" s="1"/>
  <c r="L748" i="15"/>
  <c r="J748" i="15" s="1"/>
  <c r="L749" i="15"/>
  <c r="J749" i="15" s="1"/>
  <c r="L750" i="15"/>
  <c r="J750" i="15" s="1"/>
  <c r="L751" i="15"/>
  <c r="J751" i="15" s="1"/>
  <c r="L752" i="15"/>
  <c r="J752" i="15" s="1"/>
  <c r="L753" i="15"/>
  <c r="J753" i="15" s="1"/>
  <c r="L754" i="15"/>
  <c r="J754" i="15" s="1"/>
  <c r="L755" i="15"/>
  <c r="J755" i="15" s="1"/>
  <c r="L756" i="15"/>
  <c r="J756" i="15" s="1"/>
  <c r="L757" i="15"/>
  <c r="J757" i="15" s="1"/>
  <c r="L758" i="15"/>
  <c r="J758" i="15" s="1"/>
  <c r="L759" i="15"/>
  <c r="J759" i="15" s="1"/>
  <c r="L760" i="15"/>
  <c r="J760" i="15" s="1"/>
  <c r="L761" i="15"/>
  <c r="J761" i="15" s="1"/>
  <c r="L762" i="15"/>
  <c r="J762" i="15" s="1"/>
  <c r="L763" i="15"/>
  <c r="J763" i="15" s="1"/>
  <c r="L764" i="15"/>
  <c r="J764" i="15" s="1"/>
  <c r="L765" i="15"/>
  <c r="J765" i="15" s="1"/>
  <c r="L766" i="15"/>
  <c r="J766" i="15" s="1"/>
  <c r="L767" i="15"/>
  <c r="J767" i="15" s="1"/>
  <c r="L768" i="15"/>
  <c r="J768" i="15" s="1"/>
  <c r="L769" i="15"/>
  <c r="J769" i="15" s="1"/>
  <c r="L770" i="15"/>
  <c r="J770" i="15" s="1"/>
  <c r="L771" i="15"/>
  <c r="J771" i="15" s="1"/>
  <c r="L772" i="15"/>
  <c r="J772" i="15" s="1"/>
  <c r="L773" i="15"/>
  <c r="J773" i="15" s="1"/>
  <c r="L774" i="15"/>
  <c r="J774" i="15" s="1"/>
  <c r="L775" i="15"/>
  <c r="J775" i="15" s="1"/>
  <c r="L776" i="15"/>
  <c r="J776" i="15" s="1"/>
  <c r="L777" i="15"/>
  <c r="J777" i="15" s="1"/>
  <c r="L778" i="15"/>
  <c r="J778" i="15" s="1"/>
  <c r="L779" i="15"/>
  <c r="J779" i="15" s="1"/>
  <c r="L780" i="15"/>
  <c r="J780" i="15" s="1"/>
  <c r="L781" i="15"/>
  <c r="J781" i="15" s="1"/>
  <c r="L782" i="15"/>
  <c r="J782" i="15" s="1"/>
  <c r="L783" i="15"/>
  <c r="J783" i="15" s="1"/>
  <c r="L784" i="15"/>
  <c r="J784" i="15" s="1"/>
  <c r="L785" i="15"/>
  <c r="J785" i="15" s="1"/>
  <c r="L786" i="15"/>
  <c r="J786" i="15" s="1"/>
  <c r="L787" i="15"/>
  <c r="J787" i="15" s="1"/>
  <c r="L788" i="15"/>
  <c r="J788" i="15" s="1"/>
  <c r="L789" i="15"/>
  <c r="J789" i="15" s="1"/>
  <c r="L790" i="15"/>
  <c r="J790" i="15" s="1"/>
  <c r="L791" i="15"/>
  <c r="J791" i="15" s="1"/>
  <c r="L792" i="15"/>
  <c r="J792" i="15" s="1"/>
  <c r="L793" i="15"/>
  <c r="J793" i="15" s="1"/>
  <c r="L794" i="15"/>
  <c r="J794" i="15" s="1"/>
  <c r="L795" i="15"/>
  <c r="J795" i="15" s="1"/>
  <c r="L796" i="15"/>
  <c r="J796" i="15" s="1"/>
  <c r="L797" i="15"/>
  <c r="J797" i="15" s="1"/>
  <c r="L798" i="15"/>
  <c r="J798" i="15" s="1"/>
  <c r="L799" i="15"/>
  <c r="J799" i="15" s="1"/>
  <c r="L800" i="15"/>
  <c r="J800" i="15" s="1"/>
  <c r="L801" i="15"/>
  <c r="J801" i="15" s="1"/>
  <c r="L802" i="15"/>
  <c r="J802" i="15" s="1"/>
  <c r="L803" i="15"/>
  <c r="J803" i="15" s="1"/>
  <c r="L804" i="15"/>
  <c r="J804" i="15" s="1"/>
  <c r="L805" i="15"/>
  <c r="J805" i="15" s="1"/>
  <c r="L806" i="15"/>
  <c r="J806" i="15" s="1"/>
  <c r="L807" i="15"/>
  <c r="J807" i="15" s="1"/>
  <c r="L808" i="15"/>
  <c r="J808" i="15" s="1"/>
  <c r="L809" i="15"/>
  <c r="J809" i="15" s="1"/>
  <c r="L810" i="15"/>
  <c r="J810" i="15" s="1"/>
  <c r="L811" i="15"/>
  <c r="J811" i="15" s="1"/>
  <c r="L812" i="15"/>
  <c r="J812" i="15" s="1"/>
  <c r="L813" i="15"/>
  <c r="J813" i="15" s="1"/>
  <c r="L814" i="15"/>
  <c r="J814" i="15" s="1"/>
  <c r="L815" i="15"/>
  <c r="J815" i="15" s="1"/>
  <c r="L816" i="15"/>
  <c r="J816" i="15" s="1"/>
  <c r="L817" i="15"/>
  <c r="J817" i="15" s="1"/>
  <c r="L818" i="15"/>
  <c r="J818" i="15" s="1"/>
  <c r="L819" i="15"/>
  <c r="J819" i="15" s="1"/>
  <c r="L820" i="15"/>
  <c r="J820" i="15" s="1"/>
  <c r="L821" i="15"/>
  <c r="J821" i="15" s="1"/>
  <c r="L822" i="15"/>
  <c r="J822" i="15" s="1"/>
  <c r="L823" i="15"/>
  <c r="J823" i="15" s="1"/>
  <c r="L824" i="15"/>
  <c r="J824" i="15" s="1"/>
  <c r="L825" i="15"/>
  <c r="J825" i="15" s="1"/>
  <c r="L826" i="15"/>
  <c r="J826" i="15" s="1"/>
  <c r="L827" i="15"/>
  <c r="J827" i="15" s="1"/>
  <c r="L828" i="15"/>
  <c r="J828" i="15" s="1"/>
  <c r="L829" i="15"/>
  <c r="J829" i="15" s="1"/>
  <c r="L830" i="15"/>
  <c r="J830" i="15" s="1"/>
  <c r="L831" i="15"/>
  <c r="J831" i="15" s="1"/>
  <c r="L832" i="15"/>
  <c r="J832" i="15" s="1"/>
  <c r="L833" i="15"/>
  <c r="J833" i="15" s="1"/>
  <c r="L834" i="15"/>
  <c r="J834" i="15" s="1"/>
  <c r="L835" i="15"/>
  <c r="J835" i="15" s="1"/>
  <c r="L836" i="15"/>
  <c r="J836" i="15" s="1"/>
  <c r="L837" i="15"/>
  <c r="J837" i="15" s="1"/>
  <c r="L838" i="15"/>
  <c r="J838" i="15" s="1"/>
  <c r="L839" i="15"/>
  <c r="J839" i="15" s="1"/>
  <c r="L840" i="15"/>
  <c r="J840" i="15" s="1"/>
  <c r="L841" i="15"/>
  <c r="J841" i="15" s="1"/>
  <c r="L842" i="15"/>
  <c r="J842" i="15" s="1"/>
  <c r="L843" i="15"/>
  <c r="J843" i="15" s="1"/>
  <c r="L844" i="15"/>
  <c r="J844" i="15" s="1"/>
  <c r="L845" i="15"/>
  <c r="J845" i="15" s="1"/>
  <c r="L846" i="15"/>
  <c r="J846" i="15" s="1"/>
  <c r="L847" i="15"/>
  <c r="J847" i="15" s="1"/>
  <c r="L848" i="15"/>
  <c r="J848" i="15" s="1"/>
  <c r="L849" i="15"/>
  <c r="J849" i="15" s="1"/>
  <c r="L850" i="15"/>
  <c r="J850" i="15" s="1"/>
  <c r="L851" i="15"/>
  <c r="J851" i="15" s="1"/>
  <c r="L852" i="15"/>
  <c r="J852" i="15" s="1"/>
  <c r="L853" i="15"/>
  <c r="J853" i="15" s="1"/>
  <c r="L854" i="15"/>
  <c r="J854" i="15" s="1"/>
  <c r="L855" i="15"/>
  <c r="J855" i="15" s="1"/>
  <c r="L856" i="15"/>
  <c r="J856" i="15" s="1"/>
  <c r="L857" i="15"/>
  <c r="J857" i="15" s="1"/>
  <c r="L858" i="15"/>
  <c r="J858" i="15" s="1"/>
  <c r="L859" i="15"/>
  <c r="J859" i="15" s="1"/>
  <c r="L860" i="15"/>
  <c r="J860" i="15" s="1"/>
  <c r="L861" i="15"/>
  <c r="J861" i="15" s="1"/>
  <c r="L862" i="15"/>
  <c r="J862" i="15" s="1"/>
  <c r="L863" i="15"/>
  <c r="J863" i="15" s="1"/>
  <c r="L864" i="15"/>
  <c r="J864" i="15" s="1"/>
  <c r="L865" i="15"/>
  <c r="J865" i="15" s="1"/>
  <c r="L866" i="15"/>
  <c r="J866" i="15" s="1"/>
  <c r="L867" i="15"/>
  <c r="J867" i="15" s="1"/>
  <c r="L868" i="15"/>
  <c r="J868" i="15" s="1"/>
  <c r="L869" i="15"/>
  <c r="J869" i="15" s="1"/>
  <c r="L870" i="15"/>
  <c r="J870" i="15" s="1"/>
  <c r="L871" i="15"/>
  <c r="J871" i="15" s="1"/>
  <c r="L872" i="15"/>
  <c r="J872" i="15" s="1"/>
  <c r="L873" i="15"/>
  <c r="J873" i="15" s="1"/>
  <c r="L874" i="15"/>
  <c r="J874" i="15" s="1"/>
  <c r="L875" i="15"/>
  <c r="J875" i="15" s="1"/>
  <c r="L876" i="15"/>
  <c r="J876" i="15" s="1"/>
  <c r="L877" i="15"/>
  <c r="J877" i="15" s="1"/>
  <c r="L878" i="15"/>
  <c r="J878" i="15" s="1"/>
  <c r="L879" i="15"/>
  <c r="J879" i="15" s="1"/>
  <c r="L880" i="15"/>
  <c r="J880" i="15" s="1"/>
  <c r="L881" i="15"/>
  <c r="J881" i="15" s="1"/>
  <c r="L882" i="15"/>
  <c r="J882" i="15" s="1"/>
  <c r="L883" i="15"/>
  <c r="J883" i="15" s="1"/>
  <c r="L884" i="15"/>
  <c r="J884" i="15" s="1"/>
  <c r="L885" i="15"/>
  <c r="J885" i="15" s="1"/>
  <c r="L886" i="15"/>
  <c r="J886" i="15" s="1"/>
  <c r="L887" i="15"/>
  <c r="J887" i="15" s="1"/>
  <c r="L888" i="15"/>
  <c r="J888" i="15" s="1"/>
  <c r="L889" i="15"/>
  <c r="J889" i="15" s="1"/>
  <c r="L890" i="15"/>
  <c r="J890" i="15" s="1"/>
  <c r="L891" i="15"/>
  <c r="J891" i="15" s="1"/>
  <c r="L892" i="15"/>
  <c r="J892" i="15" s="1"/>
  <c r="L893" i="15"/>
  <c r="J893" i="15" s="1"/>
  <c r="L894" i="15"/>
  <c r="J894" i="15" s="1"/>
  <c r="L895" i="15"/>
  <c r="J895" i="15" s="1"/>
  <c r="L896" i="15"/>
  <c r="J896" i="15" s="1"/>
  <c r="L897" i="15"/>
  <c r="J897" i="15" s="1"/>
  <c r="L898" i="15"/>
  <c r="J898" i="15" s="1"/>
  <c r="L899" i="15"/>
  <c r="J899" i="15" s="1"/>
  <c r="L900" i="15"/>
  <c r="J900" i="15" s="1"/>
  <c r="L901" i="15"/>
  <c r="J901" i="15" s="1"/>
  <c r="L902" i="15"/>
  <c r="J902" i="15" s="1"/>
  <c r="L903" i="15"/>
  <c r="J903" i="15" s="1"/>
  <c r="L904" i="15"/>
  <c r="J904" i="15" s="1"/>
  <c r="L905" i="15"/>
  <c r="J905" i="15" s="1"/>
  <c r="L906" i="15"/>
  <c r="J906" i="15" s="1"/>
  <c r="L907" i="15"/>
  <c r="J907" i="15" s="1"/>
  <c r="L908" i="15"/>
  <c r="J908" i="15" s="1"/>
  <c r="L909" i="15"/>
  <c r="J909" i="15" s="1"/>
  <c r="L910" i="15"/>
  <c r="J910" i="15" s="1"/>
  <c r="L911" i="15"/>
  <c r="J911" i="15" s="1"/>
  <c r="L912" i="15"/>
  <c r="J912" i="15" s="1"/>
  <c r="L913" i="15"/>
  <c r="J913" i="15" s="1"/>
  <c r="L914" i="15"/>
  <c r="J914" i="15" s="1"/>
  <c r="L915" i="15"/>
  <c r="J915" i="15" s="1"/>
  <c r="L916" i="15"/>
  <c r="J916" i="15" s="1"/>
  <c r="L917" i="15"/>
  <c r="J917" i="15" s="1"/>
  <c r="L918" i="15"/>
  <c r="J918" i="15" s="1"/>
  <c r="L919" i="15"/>
  <c r="J919" i="15" s="1"/>
  <c r="L920" i="15"/>
  <c r="J920" i="15" s="1"/>
  <c r="L921" i="15"/>
  <c r="J921" i="15" s="1"/>
  <c r="L922" i="15"/>
  <c r="J922" i="15" s="1"/>
  <c r="L923" i="15"/>
  <c r="J923" i="15" s="1"/>
  <c r="L924" i="15"/>
  <c r="J924" i="15" s="1"/>
  <c r="L925" i="15"/>
  <c r="J925" i="15" s="1"/>
  <c r="L926" i="15"/>
  <c r="J926" i="15" s="1"/>
  <c r="L927" i="15"/>
  <c r="J927" i="15" s="1"/>
  <c r="L928" i="15"/>
  <c r="J928" i="15" s="1"/>
  <c r="L929" i="15"/>
  <c r="J929" i="15" s="1"/>
  <c r="L930" i="15"/>
  <c r="J930" i="15" s="1"/>
  <c r="L931" i="15"/>
  <c r="J931" i="15" s="1"/>
  <c r="L932" i="15"/>
  <c r="J932" i="15" s="1"/>
  <c r="L933" i="15"/>
  <c r="J933" i="15" s="1"/>
  <c r="L934" i="15"/>
  <c r="J934" i="15" s="1"/>
  <c r="L935" i="15"/>
  <c r="J935" i="15" s="1"/>
  <c r="L936" i="15"/>
  <c r="J936" i="15" s="1"/>
  <c r="L937" i="15"/>
  <c r="J937" i="15" s="1"/>
  <c r="L938" i="15"/>
  <c r="J938" i="15" s="1"/>
  <c r="L939" i="15"/>
  <c r="J939" i="15" s="1"/>
  <c r="L940" i="15"/>
  <c r="J940" i="15" s="1"/>
  <c r="L941" i="15"/>
  <c r="J941" i="15" s="1"/>
  <c r="L942" i="15"/>
  <c r="J942" i="15" s="1"/>
  <c r="L943" i="15"/>
  <c r="J943" i="15" s="1"/>
  <c r="L944" i="15"/>
  <c r="J944" i="15" s="1"/>
  <c r="L945" i="15"/>
  <c r="J945" i="15" s="1"/>
  <c r="L946" i="15"/>
  <c r="J946" i="15" s="1"/>
  <c r="L947" i="15"/>
  <c r="J947" i="15" s="1"/>
  <c r="L948" i="15"/>
  <c r="J948" i="15" s="1"/>
  <c r="L949" i="15"/>
  <c r="J949" i="15" s="1"/>
  <c r="L950" i="15"/>
  <c r="J950" i="15" s="1"/>
  <c r="L951" i="15"/>
  <c r="J951" i="15" s="1"/>
  <c r="L952" i="15"/>
  <c r="J952" i="15" s="1"/>
  <c r="L953" i="15"/>
  <c r="J953" i="15" s="1"/>
  <c r="L954" i="15"/>
  <c r="J954" i="15" s="1"/>
  <c r="L955" i="15"/>
  <c r="J955" i="15" s="1"/>
  <c r="L956" i="15"/>
  <c r="J956" i="15" s="1"/>
  <c r="L957" i="15"/>
  <c r="J957" i="15" s="1"/>
  <c r="L958" i="15"/>
  <c r="J958" i="15" s="1"/>
  <c r="L959" i="15"/>
  <c r="J959" i="15" s="1"/>
  <c r="L960" i="15"/>
  <c r="J960" i="15" s="1"/>
  <c r="L961" i="15"/>
  <c r="J961" i="15" s="1"/>
  <c r="L962" i="15"/>
  <c r="J962" i="15" s="1"/>
  <c r="L963" i="15"/>
  <c r="J963" i="15" s="1"/>
  <c r="L964" i="15"/>
  <c r="J964" i="15" s="1"/>
  <c r="L965" i="15"/>
  <c r="J965" i="15" s="1"/>
  <c r="L966" i="15"/>
  <c r="J966" i="15" s="1"/>
  <c r="L967" i="15"/>
  <c r="J967" i="15" s="1"/>
  <c r="L968" i="15"/>
  <c r="J968" i="15" s="1"/>
  <c r="L969" i="15"/>
  <c r="J969" i="15" s="1"/>
  <c r="L970" i="15"/>
  <c r="J970" i="15" s="1"/>
  <c r="L971" i="15"/>
  <c r="J971" i="15" s="1"/>
  <c r="L972" i="15"/>
  <c r="J972" i="15" s="1"/>
  <c r="L973" i="15"/>
  <c r="J973" i="15" s="1"/>
  <c r="L974" i="15"/>
  <c r="J974" i="15" s="1"/>
  <c r="L975" i="15"/>
  <c r="J975" i="15" s="1"/>
  <c r="L976" i="15"/>
  <c r="J976" i="15" s="1"/>
  <c r="L977" i="15"/>
  <c r="J977" i="15" s="1"/>
  <c r="L978" i="15"/>
  <c r="J978" i="15" s="1"/>
  <c r="L979" i="15"/>
  <c r="J979" i="15" s="1"/>
  <c r="L980" i="15"/>
  <c r="J980" i="15" s="1"/>
  <c r="L981" i="15"/>
  <c r="J981" i="15" s="1"/>
  <c r="L982" i="15"/>
  <c r="J982" i="15" s="1"/>
  <c r="L983" i="15"/>
  <c r="J983" i="15" s="1"/>
  <c r="L984" i="15"/>
  <c r="J984" i="15" s="1"/>
  <c r="L985" i="15"/>
  <c r="J985" i="15" s="1"/>
  <c r="L986" i="15"/>
  <c r="J986" i="15" s="1"/>
  <c r="L987" i="15"/>
  <c r="J987" i="15" s="1"/>
  <c r="L988" i="15"/>
  <c r="J988" i="15" s="1"/>
  <c r="L989" i="15"/>
  <c r="J989" i="15" s="1"/>
  <c r="L990" i="15"/>
  <c r="J990" i="15" s="1"/>
  <c r="L991" i="15"/>
  <c r="J991" i="15" s="1"/>
  <c r="L992" i="15"/>
  <c r="J992" i="15" s="1"/>
  <c r="L993" i="15"/>
  <c r="J993" i="15" s="1"/>
  <c r="L994" i="15"/>
  <c r="J994" i="15" s="1"/>
  <c r="L995" i="15"/>
  <c r="J995" i="15" s="1"/>
  <c r="L996" i="15"/>
  <c r="J996" i="15" s="1"/>
  <c r="L997" i="15"/>
  <c r="J997" i="15" s="1"/>
  <c r="L998" i="15"/>
  <c r="J998" i="15" s="1"/>
  <c r="L999" i="15"/>
  <c r="J999" i="15" s="1"/>
  <c r="L1000" i="15"/>
  <c r="J1000" i="15" s="1"/>
  <c r="L1001" i="15"/>
  <c r="J1001" i="15" s="1"/>
  <c r="L1002" i="15"/>
  <c r="J1002" i="15" s="1"/>
  <c r="L1003" i="15"/>
  <c r="J1003" i="15" s="1"/>
  <c r="L1004" i="15"/>
  <c r="J1004" i="15" s="1"/>
  <c r="L1005" i="15"/>
  <c r="J1005" i="15" s="1"/>
  <c r="L1006" i="15"/>
  <c r="J1006" i="15" s="1"/>
  <c r="L1007" i="15"/>
  <c r="J1007" i="15" s="1"/>
  <c r="L1008" i="15"/>
  <c r="J1008" i="15" s="1"/>
  <c r="L1009" i="15"/>
  <c r="J1009" i="15" s="1"/>
  <c r="L1010" i="15"/>
  <c r="J1010" i="15" s="1"/>
  <c r="L1011" i="15"/>
  <c r="J1011" i="15" s="1"/>
  <c r="L1012" i="15"/>
  <c r="J1012" i="15" s="1"/>
  <c r="L1013" i="15"/>
  <c r="J1013" i="15" s="1"/>
  <c r="L1014" i="15"/>
  <c r="J1014" i="15" s="1"/>
  <c r="L1015" i="15"/>
  <c r="J1015" i="15" s="1"/>
  <c r="L1016" i="15"/>
  <c r="J1016" i="15" s="1"/>
  <c r="L1017" i="15"/>
  <c r="J1017" i="15" s="1"/>
  <c r="L1018" i="15"/>
  <c r="J1018" i="15" s="1"/>
  <c r="L1019" i="15"/>
  <c r="J1019" i="15" s="1"/>
  <c r="L1020" i="15"/>
  <c r="J1020" i="15" s="1"/>
  <c r="L1021" i="15"/>
  <c r="J1021" i="15" s="1"/>
  <c r="L1022" i="15"/>
  <c r="J1022" i="15" s="1"/>
  <c r="L1023" i="15"/>
  <c r="J1023" i="15" s="1"/>
  <c r="L1024" i="15"/>
  <c r="J1024" i="15" s="1"/>
  <c r="L1025" i="15"/>
  <c r="J1025" i="15" s="1"/>
  <c r="L1026" i="15"/>
  <c r="J1026" i="15" s="1"/>
  <c r="L1027" i="15"/>
  <c r="J1027" i="15" s="1"/>
  <c r="L1028" i="15"/>
  <c r="J1028" i="15" s="1"/>
  <c r="L1029" i="15"/>
  <c r="J1029" i="15" s="1"/>
  <c r="L1030" i="15"/>
  <c r="J1030" i="15" s="1"/>
  <c r="L1031" i="15"/>
  <c r="J1031" i="15" s="1"/>
  <c r="L1032" i="15"/>
  <c r="J1032" i="15" s="1"/>
  <c r="L1033" i="15"/>
  <c r="J1033" i="15" s="1"/>
  <c r="L1034" i="15"/>
  <c r="J1034" i="15" s="1"/>
  <c r="L1035" i="15"/>
  <c r="J1035" i="15" s="1"/>
  <c r="L1036" i="15"/>
  <c r="J1036" i="15" s="1"/>
  <c r="L1037" i="15"/>
  <c r="J1037" i="15" s="1"/>
  <c r="L1038" i="15"/>
  <c r="J1038" i="15" s="1"/>
  <c r="L1039" i="15"/>
  <c r="J1039" i="15" s="1"/>
  <c r="L1040" i="15"/>
  <c r="J1040" i="15" s="1"/>
  <c r="L1041" i="15"/>
  <c r="J1041" i="15" s="1"/>
  <c r="L1042" i="15"/>
  <c r="J1042" i="15" s="1"/>
  <c r="L1043" i="15"/>
  <c r="J1043" i="15" s="1"/>
  <c r="L1044" i="15"/>
  <c r="J1044" i="15" s="1"/>
  <c r="L1045" i="15"/>
  <c r="J1045" i="15" s="1"/>
  <c r="L1046" i="15"/>
  <c r="J1046" i="15" s="1"/>
  <c r="L1047" i="15"/>
  <c r="J1047" i="15" s="1"/>
  <c r="L1048" i="15"/>
  <c r="J1048" i="15" s="1"/>
  <c r="L1049" i="15"/>
  <c r="J1049" i="15" s="1"/>
  <c r="L1050" i="15"/>
  <c r="J1050" i="15" s="1"/>
  <c r="L1051" i="15"/>
  <c r="J1051" i="15" s="1"/>
  <c r="L1052" i="15"/>
  <c r="J1052" i="15" s="1"/>
  <c r="L1053" i="15"/>
  <c r="J1053" i="15" s="1"/>
  <c r="L1054" i="15"/>
  <c r="J1054" i="15" s="1"/>
  <c r="L1055" i="15"/>
  <c r="J1055" i="15" s="1"/>
  <c r="L1056" i="15"/>
  <c r="J1056" i="15" s="1"/>
  <c r="L1057" i="15"/>
  <c r="J1057" i="15" s="1"/>
  <c r="L1058" i="15"/>
  <c r="J1058" i="15" s="1"/>
  <c r="L1059" i="15"/>
  <c r="J1059" i="15" s="1"/>
  <c r="L1060" i="15"/>
  <c r="J1060" i="15" s="1"/>
  <c r="L1061" i="15"/>
  <c r="J1061" i="15" s="1"/>
  <c r="L1062" i="15"/>
  <c r="J1062" i="15" s="1"/>
  <c r="L1063" i="15"/>
  <c r="J1063" i="15" s="1"/>
  <c r="L1064" i="15"/>
  <c r="J1064" i="15" s="1"/>
  <c r="L1065" i="15"/>
  <c r="J1065" i="15" s="1"/>
  <c r="L1066" i="15"/>
  <c r="J1066" i="15" s="1"/>
  <c r="L1067" i="15"/>
  <c r="J1067" i="15" s="1"/>
  <c r="L1068" i="15"/>
  <c r="J1068" i="15" s="1"/>
  <c r="L1069" i="15"/>
  <c r="J1069" i="15" s="1"/>
  <c r="L1070" i="15"/>
  <c r="J1070" i="15" s="1"/>
  <c r="L1071" i="15"/>
  <c r="J1071" i="15" s="1"/>
  <c r="L1072" i="15"/>
  <c r="J1072" i="15" s="1"/>
  <c r="L1073" i="15"/>
  <c r="J1073" i="15" s="1"/>
  <c r="L1074" i="15"/>
  <c r="J1074" i="15" s="1"/>
  <c r="L1075" i="15"/>
  <c r="J1075" i="15" s="1"/>
  <c r="L1076" i="15"/>
  <c r="J1076" i="15" s="1"/>
  <c r="L1077" i="15"/>
  <c r="J1077" i="15" s="1"/>
  <c r="L1078" i="15"/>
  <c r="J1078" i="15" s="1"/>
  <c r="L1079" i="15"/>
  <c r="J1079" i="15" s="1"/>
  <c r="L1080" i="15"/>
  <c r="J1080" i="15" s="1"/>
  <c r="L1081" i="15"/>
  <c r="J1081" i="15" s="1"/>
  <c r="L1082" i="15"/>
  <c r="J1082" i="15" s="1"/>
  <c r="L1083" i="15"/>
  <c r="J1083" i="15" s="1"/>
  <c r="L1084" i="15"/>
  <c r="J1084" i="15" s="1"/>
  <c r="L1085" i="15"/>
  <c r="J1085" i="15" s="1"/>
  <c r="L1086" i="15"/>
  <c r="J1086" i="15" s="1"/>
  <c r="L1087" i="15"/>
  <c r="J1087" i="15" s="1"/>
  <c r="L1088" i="15"/>
  <c r="J1088" i="15" s="1"/>
  <c r="L1089" i="15"/>
  <c r="J1089" i="15" s="1"/>
  <c r="L1090" i="15"/>
  <c r="J1090" i="15" s="1"/>
  <c r="L1091" i="15"/>
  <c r="J1091" i="15" s="1"/>
  <c r="L1092" i="15"/>
  <c r="J1092" i="15" s="1"/>
  <c r="L1093" i="15"/>
  <c r="J1093" i="15" s="1"/>
  <c r="L1094" i="15"/>
  <c r="J1094" i="15" s="1"/>
  <c r="L1095" i="15"/>
  <c r="J1095" i="15" s="1"/>
  <c r="L1096" i="15"/>
  <c r="J1096" i="15" s="1"/>
  <c r="L1097" i="15"/>
  <c r="J1097" i="15" s="1"/>
  <c r="L1098" i="15"/>
  <c r="J1098" i="15" s="1"/>
  <c r="L1099" i="15"/>
  <c r="J1099" i="15" s="1"/>
  <c r="L1100" i="15"/>
  <c r="J1100" i="15" s="1"/>
  <c r="L1101" i="15"/>
  <c r="J1101" i="15" s="1"/>
  <c r="L1102" i="15"/>
  <c r="J1102" i="15" s="1"/>
  <c r="L1103" i="15"/>
  <c r="J1103" i="15" s="1"/>
  <c r="L1104" i="15"/>
  <c r="J1104" i="15" s="1"/>
  <c r="L1105" i="15"/>
  <c r="J1105" i="15" s="1"/>
  <c r="L1106" i="15"/>
  <c r="J1106" i="15" s="1"/>
  <c r="L1107" i="15"/>
  <c r="J1107" i="15" s="1"/>
  <c r="L1108" i="15"/>
  <c r="J1108" i="15" s="1"/>
  <c r="L1109" i="15"/>
  <c r="J1109" i="15" s="1"/>
  <c r="L1110" i="15"/>
  <c r="J1110" i="15" s="1"/>
  <c r="L1111" i="15"/>
  <c r="J1111" i="15" s="1"/>
  <c r="L1112" i="15"/>
  <c r="J1112" i="15" s="1"/>
  <c r="L1113" i="15"/>
  <c r="J1113" i="15" s="1"/>
  <c r="L1114" i="15"/>
  <c r="J1114" i="15" s="1"/>
  <c r="L1115" i="15"/>
  <c r="J1115" i="15" s="1"/>
  <c r="L1116" i="15"/>
  <c r="J1116" i="15" s="1"/>
  <c r="L1117" i="15"/>
  <c r="J1117" i="15" s="1"/>
  <c r="L1118" i="15"/>
  <c r="J1118" i="15" s="1"/>
  <c r="L1119" i="15"/>
  <c r="J1119" i="15" s="1"/>
  <c r="L1120" i="15"/>
  <c r="J1120" i="15" s="1"/>
  <c r="L1121" i="15"/>
  <c r="J1121" i="15" s="1"/>
  <c r="L1122" i="15"/>
  <c r="J1122" i="15" s="1"/>
  <c r="L1123" i="15"/>
  <c r="J1123" i="15" s="1"/>
  <c r="L1124" i="15"/>
  <c r="J1124" i="15" s="1"/>
  <c r="L1125" i="15"/>
  <c r="J1125" i="15" s="1"/>
  <c r="L1126" i="15"/>
  <c r="J1126" i="15" s="1"/>
  <c r="L1127" i="15"/>
  <c r="J1127" i="15" s="1"/>
  <c r="L1128" i="15"/>
  <c r="J1128" i="15" s="1"/>
  <c r="L1129" i="15"/>
  <c r="J1129" i="15" s="1"/>
  <c r="L1130" i="15"/>
  <c r="J1130" i="15" s="1"/>
  <c r="L1131" i="15"/>
  <c r="J1131" i="15" s="1"/>
  <c r="L1132" i="15"/>
  <c r="J1132" i="15" s="1"/>
  <c r="L1133" i="15"/>
  <c r="J1133" i="15" s="1"/>
  <c r="L1134" i="15"/>
  <c r="J1134" i="15" s="1"/>
  <c r="L1135" i="15"/>
  <c r="J1135" i="15" s="1"/>
  <c r="L1136" i="15"/>
  <c r="J1136" i="15" s="1"/>
  <c r="L1137" i="15"/>
  <c r="J1137" i="15" s="1"/>
  <c r="L1138" i="15"/>
  <c r="J1138" i="15" s="1"/>
  <c r="L1139" i="15"/>
  <c r="J1139" i="15" s="1"/>
  <c r="L1140" i="15"/>
  <c r="J1140" i="15" s="1"/>
  <c r="L1141" i="15"/>
  <c r="J1141" i="15" s="1"/>
  <c r="L1142" i="15"/>
  <c r="J1142" i="15" s="1"/>
  <c r="L1143" i="15"/>
  <c r="J1143" i="15" s="1"/>
  <c r="L1144" i="15"/>
  <c r="J1144" i="15" s="1"/>
  <c r="L1145" i="15"/>
  <c r="J1145" i="15" s="1"/>
  <c r="L1146" i="15"/>
  <c r="J1146" i="15" s="1"/>
  <c r="L1147" i="15"/>
  <c r="J1147" i="15" s="1"/>
  <c r="L1148" i="15"/>
  <c r="J1148" i="15" s="1"/>
  <c r="L1149" i="15"/>
  <c r="J1149" i="15" s="1"/>
  <c r="L1150" i="15"/>
  <c r="J1150" i="15" s="1"/>
  <c r="L1151" i="15"/>
  <c r="J1151" i="15" s="1"/>
  <c r="L1152" i="15"/>
  <c r="J1152" i="15" s="1"/>
  <c r="L1153" i="15"/>
  <c r="J1153" i="15" s="1"/>
  <c r="L1154" i="15"/>
  <c r="J1154" i="15" s="1"/>
  <c r="L1155" i="15"/>
  <c r="J1155" i="15" s="1"/>
  <c r="L1156" i="15"/>
  <c r="J1156" i="15" s="1"/>
  <c r="L1157" i="15"/>
  <c r="J1157" i="15" s="1"/>
  <c r="L1158" i="15"/>
  <c r="J1158" i="15" s="1"/>
  <c r="L1159" i="15"/>
  <c r="J1159" i="15" s="1"/>
  <c r="L1160" i="15"/>
  <c r="J1160" i="15" s="1"/>
  <c r="L1161" i="15"/>
  <c r="J1161" i="15" s="1"/>
  <c r="L1162" i="15"/>
  <c r="J1162" i="15" s="1"/>
  <c r="L1163" i="15"/>
  <c r="J1163" i="15" s="1"/>
  <c r="L1164" i="15"/>
  <c r="J1164" i="15" s="1"/>
  <c r="L1165" i="15"/>
  <c r="J1165" i="15" s="1"/>
  <c r="L1166" i="15"/>
  <c r="J1166" i="15" s="1"/>
  <c r="L1167" i="15"/>
  <c r="J1167" i="15" s="1"/>
  <c r="L1168" i="15"/>
  <c r="J1168" i="15" s="1"/>
  <c r="L1169" i="15"/>
  <c r="J1169" i="15" s="1"/>
  <c r="L1170" i="15"/>
  <c r="J1170" i="15" s="1"/>
  <c r="L1171" i="15"/>
  <c r="J1171" i="15" s="1"/>
  <c r="L1172" i="15"/>
  <c r="J1172" i="15" s="1"/>
  <c r="L1173" i="15"/>
  <c r="J1173" i="15" s="1"/>
  <c r="L1174" i="15"/>
  <c r="J1174" i="15" s="1"/>
  <c r="L1175" i="15"/>
  <c r="J1175" i="15" s="1"/>
  <c r="L1176" i="15"/>
  <c r="J1176" i="15" s="1"/>
  <c r="L1177" i="15"/>
  <c r="J1177" i="15" s="1"/>
  <c r="L1178" i="15"/>
  <c r="J1178" i="15" s="1"/>
  <c r="L1179" i="15"/>
  <c r="J1179" i="15" s="1"/>
  <c r="L1180" i="15"/>
  <c r="J1180" i="15" s="1"/>
  <c r="L1181" i="15"/>
  <c r="J1181" i="15" s="1"/>
  <c r="L1182" i="15"/>
  <c r="J1182" i="15" s="1"/>
  <c r="L1183" i="15"/>
  <c r="J1183" i="15" s="1"/>
  <c r="L1184" i="15"/>
  <c r="J1184" i="15" s="1"/>
  <c r="L1185" i="15"/>
  <c r="J1185" i="15" s="1"/>
  <c r="L1186" i="15"/>
  <c r="J1186" i="15" s="1"/>
  <c r="L1187" i="15"/>
  <c r="J1187" i="15" s="1"/>
  <c r="L1188" i="15"/>
  <c r="J1188" i="15" s="1"/>
  <c r="L1189" i="15"/>
  <c r="J1189" i="15" s="1"/>
  <c r="L1190" i="15"/>
  <c r="J1190" i="15" s="1"/>
  <c r="L1191" i="15"/>
  <c r="J1191" i="15" s="1"/>
  <c r="L1192" i="15"/>
  <c r="J1192" i="15" s="1"/>
  <c r="L1193" i="15"/>
  <c r="J1193" i="15" s="1"/>
  <c r="L1194" i="15"/>
  <c r="J1194" i="15" s="1"/>
  <c r="L1195" i="15"/>
  <c r="J1195" i="15" s="1"/>
  <c r="L1196" i="15"/>
  <c r="J1196" i="15" s="1"/>
  <c r="L1197" i="15"/>
  <c r="J1197" i="15" s="1"/>
  <c r="L1198" i="15"/>
  <c r="J1198" i="15" s="1"/>
  <c r="L1199" i="15"/>
  <c r="J1199" i="15" s="1"/>
  <c r="L1200" i="15"/>
  <c r="J1200" i="15" s="1"/>
  <c r="L1201" i="15"/>
  <c r="J1201" i="15" s="1"/>
  <c r="L1202" i="15"/>
  <c r="J1202" i="15" s="1"/>
  <c r="L1203" i="15"/>
  <c r="J1203" i="15" s="1"/>
  <c r="L1204" i="15"/>
  <c r="J1204" i="15" s="1"/>
  <c r="L1205" i="15"/>
  <c r="J1205" i="15" s="1"/>
  <c r="L1206" i="15"/>
  <c r="J1206" i="15" s="1"/>
  <c r="L1207" i="15"/>
  <c r="J1207" i="15" s="1"/>
  <c r="L1208" i="15"/>
  <c r="J1208" i="15" s="1"/>
  <c r="L1209" i="15"/>
  <c r="J1209" i="15" s="1"/>
  <c r="L1210" i="15"/>
  <c r="J1210" i="15" s="1"/>
  <c r="L1211" i="15"/>
  <c r="J1211" i="15" s="1"/>
  <c r="L1212" i="15"/>
  <c r="J1212" i="15" s="1"/>
  <c r="L1213" i="15"/>
  <c r="J1213" i="15" s="1"/>
  <c r="L1214" i="15"/>
  <c r="J1214" i="15" s="1"/>
  <c r="L1215" i="15"/>
  <c r="J1215" i="15" s="1"/>
  <c r="L1216" i="15"/>
  <c r="J1216" i="15" s="1"/>
  <c r="L1217" i="15"/>
  <c r="J1217" i="15" s="1"/>
  <c r="L1218" i="15"/>
  <c r="J1218" i="15" s="1"/>
  <c r="L1219" i="15"/>
  <c r="J1219" i="15" s="1"/>
  <c r="L1220" i="15"/>
  <c r="J1220" i="15" s="1"/>
  <c r="L1221" i="15"/>
  <c r="J1221" i="15" s="1"/>
  <c r="L1222" i="15"/>
  <c r="J1222" i="15" s="1"/>
  <c r="L1223" i="15"/>
  <c r="J1223" i="15" s="1"/>
  <c r="L1224" i="15"/>
  <c r="J1224" i="15" s="1"/>
  <c r="L1225" i="15"/>
  <c r="J1225" i="15" s="1"/>
  <c r="L1226" i="15"/>
  <c r="J1226" i="15" s="1"/>
  <c r="L1227" i="15"/>
  <c r="J1227" i="15" s="1"/>
  <c r="L1228" i="15"/>
  <c r="J1228" i="15" s="1"/>
  <c r="L1229" i="15"/>
  <c r="J1229" i="15" s="1"/>
  <c r="L1230" i="15"/>
  <c r="J1230" i="15" s="1"/>
  <c r="L1231" i="15"/>
  <c r="J1231" i="15" s="1"/>
  <c r="L1232" i="15"/>
  <c r="J1232" i="15" s="1"/>
  <c r="L1233" i="15"/>
  <c r="J1233" i="15" s="1"/>
  <c r="L1234" i="15"/>
  <c r="J1234" i="15" s="1"/>
  <c r="L1235" i="15"/>
  <c r="J1235" i="15" s="1"/>
  <c r="L1236" i="15"/>
  <c r="J1236" i="15" s="1"/>
  <c r="L1237" i="15"/>
  <c r="J1237" i="15" s="1"/>
  <c r="L1238" i="15"/>
  <c r="J1238" i="15" s="1"/>
  <c r="L1239" i="15"/>
  <c r="J1239" i="15" s="1"/>
  <c r="L1240" i="15"/>
  <c r="J1240" i="15" s="1"/>
  <c r="L1241" i="15"/>
  <c r="J1241" i="15" s="1"/>
  <c r="L1242" i="15"/>
  <c r="J1242" i="15" s="1"/>
  <c r="L1243" i="15"/>
  <c r="J1243" i="15" s="1"/>
  <c r="L1244" i="15"/>
  <c r="J1244" i="15" s="1"/>
  <c r="L1245" i="15"/>
  <c r="J1245" i="15" s="1"/>
  <c r="L1246" i="15"/>
  <c r="J1246" i="15" s="1"/>
  <c r="L1247" i="15"/>
  <c r="J1247" i="15" s="1"/>
  <c r="L1248" i="15"/>
  <c r="J1248" i="15" s="1"/>
  <c r="L1249" i="15"/>
  <c r="J1249" i="15" s="1"/>
  <c r="L1250" i="15"/>
  <c r="J1250" i="15" s="1"/>
  <c r="L1251" i="15"/>
  <c r="J1251" i="15" s="1"/>
  <c r="L1252" i="15"/>
  <c r="J1252" i="15" s="1"/>
  <c r="L1253" i="15"/>
  <c r="J1253" i="15" s="1"/>
  <c r="L1254" i="15"/>
  <c r="J1254" i="15" s="1"/>
  <c r="L1255" i="15"/>
  <c r="J1255" i="15" s="1"/>
  <c r="L1256" i="15"/>
  <c r="J1256" i="15" s="1"/>
  <c r="L1257" i="15"/>
  <c r="J1257" i="15" s="1"/>
  <c r="L1258" i="15"/>
  <c r="J1258" i="15" s="1"/>
  <c r="L1259" i="15"/>
  <c r="J1259" i="15" s="1"/>
  <c r="L1260" i="15"/>
  <c r="J1260" i="15" s="1"/>
  <c r="L1261" i="15"/>
  <c r="J1261" i="15" s="1"/>
  <c r="L1262" i="15"/>
  <c r="J1262" i="15" s="1"/>
  <c r="L1263" i="15"/>
  <c r="J1263" i="15" s="1"/>
  <c r="L1264" i="15"/>
  <c r="J1264" i="15" s="1"/>
  <c r="L1265" i="15"/>
  <c r="J1265" i="15" s="1"/>
  <c r="L1266" i="15"/>
  <c r="J1266" i="15" s="1"/>
  <c r="L1267" i="15"/>
  <c r="J1267" i="15" s="1"/>
  <c r="L1268" i="15"/>
  <c r="J1268" i="15" s="1"/>
  <c r="L1269" i="15"/>
  <c r="J1269" i="15" s="1"/>
  <c r="L1270" i="15"/>
  <c r="J1270" i="15" s="1"/>
  <c r="L1271" i="15"/>
  <c r="J1271" i="15" s="1"/>
  <c r="L1272" i="15"/>
  <c r="J1272" i="15" s="1"/>
  <c r="L1273" i="15"/>
  <c r="J1273" i="15" s="1"/>
  <c r="L1274" i="15"/>
  <c r="J1274" i="15" s="1"/>
  <c r="L1275" i="15"/>
  <c r="J1275" i="15" s="1"/>
  <c r="L1276" i="15"/>
  <c r="J1276" i="15" s="1"/>
  <c r="L1277" i="15"/>
  <c r="J1277" i="15" s="1"/>
  <c r="L1278" i="15"/>
  <c r="J1278" i="15" s="1"/>
  <c r="L1279" i="15"/>
  <c r="J1279" i="15" s="1"/>
  <c r="L1280" i="15"/>
  <c r="J1280" i="15" s="1"/>
  <c r="L1281" i="15"/>
  <c r="J1281" i="15" s="1"/>
  <c r="L1282" i="15"/>
  <c r="J1282" i="15" s="1"/>
  <c r="L1283" i="15"/>
  <c r="J1283" i="15" s="1"/>
  <c r="L1284" i="15"/>
  <c r="J1284" i="15" s="1"/>
  <c r="L1285" i="15"/>
  <c r="J1285" i="15" s="1"/>
  <c r="L1286" i="15"/>
  <c r="J1286" i="15" s="1"/>
  <c r="L1287" i="15"/>
  <c r="J1287" i="15" s="1"/>
  <c r="L1288" i="15"/>
  <c r="J1288" i="15" s="1"/>
  <c r="L1289" i="15"/>
  <c r="J1289" i="15" s="1"/>
  <c r="L1290" i="15"/>
  <c r="J1290" i="15" s="1"/>
  <c r="L1291" i="15"/>
  <c r="J1291" i="15" s="1"/>
  <c r="L1292" i="15"/>
  <c r="J1292" i="15" s="1"/>
  <c r="L1293" i="15"/>
  <c r="J1293" i="15" s="1"/>
  <c r="L1294" i="15"/>
  <c r="J1294" i="15" s="1"/>
  <c r="L1295" i="15"/>
  <c r="J1295" i="15" s="1"/>
  <c r="L1296" i="15"/>
  <c r="J1296" i="15" s="1"/>
  <c r="L1297" i="15"/>
  <c r="J1297" i="15" s="1"/>
  <c r="L1298" i="15"/>
  <c r="J1298" i="15" s="1"/>
  <c r="L1299" i="15"/>
  <c r="J1299" i="15" s="1"/>
  <c r="L1300" i="15"/>
  <c r="J1300" i="15" s="1"/>
  <c r="L1301" i="15"/>
  <c r="J1301" i="15" s="1"/>
  <c r="L1302" i="15"/>
  <c r="J1302" i="15" s="1"/>
  <c r="L1303" i="15"/>
  <c r="J1303" i="15" s="1"/>
  <c r="L1304" i="15"/>
  <c r="J1304" i="15" s="1"/>
  <c r="L1305" i="15"/>
  <c r="J1305" i="15" s="1"/>
  <c r="L1306" i="15"/>
  <c r="J1306" i="15" s="1"/>
  <c r="L1307" i="15"/>
  <c r="J1307" i="15" s="1"/>
  <c r="L1308" i="15"/>
  <c r="J1308" i="15" s="1"/>
  <c r="L1309" i="15"/>
  <c r="J1309" i="15" s="1"/>
  <c r="L1310" i="15"/>
  <c r="J1310" i="15" s="1"/>
  <c r="L1311" i="15"/>
  <c r="J1311" i="15" s="1"/>
  <c r="L1312" i="15"/>
  <c r="J1312" i="15" s="1"/>
  <c r="L1313" i="15"/>
  <c r="J1313" i="15" s="1"/>
  <c r="L1314" i="15"/>
  <c r="J1314" i="15" s="1"/>
  <c r="L1315" i="15"/>
  <c r="J1315" i="15" s="1"/>
  <c r="L1316" i="15"/>
  <c r="J1316" i="15" s="1"/>
  <c r="L1317" i="15"/>
  <c r="J1317" i="15" s="1"/>
  <c r="L1318" i="15"/>
  <c r="J1318" i="15" s="1"/>
  <c r="L1319" i="15"/>
  <c r="J1319" i="15" s="1"/>
  <c r="L1320" i="15"/>
  <c r="J1320" i="15" s="1"/>
  <c r="L1321" i="15"/>
  <c r="J1321" i="15" s="1"/>
  <c r="L1322" i="15"/>
  <c r="J1322" i="15" s="1"/>
  <c r="L1323" i="15"/>
  <c r="J1323" i="15" s="1"/>
  <c r="L1324" i="15"/>
  <c r="J1324" i="15" s="1"/>
  <c r="L1325" i="15"/>
  <c r="J1325" i="15" s="1"/>
  <c r="L1326" i="15"/>
  <c r="J1326" i="15" s="1"/>
  <c r="L1327" i="15"/>
  <c r="J1327" i="15" s="1"/>
  <c r="L1328" i="15"/>
  <c r="J1328" i="15" s="1"/>
  <c r="L1329" i="15"/>
  <c r="J1329" i="15" s="1"/>
  <c r="L1330" i="15"/>
  <c r="J1330" i="15" s="1"/>
  <c r="L1331" i="15"/>
  <c r="J1331" i="15" s="1"/>
  <c r="L1332" i="15"/>
  <c r="J1332" i="15" s="1"/>
  <c r="L1333" i="15"/>
  <c r="J1333" i="15" s="1"/>
  <c r="L1334" i="15"/>
  <c r="J1334" i="15" s="1"/>
  <c r="L1335" i="15"/>
  <c r="J1335" i="15" s="1"/>
  <c r="L1336" i="15"/>
  <c r="J1336" i="15" s="1"/>
  <c r="L1337" i="15"/>
  <c r="J1337" i="15" s="1"/>
  <c r="L1338" i="15"/>
  <c r="J1338" i="15" s="1"/>
  <c r="L1339" i="15"/>
  <c r="J1339" i="15" s="1"/>
  <c r="L1340" i="15"/>
  <c r="J1340" i="15" s="1"/>
  <c r="L1341" i="15"/>
  <c r="J1341" i="15" s="1"/>
  <c r="L1342" i="15"/>
  <c r="J1342" i="15" s="1"/>
  <c r="L1343" i="15"/>
  <c r="J1343" i="15" s="1"/>
  <c r="L1344" i="15"/>
  <c r="J1344" i="15" s="1"/>
  <c r="L1345" i="15"/>
  <c r="J1345" i="15" s="1"/>
  <c r="L1346" i="15"/>
  <c r="J1346" i="15" s="1"/>
  <c r="L1347" i="15"/>
  <c r="J1347" i="15" s="1"/>
  <c r="L1348" i="15"/>
  <c r="J1348" i="15" s="1"/>
  <c r="L1349" i="15"/>
  <c r="J1349" i="15" s="1"/>
  <c r="L1350" i="15"/>
  <c r="J1350" i="15" s="1"/>
  <c r="L1351" i="15"/>
  <c r="J1351" i="15" s="1"/>
  <c r="L1352" i="15"/>
  <c r="J1352" i="15" s="1"/>
  <c r="L1353" i="15"/>
  <c r="J1353" i="15" s="1"/>
  <c r="L1354" i="15"/>
  <c r="J1354" i="15" s="1"/>
  <c r="L1355" i="15"/>
  <c r="J1355" i="15" s="1"/>
  <c r="L1356" i="15"/>
  <c r="J1356" i="15" s="1"/>
  <c r="L1357" i="15"/>
  <c r="J1357" i="15" s="1"/>
  <c r="L1358" i="15"/>
  <c r="J1358" i="15" s="1"/>
  <c r="L1359" i="15"/>
  <c r="J1359" i="15" s="1"/>
  <c r="L1360" i="15"/>
  <c r="J1360" i="15" s="1"/>
  <c r="L1361" i="15"/>
  <c r="J1361" i="15" s="1"/>
  <c r="L1362" i="15"/>
  <c r="J1362" i="15" s="1"/>
  <c r="L1363" i="15"/>
  <c r="J1363" i="15" s="1"/>
  <c r="L1364" i="15"/>
  <c r="J1364" i="15" s="1"/>
  <c r="L1365" i="15"/>
  <c r="J1365" i="15" s="1"/>
  <c r="L1366" i="15"/>
  <c r="J1366" i="15" s="1"/>
  <c r="L1367" i="15"/>
  <c r="J1367" i="15" s="1"/>
  <c r="L1368" i="15"/>
  <c r="J1368" i="15" s="1"/>
  <c r="L1369" i="15"/>
  <c r="J1369" i="15" s="1"/>
  <c r="L1370" i="15"/>
  <c r="J1370" i="15" s="1"/>
  <c r="L1371" i="15"/>
  <c r="J1371" i="15" s="1"/>
  <c r="L1372" i="15"/>
  <c r="J1372" i="15" s="1"/>
  <c r="L1373" i="15"/>
  <c r="J1373" i="15" s="1"/>
  <c r="L1374" i="15"/>
  <c r="J1374" i="15" s="1"/>
  <c r="L1375" i="15"/>
  <c r="J1375" i="15" s="1"/>
  <c r="L1376" i="15"/>
  <c r="J1376" i="15" s="1"/>
  <c r="L1377" i="15"/>
  <c r="J1377" i="15" s="1"/>
  <c r="L1378" i="15"/>
  <c r="J1378" i="15" s="1"/>
  <c r="L1379" i="15"/>
  <c r="J1379" i="15" s="1"/>
  <c r="L1380" i="15"/>
  <c r="J1380" i="15" s="1"/>
  <c r="L1381" i="15"/>
  <c r="J1381" i="15" s="1"/>
  <c r="L1382" i="15"/>
  <c r="J1382" i="15" s="1"/>
  <c r="L1383" i="15"/>
  <c r="J1383" i="15" s="1"/>
  <c r="L1384" i="15"/>
  <c r="J1384" i="15" s="1"/>
  <c r="L1385" i="15"/>
  <c r="J1385" i="15" s="1"/>
  <c r="L1386" i="15"/>
  <c r="J1386" i="15" s="1"/>
  <c r="L1387" i="15"/>
  <c r="J1387" i="15" s="1"/>
  <c r="L1388" i="15"/>
  <c r="J1388" i="15" s="1"/>
  <c r="L1389" i="15"/>
  <c r="J1389" i="15" s="1"/>
  <c r="L1390" i="15"/>
  <c r="J1390" i="15" s="1"/>
  <c r="L1391" i="15"/>
  <c r="J1391" i="15" s="1"/>
  <c r="L1392" i="15"/>
  <c r="J1392" i="15" s="1"/>
  <c r="L1393" i="15"/>
  <c r="J1393" i="15" s="1"/>
  <c r="L1394" i="15"/>
  <c r="J1394" i="15" s="1"/>
  <c r="L1395" i="15"/>
  <c r="J1395" i="15" s="1"/>
  <c r="L1396" i="15"/>
  <c r="J1396" i="15" s="1"/>
  <c r="L1397" i="15"/>
  <c r="J1397" i="15" s="1"/>
  <c r="L1398" i="15"/>
  <c r="J1398" i="15" s="1"/>
  <c r="L1399" i="15"/>
  <c r="J1399" i="15" s="1"/>
  <c r="L1400" i="15"/>
  <c r="J1400" i="15" s="1"/>
  <c r="L1401" i="15"/>
  <c r="J1401" i="15" s="1"/>
  <c r="L1402" i="15"/>
  <c r="J1402" i="15" s="1"/>
  <c r="L1403" i="15"/>
  <c r="J1403" i="15" s="1"/>
  <c r="L1404" i="15"/>
  <c r="J1404" i="15" s="1"/>
  <c r="L1405" i="15"/>
  <c r="J1405" i="15" s="1"/>
  <c r="L1406" i="15"/>
  <c r="J1406" i="15" s="1"/>
  <c r="L1407" i="15"/>
  <c r="J1407" i="15" s="1"/>
  <c r="L1408" i="15"/>
  <c r="J1408" i="15" s="1"/>
  <c r="L1409" i="15"/>
  <c r="J1409" i="15" s="1"/>
  <c r="L1410" i="15"/>
  <c r="J1410" i="15" s="1"/>
  <c r="L1411" i="15"/>
  <c r="J1411" i="15" s="1"/>
  <c r="L1412" i="15"/>
  <c r="J1412" i="15" s="1"/>
  <c r="L1413" i="15"/>
  <c r="J1413" i="15" s="1"/>
  <c r="L1414" i="15"/>
  <c r="J1414" i="15" s="1"/>
  <c r="L1415" i="15"/>
  <c r="J1415" i="15" s="1"/>
  <c r="L1416" i="15"/>
  <c r="J1416" i="15" s="1"/>
  <c r="L1417" i="15"/>
  <c r="J1417" i="15" s="1"/>
  <c r="L1418" i="15"/>
  <c r="J1418" i="15" s="1"/>
  <c r="L1419" i="15"/>
  <c r="J1419" i="15" s="1"/>
  <c r="L1420" i="15"/>
  <c r="J1420" i="15" s="1"/>
  <c r="L1421" i="15"/>
  <c r="J1421" i="15" s="1"/>
  <c r="L1422" i="15"/>
  <c r="J1422" i="15" s="1"/>
  <c r="L1423" i="15"/>
  <c r="J1423" i="15" s="1"/>
  <c r="L1424" i="15"/>
  <c r="J1424" i="15" s="1"/>
  <c r="L1425" i="15"/>
  <c r="J1425" i="15" s="1"/>
  <c r="L1426" i="15"/>
  <c r="J1426" i="15" s="1"/>
  <c r="L1427" i="15"/>
  <c r="J1427" i="15" s="1"/>
  <c r="L1428" i="15"/>
  <c r="J1428" i="15" s="1"/>
  <c r="L1429" i="15"/>
  <c r="J1429" i="15" s="1"/>
  <c r="L1430" i="15"/>
  <c r="J1430" i="15" s="1"/>
  <c r="L1431" i="15"/>
  <c r="J1431" i="15" s="1"/>
  <c r="L1432" i="15"/>
  <c r="J1432" i="15" s="1"/>
  <c r="L1433" i="15"/>
  <c r="J1433" i="15" s="1"/>
  <c r="L1434" i="15"/>
  <c r="J1434" i="15" s="1"/>
  <c r="L1435" i="15"/>
  <c r="J1435" i="15" s="1"/>
  <c r="L1436" i="15"/>
  <c r="J1436" i="15" s="1"/>
  <c r="L1437" i="15"/>
  <c r="J1437" i="15" s="1"/>
  <c r="L1438" i="15"/>
  <c r="J1438" i="15" s="1"/>
  <c r="L1439" i="15"/>
  <c r="J1439" i="15" s="1"/>
  <c r="L1440" i="15"/>
  <c r="J1440" i="15" s="1"/>
  <c r="L1441" i="15"/>
  <c r="J1441" i="15" s="1"/>
  <c r="L1442" i="15"/>
  <c r="J1442" i="15" s="1"/>
  <c r="L1443" i="15"/>
  <c r="J1443" i="15" s="1"/>
  <c r="L1444" i="15"/>
  <c r="J1444" i="15" s="1"/>
  <c r="L1445" i="15"/>
  <c r="J1445" i="15" s="1"/>
  <c r="L1446" i="15"/>
  <c r="J1446" i="15" s="1"/>
  <c r="L1447" i="15"/>
  <c r="J1447" i="15" s="1"/>
  <c r="L1448" i="15"/>
  <c r="J1448" i="15" s="1"/>
  <c r="L1449" i="15"/>
  <c r="J1449" i="15" s="1"/>
  <c r="L1450" i="15"/>
  <c r="J1450" i="15" s="1"/>
  <c r="L1451" i="15"/>
  <c r="J1451" i="15" s="1"/>
  <c r="L1452" i="15"/>
  <c r="J1452" i="15" s="1"/>
  <c r="L1453" i="15"/>
  <c r="J1453" i="15" s="1"/>
  <c r="L1454" i="15"/>
  <c r="J1454" i="15" s="1"/>
  <c r="L1455" i="15"/>
  <c r="J1455" i="15" s="1"/>
  <c r="L1456" i="15"/>
  <c r="J1456" i="15" s="1"/>
  <c r="L1457" i="15"/>
  <c r="J1457" i="15" s="1"/>
  <c r="L1458" i="15"/>
  <c r="J1458" i="15" s="1"/>
  <c r="L1459" i="15"/>
  <c r="J1459" i="15" s="1"/>
  <c r="L1460" i="15"/>
  <c r="J1460" i="15" s="1"/>
  <c r="L1461" i="15"/>
  <c r="J1461" i="15" s="1"/>
  <c r="L1462" i="15"/>
  <c r="J1462" i="15" s="1"/>
  <c r="L1463" i="15"/>
  <c r="J1463" i="15" s="1"/>
  <c r="L1464" i="15"/>
  <c r="J1464" i="15" s="1"/>
  <c r="L1465" i="15"/>
  <c r="J1465" i="15" s="1"/>
  <c r="L1466" i="15"/>
  <c r="J1466" i="15" s="1"/>
  <c r="L1467" i="15"/>
  <c r="J1467" i="15" s="1"/>
  <c r="L1468" i="15"/>
  <c r="J1468" i="15" s="1"/>
  <c r="L1469" i="15"/>
  <c r="J1469" i="15" s="1"/>
  <c r="L1470" i="15"/>
  <c r="J1470" i="15" s="1"/>
  <c r="L1471" i="15"/>
  <c r="J1471" i="15" s="1"/>
  <c r="L1472" i="15"/>
  <c r="J1472" i="15" s="1"/>
  <c r="L1473" i="15"/>
  <c r="J1473" i="15" s="1"/>
  <c r="L1474" i="15"/>
  <c r="J1474" i="15" s="1"/>
  <c r="L1475" i="15"/>
  <c r="J1475" i="15" s="1"/>
  <c r="L1476" i="15"/>
  <c r="J1476" i="15" s="1"/>
  <c r="L1477" i="15"/>
  <c r="J1477" i="15" s="1"/>
  <c r="L1478" i="15"/>
  <c r="J1478" i="15" s="1"/>
  <c r="L1479" i="15"/>
  <c r="J1479" i="15" s="1"/>
  <c r="L1480" i="15"/>
  <c r="J1480" i="15" s="1"/>
  <c r="L1481" i="15"/>
  <c r="J1481" i="15" s="1"/>
  <c r="L1482" i="15"/>
  <c r="J1482" i="15" s="1"/>
  <c r="L1483" i="15"/>
  <c r="J1483" i="15" s="1"/>
  <c r="L1484" i="15"/>
  <c r="J1484" i="15" s="1"/>
  <c r="L1485" i="15"/>
  <c r="J1485" i="15" s="1"/>
  <c r="L1486" i="15"/>
  <c r="J1486" i="15" s="1"/>
  <c r="L1487" i="15"/>
  <c r="J1487" i="15" s="1"/>
  <c r="L1488" i="15"/>
  <c r="J1488" i="15" s="1"/>
  <c r="L1489" i="15"/>
  <c r="J1489" i="15" s="1"/>
  <c r="L1490" i="15"/>
  <c r="J1490" i="15" s="1"/>
  <c r="L1491" i="15"/>
  <c r="J1491" i="15" s="1"/>
  <c r="L1492" i="15"/>
  <c r="J1492" i="15" s="1"/>
  <c r="L1493" i="15"/>
  <c r="J1493" i="15" s="1"/>
  <c r="L1494" i="15"/>
  <c r="J1494" i="15" s="1"/>
  <c r="L1495" i="15"/>
  <c r="J1495" i="15" s="1"/>
  <c r="L1496" i="15"/>
  <c r="J1496" i="15" s="1"/>
  <c r="L1497" i="15"/>
  <c r="J1497" i="15" s="1"/>
  <c r="L1498" i="15"/>
  <c r="J1498" i="15" s="1"/>
  <c r="L1499" i="15"/>
  <c r="J1499" i="15" s="1"/>
  <c r="L1500" i="15"/>
  <c r="J1500" i="15" s="1"/>
  <c r="L1501" i="15"/>
  <c r="J1501" i="15" s="1"/>
  <c r="L1502" i="15"/>
  <c r="J1502" i="15" s="1"/>
  <c r="L1503" i="15"/>
  <c r="J1503" i="15" s="1"/>
  <c r="L1504" i="15"/>
  <c r="J1504" i="15" s="1"/>
  <c r="L1505" i="15"/>
  <c r="J1505" i="15" s="1"/>
  <c r="L1506" i="15"/>
  <c r="J1506" i="15" s="1"/>
  <c r="L1507" i="15"/>
  <c r="J1507" i="15" s="1"/>
  <c r="L1508" i="15"/>
  <c r="J1508" i="15" s="1"/>
  <c r="L1509" i="15"/>
  <c r="J1509" i="15" s="1"/>
  <c r="L1510" i="15"/>
  <c r="J1510" i="15" s="1"/>
  <c r="L1511" i="15"/>
  <c r="J1511" i="15" s="1"/>
  <c r="L1512" i="15"/>
  <c r="J1512" i="15" s="1"/>
  <c r="L1513" i="15"/>
  <c r="J1513" i="15" s="1"/>
  <c r="L1514" i="15"/>
  <c r="J1514" i="15" s="1"/>
  <c r="L1515" i="15"/>
  <c r="J1515" i="15" s="1"/>
  <c r="L1516" i="15"/>
  <c r="J1516" i="15" s="1"/>
  <c r="L1517" i="15"/>
  <c r="J1517" i="15" s="1"/>
  <c r="L1518" i="15"/>
  <c r="J1518" i="15" s="1"/>
  <c r="L1519" i="15"/>
  <c r="J1519" i="15" s="1"/>
  <c r="L1520" i="15"/>
  <c r="J1520" i="15" s="1"/>
  <c r="L1521" i="15"/>
  <c r="J1521" i="15" s="1"/>
  <c r="L1522" i="15"/>
  <c r="J1522" i="15" s="1"/>
  <c r="L1523" i="15"/>
  <c r="J1523" i="15" s="1"/>
  <c r="L1524" i="15"/>
  <c r="J1524" i="15" s="1"/>
  <c r="L1525" i="15"/>
  <c r="J1525" i="15" s="1"/>
  <c r="L1526" i="15"/>
  <c r="J1526" i="15" s="1"/>
  <c r="L1527" i="15"/>
  <c r="J1527" i="15" s="1"/>
  <c r="L1528" i="15"/>
  <c r="J1528" i="15" s="1"/>
  <c r="L1529" i="15"/>
  <c r="J1529" i="15" s="1"/>
  <c r="L1530" i="15"/>
  <c r="J1530" i="15" s="1"/>
  <c r="L1531" i="15"/>
  <c r="J1531" i="15" s="1"/>
  <c r="L1532" i="15"/>
  <c r="J1532" i="15" s="1"/>
  <c r="L1533" i="15"/>
  <c r="J1533" i="15" s="1"/>
  <c r="L1534" i="15"/>
  <c r="J1534" i="15" s="1"/>
  <c r="L1535" i="15"/>
  <c r="J1535" i="15" s="1"/>
  <c r="L1536" i="15"/>
  <c r="J1536" i="15" s="1"/>
  <c r="L1537" i="15"/>
  <c r="J1537" i="15" s="1"/>
  <c r="L1538" i="15"/>
  <c r="J1538" i="15" s="1"/>
  <c r="L1539" i="15"/>
  <c r="J1539" i="15" s="1"/>
  <c r="L1540" i="15"/>
  <c r="J1540" i="15" s="1"/>
  <c r="L1541" i="15"/>
  <c r="J1541" i="15" s="1"/>
  <c r="L1542" i="15"/>
  <c r="J1542" i="15" s="1"/>
  <c r="L1543" i="15"/>
  <c r="J1543" i="15" s="1"/>
  <c r="L1544" i="15"/>
  <c r="J1544" i="15" s="1"/>
  <c r="L1545" i="15"/>
  <c r="J1545" i="15" s="1"/>
  <c r="L1546" i="15"/>
  <c r="J1546" i="15" s="1"/>
  <c r="L1547" i="15"/>
  <c r="J1547" i="15" s="1"/>
  <c r="L1548" i="15"/>
  <c r="J1548" i="15" s="1"/>
  <c r="L1549" i="15"/>
  <c r="J1549" i="15" s="1"/>
  <c r="L1550" i="15"/>
  <c r="J1550" i="15" s="1"/>
  <c r="L1551" i="15"/>
  <c r="J1551" i="15" s="1"/>
  <c r="L1552" i="15"/>
  <c r="J1552" i="15" s="1"/>
  <c r="L1553" i="15"/>
  <c r="J1553" i="15" s="1"/>
  <c r="L1554" i="15"/>
  <c r="J1554" i="15" s="1"/>
  <c r="L1555" i="15"/>
  <c r="J1555" i="15" s="1"/>
  <c r="L1556" i="15"/>
  <c r="J1556" i="15" s="1"/>
  <c r="L1557" i="15"/>
  <c r="J1557" i="15" s="1"/>
  <c r="L1558" i="15"/>
  <c r="J1558" i="15" s="1"/>
  <c r="L1559" i="15"/>
  <c r="J1559" i="15" s="1"/>
  <c r="L1560" i="15"/>
  <c r="J1560" i="15" s="1"/>
  <c r="L1561" i="15"/>
  <c r="J1561" i="15" s="1"/>
  <c r="L1562" i="15"/>
  <c r="J1562" i="15" s="1"/>
  <c r="L1563" i="15"/>
  <c r="J1563" i="15" s="1"/>
  <c r="L1564" i="15"/>
  <c r="J1564" i="15" s="1"/>
  <c r="L1565" i="15"/>
  <c r="J1565" i="15" s="1"/>
  <c r="L1566" i="15"/>
  <c r="J1566" i="15" s="1"/>
  <c r="L1567" i="15"/>
  <c r="J1567" i="15" s="1"/>
  <c r="L1568" i="15"/>
  <c r="J1568" i="15" s="1"/>
  <c r="L1569" i="15"/>
  <c r="J1569" i="15" s="1"/>
  <c r="L1570" i="15"/>
  <c r="J1570" i="15" s="1"/>
  <c r="L1571" i="15"/>
  <c r="J1571" i="15" s="1"/>
  <c r="L1572" i="15"/>
  <c r="J1572" i="15" s="1"/>
  <c r="L1573" i="15"/>
  <c r="J1573" i="15" s="1"/>
  <c r="L1574" i="15"/>
  <c r="J1574" i="15" s="1"/>
  <c r="L1575" i="15"/>
  <c r="J1575" i="15" s="1"/>
  <c r="L1576" i="15"/>
  <c r="J1576" i="15" s="1"/>
  <c r="L1577" i="15"/>
  <c r="J1577" i="15" s="1"/>
  <c r="L1578" i="15"/>
  <c r="J1578" i="15" s="1"/>
  <c r="L1579" i="15"/>
  <c r="J1579" i="15" s="1"/>
  <c r="I306" i="1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I2" i="4"/>
  <c r="K2" i="4" s="1"/>
  <c r="I3" i="4"/>
  <c r="I4" i="4"/>
  <c r="I5" i="4"/>
  <c r="I6" i="4"/>
  <c r="K6" i="4" s="1"/>
  <c r="I7" i="4"/>
  <c r="I8" i="4"/>
  <c r="I9" i="4"/>
  <c r="I10" i="4"/>
  <c r="K10" i="4" s="1"/>
  <c r="I11" i="4"/>
  <c r="I12" i="4"/>
  <c r="I13" i="4"/>
  <c r="I14" i="4"/>
  <c r="K14" i="4" s="1"/>
  <c r="I15" i="4"/>
  <c r="I16" i="4"/>
  <c r="I17" i="4"/>
  <c r="I18" i="4"/>
  <c r="K18" i="4" s="1"/>
  <c r="I19" i="4"/>
  <c r="I20" i="4"/>
  <c r="I21" i="4"/>
  <c r="I22" i="4"/>
  <c r="K22" i="4" s="1"/>
  <c r="I23" i="4"/>
  <c r="I24" i="4"/>
  <c r="I25" i="4"/>
  <c r="I26" i="4"/>
  <c r="K26" i="4" s="1"/>
  <c r="I27" i="4"/>
  <c r="I28" i="4"/>
  <c r="I29" i="4"/>
  <c r="I30" i="4"/>
  <c r="K30" i="4" s="1"/>
  <c r="I31" i="4"/>
  <c r="I32" i="4"/>
  <c r="I33" i="4"/>
  <c r="I34" i="4"/>
  <c r="K34" i="4" s="1"/>
  <c r="I35" i="4"/>
  <c r="I36" i="4"/>
  <c r="I37" i="4"/>
  <c r="I38" i="4"/>
  <c r="K38" i="4" s="1"/>
  <c r="I39" i="4"/>
  <c r="I40" i="4"/>
  <c r="I41" i="4"/>
  <c r="I42" i="4"/>
  <c r="K42" i="4" s="1"/>
  <c r="I43" i="4"/>
  <c r="I44" i="4"/>
  <c r="I45" i="4"/>
  <c r="I46" i="4"/>
  <c r="K46" i="4" s="1"/>
  <c r="I47" i="4"/>
  <c r="I48" i="4"/>
  <c r="I49" i="4"/>
  <c r="I50" i="4"/>
  <c r="K50" i="4" s="1"/>
  <c r="I51" i="4"/>
  <c r="I52" i="4"/>
  <c r="I53" i="4"/>
  <c r="I54" i="4"/>
  <c r="K54" i="4" s="1"/>
  <c r="I55" i="4"/>
  <c r="I56" i="4"/>
  <c r="I57" i="4"/>
  <c r="I58" i="4"/>
  <c r="K58" i="4" s="1"/>
  <c r="I59" i="4"/>
  <c r="I60" i="4"/>
  <c r="I61" i="4"/>
  <c r="I62" i="4"/>
  <c r="K62" i="4" s="1"/>
  <c r="I63" i="4"/>
  <c r="I64" i="4"/>
  <c r="I65" i="4"/>
  <c r="I66" i="4"/>
  <c r="K66" i="4" s="1"/>
  <c r="I67" i="4"/>
  <c r="I68" i="4"/>
  <c r="I69" i="4"/>
  <c r="I70" i="4"/>
  <c r="K70" i="4" s="1"/>
  <c r="I71" i="4"/>
  <c r="I72" i="4"/>
  <c r="I73" i="4"/>
  <c r="I74" i="4"/>
  <c r="K74" i="4" s="1"/>
  <c r="I75" i="4"/>
  <c r="I76" i="4"/>
  <c r="I77" i="4"/>
  <c r="I78" i="4"/>
  <c r="K78" i="4" s="1"/>
  <c r="I79" i="4"/>
  <c r="I80" i="4"/>
  <c r="I81" i="4"/>
  <c r="I82" i="4"/>
  <c r="K82" i="4" s="1"/>
  <c r="I83" i="4"/>
  <c r="I84" i="4"/>
  <c r="I85" i="4"/>
  <c r="I86" i="4"/>
  <c r="K86" i="4" s="1"/>
  <c r="I87" i="4"/>
  <c r="I88" i="4"/>
  <c r="I89" i="4"/>
  <c r="I90" i="4"/>
  <c r="K90" i="4" s="1"/>
  <c r="I91" i="4"/>
  <c r="I92" i="4"/>
  <c r="I93" i="4"/>
  <c r="I94" i="4"/>
  <c r="K94" i="4" s="1"/>
  <c r="I95" i="4"/>
  <c r="I96" i="4"/>
  <c r="I97" i="4"/>
  <c r="I98" i="4"/>
  <c r="K98" i="4" s="1"/>
  <c r="I99" i="4"/>
  <c r="I100" i="4"/>
  <c r="I101" i="4"/>
  <c r="I102" i="4"/>
  <c r="K102" i="4" s="1"/>
  <c r="I103" i="4"/>
  <c r="I104" i="4"/>
  <c r="I105" i="4"/>
  <c r="I106" i="4"/>
  <c r="K106" i="4" s="1"/>
  <c r="I107" i="4"/>
  <c r="I108" i="4"/>
  <c r="I109" i="4"/>
  <c r="I110" i="4"/>
  <c r="K110" i="4" s="1"/>
  <c r="I111" i="4"/>
  <c r="I112" i="4"/>
  <c r="I113" i="4"/>
  <c r="I114" i="4"/>
  <c r="K114" i="4" s="1"/>
  <c r="I115" i="4"/>
  <c r="I116" i="4"/>
  <c r="I117" i="4"/>
  <c r="I118" i="4"/>
  <c r="K118" i="4" s="1"/>
  <c r="I119" i="4"/>
  <c r="I120" i="4"/>
  <c r="I121" i="4"/>
  <c r="I122" i="4"/>
  <c r="K122" i="4" s="1"/>
  <c r="I123" i="4"/>
  <c r="I124" i="4"/>
  <c r="I125" i="4"/>
  <c r="I126" i="4"/>
  <c r="K126" i="4" s="1"/>
  <c r="I127" i="4"/>
  <c r="I128" i="4"/>
  <c r="I129" i="4"/>
  <c r="I130" i="4"/>
  <c r="K130" i="4" s="1"/>
  <c r="I131" i="4"/>
  <c r="I132" i="4"/>
  <c r="I133" i="4"/>
  <c r="I134" i="4"/>
  <c r="K134" i="4" s="1"/>
  <c r="I135" i="4"/>
  <c r="I136" i="4"/>
  <c r="I137" i="4"/>
  <c r="I138" i="4"/>
  <c r="K138" i="4" s="1"/>
  <c r="I139" i="4"/>
  <c r="I140" i="4"/>
  <c r="I141" i="4"/>
  <c r="I142" i="4"/>
  <c r="K142" i="4" s="1"/>
  <c r="I143" i="4"/>
  <c r="I144" i="4"/>
  <c r="I145" i="4"/>
  <c r="I146" i="4"/>
  <c r="K146" i="4" s="1"/>
  <c r="I147" i="4"/>
  <c r="I148" i="4"/>
  <c r="I149" i="4"/>
  <c r="I150" i="4"/>
  <c r="K150" i="4" s="1"/>
  <c r="I151" i="4"/>
  <c r="I152" i="4"/>
  <c r="I153" i="4"/>
  <c r="I154" i="4"/>
  <c r="K154" i="4" s="1"/>
  <c r="I155" i="4"/>
  <c r="I156" i="4"/>
  <c r="I157" i="4"/>
  <c r="I158" i="4"/>
  <c r="K158" i="4" s="1"/>
  <c r="I159" i="4"/>
  <c r="I160" i="4"/>
  <c r="I161" i="4"/>
  <c r="I162" i="4"/>
  <c r="K162" i="4" s="1"/>
  <c r="I163" i="4"/>
  <c r="I164" i="4"/>
  <c r="I165" i="4"/>
  <c r="I166" i="4"/>
  <c r="K166" i="4" s="1"/>
  <c r="I167" i="4"/>
  <c r="I168" i="4"/>
  <c r="I169" i="4"/>
  <c r="I170" i="4"/>
  <c r="K170" i="4" s="1"/>
  <c r="I171" i="4"/>
  <c r="I172" i="4"/>
  <c r="I173" i="4"/>
  <c r="I174" i="4"/>
  <c r="K174" i="4" s="1"/>
  <c r="I175" i="4"/>
  <c r="I176" i="4"/>
  <c r="I177" i="4"/>
  <c r="I178" i="4"/>
  <c r="K178" i="4" s="1"/>
  <c r="I179" i="4"/>
  <c r="I180" i="4"/>
  <c r="I181" i="4"/>
  <c r="I182" i="4"/>
  <c r="K182" i="4" s="1"/>
  <c r="I183" i="4"/>
  <c r="I184" i="4"/>
  <c r="I185" i="4"/>
  <c r="I186" i="4"/>
  <c r="K186" i="4" s="1"/>
  <c r="I187" i="4"/>
  <c r="I188" i="4"/>
  <c r="I189" i="4"/>
  <c r="I190" i="4"/>
  <c r="K190" i="4" s="1"/>
  <c r="I191" i="4"/>
  <c r="I192" i="4"/>
  <c r="I193" i="4"/>
  <c r="I194" i="4"/>
  <c r="K194" i="4" s="1"/>
  <c r="I195" i="4"/>
  <c r="I196" i="4"/>
  <c r="I197" i="4"/>
  <c r="I198" i="4"/>
  <c r="K198" i="4" s="1"/>
  <c r="I199" i="4"/>
  <c r="I200" i="4"/>
  <c r="I201" i="4"/>
  <c r="I202" i="4"/>
  <c r="K202" i="4" s="1"/>
  <c r="I203" i="4"/>
  <c r="I204" i="4"/>
  <c r="I205" i="4"/>
  <c r="I206" i="4"/>
  <c r="K206" i="4" s="1"/>
  <c r="I207" i="4"/>
  <c r="I208" i="4"/>
  <c r="I209" i="4"/>
  <c r="I210" i="4"/>
  <c r="K210" i="4" s="1"/>
  <c r="I211" i="4"/>
  <c r="I212" i="4"/>
  <c r="I213" i="4"/>
  <c r="I214" i="4"/>
  <c r="K214" i="4" s="1"/>
  <c r="I215" i="4"/>
  <c r="I216" i="4"/>
  <c r="I217" i="4"/>
  <c r="I218" i="4"/>
  <c r="K218" i="4" s="1"/>
  <c r="I219" i="4"/>
  <c r="I220" i="4"/>
  <c r="I221" i="4"/>
  <c r="I222" i="4"/>
  <c r="K222" i="4" s="1"/>
  <c r="I223" i="4"/>
  <c r="I224" i="4"/>
  <c r="I225" i="4"/>
  <c r="I226" i="4"/>
  <c r="K226" i="4" s="1"/>
  <c r="I227" i="4"/>
  <c r="I228" i="4"/>
  <c r="I229" i="4"/>
  <c r="I230" i="4"/>
  <c r="K230" i="4" s="1"/>
  <c r="I231" i="4"/>
  <c r="I232" i="4"/>
  <c r="I233" i="4"/>
  <c r="I234" i="4"/>
  <c r="K234" i="4" s="1"/>
  <c r="I235" i="4"/>
  <c r="I236" i="4"/>
  <c r="I237" i="4"/>
  <c r="I238" i="4"/>
  <c r="K238" i="4" s="1"/>
  <c r="I239" i="4"/>
  <c r="I240" i="4"/>
  <c r="I241" i="4"/>
  <c r="I242" i="4"/>
  <c r="K242" i="4" s="1"/>
  <c r="I243" i="4"/>
  <c r="I244" i="4"/>
  <c r="I245" i="4"/>
  <c r="I246" i="4"/>
  <c r="K246" i="4" s="1"/>
  <c r="I247" i="4"/>
  <c r="I248" i="4"/>
  <c r="I249" i="4"/>
  <c r="I250" i="4"/>
  <c r="K250" i="4" s="1"/>
  <c r="I251" i="4"/>
  <c r="I252" i="4"/>
  <c r="I253" i="4"/>
  <c r="I254" i="4"/>
  <c r="K254" i="4" s="1"/>
  <c r="I255" i="4"/>
  <c r="I256" i="4"/>
  <c r="I257" i="4"/>
  <c r="I258" i="4"/>
  <c r="K258" i="4" s="1"/>
  <c r="I259" i="4"/>
  <c r="I260" i="4"/>
  <c r="I261" i="4"/>
  <c r="I262" i="4"/>
  <c r="K262" i="4" s="1"/>
  <c r="I263" i="4"/>
  <c r="I264" i="4"/>
  <c r="I265" i="4"/>
  <c r="I266" i="4"/>
  <c r="K266" i="4" s="1"/>
  <c r="I267" i="4"/>
  <c r="I268" i="4"/>
  <c r="I269" i="4"/>
  <c r="I270" i="4"/>
  <c r="K270" i="4" s="1"/>
  <c r="I271" i="4"/>
  <c r="I272" i="4"/>
  <c r="I273" i="4"/>
  <c r="I274" i="4"/>
  <c r="K274" i="4" s="1"/>
  <c r="I275" i="4"/>
  <c r="I276" i="4"/>
  <c r="I277" i="4"/>
  <c r="I278" i="4"/>
  <c r="K278" i="4" s="1"/>
  <c r="I279" i="4"/>
  <c r="I280" i="4"/>
  <c r="I281" i="4"/>
  <c r="I282" i="4"/>
  <c r="K282" i="4" s="1"/>
  <c r="I283" i="4"/>
  <c r="I284" i="4"/>
  <c r="I285" i="4"/>
  <c r="I286" i="4"/>
  <c r="K286" i="4" s="1"/>
  <c r="I287" i="4"/>
  <c r="I288" i="4"/>
  <c r="I289" i="4"/>
  <c r="I290" i="4"/>
  <c r="K290" i="4" s="1"/>
  <c r="I291" i="4"/>
  <c r="I292" i="4"/>
  <c r="I293" i="4"/>
  <c r="I294" i="4"/>
  <c r="K294" i="4" s="1"/>
  <c r="I295" i="4"/>
  <c r="I296" i="4"/>
  <c r="I297" i="4"/>
  <c r="I298" i="4"/>
  <c r="K298" i="4" s="1"/>
  <c r="I299" i="4"/>
  <c r="I300" i="4"/>
  <c r="I301" i="4"/>
  <c r="I302" i="4"/>
  <c r="K302" i="4" s="1"/>
  <c r="I303" i="4"/>
  <c r="I304" i="4"/>
  <c r="I305" i="4"/>
  <c r="I306" i="4"/>
  <c r="K306" i="4" s="1"/>
  <c r="I307" i="4"/>
  <c r="I308" i="4"/>
  <c r="I309" i="4"/>
  <c r="I310" i="4"/>
  <c r="K310" i="4" s="1"/>
  <c r="I311" i="4"/>
  <c r="I312" i="4"/>
  <c r="I313" i="4"/>
  <c r="I314" i="4"/>
  <c r="K314" i="4" s="1"/>
  <c r="I315" i="4"/>
  <c r="I316" i="4"/>
  <c r="I317" i="4"/>
  <c r="I318" i="4"/>
  <c r="K318" i="4" s="1"/>
  <c r="I319" i="4"/>
  <c r="I320" i="4"/>
  <c r="I321" i="4"/>
  <c r="I322" i="4"/>
  <c r="K322" i="4" s="1"/>
  <c r="I323" i="4"/>
  <c r="I324" i="4"/>
  <c r="I325" i="4"/>
  <c r="I326" i="4"/>
  <c r="K326" i="4" s="1"/>
  <c r="I327" i="4"/>
  <c r="I328" i="4"/>
  <c r="I329" i="4"/>
  <c r="I330" i="4"/>
  <c r="K330" i="4" s="1"/>
  <c r="I331" i="4"/>
  <c r="I332" i="4"/>
  <c r="I333" i="4"/>
  <c r="I334" i="4"/>
  <c r="K334" i="4" s="1"/>
  <c r="I335" i="4"/>
  <c r="I336" i="4"/>
  <c r="I337" i="4"/>
  <c r="I338" i="4"/>
  <c r="K338" i="4" s="1"/>
  <c r="I339" i="4"/>
  <c r="I340" i="4"/>
  <c r="I341" i="4"/>
  <c r="I342" i="4"/>
  <c r="K342" i="4" s="1"/>
  <c r="I343" i="4"/>
  <c r="I344" i="4"/>
  <c r="I345" i="4"/>
  <c r="I346" i="4"/>
  <c r="K346" i="4" s="1"/>
  <c r="I347" i="4"/>
  <c r="I348" i="4"/>
  <c r="I349" i="4"/>
  <c r="I350" i="4"/>
  <c r="K350" i="4" s="1"/>
  <c r="I351" i="4"/>
  <c r="I352" i="4"/>
  <c r="I353" i="4"/>
  <c r="I354" i="4"/>
  <c r="K354" i="4" s="1"/>
  <c r="I355" i="4"/>
  <c r="I356" i="4"/>
  <c r="I357" i="4"/>
  <c r="I358" i="4"/>
  <c r="K358" i="4" s="1"/>
  <c r="I359" i="4"/>
  <c r="I360" i="4"/>
  <c r="I361" i="4"/>
  <c r="I362" i="4"/>
  <c r="K362" i="4" s="1"/>
  <c r="I363" i="4"/>
  <c r="I364" i="4"/>
  <c r="I365" i="4"/>
  <c r="I366" i="4"/>
  <c r="K366" i="4" s="1"/>
  <c r="I367" i="4"/>
  <c r="I368" i="4"/>
  <c r="I369" i="4"/>
  <c r="I370" i="4"/>
  <c r="K370" i="4" s="1"/>
  <c r="I371" i="4"/>
  <c r="I372" i="4"/>
  <c r="I373" i="4"/>
  <c r="I374" i="4"/>
  <c r="K374" i="4" s="1"/>
  <c r="I375" i="4"/>
  <c r="I376" i="4"/>
  <c r="I377" i="4"/>
  <c r="I378" i="4"/>
  <c r="K378" i="4" s="1"/>
  <c r="I379" i="4"/>
  <c r="I380" i="4"/>
  <c r="I381" i="4"/>
  <c r="I382" i="4"/>
  <c r="K382" i="4" s="1"/>
  <c r="I383" i="4"/>
  <c r="I384" i="4"/>
  <c r="I385" i="4"/>
  <c r="I386" i="4"/>
  <c r="K386" i="4" s="1"/>
  <c r="I387" i="4"/>
  <c r="I388" i="4"/>
  <c r="I389" i="4"/>
  <c r="I390" i="4"/>
  <c r="K390" i="4" s="1"/>
  <c r="I391" i="4"/>
  <c r="I392" i="4"/>
  <c r="I393" i="4"/>
  <c r="I394" i="4"/>
  <c r="K394" i="4" s="1"/>
  <c r="I395" i="4"/>
  <c r="I396" i="4"/>
  <c r="I397" i="4"/>
  <c r="I398" i="4"/>
  <c r="K398" i="4" s="1"/>
  <c r="I399" i="4"/>
  <c r="I400" i="4"/>
  <c r="I401" i="4"/>
  <c r="I402" i="4"/>
  <c r="K402" i="4" s="1"/>
  <c r="I403" i="4"/>
  <c r="I404" i="4"/>
  <c r="I405" i="4"/>
  <c r="I406" i="4"/>
  <c r="K406" i="4" s="1"/>
  <c r="I407" i="4"/>
  <c r="I408" i="4"/>
  <c r="I409" i="4"/>
  <c r="I410" i="4"/>
  <c r="K410" i="4" s="1"/>
  <c r="I411" i="4"/>
  <c r="I412" i="4"/>
  <c r="I413" i="4"/>
  <c r="I414" i="4"/>
  <c r="K414" i="4" s="1"/>
  <c r="I415" i="4"/>
  <c r="I416" i="4"/>
  <c r="I417" i="4"/>
  <c r="I418" i="4"/>
  <c r="K418" i="4" s="1"/>
  <c r="I419" i="4"/>
  <c r="I420" i="4"/>
  <c r="I421" i="4"/>
  <c r="I422" i="4"/>
  <c r="K422" i="4" s="1"/>
  <c r="I423" i="4"/>
  <c r="I424" i="4"/>
  <c r="I425" i="4"/>
  <c r="I426" i="4"/>
  <c r="K426" i="4" s="1"/>
  <c r="I427" i="4"/>
  <c r="I428" i="4"/>
  <c r="I429" i="4"/>
  <c r="I430" i="4"/>
  <c r="K430" i="4" s="1"/>
  <c r="I431" i="4"/>
  <c r="I432" i="4"/>
  <c r="I433" i="4"/>
  <c r="I434" i="4"/>
  <c r="K434" i="4" s="1"/>
  <c r="I435" i="4"/>
  <c r="I436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K3" i="4"/>
  <c r="K4" i="4"/>
  <c r="K5" i="4"/>
  <c r="K7" i="4"/>
  <c r="K8" i="4"/>
  <c r="K9" i="4"/>
  <c r="K11" i="4"/>
  <c r="K12" i="4"/>
  <c r="K13" i="4"/>
  <c r="K15" i="4"/>
  <c r="K16" i="4"/>
  <c r="K17" i="4"/>
  <c r="K19" i="4"/>
  <c r="K20" i="4"/>
  <c r="K21" i="4"/>
  <c r="K23" i="4"/>
  <c r="K24" i="4"/>
  <c r="K25" i="4"/>
  <c r="K27" i="4"/>
  <c r="K28" i="4"/>
  <c r="K29" i="4"/>
  <c r="K31" i="4"/>
  <c r="K32" i="4"/>
  <c r="K33" i="4"/>
  <c r="K35" i="4"/>
  <c r="K36" i="4"/>
  <c r="K37" i="4"/>
  <c r="K39" i="4"/>
  <c r="K40" i="4"/>
  <c r="K41" i="4"/>
  <c r="K43" i="4"/>
  <c r="K44" i="4"/>
  <c r="K45" i="4"/>
  <c r="K47" i="4"/>
  <c r="K48" i="4"/>
  <c r="K49" i="4"/>
  <c r="K51" i="4"/>
  <c r="K52" i="4"/>
  <c r="K53" i="4"/>
  <c r="K55" i="4"/>
  <c r="K56" i="4"/>
  <c r="K57" i="4"/>
  <c r="K59" i="4"/>
  <c r="K60" i="4"/>
  <c r="K61" i="4"/>
  <c r="K63" i="4"/>
  <c r="K64" i="4"/>
  <c r="K65" i="4"/>
  <c r="K67" i="4"/>
  <c r="K68" i="4"/>
  <c r="K69" i="4"/>
  <c r="K71" i="4"/>
  <c r="K72" i="4"/>
  <c r="K73" i="4"/>
  <c r="K75" i="4"/>
  <c r="K76" i="4"/>
  <c r="K77" i="4"/>
  <c r="K79" i="4"/>
  <c r="K80" i="4"/>
  <c r="K81" i="4"/>
  <c r="K83" i="4"/>
  <c r="K84" i="4"/>
  <c r="K85" i="4"/>
  <c r="K87" i="4"/>
  <c r="K88" i="4"/>
  <c r="K89" i="4"/>
  <c r="K91" i="4"/>
  <c r="K92" i="4"/>
  <c r="K93" i="4"/>
  <c r="K95" i="4"/>
  <c r="K96" i="4"/>
  <c r="K97" i="4"/>
  <c r="K99" i="4"/>
  <c r="K100" i="4"/>
  <c r="K101" i="4"/>
  <c r="K103" i="4"/>
  <c r="K104" i="4"/>
  <c r="K105" i="4"/>
  <c r="K107" i="4"/>
  <c r="K108" i="4"/>
  <c r="K109" i="4"/>
  <c r="K111" i="4"/>
  <c r="K112" i="4"/>
  <c r="K113" i="4"/>
  <c r="K115" i="4"/>
  <c r="K116" i="4"/>
  <c r="K117" i="4"/>
  <c r="K119" i="4"/>
  <c r="K120" i="4"/>
  <c r="K121" i="4"/>
  <c r="K123" i="4"/>
  <c r="K124" i="4"/>
  <c r="K125" i="4"/>
  <c r="K127" i="4"/>
  <c r="K128" i="4"/>
  <c r="K129" i="4"/>
  <c r="K131" i="4"/>
  <c r="K132" i="4"/>
  <c r="K133" i="4"/>
  <c r="K135" i="4"/>
  <c r="K136" i="4"/>
  <c r="K137" i="4"/>
  <c r="K139" i="4"/>
  <c r="K140" i="4"/>
  <c r="K141" i="4"/>
  <c r="K143" i="4"/>
  <c r="K144" i="4"/>
  <c r="K145" i="4"/>
  <c r="K147" i="4"/>
  <c r="K148" i="4"/>
  <c r="K149" i="4"/>
  <c r="K151" i="4"/>
  <c r="K152" i="4"/>
  <c r="K153" i="4"/>
  <c r="K155" i="4"/>
  <c r="K156" i="4"/>
  <c r="K157" i="4"/>
  <c r="K159" i="4"/>
  <c r="K160" i="4"/>
  <c r="K161" i="4"/>
  <c r="K163" i="4"/>
  <c r="K164" i="4"/>
  <c r="K165" i="4"/>
  <c r="K167" i="4"/>
  <c r="K168" i="4"/>
  <c r="K169" i="4"/>
  <c r="K171" i="4"/>
  <c r="K172" i="4"/>
  <c r="K173" i="4"/>
  <c r="K175" i="4"/>
  <c r="K176" i="4"/>
  <c r="K177" i="4"/>
  <c r="K179" i="4"/>
  <c r="K180" i="4"/>
  <c r="K181" i="4"/>
  <c r="K183" i="4"/>
  <c r="K184" i="4"/>
  <c r="K185" i="4"/>
  <c r="K187" i="4"/>
  <c r="K188" i="4"/>
  <c r="K189" i="4"/>
  <c r="K191" i="4"/>
  <c r="K192" i="4"/>
  <c r="K193" i="4"/>
  <c r="K195" i="4"/>
  <c r="K196" i="4"/>
  <c r="K197" i="4"/>
  <c r="K199" i="4"/>
  <c r="K200" i="4"/>
  <c r="K201" i="4"/>
  <c r="K203" i="4"/>
  <c r="K204" i="4"/>
  <c r="K205" i="4"/>
  <c r="K207" i="4"/>
  <c r="K208" i="4"/>
  <c r="K209" i="4"/>
  <c r="K211" i="4"/>
  <c r="K212" i="4"/>
  <c r="K213" i="4"/>
  <c r="K215" i="4"/>
  <c r="K216" i="4"/>
  <c r="K217" i="4"/>
  <c r="K219" i="4"/>
  <c r="K220" i="4"/>
  <c r="K221" i="4"/>
  <c r="K223" i="4"/>
  <c r="K224" i="4"/>
  <c r="K225" i="4"/>
  <c r="K227" i="4"/>
  <c r="K228" i="4"/>
  <c r="K229" i="4"/>
  <c r="K231" i="4"/>
  <c r="K232" i="4"/>
  <c r="K233" i="4"/>
  <c r="K235" i="4"/>
  <c r="K236" i="4"/>
  <c r="K237" i="4"/>
  <c r="K239" i="4"/>
  <c r="K240" i="4"/>
  <c r="K241" i="4"/>
  <c r="K243" i="4"/>
  <c r="K244" i="4"/>
  <c r="K245" i="4"/>
  <c r="K247" i="4"/>
  <c r="K248" i="4"/>
  <c r="K249" i="4"/>
  <c r="K251" i="4"/>
  <c r="K252" i="4"/>
  <c r="K253" i="4"/>
  <c r="K255" i="4"/>
  <c r="K256" i="4"/>
  <c r="K257" i="4"/>
  <c r="K259" i="4"/>
  <c r="K260" i="4"/>
  <c r="K261" i="4"/>
  <c r="K263" i="4"/>
  <c r="K264" i="4"/>
  <c r="K265" i="4"/>
  <c r="K267" i="4"/>
  <c r="K268" i="4"/>
  <c r="K269" i="4"/>
  <c r="K271" i="4"/>
  <c r="K272" i="4"/>
  <c r="K273" i="4"/>
  <c r="K275" i="4"/>
  <c r="K276" i="4"/>
  <c r="K277" i="4"/>
  <c r="K279" i="4"/>
  <c r="K280" i="4"/>
  <c r="K281" i="4"/>
  <c r="K283" i="4"/>
  <c r="K284" i="4"/>
  <c r="K285" i="4"/>
  <c r="K287" i="4"/>
  <c r="K288" i="4"/>
  <c r="K289" i="4"/>
  <c r="K291" i="4"/>
  <c r="K292" i="4"/>
  <c r="K293" i="4"/>
  <c r="K295" i="4"/>
  <c r="K296" i="4"/>
  <c r="K297" i="4"/>
  <c r="K299" i="4"/>
  <c r="K300" i="4"/>
  <c r="K301" i="4"/>
  <c r="K303" i="4"/>
  <c r="K304" i="4"/>
  <c r="K305" i="4"/>
  <c r="K307" i="4"/>
  <c r="K308" i="4"/>
  <c r="K309" i="4"/>
  <c r="K311" i="4"/>
  <c r="K312" i="4"/>
  <c r="K313" i="4"/>
  <c r="K315" i="4"/>
  <c r="K316" i="4"/>
  <c r="K317" i="4"/>
  <c r="K319" i="4"/>
  <c r="K320" i="4"/>
  <c r="K321" i="4"/>
  <c r="K323" i="4"/>
  <c r="K324" i="4"/>
  <c r="K325" i="4"/>
  <c r="K327" i="4"/>
  <c r="K328" i="4"/>
  <c r="K329" i="4"/>
  <c r="K331" i="4"/>
  <c r="K332" i="4"/>
  <c r="K333" i="4"/>
  <c r="K335" i="4"/>
  <c r="K336" i="4"/>
  <c r="K337" i="4"/>
  <c r="K339" i="4"/>
  <c r="K340" i="4"/>
  <c r="K341" i="4"/>
  <c r="K343" i="4"/>
  <c r="K344" i="4"/>
  <c r="K345" i="4"/>
  <c r="K347" i="4"/>
  <c r="K348" i="4"/>
  <c r="K349" i="4"/>
  <c r="K351" i="4"/>
  <c r="K352" i="4"/>
  <c r="K353" i="4"/>
  <c r="K355" i="4"/>
  <c r="K356" i="4"/>
  <c r="K357" i="4"/>
  <c r="K359" i="4"/>
  <c r="K360" i="4"/>
  <c r="K361" i="4"/>
  <c r="K363" i="4"/>
  <c r="K364" i="4"/>
  <c r="K365" i="4"/>
  <c r="K367" i="4"/>
  <c r="K368" i="4"/>
  <c r="K369" i="4"/>
  <c r="K371" i="4"/>
  <c r="K372" i="4"/>
  <c r="K373" i="4"/>
  <c r="K375" i="4"/>
  <c r="K376" i="4"/>
  <c r="K377" i="4"/>
  <c r="K379" i="4"/>
  <c r="K380" i="4"/>
  <c r="K381" i="4"/>
  <c r="K383" i="4"/>
  <c r="K384" i="4"/>
  <c r="K385" i="4"/>
  <c r="K387" i="4"/>
  <c r="K388" i="4"/>
  <c r="K389" i="4"/>
  <c r="K391" i="4"/>
  <c r="K392" i="4"/>
  <c r="K393" i="4"/>
  <c r="K395" i="4"/>
  <c r="K396" i="4"/>
  <c r="K397" i="4"/>
  <c r="K399" i="4"/>
  <c r="K400" i="4"/>
  <c r="K401" i="4"/>
  <c r="K403" i="4"/>
  <c r="K404" i="4"/>
  <c r="K405" i="4"/>
  <c r="K407" i="4"/>
  <c r="K408" i="4"/>
  <c r="K409" i="4"/>
  <c r="K411" i="4"/>
  <c r="K412" i="4"/>
  <c r="K413" i="4"/>
  <c r="K415" i="4"/>
  <c r="K416" i="4"/>
  <c r="K417" i="4"/>
  <c r="K419" i="4"/>
  <c r="K420" i="4"/>
  <c r="K421" i="4"/>
  <c r="K423" i="4"/>
  <c r="K424" i="4"/>
  <c r="K425" i="4"/>
  <c r="K427" i="4"/>
  <c r="K428" i="4"/>
  <c r="K429" i="4"/>
  <c r="K431" i="4"/>
  <c r="K432" i="4"/>
  <c r="K433" i="4"/>
  <c r="K435" i="4"/>
  <c r="K43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B6AA81-2AEB-4410-BF55-89F917F87B9C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E2BF8EF7-58B1-410D-9078-FC0790B73EDD}" keepAlive="1" name="Consulta - Boleto_Notas" description="Conexão com a consulta 'Boleto_Notas' na pasta de trabalho." type="5" refreshedVersion="6" background="1" saveData="1">
    <dbPr connection="Provider=Microsoft.Mashup.OleDb.1;Data Source=$Workbook$;Location=Boleto_Notas;Extended Properties=&quot;&quot;" command="SELECT * FROM [Boleto_Notas]"/>
  </connection>
  <connection id="3" xr16:uid="{735A872A-FBE6-4468-BCCA-8051CFB02547}" keepAlive="1" name="Consulta - CONTAS A PAGAR_TAB" description="Conexão com a consulta 'CONTAS A PAGAR_TAB' na pasta de trabalho." type="5" refreshedVersion="8" background="1" saveData="1">
    <dbPr connection="Provider=Microsoft.Mashup.OleDb.1;Data Source=$Workbook$;Location=&quot;CONTAS A PAGAR_TAB&quot;;Extended Properties=&quot;&quot;" command="SELECT * FROM [CONTAS A PAGAR_TAB]"/>
  </connection>
  <connection id="4" xr16:uid="{0603EE21-0E10-4633-BC9B-1D84B7915754}" keepAlive="1" name="Consulta - NOTAS_FISCAIS" description="Conexão com a consulta 'NOTAS_FISCAIS' na pasta de trabalho." type="5" refreshedVersion="8" background="1" saveData="1">
    <dbPr connection="Provider=Microsoft.Mashup.OleDb.1;Data Source=$Workbook$;Location=NOTAS_FISCAIS;Extended Properties=&quot;&quot;" command="SELECT * FROM [NOTAS_FISCAIS]"/>
  </connection>
  <connection id="5" xr16:uid="{73CEF156-4E85-4066-84EB-06AA6DEAF485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6" xr16:uid="{14375E78-E4CA-4EA3-AFB2-A9FDF22982BA}" keepAlive="1" name="Consulta - Tabela5" description="Conexão com a consulta 'Tabela5' na pasta de trabalho." type="5" refreshedVersion="0" background="1">
    <dbPr connection="Provider=Microsoft.Mashup.OleDb.1;Data Source=$Workbook$;Location=Tabela5;Extended Properties=&quot;&quot;" command="SELECT * FROM [Tabela5]"/>
  </connection>
  <connection id="7" xr16:uid="{5BD8E65C-7AF1-43BA-A662-34011E55119A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8" xr16:uid="{A092928E-4937-4D70-BEA1-9BAA2867E7D7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</connections>
</file>

<file path=xl/sharedStrings.xml><?xml version="1.0" encoding="utf-8"?>
<sst xmlns="http://schemas.openxmlformats.org/spreadsheetml/2006/main" count="44330" uniqueCount="3459">
  <si>
    <t>Tipo de Registro</t>
  </si>
  <si>
    <t>Nº da Nota Fiscal Eletrônica</t>
  </si>
  <si>
    <t>Status da Nota Fiscal</t>
  </si>
  <si>
    <t>Código de Verificação NF</t>
  </si>
  <si>
    <t>Data Hora da Emissão da Nota Fiscal</t>
  </si>
  <si>
    <t>Tipo de RPS</t>
  </si>
  <si>
    <t>Série do RPS</t>
  </si>
  <si>
    <t>Número do RPS</t>
  </si>
  <si>
    <t>Data de Emissão do RPS</t>
  </si>
  <si>
    <t>Indicador de CPF/CNPJ do Prestador</t>
  </si>
  <si>
    <t>CPF/CNPJ do Prestador</t>
  </si>
  <si>
    <t>Inscrição Municipal do Prestador</t>
  </si>
  <si>
    <t>Inscrição Estadual do Prestador</t>
  </si>
  <si>
    <t>Razão Social do Prestador</t>
  </si>
  <si>
    <t>Nome Fantasia do Prestador</t>
  </si>
  <si>
    <t>Tipo do Endereço do Prestador</t>
  </si>
  <si>
    <t>Endereço do Prestador</t>
  </si>
  <si>
    <t>Número do Endereço do Prestador</t>
  </si>
  <si>
    <t>Complemento do Endereço do Prestador</t>
  </si>
  <si>
    <t>Bairro do Prestador</t>
  </si>
  <si>
    <t>Cidade do Prestador</t>
  </si>
  <si>
    <t>UF do Prestador</t>
  </si>
  <si>
    <t>CEP do Prestador</t>
  </si>
  <si>
    <t>Telefone de Contato do Prestador</t>
  </si>
  <si>
    <t>Email do Prestador</t>
  </si>
  <si>
    <t>Indicador de CPF/CNPJ do Tomador</t>
  </si>
  <si>
    <t>CPF/CNPJ do Tomador</t>
  </si>
  <si>
    <t>Inscrição Municipal do Tomador</t>
  </si>
  <si>
    <t>Inscrição Estadual do Tomador</t>
  </si>
  <si>
    <t>Razão Social do Tomador</t>
  </si>
  <si>
    <t>Tipo do Endereço do Tomador</t>
  </si>
  <si>
    <t>Endereço do Tomador</t>
  </si>
  <si>
    <t>Número do Endereço do Tomador</t>
  </si>
  <si>
    <t>Complemento do Endereço do Tomador</t>
  </si>
  <si>
    <t>Bairro do Tomador</t>
  </si>
  <si>
    <t>Cidade do Tomador</t>
  </si>
  <si>
    <t>UF do Tomador</t>
  </si>
  <si>
    <t>CEP do Tomador</t>
  </si>
  <si>
    <t>Telefone de Contato do Tomador</t>
  </si>
  <si>
    <t>Email do Tomador</t>
  </si>
  <si>
    <t>Tipo de Tributação de Serviços</t>
  </si>
  <si>
    <t>Cidade de Prestação de Serviços</t>
  </si>
  <si>
    <t>UF de Prestação de Serviços</t>
  </si>
  <si>
    <t>Regime Especial de Tributação</t>
  </si>
  <si>
    <t>Opção Pelo Simples</t>
  </si>
  <si>
    <t>Incentivo_Cultural</t>
  </si>
  <si>
    <t>Código de Atividade Federal</t>
  </si>
  <si>
    <t>Código do Benefício Fiscal</t>
  </si>
  <si>
    <t>Código de Atividade Municipal</t>
  </si>
  <si>
    <t>Alíquota</t>
  </si>
  <si>
    <t>Valor dos Serviços</t>
  </si>
  <si>
    <t>Valor das Deduções</t>
  </si>
  <si>
    <t>Valor do Desconto Condicionado</t>
  </si>
  <si>
    <t>Valor do Desconto Incondicionado</t>
  </si>
  <si>
    <t>Valor COFINS</t>
  </si>
  <si>
    <t>Valor CSLL</t>
  </si>
  <si>
    <t>Valor INSS</t>
  </si>
  <si>
    <t>Valor IRPJ</t>
  </si>
  <si>
    <t>Valor PIS/PASEP</t>
  </si>
  <si>
    <t>Valor de Outras Retenções Federais</t>
  </si>
  <si>
    <t>Valor do ISS</t>
  </si>
  <si>
    <t>Valor do Crédito</t>
  </si>
  <si>
    <t>ISS Retido</t>
  </si>
  <si>
    <t>Data de Cancelamento</t>
  </si>
  <si>
    <t>Data de Competência</t>
  </si>
  <si>
    <t>Nº da Guia</t>
  </si>
  <si>
    <t>Data da Quitação da Guia vinculada</t>
  </si>
  <si>
    <t>Lote</t>
  </si>
  <si>
    <t>CNO / Código da Obra</t>
  </si>
  <si>
    <t>ART</t>
  </si>
  <si>
    <t>Nº Nota Fiscal Substituída</t>
  </si>
  <si>
    <t>Nº Nota Fiscal Substituta</t>
  </si>
  <si>
    <t>Discriminação dos Serviços</t>
  </si>
  <si>
    <t>J2SWX5UM</t>
  </si>
  <si>
    <t>31.189.870/0001-84</t>
  </si>
  <si>
    <t>1.227.686-9</t>
  </si>
  <si>
    <t>BFC PRESTADORA DE SERVICOS E TRANSPORTES LTDA</t>
  </si>
  <si>
    <t>BFC TRANSPORTES</t>
  </si>
  <si>
    <t>RUA</t>
  </si>
  <si>
    <t>CARI LEVI</t>
  </si>
  <si>
    <t>JARDIM AMERICA</t>
  </si>
  <si>
    <t>RIO DE JANEIRO</t>
  </si>
  <si>
    <t>RJ</t>
  </si>
  <si>
    <t>21240-040</t>
  </si>
  <si>
    <t>BFCTRANSPORTES@OUTLOOK.COM</t>
  </si>
  <si>
    <t>27.665.906/0009-39</t>
  </si>
  <si>
    <t>1.317.991-3</t>
  </si>
  <si>
    <t>GRUPO GENNIUS BRASIL PRODUCAO E COMERCIALIZACAO DE ALIMENTOS SA</t>
  </si>
  <si>
    <t>SARG SILVIO HOLLENBACH</t>
  </si>
  <si>
    <t>PARTE</t>
  </si>
  <si>
    <t>BARROS FILHO</t>
  </si>
  <si>
    <t>21530-200</t>
  </si>
  <si>
    <t>PRESTACAO DE SERVICO DE TRANSPORTES DE MERCADORIA |NUMERO DAS NOTAS FISCAIS:000162921/000162922|DATA:25/07/23|DESTINO: CP RIO X HABIBS MACAÉ RJ||BOLETO BANCARIO|001-BANCO DO BRASIL|AG-4767-8|C/C 25533-5</t>
  </si>
  <si>
    <t>WYDMCNKG</t>
  </si>
  <si>
    <t>27.665.906/0003-43</t>
  </si>
  <si>
    <t>RUA JOAO DIAS RIBEIRO</t>
  </si>
  <si>
    <t>POLO INDUSTRIAL</t>
  </si>
  <si>
    <t>ITAPEVI</t>
  </si>
  <si>
    <t>SP</t>
  </si>
  <si>
    <t>06693-810</t>
  </si>
  <si>
    <t>PRESTACAO DE SERVICO DE TRANSPORTES DE MERCADORIA|NOTAS FISCAIS:000162779|DATA:24/07/2023|DESTINO: CP RIO X CP ITAPRVI||BOLETO BANCARIO|AG- 4767-8|C/C 25533-5</t>
  </si>
  <si>
    <t>CGQ8T76T</t>
  </si>
  <si>
    <t>PRESTACAO DE SERVICO DE TRANSPORTES DE MERCADORIAS |NOTAS FISCAIS:000162796|DATA:24/07/23|DESTINO: CP RIO X CP ITAPEVI SP||BOLETO BANCARIO|001- BANCO DO BRASIL|AG-4767-8|C/C 25533-5</t>
  </si>
  <si>
    <t>PPXJISJS</t>
  </si>
  <si>
    <t>PRESTACAO DE SERVICO DE TRANSPORTES DE MERCADORIA|NUMERO DAS NOTAS FISCAIS:000006133|DATA:21/07/2023|DESTINO:CP MONTE ALTO X CP ITAPEVI||BOLETO BANCARIO|001-BANCO DO BRASIL|AG-4767-8|C/C 25533-5</t>
  </si>
  <si>
    <t>TKJUCNEF</t>
  </si>
  <si>
    <t>PRESTACAO DE SERVICO DE TRANSPORTES DE MERCADORIA |NUMERO DAS NOTAS FISCAIS:000416122/000416112|DATA:21/07/2023|DESTINO:CP ITAPEVI X CP RIO||BOLETO BANCARIO|001-BANCO DO BRASIL|AG-4767-8|C/C 25533-5</t>
  </si>
  <si>
    <t>SU9WKBEL</t>
  </si>
  <si>
    <t>PRESTACAO DE SERVICO DE TRANSPORTES DE MERCADORIA |DATA:21/07/2023|DESTINO:13 LOJAS REX NO RIO DE JANEIRO|||BOLETO BANCARIO|AG-4767-8|C/C 25533-5</t>
  </si>
  <si>
    <t>8NJYIHXF</t>
  </si>
  <si>
    <t>PRESTACAO DE SERVICO DE TRANSPORTES DE MERCADORIA |DATA:21/07/2023|DESTINO:19 LOJAS REX NO RIO DE JANEIRO||BOLETO BANCARIO|001-BANCO DO BRASIL|AG-4767-8|C/C 25533-5</t>
  </si>
  <si>
    <t>QZ6LLQI6</t>
  </si>
  <si>
    <t>PRESTACAO DE SERVICO DE TRANSPORTES DE MERCADORIA|NUMERO DAS NOTAS FISCAIS:000162566|DESTINO: CP RIO X CP ITAPEVI SP|DATA:20/07/2023||BOLETO BANCARIO|001-BANCO DO BRASIL|AG-4767-8|C/C 25533-5</t>
  </si>
  <si>
    <t>1AEEKKSL</t>
  </si>
  <si>
    <t>27.665.906/0004-24</t>
  </si>
  <si>
    <t>GRUPO GENNIUS BRASIL PRODUCAO E COMERCIALIZACAO DE ALIMENTOS S.A</t>
  </si>
  <si>
    <t>R VEREADOR VALENTIM DALSENO</t>
  </si>
  <si>
    <t>DISTRITO INDUSTRIAL</t>
  </si>
  <si>
    <t>MONTE ALTO</t>
  </si>
  <si>
    <t>15910-000</t>
  </si>
  <si>
    <t>FISCAL.SUPPLY@HABIBS.COM.BR</t>
  </si>
  <si>
    <t>PRESTACAO DE SERVICO DE TRANSPORTES DE MERCADORIAS |NUMERO DAS NOTAS FISCAIS:000162513|DESTINO: CP RIO X CP MONTE ALTO|DATA:20/07/2023||BOLETO BANCARIO|001- BANCO DO BRASIL|AG- 4767-8|C/C 25533-5</t>
  </si>
  <si>
    <t>I4D8KB2Z</t>
  </si>
  <si>
    <t>PRESTACAO DE SERVICO DE ARMAZENAGEM DE MERCADORIA |DATA:19/07/2023|CARGA DE: MONTE ALTO SP|CONGELAMENTO: 14 PALLET X 90,00- TOTAL RS 1.260,00|MOVIMENTACAO DE ENTRADA:14 PALLET - X 35,00 RS 490,00|MOVIMENTACAO DE SAIDA: 14 PALLET - X 35,00 RS 490,00||BOLETO BANCARIO|001- BANCO DO BRASIL|AG-4767-8|C/C 25533-5</t>
  </si>
  <si>
    <t>V3GVGAX5</t>
  </si>
  <si>
    <t>PRESTACAO DE SERVICO DE TRANSPORTES DE MERCADORIAS |NUMERO DAS NOTAS FISCAIS:000162513|DATA:19/07/23|DESTINO: CP RIO X ARMAZEM BFC ||BOLETO BANCARIO|001-BANCO DO BRASIL|AG0-4767-8|C/C 25533-5</t>
  </si>
  <si>
    <t>76TRYYDU</t>
  </si>
  <si>
    <t>PRESTACAO DE SERVICO DE ARMAZENAGEM DE PRODUTOS|DATA:18/07/2023|DESTINO DA CARGA: CP CURITIBA|MOVIMENTACAO DE ENTRADA:16 PALLET X 35,00 - RS 560,00|MOVIMENTO DE SAIDA: 16 PALLET X - 35,00 - RS 560,00|||BOLETO BANCARIO|001-BANCO DO BRASIL|AG-4767-8|C/C 25533-5</t>
  </si>
  <si>
    <t>TC9BPLC7</t>
  </si>
  <si>
    <t>PRESTACAO DE SERVICO DE TRANSPORTES DE MERCADORIA |NOTAS FISCAIS:000162507|DATA:18/07/2023|DESTINO:CP RIO X ARMAZEM BFC |||BOLETO BANCARIO|001-BANCO DO BRASIL|AG-4767-8|C/C 25533-5</t>
  </si>
  <si>
    <t>4NU4LUYM</t>
  </si>
  <si>
    <t>PRESTACAO DE SERVICO DE ARMAZENAGEM DE PRODUTOS|DATA:17/07/2023|DESTINO DA CARGA:RECIFE PE|CONGELAMENTO:27 PALLET X 90,00- TOTAL 2.430,00|MOVIMENTO DE ENTRADA:27 PALLET X 35,00 - TOTAL 945,00|MOVIMENTO DE SAIDA: 27 PALLET X 35,00 - TOTAL 945,00|||BOLETO BANCARIO |001-BANCO DO BRASIL|AG-4767-8|C/C 25533-5</t>
  </si>
  <si>
    <t>CPRNYKTD</t>
  </si>
  <si>
    <t>PRESTACAO DE SERVICO DE ARMAZENAGEM DE PRODUTOS|DATA:17/07/2023|DESTINO DA CARGA:BELEM PA||COGELAMENTO:14 PALLET X 90,OO- TOTAL RS 1.260,00|MOVIMENTACAO DE ENTRADA: 14 PALLET X RS 35,00 TOTAL RS 490,00|MOVIMENTACAO DE SAIDA: 14 PALLET X 35,00 TOTAL 490,00|||BOLETO BANCARIO|001-BANCO DO BRASIL|AG- 4767-8|C/C 25533-5</t>
  </si>
  <si>
    <t>X6QPP133</t>
  </si>
  <si>
    <t>PRESTACAO DE SERVICO DE TRANSPORTES DE MERCADORIA|NOTAS FISCAIS:000162153/000162305/000162452/000162304/000162302|DATA:17?07/2023|DESTINO: CP RIO X ARMAZEM BFC |||BOLETO BANCARIO|001- BANCO DO BRASIL|AG- 4767-8|C/C 25533-5</t>
  </si>
  <si>
    <t>FSNW2C4J</t>
  </si>
  <si>
    <t>30.897.876/0001-43</t>
  </si>
  <si>
    <t>SOTILLE COMERCIO DE ALIMENTOS SAUDAVEIS LTDA</t>
  </si>
  <si>
    <t>AVE</t>
  </si>
  <si>
    <t>IRENE LOPES SODRE</t>
  </si>
  <si>
    <t>LOTE 9 QUADRA127</t>
  </si>
  <si>
    <t>ITAIPU</t>
  </si>
  <si>
    <t>NITEROI</t>
  </si>
  <si>
    <t>24344-035</t>
  </si>
  <si>
    <t>PRESTACAO DE SERVICO DE TRANSPORTES DE MERCADORIA |DATA:14/07/2023|DESTINO:RIO DE JANEIRO X SAO PAULO|||BOLETO BANCARIO:|001- BANCO DO BRASIL |AG- 4767-8|C/C 25533-5</t>
  </si>
  <si>
    <t>ITAYHGCR</t>
  </si>
  <si>
    <t>PRESTACAO DE SERVICO DE TRANSPORTES DE MERCADORIA |NUMERO DAS NOTAS FISCAIS:000162232/000162233|DATA:14/07/2023|DESTINO:CP RIO X CP ITAPEVI |||BOLETO BANCARIO|001- BANCO DO BRASIL|AG- 4767-8|C/C 25533-5</t>
  </si>
  <si>
    <t>HGYG3IEF</t>
  </si>
  <si>
    <t>27.665.906/0015-87</t>
  </si>
  <si>
    <t>RUA PARACANAS</t>
  </si>
  <si>
    <t>S/N</t>
  </si>
  <si>
    <t>JARDIM ELDORADO CONTINUACAO</t>
  </si>
  <si>
    <t>APARECIDA DE GOIANIA</t>
  </si>
  <si>
    <t>GO</t>
  </si>
  <si>
    <t>74993-150</t>
  </si>
  <si>
    <t>PRESTACAO DE SERVICO DE TRANSPORTES DE MERCADORIAS|NUMEROS DAS NOTAS FISCAIS:000162152|DATA:14/07/2023|DESTINO:CP RIO X CP GOIANIA|||BOLETO BANCARIO|001- BANCO DO BRASIL|AG- 4767-8|C/C 25533-5</t>
  </si>
  <si>
    <t>NPFRJ6VJ</t>
  </si>
  <si>
    <t>PRESTAÇÃO DE SERVIÇO DE ARMAZENAMENTO DE MERCADORIAS|CARGA DE CEBOLA|DATA: 12/07/2023|LOCAL: TRUCK RJC-9H69||BOLETO BANCÁRIO|001-BANCO DO BRASIL|AG-4767-8|C/C 25533-5</t>
  </si>
  <si>
    <t>HDM5JZM7</t>
  </si>
  <si>
    <t>PRESTAÇÃO DE SERVIÇO DE TRANSPORTE DE MERCADORIAS|DATA: 12/07/2023|DESTINO: CP RIO X ARMAZÉM BFC|CARGA DE RECIFE||BOLETO BANCÁRIO|001-BANCO DO BRASIL|AG-4767-8|C/C 25533-5</t>
  </si>
  <si>
    <t>PDJQ2L9M</t>
  </si>
  <si>
    <t>PRESTAÇÃO DE SERVIÇO DE TRANSPORTE DE MERCADORIAS|DATA: 12/07/2023|CARGA DE CURITIBA|CONGELAMENTO: 16 PALLET X R$ 90,00 - TOTAL R$ 1.440,00|MOVIMENTAÇÃO DE ENTRADA: 16 PALLET X R$ 35,00 - TOTAL R$ 560,00|MOVIMENTAÇÃO DE SAIDA: 16 PALLET X R$ 35,00 - TOTAL R$ 560,00|||BOLETO BANCÁRIO|001-BANCO DO BRASIL|AG-4767-8|C/C 25533-5</t>
  </si>
  <si>
    <t>2TGILIS8</t>
  </si>
  <si>
    <t>PRESTAÇÃO DE SERVIÇO DE TRANSPORTE DE MERCADORIAS|DATA:11/07/2023 |NUMERO DAS NOTAS FISCAIS:000162077/000162078/000162079|DESTINO:CP RIO X ARMAZEM BFC||BOLETO BANCÁRIO|001-BANCO DO BRASIL|AG-4767-8|C/C 25533-5</t>
  </si>
  <si>
    <t>QDJIXQZS</t>
  </si>
  <si>
    <t>PRESTAÇÃO DE SERVIÇO DE TRANSPORTE DE MERCADORIAS|DATA: 10/07/2023|NUMERO DAS NOTAS FISCAIS: 000161903/000161935|DESTINO: RIO DE JANEIRO X MONTE ALTO |CARRO: RKK-5A29|||BOLETO BANCÁRIO|001-BANCO DO BRASIL|AG-4767-8|C/C 25533-5</t>
  </si>
  <si>
    <t>PNLTRGCY</t>
  </si>
  <si>
    <t>PRESTAÇÃO DE SERVIÇO DE TRANSPORTE DE MERCADORIAS|DATA: 10/07/2023|DESTINO: RIO DE JANEIRO X ITAPEVI|NUMERO DAS NOTAS FISCAIS: 000161950/000161951|CARRO: RJC-9H69|||BOLETO BANCÁRIO|001-BANCO DO BRASIL|AG-4767-8|C/C 25533-5</t>
  </si>
  <si>
    <t>VYQJZXIT</t>
  </si>
  <si>
    <t>PRESTAÇÃO DE SERVIÇO DE TRANSPORTE DE MERCADORIAS|DATA:10/07/2023 |DESTINO: RIO DE JANEIRO X ITAPEVI|CARRO: RJC-9H69||BOLETO BANCÁRIO|001-BANCO DO BRASIL|AG-4767-8|C/C 25533-5</t>
  </si>
  <si>
    <t>1SAR5R2S</t>
  </si>
  <si>
    <t>PRESTAÇÃO DE SERVIÇO DE TRANSPORTE DE MERCADORIAS|DATA: 10/07/2023|NUMERO DAS NOTAS FISCAIS: 000161950/000161951|DESTINO: RIO DE JANEIRO X ITAPEVI|CARRO: RJC-9H69|||BOLETO BANCÁRIO|001-BANCO DO BRASIL|AG-4767-8|C/C 25533-5</t>
  </si>
  <si>
    <t>RKFJSF4U</t>
  </si>
  <si>
    <t>PRESTAÇÃO DE SERVIÇO DE ARMAZENAGEM DE MERCADORIAS|DATA: 07/07/2023|CARGA DE CURITIBA|CONGELAMENTO: 16 PALLET X R$ 90,00 - TOTAL R$ 1.440,00|MOVIMENTAÇÃO DE ENTRADA: 16 PALLET X R$ 35,00 - TOTAL R$ 560,00|MOVIMENTAÇÃO DE SAIDA: 16 PALLET X R$ 35,00 - TOTAL R$ 560,00||BOLETO BANCÁRIO|001-BANCO DO BRASIL|AG-4767-8|C/C 25533-5</t>
  </si>
  <si>
    <t>IMHWBRA8</t>
  </si>
  <si>
    <t>PRESTAÇÃO DE SERVIÇO DE TRANSPORTE DE MERCADORIAS|DATA: 07/07/2023|NOTA FISCAL: 000006022|DESTINO: MONTE ALTO X RIO DE JANEIRO|CARRO: RKK-5A29||BOLETO BANCÁRIO|001-BANCO DO BRASIL|AG-4767-8|C/C 25533-5</t>
  </si>
  <si>
    <t>PN5PZXGW</t>
  </si>
  <si>
    <t>PRESTAÇÃO DE SERVIÇO DE TRANSPORTE DE MERCADORIAS|DATA: 06/07/2023|NOTAS FISCAIS : 000161846/000161847|DESTINO: CP RIO X ARMAZEM BFC||BOLETO BANCÁRIO|001-BANCO DO BRASIL|AG-4767-8|C/C 25533-5</t>
  </si>
  <si>
    <t>CYJQ59JQ</t>
  </si>
  <si>
    <t>PRESTAÇÃO DE SERVIÇO DE TRANSPORTE DE MERCADORIAS|DATA: 06/07/2023|NUMERO DAS NOTAS FISCAIS:  000161645/000161647|DESTINO: RIO DE JANEIRO X MONTE ALTO|CARRO: RKK-5A29||BOLETO BANCÁRIO|001-BANCO DO BRASIL|AG-4767-8|C/C 25533-5</t>
  </si>
  <si>
    <t>67S43DZR</t>
  </si>
  <si>
    <t>PRESTAÇÃO DE SERVIÇO DE ARMAZENAGEM DE MERCADORIAS|DATA: 05/07/23|CARGA DE RECIFE|CONGELAMENTO: 26 PALLETS X R$ 90,00 - TOTAL R$ 2.340,00|MOVIMENTAÇÃO DE ENTRADA: 26 PALLETS X R$ 35,00 - TOTAL R$ 910,00|MOVIMENTAÇÃO DE SAIDA: 26 PALLETS X R$ 35,00 - TOTAL R$ 910,00|||BOLETO BANCÁRIO|001-BANCO DO BRASIL|AG-4767-8|C/C 25533-5</t>
  </si>
  <si>
    <t>V3UBPJMD</t>
  </si>
  <si>
    <t>05.433.539/0002-39</t>
  </si>
  <si>
    <t>CAMARAVE EMPREENDIMENTOS LTDA</t>
  </si>
  <si>
    <t>FAZ</t>
  </si>
  <si>
    <t>CAMARAVE - AREA 01</t>
  </si>
  <si>
    <t>ZONA RURAL</t>
  </si>
  <si>
    <t>SAO BENTO DO NORTE</t>
  </si>
  <si>
    <t>RN</t>
  </si>
  <si>
    <t>59590-000</t>
  </si>
  <si>
    <t>PRESTAÇÃO DE SERVIÇO DE TRANSPORTE DE MERCADORIAS|DATA: 04/07/2023|CARRO: RKR-5J41||BOLETO BANCÁRIO|001-BANCO DO BRASIL|AG-4767-8|C/C 25533-5</t>
  </si>
  <si>
    <t>LJLQ3DPK</t>
  </si>
  <si>
    <t>PRESTAÇÃO DE SERVIÇO DE TRANSPORTE DE MERCADORIAS|DATA:04/07/2023 |NUMERO DA NOTA FISCAL:000161631|DESTINO:CP RIO X ARMAZEM BFC ||BOLETO BANCÁRIO|001-BANCO DO BRASIL|AG-4767-8|C/C 25533-5</t>
  </si>
  <si>
    <t>XQSRRWBA</t>
  </si>
  <si>
    <t>PRESTAÇÃO DE SERVIÇO DE ARMAZENAGEM DE MERCADORIAS|DATA:04/07/2023|CARGA DE CURITIBA|CONGELAMENTO: 16 PALLET X R$ 90,00 - TOTAL R$ 1.440,0|MOVIMENTAÇÃO DE ENTRADA: 16 PALLET X R$ 35,00 - TOTAL R$ 560,00|MOVIMENTAÇÃO DE SAIDA: 16 PALLET X R$ 35,00 - TOTAL R$ 560,00||BOLETO BANCÁRIO|001-BANCO DO BRASIL|AG-4767-8|C/C 25533-5</t>
  </si>
  <si>
    <t>PYH6MBMM</t>
  </si>
  <si>
    <t>PRESTAÇÃO DE SERVIÇO DE TRANSPORTE DE MERCADORIAS|NUMERO DAS NOTAS FISCAIS: 000161437/ 000161569/ 000161567 |DESTINO: CP RIO X ARMAZEM BFC ||BOLETO BANCÁRIO|001-BANCO DO BRASIL|AG-4767-8|C/C 25533-5</t>
  </si>
  <si>
    <t>ZVN6LE6L</t>
  </si>
  <si>
    <t>PRESTAÇÃO DE SERVIÇO DE TRANSPORTE DE MERCADORIAS|DATA: 03/07/2023|NUMERO DA NOTA FISCAL: 000161565|DESTINO: CP RIO X MACAÉ|CARRO: RKH-2G26||BOLETO BANCÁRIO|001-BANCO DO BRASIL|AG-4767-8|C/C 25533-5</t>
  </si>
  <si>
    <t>D9PIRB5H</t>
  </si>
  <si>
    <t>PRESTAÇÃO DE SERVIÇO DE TRANSPORTE DE MERCADORIAS|DATA:03/07/2023|PRODUTO: MASSA ESFIHA FOLHADA/QUEIJO ESFIHA|LOJAS HABIBS: AMÉRICAS/BANDEIRANTES/CAMPO GRANDE II/CAMPINHO/CAMPO GRANDE/FREGUESIA/NORTH SHOPPING/METRO PAVUNA/PILARES/REALENGO/VILA VALQUEIRE/VILAR DOS TELES.||BOLETO BANCÁRIO|001-BANCO DO BRASIL|AG-4767-8|C/C 25533-5</t>
  </si>
  <si>
    <t>6PJVTVBW</t>
  </si>
  <si>
    <t>PRESTAÇÃO DE SERVIÇO DE TRANSPORTE DE MERCADORIAS|DATA:03/07/2023|PRODUTO: MASSA ESFIHA FOLHADA/QUEIJO ESFIHA|LOJAS HABIBS: ALAMEDA POINT/BELFORD ROXO/BR 040/ BRASIL/CAMPO SALES/CENTRAL DO BRASIL/DUTRA/LARGO DO BICÃO/ILHA/IRAJA/ITABORAI POINT/MEIER/SÃO GONÇALO/SÃO GONÇALO BOULEVARD.||BOLETO BANCÁRIO|001-BANCO DO BRASIL|AG-4767-8|C/C 25533-5</t>
  </si>
  <si>
    <t>RLIVQX3J</t>
  </si>
  <si>
    <t>PRESTAÇÃO DE SERVIÇO DE TRANSPORTE DE MERCADORIAS|DATA: 03/07/2023|NUMERO DA NOTA FISCAL: 000005985|DESTINO: MONTE ALTO X RIO DE JANEIRO|CARRO: RKK-5A29|||BOLETO BANCÁRIO|001-BANCO DO BRASIL|AG-4767-8|C/C 25533-5</t>
  </si>
  <si>
    <t>Data Emissão</t>
  </si>
  <si>
    <t>NF</t>
  </si>
  <si>
    <t>Status da NF</t>
  </si>
  <si>
    <t>MÊS</t>
  </si>
  <si>
    <t>ANO_EMISSÃO</t>
  </si>
  <si>
    <t>MÊS_EMISSÃO</t>
  </si>
  <si>
    <t>CLIENTES</t>
  </si>
  <si>
    <t>CLIENTES_TABELA</t>
  </si>
  <si>
    <t>CLIENTES_2</t>
  </si>
  <si>
    <t xml:space="preserve">GRUPO GENNIUS </t>
  </si>
  <si>
    <t xml:space="preserve">SOTILLE COMERCIO </t>
  </si>
  <si>
    <t xml:space="preserve">CAMARAVE </t>
  </si>
  <si>
    <t>Total Geral</t>
  </si>
  <si>
    <t>(Tudo)</t>
  </si>
  <si>
    <t>JUL</t>
  </si>
  <si>
    <t>.</t>
  </si>
  <si>
    <t>FLHGSDQS</t>
  </si>
  <si>
    <t/>
  </si>
  <si>
    <t>400</t>
  </si>
  <si>
    <t>PRESTACAO DE SERVICO DE ARMAZENAGEM DE MERCADORIAS // DATA: 29/12/2022 // PRODUTO: DIVERSOS // QUEM SOLICITOU E AUTORIZOU: ADILSON // MOVIMENTACAO DE ENTRADA: 60 PALLET X R$ 28,00 - TOTAL R$ 1.680,00 // ARMAZENAGEM: 60 PALLET X R$ 35,00 - TOTAL R$ 2.100,00 // BOLETO BANCARIO // 001-BANCO DO BRASIL // AG-4767-8 // C/C 25533-5</t>
  </si>
  <si>
    <t>7L4YAGAK</t>
  </si>
  <si>
    <t>PRESTACAO DE SERVICO DE TRANSPORTE DE MERCADORIAS // DATA: 29/12/2022 // 2 VIAGENS // DESTINO: CP RIO X ARMAZEM BFC// CAMINHAO TRUCK // QUEM SOLICITOU E AUTORIZOU: ADILSON // BOLETO BANCARIO // 001-BANCO DO BRASIL // AG-4767-8 // C/C 25533-5</t>
  </si>
  <si>
    <t>VN8EGL4Q</t>
  </si>
  <si>
    <t>PRESTACAO DE SERVICO DE TRANSPORTE DE MERCADORIAS // DATA: 30/12/2022 // 2 VIAGENS // DESTINO:ARMAZEM BFC X CP RIO // CAMINHAO VUC // QUEM SOLICITOU E AUTORIZOU: ADILSON // BOLETO BANCARIO // 001-BANCO DO BRASIL // AG-4767-8 // C/C 25533-5</t>
  </si>
  <si>
    <t>QREW4EA2</t>
  </si>
  <si>
    <t>PRESTACAO DE SERVICO DE TRANSPORTE DE MERCADORIAS // DATA: 30/12/2022 // DESTINO: CP RIO X ARMAZEM BFC // CAMINHAO TRUCK // QUEM SOLICITOU E AUTORIZOU: ADILSON // BOLETO BANCARIO // 001-BANCO DO BRASIL // AG-4767-8 // C/C 25533-5</t>
  </si>
  <si>
    <t>RUSGWV6X</t>
  </si>
  <si>
    <t>PRESTACAO DE SERVICO DE ARMAZENAMENTO DE MERCADORIAS // DATA: 31/12/2022 E 01/01/2023 // 2 DIARIAS // LOCAL: ARMAZEM BFC ( TRUCK RKK-5A29) // QUEM SOLICITOU E AUTORIZOU: ADILSON // BOLETO BANCARIO // 001-BANCO DO BRASIL // AG-4767-8 // C/C 25533-5</t>
  </si>
  <si>
    <t>KPZC4T6H</t>
  </si>
  <si>
    <t>PRESTACAO DE SERVICO DE TRANSPORTE DE MERCADORIAS // DATA: 02/01/2023 // 3 VIAGENS // DESTINO:ARMAZEM BFC X CP RIO // CAMINHAO TRUCK // QUEM SOLICITOU E AUTORIZOU: ADILSON // BOLETO BANCARIO // 001-BANCO DO BRASIL // AG-4767-8 // C/C 25533-5</t>
  </si>
  <si>
    <t>KYFNT8J6</t>
  </si>
  <si>
    <t>PRESTACAO DE SERVICO DE TRANSPORTE DE MERCADORIAS // DATA: 02/01/2023 // DESTINO:ARMAZEM BFC X CP RIO // CAMINHAO VUC // QUEM SOLICITOU E AUTORIZOU: ADILSON // BOLETO BANCARIO // 001-BANCO DO BRASIL // AG-4767-8 // C/C 25533-5</t>
  </si>
  <si>
    <t>MXCRZP8U</t>
  </si>
  <si>
    <t>PRESTACAO DE SERVICO DE TRANSPORTE DE MERCADORIAS // DATA: 02/01/2023 // PRODUTO: COXINHA // LOJAS REX: BANGU ARY FRANCO/MADUREIRA SHOPPING/ESTACAO CAMPO GRANDE // QUEM SOLICITOU E AUTORIZOU: ADILSON // BOLETO BANCARIO // 001-BANCO DO BRASIL // AG-4767-8 // C/C 25533-5</t>
  </si>
  <si>
    <t>5FKRJ8AB</t>
  </si>
  <si>
    <t>PRESTACAO DE SERVICO DE ARMAZENAGEM DE MERCADORIAS // DATA: 30/12/2022 // PRODUTO: DIVERSOS // QUEM SOLICITOU E AUTORIZOU: ADILSON // MOVIMENTACAO DE SAIDA: 6 PALLET X R$ 28,00 / TOTAL R$ 168,00 // MOVIMENTACAO DE ENTRADA: 4 PALLET X R$ 28,00 / TOTAL R$ 112,00 // MOVIMENTACAO DE SAIDA: 14 PALLET X R$ 28,00 / TOTAL R$ 392,00// BOLETO BANCARIO // 001-BANCO DO BRASIL // AG-4767-8 // C/C 25533-5</t>
  </si>
  <si>
    <t>RLVCJM1Q</t>
  </si>
  <si>
    <t>10.436.655/0001-60</t>
  </si>
  <si>
    <t>0.479.484-2</t>
  </si>
  <si>
    <t>REAL CARNES INDUSTRIA E COMERCIO DE CARNES LTDA</t>
  </si>
  <si>
    <t>DA FARINHA</t>
  </si>
  <si>
    <t>985</t>
  </si>
  <si>
    <t>PENHA CIRCULAR</t>
  </si>
  <si>
    <t>21011-040</t>
  </si>
  <si>
    <t>PRESTACAO DE SERVICO DE TRANSPORTE DE MERCADORIAS // DATA: 15/12/2022 A 31/12/2022 // QUEM SOLICITOU E AUTORIZOU: ENI TEIXEIRA // BOLETO BANCARIO // 033-BANCO SANTANDER // AG-1792 //C/C 13001479-0</t>
  </si>
  <si>
    <t>4SLAD2X4</t>
  </si>
  <si>
    <t>PRESTACAO DE SERVICO DE ARMAZENAMENTO DE MERCADORIAS / DATA: 04/01/2023 / ARMAZENAMENTO (3 DIARIAS) LOCAL: CP RIO (TRUCK RKK-5A29) / QUEM SOLICITOU E AUTORIZOU: ADILSON / BOLETO BANCARIO 001-BANCO DO BRASIL / AG-4767-8 / C/C 25533-5.</t>
  </si>
  <si>
    <t>L42IREAB</t>
  </si>
  <si>
    <t>PRESTACAO DE SERVICO DE TRANSPORTE DE MERCADORIAS // DATA: 04/01/2023 // SERVICO: RECOLHIMENTO DE ESFIHAS // DESTINO: HABIBS BAYMARKET X CP RIO // QUEM SOLICITOU E AUTORIZOU: ADILSON // BOLETO BANCARIO // 001-BANCO DO BRASIL // AG-4767-8 // C/C 25533-5</t>
  </si>
  <si>
    <t>6R5X9PFT</t>
  </si>
  <si>
    <t>352</t>
  </si>
  <si>
    <t>PRESTACAO DE SERVICO DE TRANSPORTE DE MERCADORIAS // DATA: 06/01/2023 // DESTINO: RIO DE JANEIRO X ITAPEVI// QUEM SOLICITOU E AUTORIZOU: ADILSON // BOLETO BANCARIO // 001-BANCO DO BRASIL // AG-4767-8 // C/C 25533-5</t>
  </si>
  <si>
    <t>EP64Y2PG</t>
  </si>
  <si>
    <t>PRESTACAO DE SERVICO DE TRANSPORTE DE MERCADORIAS // DATA: 05/01/2023// 2 VIAGENS // DESTINO: CP RIO X ARMAZEM BFC (RAMOS) // QUEM SOLICITOU E AUTORIZOU: ADILSON // BOLETO BANCARIO // 001-BANCO DO BRASIL // AG-4767-8 // C/C 25533-5</t>
  </si>
  <si>
    <t>J16SLEPB</t>
  </si>
  <si>
    <t>PRESTACAO DE SERVICO DE TRANSPORTE DE MERCADORIAS // DATA: 05/01/2023 // 2 VIAGENS // DESTINO: CP RIO X ARMAZEM BFC (RAMOS) // QUEM SOLICITOU E AUTORIZOU: ADILSON // BOLETO BANCARIO // 001-BANCO DO BRASIL // AG-4767-8 // C/C 25533-5</t>
  </si>
  <si>
    <t>JZKXWHWK</t>
  </si>
  <si>
    <t>PRESTACAO DE SERVICO DE TRANSPORTE DE MERCADORIAS // DATA: 09/01/2023 // DESTINO: VILOG X CP RIO // QUEM SOLICITOU E AUTORIZOU: ADILSON // BOLETO BANCARIO // 001-BANCO DO BRASIL // AG-4767-8 // C/C 25533-5</t>
  </si>
  <si>
    <t>JZJLMWJD</t>
  </si>
  <si>
    <t>PRESTACAO DE SERVICO DE TRANSPORTE DE MERCADORIAS // DATA: 10/01/2023 // DESTINO: CP RIO X ARMAZEM BFC (RAMOS) // QUEM SOLICITOU E AUTORIZOU: ADILSON // BOLETO BANCARIO // 001-BANCO DO BRASIL // AG-4767-8 // C/C 25533-5</t>
  </si>
  <si>
    <t>E8SBGEFC</t>
  </si>
  <si>
    <t>PRESTACAO DE SERVICO DE ARMAZENAGEM DE MERCADORIAS // DATA: 07/01/2023 // PRODUTO: DIVERSOS // QUEM SOLICITOU E AUTORIZOU: ADILSON // MOVIMENTACAO DE ENTRADA: 16 PALLET X R$ 28,00 - TOTAL R$ 448,00 // ARMAZENAGEM: 16 PALLET X R$ 35,00 - TOTAL R$ 560,00 //  MOVIMENTACAO DE SAIDA: 16 PALLET X R$ 28,00 - TOTAL R$ 448,00 // BOLETO BANCARIO // 001-BANCO DO BRASIL // AG-4767-8 // C/C 25533-5</t>
  </si>
  <si>
    <t>65QSKAJR</t>
  </si>
  <si>
    <t>PRESTACAO DE SERVICO DE TRANSPORTE DE MERCADORIAS // DATA: 10/01/2023 // DESTINO: RAGAZZO AMERICAS // QUEM SOLICITOU E AUTORIZOU: ADILSON // BOLETO BANCARIO // 001-BANCO DO BRASIL // AG-4767-8 // C/C 25533-5</t>
  </si>
  <si>
    <t>WNFGNVJI</t>
  </si>
  <si>
    <t>PRESTACAO DE SERVICO DE TRANSPORTE DE MERCADORIAS // DATA: 11/01/2023 // DESTINO: ARMAZEM FRIOZEM X CP RIO // QUEM SOLICITOU E AUTORIZOU: ADILSON // BOLETO BANCARIO // 001-BANCO DO BRASIL // AG-4767-8 // C/C 25533-5</t>
  </si>
  <si>
    <t>YQEIJG6Z</t>
  </si>
  <si>
    <t>PRESTACAO DE SERVICO DE TRANSPORTE DE MERCADORIAS // DATA: 12/01/2023 // DESTINO: RAGAZZO AMERICAS // QUEM SOLICITOU E AUTORIZOU: ADILSON // BOLETO BANCARIO // 001-BANCO DO BRASIL // AG-4767-8 // C/C 25533-5</t>
  </si>
  <si>
    <t>QVYWW6EG</t>
  </si>
  <si>
    <t>PRESTACAO DE SERVICO DE ARMAZENAGEM DE MERCADORIAS // DATA: 13/01/2023 // PRODUTO: DIVERSOS // QUEM SOLICITOU E AUTORIZOU: ADILSON // CONGELAMENTO: 28 PALLET X R$ 90,00 - TOTAL R$ 2.520,00 MOVIMENTACAO DE ENTRADA: 28 PALLET X R$ 28,00 - TOTAL R$ 784,00 // MOVIMENTACAO DE SAIDA: 28 PALLET X R$ 28,00 - TOTAL R$ 784,00// REPALETIZACAO: 2 PALLET X  R$ 32,00 - TOTAL R$ 64,00 // BOLETO BANCARIO // 001-BANCO DO BRASIL // AG-4767-8 // C/C 25533-5</t>
  </si>
  <si>
    <t>G39RBDPB</t>
  </si>
  <si>
    <t>PRESTACAO DE SERVICO DE ARMAZENAGEM DE MERCADORIAS // DATA: 13/01/2023 // PRODUTO: DIVERSOS // QUEM SOLICITOU E AUTORIZOU: ADILSON // CONGELAMENTO: 28 PALLET X R$ 90,00 - TOTAL R$ 2.520,00 MOVIMENTACAO DE ENTRADA: 28 PALLET X R$ 28,00 - TOTAL R$ 784,00 // MOVIMENTACAO DE SAIDA: 28 PALLET X R$ 28,00 - TOTAL R$ 784,00// REPALETIZACAO COM FILME STRETCH: 2 PALLET X  R$ 32,00 - TOTAL R$ 64,00 //  // BOLETO BANCARIO // 001-BANCO DO BRASIL // AG-4767-8 // C/C 25533-5</t>
  </si>
  <si>
    <t>R4IZQF2R</t>
  </si>
  <si>
    <t>PRESTACAO DE SERVICO DE ARMAZENAMENTO DE MERCADORIAS // DATA: 13/01/2023,14/01/2023,15/01/2023 // LOCAL: CP RIO (TRUCK RKK-5A29) // QUEM SOLICITOU E AUTORIZOU: ADILSON // BOLETO BANCARIO // 001-BANCO DO BRASIL // AG-4767-8 // C/C 25533-5</t>
  </si>
  <si>
    <t>CHUWHM89</t>
  </si>
  <si>
    <t>PRESTACAO DE SERVICO DE TRANSPORTE DE MERCADORIAS // DATA: 16/01/2023 // DESTINO: RAGAZZO AMERICAS // QUEM SOLICITOU E AUTORIZOU: ADILSON // BOLETO BANCARIO // 001-BANCO DO BRASIL // AG-4767-8 // C/C 25533-5</t>
  </si>
  <si>
    <t>P9NL8TMF</t>
  </si>
  <si>
    <t>PRESTACAO DE SERVICO DE TRANSPORTE DE MERCADORIAS // DATA: 17/01/2023 // PRODUTO: QUEIJO ESFIHA // LOJAS HABIBS: BR040/DUTRA/VILAR DOS TELES/LARGO DO BICAO // QUEM SOLICITOU E AUTORIZOU: ADILSON // BOLETO BANCARIO // 001-BANCO DO BRASIL // AG-4767-8 // C/C 25533-5</t>
  </si>
  <si>
    <t>KU2DT5RI</t>
  </si>
  <si>
    <t>PRESTACAO DE SERVICO DE TRANSPORTE DE MERCADORIAS // DATA: 01/01/2023 A 13/01/2023 // QUEM SOLICITOU E AUTORIZOU: ENI TEIXEIRA // BOLETO BANCARIO // 033 BANCO SANTANDER //AG 1792 // CC 130014790</t>
  </si>
  <si>
    <t>XID5JZ4R</t>
  </si>
  <si>
    <t>PRESTACAO DE SERVICO DE TRANSPORTE DE MERCADORIAS // DATA: 19/01/2023 // DESTINO: RAGAZZO AMERICAS // QUEM SOLICITOU E AUTORIZOU: ADILSON // BOLETO BANCARIO // 001-BANCO DO BRASIL // AG-4767-8 // C/C 25533-5</t>
  </si>
  <si>
    <t>LD5BI97L</t>
  </si>
  <si>
    <t>PRESTACAO DE SERVICO DE A DE ARMAZENAMENTO DE MERCADORIAS // DATA: 18/01/2023 (UMA DIARIA) // LOCAL: CP RIO (TRUCK RKK-5A29 // QUEM SOLICITOU E AUTORIZOU: ADILSON // BOLETO BANCARIO // 001-BANCO DO BRASIL // AG-4767-8 // C/C 25533-5</t>
  </si>
  <si>
    <t>AWXH58SB</t>
  </si>
  <si>
    <t>PRESTACAO DE SERVICO DE TRANSPORTE DE MERCADORIAS // DATA: 20/01/2023 // DESTINO: CP RIO X ARMAZEM BFC // QUEM SOLICITOU E AUTORIZOU: ADILSON // BOLETO BANCARIO // 001-BANCO DO BRASIL // AG-4767-8 // C/C 25533-5</t>
  </si>
  <si>
    <t>G1HL5YGS</t>
  </si>
  <si>
    <t>PRESTACAO DE SERVICO DE ARMAZENAGEM DE MERCADORIAS // DATA: 23/01/2023 // PRODUTO: DIVERSOS // QUEM SOLICITOU E AUTORIZOU: ADILSON // MOVIMENTACAO DE ENTRADA: 3 PALLET X R$ 28,00 - TOTAL R$ 84,00 // ARMAZENAGEM: 3 PALLET X R$ 50,00 - TOTAL R$ 150,00 // MOVIMENTACAO DE SAIDA: 3 PALLET X R$ 28,00 - TOTAL R$ 84,00 //BOLETO BANCARIO // 001-BANCO DO BRASIL // AG-4767-8 // C/C 25533-5</t>
  </si>
  <si>
    <t>AIXVGS1J</t>
  </si>
  <si>
    <t>PRESTACAO DE SERVICO DE TRANSPORTE DE MERCADORIAS // DATA: 23/01/2023 // DESTINO:ARMAZEM BFC X CP RIO (CAMINHAO VUC) // QUEM SOLICITOU E AUTORIZOU: ADILSON // BOLETO BANCARIO // 001-BANCO DO BRASIL // AG-4767-8 // C/C 25533</t>
  </si>
  <si>
    <t>23JTKAEQ</t>
  </si>
  <si>
    <t>PRESTACAO DE SERVICO DE TRANSPORTE DE MERCADORIAS // DATA: 24/01/2023 // DESTINO: RIO DE JANEIRO X MONTE ALTE // QUEM SOLICITOU E AUTORIZOU: ADILSON // BOLETO BANCARIO // 001-BANCO DO BRASIL // AG-4767-8 // C/C 25533-5</t>
  </si>
  <si>
    <t>2ML3NPIX</t>
  </si>
  <si>
    <t>300</t>
  </si>
  <si>
    <t>BF9SZIDI</t>
  </si>
  <si>
    <t>PRESTACAO DE SERVICO DE TRANSPORTE DE MERCADORIAS // DATA: 24/01/2023 // DESTINO: VILOG X CP RIO  // QUEM SOLICITOU E AUTORIZOU: ADILSON // BOLETO BANCARIO // 001-BANCO DO BRASIL // AG-4767-8 // C/C 25533-5</t>
  </si>
  <si>
    <t>DS1NGBQE</t>
  </si>
  <si>
    <t>PRESTACAO DE SERVICO DE TRANSPORTE DE MERCADORIAS // DATA: 24/01/2023 // PRODUTO: COXINHA CALABRESA/COXINHA FRANGO // LOJAS REX:  BOTAFOGO/SENADOR DANTAS/CENTRAL CONTAINER/COPACABANA II/COPACABANA/PRESIDENTE VARGAS/CENTRAL QUIOSQUE/ 77 PROMOINFO/SAO JOSE/ALFANDEGA// QUEM SOLICITOU E AUTORIZOU: ADILSON // BOLETO BANCARIO // 001-BANCO DO BRASIL // AG-4767-8 // C/C 25533-5</t>
  </si>
  <si>
    <t>NIC8EX5L</t>
  </si>
  <si>
    <t>PRESTACAO DE SERVICO DE TRANSPORTE DE MERCADORIAS // DATA: 24/01/2023 // PRODUTO: COXINHA CALABRESA/COXINHA FRANGO // LOJAS REX: NOVA IGUACU/PRESIDENTE VARGAS II/QUEIMADOS/NUNES ALVES/BELFORD ROXO II/NILO PECANHA/CAXIAS PREZUNIC/SAO JOAO DE MERITI/CORONEL SOARES/ESTACAO FERROVIARIA NOVA IGUACU // QUEM SOLICITOU E AUTORIZOU: ADILSON // BOLETO BANCARIO // 001-BANCO DO BRASIL // AG-4767-8 // C/C 25533-5</t>
  </si>
  <si>
    <t>NU5EAGFH</t>
  </si>
  <si>
    <t>PRESTACAO DE SERVICO DE TRANSPORTE DE MERCADORIAS // DATA: 24/01/2023 // PRODUTO: COXINHA CALABRESA/COXINHA FRANGO // LOJAS REX: PAVUNA SUPERVIA/PARTAGE SHOPPING/WALTER GONCALVES/ALCANTARA/SAO GONCALO// QUEM SOLICITOU E AUTORIZOU: ADILSON // BOLETO BANCARIO // 001-BANCO DO BRASIL // AG-4767-8 // C/C 25533-5</t>
  </si>
  <si>
    <t>BXZ93IG2</t>
  </si>
  <si>
    <t>PRESTACAO DE SERVICO DE TRANSPORTE DE MERCADORIAS // DATA: 25/01/2023 // DESTINO: ARMAZEM FRIOZEM X CP RIO // QUEM SOLICITOU E AUTORIZOU: ADILSON // BOLETO BANCARIO // 001-BANCO DO BRASIL // AG-4767-8 // C/C 25533-5</t>
  </si>
  <si>
    <t>PZTWZ2BA</t>
  </si>
  <si>
    <t>PRESTACAO DE SERVICO DE TRANSPORTE DE MERCADORIAS // DATA: 26/01/2023 // DESTINO: RIO DE JANEIRO X MONTE ALTO// QUEM SOLICITOU E AUTORIZOU: ADILSON // BOLETO BANCARIO // 001-BANCO DO BRASIL // AG-4767-8 // C/C 25533-5</t>
  </si>
  <si>
    <t>LQHSP863</t>
  </si>
  <si>
    <t>PRESTACAO DE SERVICO DE ARMAZENAMENTO DE MERCADORIAS // DATA: 23/01 - 24/01 - 25/01/2023 // LOCAL: CP RIO (TRUCK) // QUEM SOLICITOU E AUTORIZOU: ADILSON // BOLETO BANCARIO // 001-BANCO DO BRASIL // AG-4767-8 // C/C 25533-5</t>
  </si>
  <si>
    <t>EGFAS5WM</t>
  </si>
  <si>
    <t>PRESTACAO DE SERVICO DE TRANSPORTE DE MERCADORIAS // DATA: 26/01/2023 // DESTINO: VILOG X CP RIO // QUEM SOLICITOU E AUTORIZOU: ADILSON // BOLETO BANCARIO // 001-BANCO DO BRASIL // AG-4767-8 // C/C 25533-5</t>
  </si>
  <si>
    <t>BPM2PYDV</t>
  </si>
  <si>
    <t>PRESTACAO DE SERVICO DE TRANSPORTE DE MERCADORIAS // DATA: 26/01/2023 // DESTINO: ARMAZEM BFC X CP RIO (VUC) // QUEM SOLICITOU E AUTORIZOU: ADILSON // BOLETO BANCARIO // 001-BANCO DO BRASIL // AG-4767-8 // C/C 25533-5</t>
  </si>
  <si>
    <t>AUZFF7TY</t>
  </si>
  <si>
    <t>PRESTACAO DE SERVICO DE ARMAZENAGEM DE MERCADORIAS // DATA: 26/01/2023 // PRODUTO: DIVERSOS // PRODUTO: DIVERSOS // MOVIMENTACAO DE ENTRADA: 3 PALLET X R$ 28,00 - TOTAL R$ 84,00 // MOVIMENTACAO DE SAIDA: 3 PALLET X R$ 28,00 - TOTAL R$ 84,00 // ARMAZENAGEM: 3 PALLET X  R$ 50,00- TOTAL R$ 150,00 // BOLETO BANCARIO // 001-BANCO DO BRASIL // AG-4767-8 // C/C 25533-5</t>
  </si>
  <si>
    <t>8PPHPXAR</t>
  </si>
  <si>
    <t>PRESTACAO DE SERVICO DE TRANSPORTE DE MERCADORIAS // DATA: 26/01/2023 // DESTINO: CP RIO X ARMAZEM BFC // CARGA DE RECIFE (TRUCK) // QUEM SOLICITOU E AUTORIZOU: ADILSON // BOLETO BANCARIO // 001-BANCO DO BRASIL // AG-4767-8 // C/C 25533-5</t>
  </si>
  <si>
    <t>P9SLCXQX</t>
  </si>
  <si>
    <t>PRESTACAO DE SERVICO DE TRANSPORTE DE MERCADORIAS // DATA: 26/01/2023 // DESTINO: CP RIO X ARMAZEM BFC (GARCA GOIAS) // QUEM SOLICITOU E AUTORIZOU: ADILSON // BOLETO BANCARIO // 001-BANCO DO BRASIL // AG-4767-8 // C/C 25533-5</t>
  </si>
  <si>
    <t>MUTQV2HQ</t>
  </si>
  <si>
    <t>PRESTACAO DE SERVICO DE TRANSPORTE DE MERCADORIAS // DATA: 27/01/2023 // DESTINO: MONTE ALTO X ITAPEVI // QUEM SOLICITOU E AUTORIZOU: ADILSON // BOLETO BANCARIO // 001-BANCO DO BRASIL // AG-4767-8 // C/C 25533-5</t>
  </si>
  <si>
    <t>JQXQFJ48</t>
  </si>
  <si>
    <t>PRESTACAO DE SERVICO DE TRANSPORTE DE MERCADORIAS // DATA: NOVEMBRO/2022 // LOJAS REX // DIFERENCA DO PAGAMENTO REFERENTE AO MES DE NOVEMBRO DE 2022 // QUEM SOLICITOU E AUTORIZOU: ADILSON // BOLETO BANCARIO // 001-BANCO DO BRASIL // AG-4767-8 // C/C 25533-5</t>
  </si>
  <si>
    <t>VZYLNULD</t>
  </si>
  <si>
    <t>PRESTACAO DE SERVICO DE TRANSPORTE DE MERCADORIAS // DATA:27/01/2023 // LOJAS REX: PAVUNA/CAXIAS SHOPPING/NILO PECANHA // QUEM SOLICITOU E AUTORIZOU: ADILSON // BOLETO BANCARIO // 001-BANCO DO BRASIL // AG-4767-8 // C/C 25533-5</t>
  </si>
  <si>
    <t>FZYSJERB</t>
  </si>
  <si>
    <t>PRESTACAO DE SERVICO DE ARMAZENAMENTO DE MERCADORIAS // DATA: 28/01/2023 // LOCAL: CP RIO (TRUCK) // QUEM SOLICITOU E AUTORIZOU: ADILSON // BOLETO BANCARIO // 001-BANCO DO BRASIL // AG-4767-8 // C/C 25533-5</t>
  </si>
  <si>
    <t>PBSGS9PE</t>
  </si>
  <si>
    <t>PRESTACAO DE SERVICO DE TRANSPORTE DE MERCADORIAS // DATA: 29/01/2023 // DESTINO: ITAPEVI X RIO DE JANEIRO// QUEM SOLICITOU E AUTORIZOU: ADILSON // BOLETO BANCARIO // 001-BANCO DO BRASIL // AG-4767-8 // C/C 25533-5</t>
  </si>
  <si>
    <t>5FJXUEQE</t>
  </si>
  <si>
    <t>PRESTACAO DE SERVICO DE TRANSPORTE DE MERCADORIAS // DATA: 30/01/2023 // DESTINO: RIO DE JANEIRO X ITAPEVI // QUEM SOLICITOU E AUTORIZOU: ADILSON // BOLETO BANCARIO // 001-BANCO DO BRASIL // AG-4767-8 // C/C 25533-5</t>
  </si>
  <si>
    <t>9Y3VKNSA</t>
  </si>
  <si>
    <t>PRESTACAO DE SERVICO DE ARMAZENAGEM DE MERCADORIAS (RAMOS) // PRODUTO: DIVERSOS // CONGELAMENTO: 28 PALLET X R$ 90,00 - TOTAL R$ 2.520,00 // MOVIMENTACAO DE ENTRADA: 28 PALLET X R$ 28,00 - TOTAL R$ 784,00 // MOVIMENTACAO DE SAIDA: 28 PALLET X R$ 28,00 - TOTAL R$ 784,00 // BOLETO BANCARIO // 001-BANCO DO BRASIL // AG-4767-8 // C/C 25533-5</t>
  </si>
  <si>
    <t>TMVDGEY4</t>
  </si>
  <si>
    <t>PRESTACAO DE SERVICO DE TRANSPORTE DE MERCADORIAS // DATA: 31/01/2023 // DESTINO:CP RIO X ARMAZEM BFC // TRUCK // QUEM SOLICITOU E AUTORIZOU: ADILSON // BOLETO BANCARIO // 001-BANCO DO BRASIL // AG-4767-8 // C/C 25533-5</t>
  </si>
  <si>
    <t>B9F6MQBR</t>
  </si>
  <si>
    <t>PRESTACAO DE SERVICO DE ARMAZENAGEM DE MERCADORIAS // DATA: 31/01/2023 // PRODUTO : DIVERSOS // CARGA DE APARECIDA DE GOIANIA // QUEM SOLICITOU E AUTORIZOU: ADILSON // MOVIMENTACAO DE ENTRADA: 16 PALLET X R$ 28,00 - TOTAL R$ 448,00 // CONGELAMENTO: 16 PALLET X R$ 90,00 - TOTAL R$ 1440,00 // MOVIMENTACAO DE SAIDA: 16 PALLET X R$ 28,00 - TOTAL R$ 448,00 // BOLETO BANCARIO // 001-BANCO DO BRASIL // AG-4767-8 // C/C 25533-5</t>
  </si>
  <si>
    <t>NQIACUVE</t>
  </si>
  <si>
    <t>PRESTACAO DE SERVICO DE TRANSPORTE DE MERCADORIAS // DATA: 01/02/2023 // DESTINO: RIO DE JANEIRO X GOIANIA // QUEM SOLICITOU E AUTORIZOU: ADILSON // BOLETO BANCARIO // 001-BANCO DO BRASIL // AG-4767-8 // C/C 25533-5</t>
  </si>
  <si>
    <t>UHXLSMTH</t>
  </si>
  <si>
    <t>PRESTAÇÃO DE SERVIÇO DE TRANSPORTE DE MERCADORIAS |DATA: 16/01/2023 a 30/01/2023|QUEM SOLICITOU E AUTORIZOU: ENI TEIXEIRA|BOLETO BANCÁRIO |033-SANTANDER |AG-1792  |C/C 130014790 |VALOR TOTAL DA NOTA R$ 19.247,33 DESCONTO DE R$ 1.250,00 APARELHO JUMMER</t>
  </si>
  <si>
    <t>ICD5VRGN</t>
  </si>
  <si>
    <t>PRESTAÇÃO DE SERVIÇO DE TRANSPORTE DE MERCADORIAS|DATA: 02/02/2023|DESTINO: CP RIO X ARMAZEM BFC |TRUCK RJC-9H69(CARGA DE GOIANIA)|QUEM SOLICITOU E AUTORIZOU: ADILSON ||BOLETO BANCÁRIO|001-BANCO DO BRASIL|AG-4767-8|C/C 25533-5</t>
  </si>
  <si>
    <t>VP96DIEI</t>
  </si>
  <si>
    <t>PRESTACAO DE SERVICO DE TRANSPORTE DE MERCADORIAS // DATA: 16/01/2023 a 30/01/2023 // QUEM SOLICITOU E AUTORIZOU: ENI TEIXEIRA // BOLETO BANCARIO // 033-SANTANDER // AG-1792 // C/C 130014790 // VALOR TOTAL DO FRETE R$ 19.247,33 // DESCONTO DE R$ 1.250,00 APARELHO JUMMER</t>
  </si>
  <si>
    <t>BIENID34</t>
  </si>
  <si>
    <t>PRESTACAO DE SERVICO DE TRANSPORTE DE MERCADORIAS // DATA: 02/02/2023 // DESTINO: CP RIO X ARMAZEM BFC // TRUCK RJC-9H69(CARGA DE GOIANIA) // QUEM SOLICITOU E AUTORIZOU: ADILSON // BOLETO BANCARIO // 001-BANCO DO BRASIL // AG-4767-8 // C/C 25533-5</t>
  </si>
  <si>
    <t>QLXUWXHC</t>
  </si>
  <si>
    <t>PRESTACAO DE SERVICO DE TRANSPORTE DE MERCADORIAS // DATA: 02/02/2023 // DESTINO: ARMAZEM BFC X CP RIO // QUEM SOLICITOU E AUTORIZOU: ADILSON // BOLETO BANCARIO // 001-BANCO DO BRASIL // AG-4767-8 // C/C 25533-5</t>
  </si>
  <si>
    <t>V5DEDJXG</t>
  </si>
  <si>
    <t>PRESTACAO DE SERVICO DE TRANSPORTE DE MERCADORIAS // DATA: 02/02/2023 // DESTINO: VILOG X CP RIO // QUEM SOLICITOU E AUTORIZOU: ADILSON // BOLETO BANCARIO // 001-BANCO DO BRASIL // AG-4767-8 // C/C 25533-5</t>
  </si>
  <si>
    <t>INGFQAKY</t>
  </si>
  <si>
    <t>PRESTACAO DE SERVICO DE ARMAZENAGEM DE MERCADORIAS // DATA: 02/02/2023 // PRODUTO: DIVERSOS // QUEM SOLICITOU E AUTORIZOU: ADILSON // MOVIMENTACAO DE ENTRADA: 6 PALLET X R$ 28,00 - TOTAL R$ 168,00 // ARMAZENAGEM: 6 PALLET X R$ 50,00 - TOTAL R$ 300,00 // MOVIMENTACAO DE SAIDA: 6 PALLET X R$ 28,00 - TOTAL R$ 168,00 // BOLETO BANCARIO // 001-BANCO DO BRASIL // AG-4767-8 // C/C 25533-5</t>
  </si>
  <si>
    <t>UPZQZDUP</t>
  </si>
  <si>
    <t>PRESTACAO DE SERVICO DE TRANSPORTE DE MERCADORIAS // DATA: 02/02/2023 // DESTINO: HABIBS PAVUNA/HABIBS MADUREIRA // QUEM SOLICITOU E AUTORIZOU: ADILSON // BOLETO BANCARIO // 001-BANCO DO BRASIL // AG-4767-8 // C/C 25533-5</t>
  </si>
  <si>
    <t>MIRNTSUU</t>
  </si>
  <si>
    <t>UKPGDYU5</t>
  </si>
  <si>
    <t>PRESTACAO DE SERVICO DE TRANSPORTES DE MERCADORIAS // DATA: 16/01/2023 A 30/01/2023 // BOLETO BANCARIO: 033 SANTANDER // AGENCIA: 1792 // C/C 130014790</t>
  </si>
  <si>
    <t>DTYU6CS7</t>
  </si>
  <si>
    <t>PRESTACAO DE SERVICO DE ARMAZENAMENTO DE MERCADORIAS // DATA: 03/02/2023 // ARMAZENAGEM CP RIO TRUCK - RJC-9H69 // 1 DIARIA // QUEM SOLICITOU E AUTORIZOU: ADILSON // BOLETO BANCARIO // 001-BANCO DO BRASIL // AG-4767-8 // C/C 25533-5</t>
  </si>
  <si>
    <t>DDRLV49D</t>
  </si>
  <si>
    <t>PRESTACAO DE SERVICO DE TRANSPORTE DE MERCADORIAS // DATA: 03/02/2023 // DESTINO: CP RIO X ARMAZEM BFC // TRUCK RJC-9H69 // QUEM SOLICITOU E AUTORIZOU: ADILSON // BOLETO BANCARIO // 001-BANCO DO BRASIL // AG-4767-8 // C/C 25533-5</t>
  </si>
  <si>
    <t>XW2HXBGE</t>
  </si>
  <si>
    <t>PRESTACAO DE SERVICO DE TRANSPORTE DE MERCADORIAS // DATA: 03/02/2023 // DESTINO: BAYMARKET // QUEM SOLICITOU E AUTORIZOU: ADILSON // BOLETO BANCARIO // 001-BANCO DO BRASIL // AG-4767-8 // C/C 25533-5</t>
  </si>
  <si>
    <t>AKPBMGAN</t>
  </si>
  <si>
    <t>PRESTACAO DE SERVICO DE TRANSPORTE DE MERCADORIAS // DATA: 04/02/2023 // DESTINO: MONTE ALTO X ITAPEVI // QUEM SOLICITOU E AUTORIZOU: ADILSON // BOLETO BANCARIO // 001-BANCO DO BRASIL // AG-4767-8 // C/C 25533-5</t>
  </si>
  <si>
    <t>SGULXI4N</t>
  </si>
  <si>
    <t>PRESTACAO DE SERVICO DE ARMAZENAGEM DE MERCADORIAS // DATA: 06/02/2023 // PRODUTO: DIVERSOS // QUEM SOLICITOU E AUTORIZOU: ADILSON // MOVIMENTACAO DE ENTRADA: 16 PALLET X R$ 28,00 - TOTAL R$ 448.00// CONGELAMENTO: 16 PALLET X R$ 90,00 - TOTAL R$ 1.440,00 // MOVIMENTACAO DE SAIDA: 16 PALLET X R$ 28,00 - TOTAL R$ 448.00 // BOLETO BANCARIO // 001-BANCO DO BRASIL // AG-4767-8 // C/C 25533-5</t>
  </si>
  <si>
    <t>VYT7IZVW</t>
  </si>
  <si>
    <t>PRESTACAO DE SERVICO DE TRANSPORTE DE MERCADORIAS // DATA: 06/02/2023 // DESTINO: RIO DE JANEIRO X MONTE ALTO // QUEM SOLICITOU E AUTORIZOU: ADILSON // BOLETO BANCARIO // 001-BANCO DO BRASIL // AG-4767-8 // C/C 25533-5</t>
  </si>
  <si>
    <t>WAK7KTGD</t>
  </si>
  <si>
    <t>PRESTACAO DE SERVICO DE TRANSPORTE DE MERCADORIAS // DATA: 06/02/2023 // DESTINO: CURITIBA X ITAPEVI // QUEM SOLICITOU E AUTORIZOU: ADILSON // BOLETO BANCARIO // 001-BANCO DO BRASIL // AG-4767-8 // C/C 25533-5</t>
  </si>
  <si>
    <t>JFZAVWLU</t>
  </si>
  <si>
    <t>PRESTACAO DE SERVICO DE TRANSPORTE DE MERCADORIAS // DATA: 07/02/2023 //PRODUTO: DIVERSOS // LOJAS: HABIBS BR040/HABIBS DUTRA/HABIBS LARGO DO BICAO/HABIBS NORTH SHOPPING/HABIBS NILOPOLIS // QUEM SOLICITOU E AUTORIZOU: ADILSON // BOLETO BANCARIO // 001-BANCO DO BRASIL // AG-4767-8 // C/C 25533-5</t>
  </si>
  <si>
    <t>WDJH87CN</t>
  </si>
  <si>
    <t>PRESTACAO DE SERVICO DE TRANSPORTE DE MERCADORIAS // DATA: 07/02/2023 // PRODUTO: DIVERSOS // LOJAS: REX QUIOSQUE BAYMARKET/HABIBS REALENGO/REX SHOPPING PATIO ALCANTARA/ HABIBS SHOPPING CARIOCA/HABIBS VILAR DOS TELES // QUEM SOLICITOU E AUTORIZOU: ADILSON // BOLETO BANCARIO // 001-BANCO DO BRASIL // AG-4767-8 // C/C 25533-5</t>
  </si>
  <si>
    <t>8LNNUNW6</t>
  </si>
  <si>
    <t>PRESTACAO DE SERVICO DE TRANSPORTE DE MERCADORIAS // DATA: 04/02/2023 // DESTINO: RIO DE JANEIRO X CURITIBA// QUEM SOLICITOU E AUTORIZOU: ADILSON // BOLETO BANCARIO // 001-BANCO DO BRASIL // AG-4767-8 // C/C 25533-5</t>
  </si>
  <si>
    <t>YUSKBAUG</t>
  </si>
  <si>
    <t>PRESTACAO DE SERVICO DE TRANSPORTE DE MERCADORIAS // DATA: 08/02/2023 // DESTINO: ARMAZEM FRIOZEM X CP RIO // QUEM SOLICITOU E AUTORIZOU: ADILSON // BOLETO BANCARIO // 001-BANCO DO BRASIL // AG-4767-8 // C/C 25533-5</t>
  </si>
  <si>
    <t>LTNC1I1B</t>
  </si>
  <si>
    <t>PRESTAÇÃO DE SERVIÇO DE TRANSPORTE DE MERCADORIAS // DATA: 08/02/2023 // DESTINO: MONTE ALTO X ITAPEVI // QUEM SOLICITOU E AUTORIZOU: ADILSON // BOLETO BANCÁRIO // 001-BANCO DO BRASIL // AG-4767-8 // C/C 25533-5</t>
  </si>
  <si>
    <t>ARM9NK4P</t>
  </si>
  <si>
    <t>GLEBA 4 LOTES 8 E 9 ANEXO A</t>
  </si>
  <si>
    <t>PRESTACAO DE SERVICO DE TRANSPORTE DE MERCADORIAS / DATA: 08/02/2023 / DESTINO:2 MONTE ALTO X ITAPEVI / QUEM SOLICITOU E AUTORIZOU: ADILSON / BOLETO BANCARIO / 001-BANCO DO BRASIL / AG-4767 8 / C/C 25533-5</t>
  </si>
  <si>
    <t>L4GLBDDW</t>
  </si>
  <si>
    <t>PRESTACAO DE SERVICO DE TRANSPORTE DE MERCADORIAS // DATA: 08/02/2023 // DESTINO: MONTE ALTO X ITAPEVI // MAIS 1 DIARIA ARMAZENAMENTO TRUCK  // QUEM SOLICITOU E AUTORIZOU: ADILSON //  VALOR DO TRANSPORTE R$ 5.300,00 // VALOR DO ARMAZENAMENTO R$ 700,00 // BOLETO BANCARIO // 001-BANCO DO BRASIL // AG-4767-8 // C/C 25533-5</t>
  </si>
  <si>
    <t>SU9XXLI4</t>
  </si>
  <si>
    <t>PRESTACAO DE SERVICO DE ARMAZENAGEM DE MERCADORIAS // DATA: 08/02/2023 // PRODUTO: DIVERSOS // QUEM SOLICITOU E AUTORIZOU: ADILSON // MOVIMENTACAO DE ENTRADA: 7 PALLET X R$ 28,00 - TOTAL R$ 196,00 // CONGELAMENTO: 7 PALLET X R$ 90,00 - TOTAL R$ 630,00 // MOVIMENTACAO DE SAIDA: 7 PALLET X R$ 28,00 - TOTAL R$ 196,00 // BOLETO BANCARIO // 001-BANCO DO BRASIL // AG-4767-8 // C/C 25533-5</t>
  </si>
  <si>
    <t>IR7XXPWV</t>
  </si>
  <si>
    <t>PRESTACAO DE SERVICO DE TRANSPORTE DE MERCADORIAS // DATA: 09/02/2023 // DESTINO: ITAPEVI X RIO DE JANEIRO // QUEM SOLICITOU E AUTORIZOU: ADILSON // BOLETO BANCARIO // 001-BANCO DO BRASIL // AG-4767-8 // C/C 25533-5</t>
  </si>
  <si>
    <t>VLMAAPQP</t>
  </si>
  <si>
    <t>PRESTACAO DE SERVICO DE TRANSPORTE DE MERCADORIAS // DATA: 10/02/2023 // DESTINO: RIO DE JANEIRO X APARECIDA DE GOIANIA // QUEM SOLICITOU E AUTORIZOU: ADILSON // BOLETO BANCARIO // 001-BANCO DO BRASIL // AG-4767-8 // C/C 25533-5</t>
  </si>
  <si>
    <t>PPEVUSXK</t>
  </si>
  <si>
    <t>PRESTACAO DE SERVICO DE TRANSPORTE DE MERCADORIAS // DATA: 10/02/2023 // DESTINO: CP RIO X ARMAZEM BFC // CAMINHAO TRUCK // QUEM SOLICITOU E AUTORIZOU: ADILSON // BOLETO BANCARIO // 001-BANCO DO BRASIL // AG-4767-8 // C/C 25533-5</t>
  </si>
  <si>
    <t>6SEAXBQX</t>
  </si>
  <si>
    <t>PRESTACAO DE SERVICO DE TRANSPORTE DE MERCADORIAS // DATA: 10/02/2023 // DESTINO: VILOG X CP RIO // QUEM SOLICITOU E AUTORIZOU: ADILSON // BOLETO BANCARIO // 001-BANCO DO BRASIL // AG-4767-8 // C/C 25533-5</t>
  </si>
  <si>
    <t>YSRU1UDI</t>
  </si>
  <si>
    <t>PRESTACAO DE SERVICO DE TRANSPORTE DE MERCADORIAS // DATA: 10/02/2023 // DESTINO: CP RIO X ARMAZEM BFC // CAMINHAO TRUCK // CARGA DE MONTE ALTO // QUEM SOLICITOU E AUTORIZOU: ADILSON // BOLETO BANCARIO // 001-BANCO DO BRASIL // AG-4767-8 // C/C 25533-5</t>
  </si>
  <si>
    <t>TKTLJBE3</t>
  </si>
  <si>
    <t>PRESTACAO DE SERVICO DE ARMAZENAGEM DE MERCADORIAS // DATA: 10/02/2023 // PRODUTO: DIVERSOS // CARGA DE RECIFE // QUEM SOLICITOU E AUTORIZOU: ADILSON // MOVIMENTACAO DE ENTRADA: 16 PALLET X R$ 28,00 - TOTAL R$ 448,00 // CONGELAMENTO: 16 PALLET X R$ 90,00 - TOTAL R$ 1.440,00 // MOVIMENTACAO DE SAIDA: 16 PALLET X R$ 28,00 - TOTAL R$ 448,00 // BOLETO BANCARIO // 001-BANCO DO BRASIL // AG-4767-8 // C/C 25533-5</t>
  </si>
  <si>
    <t>QBQP9JF7</t>
  </si>
  <si>
    <t>PRESTACAO DE SERVICO DE TRANSPORTE DE MERCADORIAS // DATA: 10/02/2023 // DESTINO: RIO DE JANEIRO X ITAPEVI// QUEM SOLICITOU E AUTORIZOU: ADILSON // BOLETO BANCARIO // 001-BANCO DO BRASIL // AG-4767-8 // C/C 25533-5</t>
  </si>
  <si>
    <t>HMXKPJNP</t>
  </si>
  <si>
    <t>PRESTACAO DE SERVICO DE ARMAZENAGEM DE MERCADORIAS // DATA: 11/02/2023 // PRODUTO: DIVERSOS // CARGA DE GOIANIA // QUEM SOLICITOU E AUTORIZOU: ADILSON // MOVIMENTACAO DE ENTRADA: 3 PALLET X R$ 28,00 - TOTAL R$ 84,00 // CONGELAMENTO: 3 PALLET X R$ 90,00 - TOTAL R$ 270,00 // MOVIMENTACAO DE SAIDA: 3 PALLET X R$ 28,00 - TOTAL R$ 84,00 // BOLETO BANCARIO // 001-BANCO DO BRASIL // AG-4767-8 // C/C 25533-5</t>
  </si>
  <si>
    <t>FLFGUAQL</t>
  </si>
  <si>
    <t>PRESTACAO DE SERVICO DE TRANSPORTE DE MERCADORIAS // DATA: 12/02/2023 // DESTINO: ITAPEVI X RIO DE JANEIRO // QUEM SOLICITOU E AUTORIZOU: ADILSON // BOLETO BANCARIO // 001-BANCO DO BRASIL // AG-4767-8 // C/C 25533-5</t>
  </si>
  <si>
    <t>PQKYZVBU</t>
  </si>
  <si>
    <t>PRESTACAO DE SERVICO DE TRANSPORTE DE MERCADORIAS // DATA: 12/02/2023 // DESTINO: RIO DE JANEIRO X CURITIBA // QUEM SOLICITOU E AUTORIZOU: ADILSON // BOLETO BANCARIO // 001-BANCO DO BRASIL // AG-4767-8 // C/C 25533-5</t>
  </si>
  <si>
    <t>LEQVQUSV</t>
  </si>
  <si>
    <t>PRESTACAO DE SERVICO DE TRANSPORTE DE MERCADORIAS // DATA: 12/02/2023 // DESTINO: RIO DE JANEIRO X APARECIDA DE GOIANIA // QUEM SOLICITOU E AUTORIZOU: ADILSON // BOLETO BANCARIO // 001-BANCO DO BRASIL // AG-4767-8 // C/C 25533-5</t>
  </si>
  <si>
    <t>E7WYNENB</t>
  </si>
  <si>
    <t>PRESTAÇÃO DE SERVIÇO DE TRANSPORTE DE MERCADORIAS|DATA: 12/02/2022|PRODUTO: PIZZA 4 QUEIJOS/PIZZA CAIPIRA|DESTINO: MACAÉ POINT |QUEM SOLICITOU E AUTORIZOU: ADILSON ||BOLETO BANCÁRIO|001-BANCO DO BRASIL|AG-4767-8|C/C 25533-5</t>
  </si>
  <si>
    <t>S4IWURA8</t>
  </si>
  <si>
    <t>PRESTAÇÃO DE SERVIÇO DE TRANSPORTE DE MERCADORIAS|DATA: 12/02/2022|PRODUTO: PIZZA 4 QUEIJOS/PIZZA CAIPIRA|DESTINO: MARICA POINT SUPER|QUEM SOLICITOU E AUTORIZOU: ADILSON ||BOLETO BANCÁRIO|001-BANCO DO BRASIL|AG-4767-8|C/C 25533-5</t>
  </si>
  <si>
    <t>RGYC8KH3</t>
  </si>
  <si>
    <t>PRESTAÇÃO DE SERVIÇO DE TRANSPORTE DE MERCADORIAS|DATA: 12/02/2022|PRODUTO: PIZZA 4 QUEIJOS/PIZZA CAIPIRA|DESTINO: ITABORAI POINT |QUEM SOLICITOU E AUTORIZOU: ADILSON ||BOLETO BANCÁRIO|001-BANCO DO BRASIL|AG-4767-8|C/C 25533-5</t>
  </si>
  <si>
    <t>TRPZHCHV</t>
  </si>
  <si>
    <t>PRESTAÇÃO DE SERVIÇO DE TRANSPORTE DE MERCADORIAS|DATA: 12/02/2022|PRODUTO: PIZZA 4 QUEIJOS/PIZZA CAIPIRA|DESTINO: ITAGUAI POINT |QUEM SOLICITOU E AUTORIZOU: ADILSON ||BOLETO BANCÁRIO|001-BANCO DO BRASIL|AG-4767-8|C/C 25533-5</t>
  </si>
  <si>
    <t>CMVM8WKH</t>
  </si>
  <si>
    <t>PRESTAÇÃO DE SERVIÇO DE TRANSPORTE DE MERCADORIAS|DATA: 12/02/2023|PRODUTO: PIZZA 4 QUEIJOS/PIZZA CAIPIRA|DESTINO: MACAÉ POINT |QUEM SOLICITOU E AUTORIZOU: ADILSON ||BOLETO BANCÁRIO|001-BANCO DO BRASIL|AG-4767-8|C/C 25533-5</t>
  </si>
  <si>
    <t>CCQXR7Q8</t>
  </si>
  <si>
    <t>PRESTAÇÃO DE SERVIÇO DE TRANSPORTE DE MERCADORIAS|DATA: 12/02/2023|PRODUTO: PIZZA 4 QUEIJOS/PIZZA CAIPIRA|DESTINO: MARICA POINT SUPER|QUEM SOLICITOU E AUTORIZOU: ADILSON ||BOLETO BANCÁRIO|001-BANCO DO BRASIL|AG-4767-8|C/C 25533-5</t>
  </si>
  <si>
    <t>UIPHB8IJ</t>
  </si>
  <si>
    <t>PRESTAÇÃO DE SERVIÇO DE TRANSPORTE DE MERCADORIAS|DATA: 12/02/2023|PRODUTO: PIZZA 4 QUEIJOS/PIZZA CAIPIRA|DESTINO: ITABORAI POINT |QUEM SOLICITOU E AUTORIZOU: ADILSON ||BOLETO BANCÁRIO|001-BANCO DO BRASIL|AG-4767-8|C/C 25533-5</t>
  </si>
  <si>
    <t>BAILZHIB</t>
  </si>
  <si>
    <t>PRESTAÇÃO DE SERVIÇO DE TRANSPORTE DE MERCADORIAS|DATA: 12/02/2023|PRODUTO: PIZZA 4 QUEIJOS/PIZZA CAIPIRA|DESTINO: ITAGUAI POINT |QUEM SOLICITOU E AUTORIZOU: ADILSON ||BOLETO BANCÁRIO|001-BANCO DO BRASIL|AG-4767-8|C/C 25533-5</t>
  </si>
  <si>
    <t>LDGEUPV4</t>
  </si>
  <si>
    <t>PRESTAÇÃO DE SERVIÇO DE TRANSPORTE DE MERCADORIAS|DATA: 12/02/2023|PRODUTO: PIZZA 4 QUEIJOS/PIZZA CAIPIRA|LOJAS HABIBS: LGO BICAO/VILA VALQUEIRE/BRASIL/NORTH SHOPPING/CAMPINHO/IRAJA|QUEM SOLICITOU E AUTORIZOU: ADILSON ||BOLETO BANCÁRIO|001-BANCO DO BRASIL|AG-4767-8|C/C 25533-5</t>
  </si>
  <si>
    <t>ZDJ2P2CK</t>
  </si>
  <si>
    <t>PRESTAÇÃO DE SERVIÇO DE TRANSPORTE DE MERCADORIAS|DATA: 12/02/2023|PRODUTO: PIZZA 4 QUEIJOS/PIZZA CAIPIRA|LOJAS HABIBS: AMERICAS/C.GRANDE II/CAMPO GRANDE/FREGUESIA/REALENGO/BANDEIRANTES/SANTA CRUZ/SENADOR VASCONCELOS.|QUEM SOLICITOU E AUTORIZOU: ADILSON ||BOLETO BANCÁRIO|001-BANCO DO BRASIL|AG-4767-8|C/C 25533-5</t>
  </si>
  <si>
    <t>WZZXAXLC</t>
  </si>
  <si>
    <t>PRESTAÇÃO DE SERVIÇO DE TRANSPORTE DE MERCADORIAS|DATA: 12/02/2023|PRODUTO: PIZZA 4 QUEIJOS/PIZZA CAIPIRA|LOJAS HABIBS: SHOPPING SÃO GONÇALO/BAY MARKET/ SÃO GONÇALO BOULEVARD/ALAMEDA POINT/SÃO GONÇALO.|QUEM SOLICITOU E AUTORIZOU: ADILSON ||BOLETO BANCÁRIO|001-BANCO DO BRASIL|AG-4767-8|C/C 25533-5</t>
  </si>
  <si>
    <t>QHV9P4AW</t>
  </si>
  <si>
    <t>PRESTAÇÃO DE SERVIÇO DE TRANSPORTE DE MERCADORIAS|DATA: 12/02/2023|PRODUTO: PIZZA 4 QUEIJOS/PIZZA CAIPIRA|LOJAS HABIBS: BELFORD ROXO/NILOPOLIS/BR040/CAMPOS SALES/VILAR DOS TELES/DUTRA|QUEM SOLICITOU E AUTORIZOU: ADILSON ||BOLETO BANCÁRIO|001-BANCO DO BRASIL|AG-4767-8|C/C 25533-5</t>
  </si>
  <si>
    <t>FGSINRJN</t>
  </si>
  <si>
    <t>PRESTAÇÃO DE SERVIÇO DE TRANSPORTE DE MERCADORIAS|DATA: 12/02/2023|PRODUTO: PIZZA 4 QUEIJOS/PIZZA CAIPIRA|LOJAS HABIBS: MEIER/PILARES/SHOPPING CARIOCA/CENTRAL DO BRASIL/NOVA SAARA/ILHA|QUEM SOLICITOU E AUTORIZOU: ADILSON ||BOLETO BANCÁRIO|001-BANCO DO BRASIL|AG-4767-8|C/C 25533-5</t>
  </si>
  <si>
    <t>QAYWVJ6Y</t>
  </si>
  <si>
    <t>PRESTAÇÃO DE SERVIÇO DE TRANSPORTE DE MERCADORIAS|DATA: 14/02/2023|DESTINO: RIO DE JANEIRO X ITAPEVI|QUEM SOLICITOU E AUTORIZOU: ADILSON ||BOLETO BANCÁRIO|001-BANCO DO BRASIL|AG-4767-8|C/C 25533-5</t>
  </si>
  <si>
    <t>BYWLCQLQ</t>
  </si>
  <si>
    <t>PRESTAÇÃO DE SERVIÇO DE TRANSPORTE DE MERCADORIAS|DATA: 14/02/2023|DESTINO: CP RIO X ARMAZEM BFC |CARGA DE BELEM-RECIFE|QUEM SOLICITOU E AUTORIZOU: ADILSON ||BOLETO BANCÁRIO|001-BANCO DO BRASIL|AG-4767-8|C/C 25533-5</t>
  </si>
  <si>
    <t>RRXVNDSP</t>
  </si>
  <si>
    <t>PRESTAÇÃO DE SERVIÇO DE TRANSPORTE DE MERCADORIAS|DATA: 31/01/2023 A 12/02/2023|QUEM SOLICITOU E AUTORIZOU: ENI TEIXEIRA||BOLETO BANCÁRIO|033-SANTANDER |AG-1792|C/C 13001479-0</t>
  </si>
  <si>
    <t>YTGAF72Y</t>
  </si>
  <si>
    <t>PRESTAÇÃO DE SERVIÇO DE TRANSPORTE DE MERCADORIAS|DATA: 15/02/2022|DESTINO: ARMAZEM FRIOZEM X CP RIO|QUEM SOLICITOU E AUTORIZOU: ADILSON ||BOLETO BANCÁRIO|001-BANCO DO BRASIL|AG-4767-8|C/C 25533-5</t>
  </si>
  <si>
    <t>R9A5QBAP</t>
  </si>
  <si>
    <t>PRESTAÇÃO DE SERVIÇO DE TRANSPORTE DE MERCADORIAS|DATA: 15/02/2022|DESTINO:CP RIO X ARMAZEM BFC - CAMINHÃO TRUCK|QUEM SOLICITOU E AUTORIZOU: ADILSON ||BOLETO BANCÁRIO|001-BANCO DO BRASIL|AG-4767-8|C/C 25533-5</t>
  </si>
  <si>
    <t>IPC5QXSU</t>
  </si>
  <si>
    <t>PRESTAÇÃO DE SERVIÇO DE ARMAZENAGEM DE MERCADORIAS|PRODUTO: DIVERSOS|CONGELAMENTO: 6 PALLET (POLPA DE FRUTA) X R$ 90,00 - TOTAL R$ 540,00|MOVIMENTAÇÃO DE ENTRADA: 12 PALLET (6 LASCA DE ALEGRIN/ 6 POLPA DE FRUTA) X R$ 28,00 - TOTAL R$ 336,00|MOVIMENTAÇÃO DE SAIDA: 12 PALLET X R$ 28,00 (6 LASCA DE ALEGRIN/ 6 POLPA DE FRUTA) - TOTAL R$ 336,00|QUEM SOLICITOU E AUTORIZOU: ADILSON ||BOLETO BANCÁRIO|001-BANCO DO BRASIL|AG-4767-8|C/C 25533-5</t>
  </si>
  <si>
    <t>44WWWQ9S</t>
  </si>
  <si>
    <t>PRESTAÇÃO DE SERVIÇO DE ARMAZENAGEM DE MERCADORIAS|PRODUTO: DIVERSOS|QUEM SOLICITOU E AUTORIZOU: ADILSON |CONGELAMENTO: 14 PALLET X R$ 90,00 - TOTAL R$ 1.260,00|MOVIMENTAÇÃO DE ENTRADA: 14 PALLET X R$ 28,00 - TOTAL R$ 392,00|MOVIMENTAÇÃO DE SAIDA: 14 PALLET X R$ 28,00 - TOTAL R$ 392,00||BOLETO BANCÁRIO|001-BANCO DO BRASIL|AG-4767-8|C/C 25533-5</t>
  </si>
  <si>
    <t>LUFJPVR7</t>
  </si>
  <si>
    <t>PRESTAÇÃO DE SERVIÇO DE TRANSPORTE DE MERCADORIAS|DATA: 16/02/2022|DESTINO:ARMAZEM BFC X TOP FRIO|QUEM SOLICITOU E AUTORIZOU: ADILSON ||BOLETO BANCÁRIO|001-BANCO DO BRASIL|AG-4767-8|C/C 25533-5</t>
  </si>
  <si>
    <t>RFYKACZM</t>
  </si>
  <si>
    <t>32.968.396/0001-51</t>
  </si>
  <si>
    <t>1.161.956-8</t>
  </si>
  <si>
    <t>TUTTI DELI PRODUTOS ALIMENTICIOS LTDA</t>
  </si>
  <si>
    <t>SARG AQUINO</t>
  </si>
  <si>
    <t>418</t>
  </si>
  <si>
    <t>OLARIA</t>
  </si>
  <si>
    <t>21021-640</t>
  </si>
  <si>
    <t>PRESTAÇÃO DE SERVIÇO DE TRANSPORTE DE MERCADORIAS|DATAS: 15/02/2023 - 16/02/2023 - 17/02/2023||PIX - CNPJ: 31.189.870/0001-84|033-BANCO SANTANDER |AG-1792|C/C 13001479-0</t>
  </si>
  <si>
    <t>V9DLQBHF</t>
  </si>
  <si>
    <t>PRESTAÇÃO DE SERVIÇO DE TRANSPORTE DE MERCADORIAS|DATA: 17/02/2022|DESTINO:CP RIO X ARMAZEM BFC - CAMINHÃO TRUCK (CARGA RECIFE)|QUEM SOLICITOU E AUTORIZOU: ADILSON ||BOLETO BANCÁRIO|001-BANCO DO BRASIL|AG-4767-8|C/C 25533-5</t>
  </si>
  <si>
    <t>SSXTXLMT</t>
  </si>
  <si>
    <t>PRESTAÇÃO DE SERVIÇO DE TRANSPORTE DE MERCADORIAS|DATA: 17/02/2023|DESTINO:CP RIO X ARMAZEM BFC - CAMINHÃO TRUCK (CARGA RECIFE)|QUEM SOLICITOU E AUTORIZOU: ADILSON ||BOLETO BANCÁRIO|001-BANCO DO BRASIL|AG-4767-8|C/C 25533-5</t>
  </si>
  <si>
    <t>UAZPBGEU</t>
  </si>
  <si>
    <t>PRESTAÇÃO DE SERVIÇO DE TRANSPORTE DE MERCADORIAS|DATA: 17/02/2023|DESTINO: ITAPEVI X RIO DE JANEIRO|QUEM SOLICITOU E AUTORIZOU: ADILSON ||BOLETO BANCÁRIO|001-BANCO DO BRASIL|AG-4767-8|C/C 25533-5</t>
  </si>
  <si>
    <t>XJFYCDKC</t>
  </si>
  <si>
    <t>PRESTAÇÃO DE SERVIÇO DE TRANSPORTE DE MERCADORIAS|DATA: 17/02/2023|DESTINO: VILOG X CP RIO|QUEM SOLICITOU E AUTORIZOU: ADILSON ||BOLETO BANCÁRIO|001-BANCO DO BRASIL|AG-4767-8|C/C 25533-5</t>
  </si>
  <si>
    <t>3GX8B1IR</t>
  </si>
  <si>
    <t>PRESTAÇÃO DE SERVIÇO DE TRANSPORTE DE MERCADORIAS|DATA: 17/02/2023|LOJAS REX: 80230 GUANABARA/ 80175 GUANABARA PENHA/ 80231 SUPERMECADO GUANABARA/ 80229 SUPERMECADO GUANABARA|QUEM SOLICITOU E AUTORIZOU: ADILSON ||BOLETO BANCÁRIO|001-BANCO DO BRASIL|AG-4767-8|C/C 25533-5</t>
  </si>
  <si>
    <t>UEADUEVH</t>
  </si>
  <si>
    <t>FHGD77V9</t>
  </si>
  <si>
    <t>PRESTAÇÃO DE SERVIÇO DE TRANSPORTE DE MERCADORIAS|DATA: 18/02/2023|DESTINO: RIO DE JANEIRO X MONTE ALTO|QUEM SOLICITOU E AUTORIZOU: ADILSON ||BOLETO BANCÁRIO|001-BANCO DO BRASIL|AG-4767-8|C/C 25533-5</t>
  </si>
  <si>
    <t>5GWGUEMB</t>
  </si>
  <si>
    <t>PRESTAÇÃO DE SERVIÇO DE ARMAZENAMENTO DE MERCADO8RIAS|DATA: 18/02/2023|PRODUTO: GORDURA|CROSS DOCKING|MOVIMENTAÇÃO DE ENTRADA: 3 PALLET X R$ 28,00 - TOTAL R$ 84,00|MOVIMENTAÇÃO DE SAIDA: 3 PALLET X R$ 28,00 - TOTAL R$ 84,00|QUEM SOLICITOU E AUTORIZOU: ADILSON ||BOLETO BANCÁRIO|001-BANCO DO BRASIL|AG-4767-8|C/C 25533-5</t>
  </si>
  <si>
    <t>WDPN4JTU</t>
  </si>
  <si>
    <t>PRESTAÇÃO DE SERVIÇO DE TRANSPORTE DE MERCADORIAS|DATA: 18/02/2023|PRODUTO: GORDURA|DESTINO: ARMAZEM BFC X CP RIO|QUEM SOLICITOU E AUTORIZOU: ADILSON ||BOLETO BANCÁRIO|001-BANCO DO BRASIL|AG-4767-8|C/C 25533-5</t>
  </si>
  <si>
    <t>XIII9DIX</t>
  </si>
  <si>
    <t>PRESTAÇÃO DE SERVIÇO DE ARMAZENAGEM DE MERCADORIAS|DATA: 20/02/2023|PRODUTO: COXINHA|QUEM SOLICITOU E AUTORIZOU: ADILSON |ARMAZENAMENTO: 6 PALLET X R$ 50,00 - TOTAL R$ 300,00|MOVIMENTAÇÃO DE ENTRADA: 6 PALLET X R$ 28,00 - TOTAL R$ 168,00|MOVIMENTAÇÃO DE SAIDA: 6 PALLET X R$ 28,00 - TOTAL R$ 168,00||BOLETO BANCÁRIO|001-BANCO DO BRASIL|AG-4767-8|C/C 25533-5</t>
  </si>
  <si>
    <t>K8ZJACNM</t>
  </si>
  <si>
    <t>PRESTAÇÃO DE SERVIÇO DE TRANSPORTE DE MERCADORIAS|DATA: 20/02/2023|PRODUTO: COXINHA|DESTINO: ARMAZEM BFC X CP RIO|QUEM SOLICITOU E AUTORIZOU: ADILSON ||BOLETO BANCÁRIO|001-BANCO DO BRASIL|AG-4767-8|C/C 25533-5</t>
  </si>
  <si>
    <t>RNLKRIZV</t>
  </si>
  <si>
    <t>PRESTAÇÃO DE SERVIÇO DE ARMAZENAMENTO DE MERCADORIAS|DATA: 22/02/2023|LOCAL: TRUCK|QUEM SOLICITOU E AUTORIZOU: ADILSON ||BOLETO BANCÁRIO|001-BANCO DO BRASIL|AG-4767-8|C/C 25533-5</t>
  </si>
  <si>
    <t>MPU6MRZW</t>
  </si>
  <si>
    <t>PRESTAÇÃO DE SERVIÇO DE TRANSPORTE DE MERCADORIAS|DATA: 22/02/2023|DESTINO:CP RIO X ARMAZEM BFC - TRUCK|QUEM SOLICITOU E AUTORIZOU: ADILSON ||BOLETO BANCÁRIO|001-BANCO DO BRASIL|AG-4767-8|C/C 25533-5</t>
  </si>
  <si>
    <t>RWID4LM8</t>
  </si>
  <si>
    <t>PRESTAÇÃO DE SERVIÇO DE ARMAZENAGEM DE MERCADORIAS|DESTINO: GOIANIA|QUEM SOLICITOU E AUTORIZOU: ADILSON |CONGELAMENTO: 27 PALLET X R$ 90,00 - TOTAL R$ 2.430,00|MOVIMENTAÇÃO DE ENTRADA: 27 PALLET X R$ 28,00 - TOTAL R$ 756,00|MOVIMENTAÇÃO DE SAIDA: 27 PALLET X R$ 28,00 - TOTAL R$ 756,00||BOLETO BANCÁRIO|001-BANCO DO BRASIL|AG-4767-8|C/C 25533-5</t>
  </si>
  <si>
    <t>4DUNJ6RB</t>
  </si>
  <si>
    <t>PRESTAÇÃO DE SERVIÇO DE ARMAZENAGEM DE MERCADORIAS|QUEM SOLICITOU E AUTORIZOU: ADILSON |CONGELAMENTO: 16 PALLET X R$ 90,00 - TOTAL R$ 1.440,00 |MOVIMENTAÇÃO DE ENTRADA: 16 PALLET X R$ 28,00 - TOTAL R$ 448,00|MOVIMENTAÇÃO DE SAIDA: 16 PALLET X R$ 28,00 - TOTAL R$ 448,00 |REPALETIZAÇÃO 01 PALLET X R$ 32,00 - TOTAL R$ 32,00 ||BOLETO BANCÁRIO|001-BANCO DO BRASIL|AG-4767-8|C/C 25533-5</t>
  </si>
  <si>
    <t>JPC2A81Y</t>
  </si>
  <si>
    <t>PRESTAÇÃO DE SERVIÇO DE ARMAZENAGEM DE MERCADORIAS|PRODUTO: CARGA RECIFE|QUEM SOLICITOU E AUTORIZOU: ADILSON |CONGELAMENTO: 28 PALLET X R$ 90,00 - TOTAL R$ 2.520,00 |MOVIMENTAÇÃO DE ENTRADA: 28 PALLET X R$ 28,00 - TOTAL R$ 784,00|MOVIMENTAÇÃO DE SAIDA: 28 PALLET X R$ 28,00 - TOTAL R$ 784,00|REPALETIZAÇÃO 1 PALLET X 32,00- TOTAL R$ 32,00 ||BOLETO BANCÁRIO|001-BANCO DO BRASIL|AG-4767-8|C/C 25533-5</t>
  </si>
  <si>
    <t>UVADCNYA</t>
  </si>
  <si>
    <t>PRESTAÇÃO DE SERVIÇO DE TRANSPORTE DE MERCADORIAS|DATA: 23/02/2023|DESTINO:ARMAZEM BFC (RJ) X TOP FRIO (SP)|QUEM SOLICITOU E AUTORIZOU: ADILSON ||BOLETO BANCÁRIO|001-BANCO DO BRASIL|AG-4767-8|C/C 25533-5</t>
  </si>
  <si>
    <t>IXD9CR8P</t>
  </si>
  <si>
    <t>PRESTAÇÃO DE SERVIÇO DE TRANSPORTE DE MERCADORIAS|DATA: 23/02/2023|DESTINO: CP RIO X FRIOZEM |QUEM SOLICITOU E AUTORIZOU: ADILSON ||BOLETO BANCÁRIO|001-BANCO DO BRASIL|AG-4767-8|C/C 25533-5</t>
  </si>
  <si>
    <t>LBTNNDAF</t>
  </si>
  <si>
    <t>PRESTAÇÃO DE SERVIÇO DE TRANSPORTE DE MERCADORIAS|DATA: 23/02/2023|DESTINO: HABIBS BAYMARKET|QUEM SOLICITOU E AUTORIZOU: ADILSON ||BOLETO BANCÁRIO|001-BANCO DO BRASIL|AG-4767-8|C/C 25533-5</t>
  </si>
  <si>
    <t>77FCAPVY</t>
  </si>
  <si>
    <t>PRESTAÇÃO DE SERVIÇO DE TRANSPORTE DE MERCADORIAS|DATA: 23/02/2023|DESTINO: TOP FRIO X CP ITAPEVI|QUEM SOLICITOU E AUTORIZOU: ADILSON ||BOLETO BANCÁRIO|001-BANCO DO BRASIL|AG-4767-8|C/C 25533-5</t>
  </si>
  <si>
    <t>IYD1LNVQ</t>
  </si>
  <si>
    <t>PRESTAÇÃO DE SERVIÇO E TRANSPORTES DE MERCADORIAS|DATA: 23/02/2023 (1 CARREGAMENTO)|24/02/2023 ( 3 CARREGAMENTOS)||PIX: 31.189.870/0001-84|033-BANCO SANTANDER |AG-1792|C/C 13001479-0</t>
  </si>
  <si>
    <t>AEB5EPGG</t>
  </si>
  <si>
    <t>PRESTAÇÃO DE SERVIÇO DE TRANSPORTE DE MERCADORIAS|DATA: 24/02/2023|DESTINO: CP RIO X ARMAZEM BFC |CARGA DE MONTE ALTO|QUEM SOLICITOU E AUTORIZOU: ADILSON ||BOLETO BANCÁRIO|001-BANCO DO BRASIL|AG-4767-8|C/C 25533-5</t>
  </si>
  <si>
    <t>FKRG6Z6L</t>
  </si>
  <si>
    <t>03.266.643/0001-70</t>
  </si>
  <si>
    <t>SOLUPACK SISTEMAS DE EMBALAGENS LTDA</t>
  </si>
  <si>
    <t>VIA</t>
  </si>
  <si>
    <t>DAS SAMAMBAIAS</t>
  </si>
  <si>
    <t>161</t>
  </si>
  <si>
    <t>JARDIM COLIBRI</t>
  </si>
  <si>
    <t>COTIA</t>
  </si>
  <si>
    <t>06713-280</t>
  </si>
  <si>
    <t>logistica@solupack.com.br</t>
  </si>
  <si>
    <t>PRESTAÇÃO DE SERVIÇO DE TRANSPORTE DE MERCADORIAS|DATA: 24/02/2023|DESTINO: RIO DE JANEIRO X COTIA (SP)|QUEM SOLICITOU E AUTORIZOU: ADILSON ||BOLETO BANCÁRIO|001-BANCO DO BRASIL|AG-4767-8|C/C 25533-5</t>
  </si>
  <si>
    <t>4HJZRTZQ</t>
  </si>
  <si>
    <t>PRESTAÇÃO DE SERVIÇO DE TRANSPORTE DE MERCADORIAS|DATA: 24/02/2023|DESTINO: RIO DE JANEIRO X COTIA (SP) |||BOLETO BANCÁRIO|001-BANCO DO BRASIL|AG-4767-8|C/C 25533-5</t>
  </si>
  <si>
    <t>UPI8BRQQ</t>
  </si>
  <si>
    <t>PRESTAÇÃO DE SERVIÇO DE TRANSPORTE DE MERCADORIAS|DATA: 23/02/2023|DESTINO: TOP FRIO X CP ITAPEVI||BOLETO BANCÁRIO|001-BANCO DO BRASIL|AG-4767-8|C/C 25533-5</t>
  </si>
  <si>
    <t>TMXUTMFX</t>
  </si>
  <si>
    <t>PRESTAÇÃO DE SERVIÇO DE ARMAZENAMENTO DE MERCADORIAS|DATA: 25/02/2023|LOCAL: CP RIO - TRUCK RJC-9H69||BOLETO BANCÁRIO|001-BANCO DO BRASIL|AG-4767-8|C/C 25533-5</t>
  </si>
  <si>
    <t>NVVG1AZY</t>
  </si>
  <si>
    <t>PRESTAÇÃO DE SERVIÇO DE ARMAZENAGEM DE MERCADORIAS|DATA: 26/02/2023|CONGELAMENTO: 14 PALLET X R$ 90,00 - TOTAL R$ 1.260,00  |MOVIMENTAÇÃO DE ENTRADA: 14 PALLET X R$ 28,00 - TOTAL R$ 392,00|MOVIMENTAÇÃO DE SAIDA: 14 PALLET X R$ 28,00 - TOTAL R$ 392,00||BOLETO BANCÁRIO|001-BANCO DO BRASIL|AG-4767-8|C/C 25533-5</t>
  </si>
  <si>
    <t>4THDISL4</t>
  </si>
  <si>
    <t>PRESTAÇÃO DE SERVIÇO DE TRANSPORTE DE MERCADORIAS|DATA: 27/02/2023|DESTINO: RIO DE JANEIRO X MONTE ALTO||BOLETO BANCÁRIO|001-BANCO DO BRASIL|AG-4767-8|C/C 25533-5</t>
  </si>
  <si>
    <t>GRVTKUKX</t>
  </si>
  <si>
    <t>PRESTAÇÃO DE SERVIÇO DE TRANSPORTE DE MERCADORIAS|DATA: 28/02/2023|DESTINO: PROMISSÃO X ITAPEVI||BOLETO BANCÁRIO|001-BANCO DO BRASIL|AG-4767-8|C/C 25533-5</t>
  </si>
  <si>
    <t>QE2LYEAA</t>
  </si>
  <si>
    <t>PRESTAÇÃO DE SERVIÇO DE TRANSPORTE DE MERCADORIAS|DATA: 28/02/2023|DESTINO: RIO DE JANEIRO X ITAPEVI (VUC)||BOLETO BANCÁRIO|001-BANCO DO BRASIL|AG-4767-8|C/C 25533-5</t>
  </si>
  <si>
    <t>GNMW9WWP</t>
  </si>
  <si>
    <t>PRESTAÇÃO DE SERVIÇO DE TRANSPORTE DE MERCADORIAS|DATA: 28/02/2023|DESTINO: BAYMARKET||BOLETO BANCÁRIO|001-BANCO DO BRASIL|AG-4767-8|C/C 25533-5</t>
  </si>
  <si>
    <t>LHZUTEVY</t>
  </si>
  <si>
    <t>27.665.906/0011-53</t>
  </si>
  <si>
    <t>FLORENTINO LOPES</t>
  </si>
  <si>
    <t>200</t>
  </si>
  <si>
    <t>PARQUE IND. PROMISSAO I</t>
  </si>
  <si>
    <t>PROMISSAO</t>
  </si>
  <si>
    <t>16370-000</t>
  </si>
  <si>
    <t>PRESTAÇÃO DE SERVIÇO DE TRANSPORTE DE MERCADORIAS|DATA: 01/03/2023|DESTINO: ITAPEVI X PROMISSÃO||BOLETO BANCÁRIO|001-BANCO DO BRASIL|AG-4767-8|C/C 25533-5</t>
  </si>
  <si>
    <t>WM2SACAU</t>
  </si>
  <si>
    <t>PRESTAÇÃO DE SERVIÇO DE TRANSPORTE DE MERCADORIAS|DATA: 02/03/2023|DESTINO: PROMISSÃO(SP) X RIO DE JANEIRO||BOLETO BANCÁRIO|001-BANCO DO BRASIL|AG-4767-8|C/C 25533-5</t>
  </si>
  <si>
    <t>EIX1QF8N</t>
  </si>
  <si>
    <t>PRESTAÇÃO DE SERVIÇO DE TRANSPORTE DE MERCADORIAS|DATA: 02/03/2023|DESTINO: CP RIO X RAGAZZO AMERICAS||BOLETO BANCÁRIO|001-BANCO DO BRASIL|AG-4767-8|C/C 25533-5</t>
  </si>
  <si>
    <t>2CMUIRWR</t>
  </si>
  <si>
    <t>PRESTAÇÃO DE SERVIÇO DE TRANSPORTE DE MERCADORIAS|DATA: 02/03/2023|DESTINO: CP RIO X ARMAZEM BFC |TRUCK - CARGA RECIFE||BOLETO BANCÁRIO|001-BANCO DO BRASIL|AG-4767-8|C/C 25533-5</t>
  </si>
  <si>
    <t>VS4LEBGZ</t>
  </si>
  <si>
    <t>PRESTAÇÃO DE SERVIÇO DE TRANSPORTE DE MERCADORIAS|DATA: 02/03/2023|DESTINO: OPERADOR LOGISTICO X CP RIO |RECOLHIMENTO DE ETIQUETAS ||BOLETO BANCÁRIO|001-BANCO DO BRASIL|AG-4767-8|C/C 25533-5</t>
  </si>
  <si>
    <t>7JWBMF4G</t>
  </si>
  <si>
    <t>PRESTAÇÃO DE SERVIÇO DE TRANSPORTE DE MERCADORIAS|DATA:01/03/2023 E 02/03/2023|03(TRÊS SAIDAS)||BOLETO BANCÁRIO|001-BANCO DO BRASIL|AG-4767-8|C/C 25533-5</t>
  </si>
  <si>
    <t>P4GKAYJU</t>
  </si>
  <si>
    <t>PRESTAÇÃO DE SERVIÇO E TRANSPORTE DE MERCADORIAS|DATA: 14/02/2023 A 17/02/2023||DADOS BANCÁRIOS|033-BANCO SANTANDER |AG-1792|C/C 13001479-0</t>
  </si>
  <si>
    <t>XHACAC2W</t>
  </si>
  <si>
    <t>PRESTAÇÃO DE SERVIÇO DE TRANSPORTE DE MERCADORIAS|DATA: 03/03/2023|DESTINO: AV ALMIRANTE FRONTIN 231 RAMOS X CP RIO||BOLETO BANCÁRIO|001-BANCO DO BRASIL|AG-4767-8|C/C 25533-5</t>
  </si>
  <si>
    <t>4E1JXTUT</t>
  </si>
  <si>
    <t>PRESTAÇÃO DE SERVIÇO DE TRANSPORTE DE MERCADORIAS|DATA: 04/03/2023|DESTINO: CP RIO X ARMAZEM BFC (CARGA RECIFE)||BOLETO BANCÁRIO|001-BANCO DO BRASIL|AG-4767-8|C/C 25533-5</t>
  </si>
  <si>
    <t>S6Z67K5Q</t>
  </si>
  <si>
    <t>PRESTAÇÃO DE SERVIÇO DE ARMAZENAGEM DE MERCADORIAS|DATA: 04/03/2023|CARGA RECIFE|CONGELAMENTO: 30 PALLET X R$ 90,00 - TOTAL R$ 2.700,00 |MOVIMENTAÇÃO DE ENTRADA: 30 PALLET X R$ 28,00 - TOTAL R$ 840,00|MOVIMENTAÇÃO DE SAIDA: 30 PALLET X R$ 28,00 - TOTAL R$ 840,00||BOLETO BANCÁRIO|001-BANCO DO BRASIL|AG-4767-8|C/C 25533-5</t>
  </si>
  <si>
    <t>UC8LBL9Y</t>
  </si>
  <si>
    <t>PRESTAÇÃO DE SERVIÇO DE ARMAZENAGEM DE MERCADORIAS|DATA: 04/03/2023|CARGA MONTE ALTO|CONGELAMENTO: 25 PALLET X R$ 90,00 - TOTAL R$ 2.250,00 |MOVIMENTAÇÃO DE ENTRADA: 25 PALLET X R$ 28,00 - TOTAL R$ 700,00|MOVIMENTAÇÃO DE SAIDA: 25 PALLET X R$ 28,00 - TOTAL R$ 700,00||BOLETO BANCÁRIO|001-BANCO DO BRASIL|AG-4767-8|C/C 25533-5</t>
  </si>
  <si>
    <t>IJXFPW6I</t>
  </si>
  <si>
    <t>PRESTAÇÃO DE SERVIÇO DE TRANSPORTE DE MERCADORIAS|DATA: 06/03/2023|DESTINO:RIO DE JANEIRO X MONTE ALTO|TRUCK (RKK-5A29)||BOLETO BANCÁRIO|001-BANCO DO BRASIL|AG-4767-8|C/C 25533-5</t>
  </si>
  <si>
    <t>Y1ECL2QX</t>
  </si>
  <si>
    <t>PRESTAÇÃO DE SERVIÇO DE TRANSPORTE DE MERCADORIAS|DATA: 06/03/2023|DESTINO: RIO DE JANEIRO X MONTE ALTO|TRUCK (RJC-9H69)||BOLETO BANCÁRIO|001-BANCO DO BRASIL|AG-4767-8|C/C 25533-5</t>
  </si>
  <si>
    <t>YUYKXKK4</t>
  </si>
  <si>
    <t>PRESTAÇÃO DE SERVIÇO DE TRANSPORTE DE MERCADORIAS|DATA: 07/03/2023|DESTINO: MONTE ALTO X ITAPEVI||BOLETO BANCÁRIO|001-BANCO DO BRASIL|AG-4767-8|C/C 25533-5</t>
  </si>
  <si>
    <t>FIYPXHHX</t>
  </si>
  <si>
    <t>PRESTAÇÃO DE SERVIÇO DE TRANSPORTE DE MERCADORIAS|DATA: 07/03/2023|DESTINO: CP RIO X ARMAZEM BFC (CARGA DE MANAUS)||BOLETO BANCÁRIO|001-BANCO DO BRASIL|AG-4767-8|C/C 25533-5</t>
  </si>
  <si>
    <t>9DU7FWZU</t>
  </si>
  <si>
    <t>PRESTAÇÃO DE SERVIÇO DE TRANSPORTE DE MERCADORIAS|DATA: 07/03/2023|DESTINO: ARMAZEM BFC X CP RIO (POUPA DE FRUTAS CONGELADAS)||BOLETO BANCÁRIO|001-BANCO DO BRASIL|AG-4767-8|C/C 25533-5</t>
  </si>
  <si>
    <t>SGLZFT4R</t>
  </si>
  <si>
    <t>PRESTAÇÃO DE SERVIÇO DE TRANSPORTE DE MERCADORIAS|DATA: 08/03/2023|DESTINO: REX GUANABARA CAMPO GRANDE / REX CAMPO GRANDE 3||BOLETO BANCÁRIO|001-BANCO DO BRASIL|AG-4767-8|C/C 25533-5</t>
  </si>
  <si>
    <t>YZHJKG5R</t>
  </si>
  <si>
    <t>PRESTAÇÃO DE SERVIÇO DE TRANSPORTE DE MERCADORIAS|DATA: 08/03/2023|CARGA AFONSO PENA||BOLETO BANCÁRIO|001-BANCO DO BRASIL|AG-4767-8|C/C 25533-5</t>
  </si>
  <si>
    <t>EA6TLXNR</t>
  </si>
  <si>
    <t>PRESTAÇÃO DE SERVIÇO DE TRANSPORTE DE MERCADORIAS|DATA: 08/03/2023|DESTINO: VILOG X CP RIO||BOLETO BANCÁRIO|001-BANCO DO BRASIL|AG-4767-8|C/C 25533-5</t>
  </si>
  <si>
    <t>WNN84XZQ</t>
  </si>
  <si>
    <t>PRESTAÇÃO DE SERVIÇO DE TRANSPORTE DE MERCADORIAS|DATA: 08/03/2023|DESTINO: MISTER MIX X CP RIO|PRODUTO: FERMENTO||BOLETO BANCÁRIO|001-BANCO DO BRASIL|AG-4767-8|C/C 25533-5</t>
  </si>
  <si>
    <t>DQA6UEKU</t>
  </si>
  <si>
    <t>PRESTAÇÃO DE SERVIÇO DE TRANSPORTE DE MERCADORIAS|DATA: 13/02/2023 A 16/02/2023|||BOLETO BANCÁRIO|033-BANCO SANTANDER |AG-1792|C/C 13001479-0</t>
  </si>
  <si>
    <t>GATUBHWJ</t>
  </si>
  <si>
    <t>PRESTAÇÃO DE SERVIÇO DE TRANSPORTE DE MERCADORIAS|DATA: 09/03/2023|DESTINO: RAGAZZO AMÉRICAS|OBS: FRETE DE RETORNO COM OS PRODUTOS CONGELADOS||BOLETO BANCÁRIO|001-BANCO DO BRASIL|AG-4767-8|C/C 25533-5</t>
  </si>
  <si>
    <t>96SC4VMM</t>
  </si>
  <si>
    <t>PRESTAÇÃO DE SERVIÇO DE TRANSPORTE DE MERCADORIAS|DATA: 10/03/2023|DESTINO: ITAPEVI X MONTE ALTO||BOLETO BANCÁRIO|001-BANCO DO BRASIL|AG-4767-8|C/C 25533-5</t>
  </si>
  <si>
    <t>RZFIT4IU</t>
  </si>
  <si>
    <t>PRESTAÇÃO DE SERVIÇO DE TRANSPORTE DE MERCADORIAS|DATA: 10/03/2023|DESTINO: MONTE ALTO X PROMISSÃO||BOLETO BANCÁRIO|001-BANCO DO BRASIL|AG-4767-8|C/C 25533-5</t>
  </si>
  <si>
    <t>CCDTUZKQ</t>
  </si>
  <si>
    <t>PRESTAÇÃO DE SERVIÇO DE TRANSPORTE DE MERCADORIAS|DATA: 10/03/2023|DESTINO: PROMISSÃO X RIO DE JANEIRO||BOLETO BANCÁRIO|001-BANCO DO BRASIL|AG-4767-8|C/C 25533-5</t>
  </si>
  <si>
    <t>PLATWHIT</t>
  </si>
  <si>
    <t>PRESTAÇÃO DE SERVIÇO DE TRANSPORTE DE MERCADORIAS|DATA: 06/02 (1 VIAGEM)|08/02 (2 VIAGENS)|09/02 (1 VIAGEM)||DADOS BANCÁRIOS|033-BANCO SANTANDER |AG-1792|C/C 13001479-0|PIX- 31.189.870/0001-84</t>
  </si>
  <si>
    <t>8J1NUASI</t>
  </si>
  <si>
    <t>PRESTAÇÃO DE SERVIÇO DE TRANSPORTE DE MERCADORIAS|DATA:11/03/2023|DESTINO: RIO DE JANEIRO X ITAPEVI |(VUC)||BOLETO BANCÁRIO|001-BANCO DO BRASIL|AG-4767-8|C/C 25533-5</t>
  </si>
  <si>
    <t>KPMFRBVN</t>
  </si>
  <si>
    <t>PRESTAÇÃO DE SERVIÇO DE ARMAZENAGEM DE MERCADORIAS|DATA: 13/03/2023|CONGELAMENTO: 18 PALLETS X R$ 90,00 - TOTAL R$ 1.620,00|MOVIMENTAÇÃO DE ENTRADA: 18 PALLETS X R$ 28,00 - TOTAL R$ 504,00|MOVIMENTAÇÃO DE SAIDA: 18 PALLETS X R$ 28,00 - TOTAL R$ 504,00|REPALETIZAÇÃO: 02 PALLETS X 32,00 - TOTAL 64,00 ||BOLETO BANCÁRIO|001-BANCO DO BRASIL|AG-4767-8|C/C 25533-5</t>
  </si>
  <si>
    <t>DZI5T6DX</t>
  </si>
  <si>
    <t>PRESTAÇÃO DE SERVIÇO DE TRANSPORTE DE MERCADORIAS|DATA: 13/03/2023|PRODUTO: GORDURA VEGETAL|DESTINO: REX 113||BOLETO BANCÁRIO|001-BANCO DO BRASIL|AG-4767-8|C/C 25533-5</t>
  </si>
  <si>
    <t>6UVZSBKL</t>
  </si>
  <si>
    <t>PRESTAÇÃO DE SERVIÇO DE TRANSPORTE DE MERCADORIAS|DATA: 13/03/2023|DESTINO: RIO DE JANEIRO X MONTE ALTO||BOLETO BANCÁRIO|001-BANCO DO BRASIL|AG-4767-8|C/C 25533-5</t>
  </si>
  <si>
    <t>V3FBLUBA</t>
  </si>
  <si>
    <t>PRESTAÇÃO DE SERVIÇO DE TRANSPORTE DE MERCADORIAS|DATA: 13/03/2023|PRODUTO: COXINHA FRANGO RESFRIADA|LOJAS REX: PREZUNIC SANTA CRUZ/VIADUTO MADUREIRA/CAMPO GRANDE III/28 DE SETEMBRO/EXTRA VILA ISABEL/ESTAÇÃO SAENS PENÃ/MADUREIRA EDGARD/SANTA CRUZ SHOPPING/MADUREIRA/CAMPO GRANDE II||BOLETO BANCÁRIO|001-BANCO DO BRASIL|AG-4767-8|C/C 25533-5</t>
  </si>
  <si>
    <t>CSZWMPMS</t>
  </si>
  <si>
    <t>PRESTAÇÃO DE SERVIÇO DE TRANSPORTE DE MERCADORIAS|DATA: 13/03/2023|DESTINO: VILOG X CP RIO||BOLETO BANCÁRIO|001-BANCO DO BRASIL|AG-4767-8|C/C 25533-5</t>
  </si>
  <si>
    <t>4AIG4TRA</t>
  </si>
  <si>
    <t>PRESTACAO DE SERVICO DE TRANSPORTES DE MERCADORIA |DATA:13/03/2023||BOLETO BANCARIO|001-BANCO DO BRASIL|AG- 4767-8|C/C 25533-5</t>
  </si>
  <si>
    <t>NPB9KZEF</t>
  </si>
  <si>
    <t>PRESTACAO DE SERVICOS DE TRANSPORTES DE MERCADORIAS |DATA:14/03/2023|DESTINO:PROMISSAO X ITAPEVI SP||BOLETO BANCARIO|001- BANCO DO BRASIL|AG:4767-8|C/C 25533-5</t>
  </si>
  <si>
    <t>AMFB2LU7</t>
  </si>
  <si>
    <t>PRESTACAO DE SERVICO DE TRANSPORTES DE MERCADORIAS|DATA:14/03/2023|DESTINO:TOP FRIO X CP ITAPEVI||BOLETO BANCARIO|001- BANCO DO BRASIL|AG- 4767-8|C/C- 25533-5</t>
  </si>
  <si>
    <t>QRRT6UYQ</t>
  </si>
  <si>
    <t>PRESTACAO DE SERVICO DE ARMAZENAMENTO DE MERCADORIA |DATA:14/03/2023 (PERNOITE)|LOCAL:CP RIO(TRUCK RJC9H69)||BOLETO BANCARIO|001- BANCO DO BRASIL|AG- 4767-8|C/C- 25533-5</t>
  </si>
  <si>
    <t>MZKEQYXD</t>
  </si>
  <si>
    <t>PRESTACAO DE SERVICOS DE ARMAZENAMENTO DE MERCADORIA|DATA:14/03/2023|CONGELAMENTO:14 PALLETS X R$ 90,00 = R$ 1.260,00|MOVIMENTACAO DE ENTRADA: 14 PALLETS X R$ 28,00 = R$ 392,00|MOVIMENTACAO DE SAIDA: 14 PALLETS X 28,00 = 392,00||BOLETO BANCARIO|001- BANCO DO BRASIL|AG- 4767-8|C/C 25533-5</t>
  </si>
  <si>
    <t>LATUFN7T</t>
  </si>
  <si>
    <t>PRESTACAO DE SERVICO DE TRANSPORTE DE MERCADORIAS|DATA:15/03/2023|DESTINO:CP RIO X ARMAZEM BFC |CARGA DE MONTE ALTO/BELEM ||BOLETO BANCARIO|001- BANCO DO BRASIL |AG-4767-8|C/C 25533-5</t>
  </si>
  <si>
    <t>C8WIQNFM</t>
  </si>
  <si>
    <t>PRESTACAO DE SERVICOS DE ARMAZENAMENTO DE MERCADORIAS|DATA:15/03/2023|CONGELAMENTO:04 PALLETS X R$90,00 = R$ 360,00|MOVIMENTACAO DE ENTRADA: 04 PALLETS X R$ 28,00 = R$ 112,00|MOVIMENTACAO DE SAIDA: 04 PALLETS X R$ 28,00 = 112,00|( CARGA DE GOIANIA)||BOLETO BANCARIO|001-BANCO DO BRASIL|AG-4767-8|C/C 25533-5</t>
  </si>
  <si>
    <t>LR1VEWGT</t>
  </si>
  <si>
    <t>PRESTACAO DE SERVICOS DE TRANSPORTES DE MERCADORIAS |DATA:16/03/2023|DESTINO: RIO DE JANEIRO X  GOIANIA ||||BOLETO BANCARIO|001- BANCO DO BRASIL|AG- 4767-8|C/C 25533-5</t>
  </si>
  <si>
    <t>BZ58B4EY</t>
  </si>
  <si>
    <t>PRESTACAO DE SERVICOS DE TRANSPORTES DE MERCADORIA |DATA:16/03/2023|DESTINO:CP RIO X ARMAZEM BFC||BOLETO BANCARIO|001- BANCO DO BRASIL|AG- 4767-8|C/C 25533-5</t>
  </si>
  <si>
    <t>JJEIGECB</t>
  </si>
  <si>
    <t>PRESTAÇÃO DE SERVIÇO DE TRANSPORTE DE MERCADORIAS|DATA: 15/03/2023 (2 VIAGENS)|16/03/2023 (3 VIAGENS)|17/03//2023 (1 VIAGEM) |||DADOS BANCÁRIO|033-BANCO SANTANDER |AG-1792|C/C 13001479-0|PIX CNPJ: 31.189.870/0001-84</t>
  </si>
  <si>
    <t>GN2PHRED</t>
  </si>
  <si>
    <t>PRESTAÇÃO DE SERVIÇO DE ARMAZENAGEM DE MERCADORIAS|DATA: 16/03/2023|CONGELAMENTO: 18 PALLET X R$ 90,00 - TOTAL R$ 1.620,00 |MOVIMENTAÇÃO DE ENTRADA: 18 PALLET X R$ 28,00 - TOTAL R$ 504,00|MOVIMENTAÇÃO DE SAIDA: 18 PALLET X R$ 28,00 - TOTAL R$ 504,00||BOLETO BANCÁRIO|001-BANCO DO BRASIL|AG-4767-8|C/C 25533-5</t>
  </si>
  <si>
    <t>8TYZKCYJ</t>
  </si>
  <si>
    <t>PRESTAÇÃO DE SERVIÇO DE TRANSPORTE DE MERCADORIAS|DATA: 16/03/2023|DESTINO: CP RIO X ARMAZEM BFC||BOLETO BANCÁRIO|001-BANCO DO BRASIL|AG-4767-8|C/C 25533-5</t>
  </si>
  <si>
    <t>TFNMJUBQ</t>
  </si>
  <si>
    <t>PRESTAÇÃO DE SERVIÇO DE ARMAZENAGEM DE MERCADORIAS|DATA: 17/03/2023|CONGELAMENTO: 27 PALLET X R$ 90,00 - TOTAL R$ 2.430,00 |MOVIMENTAÇÃO DE ENTRADA: 27 PALLET X R$ 28,00 - TOTAL R$ 756,00|MOVIMENTAÇÃO DE SAIDA: 27 PALLET X R$ 28,00 - TOTAL R$ 756,00||BOLETO BANCÁRIO|001-BANCO DO BRASIL|AG-4767-8|C/C 25533-5</t>
  </si>
  <si>
    <t>XGLLCHDN</t>
  </si>
  <si>
    <t>PRESTAÇÃO DE SERVIÇO DE ARMAZENAGEM DE MERCADORIAS|DATA:17/03/2023|CONGELAMENTO: 04 PALLET X R$ 90,00 - TOTAL R$ 360,00|MOVIMENTAÇÃO DE ENTRADA: 04 PALLET X R$ 28,00 - TOTAL R$ 112,00|MOVIMENTAÇÃO DE SAIDA: 04 PALLET X R$ 28,00 - TOTAL R$ 112,00||BOLETO BANCÁRIO|001-BANCO DO BRASIL|AG-4767-8|C/C 25533-5</t>
  </si>
  <si>
    <t>CFRSYSTQ</t>
  </si>
  <si>
    <t>PRESTAÇÃO DE SERVIÇO DE TRANSPORTE DE MERCADORIAS|DATA: 17/03/2023|DESTINO: ARMAZEM BFC X CP RIO |CARGA: POUPA DE FRUTAS||BOLETO BANCÁRIO|001-BANCO DO BRASIL|AG-4767-8|C/C 25533-5</t>
  </si>
  <si>
    <t>SCLDNGAZ</t>
  </si>
  <si>
    <t>PRESTAÇÃO DE SERVIÇO DE TRANSPORTE DE MERCADORIAS|DATA: 17/03/2023|DESTINO: CP RIO X ARMAZEM BFC ( CARGA DE MONTE ALTO E RECIFE)||BOLETO BANCÁRIO|001-BANCO DO BRASIL|AG-4767-8|C/C 25533-5</t>
  </si>
  <si>
    <t>PKYFYJPC</t>
  </si>
  <si>
    <t>PRESTACAO DE SERVICOS DE TRANSPORTES DE MERCADORIA |DATA:17/03/2023|DESTINO:CP RIO X ARMAZEM BFC |CARGA: RECIFE ||BOLETO BANCARIO|001- BANCO DO BRASIL|AG-4767-8|C/C-25533-5</t>
  </si>
  <si>
    <t>BTHLEKYJ</t>
  </si>
  <si>
    <t>PRESTACAO DE SERVICOS DE ARMAZENAGEM DE MERCADORIAS |DATA:20/03/2023|CONGELAMENTO: 34 PALLET X R$ 90,00= 3.060,00|MOVIMENTACAO DE ENTRADA:34 PALLET X R$ 28,00= 952,00|MOVIMETACAO DE SAIDA: 34 PALLET X R$ 28,00= 952,00|REPALETIZACAO: 04 PALLET X R$ 32,00= 128,00|||BOLETO BANCARIO|001- BANCO DO BRASIL|AG-4767-8|C/C 25533-5</t>
  </si>
  <si>
    <t>IQGSBJPV</t>
  </si>
  <si>
    <t>PRESTACAO DE SERVICO DE TRANSPORTES DE CARGA|DATA:20/03/2023|DESTINO:RIO DE JANEIRO X MONTE ALTO SP||BOLETO BANCARIO|001-BANCO DO BRASIL|AG-4767-8|C/C 25533-5</t>
  </si>
  <si>
    <t>MXUPH7AW</t>
  </si>
  <si>
    <t>PRESTACAO DE SERVICOS DE TRANSPORTES DE MERCADORIAS|DATA:21/03/2023|DESTINO:LOJAS HABIBS FREGUESIA/HABIBS LARGO DO BICAO/RAGAZZO AMERICA|||BOLETO BANCARIO|001- BANCO DO BRASIL|AG-4767-8|C/C 25533-5</t>
  </si>
  <si>
    <t>X52PM65T</t>
  </si>
  <si>
    <t>PRESTACAO DE SERVICO DE TRANSPORTES DE MERCADORIAS|DATA:21/03/2023|DESTINO:MONTE ALTO X ITAPEVI SP|||BOLETO BANCARIO|001-BANCO DO BRASIL|AG-4767-8|C/C 25533-5</t>
  </si>
  <si>
    <t>EE25VUJB</t>
  </si>
  <si>
    <t>PRESTACAO DE SERVICO DE TRANSPORTES DE MERCADORIAS |DATA:22/03/2023|DESTINO: CP RIO X MONTE ALTO SP|||BOLETO BANCARIO|0001-BANCO DO BRASIL|AG- 4767-8|C/C 25533-5</t>
  </si>
  <si>
    <t>BTBZJCZD</t>
  </si>
  <si>
    <t>PRESTACAO DE SERVICO DE TRANSPORTES DE MERCADORIAS |DATA:23/03/2023|DESTINO:MONTE ALTO X ITAPEVI SP|||BOLETO BANCARIO|001-BANCO DO BRASIL|AG-4767-8|C/C 25533-5</t>
  </si>
  <si>
    <t>YDAMDYQZ</t>
  </si>
  <si>
    <t>PRESTACAO DE SERVICO DE TRANSPORTE DE MERCADORIA |DATA:23/03/2023|DESTINO:CP RIO X ARMAZEM BFC |||BOLETO BANCARIO|001-BANCO DO BRASIL|AG-4767-8|C/C 25533-5</t>
  </si>
  <si>
    <t>YZLZA8UI</t>
  </si>
  <si>
    <t>PRESTAÇÃO DE SERVIÇO DE TRANSPORTE DE MERCADORIAS|DATA: 22/03/2023 E 23/03/2023|||DADOS BANCÁRIO|033-BANCO SANTANDER |AG-1792|C/C 13001479-0|PIX: 31.189.870/0001-84</t>
  </si>
  <si>
    <t>SALNDKZM</t>
  </si>
  <si>
    <t>PRESTACAO DE SERVICOS DE TRANSPORTES DE MERCADORIA |DATA:24/03/2023|DESTINO:CP ITAPEVI X CP RIO|||BOLETO BANCARIO|001-BANCO DO BRASIL|AG-4767-8|C/C 25533-5</t>
  </si>
  <si>
    <t>QYYQ9YAR</t>
  </si>
  <si>
    <t>PRESTACA DE SERVICO DE TRANSPORTES DE MERCADORIA|DATA:24/03/2023|DESTINO:CP RIO X ARMAZEM BFC(CARGA DE GOIANIA)|CAMINHAO PLACA:RKK5A29|||BOLETO BANCARIO|001-BANCO DO BRASIL|AG-4767-8|C/C 25533-5</t>
  </si>
  <si>
    <t>HDMKFNT6</t>
  </si>
  <si>
    <t>PRESTACAO DE SERVICO DE TRANSPORTES DE MERCADORIAS|DATA:24/03/2023|DESTINO:CP RIO X ARMAZEM BFC |CAMINHAO PLACA:9H69|||BOLETO BANCARIO|001-BANCO DO BRASIL|AG 4767-8|C/C 25533-5</t>
  </si>
  <si>
    <t>ERAEBBJC</t>
  </si>
  <si>
    <t>PRESTACAO DE SERVICO DE ARMAZENAGEM DE MERCADORIA|DATA:25/03/2023|CONGELAMENTO:29 PALLET X R$ 90,00=2.610,00|MOVIMENTACAO DE ENTRADA:29 PALLET X R$ 28,00=812,00|MOVIMENTACAO DE SAIDA: 29 PALLET X 28,00= 812,00|(CARGA DE MONTE ALTO)||BOLETO BANCARIO |001-BANCO DO BRASIL|AG-4767-8|C/C 25533-5</t>
  </si>
  <si>
    <t>LJPLM2QP</t>
  </si>
  <si>
    <t>PRESTACAO DE SERVICO DE TRANSPORTE DE MERCADORIAS|DATA:27/03/2023|DESTINO:CP RIO X CP MONTE ALTO|CAMINHAO PLACA:RKK5A29||BOLETO BANCARIO|001- BANCO DO BRASIL|AG:4767-8|C/C 25533-5</t>
  </si>
  <si>
    <t>LACUDU3D</t>
  </si>
  <si>
    <t>PRESTACAO DE SERVICO DE TRANSPORTES DE MERCADORIA|DATA:27/03/2023|DESTINO:CP RIO X CP MONTE ALTO|CAMINHAO PLACA:RJC 9H69|||BOLETO BANCARIO|001-BANCO DO BRASIL|AG-4767-8|C/C 25533-5</t>
  </si>
  <si>
    <t>B6RU33TY</t>
  </si>
  <si>
    <t>PRESTACAO DE SERVICO DE TRANSPORTES DE MERCADORIA |DATA:27/03/2023|DESTINO:VILOG X CP RIO||BOLETO BANCARIO|001-BANCO DO BRASIL|AG-4767-8|C/C 25533-5</t>
  </si>
  <si>
    <t>PLAIIMHK</t>
  </si>
  <si>
    <t>PRESTACAO DE SERVICO DE ARMAZENAGEM DE MERCADORIA |DATA:27/03/2023|CONGELAMENTO:27 PALLET X R$ - 90,00 TOTAL 2.430,00|MOVIMENTACAO DE ENTRADA: 27 PALLET X R$ 28,00 TOTAL  756,00|MOVIMENTACAO DE SAIDA:27 PALLET X R$ 28,00 TOTAL 756,00||||BOLETO BANCARIO|001- BANCO DO BRASIL|AG- 4767-8|C/C 25533-5</t>
  </si>
  <si>
    <t>LGWN2RWL</t>
  </si>
  <si>
    <t>PRESTACAO DE SERVICO DE TRANSPORTE DE MERCADORIA|DATA:28/03/2023|DESTINO:MONTE ALT X ITAPEVI SP|CAMINHAO PLACA:RJC 9H69||BOLETO BANCARIO |001-BANCO DO BRASIL|AG- 4767-8|C/C 25533-5</t>
  </si>
  <si>
    <t>AFIPSFUM</t>
  </si>
  <si>
    <t>PRESTACAO DE SERVICO DE TRANSPORTES DE MERCADORIAS |DATA:28/03/2023|DESTINO:MONTE ALTO X ITAPEVI SP|||BOLETO BANCARIO|001-BANCO DO BRASIL|AG-4767-8|C/C 25533-5</t>
  </si>
  <si>
    <t>TJ32AUDD</t>
  </si>
  <si>
    <t>PRESTACAO DE SERVICO DE TRANSPORTES DE MERCADORIAS |DATA:29/03/2023|DESTINO:CURITIBA X CP ITAPEVI SP|||BOLETO BANCARIO|001-BANCO DO BRASIL|AG-4767-8|C/C 25533-5</t>
  </si>
  <si>
    <t>IVDVY5GG</t>
  </si>
  <si>
    <t>22.749.835/0157-07</t>
  </si>
  <si>
    <t>1.148.014-4</t>
  </si>
  <si>
    <t>MERCATO EXPRESS HOLDING DE PARTICIPACAO LTDA</t>
  </si>
  <si>
    <t>AVN</t>
  </si>
  <si>
    <t>DAS AMERICAS</t>
  </si>
  <si>
    <t>14900</t>
  </si>
  <si>
    <t>LOJ ABC</t>
  </si>
  <si>
    <t>RECREIO DOS BANDEIRANTES</t>
  </si>
  <si>
    <t>22790-702</t>
  </si>
  <si>
    <t>PRESTACAO DE SERVICO DE TRANSPORTES DE MERCADORIAS|MES REFERENCIA:MARCO 2023|DESTINO: CP RIO X RAGAZZO AMERICAS|||BOLETO BANCARIO|001-BANCO DO BRASIL|AG-4767-8|C/C 25533-5</t>
  </si>
  <si>
    <t>45BUVUBB</t>
  </si>
  <si>
    <t>PRESTACAO DE SERVICO DE ARMAZENAGEM DE MERCADORIAS |DATA:29/03/2023 ( CARGA DE GOIANIA)|GONGELAMENTO:27 PALLET X R$ 90,00-TOTAL R$ 2.430,00|MOVIMENTACAO DE ENTRADA: 27 PALLET X R$ 28,00 TOTAL 756,00|MOVIMENTACAO DE SAIDA: 27 PALLET X R$ 28,00 TOTAL 756,00|||BOLETO BANCARIO|001- BANCO DO BRASIL|AG-4767-8|C/C 25533-5</t>
  </si>
  <si>
    <t>TIEGQ9UJ</t>
  </si>
  <si>
    <t>PRESTACAO DE SERVICO DE TRANSPORTES DE MERCADORIA |DATA:30/03/2023 ( CARGA DE MONTE ALTO)|DESTINO: CP RIO X ARMAZEM BFC |||BOLETO BANCARIO|001- BANCO DO BRASIL|AG- 4767-8|C/C 25533-5</t>
  </si>
  <si>
    <t>APFWC3R6</t>
  </si>
  <si>
    <t>PRESTAÇÃO DE SERVIÇO DE TRANSPORTES DE MERCADORIAS|DATA 30/03/2023|1 VIAGEM||DADOS BANCÁRIOS|033-BANCO SANTANDER |AG-1792|C/C 13001479-0|PIX: 31.189.870/0001-84</t>
  </si>
  <si>
    <t>JFPSAEF6</t>
  </si>
  <si>
    <t>4115</t>
  </si>
  <si>
    <t>PRESTAÇÃO DE SERVIÇO DE TRANSPORTE DE MERCADORIAS|DATA:31/03/2023|||DADOS BANCÁRIO|033-BANCO SANTANDER |AG-1792|C/C 13001479-0|PIX: 31.189.870/0001-84</t>
  </si>
  <si>
    <t>IAB3SRTN</t>
  </si>
  <si>
    <t>PRESTAÇÃO DE SERVIÇO DE TRANSPORTES DE MERCADORIAS|DATA:31/03/2023|DESTINO: CP RIO X ARMAZEM BFC||BOLETO BANCÁRIO|001-BANCO DO BRASIL|AG-4767-8|C/C 25533-5</t>
  </si>
  <si>
    <t>TCZUXD9X</t>
  </si>
  <si>
    <t>PRESTAÇÃO DE SERVIÇO E TRANSPORTES DE MERCADORIAS|DATA: 31/03/2023|DESTINO: ITAPEVI (SP) X RIO DE JANEIRO||BOLETO BANCÁRIO|001-BANCO DO BRASIL|AG-4767-8|C/C 25533-5</t>
  </si>
  <si>
    <t>SWGJGYG6</t>
  </si>
  <si>
    <t>PRESTAÇÃO DE SERVIÇO DE TRANSPORTE DE MERCADORIAS|DATA: 03/04/2023|DESTINO: RIO DE JANEIRO X MONTE ALTO ||BOLETO BANCÁRIO|001-BANCO DO BRASIL|AG-4767-8|C/C 25533-5</t>
  </si>
  <si>
    <t>EFLKQVXZ</t>
  </si>
  <si>
    <t>PRESTAÇÃO DE SERVIÇO DE ARMAZENAGEM DE MERCADORIAS|DATA: 01/04/2023|CONGELAMENTO: 18 PALLET X R$ 90,00 - TOTAL R$ 1.620,00|MOVIMENTAÇÃO DE ENTRADA: 18 PALLET X R$ 28,00 - TOTAL R$ 504,00|MOVIMENTAÇÃO DE SAIDA: 18 PALLET X R$ 28,00 - TOTAL R$ 504,00|REPALETIZAÇÃO: 2 PALLET X R$ 32,00 - TOTAL R$ 64,00 ||BOLETO BANCÁRIO|001-BANCO DO BRASIL|AG-4767-8|C/C 25533-5</t>
  </si>
  <si>
    <t>PMBRC86R</t>
  </si>
  <si>
    <t>PRESTAÇÃO DE SERVIÇO DE TRANSPORTE DE MERCADORIAS|DATA: 31/03/2023|DESTINO: CP RIO X ARMAZEM BFC ||BOLETO BANCÁRIO|001-BANCO DO BRASIL|AG-4767-8|C/C 25533-5</t>
  </si>
  <si>
    <t>RLALREHU</t>
  </si>
  <si>
    <t>PRESTAÇÃO DE SERVIÇO DE ARMAZENAGEM DE MERCADORIAS|DATA:03/04/2023|ARMAZEM BFC - CARGA DE MONTE ALTO |CONGELAMENTO: 13 PALLET X R$ 90,00 - TOTAL R$ 1.170,00|MOVIMENTAÇÃO DE ENTRADA: 13 PALLET X R$ 28,00 - TOTAL R$ 364,00|MOVIMENTAÇÃO DE SAIDA: 13 PALLET X R$ 28,00 - TOTAL R$ 364,00||BOLETO BANCÁRIO|001-BANCO DO BRASIL|AG-4767-8|C/C 25533-5</t>
  </si>
  <si>
    <t>BN1J6Y6G</t>
  </si>
  <si>
    <t>PRESTAÇÃO DE SERVIÇO DE ARMAZENAMENTO DE MERCADORIAS|ARMAZENAMENTO TRUCK RJC-9H69|DATA: 31/03, 01/04, 02/04, 03/04|LOCAL: CP RIO||BOLETO BANCÁRIO|001-BANCO DO BRASIL|AG-4767-8|C/C 25533-5</t>
  </si>
  <si>
    <t>NSSRNGVG</t>
  </si>
  <si>
    <t>PRESTAÇÃO DE SERVIÇO DE TRANSPORTE DE MERCADORIAS|DATA: 04/04/2023|DESTINO: MONTE ALTO (SP) X ITAPEVI (SP)||BOLETO BANCÁRIO|001-BANCO DO BRASIL|AG-4767-8|C/C 25533-5</t>
  </si>
  <si>
    <t>BMGGLAZX</t>
  </si>
  <si>
    <t>PRESTAÇÃO DE SERVIÇO DE TRANSPORTE DE MERCADORIAS|DATA: 04/04/2023|DESTINO: CP RIO X ARMAZEM BFC |CARGA DE BÉLEM/GOIANIA/RECIFE||BOLETO BANCÁRIO|001-BANCO DO BRASIL|AG-4767-8|C/C 25533-5</t>
  </si>
  <si>
    <t>EKIFIJPB</t>
  </si>
  <si>
    <t>PRESTACAO DE SERVICO DE TRANSPORTES DE MERCADORIA|DATA:05/04/2023|DESTINO: CP RIO X CP ITAPEVI SP|||BOLETO BANCARIO|001- BANCO DO BRASIL |AG- 4767-8|C/C 25533-5</t>
  </si>
  <si>
    <t>BTFBA67I</t>
  </si>
  <si>
    <t>PRESTACAO DE SERVICO DE TRANSPORTES DE MERCADORIA|DATA:05/04/2023|DESTINI:CP ITAPEVI X CP MONTE ALTO SP|||BOLETO BANCARIO|001- BANCO DO BRASIL|AG:4767-8|C/C 25533-5</t>
  </si>
  <si>
    <t>CTUD2J9S</t>
  </si>
  <si>
    <t>PRESTAÇÃO DE SERVIÇO DE TRANSPORTE DE MERCADORIAS|DATA: 05/04/2023 (1 VIAGEM)|||DADOS BANCÁRIO|033-BANCO SANTANDER |AG-1792|C/C 13001479-0|PIX- 31.189.870/0001-84</t>
  </si>
  <si>
    <t>L6GQEJT4</t>
  </si>
  <si>
    <t>PRESTAÇÃO DE SERVIÇO DE ARMAZENAGEM DE MERCADORIAS|DATA:|CONGELAMENTO: 29 PALLET X R$ 90,00 - TOTAL R$ 2.610,00|MOVIMENTAÇÃO DE ENTRADA: 29 PALLET X R$ 28,00 - TOTAL R$ 812,00|MOVIMENTAÇÃO DE SAIDA: 29 PALLET X R$ 28,00 - TOTAL R$ 812,00|REPALETIZAÇÃO: 03 PALLET - TOTAL R$ 96,00||BOLETO BANCÁRIO|001-BANCO DO BRASIL|AG-4767-8|C/C 25533-5</t>
  </si>
  <si>
    <t>PGI65XSG</t>
  </si>
  <si>
    <t>PRESTACAO DE SERVICO DE TRANSPORTES DE MERCADORIA |DATA:06/04/2023|DESTINO:CP ITAPEVI X CP RIO|||BOLETO BANCARIO|001-BANCO DO BRASIL |AG 4767-8|C/C 25533-5</t>
  </si>
  <si>
    <t>2LIGSZEX</t>
  </si>
  <si>
    <t>PRESTACAO DE SERVICO DE TRANSPORTES DE MERCADORIA |DATA:06/04/2023|DESTINO:CP MONTE ALTO X CP ITAPEVI|||BOLETO BANCARIO|001-BANCO DO BRASIL|AG-4767-8|C/C 25533-5</t>
  </si>
  <si>
    <t>RXZXIGKY</t>
  </si>
  <si>
    <t>06.173.113/0002-56</t>
  </si>
  <si>
    <t>FRIGODARIO COMERCIAL E LOGISTICA LTDA.</t>
  </si>
  <si>
    <t>ANTONIO MARIO AZEVEDO</t>
  </si>
  <si>
    <t>3710</t>
  </si>
  <si>
    <t>CORREGO D'ANTAS</t>
  </si>
  <si>
    <t>NOVA FRIBURGO</t>
  </si>
  <si>
    <t>28630-310</t>
  </si>
  <si>
    <t>fiscal-frigodario@stodutocontabilidade.com</t>
  </si>
  <si>
    <t>PRESTAÇÃO DE SERVIÇO DE TRANSPORTE DE MERCADORIAS|DATA: 06/04/2023|DESTINO: rota S. João de Meriti / Pavuna / Acari|CARRO: RJU-7B93||DADOS BANCÁRIO|033-BANCO SANTANDER |AG-1792|C/C 13001479-0|PIX: 31.189.870/0001-84</t>
  </si>
  <si>
    <t>7T4NBM5F</t>
  </si>
  <si>
    <t>PRESTAÇÃO DE SERVIÇO DE TRANSPORTE DE MERCADORIAS|DATA:11/04/2023|DESTINO: NITEROI (RJ) X ANHAMBI (SP) X SÃO BERNARDO DO CAMPO (SP) ||DADOS BANCÁRIO|033-BANCO SANTANDER |AG-1792|C/C 13001479-0|PIX: 31.189.870/0001-84</t>
  </si>
  <si>
    <t>ETFSBMTD</t>
  </si>
  <si>
    <t>PRESTACAO DE SERVICO DE TRANSPORTES DE MERCADORIAS|REFERENTES AS NOTAS FISCAIS:000156380/000024320/000156375|DATA:12/04/2023|DESTINO:CP RIO X ARMAZEM BFC (CARGA DE MONTE ALTO)|||BOLETO BANCARIO|001-BANCO DO BRASIL|AG 4767-8|C/C 25533-5</t>
  </si>
  <si>
    <t>JCMGUW5H</t>
  </si>
  <si>
    <t>PRESTACAO DE SERVICO DE TRANSPORTES DE MERCADORIA |REFERENTE AS NOTAS FISCAIS: 000156400/000156399|DATA:12/04/2023|DESTINO: CP RIO X CP ITAPEVI SP|||BOLETO BANCARIO|001 BANCO DO BRASIL|AG- 4767-8|C/C 25533-5</t>
  </si>
  <si>
    <t>NTUZABVH</t>
  </si>
  <si>
    <t>PRESTAÇÃO DE SERVIÇO E TRANSPORTES DE MERCADORIA |DATA: 13/04/2023|CARRO: RKH-5J65||DADOS BANCÁRIO|033-BANCO SANTANDER |AG-1792|C/C 13001479-0|PIX: 31.189.870/0001-84</t>
  </si>
  <si>
    <t>2PJRGLJS</t>
  </si>
  <si>
    <t>PRESTAÇÃO DE SERVIÇO E TRANSPORTES DE MERCADORIAS|REFERENTE AS NOTAS FISCAIS: 000156467/000156468/000156469/000156470|DATA: 14/04/2023|DESTINO: CP RIO X ARMAZEM BFC|CARGA: MONTE ALTO||BOLETO BANCARIO|001-BANCO DO BRASIL|AG-4767-8|C/C-25533-5</t>
  </si>
  <si>
    <t>146ZCAZI</t>
  </si>
  <si>
    <t>PRESTAÇÃO DE SERVIÇO DE TRANSPORTE DE MERCADORIAS|DATA: 14/04/2023|PRODUTO: FRANGO ESFIHA|NUMERO DAS NOTAS FISCAIS: 000156645/000156646/000156647/000156648|DESTINO LOJAS HABIBS: DUTRA/IRAJA/NORTH SHOPPING/BR040|||BOLETO BANCÁRIO|001-BANCO DO BRASIL|AG-4767-8|C/C 25533-5</t>
  </si>
  <si>
    <t>8PFR8XQB</t>
  </si>
  <si>
    <t>PRESTAÇÃO DE SERVIÇO DE TRANSPORTE DE MERCADORIAS|NOTAS FISCAIS: 000156655/000156656/000156657|DESTINO: CP RIO X ARMAZEM BFC (CARGA DE MANAUS) R$ 800,00 |1 DIARIAS DE ARMAZENAMENTO DE 13 A 14/04/2023 R$ 800,00|CAMINHÃO: TRUCK RJC-9H69|:||BOLETO BANCÁRIO|001-BANCO DO BRASIL|AG-4767-8|C/C 25533-5</t>
  </si>
  <si>
    <t>MMQCB2F6</t>
  </si>
  <si>
    <t>PRESTAÇÃO DE SERVIÇO DE TRANSPORTE DE MERCADORIAS|NOTAS FISCAIS: 000156658/000156659/000156660/000156661|DESTINO: CP RIO X ARMAZEM BFC( CARGA DE MONTE ALTO) |CAMINHÃO: RKK-5A29|||BOLETO BANCÁRIO|001-BANCO DO BRASIL|AG-4767-8|C/C 25533-5</t>
  </si>
  <si>
    <t>GYNXZLJ1</t>
  </si>
  <si>
    <t>PRESTAÇÃO DE SERVIÇO DE ARMAZENAGEM DE MERCADORIAS|DATA: 17/04/2023|NOTAS FISCAIS: 000155753/000155446/000155678/000155887|CARGA DE BELEM|CONGELAMENTO: 23 PALLETS X R$ 90,00 - TOTAL R$ 2.070,00 |MOVIMENTAÇÃO DE ENTRADA: 23 PALLETS X R$ 28,00 - TOTAL R$ 644,00|MOVIMENTAÇÃO DE SAIDA: 23 PALLETS X R$ 28,00 - TOTAL R$ 644,00 |REPALETIZAÇÃO: 7 PALLETS X R$ 32,00 - TOTAL  R$ 224,00 |||BOLETO BANCÁRIO|001-BANCO DO BRASIL|AG-4767-8|C/C 25533-5</t>
  </si>
  <si>
    <t>PKXYNTTJ</t>
  </si>
  <si>
    <t>PRESTAÇÃO DE SERVIÇO DE ARMAZENAGEM DE MERCADORIAS|DATA: 17/04/2023|NOTAS FISCAIS: 000156469/000156380|CARGA DE MONTE ALTO|CONGELAMENTO: 18 PALLETS X R$ 90,00 - TOTAL R$ 1.620,00|MOVIMENTAÇÃO DE ENTRADA: 18 PALLETS X R$ 28,00 - TOTAL R$ 504,00|MOVIMENTAÇÃO DE SAIDA: 18 PALLETS X R$ 28,00 - TOTAL R$ 504,00|REPALETIZAÇÃO: 02 PALLETS X R$ 32,00 - TOTAL  R$ 64,00|||BOLETO BANCÁRIO|001-BANCO DO BRASIL|AG-4767-8|C/C 25533-5</t>
  </si>
  <si>
    <t>SU654TFM</t>
  </si>
  <si>
    <t>PRESTAÇÃO DE SERVIÇO DE TRANSPORTE DE MERCADORIAS|DATA: 17/04/2023 |NOTAS FISCAIS: 000156469/000156380|TRUCK RKK-5A29|DESTINO: RIO DE JANEIRO X MONTE ALTO|||BOLETO BANCÁRIO|NUMERO DO BOLETO:976|001-BANCO DO BRASIL|AG-4767-8|C/C 25533-5</t>
  </si>
  <si>
    <t>LPEJ2CA2</t>
  </si>
  <si>
    <t>PRESTAÇÃO DE SERVIÇO DE ARMAZENAMENTO DE MERCADORIAS|DATA:17/04/2023 |NOTAS FISCAIS: 000156655/000156656/000156657|CARGA DE MANAUS |3 DIARIAS DE ARMAZENAMENTO ( 14 A 15 / 15 A 16 / 16 A 17 DE ABRIL DE 2023) |TRUCK RJC-9H69|||BOLETO BANCÁRIO|001-BANCO DO BRASIL|AG-4767-8|C/C 25533-5</t>
  </si>
  <si>
    <t>GRI7UUN8</t>
  </si>
  <si>
    <t>PRESTAÇÃO DE SERVIÇO DE ARMAZENAGEM DE MERCADORIAS|DATA: 17/04/2023 |NOTAS FISCAIS: 000156655/000156656/000156657|CARGA DE MANAUS |CROSS DOCKING: 14 PALLETS X R$ 35,00 |||BOLETO BANCÁRIO|001-BANCO DO BRASIL|AG-4767-8|C/C 25533-5</t>
  </si>
  <si>
    <t>63L8IYU3</t>
  </si>
  <si>
    <t>PRESTAÇÃO DE SERVIÇO DE TRANSPORTE DE MERCADORIAS|DATA: 18/04/2023 - 1 DIARIA|||DADOS BANCÁRIO|033-BANCO SANTANDER |AG-1792|C/C 13001479-0|PIX-31.189.870/0001-84</t>
  </si>
  <si>
    <t>XKY3RHT8</t>
  </si>
  <si>
    <t>PRESTAÇÃO DE SERVIÇO DE TRANSPORTE DE MERCADORIAS|DATA: 18/04/2023|DESTINO: MONTE ALTO X ITAPEVI||BOLETO BANCÁRIO|001-BANCO DO BRASIL|AG-4767-8|C/C 25533-5</t>
  </si>
  <si>
    <t>Q2UFHWFW</t>
  </si>
  <si>
    <t>PRESTAÇÃO DE SERVIÇO DE TRANSPORTE DE MERCADORIAS|NOTA FISCAL: 000005323|DATA: 18/04/2023|DESTINO: MONTE ALTO X ITAPEVI||BOLETO BANCÁRIO|001-BANCO DO BRASIL|AG-4767-8|C/C 25533-5</t>
  </si>
  <si>
    <t>5JXBFIGA</t>
  </si>
  <si>
    <t>PRESTAÇÃO DE SERVIÇO DE TRANSPORTE DE MERCADORIAS|NOTAS FISCAIS: 000156844/000156845/000156846/000156847/000156848|DATA: 18/04/2023|DESTINO: CP RIO X ARMAZEM BFC ||BOLETO BANCÁRIO|001-BANCO DO BRASIL|AG-4767-8|C/C 25533-5</t>
  </si>
  <si>
    <t>G89VERW6</t>
  </si>
  <si>
    <t>PRESTAÇÃO DE SERVIÇO DE TRANSPORTE DE MERCADORIAS|DATA: 18/04/2023 - (1 DIARIA)|||BOLETO BANCÁRIO|033-BANCO SANTANDER |AG-1792|C/C 13001479-0</t>
  </si>
  <si>
    <t>ZJQZV1TR</t>
  </si>
  <si>
    <t>PRESTAÇÃO DE SERVIÇO DE ARMAZENAGEM DE MERCADORIAS|DATA DA ENTRADA: 03/04/2023 |ARMAZENAMENTO (1 PALLET) |CARGA DE GOIANIA |NUMERO DA NOTA FISCAL: 000155889 |||BOLETO BANCÁRIO|001-BANCO DO BRASIL|AG-4767-8|C/C 25533-5</t>
  </si>
  <si>
    <t>R8NZDPSX</t>
  </si>
  <si>
    <t>PRESTAÇÃO DE SERVIÇO DE ARMAZENAGEM DE MERCADORIAS|DATA DA ENTRADA 03/04/2023 |ARMAZENAMENTO (10 PALLET) |CARGA DE RECIFE |NUMERO DA NOTA FISCAL: 000155885||||BOLETO BANCÁRIO|001-BANCO DO BRASIL|AG-4767-8|C/C 25533-5</t>
  </si>
  <si>
    <t>REJ8RA6Q</t>
  </si>
  <si>
    <t>PRESTAÇÃO DE SERVIÇO DE TRANSPORTE DE MERCADORIAS|NUMERO DA NOTA FISCAL:089.668|DATA: 18/04/2023|DESTINO:VILOG X CP RIO||BOLETO BANCÁRIO|001-BANCO DO BRASIL|AG-4767-8|C/C 25533-5</t>
  </si>
  <si>
    <t>UBQ7C5AE</t>
  </si>
  <si>
    <t>PRESTAÇÃO DE SERVIÇO DE TRANSPORTE DE MERCADORIAS|NUMERO DA NOTA FISCAL:000.006.684|DATA: 19/04/2023|DESTINO: TOP FRIO X CP ITAPEVI (SP)||BOLETO BANCÁRIO|001-BANCO DO BRASIL|AG-4767-8|C/C 25533-5</t>
  </si>
  <si>
    <t>9QAEYBZJ</t>
  </si>
  <si>
    <t>PRESTAÇÃO DE SERVIÇO DE TRANSPORTE DE MERCADORIAS|03 DIÁRIAS. |19/04: RJU7B93 e RKE4I86 // 20/04: RJU7B93|||BOLETO BANCÁRIO|033-BANCO SANTANDER |AG-1792|C/C 13001479-0</t>
  </si>
  <si>
    <t>19K3PMSZ</t>
  </si>
  <si>
    <t>PRESTAÇÃO DE SERVIÇO DE TRANSPORTE DE MERCADORIAS|DATA: 20/04/2023|CARRO: RKH-5J65||DADOS BANCÁRIO|033-BANCO SANTANDER |AG-1792|C/C 13001479-0|PIX: 31.189.870/0001-84</t>
  </si>
  <si>
    <t>WN3PUTRQ</t>
  </si>
  <si>
    <t>PRESTACAO DE SERVICO DE ARMAZENAGEM DE MERCADORIA|DATA:20/04/2023( CARGA DE RECIFE)|CONGELAMENTO:32 PALLET X R$ 90,00- TOTAL 2.880,00|MOVIMENTACAO DE ENTRADA:32 PALLET X R$ 35,00- TOTAL 1.120,00|MOVIMENTACAO DE SAIDA: 32 PALLET X R$ 35,00 - TOTAL 1.120,00|REPALETIZACAO: 06 PALLET X R$ 32,00 - TOTAL 192,00</t>
  </si>
  <si>
    <t>PWFJECYB</t>
  </si>
  <si>
    <t>PRESTACAO DE SERVICOS DE ARMAZENAGEM DE MERCADORIAS |DATA:22/04/2023|CONGELAMENTO: 20 PALLET X R$ 90,00 - TOTAL 1.800,00|MOVIMENTACAO DE ENTRADA: 20 PALLET X R$ 35,00 - TOTAL 700,00|MOVIMENTACAO DE SAIDA: 20 PALLET X R$ 35,00 -TOTAL 700,00|REPALETIZACAO: 04 PALLET X R$ 32,00 - TOTAL 128,00 |CARGA DE MONTE ALTO(NF 000156847/000156658)</t>
  </si>
  <si>
    <t>PYINWVMV</t>
  </si>
  <si>
    <t>PRESTACAO DE SERVICO DE TRANSPORTES DE MERCADORIA |DATA:24/04/2023|DESTINO:CP RIO X CP MONTE ALTO|REFERENTE AS NOTAS FISCAIS:000156847/000156658||BOLETO BANCARIO|001- BANCO DO BRASIL|AG-4767-8|C/C 25533-5</t>
  </si>
  <si>
    <t>EU2VESRR</t>
  </si>
  <si>
    <t>PRESTACAO DE SERVICO DE ARMAZENAGEM DE MERCADORIAS|DATA:22/04/2023|CONGELAMENTO:20 PALLET X R$ 90,00 -N TOTAL 1.800,00|MOVIMENTACAO DE ENTRADA:20 PALLET X R$ 35,00 - TOTAL 700,00|MOVIMENTACAO DE SAIDA:20 PALLET X R$ 35,00 - TOTAL 700,00|REPALETIZACAO:04 PALLET X R$ 32,00 - TOTAL 128,00|||BOLETO BANCARIO|001-BANCO DO BRASIL|AG- 4767-8|C/C 25533-5</t>
  </si>
  <si>
    <t>WM2EJMHF</t>
  </si>
  <si>
    <t>PRESTACAO DE SERVICO DE TRANSPORTES DE MERCADORIAS|DATA:22/04/2023|DESTINO: ARMAZEM BFC X CP RIO|REFERENTE A NOTA FISCAL:000155889|||BOLETO BANCARIO|001-BANCO DO BRASIL|AG-4767-8|C/C 25533-5</t>
  </si>
  <si>
    <t>XFWBY61J</t>
  </si>
  <si>
    <t>PRESTACAO DE SERVICO DE TRANSPORTES DE MERCADORIA|REFERENTE AS NOTAS FISCAIS:000157143/000157144|DATA:24/04/2023|DESTINO: CP RIO X CP ITAPEVI SP |||BOLETO BANCARIO|001- BANCO DO BRASIL|AG-4767-8|C/C 25533-5</t>
  </si>
  <si>
    <t>L3NHD17K</t>
  </si>
  <si>
    <t>PRESTAÇÃO DE SERVIÇO DE TRANSPORTE DE MERCADORIAS|DATA: 25/04/2023|CARRO PLACA: RKH-5J65||DADOS BANCÁRIO|033-BANCO SANTANDER |AG-1792|C/C 13001479-0|PIX: 31.189.870/0001-84</t>
  </si>
  <si>
    <t>CT46UKPJ</t>
  </si>
  <si>
    <t>PRESTAÇÃO DE SERVIÇO DE TRANSPORTE DE MERCADORIAS|NUMERO DA NOTA FISCAL:000005371|DATA:25/04/2023|DESTINO:MONTE ALTO X ITAPEVI ||BOLETO BANCÁRIO|001-BANCO DO BRASIL|AG-4767-8|C/C 25533-5</t>
  </si>
  <si>
    <t>4IK3MX8B</t>
  </si>
  <si>
    <t>PRESTAÇÃO DE SERVIÇO DE TRANSPORTE DE MERCADORIAS|DATA:26/04/2023|CARRO: RKH-5J65||DADOS BANCÁRIO|033-BANCO SANTANDER |AG-1792|C/C 13001479-0|PIX: 31.189.870/0001-84</t>
  </si>
  <si>
    <t>EASLJQUL</t>
  </si>
  <si>
    <t>PRESTAÇÃO DE SERVIÇO DE TRANSPORTE DE MERCADORIAS|NUMERO DAS NOTAS FISCAIS: 089.822|DATA: 26/04/2023|DESTINO: VILOG X CP RIO||BOLETO BANCÁRIO|001-BANCO DO BRASIL|AG-4767-8|C/C 25533-5</t>
  </si>
  <si>
    <t>WY2X7UFJ</t>
  </si>
  <si>
    <t>PRESTAÇÃO DE SERVIÇO DE TRANSPORTE DE MERCADORIAS|NUMERO DAS NOTAS FISCAIS: 000005660/000005661|DATA: 27/04/2023|DESTINO: PROMISSÃO X CP RIO ||BOLETO BANCÁRIO|001-BANCO DO BRASIL|AG-4767-8|C/C 25533-5</t>
  </si>
  <si>
    <t>FNL9PPCX</t>
  </si>
  <si>
    <t>PRESTAÇÃO DE SERVIÇO DE TRANSPORTE DE MERCADORIAS|DATA: 27/04/2023|PLACA: RKH-5J65||DADOS BANCÁRIO|033-BANCO SANTANDER |AG-1792|C/C 13001479-0|PIX: 31.189.870/0001-84</t>
  </si>
  <si>
    <t>FVWWUB9K</t>
  </si>
  <si>
    <t>PRESTAÇÃO DE SERVIÇO DE TRANSPORTE DE MERCADORIAS|NUMERO DAS NOTAS FISCAIS:000157454/000157456/000157466/000157467/000157468/000157469/000157470/000024772/000024773/000024774|DATA:28/04/2023|DESTINO:RIO DE JANEIRO X ITAPEVI (SP)||BOLETO BANCÁRIO|001-BANCO DO BRASIL|AG-4767-8|C/C 25533-5</t>
  </si>
  <si>
    <t>4DNKUBEZ</t>
  </si>
  <si>
    <t>PRESTAÇÃO DE SERVIÇO E TRANSPORTES DE MERCADORIA|LOJA: RAGAZZO AMÉRICAS|MÊS DE REFERÊNCIA: ABRIL DE 2023||BOLETO BANCÁRIO|001-BANCO DO BRASIL|AG-4767-8|C/C 25533-5</t>
  </si>
  <si>
    <t>4G9BKBMF</t>
  </si>
  <si>
    <t>PRESTAÇÃO DE SERVIÇO DE TRANSPORTE DE MERCADORIAS|NUMERO DAS NOTAS FISCAIS:000157593|DATA:02/05/2023|DESTINO: RIO DE JANEIRO X ITAPEVI ||BOLETO BANCÁRIO|001-BANCO DO BRASIL|AG-4767-8|C/C 25533-5</t>
  </si>
  <si>
    <t>PVQDHLUT</t>
  </si>
  <si>
    <t>PRESTAÇÃO DE SERVIÇO DE TRANSPORTE DE MERCADORIAS|NUMERO DAS NOTAS FISCAIS:089.917|DATA:02/05/2023 |DESTINO:VILOG X CP RIO||BOLETO BANCÁRIO|001-BANCO DO BRASIL|AG-4767-8|C/C 25533-5</t>
  </si>
  <si>
    <t>AHCIRNCZ</t>
  </si>
  <si>
    <t>PRESTAÇÃO DE SERVIÇO DE TRANSPORTE DE MERCADORIAS|DATA: 03/05/2023|(Rota Barra, Zona sul, Catete e Nova Iguaçu)||DADOS BANCÁRIO|033-BANCO SANTANDER |AG-1792|C/C 13001479-0|PIX: 31.189.870/0001-84</t>
  </si>
  <si>
    <t>AGXW8WVS</t>
  </si>
  <si>
    <t>PRESTAÇÃO DE SERVIÇO DE TRANSPORTE DE MERCADORIAS|DATA: 04/05/2023|CARRO: RJY-6B44||DADOS BANCÁRIO|033-BANCO SANTANDER |AG-1792|C/C 13001479-0|PIX: 31.189.870/0001-84</t>
  </si>
  <si>
    <t>NERPZCI8</t>
  </si>
  <si>
    <t>PRESTAÇÃO DE SERVIÇO DE TRANSPORTE DE MERCADORIAS|NUMERO DAS NOTAS FISCAIS: 000157826/000157835|DATA: 04/05/2023|DESTINO: CP RIO X MACAÉ||BOLETO BANCÁRIO|001-BANCO DO BRASIL|AG-4767-8|C/C 25533-5</t>
  </si>
  <si>
    <t>HKZZK66S</t>
  </si>
  <si>
    <t>03.639.682/0009-22</t>
  </si>
  <si>
    <t>FRIOZEM LOGISTICA LTDA</t>
  </si>
  <si>
    <t>EUSTAQUIO AZEVEDO</t>
  </si>
  <si>
    <t>QUADRA07 LOTE 18 PARTE</t>
  </si>
  <si>
    <t>CHACARAS ARCAMPO</t>
  </si>
  <si>
    <t>DUQUE DE CAXIAS</t>
  </si>
  <si>
    <t>25251-600</t>
  </si>
  <si>
    <t>PRESTAÇÃO DE SERVIÇO DE TRANSPORTE DE MERCADORIAS|Cobrança de frete referente a competência a 1ª Qz Minerva do mês de abril de 2023 dos serviços prestados.|Placas: RKH2G26 e RKR5J41||||DADOS BANCÁRIO|033-BANCO SANTANDER |AG-1792|C/C 13001479-0|Pix: 31.189.870/0001-84|PAGAMENTO PROGRAMADO PARA DIA 08/05/2023</t>
  </si>
  <si>
    <t>61MDGXN8</t>
  </si>
  <si>
    <t>PRESTAÇÃO DE SERVIÇO DE TRANSPORTE DE MERCADORIAS|DATA: 05/05/2023|VEICULO PLACA: RKH-5J65||DADOS BANCÁRIO|033-BANCO SANTANDER |AG-1792|C/C 13001479-0|PIX: 31.189.870/0001-84</t>
  </si>
  <si>
    <t>U3ANT8QN</t>
  </si>
  <si>
    <t>PRESTACAO DE SERVICO DE TRANSPORTES DE MERCADORIA|REFERENTE AS NOTAS FISCAIS:000158020/000025037 |DATA:08/05/2023|DESTINO:CP RIO X TOP FRIO SP( CARGA DE MANAUS)|||BOLETO BANCARIO|001-BANCO DO BRASIL|AG- 4767-8|C/C- 25533-5</t>
  </si>
  <si>
    <t>C9KWVGJV</t>
  </si>
  <si>
    <t>PRESTACAO DE SERVICO DE TRANSPORTE DE MERCADORIA |REFERENTE A NOTAS FISCAIS:090064|DATA:08/05/2023|DESTINO:VILOG X CP RIO|||BOLETO BANCARIO|001- BANCO DO BRASIL|AG-4767-8|C/C 25533-5</t>
  </si>
  <si>
    <t>XI7YNZHQ</t>
  </si>
  <si>
    <t>PRESTAÇÃO DE SERVIÇO DE TRANSPORTE DE MERCADORIAS|DATA: 08/05/2023 E 09/05/2023|DESTINO:RIO DE JANEIRO X SÃO PAULO||DADOS BANCÁRIO|033-BANCO SANTANDER |AG-1792|C/C 13001479-0|PIX: 31.189.870/0001-84</t>
  </si>
  <si>
    <t>6W3PYAKG</t>
  </si>
  <si>
    <t>PRESTAÇÃO DE SERVIÇO DE TRANSPORTE DE MERCADORIAS|DATA: 09/05/2023|VEICULO: RKH-5J65||DADOS BANCÁRIO|033-BANCO SANTANDER |AG-1792|C/C 13001479-0|PIX: 31.189.870/0001-84</t>
  </si>
  <si>
    <t>1TQH7RKR</t>
  </si>
  <si>
    <t>PRESTAÇÃO DE SERVIÇO DE TRANSPORTE DE MERCADORIAS|PEDAGIOS |25/04/2023 R$ 4,00 |09/05/2023 R$ 4,00||DADOS BANCÁRIO|033-BANCO SANTANDER |AG-1792|C/C 13001479-0|PIX: 31.189.870/0001-84</t>
  </si>
  <si>
    <t>E8WEMNKW</t>
  </si>
  <si>
    <t>PRESTAÇÃO DE SERVIÇO DE TRANSPORTE DE MERCADORIAS|DATA: 10/05/2023|DESTINO:HABIBS MADUREIRA/HABIBS PAVUNA||BOLETO BANCÁRIO|001-BANCO DO BRASIL|AG-4767-8|C/C 25533-5</t>
  </si>
  <si>
    <t>CJ4WVWEH</t>
  </si>
  <si>
    <t>PRESTAÇÃO DE SERVIÇO DE TRANSPORTE DE MERCADORIAS|NUMERO DAS NOTAS FISCAIS:000158291|DATA: 11/05/2023|DESTINO:RIO DE JANEIRO X MONTE ALTO||BOLETO BANCÁRIO|001-BANCO DO BRASIL|AG-4767-8|C/C 25533-5</t>
  </si>
  <si>
    <t>SW2B4SBT</t>
  </si>
  <si>
    <t>PRESTAÇÃO DE SERVIÇO DE TRANSPORTE DE MERCADORIAS|NUMERO DAS NOTAS FISCAIS: 000005512|DATA: 12/05/2023|DESTINO: CP MONTE ALTO X CP ITAPEVI||BOLETO BANCÁRIO|001-BANCO DO BRASIL|AG-4767-8|C/C 25533-5</t>
  </si>
  <si>
    <t>MKJWEYXQ</t>
  </si>
  <si>
    <t>PRESTAÇÃO DE SERVIÇO DE TRANSPORTE DE MERCADORIAS|NUMERO DAS NOTAS FISCAIS:090.198|DATA: 12/05/2023|DESTINO: VILOG X CP RIO||BOLETO BANCÁRIO|001-BANCO DO BRASIL|AG-4767-8|C/C 25533-5</t>
  </si>
  <si>
    <t>7XADTT7Y</t>
  </si>
  <si>
    <t>PRESTAÇÃO DE SERVICO E TRANSPORTES DE MERCADORIA |NUMERO DA FISCAL: 000158504|DESTINO:  RIO DE JANEIRO X ITAPEVI||BOLETO BANCÁRIO|001-BANCO DO BRASIL |AGENCIA: 4767-8|C/C 25533-5</t>
  </si>
  <si>
    <t>HVJ6RQNU</t>
  </si>
  <si>
    <t>PRESTAÇÃO DE SERVIÇO DE TRANSPORTE DE MERCADORIAS|NUMERO DAS NOTAS FISCAIS: 000158578|DATA: 16/05/2023|DESTINO:RIO DE JANEIRO X MONTE ALTO||BOLETO BANCÁRIO|001-BANCO DO BRASIL|AG-4767-8|C/C 25533-5</t>
  </si>
  <si>
    <t>AFW26ZGR</t>
  </si>
  <si>
    <t>PRESTAÇÃO DE SERVIÇO DE TRANSPORTE DE MERCADORIAS|NUMERO DAS NOTAS FISCAIS:000158581|DATA: 15/05/2023|DESTINO: RIO DE JANEIRO X ITAPEVI (VUC RKR-5J41)||BOLETO BANCÁRIO|001-BANCO DO BRASIL|AG-4767-8|C/C 25533-5</t>
  </si>
  <si>
    <t>SBZUH32U</t>
  </si>
  <si>
    <t>PRESTAÇÃO DE SERVIÇO DE ARMAZENAMENTO DE MERCADORIAS|NUMERO DAS NOTAS FISCAIS:000005552|DATA: 17/05/2023|LOCAL: MONTE ALTO X ITAPEVI||BOLETO BANCÁRIO|001-BANCO DO BRASIL|AG-4767-8|C/C 25533-5</t>
  </si>
  <si>
    <t>Q4WXAHIX</t>
  </si>
  <si>
    <t>PRESTAÇÃO DE SERVIÇO DE TRANSPORTE DE MERCADORIAS|DATA: 17/05/2023|DESTINO: HABIBS VILAR DOS TELES / HABIBS REALENGO||BOLETO BANCÁRIO|001-BANCO DO BRASIL|AG-4767-8|C/C 25533-5</t>
  </si>
  <si>
    <t>RQL9T3UP</t>
  </si>
  <si>
    <t>PRESTAÇÃO DE SERVIÇO DE TRANSPORTE DE MERCADORIAS|NUMERO DAS NOTAS FISCAIS:000402624|DATA:18/05/2023 |DESTINO:ITAPEVI X RIO DE JANEIRO||BOLETO BANCÁRIO|001-BANCO DO BRASIL|AG-4767-8|C/C 25533-5</t>
  </si>
  <si>
    <t>AWWEHXCS</t>
  </si>
  <si>
    <t>PRESTAÇÃO DE SERVIÇO DE TRANSPORTE DE MERCADORIAS|DATA: 18/05/2023|DESTINO:CP RIO X ARMAZEM BFC||BOLETO BANCÁRIO|001-BANCO DO BRASIL|AG-4767-8|C/C 25533-5</t>
  </si>
  <si>
    <t>HX7VHKGM</t>
  </si>
  <si>
    <t>PRESTAÇÃO DE SERVIÇO DE TRANSPORTE DE MERCADORIAS|DATA:18/05/2023|CARRO: RKR-5J41||DADOS BANCÁRIO|033-BANCO SANTANDER |AG-1792|C/C 13001479-0|PIX: 31.189.870/0001-84</t>
  </si>
  <si>
    <t>87AAKZDG</t>
  </si>
  <si>
    <t>PRESTAÇÃO DE SERVIÇO DE TRANSPORTE DE MERCADORIAS|DATA: 18/05/2023|DESTINO: CP RIO X HABIBS BAYMARKET||BOLETO BANCÁRIO|001-BANCO DO BRASIL|AG-4767-8|C/C 25533-5</t>
  </si>
  <si>
    <t>MBP4YZPY</t>
  </si>
  <si>
    <t>PRESTAÇÃO DE SERVIÇO DE TRANSPORTE DE MERCADORIAS|DATA:19/05/2023 |DESTINO: RIO DE JANEIRO X SÃO PAULO||DADOS BANCÁRIO|033-BANCO SANTANDER |AG-1792|C/C 13001479-0|PIX: 31.189.870/0001-84</t>
  </si>
  <si>
    <t>KAYKJIQ6</t>
  </si>
  <si>
    <t>PRESTAÇÃO DE SERVIÇO DE TRANSPORTE DE MERCADORIAS|VEICULO: RJC-9H69 (TRUCK)|DATA:19/05/2023|NOTA FISCAL:000158800/000158801|DESTINO: RIO DE JANEIRO X CURITIBA||BOLETO BANCÁRIO|001-BANCO DO BRASIL|AG-4767-8|C/C 25533-5</t>
  </si>
  <si>
    <t>WTYBJ2GU</t>
  </si>
  <si>
    <t>PRESTAÇÃO DE SERVIÇO DE TRANSPORTE DE MERCADORIAS|DATA: 20/05/2023|PRODUTO: EMBALAGEM PAPEL |LOJAS REX: SUPERMERCADO GUANABARA VALQUEIRE/CAMPO GRANDE GUANABARA/CAMPO GRANDE II/PREZUNIC SANTA CRUZ/ARY FRANCO/CAMPO GRANDE III/VIADUTO MADUREIRA/28 DE SETEMBRO/CARIOCA SHOPPING/MADUREIRA/EXTRA VILA ISABEL/ESTAÇÃO SAENS PENA/RAGAZZO AMERICAS/SANTA CRUZ SHOPPING/SUPERMERCADO GUANABARA TIJUCA|||BOLETO BANCÁRIO|001-BANCO DO BRASIL|AG-4767-8|C/C 25533-5</t>
  </si>
  <si>
    <t>33TEEFQP</t>
  </si>
  <si>
    <t>PRESTAÇÃO DE SERVIÇO DE TRANSPORTE DE MERCADORIAS|DATA: 20/05/2023|LOJAS HABIBS: MADUREIRA R$ 200,00 |PAVUNA R$ 200,00 |VILAR DOS TELES R$ 200,00|BAYMARKET R$ 600,00|||BOLETO BANCÁRIO|001-BANCO DO BRASIL|AG-4767-8|C/C 25533-5</t>
  </si>
  <si>
    <t>GIUU4NJS</t>
  </si>
  <si>
    <t>PRESTAÇÃO DE SERVIÇO DE ARMAZENAGEM DE MERCADORIAS|DATA:20/05/2023|ARMAZEM BFC (CARGA CURITIBA)|NUMERO DA NOTA FISCAL: 000158876|CONGELAMENTO: 4 PALLET X R$ 90,00 - TOTAL R$ 360,00 |MOVIMENTAÇÃO DE ENTRADA: 4 PALLET X R$ 28,00 - TOTAL R$ 112,00|MOVIMENTAÇÃO DE SAIDA: 4 PALLET X R$ 28,00 - TOTAL R$ 112,00||BOLETO BANCÁRIO|001-BANCO DO BRASIL|AG-4767-8|C/C 25533-5</t>
  </si>
  <si>
    <t>T627WE6M</t>
  </si>
  <si>
    <t>PRESTAÇÃO DE SERVIÇO DE ARMAZENAGEM DE MERCADORIAS|DATA:20/05/2023|ARMAZEM BFC (CARGA GOIANIA)|NUMERO DA NOTA FISCAL: 000158877|CONGELAMENTO: 4 PALLET X R$ 90,00 - TOTAL R$ 360,00 |MOVIMENTAÇÃO DE ENTRADA: 4 PALLET X R$ 28,00 - TOTAL R$ 112,00|MOVIMENTAÇÃO DE SAIDA: 4 PALLET X R$ 28,00 - TOTAL R$ 112,00 ||BOLETO BANCÁRIO|001-BANCO DO BRASIL|AG-4767-8|C/C 25533-5</t>
  </si>
  <si>
    <t>XTLUHEFC</t>
  </si>
  <si>
    <t>PRESTAÇÃO DE SERVIÇO DE TRANSPORTE DE MERCADORIAS|VEICULO: RJC-9H69 (TRUCK)|NOTA FISCAL:000158876|DESTINO: RIO DE JANEIRO X CURITIBA ||BOLETO BANCÁRIO|001-BANCO DO BRASIL|AG-4767-8|C/C 25533-5</t>
  </si>
  <si>
    <t>FXYNWQFR</t>
  </si>
  <si>
    <t>PRESTAÇÃO DE SERVIÇO DE TRANSPORTE DE MERCADORIAS|DATA: 20/05/2023|VEICULO: RKR-5J41 (VUC)|NOTA FISCAL:000158877|DESTINO: RIO DE JANEIRO X GOIÂNIA||||BOLETO BANCÁRIO|001-BANCO DO BRASIL|AG-4767-8|C/C 25533-5</t>
  </si>
  <si>
    <t>FULCQJMM</t>
  </si>
  <si>
    <t>PRESTAÇÃO DE SERVIÇO DE TRANSPORTE DE MERCADORIAS|DATA: 22/05/2023|2 VIAGENS TRUCK PLACA: RKK-5A29(MANHÃ E OUTRA A TARDE)|DESTINO: CP RIO X ARMAZEM BFC ||BOLETO BANCÁRIO|001-BANCO DO BRASIL|AG-4767-8|C/C 25533-5</t>
  </si>
  <si>
    <t>NLCSRA7Q</t>
  </si>
  <si>
    <t>PRESTAÇÃO DE SERVIÇO DE TRANSPORTE DE MERCADORIAS|DATA: 23/05/2023|CARRO: RKH-5J65|1 DIARIA||BOLETO BANCÁRIO|001-BANCO DO BRASIL|AG-4767-8|C/C 25533-5</t>
  </si>
  <si>
    <t>ACR8RPYI</t>
  </si>
  <si>
    <t>PRESTAÇÃO DE SERVIÇO DE TRANSPORTE DE MERCADORIAS|DATA: 23/05/2023|DESTINO: ARMAZEM BFC X CP RIO ||BOLETO BANCÁRIO|001-BANCO DO BRASIL|AG-4767-8|C/C 25533-5</t>
  </si>
  <si>
    <t>JUFXYPKJ</t>
  </si>
  <si>
    <t>PRESTAÇÃO DE SERVIÇO DE ARMAZENAGEM DE MERCADORIAS|DATA:23/05/2023|CONGELAMENTO: 08 PALLET X R$ 90,00 - TOTAL R$ 720,00 |MOVIMENTAÇÃO DE ENTRADA: 08 PALLET X R$ 28,00 - TOTAL R$ 224,00|MOVIMENTAÇÃO DE SAIDA: 08 PALLET X R$ 28,00 - TOTAL R$ 224,00||BOLETO BANCÁRIO|001-BANCO DO BRASIL|AG-4767-8|C/C 25533-5</t>
  </si>
  <si>
    <t>JBYV7KC5</t>
  </si>
  <si>
    <t>PRESTAÇÃO DE SERVIÇO DE ARMAZENAMENTO DE MERCADORIAS|DATA: 24/05/2023|LOCAL: CP RIO X ARMAZEM BFC||BOLETO BANCÁRIO|001-BANCO DO BRASIL|AG-4767-8|C/C 25533-5</t>
  </si>
  <si>
    <t>4WHKQSC8</t>
  </si>
  <si>
    <t>PRESTAÇÃO DE SERVIÇO DE TRANSPORTE DE MERCADORIAS|DATAS: 24/05/2023 CARRO: RKH-5J65|      25/05/2023 CARRO: RKH-5J65||DADOS BANCÁRIO|033-BANCO SANTANDER |AG-1792|C/C 13001479-0|PIX-31.189.870/0001-84</t>
  </si>
  <si>
    <t>BG3Q44U4</t>
  </si>
  <si>
    <t>PRESTAÇÃO DE SERVIÇO DE TRANSPORTE DE MERCADORIAS|NUMERO DAS NOTAS FISCAIS:000159188|DATA: 24/05/2023|DESTINO:BAYMARKET||BOLETO BANCÁRIO|001-BANCO DO BRASIL|AG-4767-8|C/C 25533-5</t>
  </si>
  <si>
    <t>GJETGQBL</t>
  </si>
  <si>
    <t>PRESTAÇÃO DE SERVIÇO DE TRANSPORTE DE MERCADORIAS|DATA: 25/05/2023|NUMERO DA NOTA FISCAL: 000159131|DESTINO: RIO DE JANEIRO X APARECIDA DE GOIÂNIA |CARRO: RJC-9H69 (TRUCK)|||BOLETO BANCÁRIO|001-BANCO DO BRASIL|AG-4767-8|C/C 25533-5</t>
  </si>
  <si>
    <t>VBFJJKWP</t>
  </si>
  <si>
    <t>PRESTAÇÃO DE SERVIÇO DE ARMAZENAGEM DE MERCADORIAS|DATA:25/05/2023|CARGA DE MANAUS/TOP FRIO|CONGELAMENTO: 18 PALLET X R$ 90,00 - TOTAL R$ 1.620,00 |MOVIMENTAÇÃO DE ENTRADA: 28 PALLET X R$ 28,00 - TOTAL R$ 784,00|MOVIMENTAÇÃO DE SAIDA: 28 PALLET X R$ 28,00 - TOTAL R$ 784,00||BOLETO BANCÁRIO|001-BANCO DO BRASIL|AG-4767-8|C/C 25533-5</t>
  </si>
  <si>
    <t>7ULNNCUD</t>
  </si>
  <si>
    <t>PRESTAÇÃO DE SERVIÇO DE ARMAZENAGEM DE MERCADORIAS|DATA: 25/05/2023|CARGA MONTE ALTO|CONGELAMENTO: 16 PALLET X R$ 90,00 - TOTAL R$ 1.440,00|MOVIMENTAÇÃO DE ENTRADA: 16 PALLET X R$ 28,00 - TOTAL R$ 448,00|MOVIMENTAÇÃO DE SAIDA: 16 PALLET X R$ 28,00 - TOTAL R$ 448,00||BOLETO BANCÁRIO|001-BANCO DO BRASIL|AG-4767-8|C/C 25533-5</t>
  </si>
  <si>
    <t>J7CLXUGP</t>
  </si>
  <si>
    <t>PRESTAÇÃO DE SERVIÇO DE TRANSPORTE DE MERCADORIAS|NUMERO DAS NOTAS FISCAIS:000159261|DATA: 26/05/2023 |DESTINO:RIO DE JANEIRO X MONTE ALTO|CARRO: RKK-5A29 (TRUCK)||BOLETO BANCÁRIO|001-BANCO DO BRASIL|AG-4767-8|C/C 25533-5</t>
  </si>
  <si>
    <t>LDCSRZHK</t>
  </si>
  <si>
    <t>PRESTAÇÃO DE SERVIÇO DE TRANSPORTE DE MERCADORIAS|CARRO: RKU-3A70 (VUC)|DATA: 26/05/2023|DESTINO:ARMAZEM BFC X CP RIO||BOLETO BANCÁRIO|001-BANCO DO BRASIL|AG-4767-8|C/C 25533-5</t>
  </si>
  <si>
    <t>GEDV3WVR</t>
  </si>
  <si>
    <t>PRESTAÇÃO DE SERVIÇO DE TRANSPORTE DE MERCADORIAS|NUMERO DA NOTA FISCAL: 000159403  |CARRO: RKK-5A29 |DATA: 27/05/2023|DESTINO: RIO DE JANEIRO X APARECIDA DE GOIÂNIA||BOLETO BANCÁRIO|001-BANCO DO BRASIL|AG-4767-8|C/C 25533-5</t>
  </si>
  <si>
    <t>P5PNN8PZ</t>
  </si>
  <si>
    <t>PRESTAÇÃO DE SERVIÇO DE ARMAZENAGEM DE MERCADORIAS|DATA:27/07/2023|NUMERO DA NOTA FISCAL: 000159404 |CARGA DE GOIÂNIA |CONGELAMENTO: 22 PALLET X R$ 90,00 - TOTAL R$ 1.980,00|MOVIMENTAÇÃO DE ENTRADA: 22 PALLET X R$ 28,00 - TOTAL R$ 616,00|MOVIMENTAÇÃO DE SAIDA: 22 PALLET X R$ 28,00 - TOTAL R$ 616,00|REPALETIZAÇÃO: 6 PALLET X R$ 32,00 ¿ TOTAL R$ 192,00||BOLETO BANCÁRIO|001-BANCO DO BRASIL|AG-4767-8|C/C 25533-5</t>
  </si>
  <si>
    <t>J2ZCDQI6</t>
  </si>
  <si>
    <t>PRESTAÇÃO DE SERVIÇO DE ARMAZENAGEM DE MERCADORIAS|DATA:27/05/2023|NUMERO DA NOTA FISCAL: 000159404 |CARGA DE CURITIBA |CONGELAMENTO: 3 PALLET X R$ 90,00 - TOTAL R$ 270,00|MOVIMENTAÇÃO DE ENTRADA: 3 PALLET X R$ 28,00 - TOTAL R$ 84,00|MOVIMENTAÇÃO DE SAIDA: 3 PALLET X R$ 28,00 - TOTAL R$ 84,00|||BOLETO BANCÁRIO|001-BANCO DO BRASIL|AG-4767-8|C/C 25533-5</t>
  </si>
  <si>
    <t>HCTIJVAL</t>
  </si>
  <si>
    <t>PRESTAÇÃO DE SERVIÇO DE TRANSPORTE DE MERCADORIAS|NUMERO DA NOTA FISCAL: 000159404 |CARRO: RKR-5J41 |DESTINO: RIO DE JANEIRO X CURITIBA ||BOLETO BANCÁRIO|001-BANCO DO BRASIL|AG-4767-8|C/C 25533-5</t>
  </si>
  <si>
    <t>QQBEBTYM</t>
  </si>
  <si>
    <t>PRESTAÇÃO DE SERVIÇO DE TRANSPORTE DE MERCADORIAS|NUMERO DA NOTA FISCAL: 000026935|CARRO: RKR-5J41 |DESTINO: CURITIBA X ITAPEVI ||BOLETO BANCÁRIO|001-BANCO DO BRASIL|AG-4767-8|C/C 25533-5</t>
  </si>
  <si>
    <t>JHLZVKG3</t>
  </si>
  <si>
    <t>PRESTAÇÃO DE SERVIÇO DE ARMAZENAGEM DE MERCADORIAS|DATA:31/05/2023|CARGA DE CURITIBA |CONGELAMENTO: 16 PALLET X R$ 90,00 - TOTAL R$ 1.440,00|MOVIMENTAÇÃO DE ENTRADA: 16 PALLET X R$ 28,00 - TOTAL R$ 448,00|MOVIMENTAÇÃO DE SAIDA: 16 PALLET X R$ 28,00 - TOTAL R$ 448,00|REPALETIZAÇÃO: 1 PALLET X R$ 32,00 ¿ TOTAL R$ 32,00||BOLETO BANCÁRIO|001-BANCO DO BRASIL|AG-4767-8|C/C 25533-5</t>
  </si>
  <si>
    <t>LRLT13LD</t>
  </si>
  <si>
    <t>PRESTAÇÃO DE SERVIÇO DE TRANSPORTE DE MERCADORIAS|DATAS: 31/05/2023 E 01/06/2023|CARRO: RKR-5J41||DADOS BANCÁRIO|033-BANCO SANTANDER |AG-1792|C/C 13001479-0|PIX: 31.189.870/0001-84</t>
  </si>
  <si>
    <t>CR3RVVKR</t>
  </si>
  <si>
    <t>PRESTAÇÃO DE SERVIÇO DE ARMAZENAGEM DE MERCADORIAS|DATA:31/05/2023|CARGA DE MONTE ALTO|CONGELAMENTO: 16 PALLET X R$ 90,00 - TOTAL R$ 1.440,00|MOVIMENTAÇÃO DE ENTRADA: 16 PALLET X R$ 28,00 - TOTAL R$ 448,00|MOVIMENTAÇÃO DE SAIDA: 16 PALLET X R$ 28,00 - TOTAL R$ 448,00|REPALETIZAÇÃO: 1 PALLET X R$ 32,00 ¿ TOTAL R$ 32,00||BOLETO BANCÁRIO|001-BANCO DO BRASIL|AG-4767-8|C/C 25533-5</t>
  </si>
  <si>
    <t>AWZFJB8Y</t>
  </si>
  <si>
    <t>PRESTAÇÃO DE SERVIÇO DE TRANSPORTE DE MERCADORIAS|DATA: 01/06/2023|NUMERO DAS NOTAS FICAIS: 000159610/000025752|DESTINO: RIO DE JANEIRO X MONTE ALTO|CARRO: RKK-5A29 (TRUCK)|||BOLETO BANCÁRIO|001-BANCO DO BRASIL|AG-4767-8|C/C 25533-5</t>
  </si>
  <si>
    <t>XA7FA7CT</t>
  </si>
  <si>
    <t>PRESTAÇÃO DE SERVIÇO DE ARMAZENAGEM DE MERCADORIAS|DATA:01/06/2023|CARGA DE RECIFE|CONGELAMENTO: 19 PALLET X R$ 90,00 - TOTAL R$ 1.710,00|MOVIMENTAÇÃO DE ENTRADA: 19 PALLET X R$ 28,00 - TOTAL R$ 532,00|MOVIMENTAÇÃO DE SAIDA: 19 PALLET X R$ 28,00 - TOTAL R$ 532,00||BOLETO BANCÁRIO|001-BANCO DO BRASIL|AG-4767-8|C/C 25533-5</t>
  </si>
  <si>
    <t>WPTAJHZV</t>
  </si>
  <si>
    <t>PRESTAÇÃO DE SERVIÇO DE TRANSPORTE DE MERCADORIAS|DATA: 01/06/2023|NUMERO DAS NOTAS FICAIS: 000159610/000025752|DESTINO: RIO DE JANEIRO X MONTE ALTO|CARRO: RKK-5A29 (TRUCK)||BOLETO BANCÁRIO|001-BANCO DO BRASIL|AG-4767-8|C/C 25533-5</t>
  </si>
  <si>
    <t>GM6XMCY4</t>
  </si>
  <si>
    <t>PRESTAÇÃO DE SERVIÇO DE TRANSPORTE DE MERCADORIAS|NUMERO DA NOTA FISCAL:5.985|DATA: 01/06/2023|DESTINO:RIO DE JANEIRO X SÃO PAULO||BOLETO BANCÁRIO|001-BANCO DO BRASIL|AG-4767-8|C/C 25533-5</t>
  </si>
  <si>
    <t>PVDHFWG4</t>
  </si>
  <si>
    <t>PRESTAÇÃO DE SERVIÇO DE TRANSPORTE DE MERCADORIAS|DATA:02/06/2023|NUMERO DA NOTA FISCAL: 000005708|DESTINO: MONTE ALTO X RIO DE JANEIRO|CARRO: RKK-5A29 |||BOLETO BANCÁRIO|001-BANCO DO BRASIL|AG-4767-8|C/C 25533-5</t>
  </si>
  <si>
    <t>R9LVQGEW</t>
  </si>
  <si>
    <t>PRESTAÇÃO DE SERVIÇO DE TRANSPORTE DE MERCADORIAS|DATA:03/06/2023|NUMERO DA NOTA FISCAL:000159767/000159768|DESTINO: RIO DE JANEIRO X TOP FRIO|CARRO: RKK-5A29 (TRUCK)||BOLETO BANCÁRIO|001-BANCO DO BRASIL|AG-4767-8|C/C 25533-5</t>
  </si>
  <si>
    <t>GI9XN6GT</t>
  </si>
  <si>
    <t>PRESTAÇÃO DE SERVIÇO DE ARMAZENAGEM DE MERCADORIAS|DATA:02/06/2023|CARGA DE BELEM|CONGELAMENTO: 12 PALLET X R$ 90,00 - TOTAL R$ 1.080,00|MOVIMENTAÇÃO DE ENTRADA: 12 PALLET X R$ 28,00 - TOTAL R$ 336,00|MOVIMENTAÇÃO DE SAIDA: 12 PALLET X R$ 28,00 - TOTAL R$ 336,00|||BOLETO BANCÁRIO|001-BANCO DO BRASIL|AG-4767-8|C/C 25533-5</t>
  </si>
  <si>
    <t>RTQ4SYDL</t>
  </si>
  <si>
    <t>PRESTAÇÃO DE SERVIÇO DE TRANSPORTE DE MERCADORIAS|DATA: 03/06/2023|DESTINO:CP RIO X ARMAZEM BFC||BOLETO BANCÁRIO|001-BANCO DO BRASIL|AG-4767-8|C/C 25533-5</t>
  </si>
  <si>
    <t>N4JRMG4Z</t>
  </si>
  <si>
    <t>PRESTAÇÃO DE SERVIÇO DE ARMAZENAMENTO DE MERCADORIAS|PRODUTO: SORVETE|CARRO: LUK-7E72 (CP RIO)|INICIO: 31/05/2023 TERMINO: 05/06/2023|TOTAL DE DIARIAS: 6 |||BOLETO BANCÁRIO|001-BANCO DO BRASIL|AG-4767-8|C/C 25533-5</t>
  </si>
  <si>
    <t>5LQ9PJ9B</t>
  </si>
  <si>
    <t>PRESTAÇÃO DE SERVIÇO DE TRANSPORTE DE MERCADORIAS|PRODUTO: QUEIJO ESFIHA|DATA: 05/06/2023|DESTINO:NILOPOLIS/CAMPO SALES/SÃO GONÇALO BOULEVAR/HABIBS NORTH SHOPPING/IRAJA/REALENGO||BOLETO BANCÁRIO|001-BANCO DO BRASIL|AG-4767-8|C/C 25533-5</t>
  </si>
  <si>
    <t>C6LGXIQU</t>
  </si>
  <si>
    <t>PRESTAÇÃO DE SERVIÇO DE TRANSPORTE DE MERCADORIAS|DATA: 05/06/2023|DESTINO: CP RIO X ARMAZEM BFC ||BOLETO BANCÁRIO|001-BANCO DO BRASIL|AG-4767-8|C/C 25533-5</t>
  </si>
  <si>
    <t>HL7VUPPP</t>
  </si>
  <si>
    <t>PKLS5KYQ</t>
  </si>
  <si>
    <t>PRESTAÇÃO DE SERVIÇO DE ARMAZENAGEM DE MERCADORIAS|DATA:05/06/2023|CARGA DE MONTE ALTO|CONGELAMENTO: 16 PALLET X R$ 90,00 - TOTAL R$ 1.440,00 |MOVIMENTAÇÃO DE ENTRADA: 16 PALLET X R$ 35,00 - TOTAL R$ 560,00 |MOVIMENTAÇÃO DE SAIDA: 16 PALLET X R$ 35,00 - TOTAL R$ 560,00| |BOLETO BANCÁRIO|001-BANCO DO BRASIL|AG-4767-8|C/C 25533-5</t>
  </si>
  <si>
    <t>MVLPM8EL</t>
  </si>
  <si>
    <t>PRESTAÇÃO DE SERVIÇO DE TRANSPORTE DE MERCADORIAS|02/06/2023 CARRO: RKR-5J41 R$ 700,00 (ROTA)|06/06/2023 CARRO: RKR-5J41 R$ 700,00 (ROTA)|06/06/2023 CARRO: RKR-5J41 R$ 50,00 (MUDANÇA DE MOVEIS)|06/06/2023 CARRO: LUK-7E72 R$ 700,00 (ROTA) ||BOLETO BANCÁRIO|033-BANCO SANTANDER |AG-1792|C/C 13001479-0|PIX: 31.189.870/0001-84</t>
  </si>
  <si>
    <t>EISMY4BH</t>
  </si>
  <si>
    <t>PRESTAÇÃO DE SERVIÇO DE ARMAZENAGEM DE MERCADORIAS|DATA:06/06/2023|CARGA DE CURITIBA|CONGELAMENTO: 16 PALLET X R$ 90,00 - TOTAL R$ 1.440,00|MOVIMENTAÇÃO DE ENTRADA: 16 PALLET X R$ 35,00 - TOTAL R$ 560,00|MOVIMENTAÇÃO DE SAIDA: 16 PALLET X R$ 35,00 - TOTAL R$ 560,00|REPALETIZAÇÃO: 1 PALLET X R$ 32,00 ||BOLETO BANCÁRIO|001-BANCO DO BRASIL|AG-4767-8|C/C 25533-5</t>
  </si>
  <si>
    <t>IABUJF9D</t>
  </si>
  <si>
    <t>PRESTAÇÃO DE SERVIÇO DE ARMAZENAGEM DE MERCADORIAS|DATA: 06/06/2023|CARGA DE RETORNO PARA CP RIO|ARMAZENAMENTO: 14 PALLET X R$ 50,00 - TOTAL R$ 700,00|MOVIMENTAÇÃO DE ENTRADA: 14 PALLET X R$ 35,00 - TOTAL R$ 490,00|MOVIMENTAÇÃO DE SAIDA: 14 PALLET X R$ 35,00 - TOTAL R$ 490,00||BOLETO BANCÁRIO|001-BANCO DO BRASIL|AG-4767-8|C/C 25533-5</t>
  </si>
  <si>
    <t>TEQC7JM7</t>
  </si>
  <si>
    <t>PRESTAÇÃO DE SERVIÇO DE ARMAZENAGEM DE MERCADORIAS|CARGA DE RETORNO PARA CP RIO|DATA: 07/06/2023|ARMAZENAMENTO: 14 PALLET X R$ 90,00 - TOTAL R$ 1.260,00|MOVIMENTAÇÃO DE ENTRADA: 14 PALLET X R$ 35,00 - TOTAL R$ 490,00|MOVIMENTAÇÃO DE SAIDA: 14 PALLET X R$ 35,00 - TOTAL R$ 490,00||BOLETO BANCÁRIO|001-BANCO DO BRASIL|AG-4767-8|C/C 25533-5</t>
  </si>
  <si>
    <t>KB8P9G6L</t>
  </si>
  <si>
    <t>PRESTAÇÃO DE SERVIÇO DE TRANSPORTE DE MERCADORIAS|REFERENTE A DATA: 02/05/2023 - 09/05/2023 - 16/05/2023 - 23/05/2023|LOJA: RAGAZZO AMÉRICAS||BOLETO BANCÁRIO|001-BANCO DO BRASIL|AG-4767-8|C/C 25533-5</t>
  </si>
  <si>
    <t>EYPJEC4V</t>
  </si>
  <si>
    <t>PRESTAÇÃO DE SERVIÇO DE ARMAZENAMENTO DE MERCADORIAS|DATA: 07/06/2023|LOCAL:CP RIO X MACAÉ||BOLETO BANCÁRIO|001-BANCO DO BRASIL|AG-4767-8|C/C 25533-5</t>
  </si>
  <si>
    <t>8RQWP5NG</t>
  </si>
  <si>
    <t>PRESTAÇÃO DE SERVIÇO DE ARMAZENAGEM DE MERCADORIAS|DATA:07/06/2023|DESTINO: ARMAZEM BFC X CP RIO ||BOLETO BANCÁRIO|001-BANCO DO BRASIL|AG-4767-8|C/C 25533-5</t>
  </si>
  <si>
    <t>IDHYQS7T</t>
  </si>
  <si>
    <t>PRESTAÇÃO DE SERVIÇO DE ARMAZENAGEM DE MERCADORIAS|DATA:|NUMERO DAS NOTAS FISCAIS:|CONGELAMENTO: 03 PALLET X R$ 90,00 - TOTAL R$ 270,00 |0MOVIMENTAÇÃO DE ENTRADA: 03 PALLET X R$ 35,00 - TOTAL R$ 105,00|MOVIMENTAÇÃO DE SAIDA: 03 PALLET X R$ 35,00 - TOTAL R$ 105,00||BOLETO BANCÁRIO|001-BANCO DO BRASIL|AG-4767-8|C/C 25533-5</t>
  </si>
  <si>
    <t>9QNFQRVX</t>
  </si>
  <si>
    <t>PRESTAÇÃO DE SERVIÇO DE TRANSPORTE DE MERCADORIAS|DATA:08/06/2023|NUMERO DA NOTA FISCAL: 000160073|DESTINO: HABIBS REALENGO||BOLETO BANCÁRIO|001-BANCO DO BRASIL|AG-4767-8|C/C 25533-5</t>
  </si>
  <si>
    <t>X6EK9IG6</t>
  </si>
  <si>
    <t>PRESTAÇÃO DE SERVIÇO DE TRANSPORTE DE MERCADORIAS|DATA:08/06/2023|NUMERO DA NOTA FISCAL: 000160085|DESTINO: HABIBS BAYMARKET||BOLETO BANCÁRIO|001-BANCO DO BRASIL|AG-4767-8|C/C 25533-5</t>
  </si>
  <si>
    <t>LYMWQTVB</t>
  </si>
  <si>
    <t>PRESTAÇÃO DE SERVIÇO DE TRANSPORTE DE MERCADORIAS|DATA:08/06/2023|NUMERO DA NOTA FISCAL: 000160053|DESTINO: RIO DE JANEIRO X APARECIDA DE GOIÂNIA|CARRO: LUS-5H20 (VUC)||BOLETO BANCÁRIO|001-BANCO DO BRASIL|AG-4767-8|C/C 25533-5</t>
  </si>
  <si>
    <t>TRD61MMS</t>
  </si>
  <si>
    <t>PRESTAÇÃO DE SERVIÇO DE TRANSPORTE DE MERCADORIAS|DATA:08/06/2023|DESTINO: ARMAZEM BFC X CP RIO||BOLETO BANCÁRIO|001-BANCO DO BRASIL|AG-4767-8|C/C 25533-5</t>
  </si>
  <si>
    <t>E2BSWK5Q</t>
  </si>
  <si>
    <t>PRESTAÇÃO DE SERVIÇO DE ARMAZENAGEM DE MERCADORIAS|DATA:08/06/2023|CONGELAMENTO: 1 PALLET X R$ 90,00 |0MOVIMENTAÇÃO DE ENTRADA: 1 PALLET X R$ 35,00 |MOVIMENTAÇÃO DE SAIDA: 1 PALLET X R$ 35,00||BOLETO BANCÁRIO|001-BANCO DO BRASIL|AG-4767-8|C/C 25533-5</t>
  </si>
  <si>
    <t>NKAHBG5J</t>
  </si>
  <si>
    <t>PRESTAÇÃO DE SERVIÇO DE ARMAZENAGEM DE MERCADORIAS|DATA:09/06/2023|CONGELAMENTO: 16 PALLET X R$ 90,00 - TOTAL R$ 1.440,0|MOVIMENTAÇÃO DE ENTRADA: 16 PALLET X R$ 35,00 - TOTAL R$ 560,00|MOVIMENTAÇÃO DE SAIDA: 16 PALLET X R$ 35,00 - TOTAL R$ 560,00||BOLETO BANCÁRIO|001-BANCO DO BRASIL|AG-4767-8|C/C 25533-5</t>
  </si>
  <si>
    <t>7CMPRY3Q</t>
  </si>
  <si>
    <t>PRESTAÇÃO DE SERVIÇO DE TRANSPORTE DE MERCADORIAS|DATA: 09/06/2023|DESTINO:ARMAZEM BFC X CP RIO||BOLETO BANCÁRIO|001-BANCO DO BRASIL|AG-4767-8|C/C 25533-5</t>
  </si>
  <si>
    <t>CG2UXSKW</t>
  </si>
  <si>
    <t>PRESTAÇÃO DE SERVIÇO DE ARMAZENAMENTO DE MERCADORIAS|NUMERO DAS NOTAS FISCAIS:000160195/000160196/000160197|DATA: 09/06/2023|LOCAL: HABIBS BAYMARKET/PAVUNA/MADUREIRA||BOLETO BANCÁRIO|001-BANCO DO BRASIL|AG-4767-8|C/C 25533-5</t>
  </si>
  <si>
    <t>GXD6KEIB</t>
  </si>
  <si>
    <t>PRESTAÇÃO DE SERVIÇO DE ARMAZENAGEM DE MERCADORIAS|DATA:09/06/2023|CONGELAMENTO: 07 PALLET X R$ 90,00 - TOTAL R$ 630,00|MOVIMENTAÇÃO DE ENTRADA: 07 PALLET X R$ 35,00 - TOTAL R$ 245,00|MOVIMENTAÇÃO DE SAIDA: 07  PALLET X R$ 35,00 - TOTAL R$  245,00||BOLETO BANCÁRIO|001-BANCO DO BRASIL|AG-4767-8|C/C 25533-5</t>
  </si>
  <si>
    <t>C86GWTVP</t>
  </si>
  <si>
    <t>PRESTAÇÃO DE SERVIÇO DE TRANSPORTE DE MERCADORIAS|DATA: 06/06/2023|CARRO: RKR-5J41|DESTINO:ROTA ZONA SUL||BOLETO BANCÁRIO|033-BANCO SANTANDER |AG-1792|C/C 13001479-0</t>
  </si>
  <si>
    <t>757EJECJ</t>
  </si>
  <si>
    <t>PRESTAÇÃO DE SERVIÇO DE TRANSPORTE DE MERCADORIAS|DATA: 12/06/2023|DESTINO: ARMAZEM BFC X CP RIO||BOLETO BANCÁRIO|001-BANCO DO BRASIL|AG-4767-8|C/C 25533-5</t>
  </si>
  <si>
    <t>GJE1KUXY</t>
  </si>
  <si>
    <t>PRESTAÇÃO DE SERVIÇO DE ARMAZENAGEM DE MERCADORIAS|DATA: 12/06/2023|CONGELAMENTO: 16 PALLET X R$ 90,00 - TOTAL R$ 1.440,00|MOVIMENTAÇÃO DE ENTRADA: 16 PALLET X R$ 35,00 - TOTAL R$ 560,00|MOVIMENTAÇÃO DE SAIDA: 16 PALLET X R$ 35,00 - TOTAL R$ 560,00|||BOLETO BANCÁRIO|001-BANCO DO BRASIL|AG-4767-8|C/C 25533-5</t>
  </si>
  <si>
    <t>JUFSUJB2</t>
  </si>
  <si>
    <t>PRESTAÇÃO DE SERVIÇO DE TRANSPORTE DE MERCADORIAS|DATA: 10/06/2023|PRODUTO: MINI COXINHA CREMILY|LOJAS REX: PREZUNIC SANTA CRUZ/VIAD. MADUREIRA/MADUREIRA EDGARD/EXTRA VILA ISABEL/CAMPO GRANDE GUANABARA/MADUREIRA/28 DE SETEMBRO/CAMPO GRANDE II||BOLETO BANCÁRIO|001-BANCO DO BRASIL|AG-4767-8|C/C 25533-5</t>
  </si>
  <si>
    <t>THCLQC3K</t>
  </si>
  <si>
    <t>PRESTAÇÃO DE SERVIÇO DE TRANSPORTE DE MERCADORIAS|DATA: 13/06/2023|DESTINO: CP RIO X ARMAZEM BFC||BOLETO BANCÁRIO|001-BANCO DO BRASIL|AG-4767-8|C/C 25533-5</t>
  </si>
  <si>
    <t>UU7ZWFGQ</t>
  </si>
  <si>
    <t>PRESTAÇÃO DE SERVIÇO DE TRANSPORTE DE MERCADORIAS|NUMERO DAS NOTAS FISCAIS:000160328|DATA: 13/06/2023|DESTINO:CP RIO X ARMAZEM BFC ||BOLETO BANCÁRIO|001-BANCO DO BRASIL|AG-4767-8|C/C 25533-5</t>
  </si>
  <si>
    <t>ZNMLJJF4</t>
  </si>
  <si>
    <t>PRESTAÇÃO DE SERVIÇO DE TRANSPORTE DE MERCADORIAS|DATA: 13/06/2023|DESTINO:CP RIO X ARMAZEM BFC||BOLETO BANCÁRIO|001-BANCO DO BRASIL|AG-4767-8|C/C 25533-5</t>
  </si>
  <si>
    <t>ZAEYIKLJ</t>
  </si>
  <si>
    <t>PRESTAÇÃO DE SERVIÇO DE ARMAZENAGEM DE MERCADORIAS|DATA:14/06/2023|CONGELAMENTO: 16 PALLET X R$ 90,00 - TOTAL R$ 1.440,0|MOVIMENTAÇÃO DE ENTRADA: 16 PALLET X R$ 35,00 - TOTAL R$ 560,00|MOVIMENTAÇÃO DE SAIDA: 16 PALLET X R$ 35,00 - TOTAL R$ 560,00||BOLETO BANCÁRIO|001-BANCO DO BRASIL|AG-4767-8|C/C 25533-5</t>
  </si>
  <si>
    <t>EMEZFPIE</t>
  </si>
  <si>
    <t>PRESTAÇÃO DE SERVIÇO DE ARMAZENAGEM DE MERCADORIAS|DATA:14/06/2023|CARGA DE RECIFE|CONGELAMENTO: 16 PALLET X R$ 90,00 - TOTAL R$ 1.440,0|MOVIMENTAÇÃO DE ENTRADA: 16 PALLET X R$ 35,00 - TOTAL R$ 560,00|MOVIMENTAÇÃO DE SAIDA: 16 PALLET X R$ 35,00 - TOTAL R$ 560,00||BOLETO BANCÁRIO|001-BANCO DO BRASIL|AG-4767-8|C/C 25533-5</t>
  </si>
  <si>
    <t>K6PJSPRK</t>
  </si>
  <si>
    <t>PRESTAÇÃO DE SERVIÇO DE ARMAZENAMENTO DE MERCADORIAS|NUMERO DAS NOTAS FISCAIS:000160461|DATA: 14/06/2023|LOCAL:CP RIO X ARMAZEM BFC||BOLETO BANCÁRIO|001-BANCO DO BRASIL|AG-4767-8|C/C 25533-5</t>
  </si>
  <si>
    <t>DBVJZ2EI</t>
  </si>
  <si>
    <t>PRESTAÇÃO DE SERVIÇO DE TRANSPORTE DE MERCADORIAS|CARRO: RKR-5J41 - 14/06 E 15/06|RKH-2G26 15/06||DADOS BANCÁRIO|033-BANCO SANTANDER |AG-1792|C/C 13001479-0|PIX CNPJ:31.189.870/0001-84</t>
  </si>
  <si>
    <t>E27N9XTG</t>
  </si>
  <si>
    <t>PRESTAÇÃO DE SERVIÇO DE TRANSPORTE DE MERCADORIAS|NUMERO DAS NOTAS FISCAIS:000160460|DATA: 14/06/2023|DESTINO:HABIBS BAYMARKET||BOLETO BANCÁRIO|001-BANCO DO BRASIL|AG-4767-8|C/C 25533-5</t>
  </si>
  <si>
    <t>XRGGQYFT</t>
  </si>
  <si>
    <t>PRESTAÇÃO DE SERVIÇO DE TRANSPORTE DE MERCADORIAS|FRETE CARRO: RKH-2G26 DATA: 14/06/2023|PEDAGIO: 07/06/2023 R$ 4,00 / 14/06/2023 R$ 4,00||BOLETO BANCÁRIO|033-BANCO SANTANDER |AG-1792|C/C 13001479-0</t>
  </si>
  <si>
    <t>SSY4LIYG</t>
  </si>
  <si>
    <t>PRESTAÇÃO DE SERVIÇO DE TRANSPORTE DE MERCADORIAS|DATA: 15/06/2023|NUMERO DA NOTA FISCAL: 000160526 |DESTINO: HABIBS BAYMARKET ||BOLETO BANCÁRIO|001-BANCO DO BRASIL|AG-4767-8|C/C 25533-5</t>
  </si>
  <si>
    <t>M36JFZ7A</t>
  </si>
  <si>
    <t>PRESTAÇÃO DE SERVIÇO DE TRANSPORTE DE MERCADORIAS|DATA:15/06/2023|DESTINO: CP RIO X ARMAZEM BFC||BOLETO BANCÁRIO|001-BANCO DO BRASIL|AG-4767-8|C/C 25533-5</t>
  </si>
  <si>
    <t>F6DMJLEC</t>
  </si>
  <si>
    <t>PRESTAÇÃO DE SERVIÇO DE ARMAZENAGEM DE MERCADORIAS|CARGA DE MONTE ALTO|DATA: 15/06/2023|CONGELAMENTO: 16 PALLET X R$ 90,00 - TOTAL R$ 1.440,00|MOVIMENTAÇÃO DE ENTRADA: 16 PALLET X R$ 35,00 - TOTAL R$ 560,00|MOVIMENTAÇÃO DE SAIDA: 16 PALLET X R$ 35,00 - TOTAL R$ 560,00|||BOLETO BANCÁRIO|001-BANCO DO BRASIL|AG-4767-8|C/C 25533-5</t>
  </si>
  <si>
    <t>RPCCYLS4</t>
  </si>
  <si>
    <t>PRESTAÇÃO DE SERVIÇO DE ARMAZENAMENTO DE MERCADORIAS|DATA:16/06/2023|LOJAS REX: CAMPO GRANDE GUANABARA/BANGU ARY FRANCO/CAMPO GRANDE II/CAMPO GRANDE III/GUANABARA SANTA CRUZ/PREZUNIC SANTA CRUZ/SUPERMECADO GUANABARA|||BOLETO BANCÁRIO|001-BANCO DO BRASIL|AG-4767-8|C/C 25533-5</t>
  </si>
  <si>
    <t>EKDHASIU</t>
  </si>
  <si>
    <t>PRESTAÇÃO DE SERVIÇO DE ARMAZENAMENTO DE MERCADORIAS|DATA: 16/06/2023|LOJAS REX: BELFORD ROXO/CAXIAS PREZUNIC/CAXIAS SHOPPING/ESTAÇÃO COELHO NETO/ESTAÇÃO NOVA IGUAÇU/NILO PEÇANHA/NOVA IGUAÇU/NUNES ALVES/PAVUNA SUPERVIA/PRES VARGAS II/QUEIMADOS||BOLETO BANCÁRIO|001-BANCO DO BRASIL|AG-4767-8|C/C 25533-5</t>
  </si>
  <si>
    <t>C1HDXAJM</t>
  </si>
  <si>
    <t>PRESTAÇÃO DE SERVIÇO DE ARMAZENAMENTO DE MERCADORIAS|DATA: 16/06/2023|LOJAS REX: CENTRAL CONTAINER/CENTRAL QUIOSQUE/ACRE/77 PROMOINFO/ALFANDEGA/BOTAFOGO/COPACABANA/COPACABANA II/ ESTAÇÃO URUGUAIANA/ PRESIDENTE VARGAS/SÃO JOSE/SENADOR DANTAS||BOLETO BANCÁRIO|001-BANCO DO BRASIL|AG-4767-8|C/C 25533-5</t>
  </si>
  <si>
    <t>VFKQJT6N</t>
  </si>
  <si>
    <t>PRESTAÇÃO DE SERVIÇO DE ARMAZENAMENTO DE MERCADORIAS|DATA: 16/06/2023|LOJAS REX: 28 DE SETEMBRO/CARIOCA SHOPPING/EXTRA VILA ISABEL/GUANABARA PENHA/MADUREIRA/MADUREIRA EDGARD/SUPERMERCADO GUANABARA/VID MADUREIRA||BOLETO BANCÁRIO|001-BANCO DO BRASIL|AG-4767-8|C/C 25533-5</t>
  </si>
  <si>
    <t>981UBCVQ</t>
  </si>
  <si>
    <t>PRESTAÇÃO DE SERVIÇO DE ARMAZENAMENTO DE MERCADORIAS|DATA: 16/06/2023|LOJAS REX: ALCANTARA/BAYMARKET II/INOA CENTER/PARTAGE SHOPPING/SÃO GONÇALO/SHOPPING PATIO ALCANTARA/WALTER GONÇALVES||BOLETO BANCÁRIO|001-BANCO DO BRASIL|AG-4767-8|C/C 25533-5</t>
  </si>
  <si>
    <t>NCZDWFGM</t>
  </si>
  <si>
    <t>PRESTAÇÃO DE SERVIÇO DE ARMAZENAMENTO DE MERCADORIAS|DATA: 16/06/2023|NUMERO DAS NOTAS FISCAIS: 000160461/000160462|DESTINO: RIO DE JANEIRO X MONTE ALTO|CARRO: RKK-5A29||BOLETO BANCÁRIO|001-BANCO DO BRASIL|AG-4767-8|C/C 25533-5</t>
  </si>
  <si>
    <t>ZRFILDKH</t>
  </si>
  <si>
    <t>PRESTAÇÃO DE SERVIÇO DE ARMAZENAMENTO DE MERCADORIAS|NUMERO DAS NOTAS FISCAIS:000160604|DATA: 16/06/2023|LOCAL: HABIBS SHOPPING BOULEVARD||BOLETO BANCÁRIO|001-BANCO DO BRASIL|AG-4767-8|C/C 25533-5</t>
  </si>
  <si>
    <t>NZ4BEBXD</t>
  </si>
  <si>
    <t>PRESTAÇÃO DE SERVIÇO DE TRANSPORTES DE MERCADORIAS|DATA: 16/06/2023|CARRO: RKU-3A70|DESTINO: RIO DE JANEIRO X SÃO PAULO||BOLETO BANCÁRIO|001-BANCO DO BRASIL|AG-4767-8|C/C 25533-5</t>
  </si>
  <si>
    <t>UVXJFLDR</t>
  </si>
  <si>
    <t>PRESTAÇÃO DE SERVIÇO DE ARMAZENAGEM DE MERCADORIAS|DATA: 17/06/2023|CARGA DE CURITIBA |CONGELAMENTO: 14 PALLET X R$ 90,00 - TOTAL R$ 1.260,00 |MOVIMENTAÇÃO DE ENTRADA: 14 PALLET X R$ 35,00 - TOTAL R$ 490,00|MOVIMENTAÇÃO DE SAIDA: 14 PALLET X R$ 35,00 - TOTAL R$ 490,00||BOLETO BANCÁRIO|001-BANCO DO BRASIL|AG-4767-8|C/C 25533-5</t>
  </si>
  <si>
    <t>KKBCR9GR</t>
  </si>
  <si>
    <t>PRESTAÇÃO DE SERVIÇO DE TRANSPORTE DE MERCADORIAS|DATA: 17/06/2023|DESTINO:VILOG X CP RIO||BOLETO BANCÁRIO|001-BANCO DO BRASIL|AG-4767-8|C/C 25533-5</t>
  </si>
  <si>
    <t>AXAJEC7P</t>
  </si>
  <si>
    <t>PRESTAÇÃO DE SERVIÇO DE ARMAZENAGEM DE MERCADORIAS|DATA: 17/06/2023|CARGA DE GOIÂNIA |CONGELAMENTO: 16 PALLET X R$ 90,00 - TOTAL R$ 1.440,00|MOVIMENTAÇÃO DE ENTRADA: 16 PALLET X R$ 35,00 - TOTAL R$ 560,00|MOVIMENTAÇÃO DE SAIDA: 16 PALLET X R$ 35,00 - TOTAL R$ 560,00||BOLETO BANCÁRIO|001-BANCO DO BRASIL|AG-4767-8|C/C 25533-5</t>
  </si>
  <si>
    <t>LFIQSGXB</t>
  </si>
  <si>
    <t>PRESTAÇÃO DE SERVIÇO DE TRANSPORTE DE MERCADORIAS|DATA: 18/06/2023|NUMERO DA NOTA FISCAL: 000005849|DESTINO: MONTE ALTO X RIO DE JANEIRO|CARRO: RKK-5A29|||BOLETO BANCÁRIO|001-BANCO DO BRASIL|AG-4767-8|C/C 25533-5</t>
  </si>
  <si>
    <t>6EPJRCDT</t>
  </si>
  <si>
    <t>PRESTAÇÃO DE SERVIÇO DE TRANSPORTE DE MERCADORIAS|CARGA DE MONTE ALTO|DATA: 19/06/2023|DESTINO: CP RIO X ARMAZEM BFC ||BOLETO BANCÁRIO|001-BANCO DO BRASIL|AG-4767-8|C/C 25533-5</t>
  </si>
  <si>
    <t>TQTX46IM</t>
  </si>
  <si>
    <t>PRESTACAO DE SERVICO DE TRANSPORTES DE MERCADORIAS|REFERENTE AS NOTAS FISCAIS:000160529|DATA:20/06/2023|DESTINO: CP RIO X CP GOIANIA</t>
  </si>
  <si>
    <t>V6X4B5XL</t>
  </si>
  <si>
    <t>PRESTACAO DE SERVICO DE TRANSPORTES DE MERCADORIA |REFERENTE AS NOTAS FISCAIS:000160529|DATA:20/06/2023|DESTINO: CP RIO X CP GOIANIA|||BOLETO BANCARIO|001- BANCO DO BRASIL|AG-4767-8|C/C 25533-5</t>
  </si>
  <si>
    <t>Y9ZLNAYH</t>
  </si>
  <si>
    <t>PRESTAÇÃO DE SERVIÇO DE ARMAZENAGEM DE MERCADORIAS|DATA: 20/06/2023|CONGELAMENTO: 14 PALLET X R$ 90,00 - TOTAL R$ 1.260,00 |MOVIMENTAÇÃO DE ENTRADA: 14 PALLET X R$ 35,00 - TOTAL R$ 490,00|MOVIMENTAÇÃO DE SAIDA: 14 PALLET X R$ 35,00 - TOTAL R$ 490,00||BOLETO BANCÁRIO|001-BANCO DO BRASIL|AG-4767-8|C/C 25533-5</t>
  </si>
  <si>
    <t>IP9MWUXT</t>
  </si>
  <si>
    <t>PRESTAÇÃO DE SERVIÇO DE TRANSPORTE DE MERCADORIAS|DATA: 20/06/2023|CARRO: RKU-3A70||DADOS BANCÁRIO|033-BANCO SANTANDER |AG-1792|C/C 13001479-0|CHAVE PIX CNPJ: 31.189.870/0001-84</t>
  </si>
  <si>
    <t>UKG6DXEC</t>
  </si>
  <si>
    <t>PRESTAÇÃO DE SERVIÇO DE TRANSPORTE DE MERCADORIAS|NUMERO DAS NOTAS FISCAIS:000160721|DATA:21/06/2023 |DESTINO: RIO DE JANEIRO X MONTE ALTO|CARRO: RJC-9H69/TRUCK||BOLETO BANCÁRIO|001-BANCO DO BRASIL|AG-4767-8|C/C 25533-5</t>
  </si>
  <si>
    <t>UTNEPUT2</t>
  </si>
  <si>
    <t>PRESTAÇÃO DE SERVIÇO DE TRANSPORTE DE MERCADORIAS|NUMERO DAS NOTAS FISCAIS:000014236|DATA: 21/06/2023|DESTINO: MONTE ALTO X PROMISSÃO|CARRO: RKK-5A29/TRUCK||BOLETO BANCÁRIO|001-BANCO DO BRASIL|AG-4767-8|C/C 25533-5</t>
  </si>
  <si>
    <t>D9ZT5NJ4</t>
  </si>
  <si>
    <t>PRESTAÇÃO DE SERVIÇO DE ARMAZENAGEM DE MERCADORIAS|CARGA DE CURITIBA|DATA: 21/06/2023|CONGELAMENTO: 14 PALLET X R$ 90,00 - TOTAL R$ 1.260,00 |MOVIMENTAÇÃO DE ENTRADA: 14 PALLET X R$ 35,00 - TOTAL R$ 490,00|MOVIMENTAÇÃO DE SAIDA: 14 PALLET X R$ 35,00 - TOTAL R$ 490,00|||BOLETO BANCÁRIO|001-BANCO DO BRASIL|AG-4767-8|C/C 25533-5</t>
  </si>
  <si>
    <t>6KJMTFBB</t>
  </si>
  <si>
    <t>PRESTAÇÃO DE SERVIÇO DE TRANSPORTE DE MERCADORIAS|DATA: 21/06/2023|PRODUTO: COXINHAS |LOJAS REX: GUANABARA SANTA CRUZ/SUPERMERCADO GUANABARA(080229)/CARIOCA SHOPPING/EXTRA VILA ISABEL/GUANABARA PENHA/SUPERMERCADO GUANABARA(080231)|LOJAS HABIBS: PAVUNA E MADUREIRA|||BOLETO BANCÁRIO|033-BANCO SANTANDER |AG-1792|C/C 13001479-0</t>
  </si>
  <si>
    <t>AN6UY9CH</t>
  </si>
  <si>
    <t>PRESTAÇÃO DE SERVIÇO DE TRANSPORTE DE MERCADORIAS|DATA:22/06/2023|CARRO:RJY-6B44|||DADOS BANCÁRIO|033-BANCO SANTANDER |AG-1792|C/C 13001479-0|PIX CNPJ: 31.189.870/0001-84</t>
  </si>
  <si>
    <t>48WZZUSX</t>
  </si>
  <si>
    <t>PRESTAÇÃO DE SERVIÇO DE TRANSPORTE DE MERCADORIAS|DATA: 21/06/2023|DESTINO:BAYMARKET||BOLETO BANCÁRIO|001-BANCO DO BRASIL|AG-4767-8|C/C 25533-5</t>
  </si>
  <si>
    <t>TWICKJ7E</t>
  </si>
  <si>
    <t>PRESTAÇÃO DE SERVIÇO DE TRANSPORTE DE MERCADORIAS|DATA: 22/06/2023 CARRO: RJY-6B44 (1 ROTA)|DATA: 22/06/2023 CARRO: RKU-3A70 (1 ROTA)|||DADOS BANCÁRIOS|001-BANCO DO BRASIL|AG-4767-8|C/C 25533-5|PIX EMAIL: administrativo@bfctransportes.com.br</t>
  </si>
  <si>
    <t>YVBKVARH</t>
  </si>
  <si>
    <t>PRESTAÇÃO DE SERVIÇO DE TRANSPORTE DE MERCADORIAS|DATA:22/06/2023 |NUMERO DA NOTA FISCAL: 000026256|DESTINO: PROMISSÃO X ITAPEVI|CARRO: RKK-5A29|||BOLETO BANCÁRIO|001-BANCO DO BRASIL|AG-4767-8|C/C 25533-5</t>
  </si>
  <si>
    <t>MQMQA9GU</t>
  </si>
  <si>
    <t>PRESTAÇÃO DE SERVIÇO DE TRANSPORTE DE MERCADORIAS|DATA: 22/06/2023|LOJAS REX: CENTRAL CONTAINER/CENTRAL QUIOSQUE/ACRE/77 PROMOINFO/ALFANDEGA/BOTAFOGO/CENTRAL DO BRASIL/COPACABANA/COPACABANA II/ESTAÇÃO URUGUAIANA/METRO CENTRAL/PRESIDENTE VARGAS/SÃO JOSÉ/SENADOR DANTAS||BOLETO BANCÁRIO|001-BANCO DO BRASIL|AG-4767-8|C/C 25533-5</t>
  </si>
  <si>
    <t>BQGDKB5P</t>
  </si>
  <si>
    <t>PRESTAÇÃO DE SERVIÇO DE TRANSPORTE DE MERCADORIAS|DATA: 22/06/2023|LOJAS REX: QUIOSQUE BAYMARKET/BAYMARKET II /INOA CENTER/PARTAGE SHOPPING/SÃO GONÇALO/SHOP PATIO ALCANTARA/WALTER GONÇALVES||BOLETO BANCÁRIO|001-BANCO DO BRASIL|AG-4767-8|C/C 25533-5</t>
  </si>
  <si>
    <t>CE6CRC7N</t>
  </si>
  <si>
    <t>PRESTAÇÃO DE SERVIÇO DE TRANSPORTE DE MERCADORIAS|DATA: 22/06/2023 |LOJAS REX: BELFORD ROXO II/CAXIAS PREZUNIC/CAXIAS SHOPPING/CORONEL SOARES/ESTAÇÃO COELHO NETO/ESTAÇÃO FERROVIARIA NOVA IGUAÇU/NILO PEÇANHA/NOVA IGUAÇU/NUNES ALVES/PAVUNA SUPERVIA/PRESIDENTE VARGAS II/QUEIMADOS/SÃO JOSÉ DE MERITI||BOLETO BANCÁRIO|001-BANCO DO BRASIL|AG-4767-8|C/C 25533-5</t>
  </si>
  <si>
    <t>ERWW6RRG</t>
  </si>
  <si>
    <t>PRESTAÇÃO DE SERVIÇO DE TRANSPORTE DE MERCADORIAS|DATA: 22/06/2023|NOTA FISCAL: 000160923|DESTINO: CP RIO X BAYMARKET||BOLETO BANCÁRIO|001-BANCO DO BRASIL|AG-4767-8|C/C 25533-5</t>
  </si>
  <si>
    <t>ADGIA6BY</t>
  </si>
  <si>
    <t>PRESTAÇÃO DE SERVIÇO DE TRANSPORTE DE MERCADORIAS|DATA: 22/06/2023|COLETA 150 CAIXAS DE ESFIHAS HABIBS BAYMARKET X CP RIO||BOLETO BANCÁRIO|001-BANCO DO BRASIL|AG-4767-8|C/C 25533-5</t>
  </si>
  <si>
    <t>V99ESTMM</t>
  </si>
  <si>
    <t>PRESTAÇÃO DE SERVIÇO DE ARMAZENAGEM DE MERCADORIAS|DATA:23/06/2023|CARGA DE APARECIDA DE GOIÂNIA|CONGELAMENTO: 16 PALLET X R$ 90,00 - TOTAL R$ 1.440,0|MOVIMENTAÇÃO DE ENTRADA: 16 PALLET X R$ 35,00 - TOTAL R$ 560,00|MOVIMENTAÇÃO DE SAIDA: 16 PALLET X R$ 35,00 - TOTAL R$ 560,00||BOLETO BANCÁRIO|001-BANCO DO BRASIL|AG-4767-8|C/C 25533-5</t>
  </si>
  <si>
    <t>WR2YZGRE</t>
  </si>
  <si>
    <t>PRESTAÇÃO DE SERVIÇO DE TRANSPORTE DE MERCADORIAS|DATA:24/06/2023 |PRODUTO: MINI COXINHA PRE FRITA|LOJAS REX: GUANABARA SANTA CRUZ/SUPERMECADO GUANABARA (080229)/CAXIAS SHOPPING/ESTAÇÃO COELHO NETO/METRO CENTRAL BRASIL/BOTAFOGO/CENTRAL DO BRASIL/CARIOCA SHOPPING/SUPERMECADO GUANABARA(080231)/EXTRA VILA ISABEL/QUIOSQUE BAYMARKET SHOPPING/SHOPPING PATIO ALCANTARA|||BOLETO BANCÁRIO|001-BANCO DO BRASIL|AG-4767-8|C/C 25533-5</t>
  </si>
  <si>
    <t>8FKA8WTH</t>
  </si>
  <si>
    <t>PRESTAÇÃO DE SERVIÇO DE ARMAZENAGEM DE MERCADORIAS|DATA: 24/06/2023|CARGA DE RECIFE|CONGELAMENTO: 23 PALLET X R$ 90,00 - TOTAL R$ 2.070,00 |MOVIMENTAÇÃO DE ENTRADA: 23 PALLET X R$ 35,00 - TOTAL R$ 805,00|MOVIMENTAÇÃO DE SAIDA: 23 PALLET X R$ 35,00 - TOTAL R$ 805,00|REPALETIZAÇÃO: 02 PALLET X R$ 32,00 - TOTAL R$ 64,00 ||BOLETO BANCÁRIO|001-BANCO DO BRASIL|AG-4767-8|C/C 25533-5</t>
  </si>
  <si>
    <t>EUP5ZW5K</t>
  </si>
  <si>
    <t>PRESTAÇÃO DE SERVIÇO DE ARMAZENAGEM DE MERCADORIAS|LOCA: CP RIO|ARMAZENAMENTO|TRUCK: RJC-9H69 |DATA: 22/06 - 23/06 - 24/06 (3 DIARIAS)||BOLETO BANCÁRIO|001-BANCO DO BRASIL|AG-4767-8|C/C 25533-5</t>
  </si>
  <si>
    <t>RRJIJL4J</t>
  </si>
  <si>
    <t>PRESTAÇÃO DE SERVIÇO DE TRANSPORTE DE MERCADORIAS|DATA: 24/06/2023|DESTINO: RIO DE JANEIRO X APARECIDA DE GOIÂNIA|NUMERO DAS NOTAS FISCAIS: 000160859/000160999/000161000|TRUCK: RKK-5A29||BOLETO BANCÁRIO|001-BANCO DO BRASIL|AG-4767-8|C/C 25533-5</t>
  </si>
  <si>
    <t>PUMIELDU</t>
  </si>
  <si>
    <t>PRESTAÇÃO DE SERVIÇO DE TRANSPORTE DE MERCADORIAS|DATA: 26/06/2023|CARRO: RKH-2G26||BOLETO BANCÁRIO|001-BANCO DO BRASIL|AG-4767-8|C/C 25533-5</t>
  </si>
  <si>
    <t>YF94JKJR</t>
  </si>
  <si>
    <t>PRESTAÇÃO DE SERVIÇO DE TRANSPORTE DE MERCADORIAS|DATA: 26/06/2023,|NUMERO DA NOTA FISCAL: 000161112|DESTINO: CP RIO X ARMAZEM BFC ||BOLETO BANCÁRIO|001-BANCO DO BRASIL|AG-4767-8|C/C 25533-5</t>
  </si>
  <si>
    <t>BERFQ26R</t>
  </si>
  <si>
    <t>PRESTAÇÃO DE SERVIÇO DE TRANSPORTE DE MERCADORIAS|DATA: 27/06/2023|DESTINO: CP RIO X ARMAZEM BFC||BOLETO BANCÁRIO|001-BANCO DO BRASIL|AG-4767-8|C/C 25533-5</t>
  </si>
  <si>
    <t>HZGX4FDG</t>
  </si>
  <si>
    <t>PRESTAÇÃO DE SERVIÇO DE TRANSPORTE DE MERCADORIAS|DATA: 28/06/2023|LOJAS: AMERICAS/BANDEIRANTE/BELFORD ROXO/C. GRANDE II/CAMPINHO/CAMPO GRANDE/MEIER/PILARES/VILA VALQUEIRE/REX GUANABARA PENHA/REX SUPERMERCADO GUANABARA||BOLETO BANCÁRIO|001-BANCO DO BRASIL|AG-4767-8|C/C 25533-5</t>
  </si>
  <si>
    <t>9DVQVCST</t>
  </si>
  <si>
    <t>PRESTAÇÃO DE SERVIÇO DE TRANSPORTE DE MERCADORIAS|NUMERO DAS NOTAS FISCAIS: 000161200/000161201|DATA: 28/06/2023|DESTINO: CP RIO X ARMAZEM BFC ||BOLETO BANCÁRIO|001-BANCO DO BRASIL|AG-4767-8|C/C 25533-5</t>
  </si>
  <si>
    <t>MATXCBFU</t>
  </si>
  <si>
    <t>PRESTAÇÃO DE SERVIÇO DE TRANSPORTE DE MERCADORIAS|NUMERO DAS NOTAS FISCAIS: 000161202/000161203|DATA: 28/06/2023|DESTINO: CP RIO X ARMAZEM BFC ||BOLETO BANCÁRIO|001-BANCO DO BRASIL|AG-4767-8|C/C 25533-5</t>
  </si>
  <si>
    <t>QDECCZ14</t>
  </si>
  <si>
    <t>PRESTAÇÃO DE SERVIÇO DE ARMAZENAGEM DE MERCADORIAS|DATA:28/06/2023|CARGA DE CURITIBA|CONGELAMENTO: 12 PALLET X R$ 90,00 - TOTAL R$ 1.080,00|MOVIMENTAÇÃO DE ENTRADA: 12 PALLET X R$ 35,00 - TOTAL R$ 420,00|MOVIMENTAÇÃO DE SAIDA: 12 PALLET X R$ 35,00 - TOTAL R$ 420,00||BOLETO BANCÁRIO|001-BANCO DO BRASIL|AG-4767-8|C/C 25533-5</t>
  </si>
  <si>
    <t>GEUPBVFD</t>
  </si>
  <si>
    <t>PRESTAÇÃO DE SERVIÇO DE TRANSPORTE DE MERCADORIAS|CARRO: RJY6B44 DIA 29/06 - R$: 700,00 |CARRO: RKH2G26 DIA 29/06 - R$: 700,00||BOLETO BANCÁRIO|001-BANCO DO BRASIL|AG-4767-8|C/C 25533-5|PIX EMAIL: administrativo@bfctransportes.com.br</t>
  </si>
  <si>
    <t>HNWLY3ZA</t>
  </si>
  <si>
    <t>PRESTAÇÃO DE SERVIÇO DE TRANSPORTE DE MERCADORIAS|DATA: 28/06/2023|CARRO:RKR-5J41||BOLETO BANCÁRIO|001-BANCO DO BRASIL|AG-4767-8|C/C 25533-5</t>
  </si>
  <si>
    <t>QRYB4XNS</t>
  </si>
  <si>
    <t>PRESTAÇÃO DE SERVIÇO DE ARMAZENAGEM DE MERCADORIAS|DATA: 29/06/2023|CARGA DE MONTE ALTO|CONGELAMENTO: 12 PALLET X R$ 90,00 - TOTAL R$ 1.080,00|MOVIMENTAÇÃO DE ENTRADA: 12 PALLET X R$ 35,00 - TOTAL R$ 420,00|MOVIMENTAÇÃO DE SAIDA: 12 PALLET X R$ 35,00 - TOTAL R$ 420,00||BOLETO BANCÁRIO|001-BANCO DO BRASIL|AG-4767-8|C/C 25533-5</t>
  </si>
  <si>
    <t>BQQVDDWN</t>
  </si>
  <si>
    <t>PRESTAÇÃO DE SERVIÇO DE ARMAZENAGEM DE MERCADORIAS|DATA:29/06/2023|CARGA DE CURITIBA|MOVIMENTAÇÃO DE ENTRADA: 10 PALLET X R$ 35,00 - TOTAL R$ 350,00|MOVIMENTAÇÃO DE SAIDA: 10 PALLET X R$ 35,00 - TOTAL R$ 350,00||BOLETO BANCÁRIO|001-BANCO DO BRASIL|AG-4767-8|C/C 25533-5</t>
  </si>
  <si>
    <t>GFPVBBQI</t>
  </si>
  <si>
    <t>PRESTAÇÃO DE SERVIÇO DE TRANSPORTE DE MERCADORIAS|DATA: 30/06/2023|NUMERO DA NOTA FISCAL: 000161358|DESTINO: RIO DE JANEIRO X MONTE ALTO||BOLETO BANCÁRIO|001-BANCO DO BRASIL|AG-4767-8|C/C 25533-5</t>
  </si>
  <si>
    <t>JAIISZSY</t>
  </si>
  <si>
    <t>PRESTAÇÃO DE SERVIÇO DE TRANSPORTE DE MERCADORIAS|DATA: 30/06/2023|PRODUTO: COX. FRANGO PRE FRITA CONG/COX. MINI FRANCO PRE FRITA CONG|DESTINO LOJAS REX: 080230-REX GUANABARA SANTA CRUZ/080229-REX SUPERMERCADO GUANABARA/080175-REX GUANABARA PENHA/080231-REX SUPERMERCADO GUANABARA/080260-REX CARIOCA SHOPPING ||BOLETO BANCÁRIO|001-BANCO DO BRASIL|AG-4767-8|C/C 25533-5</t>
  </si>
  <si>
    <t>PVAS6UYT</t>
  </si>
  <si>
    <t>PRESTAÇÃO DE SERVIÇO DE TRANSPORTE DE MERCADORIAS|DATA: 29/06/2023|CARRO: RKH-5J65|Diaria referente a viagem para S. Paulo, PRIMEIRA ENTREGA: Transportadora frezze (End: rua makita Brasil, 300 São Bernardo do Campo)   /   SEGUNDA ENTREGA: Av. Mofarrej, 1100 - Vila Leopoldina, São Paulomercado Mundial||BOLETO BANCÁRIO|001-BANCO DO BRASIL|AG-4767-8|C/C 25533-5</t>
  </si>
  <si>
    <t>GTBR5PDH</t>
  </si>
  <si>
    <t>PRESTAÇÃO DE SERVIÇO DE TRANSPORTE DE MERCADORIAS|DATA: 30/06/2023|NUMERO DA NOTA FISCAL: 000161437|DESTINO:CP RIO X ARMAZEM BFC||BOLETO BANCÁRIO|001-BANCO DO BRASIL|AG-4767-8|C/C 25533-5</t>
  </si>
  <si>
    <t>JAN</t>
  </si>
  <si>
    <t>FEV</t>
  </si>
  <si>
    <t>MAR</t>
  </si>
  <si>
    <t>ABR</t>
  </si>
  <si>
    <t>MAI</t>
  </si>
  <si>
    <t>JUN</t>
  </si>
  <si>
    <t>REAL CARNES</t>
  </si>
  <si>
    <t>TUTTI DELI</t>
  </si>
  <si>
    <t>MERCATO EXPRESS</t>
  </si>
  <si>
    <t>SOLUPACK</t>
  </si>
  <si>
    <t>FRIGODARIO</t>
  </si>
  <si>
    <t>FRIOZEM</t>
  </si>
  <si>
    <t>NUN_MÊS</t>
  </si>
  <si>
    <t>AGO</t>
  </si>
  <si>
    <t>SET</t>
  </si>
  <si>
    <t>OUT</t>
  </si>
  <si>
    <t>NOV</t>
  </si>
  <si>
    <t>DEZ</t>
  </si>
  <si>
    <t>MÊS_NUM</t>
  </si>
  <si>
    <t>FATURAMENTO</t>
  </si>
  <si>
    <t>VALOR</t>
  </si>
  <si>
    <t>PRESTAÇÃO CAMINHÃO SANTANDER 11/60</t>
  </si>
  <si>
    <t xml:space="preserve">PRESTAÇÃO CAMINHÃO </t>
  </si>
  <si>
    <t>MARCIO REFRIGERAÇÃO</t>
  </si>
  <si>
    <t>ESCOLA PADRE BUTINHA</t>
  </si>
  <si>
    <t xml:space="preserve">PENSÃO CHRISTIANO </t>
  </si>
  <si>
    <t xml:space="preserve">PLANO DE SAUDE CHRISTIANO </t>
  </si>
  <si>
    <t xml:space="preserve">PRESTAÇÃO CAMINHÃO VW </t>
  </si>
  <si>
    <t>PORTA RKU-3B46</t>
  </si>
  <si>
    <t>PRESTAÇÃO CAMINHÃO CNH 11/60</t>
  </si>
  <si>
    <t>BAU CAMINHÃO CNH1 11/60</t>
  </si>
  <si>
    <t>BAU CAMINHÃO CNH2 11/60</t>
  </si>
  <si>
    <t>PRESTAÇÃO CAMINHÃO SANTANDER</t>
  </si>
  <si>
    <t>CONTA CLARO GALPÃO</t>
  </si>
  <si>
    <t xml:space="preserve">SEM PARAR </t>
  </si>
  <si>
    <t>CONTA VIVO MARCOS</t>
  </si>
  <si>
    <t xml:space="preserve">AMIL DENTAL </t>
  </si>
  <si>
    <t xml:space="preserve">CLARO EMPRESARIAL </t>
  </si>
  <si>
    <t xml:space="preserve">CONTA LUZ GALPÃO </t>
  </si>
  <si>
    <t>CONTA CLARO PRAÇA SECA</t>
  </si>
  <si>
    <t>CONTA VIVO CHRISTIANO</t>
  </si>
  <si>
    <t>PRESTAÇÃO CAMINHÃO SANTANDER 15/60</t>
  </si>
  <si>
    <t xml:space="preserve">WHIRLPOOL BRASTEMP </t>
  </si>
  <si>
    <t>AUTO POSTO CINCO ESTRELAS</t>
  </si>
  <si>
    <t>FAROL (RKU-3B46) 1/3</t>
  </si>
  <si>
    <t>DLE RASTREADOR</t>
  </si>
  <si>
    <t>RELOGIO DE PONTO</t>
  </si>
  <si>
    <t>PRESTAÇÃO CAMINHÃO RKE-4I86 16/55</t>
  </si>
  <si>
    <t>FGTS (FUNCINARIOS - 06/23)</t>
  </si>
  <si>
    <t xml:space="preserve">ESCRITORIO DE ADVOCACIA </t>
  </si>
  <si>
    <t>IPTU GALPÃO RAMOS 6/10</t>
  </si>
  <si>
    <t>PRESTAÇÃO CAMINHÃO CNH 15/60 RJU-7B93</t>
  </si>
  <si>
    <t>BAU CAMINHÃO CNH1 15/60</t>
  </si>
  <si>
    <t>BAU CAMINHÃO CNH2 15/60</t>
  </si>
  <si>
    <t>PRESTAÇÃO CAMINHÃO RKK-5A29 21/60</t>
  </si>
  <si>
    <t>PRESTAÇÃO CAMINHÃO LUS-5H20 02/55</t>
  </si>
  <si>
    <t>PRESTAÇÃO CAMINHÃO LUK-7E72 02/55</t>
  </si>
  <si>
    <t>AMERICAS EPI</t>
  </si>
  <si>
    <t>ACORDO JUDICIAL VAGNER 3/3</t>
  </si>
  <si>
    <t>CONTA CLARO GALPÃO JARDIM AMÉRICA</t>
  </si>
  <si>
    <t>CONTA CLARO GALPÃO RAMOS</t>
  </si>
  <si>
    <t>SEM PARAR PF</t>
  </si>
  <si>
    <t>SEM PARAR PJ</t>
  </si>
  <si>
    <t>TAXA DE INCENDIO GALPÃO RAMOS (5/5)</t>
  </si>
  <si>
    <t>CILINDRO RKH-2G26</t>
  </si>
  <si>
    <t>ABOLIÇÃO(PASTILHA E FILTRO)</t>
  </si>
  <si>
    <t>PRESTAÇÃO CAMINHÃO CNH 15/60 RJY-6B44</t>
  </si>
  <si>
    <t>PLANO ODONTOLÓGICO (FUNCIONARIOS)</t>
  </si>
  <si>
    <t xml:space="preserve">TELEMEDICINA </t>
  </si>
  <si>
    <t xml:space="preserve">CONTA DE LUZ GALPÃO RAMOS </t>
  </si>
  <si>
    <t>INSS (FUNCIONARIOS - 06/23)</t>
  </si>
  <si>
    <t>TORO RECAUCHUTAGEM (NFSe 98308) 1/2</t>
  </si>
  <si>
    <t>SASCAR</t>
  </si>
  <si>
    <t>PRESTAÇÃO CAMINHÃO RKU-3B46 24/55</t>
  </si>
  <si>
    <t>ABOLIÇÃO (DEGRAU LMX-8A52)</t>
  </si>
  <si>
    <t>PRESTAÇÃO CAMINHÃO RJC-9H69 14/60</t>
  </si>
  <si>
    <t>PRESTAÇÃO CAMINHÃO RKU-3A70 23/55</t>
  </si>
  <si>
    <t>DLE RASTREADOR (INSTALAÇÃO RKR-5J41)</t>
  </si>
  <si>
    <t xml:space="preserve">DLE RASTREADOR </t>
  </si>
  <si>
    <t>PASTILHA DE FREIO (ABOLIÇÃO)</t>
  </si>
  <si>
    <t>PRESTAÇÃO CAMINHÃO RKE-4I86 15/55</t>
  </si>
  <si>
    <t>FGTS (FUNCIONARIOS)</t>
  </si>
  <si>
    <t>ESCRITORIO DE ADVOCACIA</t>
  </si>
  <si>
    <t>IPTU GALPÃO RAMOS</t>
  </si>
  <si>
    <t>PRESTAÇÃO CAMINHÃO RJU-7B93 14/60</t>
  </si>
  <si>
    <t>BAU CAMINHÃO CNH1 14/60</t>
  </si>
  <si>
    <t>BAU CAMINHÃO CNH2 14/60</t>
  </si>
  <si>
    <t>PRESTAÇÃO CAMINHÃO RKK-5A29 20/60</t>
  </si>
  <si>
    <t>ACORDO JUDICIAL VAGNER</t>
  </si>
  <si>
    <t>PRESTAÇÃO CAMINHÃO LUS-5H20 01/55</t>
  </si>
  <si>
    <t>PRESTAÇÃO CAMINHÃO LUK-7E72 01/55</t>
  </si>
  <si>
    <t>CILINBRO (RKH-2G26)</t>
  </si>
  <si>
    <t>FILTROS (PACAEMBU)</t>
  </si>
  <si>
    <t xml:space="preserve">CONTADOR </t>
  </si>
  <si>
    <t>PRESTAÇÃO CAMINHÃO RJY-6B44 14/60</t>
  </si>
  <si>
    <t>TAXA DE INCENDIO GALPÃO RAMOS 4/5</t>
  </si>
  <si>
    <t xml:space="preserve">AGUA GALPÃO </t>
  </si>
  <si>
    <t>TELEMEDICINA BFC</t>
  </si>
  <si>
    <t>ODONTOLOGICO BFC</t>
  </si>
  <si>
    <t>PSIQUE SAUDE</t>
  </si>
  <si>
    <t>RADIADOR (RKE-4I86)</t>
  </si>
  <si>
    <t>INSS (FUNCIONARIOS)</t>
  </si>
  <si>
    <t>ABOLIÇÃO (4 INTERRUPTOR)</t>
  </si>
  <si>
    <t>TAMPA ARLA RKK-5A29 (EDSON) 2/2</t>
  </si>
  <si>
    <t>ALEXANDRE BORRACHEIRO 05/2023</t>
  </si>
  <si>
    <t>TAMPA ARLA LMX-8A52</t>
  </si>
  <si>
    <t>PRESTAÇÃO CAMINHÃO RKU-3B46 23/55</t>
  </si>
  <si>
    <t>PACAEMBU ( FLUIDO DE FREIOS)</t>
  </si>
  <si>
    <t>CARLOS BOMBISTA (BOMBA DE COMBUSTIVEL E REBOQUE)</t>
  </si>
  <si>
    <t>MECANICA BAIXINHO (RJU-7B93 - REVISÃO E TROCA PASTILHAS)</t>
  </si>
  <si>
    <t>PAPEL FOLHA A4 (4 PACOTES)</t>
  </si>
  <si>
    <t xml:space="preserve">VIGILANCIA SANITARIA (4 PLACAS) </t>
  </si>
  <si>
    <t xml:space="preserve">MANUTENÇÃO SITE </t>
  </si>
  <si>
    <t>DUC SEG (EQUIPAMENTOS)</t>
  </si>
  <si>
    <t xml:space="preserve">SASCAR </t>
  </si>
  <si>
    <t>SISTEMA GERENCIE AQUI</t>
  </si>
  <si>
    <t>PRESTAÇÃO CAMINHÃO RKR-5J41 18/60</t>
  </si>
  <si>
    <t>OPÇÃO MOLAS (LUS-5H20 1/5)</t>
  </si>
  <si>
    <t>SEGURO TRUCK RKK-5G29</t>
  </si>
  <si>
    <t>TORO RECAUCHUTAGEM (NFSe 44839) 4/5</t>
  </si>
  <si>
    <t xml:space="preserve">WHIRLPOOL BEBEDOURO BRASTEMP </t>
  </si>
  <si>
    <t>IMPERIAL COMERCIO (PNEU E CAMARA DE AR)</t>
  </si>
  <si>
    <t>ABOLIÇÃO CAMINHÕES PEÇAS RKH-2G26-RKU-3B46</t>
  </si>
  <si>
    <t>ABOLIÇÃO CAMINHÕES NF 287440</t>
  </si>
  <si>
    <t xml:space="preserve">PRESTAÇÃO CAMINHÃO CNH </t>
  </si>
  <si>
    <t xml:space="preserve">BAU CAMINHÃO CNH1 </t>
  </si>
  <si>
    <t>BAU CAMINHÃO CNH2</t>
  </si>
  <si>
    <t>IPTU RAMOS 4/10</t>
  </si>
  <si>
    <t>ABOLIÇÃO(AMORT/PAST. DE FREIO RKU-3A70) 2/3</t>
  </si>
  <si>
    <t xml:space="preserve">TAXA DE INCENDIO GALPÃO RAMOS </t>
  </si>
  <si>
    <t>ESCRITORIO DE CONTABILIDADE</t>
  </si>
  <si>
    <t xml:space="preserve">REEMBOLSO EDSON </t>
  </si>
  <si>
    <t>AGUA GALPÃO</t>
  </si>
  <si>
    <t>ABOLIÇÃO (PEÇA RKU-3B46)</t>
  </si>
  <si>
    <t xml:space="preserve">ALUGUEL EMPILHADEIRA </t>
  </si>
  <si>
    <t xml:space="preserve">PEÇAS RKH-2G26 (TRANSRIO) </t>
  </si>
  <si>
    <t>RADIADOR RKE-4I86</t>
  </si>
  <si>
    <t>TAMPA ARLA RKK-5A29 (EDSON) 1/2</t>
  </si>
  <si>
    <t>PACAEMBU (FILTROS PARA REVISÃO)</t>
  </si>
  <si>
    <t>TORO RECAUCHUTAGEM (NFSe 44839) 3/5</t>
  </si>
  <si>
    <t>IPTU GALPÃO RAMOS 2/10</t>
  </si>
  <si>
    <t>PACAEMBU AUTO PEÇAS ( 3 FILTROS AR/ 3 FILTROS OLEO)</t>
  </si>
  <si>
    <t>AB ABOLIÇÃO (DISCO DE FREIO)</t>
  </si>
  <si>
    <t>BELLUNO (MANUTENÇÃO RJU-7B93)</t>
  </si>
  <si>
    <t xml:space="preserve">SISTEMA GERENCIE AQUI </t>
  </si>
  <si>
    <t>TAMPA (RKH-2G26)</t>
  </si>
  <si>
    <t>CONTA VIVO M.D.S</t>
  </si>
  <si>
    <t>TAXA DE INCENDIO GALPÃO RAMOS 1/5</t>
  </si>
  <si>
    <t xml:space="preserve">AMERICAS EPI (NF 3174/3225/3321) </t>
  </si>
  <si>
    <t>ABOLIÇÃO (DISCO RKU-3B46)</t>
  </si>
  <si>
    <t>CONTA AGUA GALPÃO</t>
  </si>
  <si>
    <t>LM DIESEL ( MAO DE OBRA RKU-3A70)</t>
  </si>
  <si>
    <t>BORRACHARIA DUTRA (ALEXANDRE)</t>
  </si>
  <si>
    <t>ABOLIÇÃO (PORTA LUVAS + FILTROS- LMX-8A52)</t>
  </si>
  <si>
    <t>TAXA DE INCENDIO GALPÃO JD AMÉRICA</t>
  </si>
  <si>
    <t>TORO RECAUCHUTAGEM PNEUS 1/2</t>
  </si>
  <si>
    <t>ALUGUEL EMPILHADEIRA</t>
  </si>
  <si>
    <t>IMPOSTO DASN FEV/23</t>
  </si>
  <si>
    <t>REFRIGET LMX-8A52</t>
  </si>
  <si>
    <t>BELLUNO (MANUTENÇÃO TRUCK OKM)</t>
  </si>
  <si>
    <t>TORO RECAUCHUTAGEM (NFSe 44839) 1/5</t>
  </si>
  <si>
    <t>ABOLIÇÃO(AMORT/PAST. DE FREIO RKU-3A70) 3/3</t>
  </si>
  <si>
    <t xml:space="preserve">I.P.T.U RAMOS </t>
  </si>
  <si>
    <t xml:space="preserve">TAXA DE INCENDIO RAMOS </t>
  </si>
  <si>
    <t xml:space="preserve"> TORO RECAUCHUTAGEM PNEUS 2/2</t>
  </si>
  <si>
    <t>ALEXANDRE BORRACHEIRO</t>
  </si>
  <si>
    <t>PSIQUÊ SAÚDE</t>
  </si>
  <si>
    <t>IMPOSTO DASN 17/60</t>
  </si>
  <si>
    <t>IMPOSTO DASN 18/60</t>
  </si>
  <si>
    <t>IMPOSTO DASN 19/60</t>
  </si>
  <si>
    <t>MANUTENÇÃO SITE</t>
  </si>
  <si>
    <t>TORO RECAUCHUTAGEM (NFSe 44839) 2/5</t>
  </si>
  <si>
    <t>PRESTAÇÃO CAMINHÃO SANTANDER 10/60</t>
  </si>
  <si>
    <t xml:space="preserve">AUTO POSTO CINCO ESTRELAS </t>
  </si>
  <si>
    <t>RASTREADOR DLE</t>
  </si>
  <si>
    <t xml:space="preserve">SISTEMA DE PONTO ELETRONICO </t>
  </si>
  <si>
    <t>REFRIGET (COMP. SANDEN)</t>
  </si>
  <si>
    <t>ESCRITORIO ADVOCACIA DUFFRAYER</t>
  </si>
  <si>
    <t>PRESTAÇÃO CAMINHÃO CNH 10/60</t>
  </si>
  <si>
    <t>BAU CAMINHÃO CNH1 10/60</t>
  </si>
  <si>
    <t>BAU CAMINHÃO CNH2 10/60</t>
  </si>
  <si>
    <t>ALMOÇO DOUGLAS 10/02</t>
  </si>
  <si>
    <t>BELLUNO (MANUTENÇÃO TRUCK RJC-9H69)</t>
  </si>
  <si>
    <t>LOCAÇÃO EMPILHADERA</t>
  </si>
  <si>
    <t>IMPOSTO BFC 01/2023</t>
  </si>
  <si>
    <t>ABOLIÇÃO (REPARO RKU-3A70/LMX-8A52)</t>
  </si>
  <si>
    <t>ABOLIÇÃO (VIDRO RETROVISOR)</t>
  </si>
  <si>
    <t>PRESTAÇÃO CAMINHÃO SANTANDER 14/60</t>
  </si>
  <si>
    <t>ABOLIÇÃO (ELEMENTO-FILTRO)</t>
  </si>
  <si>
    <t>PRESTAÇÃO CAMINHÃO SANTANDER 09/60</t>
  </si>
  <si>
    <t>REVISÃO RJU-7B93</t>
  </si>
  <si>
    <t>ALEXANDRE BORRACHEIRO 01/11 A 16/12</t>
  </si>
  <si>
    <t>PRESTAÇÃO CAMINHÃO CNH 09/60</t>
  </si>
  <si>
    <t>BAU CAMINHÃO CNH1 09/60</t>
  </si>
  <si>
    <t>BAU CAMINHÃO CNH2 09/60</t>
  </si>
  <si>
    <t>ALMOÇO 05/01</t>
  </si>
  <si>
    <t>REVISÃO RKK-5A29</t>
  </si>
  <si>
    <t>REFRIGET (-238,38 MARCIO)</t>
  </si>
  <si>
    <t>ALMOÇO 16/01</t>
  </si>
  <si>
    <t>PRESTAÇÃO CAMINHÃO SANTANDER 13/60</t>
  </si>
  <si>
    <t>VIGILANCIA SANITARIA RJC-9H69</t>
  </si>
  <si>
    <t>CONTROLE DE PRAGAS RJC-9H69</t>
  </si>
  <si>
    <t>DASN (DEZEMBRO 2022)</t>
  </si>
  <si>
    <t>DATA VENC</t>
  </si>
  <si>
    <t>DATA DO PAGT</t>
  </si>
  <si>
    <t>STATUS</t>
  </si>
  <si>
    <t>DESCRIÇÃO</t>
  </si>
  <si>
    <t>DOCT</t>
  </si>
  <si>
    <t>Nº DOCT</t>
  </si>
  <si>
    <t>DESPESA</t>
  </si>
  <si>
    <t>TIPO DE DESPESA</t>
  </si>
  <si>
    <t>CENTRO DE CUSTO</t>
  </si>
  <si>
    <t>OBS</t>
  </si>
  <si>
    <t>SITUAÇÃO</t>
  </si>
  <si>
    <t>ANO_VENC</t>
  </si>
  <si>
    <t>MÊS_VENC</t>
  </si>
  <si>
    <t>ANO_PGT</t>
  </si>
  <si>
    <t>MÊS_PGT</t>
  </si>
  <si>
    <t>PAGO</t>
  </si>
  <si>
    <t>PARCELAMENTO</t>
  </si>
  <si>
    <t>VERIFICAR COM CRISTIANO</t>
  </si>
  <si>
    <t>OUTROS</t>
  </si>
  <si>
    <t>PRESTAÇÃO CAMINHÃO SANTANDER RKK-SA29 - PARC 23/60</t>
  </si>
  <si>
    <t>PRESTAÇÃO CAMINHÃO SANTANDER RKK-SA29 - PARC 24/60</t>
  </si>
  <si>
    <t>PRESTAÇÃO CAMINHÃO SANTANDER RKK-SA29 - PARC 25/60</t>
  </si>
  <si>
    <t>PRESTAÇÃO CAMINHÃO SANTANDER RKK-SA29 - PARC 26/60</t>
  </si>
  <si>
    <t>AQUISIÇÃO DE FROTAS</t>
  </si>
  <si>
    <t>FIXA</t>
  </si>
  <si>
    <t>OPERACIONAL</t>
  </si>
  <si>
    <t>CARNÊ</t>
  </si>
  <si>
    <t>PRESTAÇÃO CAMINHÃO SANTANDER - PARC 16/60</t>
  </si>
  <si>
    <t>PRESTAÇÃO CAMINHÃO SANTANDER - PARC 17/60</t>
  </si>
  <si>
    <t>PRESTAÇÃO CAMINHÃO SANTANDER - PARC 18/60</t>
  </si>
  <si>
    <t>PRESTAÇÃO CAMINHÃO SANTANDER - PARC 19/60</t>
  </si>
  <si>
    <t>PRESTAÇÃO CAMINHÃO SANTANDER - PARC 20/60</t>
  </si>
  <si>
    <t>BAU CAMINHÃO CNH 1 - PARC 17/60</t>
  </si>
  <si>
    <t>BAU CAMINHÃO CNH 1 - PARC 18/60</t>
  </si>
  <si>
    <t>BAU CAMINHÃO CNH 1 - PARC 19/60</t>
  </si>
  <si>
    <t>BAU CAMINHÃO CNH 1 - PARC 20/60</t>
  </si>
  <si>
    <t>BAU CAMINHÃO CNH 2 - PARC 16/60</t>
  </si>
  <si>
    <t>BAU CAMINHÃO CNH 2 - PARC 17/60</t>
  </si>
  <si>
    <t>BAU CAMINHÃO CNH 2 - PARC 18/60</t>
  </si>
  <si>
    <t>BAU CAMINHÃO CNH 2 - PARC 19/60</t>
  </si>
  <si>
    <t>BAU CAMINHÃO CNH 2 - PARC 20/60</t>
  </si>
  <si>
    <t>ADM</t>
  </si>
  <si>
    <t>PRESTAÇÃO CAMINHÃO RJU-7B93 - PARC 17/60</t>
  </si>
  <si>
    <t>PRESTAÇÃO CAMINHÃO RJU-7B93 - PARC 18/60</t>
  </si>
  <si>
    <t>PRESTAÇÃO CAMINHÃO RJU-7B93 - PARC 19/60</t>
  </si>
  <si>
    <t>PRESTAÇÃO CAMINHÃO RJU-7B93 - PARC 20/60</t>
  </si>
  <si>
    <t>PRESTAÇÃO CAMINHÃO CNH - RJY-6B44 - PARC 16/60</t>
  </si>
  <si>
    <t>PRESTAÇÃO CAMINHÃO CNH - RJY-6B44 - PARC 17/60</t>
  </si>
  <si>
    <t>PRESTAÇÃO CAMINHÃO CNH - RJY-6B44 - PARC 18/60</t>
  </si>
  <si>
    <t>PRESTAÇÃO CAMINHÃO CNH - RJY-6B44 - PARC 19/60</t>
  </si>
  <si>
    <t>PRESTAÇÃO CAMINHÃO CNH - RJY-6B44 - PARC 20/60</t>
  </si>
  <si>
    <t>0047234414</t>
  </si>
  <si>
    <t>PRESTAÇÃO CAMINHÃO RKU-3A70 - PARC 25/60</t>
  </si>
  <si>
    <t>PRESTAÇÃO CAMINHÃO RKU-3A70 - PARC 26/60</t>
  </si>
  <si>
    <t>PRESTAÇÃO CAMINHÃO RKU-3A70 - PARC 27/60</t>
  </si>
  <si>
    <t>PRESTAÇÃO CAMINHÃO RKU-3A70 - PARC 28/60</t>
  </si>
  <si>
    <t>PRESTAÇÃO CAMINHÃO RKU-3A70 - PARC 29/60</t>
  </si>
  <si>
    <t>0045984149</t>
  </si>
  <si>
    <t>0046982662</t>
  </si>
  <si>
    <t>PRESTAÇÃO CAMINHÃO VW - RKE-4I86 - PARC 17/60</t>
  </si>
  <si>
    <t>PRESTAÇÃO CAMINHÃO VW - RKE-4I86 - PARC 18/60</t>
  </si>
  <si>
    <t>PRESTAÇÃO CAMINHÃO VW - RKE-4I86 - PARC 19/60</t>
  </si>
  <si>
    <t>PRESTAÇÃO CAMINHÃO VW - RKE-4I86 - PARC 20/60</t>
  </si>
  <si>
    <t>PRESTAÇÃO CAMINHÃO VW - RKE-4I86 - PARC 21/60</t>
  </si>
  <si>
    <t>PRESTAÇÃO CAMINHÃO VW RKU-3B46 - PARC 25/60</t>
  </si>
  <si>
    <t>PRESTAÇÃO CAMINHÃO VW RKU-3B46 - PARC 26/60</t>
  </si>
  <si>
    <t>PRESTAÇÃO CAMINHÃO VW RKU-3B46 - PARC 27/60</t>
  </si>
  <si>
    <t>PRESTAÇÃO CAMINHÃO VW RKU-3B46 - PARC 28/60</t>
  </si>
  <si>
    <t>PRESTAÇÃO CAMINHÃO VW RKU-3B46 - PARC 29/60</t>
  </si>
  <si>
    <t>0046084729</t>
  </si>
  <si>
    <t>PRESTAÇÃO CAMINHÃO (VW - RKH-5J65) PARC 11/55</t>
  </si>
  <si>
    <t>PRESTAÇÃO CAMINHÃO VW - RKH-5J65 13/55</t>
  </si>
  <si>
    <t>PRESTAÇÃO CAMINHÃO VW - RKH-5J65 14/55</t>
  </si>
  <si>
    <t>PRESTAÇÃO CAMINHÃO VW - RKH-5J65 - PARC 15/60</t>
  </si>
  <si>
    <t>PRESTAÇÃO CAMINHÃO VW - RKH-5J65 - PARC 16/60</t>
  </si>
  <si>
    <t>PRESTAÇÃO CAMINHÃO VW - RKH-5J65 - PARC 17/60</t>
  </si>
  <si>
    <t>PRESTAÇÃO CAMINHÃO VW - RKH-5J65 - PARC 18/60</t>
  </si>
  <si>
    <t>PRESTAÇÃO CAMINHÃO VW - RKH-5J65 - PARC 19/60</t>
  </si>
  <si>
    <t>PRESTAÇÃO CAMINHÃO RKR-5J41 - PARC 20/60</t>
  </si>
  <si>
    <t>PRESTAÇÃO CAMINHÃO RKR-5J41 - PARC 21/60</t>
  </si>
  <si>
    <t>PRESTAÇÃO CAMINHÃO RKR-5J41 - PARC 22/60</t>
  </si>
  <si>
    <t>PRESTAÇÃO CAMINHÃO RKR-5J41 - PARC 23/60</t>
  </si>
  <si>
    <t>PRESTAÇÃO CAMINHÃO RKR-5J41 - PARC 24/60</t>
  </si>
  <si>
    <t>PRESTAÇÃO CAMINHÃO RKR-5J41 - PARC 19/60</t>
  </si>
  <si>
    <t>SEGURO TRUCK RKK-5G29 - PARC 2/6</t>
  </si>
  <si>
    <t>SEGURO TRUCK RKK-5G29 - PARC 3/6</t>
  </si>
  <si>
    <t>SEGURO TRUCK RKK-5G29 - PARC 4/6</t>
  </si>
  <si>
    <t>SEGURO TRUCK RKK-5G29 - PARC 5/6</t>
  </si>
  <si>
    <t>SEGURO TRUCK RKK-5G29 - PARC 6/6</t>
  </si>
  <si>
    <t>0000</t>
  </si>
  <si>
    <t>SEGURO DA FROTA</t>
  </si>
  <si>
    <t>OK</t>
  </si>
  <si>
    <t>20036145677</t>
  </si>
  <si>
    <t>À VISTA</t>
  </si>
  <si>
    <t>VARIÁVEL</t>
  </si>
  <si>
    <t>TORO RECAUCHUTAGEM - PARC 6/6</t>
  </si>
  <si>
    <t>OPÇÃO MOLAS LUK-7E72 - PARC 2/5</t>
  </si>
  <si>
    <t>OPÇÃO MOLAS LUK-7E72 - PARC 3/5</t>
  </si>
  <si>
    <t>OPÇÃO MOLAS LUK-7E72 - PARC 4/5</t>
  </si>
  <si>
    <t>OPÇÃO MOLAS LUK-7E72 - PARC 5/5</t>
  </si>
  <si>
    <t>CADÊ OS BOLETOS E NOTAS</t>
  </si>
  <si>
    <t>OPÇÃO MOLAS (LUS-5H20) - PARC 2/5</t>
  </si>
  <si>
    <t>OPÇÃO MOLAS (LUS-5H20) - PARC 3/5</t>
  </si>
  <si>
    <t>OPÇÃO MOLAS (LUS-5H20) - PARC 4/5</t>
  </si>
  <si>
    <t>OPÇÃO MOLAS (LUS-5H20) - PARC 5/5</t>
  </si>
  <si>
    <t>WHIRLPOOL BRASTEMP</t>
  </si>
  <si>
    <t>3000522525</t>
  </si>
  <si>
    <t>SISTEMA DO ADM</t>
  </si>
  <si>
    <t>00000</t>
  </si>
  <si>
    <t>MANUTENC. DA FROTA</t>
  </si>
  <si>
    <t>C2TI - MANUTENÇÃO SITE</t>
  </si>
  <si>
    <t>SISTEMA DA FROTA</t>
  </si>
  <si>
    <t>PROVISÃO</t>
  </si>
  <si>
    <t>DIESEL</t>
  </si>
  <si>
    <t>DIRETORIA</t>
  </si>
  <si>
    <t>PLANO DE SAUDE</t>
  </si>
  <si>
    <t>ESCOLA</t>
  </si>
  <si>
    <t>DLE RASTREADOR - 1</t>
  </si>
  <si>
    <t>FALAR COM A GIOVANA</t>
  </si>
  <si>
    <t>ADVOCACIA</t>
  </si>
  <si>
    <t>FALAR COM O ROGÉRIO</t>
  </si>
  <si>
    <t>FGTS (FUNCIONARIOS) REF A JULHO DE 2023</t>
  </si>
  <si>
    <t>FGTS (FUNCIONARIOS) REF A AGOSTO DE 2023</t>
  </si>
  <si>
    <t>FGTS (FUNCIONARIOS) REF A JSETEMBRO DE 2023</t>
  </si>
  <si>
    <t>FGTS (FUNCIONARIOS) REF A OUTUBRO DE 2023</t>
  </si>
  <si>
    <t>FGTS (FUNCIONARIOS) REF A NOVEMBRO DE 2023</t>
  </si>
  <si>
    <t>000</t>
  </si>
  <si>
    <t>FGTS</t>
  </si>
  <si>
    <t>IPTU GALPÃO RAMOS - PARC 7/10</t>
  </si>
  <si>
    <t>IPTU GALPÃO RAMOS - PARC 8/10</t>
  </si>
  <si>
    <t>IPTU GALPÃO RAMOS - PARC 9/10</t>
  </si>
  <si>
    <t>IPTU GALPÃO RAMOS - PARC 10/10</t>
  </si>
  <si>
    <t>IPTU GALPÃO RAMOS - VERIFICAR COM ROGERIO</t>
  </si>
  <si>
    <t>IPTU</t>
  </si>
  <si>
    <t>CUPOM CHEGA NO EMAIL - DIARIAMENTE - FATURA EM MÃOS</t>
  </si>
  <si>
    <t>PRESTAÇÃO CAMINHÃO SANTANDER RKK-SA29 - PARC 22/60</t>
  </si>
  <si>
    <t>PEGAR NO SITE  SANTANDER OS BOLETOS - DAILY CHASSI 35-150</t>
  </si>
  <si>
    <t>PEGAR NO SITE OS BOLETOS - VOLK</t>
  </si>
  <si>
    <t>CHEGA NO WHATZAP</t>
  </si>
  <si>
    <t>https://saude.sulamericaseguros.com.br/empresa/login/ -Login: 8T7AQ - MASTER -Senha: 832177</t>
  </si>
  <si>
    <t>SOLICITAR AO CHRISTIANO</t>
  </si>
  <si>
    <t>PEGAR NO SITE</t>
  </si>
  <si>
    <t>CONTA CLARO PRAÇA SECA - FILHA DO CHRISTIANO</t>
  </si>
  <si>
    <t>A PAGAR</t>
  </si>
  <si>
    <t>CHEGA NO EMAIL - bfctransportes@outlook.com</t>
  </si>
  <si>
    <t>COBRAR VIA ZAP</t>
  </si>
  <si>
    <t>https://www.sempararempresas.com.br/login - login - spt10778603 - e7236def</t>
  </si>
  <si>
    <t>https://minhaconta.semparar.com.br/index.html#/login - cpf - 08601386741 - Gole2823</t>
  </si>
  <si>
    <t>BELUNO VEICULOS LTDA</t>
  </si>
  <si>
    <t>PERGUNTAR A GIOVANIA</t>
  </si>
  <si>
    <t>WHIRLPOOL BRASTEMP - MANUTENÇÃO DO BEBEDOURO</t>
  </si>
  <si>
    <t>6WAWQLPN</t>
  </si>
  <si>
    <t>PRESTACAO DE SERVICO DE TRANSPORTES DE MERCADORIA|DATA:26/07/23|DESTINO:16 LOJAS HABIBS ||BOLETO BANCARIO|001-BANCO DO BRASIL|AG-4767-8|C/C 25533-5</t>
  </si>
  <si>
    <t>SOLICITAR ALTERAÇÃO DO EMAIL PARA RECEBIMENTO DO BOLETO - telefone 4004-4006.</t>
  </si>
  <si>
    <t>CEWMVQXY</t>
  </si>
  <si>
    <t>PRESTAÇÃO DE SERVIÇO DE TRANSPORTE DE MERCADORIAS|NOTA FISCAL: 000163079|DATA: 27/07/2023|DESTINO:CP RIO X ARMAZEM BFC |||BOLETO BANCÁRIO|001-BANCO DO BRASIL|AG-4767-8|C/C 25533-5</t>
  </si>
  <si>
    <t>CONTROLE DE PRAGAS RJY-7B93 E RJU-6B44</t>
  </si>
  <si>
    <t>CONTROLE DE PRAGAS RJY-7B93 E RJU-6B44 - RENOVAR A CADA 90 DIAS</t>
  </si>
  <si>
    <t>HIGIENIZAÇÃO DA FROTA</t>
  </si>
  <si>
    <t>CONTROLE DE PRAGAS RJC-9H69 - LUK-7E72 e LUS5H20 - RENOVAR A CADA 90 DIAS</t>
  </si>
  <si>
    <t>CONTROLE DE PRAGAS  RKU-3B46-RKE-4I86-RKK-5A29-KOA-8D13-LMX-8A52-RKR-5J41-RKR-5J65-RKU-3A70-RKH-2G26 - RENOVAR A CADA 90 DIAS</t>
  </si>
  <si>
    <t>PRESTAÇÃO CAMINHÃO RJU-7B93 - PARC 16/60</t>
  </si>
  <si>
    <t>BAU CAMINHÃO CNH 1 - PARC 16/60</t>
  </si>
  <si>
    <t>PRESTAÇÃO CAMINHÃO LUS-5H20 - PARC 3/55</t>
  </si>
  <si>
    <t>0048628564</t>
  </si>
  <si>
    <t>PRESTAÇÃO CAMINHÃO LUS-5H20 - PARC 4/55</t>
  </si>
  <si>
    <t>PRESTAÇÃO CAMINHÃO LUS-5H20 - PARC 5/55</t>
  </si>
  <si>
    <t>PRESTAÇÃO CAMINHÃO LUS-5H20 - PARC 6/55</t>
  </si>
  <si>
    <t>PRESTAÇÃO CAMINHÃO LUS-5H20 - PARC 7/55</t>
  </si>
  <si>
    <t>0048628572</t>
  </si>
  <si>
    <t>PRESTAÇÃO CAMINHÃO LUK-7E72 - PARC 3/55</t>
  </si>
  <si>
    <t>PRESTAÇÃO CAMINHÃO LUK-7E72 - PARC 4/55</t>
  </si>
  <si>
    <t>PRESTAÇÃO CAMINHÃO LUK-7E72 - PARC 5/55</t>
  </si>
  <si>
    <t>PRESTAÇÃO CAMINHÃO LUK-7E72 - PARC 6/55</t>
  </si>
  <si>
    <t>PRESTAÇÃO CAMINHÃO LUK-7E72 - PARC 7/55</t>
  </si>
  <si>
    <t>PEDÁGIO</t>
  </si>
  <si>
    <t>TELEFONIA</t>
  </si>
  <si>
    <t>ENERGIA ELETRICA</t>
  </si>
  <si>
    <t>AGUA E ESGOTO</t>
  </si>
  <si>
    <t>PLANO DENTARIO</t>
  </si>
  <si>
    <t>RH</t>
  </si>
  <si>
    <t>VERIFICAR A NF</t>
  </si>
  <si>
    <t>ACORDO JUDICIAL</t>
  </si>
  <si>
    <t>ALIMENTAÇÃO</t>
  </si>
  <si>
    <t>EPI</t>
  </si>
  <si>
    <t>v</t>
  </si>
  <si>
    <t>CONTABILIDADE</t>
  </si>
  <si>
    <t>IMPOSTOS DA EMPRESA</t>
  </si>
  <si>
    <t>INSS</t>
  </si>
  <si>
    <t>PENSÃO ALIMENTICIA</t>
  </si>
  <si>
    <t>TAXA DE INCENDIO</t>
  </si>
  <si>
    <t>PLANO ODONTOLOGICO</t>
  </si>
  <si>
    <t>MATERIAL DE ESCRITORIO</t>
  </si>
  <si>
    <t>USO COLETIVO</t>
  </si>
  <si>
    <t>NUN_MÊS_VENC</t>
  </si>
  <si>
    <t>NUN_MÊS_PGT</t>
  </si>
  <si>
    <t xml:space="preserve">DATA </t>
  </si>
  <si>
    <t>CAT</t>
  </si>
  <si>
    <t>DESTINO</t>
  </si>
  <si>
    <t>EMPRESA</t>
  </si>
  <si>
    <t>CNPJ</t>
  </si>
  <si>
    <t>DATA VENCIMENTO</t>
  </si>
  <si>
    <t>BOLETO Nº</t>
  </si>
  <si>
    <t>NOTA Nº</t>
  </si>
  <si>
    <t>DIAS EM ATRASO</t>
  </si>
  <si>
    <t>PAGO DIA</t>
  </si>
  <si>
    <t>V</t>
  </si>
  <si>
    <t>RIO X RIBEIRÃO PRETO</t>
  </si>
  <si>
    <t>GENNIUS ALIMENTOS</t>
  </si>
  <si>
    <t>27.665.906/0012-34</t>
  </si>
  <si>
    <t>RIBEIRÃO PRETO X RIO</t>
  </si>
  <si>
    <t>F</t>
  </si>
  <si>
    <t xml:space="preserve">RIO </t>
  </si>
  <si>
    <t xml:space="preserve">CENTRAL </t>
  </si>
  <si>
    <t>27.665.906/0058-17</t>
  </si>
  <si>
    <t>VARGAS</t>
  </si>
  <si>
    <t>27.665.906/0054-93</t>
  </si>
  <si>
    <t xml:space="preserve">QUIOSQUE COPACABANA </t>
  </si>
  <si>
    <t>09.646.120/0001-35</t>
  </si>
  <si>
    <t xml:space="preserve">Niteroi </t>
  </si>
  <si>
    <t>27.665.906/0070-03</t>
  </si>
  <si>
    <t>São Gonçalo</t>
  </si>
  <si>
    <t>27.665.906/0038-73</t>
  </si>
  <si>
    <t>RIO</t>
  </si>
  <si>
    <t>H</t>
  </si>
  <si>
    <t>Alameda São Boaventura</t>
  </si>
  <si>
    <t xml:space="preserve">Américas ( Padeli ) </t>
  </si>
  <si>
    <t>27.665.906/0034-40</t>
  </si>
  <si>
    <t>Av Brasil</t>
  </si>
  <si>
    <t>27.665.906/0039-54</t>
  </si>
  <si>
    <t>Belford Roxo</t>
  </si>
  <si>
    <t>27.665.906/0040-98</t>
  </si>
  <si>
    <t>Campinho</t>
  </si>
  <si>
    <t>CAMPINHO COMERCIAL</t>
  </si>
  <si>
    <t>16.492.785/0001-05</t>
  </si>
  <si>
    <t>Campo Grande I</t>
  </si>
  <si>
    <t>27.665.906/0041-79</t>
  </si>
  <si>
    <t>Campo Grande II</t>
  </si>
  <si>
    <t>27.665.906/0056-55</t>
  </si>
  <si>
    <t>Central do Brasil</t>
  </si>
  <si>
    <t>Estrada Bandeirantes</t>
  </si>
  <si>
    <t>27.665.906/0043-30</t>
  </si>
  <si>
    <t>Ilha do Governador</t>
  </si>
  <si>
    <t>27.665.906/0069-70</t>
  </si>
  <si>
    <t>Intendente Magalhães</t>
  </si>
  <si>
    <t>27.665.906/0064-65</t>
  </si>
  <si>
    <t>Madureira</t>
  </si>
  <si>
    <t>27.665.906/0060-31</t>
  </si>
  <si>
    <t>Méier</t>
  </si>
  <si>
    <t>27.665.906/0037-92</t>
  </si>
  <si>
    <t>Pavuna</t>
  </si>
  <si>
    <t>27.665.906/0047-64</t>
  </si>
  <si>
    <t>Pilares</t>
  </si>
  <si>
    <t>27.665.906/0042-50</t>
  </si>
  <si>
    <t>Pres Vargas</t>
  </si>
  <si>
    <t>Quiosque Copacabana</t>
  </si>
  <si>
    <t>Ragazzo Americas</t>
  </si>
  <si>
    <t>TED</t>
  </si>
  <si>
    <t>RIO(Baymarket-Esfirra)</t>
  </si>
  <si>
    <t>FRIBURGO</t>
  </si>
  <si>
    <t>MARTINS SILVA COMERCIO</t>
  </si>
  <si>
    <t>34.294.164/0001-90</t>
  </si>
  <si>
    <t>PIX</t>
  </si>
  <si>
    <t>PAVUNA/MADUREIRA/COPACABA (ENTREGA ESFIRRA)</t>
  </si>
  <si>
    <t>7 LOJAS RAGAZZO</t>
  </si>
  <si>
    <t>Belford Roxo(FRETE EXTRA)</t>
  </si>
  <si>
    <t>RIO(Retirada e entrega baby churros)</t>
  </si>
  <si>
    <t>RIO(Calebresa/Pepperoni Habib's)</t>
  </si>
  <si>
    <t>HABIBS AMERICA, HABIBS SÃO GONÇALO</t>
  </si>
  <si>
    <t>Av Brasil(IMPRODUTIVO)</t>
  </si>
  <si>
    <t>RIO(Bibsfiha Madureira Pavuna)</t>
  </si>
  <si>
    <t>RIO X APARECIDA DE GOIANIA</t>
  </si>
  <si>
    <t>APARECIDA DE GOIANIA X RIO</t>
  </si>
  <si>
    <t>SAO PAULO(FORNO)</t>
  </si>
  <si>
    <t>ALSARAIVA COMERCIO</t>
  </si>
  <si>
    <t>56.286.727/0001-31</t>
  </si>
  <si>
    <t>RIO(RODRIGO PUGLIESI)</t>
  </si>
  <si>
    <t>RIO(COLETA EM QUEIMADOS)</t>
  </si>
  <si>
    <t>B 02</t>
  </si>
  <si>
    <t>B 03</t>
  </si>
  <si>
    <t>IMPRODUTIVO(ALFREDO/RODRIGO)</t>
  </si>
  <si>
    <t>B04</t>
  </si>
  <si>
    <t>B 05</t>
  </si>
  <si>
    <t>B06</t>
  </si>
  <si>
    <t>B08</t>
  </si>
  <si>
    <t>B 09</t>
  </si>
  <si>
    <t>B 10</t>
  </si>
  <si>
    <t>B 12</t>
  </si>
  <si>
    <t>RIO(FREGUESIA-IRAJA-NILOPOLIS)</t>
  </si>
  <si>
    <t>B 13</t>
  </si>
  <si>
    <t>B 14</t>
  </si>
  <si>
    <t>B 15</t>
  </si>
  <si>
    <t>B 16</t>
  </si>
  <si>
    <t>RIO(Baymarket)</t>
  </si>
  <si>
    <t>B 17</t>
  </si>
  <si>
    <t>B 18</t>
  </si>
  <si>
    <t>B 19</t>
  </si>
  <si>
    <t>B 20</t>
  </si>
  <si>
    <t>B 21</t>
  </si>
  <si>
    <t>B 23</t>
  </si>
  <si>
    <t>B 25</t>
  </si>
  <si>
    <t>B 26</t>
  </si>
  <si>
    <t>B 22</t>
  </si>
  <si>
    <t xml:space="preserve">RIO(Queimados) </t>
  </si>
  <si>
    <t>B 28</t>
  </si>
  <si>
    <t>RIO(VARIAS LOJAS)</t>
  </si>
  <si>
    <t>B 29</t>
  </si>
  <si>
    <t>BICÃO POINT</t>
  </si>
  <si>
    <t xml:space="preserve">BICAO POINT SUPER </t>
  </si>
  <si>
    <t>04.933.951/0001-74</t>
  </si>
  <si>
    <t>CASH</t>
  </si>
  <si>
    <t>B 34</t>
  </si>
  <si>
    <t>B 33</t>
  </si>
  <si>
    <t xml:space="preserve">Monte Alto </t>
  </si>
  <si>
    <t>B 24</t>
  </si>
  <si>
    <t>RIO(FRETE VELOG)</t>
  </si>
  <si>
    <t>B 35</t>
  </si>
  <si>
    <t>RIO(EMBALAGENS)</t>
  </si>
  <si>
    <t>B 36</t>
  </si>
  <si>
    <t>ITAPEVI X RIO</t>
  </si>
  <si>
    <t>B 39</t>
  </si>
  <si>
    <t>B 27</t>
  </si>
  <si>
    <t>B 40</t>
  </si>
  <si>
    <t>B 41</t>
  </si>
  <si>
    <t>RIO (QUEIJO ESFIHA-VARIAS LOJAS)</t>
  </si>
  <si>
    <t>B 43</t>
  </si>
  <si>
    <t>B 42</t>
  </si>
  <si>
    <t xml:space="preserve"> RIO X ITAPEVI </t>
  </si>
  <si>
    <t>B 30</t>
  </si>
  <si>
    <t>B 44</t>
  </si>
  <si>
    <t>B 46</t>
  </si>
  <si>
    <t>B 37</t>
  </si>
  <si>
    <t>B 47</t>
  </si>
  <si>
    <t>B 48</t>
  </si>
  <si>
    <t>B 49</t>
  </si>
  <si>
    <t>B 50</t>
  </si>
  <si>
    <t>B 51</t>
  </si>
  <si>
    <t>B 38</t>
  </si>
  <si>
    <t>B 52</t>
  </si>
  <si>
    <t>B 53</t>
  </si>
  <si>
    <t>B 56</t>
  </si>
  <si>
    <t>B 45</t>
  </si>
  <si>
    <t>B 54</t>
  </si>
  <si>
    <t>B 59</t>
  </si>
  <si>
    <t>B 55</t>
  </si>
  <si>
    <t>B 60</t>
  </si>
  <si>
    <t>B 61</t>
  </si>
  <si>
    <t>RIO(HABIBS PILARES, AV BRASIL)</t>
  </si>
  <si>
    <t>B 62</t>
  </si>
  <si>
    <t>B 63</t>
  </si>
  <si>
    <t>B 57</t>
  </si>
  <si>
    <t>RIO(MINI COXINHA 25 LOJAS)</t>
  </si>
  <si>
    <t>B 64</t>
  </si>
  <si>
    <t xml:space="preserve">RIO DE JANEIRO X MONTE ALTO </t>
  </si>
  <si>
    <t>B 66</t>
  </si>
  <si>
    <t>MONTE ALTO X RIO DE JANEIRO</t>
  </si>
  <si>
    <t>B 67</t>
  </si>
  <si>
    <t>RIO (VILOG)</t>
  </si>
  <si>
    <t>B 69</t>
  </si>
  <si>
    <t>B 70</t>
  </si>
  <si>
    <t>B 72</t>
  </si>
  <si>
    <t>B 73</t>
  </si>
  <si>
    <t>B 75</t>
  </si>
  <si>
    <t>RIO(ESFIHAS-BAY MARKET)</t>
  </si>
  <si>
    <t xml:space="preserve">B77 </t>
  </si>
  <si>
    <t>RIO(ENTREGA 30 LOJAS MINI COXINHA)</t>
  </si>
  <si>
    <t>B78</t>
  </si>
  <si>
    <t xml:space="preserve">RIO (MASSA FOLHADA) </t>
  </si>
  <si>
    <t>B 79</t>
  </si>
  <si>
    <t>RIO (MINI COXINHA)</t>
  </si>
  <si>
    <t>B 80</t>
  </si>
  <si>
    <t>B 68</t>
  </si>
  <si>
    <t>B 71</t>
  </si>
  <si>
    <t>RIO (RAGAZZO AMERICAS)</t>
  </si>
  <si>
    <t>B 81</t>
  </si>
  <si>
    <t>Ilha do Governador(FRETE EXTRA)</t>
  </si>
  <si>
    <t>B 82</t>
  </si>
  <si>
    <t>B 65</t>
  </si>
  <si>
    <t>B 74</t>
  </si>
  <si>
    <t>RIO Habibs Madureira(ESFIHA)</t>
  </si>
  <si>
    <t>B 92</t>
  </si>
  <si>
    <t>RIO Habibs Pavuna(ESFIHA)</t>
  </si>
  <si>
    <t>B 93</t>
  </si>
  <si>
    <t>RIO (BAYMARKET)</t>
  </si>
  <si>
    <t>B 94</t>
  </si>
  <si>
    <t>B 83</t>
  </si>
  <si>
    <t>RIO (BAY MARKET)</t>
  </si>
  <si>
    <t>B 85</t>
  </si>
  <si>
    <t xml:space="preserve">MONTE ALTO X DIADEMA </t>
  </si>
  <si>
    <t>B 84</t>
  </si>
  <si>
    <t>B 86</t>
  </si>
  <si>
    <t>B 87</t>
  </si>
  <si>
    <t>B 88</t>
  </si>
  <si>
    <t>B 89</t>
  </si>
  <si>
    <t>RIO (SHOPPING PARTAGE)</t>
  </si>
  <si>
    <t>B 90</t>
  </si>
  <si>
    <t>B 91</t>
  </si>
  <si>
    <t>RIO(BAYMARKET, PAVUNA E MADUREIRA)</t>
  </si>
  <si>
    <t>B 95</t>
  </si>
  <si>
    <t>B 96</t>
  </si>
  <si>
    <t>B 97</t>
  </si>
  <si>
    <t>B 98</t>
  </si>
  <si>
    <t>B 99</t>
  </si>
  <si>
    <t>B 100</t>
  </si>
  <si>
    <t>B 101</t>
  </si>
  <si>
    <t>B 104</t>
  </si>
  <si>
    <t>RIO (BAYMARKET X CP RIO- DEVULUÇÃO ESFIHA)</t>
  </si>
  <si>
    <t>B 102</t>
  </si>
  <si>
    <t>RIO (VARIAS LOJAS)</t>
  </si>
  <si>
    <t>B 105</t>
  </si>
  <si>
    <t>RIO (LOJA RAGAZZO AMERICAS)</t>
  </si>
  <si>
    <t>B 106</t>
  </si>
  <si>
    <t>B 107</t>
  </si>
  <si>
    <t>B 108</t>
  </si>
  <si>
    <t>B 109</t>
  </si>
  <si>
    <t>B 110</t>
  </si>
  <si>
    <t>RIO( RAGAZZO AMERICAS)</t>
  </si>
  <si>
    <t>B 111</t>
  </si>
  <si>
    <t>B 112</t>
  </si>
  <si>
    <t>RIO(BAYMARKET)</t>
  </si>
  <si>
    <t>B 113</t>
  </si>
  <si>
    <t>B 114</t>
  </si>
  <si>
    <t>RIO(HABIBS CAMPO GRANDE I )</t>
  </si>
  <si>
    <t>B 115</t>
  </si>
  <si>
    <t>RIO(VILOG)</t>
  </si>
  <si>
    <t>B 116</t>
  </si>
  <si>
    <t>B 117</t>
  </si>
  <si>
    <t>B 118</t>
  </si>
  <si>
    <t>B 119</t>
  </si>
  <si>
    <t>B 121</t>
  </si>
  <si>
    <t>B 122</t>
  </si>
  <si>
    <t>B 123</t>
  </si>
  <si>
    <t>RIO(ALAMEDA POINT-REX METRO CENTRAL-REX EXTRA GALEAO II)</t>
  </si>
  <si>
    <t>B 124</t>
  </si>
  <si>
    <t>B 126</t>
  </si>
  <si>
    <t xml:space="preserve">  MONTE ALTO X RIO DE JANEIRO</t>
  </si>
  <si>
    <t xml:space="preserve"> B 127</t>
  </si>
  <si>
    <t>B 128</t>
  </si>
  <si>
    <t>CP X HABIBS Pres Vargas</t>
  </si>
  <si>
    <t>B 129</t>
  </si>
  <si>
    <t>CP X HABIBS Pilares</t>
  </si>
  <si>
    <t>B 130</t>
  </si>
  <si>
    <t>CP X HABIBS Estrada Bandeirantes</t>
  </si>
  <si>
    <t>B 131</t>
  </si>
  <si>
    <t>B 132</t>
  </si>
  <si>
    <t>B 133</t>
  </si>
  <si>
    <t>B 134</t>
  </si>
  <si>
    <t>RIO (RAGAZZO ACRE)</t>
  </si>
  <si>
    <t>B 135</t>
  </si>
  <si>
    <t xml:space="preserve">RIO(12 DIARIAS DE ARMAZENAGEM) </t>
  </si>
  <si>
    <t xml:space="preserve">B 139 </t>
  </si>
  <si>
    <t>B 140</t>
  </si>
  <si>
    <t xml:space="preserve">RIO (CP RIO X VILOG + 1 D ARMAZENAMENTO) </t>
  </si>
  <si>
    <t>B 141</t>
  </si>
  <si>
    <t>RIO (3 DIARIAS DE ARMAZENAMENTO)</t>
  </si>
  <si>
    <t>B 142</t>
  </si>
  <si>
    <t>RIO (1 DIARIA DE ARMAZENAMENTO)</t>
  </si>
  <si>
    <t>B 143</t>
  </si>
  <si>
    <t>B 145</t>
  </si>
  <si>
    <t>RIO(HABIBS PAVUNA/ BAYMARKET)</t>
  </si>
  <si>
    <t>B 146</t>
  </si>
  <si>
    <t>B 147</t>
  </si>
  <si>
    <t>GOIANIA X RIO DE JANEIRO</t>
  </si>
  <si>
    <t>B 148</t>
  </si>
  <si>
    <t>B 149</t>
  </si>
  <si>
    <t>BK NITEROI</t>
  </si>
  <si>
    <t>ZAMP S.A.</t>
  </si>
  <si>
    <t>13.574.594/0542-88</t>
  </si>
  <si>
    <t>B 136</t>
  </si>
  <si>
    <t xml:space="preserve">BK SÃO GONÇALO </t>
  </si>
  <si>
    <t>13.574.594/0052-36</t>
  </si>
  <si>
    <t>B 138</t>
  </si>
  <si>
    <t>B 151</t>
  </si>
  <si>
    <t>RIO X JANDIRA-SP</t>
  </si>
  <si>
    <t>B 152</t>
  </si>
  <si>
    <t xml:space="preserve">ITAPEVI X MONTE ALTO </t>
  </si>
  <si>
    <t>B 153</t>
  </si>
  <si>
    <t>B 154</t>
  </si>
  <si>
    <t>B 155</t>
  </si>
  <si>
    <t>BK ITABORAI</t>
  </si>
  <si>
    <t>13.574.594/1132-09</t>
  </si>
  <si>
    <t>B 144</t>
  </si>
  <si>
    <t>B 150</t>
  </si>
  <si>
    <t>RIO(RAGAZZO AMERICAS-CAMPO GRANDE II)</t>
  </si>
  <si>
    <t>B 156</t>
  </si>
  <si>
    <t>RIO(VILOG X CP RIO )</t>
  </si>
  <si>
    <t>B 157</t>
  </si>
  <si>
    <t>B 158</t>
  </si>
  <si>
    <t>B 159</t>
  </si>
  <si>
    <t xml:space="preserve">ITAPEVI X RIO </t>
  </si>
  <si>
    <t>B 160</t>
  </si>
  <si>
    <t>B 161</t>
  </si>
  <si>
    <t>B 163</t>
  </si>
  <si>
    <t>B 164</t>
  </si>
  <si>
    <t>RIO(habibs freguesia(rua tirol)</t>
  </si>
  <si>
    <t>B 165</t>
  </si>
  <si>
    <t>B 166</t>
  </si>
  <si>
    <t>B 167</t>
  </si>
  <si>
    <t>RIO(ARMAZENAMENTO TRUCK)</t>
  </si>
  <si>
    <t>B 169</t>
  </si>
  <si>
    <t>B 170</t>
  </si>
  <si>
    <t>B 171</t>
  </si>
  <si>
    <t>RIO(CP RIO X BAYMARKET X CP RIO)</t>
  </si>
  <si>
    <t>B172</t>
  </si>
  <si>
    <t>RIO(7 DIAS DE ARMAZENAGEM NO TRUCK)</t>
  </si>
  <si>
    <t>B 173</t>
  </si>
  <si>
    <t>B 174</t>
  </si>
  <si>
    <t>B 175</t>
  </si>
  <si>
    <t>RIO (ARMAZENAMENTO 05/02 A 11/02)</t>
  </si>
  <si>
    <t>B 176</t>
  </si>
  <si>
    <t>B 177</t>
  </si>
  <si>
    <t xml:space="preserve">B 178 </t>
  </si>
  <si>
    <t>B 179</t>
  </si>
  <si>
    <t>RIO (VILOG X RIO)</t>
  </si>
  <si>
    <t>B 180</t>
  </si>
  <si>
    <t>RIO (REXs)</t>
  </si>
  <si>
    <t>B 181</t>
  </si>
  <si>
    <t>B 182</t>
  </si>
  <si>
    <t>B 183</t>
  </si>
  <si>
    <t>RIO (PERNOITE)</t>
  </si>
  <si>
    <t>B 184</t>
  </si>
  <si>
    <t>RIO (ARMAZENAMENTO TRUCK)</t>
  </si>
  <si>
    <t>B 185</t>
  </si>
  <si>
    <t>B 187</t>
  </si>
  <si>
    <t>B 188</t>
  </si>
  <si>
    <t>B 189</t>
  </si>
  <si>
    <t>B 190</t>
  </si>
  <si>
    <t>B 191</t>
  </si>
  <si>
    <t>RIO (CP RIO X BAYMARKET X CP RIO + 12H ARMAZENAGEM)</t>
  </si>
  <si>
    <t>B 192</t>
  </si>
  <si>
    <t>B 193</t>
  </si>
  <si>
    <t>B 194</t>
  </si>
  <si>
    <t>B 195</t>
  </si>
  <si>
    <t>RIO (ARMAZENAMENTO)</t>
  </si>
  <si>
    <t>B 196</t>
  </si>
  <si>
    <t>RIO (HABIBS MEIER)</t>
  </si>
  <si>
    <t>B 197</t>
  </si>
  <si>
    <t>B 198</t>
  </si>
  <si>
    <t>B 199</t>
  </si>
  <si>
    <t>B 200</t>
  </si>
  <si>
    <t>B 201</t>
  </si>
  <si>
    <t>B 202</t>
  </si>
  <si>
    <t xml:space="preserve">VILOG(RIO) X ITAPEVI </t>
  </si>
  <si>
    <t>B 203</t>
  </si>
  <si>
    <t>VILOG X CP RIO + ARMAZENAMENTO</t>
  </si>
  <si>
    <t>B 204</t>
  </si>
  <si>
    <t>ITAPEVI X RIO DE JANEIRO</t>
  </si>
  <si>
    <t>B 205</t>
  </si>
  <si>
    <t>B 206</t>
  </si>
  <si>
    <t>RIO (VILOG X CP RIO + ARMAZENAGEM)</t>
  </si>
  <si>
    <t>B 207</t>
  </si>
  <si>
    <t>RIO (DUTRA/IRAJA)</t>
  </si>
  <si>
    <t>B 208</t>
  </si>
  <si>
    <t>B 209</t>
  </si>
  <si>
    <t>B 210</t>
  </si>
  <si>
    <t>B 211</t>
  </si>
  <si>
    <t>RIO (SHOPPING CARIOCA/DUTRA/VILAR DO TELES)</t>
  </si>
  <si>
    <t>B 212</t>
  </si>
  <si>
    <t>B 213</t>
  </si>
  <si>
    <t>B 215</t>
  </si>
  <si>
    <t>B 216</t>
  </si>
  <si>
    <t>RIO(VILOG+ARMAZENAGEM)</t>
  </si>
  <si>
    <t>B 217</t>
  </si>
  <si>
    <t>B 218</t>
  </si>
  <si>
    <t>B 219</t>
  </si>
  <si>
    <t>B 220</t>
  </si>
  <si>
    <t>RIO(VARIAS LOJAS 15 )</t>
  </si>
  <si>
    <t>B 221</t>
  </si>
  <si>
    <t>RIO(ITABORAI/MARICA/MACAE)</t>
  </si>
  <si>
    <t>B 222</t>
  </si>
  <si>
    <t>B 223</t>
  </si>
  <si>
    <t>RIO(3 DIAS DE ARMAZENAGEM)</t>
  </si>
  <si>
    <t>B 224</t>
  </si>
  <si>
    <t>B 225</t>
  </si>
  <si>
    <t>B 226</t>
  </si>
  <si>
    <t>RIO(VARIAS LOJAS 12 )</t>
  </si>
  <si>
    <t>B 227</t>
  </si>
  <si>
    <t>B 228</t>
  </si>
  <si>
    <t>RIO(VARIAS LOJAS 14 )</t>
  </si>
  <si>
    <t>B 229</t>
  </si>
  <si>
    <t>B 230</t>
  </si>
  <si>
    <t>B 231</t>
  </si>
  <si>
    <t>B 232</t>
  </si>
  <si>
    <t>RIO(VILOG +18HORAS DE ARMAZENAMENTO)</t>
  </si>
  <si>
    <t>B 233</t>
  </si>
  <si>
    <t>B 234</t>
  </si>
  <si>
    <t>RIO(VILOG + ARMAZENAMENTO)</t>
  </si>
  <si>
    <t>B 235</t>
  </si>
  <si>
    <t>B 236</t>
  </si>
  <si>
    <t>B 237</t>
  </si>
  <si>
    <t>RIO(VARIAS LOJAS )</t>
  </si>
  <si>
    <t>B 238</t>
  </si>
  <si>
    <t>RIO(HABIBS-BRASIL/BELFORD ROXO/ILHA)</t>
  </si>
  <si>
    <t>B 239</t>
  </si>
  <si>
    <t>B 240</t>
  </si>
  <si>
    <t>RIO(VILOG 25/03/2022 TRUCK)</t>
  </si>
  <si>
    <t>B 241</t>
  </si>
  <si>
    <t>B 242</t>
  </si>
  <si>
    <t xml:space="preserve">RIO DE JANEIRO X ITAPEVI </t>
  </si>
  <si>
    <t>B 243</t>
  </si>
  <si>
    <t>B 244</t>
  </si>
  <si>
    <t>RIO(35 LOJAS)</t>
  </si>
  <si>
    <t>B 245</t>
  </si>
  <si>
    <t>B 246</t>
  </si>
  <si>
    <t>B 247</t>
  </si>
  <si>
    <t>B 248</t>
  </si>
  <si>
    <t>B 276</t>
  </si>
  <si>
    <t xml:space="preserve">RIO (VILOG) </t>
  </si>
  <si>
    <t>B 250</t>
  </si>
  <si>
    <t>RIO (HABIBS MADUREIRA-HABIBS PAVUNA)</t>
  </si>
  <si>
    <t>B 251</t>
  </si>
  <si>
    <t>RIO( 5 LOJAS HABIBS)</t>
  </si>
  <si>
    <t>B 252</t>
  </si>
  <si>
    <t>B 253</t>
  </si>
  <si>
    <t>B 254</t>
  </si>
  <si>
    <t>B 255</t>
  </si>
  <si>
    <t>B 256</t>
  </si>
  <si>
    <t>B 257</t>
  </si>
  <si>
    <t>B 258</t>
  </si>
  <si>
    <t>B 259</t>
  </si>
  <si>
    <t xml:space="preserve">RIO (HABIBS BAYMARKET) </t>
  </si>
  <si>
    <t>B 260</t>
  </si>
  <si>
    <t xml:space="preserve">RIO (RAGAZZO BAYMARKET) </t>
  </si>
  <si>
    <t>B 261</t>
  </si>
  <si>
    <t xml:space="preserve">RIO (VARIAS LOJAS 4 LOJAS) </t>
  </si>
  <si>
    <t>B 262</t>
  </si>
  <si>
    <t>B 263</t>
  </si>
  <si>
    <t xml:space="preserve">RIO (HABIBS BAYMARKET/PAVUNA/MADUREIRA) </t>
  </si>
  <si>
    <t>B 264</t>
  </si>
  <si>
    <t xml:space="preserve">RIO (VARIAS LOJAS/26 LOJAS) </t>
  </si>
  <si>
    <t>B 265</t>
  </si>
  <si>
    <t>B 266</t>
  </si>
  <si>
    <t>B 267</t>
  </si>
  <si>
    <t>B 268</t>
  </si>
  <si>
    <t>B 269</t>
  </si>
  <si>
    <t>RIO (BAYMARKET - MANHÃ)</t>
  </si>
  <si>
    <t>B 270</t>
  </si>
  <si>
    <t>RIO (BAYMARKET - TARDE)</t>
  </si>
  <si>
    <t>B 271</t>
  </si>
  <si>
    <t>B 272</t>
  </si>
  <si>
    <t>B 273</t>
  </si>
  <si>
    <t>RIO (3 DIARIAS DE ARMAZENAMENTO NO TRUCK)</t>
  </si>
  <si>
    <t>B 274</t>
  </si>
  <si>
    <t>RIO (VILOG RKH-5J65)</t>
  </si>
  <si>
    <t>B 275</t>
  </si>
  <si>
    <t>RIO (VILOG RKR-5J41)</t>
  </si>
  <si>
    <t>B 277</t>
  </si>
  <si>
    <t>B 278</t>
  </si>
  <si>
    <t>MONTE ALTO X ITAPEVI</t>
  </si>
  <si>
    <t>B 279</t>
  </si>
  <si>
    <t>RIO (HABIBS-SENADOR VASCONCELOS)</t>
  </si>
  <si>
    <t>B 280</t>
  </si>
  <si>
    <t>B 281</t>
  </si>
  <si>
    <t>B 282</t>
  </si>
  <si>
    <t>B 283</t>
  </si>
  <si>
    <t>B 284</t>
  </si>
  <si>
    <t>B 285</t>
  </si>
  <si>
    <t>B 286</t>
  </si>
  <si>
    <t>RIO (MACAE)</t>
  </si>
  <si>
    <t>B 287</t>
  </si>
  <si>
    <t>RIO (VARIAS LOJAS - 31 LOJAS)</t>
  </si>
  <si>
    <t>B 288</t>
  </si>
  <si>
    <t>B 289</t>
  </si>
  <si>
    <t>RIO (VARIAS LOJAS - 26 LOJAS)</t>
  </si>
  <si>
    <t>B 290</t>
  </si>
  <si>
    <t>RIO (MARICA POINT SUPER)</t>
  </si>
  <si>
    <t>B 291</t>
  </si>
  <si>
    <t>RIO (MACAÉ)</t>
  </si>
  <si>
    <t>B 292</t>
  </si>
  <si>
    <t>RIO (ITABORAI POINT)</t>
  </si>
  <si>
    <t>B 293</t>
  </si>
  <si>
    <t>RIO (4 DIARIAS DE ARMAZENAMENTO NO 3/4)</t>
  </si>
  <si>
    <t>B 294</t>
  </si>
  <si>
    <t>B 295</t>
  </si>
  <si>
    <t>B 296</t>
  </si>
  <si>
    <t>B 297</t>
  </si>
  <si>
    <t>B 298</t>
  </si>
  <si>
    <t>RIO (VARIAS LOJAS - 13 LOJAS)</t>
  </si>
  <si>
    <t>B 299</t>
  </si>
  <si>
    <t>RIO (HABIBS DUTRA)</t>
  </si>
  <si>
    <t>B 300</t>
  </si>
  <si>
    <t>B 301</t>
  </si>
  <si>
    <t>B 302</t>
  </si>
  <si>
    <t>B 303</t>
  </si>
  <si>
    <t>B 304</t>
  </si>
  <si>
    <t>B 305</t>
  </si>
  <si>
    <t>B 306</t>
  </si>
  <si>
    <t>B 307</t>
  </si>
  <si>
    <t>RIO (VARIAS LOJAS - 6 LOJAS)</t>
  </si>
  <si>
    <t>B 308</t>
  </si>
  <si>
    <t>RIO (5 DIARIAS DE ARMAZENAMENTO NO TRUCK)</t>
  </si>
  <si>
    <t>B 309</t>
  </si>
  <si>
    <t>B 310</t>
  </si>
  <si>
    <t>RIO X OPERADOR LOGISTICO TOP FRIO</t>
  </si>
  <si>
    <t>B 311</t>
  </si>
  <si>
    <t xml:space="preserve">B 312 </t>
  </si>
  <si>
    <t xml:space="preserve">RIO (BAYMARKET) </t>
  </si>
  <si>
    <t>B 313</t>
  </si>
  <si>
    <t xml:space="preserve">RIO (VARIAS LOJAS - 6 LOJAS) </t>
  </si>
  <si>
    <t>B 314</t>
  </si>
  <si>
    <t>B 315</t>
  </si>
  <si>
    <t xml:space="preserve">RIO (VARIAS LOJAS - 7 LOJAS) </t>
  </si>
  <si>
    <t>B 316</t>
  </si>
  <si>
    <t xml:space="preserve">RIO (MARICA POINT SUPER) </t>
  </si>
  <si>
    <t>B 317</t>
  </si>
  <si>
    <t xml:space="preserve">RIO (VARIAS LOJAS - 3 LOJAS) </t>
  </si>
  <si>
    <t>B 318</t>
  </si>
  <si>
    <t>B 319</t>
  </si>
  <si>
    <t>B 320</t>
  </si>
  <si>
    <t>B 321</t>
  </si>
  <si>
    <t>RIO(HABIBS PAVUNA-HABIBS MADUREIRA)</t>
  </si>
  <si>
    <t>B 327</t>
  </si>
  <si>
    <t>RIO(MARICA)</t>
  </si>
  <si>
    <t>B 323</t>
  </si>
  <si>
    <t>RIO(MACAE)</t>
  </si>
  <si>
    <t>B 324</t>
  </si>
  <si>
    <t>RIO(ITABORAI)</t>
  </si>
  <si>
    <t>B 325</t>
  </si>
  <si>
    <t>RIO(VARIAS LOJAS - 6 LOJAS)</t>
  </si>
  <si>
    <t>B 326</t>
  </si>
  <si>
    <t>B 328</t>
  </si>
  <si>
    <t>B 329</t>
  </si>
  <si>
    <t>B 330</t>
  </si>
  <si>
    <t>RIO (28 LOJAS)</t>
  </si>
  <si>
    <t>B 331</t>
  </si>
  <si>
    <t>RIO ( HABIBS-PILARES/MEIER/VILA VALQUEIRE)</t>
  </si>
  <si>
    <t>B 332</t>
  </si>
  <si>
    <t>RIO ( HABIBS PAVUNA-HABIBS MADUREIRA)</t>
  </si>
  <si>
    <t>B 333</t>
  </si>
  <si>
    <t>B 334</t>
  </si>
  <si>
    <t>B 335</t>
  </si>
  <si>
    <t>B 336</t>
  </si>
  <si>
    <t>RIO (ITAGUAI POINT)</t>
  </si>
  <si>
    <t>B 337</t>
  </si>
  <si>
    <t>B 338</t>
  </si>
  <si>
    <t>B 339</t>
  </si>
  <si>
    <t>RIO (28 LOJAS HABIBS (MASSA FOLHADA/FRANGO ESFIHA)</t>
  </si>
  <si>
    <t>B 340</t>
  </si>
  <si>
    <t>RIO (18 LOJAS RAGAZZO (COXINHA CALABRESA-FRANGO)</t>
  </si>
  <si>
    <t>B 341</t>
  </si>
  <si>
    <t>B 342</t>
  </si>
  <si>
    <t>RIO(ROTA NITEROI - 7 LOJAS)</t>
  </si>
  <si>
    <t>B 343</t>
  </si>
  <si>
    <t>RIO(ROTA CAXIAS - 6 LOJAS)</t>
  </si>
  <si>
    <t>B 344</t>
  </si>
  <si>
    <t>RIO(ROTA MADUREIRA- 7 LOJAS)</t>
  </si>
  <si>
    <t>B 345</t>
  </si>
  <si>
    <t>RIO(ROTA N. IGUAÇU - 6 LOAJS)</t>
  </si>
  <si>
    <t>B 346</t>
  </si>
  <si>
    <t>RIO(ROTA CENTRAL - 9 LOJAS)</t>
  </si>
  <si>
    <t>B 347</t>
  </si>
  <si>
    <t>RIO(ROTA CAMPO GRANDE - 8 LOJAS)</t>
  </si>
  <si>
    <t>B 348</t>
  </si>
  <si>
    <t>B 349</t>
  </si>
  <si>
    <t>B 350</t>
  </si>
  <si>
    <t>RIO (VARIAS LOJAS - 8 LOJAS)</t>
  </si>
  <si>
    <t>B 351</t>
  </si>
  <si>
    <t>B 352</t>
  </si>
  <si>
    <t>B 353</t>
  </si>
  <si>
    <t>B 354</t>
  </si>
  <si>
    <t>B 355</t>
  </si>
  <si>
    <t>B 356</t>
  </si>
  <si>
    <t>RIO(VARIAS LOJAS - 17 LOJAS)</t>
  </si>
  <si>
    <t>B 359</t>
  </si>
  <si>
    <t>B 358</t>
  </si>
  <si>
    <t>RIO (25 LOJAS HABIBS)</t>
  </si>
  <si>
    <t>B 360</t>
  </si>
  <si>
    <t>B 361</t>
  </si>
  <si>
    <t>B 362</t>
  </si>
  <si>
    <t>RIO(LARGO DO BICÃO)</t>
  </si>
  <si>
    <t>B 363</t>
  </si>
  <si>
    <t>RIO(VARIAS LOJAS - 10 LOJAS)</t>
  </si>
  <si>
    <t>B 367</t>
  </si>
  <si>
    <t>B 364</t>
  </si>
  <si>
    <t>RIO(MARICA POINT SUPER)</t>
  </si>
  <si>
    <t>B 365</t>
  </si>
  <si>
    <t>RIO(VARIAS LOJAS- 6 LOJAS)</t>
  </si>
  <si>
    <t>B 366</t>
  </si>
  <si>
    <t>RIO DE JANEIRO X ITAPEVI</t>
  </si>
  <si>
    <t>B 368</t>
  </si>
  <si>
    <t>B 369</t>
  </si>
  <si>
    <t>B 370</t>
  </si>
  <si>
    <t>B 371</t>
  </si>
  <si>
    <t>B 372</t>
  </si>
  <si>
    <t>RIO DE JANEIRO X PROMISSÃO</t>
  </si>
  <si>
    <t>B 373</t>
  </si>
  <si>
    <t>B 374</t>
  </si>
  <si>
    <t>B 375</t>
  </si>
  <si>
    <t>RIO ( VARIAS LOJAS - 4 LOJAS)</t>
  </si>
  <si>
    <t>B 376</t>
  </si>
  <si>
    <t>RIO (ROTAS MADUREIRA/NOVA IGUAÇU)</t>
  </si>
  <si>
    <t>B 377</t>
  </si>
  <si>
    <t>RIO (ROTAS CENTRAL/NITEROI)</t>
  </si>
  <si>
    <t>B 379</t>
  </si>
  <si>
    <t>RIO (ROTAS CAMPO GRANDE/CAXIAS/CENTRAL)</t>
  </si>
  <si>
    <t>B 378</t>
  </si>
  <si>
    <t>B 380</t>
  </si>
  <si>
    <t>B 381</t>
  </si>
  <si>
    <t>RIO (VARIAS LOJAS - 11 LOJAS)</t>
  </si>
  <si>
    <t>B 382</t>
  </si>
  <si>
    <t>B 383</t>
  </si>
  <si>
    <t>B 384</t>
  </si>
  <si>
    <t>B 385</t>
  </si>
  <si>
    <t>B 386</t>
  </si>
  <si>
    <t>B 387</t>
  </si>
  <si>
    <t>B 388</t>
  </si>
  <si>
    <t>B 389</t>
  </si>
  <si>
    <t>B 390</t>
  </si>
  <si>
    <t>B 391</t>
  </si>
  <si>
    <t>B 392</t>
  </si>
  <si>
    <t>RIO (8 LOJAS/RECOLHIMENTO DE MATERIAL)</t>
  </si>
  <si>
    <t>B 393</t>
  </si>
  <si>
    <t>RIO (ARMAZENAMENTO CAMINHÃO VUC)</t>
  </si>
  <si>
    <t>B 394</t>
  </si>
  <si>
    <t>B 395</t>
  </si>
  <si>
    <t>RIO ( MARICA POINT SUPER)</t>
  </si>
  <si>
    <t>B 396</t>
  </si>
  <si>
    <t>RIO (BAYMAREKET)</t>
  </si>
  <si>
    <t>B 397</t>
  </si>
  <si>
    <t>RIO (VARIAS LOJAS - 6 LOJAS HABIBS)</t>
  </si>
  <si>
    <t>B 398</t>
  </si>
  <si>
    <t>RIO ( VARIAS LOJAS - 7 LOJAS REX)</t>
  </si>
  <si>
    <t>B 399</t>
  </si>
  <si>
    <t>RIO ( VARIAS LOJAS - 6 LOJAS REX)</t>
  </si>
  <si>
    <t>B 453</t>
  </si>
  <si>
    <t>RIO ( VARIAS LOJAS - 6 LOJAS HABIBS)</t>
  </si>
  <si>
    <t>B 401</t>
  </si>
  <si>
    <t>RIO ( VARIAS LOJAS - 5 LOJAS HABIBS)</t>
  </si>
  <si>
    <t>B 402</t>
  </si>
  <si>
    <t>RIO ( VARIAS LOJAS - 7 LOJAS HABIBS)</t>
  </si>
  <si>
    <t>B 403</t>
  </si>
  <si>
    <t>B 404</t>
  </si>
  <si>
    <t>B 405</t>
  </si>
  <si>
    <t>RIO ( ITABORAI POINT)</t>
  </si>
  <si>
    <t>B 406</t>
  </si>
  <si>
    <t>B 407</t>
  </si>
  <si>
    <t>B 408</t>
  </si>
  <si>
    <t>RIO (VARIAS LOJAS - 5 LOJAS REX)</t>
  </si>
  <si>
    <t>B 409</t>
  </si>
  <si>
    <t>RIO ( VARIAS LOJAS - 5 LOJAS REX)</t>
  </si>
  <si>
    <t>B 410</t>
  </si>
  <si>
    <t>B 411</t>
  </si>
  <si>
    <t>B 412</t>
  </si>
  <si>
    <t>B 413</t>
  </si>
  <si>
    <t>RIO (VARIAS LOJAS - 9 LOJAS HABIBS)</t>
  </si>
  <si>
    <t>B 414</t>
  </si>
  <si>
    <t>RIO (VARIAS LOJAS - 7 LOJAS REX)</t>
  </si>
  <si>
    <t>B 415</t>
  </si>
  <si>
    <t>B 416</t>
  </si>
  <si>
    <t>B 417</t>
  </si>
  <si>
    <t>B 418</t>
  </si>
  <si>
    <t>RIO (VARIAS LOJAS - 6 LOJAS REX)</t>
  </si>
  <si>
    <t>B 419</t>
  </si>
  <si>
    <t>B 420</t>
  </si>
  <si>
    <t>B 421</t>
  </si>
  <si>
    <t>RIO (CAMPO SALES/HABIBS SANTA CRUZ)</t>
  </si>
  <si>
    <t>B 422</t>
  </si>
  <si>
    <t>B 423</t>
  </si>
  <si>
    <t>RIO (VARIAS LOJAS - 4 LOJAS REX)</t>
  </si>
  <si>
    <t>B 424</t>
  </si>
  <si>
    <t>B 425</t>
  </si>
  <si>
    <t>B 426</t>
  </si>
  <si>
    <t>B 427</t>
  </si>
  <si>
    <t>B 428</t>
  </si>
  <si>
    <t>RIO (VARIAS LOJAS - 8 LOJAS HABIBS)</t>
  </si>
  <si>
    <t>B 429</t>
  </si>
  <si>
    <t>RIO (VARIAS LOJAS - 7 LOJAS HABIBS)</t>
  </si>
  <si>
    <t>B 430</t>
  </si>
  <si>
    <t>RIO (VARIAS LOJAS - 5 LOJAS HABIBS)</t>
  </si>
  <si>
    <t>B 431</t>
  </si>
  <si>
    <t>B 432</t>
  </si>
  <si>
    <t>B 433</t>
  </si>
  <si>
    <t>B 434</t>
  </si>
  <si>
    <t>B 435</t>
  </si>
  <si>
    <t>RIO (ARMAZENAMENTO TRUCK - 04/06 A 10/06)</t>
  </si>
  <si>
    <t>B 436</t>
  </si>
  <si>
    <t>RIO (VILOG X CP RIO)</t>
  </si>
  <si>
    <t>B 437</t>
  </si>
  <si>
    <t>B 438</t>
  </si>
  <si>
    <t>B 439</t>
  </si>
  <si>
    <t>B 440</t>
  </si>
  <si>
    <t>B 441</t>
  </si>
  <si>
    <t>RIO (VARIAS LOJAS - 10 LOJAS REX)</t>
  </si>
  <si>
    <t>B 442</t>
  </si>
  <si>
    <t>RIO (VARIAS LOJAS - 9 LOJAS REX)</t>
  </si>
  <si>
    <t>B 443</t>
  </si>
  <si>
    <t>RIO (VARIAS LOJAS - 11 LOJAS REX)</t>
  </si>
  <si>
    <t>B 444</t>
  </si>
  <si>
    <t>RIO (ARMAZENAMENTO TRUCK - 11/06 A 17/06)</t>
  </si>
  <si>
    <t>B 445</t>
  </si>
  <si>
    <t>B 446</t>
  </si>
  <si>
    <t>B 447</t>
  </si>
  <si>
    <t>B 448</t>
  </si>
  <si>
    <t>B 449</t>
  </si>
  <si>
    <t>B 450</t>
  </si>
  <si>
    <t>B 451</t>
  </si>
  <si>
    <t>RIO ( JBS X CP RIO)</t>
  </si>
  <si>
    <t>B 452</t>
  </si>
  <si>
    <t>B 454</t>
  </si>
  <si>
    <t>B 455</t>
  </si>
  <si>
    <t>B 456</t>
  </si>
  <si>
    <t>B 457</t>
  </si>
  <si>
    <t>B 458</t>
  </si>
  <si>
    <t>B 459</t>
  </si>
  <si>
    <t>B 460</t>
  </si>
  <si>
    <t>B 461</t>
  </si>
  <si>
    <t>B 462</t>
  </si>
  <si>
    <t>B 463</t>
  </si>
  <si>
    <t>RIO (CENTRAL CONTAINER)</t>
  </si>
  <si>
    <t>B 464</t>
  </si>
  <si>
    <t>B 465</t>
  </si>
  <si>
    <t>B 466</t>
  </si>
  <si>
    <t>RIO (ARMAZENAMENTO TRUCK - 18/06 A 24/06)</t>
  </si>
  <si>
    <t>B 467</t>
  </si>
  <si>
    <t>B 468</t>
  </si>
  <si>
    <t>B 469</t>
  </si>
  <si>
    <t>B 470</t>
  </si>
  <si>
    <t>B 471</t>
  </si>
  <si>
    <t>B 472</t>
  </si>
  <si>
    <t>RIO (VARIAS LOJAS - 8 LOJAS REX)</t>
  </si>
  <si>
    <t>B 473</t>
  </si>
  <si>
    <t>B 474</t>
  </si>
  <si>
    <t>B 475</t>
  </si>
  <si>
    <t>B 476</t>
  </si>
  <si>
    <t>RIO (ARMAZENAMENTO TRUCK - 25/06 A 01/07)</t>
  </si>
  <si>
    <t>B 477</t>
  </si>
  <si>
    <t>B 478</t>
  </si>
  <si>
    <t>B 479</t>
  </si>
  <si>
    <t>B 480</t>
  </si>
  <si>
    <t>B 481</t>
  </si>
  <si>
    <t>B 482</t>
  </si>
  <si>
    <t>B 483</t>
  </si>
  <si>
    <t>RIO (REX BAYMARKET/QUIOSQUE BAYMARKET)</t>
  </si>
  <si>
    <t>B 484</t>
  </si>
  <si>
    <t>B 485</t>
  </si>
  <si>
    <t>B 486</t>
  </si>
  <si>
    <t>RIO (ARMAZENAMENTO TRUCK - 02/07 A 04/07)</t>
  </si>
  <si>
    <t>B 487</t>
  </si>
  <si>
    <t>B 488</t>
  </si>
  <si>
    <t>B 489</t>
  </si>
  <si>
    <t>B 490</t>
  </si>
  <si>
    <t>B 491</t>
  </si>
  <si>
    <t>B 492</t>
  </si>
  <si>
    <t>RIO (VARIAS LOJAS - 5 LOJAS)</t>
  </si>
  <si>
    <t>B 493</t>
  </si>
  <si>
    <t>B 494</t>
  </si>
  <si>
    <t>B 495</t>
  </si>
  <si>
    <t>B 496</t>
  </si>
  <si>
    <t>B 497</t>
  </si>
  <si>
    <t>REAL CARNES X ITAGUAI</t>
  </si>
  <si>
    <t xml:space="preserve">REAL CARNES INDUSTRIA </t>
  </si>
  <si>
    <t>B 512</t>
  </si>
  <si>
    <t>B 498</t>
  </si>
  <si>
    <t>B 499</t>
  </si>
  <si>
    <t>B 500</t>
  </si>
  <si>
    <t>RIO (HABIBS CAMPINHO)</t>
  </si>
  <si>
    <t>B 501</t>
  </si>
  <si>
    <t>B 502</t>
  </si>
  <si>
    <t>B 503</t>
  </si>
  <si>
    <t>B 504</t>
  </si>
  <si>
    <t>B 505</t>
  </si>
  <si>
    <t>B 506</t>
  </si>
  <si>
    <t>B 507</t>
  </si>
  <si>
    <t>B 508</t>
  </si>
  <si>
    <t>REAL CARNES 27/07/22 A 29/07/22</t>
  </si>
  <si>
    <t>B 509</t>
  </si>
  <si>
    <t>B 510</t>
  </si>
  <si>
    <t>B 514</t>
  </si>
  <si>
    <t>B 513</t>
  </si>
  <si>
    <t>B 515</t>
  </si>
  <si>
    <t>B 516</t>
  </si>
  <si>
    <t>B 517</t>
  </si>
  <si>
    <t>RIO (VARIAS LOJAS - 4 LOJAS)</t>
  </si>
  <si>
    <t>B 518</t>
  </si>
  <si>
    <t>B 519</t>
  </si>
  <si>
    <t>B 520</t>
  </si>
  <si>
    <t>RIO (ARMAZENAMENTO TRUCK - 20/07 A 24/07)</t>
  </si>
  <si>
    <t>B 521</t>
  </si>
  <si>
    <t>B 522</t>
  </si>
  <si>
    <t>B 523</t>
  </si>
  <si>
    <t>B 524</t>
  </si>
  <si>
    <t>RIO X ITAPEVI</t>
  </si>
  <si>
    <t>B 525</t>
  </si>
  <si>
    <t>B 526</t>
  </si>
  <si>
    <t>B 527</t>
  </si>
  <si>
    <t>B 528</t>
  </si>
  <si>
    <t>B 529</t>
  </si>
  <si>
    <t>B 530</t>
  </si>
  <si>
    <t>B 531</t>
  </si>
  <si>
    <t>B 532</t>
  </si>
  <si>
    <t>B 533</t>
  </si>
  <si>
    <t>B 534</t>
  </si>
  <si>
    <t>B 535</t>
  </si>
  <si>
    <t>RIO (ARMAZENAMENTO NO TRUCK - 30/07 E 31/07)</t>
  </si>
  <si>
    <t>B 536</t>
  </si>
  <si>
    <t>B 537</t>
  </si>
  <si>
    <t>B 538</t>
  </si>
  <si>
    <t>B 539</t>
  </si>
  <si>
    <t>B 540</t>
  </si>
  <si>
    <t>B 541</t>
  </si>
  <si>
    <t>B 542</t>
  </si>
  <si>
    <t>B 543</t>
  </si>
  <si>
    <t>B 544</t>
  </si>
  <si>
    <t>RIO (VARIAS LOJAS - 3 LOJAS HABIBS)</t>
  </si>
  <si>
    <t>B 545</t>
  </si>
  <si>
    <t>RIO (ARMAZENAMENTO TRUCK - 03/08 A 09/08)</t>
  </si>
  <si>
    <t>B 546</t>
  </si>
  <si>
    <t>B 547</t>
  </si>
  <si>
    <t>B 548</t>
  </si>
  <si>
    <t>B 549</t>
  </si>
  <si>
    <t>B 550</t>
  </si>
  <si>
    <t>B 551</t>
  </si>
  <si>
    <t>B 552</t>
  </si>
  <si>
    <t>RIO (VARIAS LOJAS - 4 LOJAS HABIBS)</t>
  </si>
  <si>
    <t>B 553</t>
  </si>
  <si>
    <t>B 554</t>
  </si>
  <si>
    <t>B 555</t>
  </si>
  <si>
    <t>B 556</t>
  </si>
  <si>
    <t>RIO ( VARIAS LOJAS - 8 LOJAS HABIBS)</t>
  </si>
  <si>
    <t>B 557</t>
  </si>
  <si>
    <t>B 558</t>
  </si>
  <si>
    <t>RIO (ARMAZENAMENTO TRUCK - 10/08 A 12/08)</t>
  </si>
  <si>
    <t>B 559</t>
  </si>
  <si>
    <t>B 560</t>
  </si>
  <si>
    <t>B 561</t>
  </si>
  <si>
    <t>RIO (VILOG)(TRUCK)</t>
  </si>
  <si>
    <t>B 562</t>
  </si>
  <si>
    <t>R</t>
  </si>
  <si>
    <t>REAL CARNES 15/08/22 A 30/08/22</t>
  </si>
  <si>
    <t>B 563</t>
  </si>
  <si>
    <t>B 564</t>
  </si>
  <si>
    <t>B 565</t>
  </si>
  <si>
    <t>B 566</t>
  </si>
  <si>
    <t>B 567</t>
  </si>
  <si>
    <t>B 568</t>
  </si>
  <si>
    <t>B 569</t>
  </si>
  <si>
    <t xml:space="preserve">RIO (ARMAZENAMENTO TRUCK 17/08 A 19/08) </t>
  </si>
  <si>
    <t>B 570</t>
  </si>
  <si>
    <t>B 571</t>
  </si>
  <si>
    <t xml:space="preserve">RIO (ARMAZENAMENTO TRUCK 20/08 A 22/08) </t>
  </si>
  <si>
    <t>B 572</t>
  </si>
  <si>
    <t>B 573</t>
  </si>
  <si>
    <t>B 574</t>
  </si>
  <si>
    <t xml:space="preserve">RIO (ARMAZENAMENTO TRUCK 22/08 A 24/08) </t>
  </si>
  <si>
    <t>B 575</t>
  </si>
  <si>
    <t>B 576</t>
  </si>
  <si>
    <t>B 577</t>
  </si>
  <si>
    <t>B 578</t>
  </si>
  <si>
    <t>B 579</t>
  </si>
  <si>
    <t>REAL CARNES 31/08/22 A 14/09/22</t>
  </si>
  <si>
    <t>B 580</t>
  </si>
  <si>
    <t>B 581</t>
  </si>
  <si>
    <t>B 582</t>
  </si>
  <si>
    <t>B 583</t>
  </si>
  <si>
    <t xml:space="preserve">RIO (ARMAZENAMENTO LOJA CAXIAS SHOPPING) </t>
  </si>
  <si>
    <t>B 584</t>
  </si>
  <si>
    <t>B 585</t>
  </si>
  <si>
    <t>RIO (VARIAS LOJAS - 12 LOJAS REX)</t>
  </si>
  <si>
    <t>B 586</t>
  </si>
  <si>
    <t>RIO (VARIAS LOJAS - 16 LOJAS REX)</t>
  </si>
  <si>
    <t>B 587</t>
  </si>
  <si>
    <t>B 588</t>
  </si>
  <si>
    <t>B 589</t>
  </si>
  <si>
    <t>B 590</t>
  </si>
  <si>
    <t>B 591</t>
  </si>
  <si>
    <t>B 592</t>
  </si>
  <si>
    <t>B 593</t>
  </si>
  <si>
    <t>B 594</t>
  </si>
  <si>
    <t>B 595</t>
  </si>
  <si>
    <t>B 596</t>
  </si>
  <si>
    <t>B 597</t>
  </si>
  <si>
    <t>B 598</t>
  </si>
  <si>
    <t>B 599</t>
  </si>
  <si>
    <t>B 600</t>
  </si>
  <si>
    <t>B 601</t>
  </si>
  <si>
    <t>B 602</t>
  </si>
  <si>
    <t>B 603</t>
  </si>
  <si>
    <t>B 604</t>
  </si>
  <si>
    <t>A</t>
  </si>
  <si>
    <t>ARMAZENAMENTO</t>
  </si>
  <si>
    <t>27.665.906/0001-81</t>
  </si>
  <si>
    <t>B 605</t>
  </si>
  <si>
    <t xml:space="preserve">ARMAZEM X CP RIO </t>
  </si>
  <si>
    <t>B 606</t>
  </si>
  <si>
    <t>C 003</t>
  </si>
  <si>
    <t>C 004</t>
  </si>
  <si>
    <t>C 005</t>
  </si>
  <si>
    <t>C 006</t>
  </si>
  <si>
    <t>C 008</t>
  </si>
  <si>
    <t>C 009</t>
  </si>
  <si>
    <t>C 011</t>
  </si>
  <si>
    <t>C 012</t>
  </si>
  <si>
    <t>C 013</t>
  </si>
  <si>
    <t>C 014</t>
  </si>
  <si>
    <t>C 015</t>
  </si>
  <si>
    <t>C 016</t>
  </si>
  <si>
    <t>C 017</t>
  </si>
  <si>
    <t>C 018</t>
  </si>
  <si>
    <t>C 019</t>
  </si>
  <si>
    <t>C 020</t>
  </si>
  <si>
    <t>B 608</t>
  </si>
  <si>
    <t>B 609</t>
  </si>
  <si>
    <t>B 610</t>
  </si>
  <si>
    <t>B 611</t>
  </si>
  <si>
    <t>RIO (MARICA POINT)</t>
  </si>
  <si>
    <t>B 612</t>
  </si>
  <si>
    <t>REAL CARNES 15/09/22 A 31/09/22</t>
  </si>
  <si>
    <t>C 001</t>
  </si>
  <si>
    <t>C 021</t>
  </si>
  <si>
    <t>C 022</t>
  </si>
  <si>
    <t>B 615</t>
  </si>
  <si>
    <t>C 023</t>
  </si>
  <si>
    <t xml:space="preserve">RIO (ARMAZENAMENTO TRUCK 19/09 A 25/09) </t>
  </si>
  <si>
    <t>C 024</t>
  </si>
  <si>
    <t>C 026</t>
  </si>
  <si>
    <t xml:space="preserve">ITAPEVI (HABIBS MADUREIRA/HABIBS </t>
  </si>
  <si>
    <t>C 027</t>
  </si>
  <si>
    <t xml:space="preserve">RIO (ARMAZENAMENTO TRUCK 26/09 A 30/09) </t>
  </si>
  <si>
    <t>C 028</t>
  </si>
  <si>
    <t>C 029</t>
  </si>
  <si>
    <t>C 030</t>
  </si>
  <si>
    <t>C 031</t>
  </si>
  <si>
    <t>C 032</t>
  </si>
  <si>
    <t>C 033</t>
  </si>
  <si>
    <t>RIO (VARIAS LOJAS - 14 LOJAS REX)</t>
  </si>
  <si>
    <t>C 034</t>
  </si>
  <si>
    <t>REAL CARNES (01/10/2022 A 15/10/2022)</t>
  </si>
  <si>
    <t>ITAPEVI (HABIBS MADUREIRA/HABIBS)</t>
  </si>
  <si>
    <t>B 776</t>
  </si>
  <si>
    <t xml:space="preserve">ITAPEVI (RAGAZZO AMERICAS) </t>
  </si>
  <si>
    <t>C 036</t>
  </si>
  <si>
    <t>RIO ( VARIAS LOJAS - 10 LOJAS REX)</t>
  </si>
  <si>
    <t>C 037</t>
  </si>
  <si>
    <t>C 038</t>
  </si>
  <si>
    <t>RIO ( VARIAS LOJAS - 8 LOJAS REX)</t>
  </si>
  <si>
    <t>C 039</t>
  </si>
  <si>
    <t>C 040</t>
  </si>
  <si>
    <t>RIO ( VARIAS LOJAS - 10 LOJAS HABIBS)</t>
  </si>
  <si>
    <t>B 613</t>
  </si>
  <si>
    <t>RIO ( VARIAS LOJAS - 9 LOJAS HABIBS)</t>
  </si>
  <si>
    <t>B 614</t>
  </si>
  <si>
    <t>B 616</t>
  </si>
  <si>
    <t>B 617</t>
  </si>
  <si>
    <t>B 618</t>
  </si>
  <si>
    <t>B 619</t>
  </si>
  <si>
    <t>RIO (VARIAS LOJAS - 7 LOJAS)</t>
  </si>
  <si>
    <t>B 620</t>
  </si>
  <si>
    <t>B 621</t>
  </si>
  <si>
    <t>RIO (ARMAZENAMENTO RKU3B46 07/10 A 13/10)</t>
  </si>
  <si>
    <t>B 622</t>
  </si>
  <si>
    <t>RIO X GOIANIA</t>
  </si>
  <si>
    <t>B 623</t>
  </si>
  <si>
    <t>RIO(ARMAZENAMENTO RKU-3B46 + ENERGIA)</t>
  </si>
  <si>
    <t>B 624</t>
  </si>
  <si>
    <t>B 625</t>
  </si>
  <si>
    <t>B 626</t>
  </si>
  <si>
    <t>B 627</t>
  </si>
  <si>
    <t>B 628</t>
  </si>
  <si>
    <t>B 629</t>
  </si>
  <si>
    <t>B 630</t>
  </si>
  <si>
    <t>RIO (VARIAS LOJAS - 9 LOJAS)</t>
  </si>
  <si>
    <t>B 658</t>
  </si>
  <si>
    <t>RIO(ARMAZENAMENTO RKK-5A29 + ENERGIA)</t>
  </si>
  <si>
    <t>B 632</t>
  </si>
  <si>
    <t>RIO(ARMAZENAMENTO RKU-3B46)</t>
  </si>
  <si>
    <t>RIO (HABIBS PAVUNA/HABIBS MADUREIRA)</t>
  </si>
  <si>
    <t>B 634</t>
  </si>
  <si>
    <t>RIO (ARMAZEN FRIOZEN X CP RIO)</t>
  </si>
  <si>
    <t>B 635</t>
  </si>
  <si>
    <t>RIO (RAGAZZO AMERICAS/HABIBS BAYMARKET)</t>
  </si>
  <si>
    <t>B 636</t>
  </si>
  <si>
    <t>B 637</t>
  </si>
  <si>
    <t>B 638</t>
  </si>
  <si>
    <t>RIO (RAGAZZO GRANABARA CAMPO GRANDE)</t>
  </si>
  <si>
    <t>B 639</t>
  </si>
  <si>
    <t xml:space="preserve"> </t>
  </si>
  <si>
    <t>B 640</t>
  </si>
  <si>
    <t>RIO ( VARIAS LOJAS - 8 LOJAS RAGGAZO)</t>
  </si>
  <si>
    <t>B 641</t>
  </si>
  <si>
    <t>RIO ( VARIAS LOJAS - 9 LOJAS RAGGAZO)</t>
  </si>
  <si>
    <t>B 642</t>
  </si>
  <si>
    <t>RIO ( VARIAS LOJAS - 7 LOJAS RAGGAZO)</t>
  </si>
  <si>
    <t>B 643</t>
  </si>
  <si>
    <t>REAL CARNES (31/10/2022 A 14/11/2022)</t>
  </si>
  <si>
    <t>B 651</t>
  </si>
  <si>
    <t>B 652</t>
  </si>
  <si>
    <t>RIO ( HABIBS BR040)</t>
  </si>
  <si>
    <t xml:space="preserve"> B 653</t>
  </si>
  <si>
    <t>RIO (ARMAZENAMENTO TRUCK 31/10 A 03/11)</t>
  </si>
  <si>
    <t>B 654</t>
  </si>
  <si>
    <t>B 655</t>
  </si>
  <si>
    <t>RETIRADA DE QUIOSQUE</t>
  </si>
  <si>
    <t>22.749.835/0268-14</t>
  </si>
  <si>
    <t>B 657</t>
  </si>
  <si>
    <t>B 663</t>
  </si>
  <si>
    <t>B 659</t>
  </si>
  <si>
    <t>B 660</t>
  </si>
  <si>
    <t>B 661</t>
  </si>
  <si>
    <t>B 664</t>
  </si>
  <si>
    <t>ITAPEVI X OPERADOR LOGISTICO NAKOMBI</t>
  </si>
  <si>
    <t>B 666</t>
  </si>
  <si>
    <t>B 665</t>
  </si>
  <si>
    <t>B 667</t>
  </si>
  <si>
    <t>B 668</t>
  </si>
  <si>
    <t>B 669</t>
  </si>
  <si>
    <t>B 670</t>
  </si>
  <si>
    <t>B 671</t>
  </si>
  <si>
    <t>B 672</t>
  </si>
  <si>
    <t>B 673</t>
  </si>
  <si>
    <t>B 674</t>
  </si>
  <si>
    <t>RIO DE JANEIRO X OPERADOR LOGISTICO TOP FRIO</t>
  </si>
  <si>
    <t>B 675</t>
  </si>
  <si>
    <t>ITAPEVI (VARIAS LOJAS - 8 LOJAS REX)</t>
  </si>
  <si>
    <t>B 677</t>
  </si>
  <si>
    <t>ITAPEVI (VARIAS LOJAS - 6 LOJAS REX)</t>
  </si>
  <si>
    <t>B 678</t>
  </si>
  <si>
    <t>ITAPEVI (VARIAS LOJAS - 9 LOJAS REX)</t>
  </si>
  <si>
    <t>B 679</t>
  </si>
  <si>
    <t>ITAPEVI (VARIAS LOJAS - 10 LOJAS REX)</t>
  </si>
  <si>
    <t>B 680</t>
  </si>
  <si>
    <t>B 681</t>
  </si>
  <si>
    <t>B 676</t>
  </si>
  <si>
    <t>B 682</t>
  </si>
  <si>
    <t>RIO (HABIBS PAVUNA)</t>
  </si>
  <si>
    <t>B 683</t>
  </si>
  <si>
    <t>B 684</t>
  </si>
  <si>
    <t>B 685</t>
  </si>
  <si>
    <t>B 686</t>
  </si>
  <si>
    <t>RIO(ARMAZENAMENTO RKR-5J41 16/11 A 22/11)</t>
  </si>
  <si>
    <t>B 687</t>
  </si>
  <si>
    <t>B 689</t>
  </si>
  <si>
    <t>B 690</t>
  </si>
  <si>
    <t>B 691</t>
  </si>
  <si>
    <t>ITAPEVI (VARIAS LOJAS - 7 LOJAS REX)</t>
  </si>
  <si>
    <t>B 692</t>
  </si>
  <si>
    <t>B 693</t>
  </si>
  <si>
    <t>BAYMARKET</t>
  </si>
  <si>
    <t>B 688</t>
  </si>
  <si>
    <t>RIO(ARMAZENAMENTO RKK-5A29 19/11 A 25/11)</t>
  </si>
  <si>
    <t>B 694</t>
  </si>
  <si>
    <t>RIO (ARMAZEM FRIOZEN)</t>
  </si>
  <si>
    <t>B 695</t>
  </si>
  <si>
    <t>RIO(ARMAZENAMENTO RKK-5A29 ARMAZEM FRIOZEM)</t>
  </si>
  <si>
    <t>B 696</t>
  </si>
  <si>
    <t>RIO(ARMAZENAMENTO CP RKK-5A29 26 E 27/11)</t>
  </si>
  <si>
    <t>B 697</t>
  </si>
  <si>
    <t>RIO(ARMAZENAMENTO CP RKR-5J41 23/11 A 29/11)</t>
  </si>
  <si>
    <t>B 698</t>
  </si>
  <si>
    <t>REAL CARNES (30/11/2022 a 14/12/2022 )</t>
  </si>
  <si>
    <t>ITAPEVI (RAGAZZO AMERICAS/PREZUNIC CAXIAS)</t>
  </si>
  <si>
    <t>B 699</t>
  </si>
  <si>
    <t>B 700</t>
  </si>
  <si>
    <t>B 701</t>
  </si>
  <si>
    <t>RIO ( VILOG)</t>
  </si>
  <si>
    <t>B 702</t>
  </si>
  <si>
    <t>RIO ( ARMAZEM FRIOZEM )</t>
  </si>
  <si>
    <t>B 703</t>
  </si>
  <si>
    <t>ITAPEVI (BAYMARKET/RAGAZZO AMERICAS)</t>
  </si>
  <si>
    <t>B 704</t>
  </si>
  <si>
    <t>PROMISSÃO X RIO DE JANEIRO</t>
  </si>
  <si>
    <t>B 719</t>
  </si>
  <si>
    <t>ITAPEVI (HABIBS PAVUNA)</t>
  </si>
  <si>
    <t>B 720</t>
  </si>
  <si>
    <t>B 721</t>
  </si>
  <si>
    <t>ITAPEVI (VARIAS LOJAS - 7 LOJAS HABIBS)</t>
  </si>
  <si>
    <t>B 705</t>
  </si>
  <si>
    <t>RIO (OPERADOR LOGISTICO TOP FRIO)</t>
  </si>
  <si>
    <t>B 709</t>
  </si>
  <si>
    <t>RIO(ARMAZENAMENTO RKR-5J41 30/11 A 06/12)</t>
  </si>
  <si>
    <t>B 710</t>
  </si>
  <si>
    <t>RIO(ARMAZENAMENTO RKK-5A29 02/12 A 06/12)</t>
  </si>
  <si>
    <t>B 711</t>
  </si>
  <si>
    <t>B 714</t>
  </si>
  <si>
    <t>ITAPEVI (VARIAS LOJAS - 8 LOJAS HABIBS)</t>
  </si>
  <si>
    <t>B 715</t>
  </si>
  <si>
    <t>ITAPEVI ( ITAGUAI POINT)</t>
  </si>
  <si>
    <t>B 716</t>
  </si>
  <si>
    <t>B 717</t>
  </si>
  <si>
    <t>B 713</t>
  </si>
  <si>
    <t>B 718</t>
  </si>
  <si>
    <t>ITAPEVI (TOP FRIO X CP ITAPEVI)</t>
  </si>
  <si>
    <t>B 722</t>
  </si>
  <si>
    <t>B 723</t>
  </si>
  <si>
    <t>B 724</t>
  </si>
  <si>
    <t xml:space="preserve">RIO (RAGAZZO AMÉRICAS) </t>
  </si>
  <si>
    <t>B 725</t>
  </si>
  <si>
    <t>RIO(ARMAZENAMENTO RKR-5J41 07/12 A 13/12)</t>
  </si>
  <si>
    <t>B 726</t>
  </si>
  <si>
    <t>REAL CARNES (15/12/2022 A 31/12/2022)</t>
  </si>
  <si>
    <t>B 727</t>
  </si>
  <si>
    <t>RIO ( CP RIO X MACAÉ)</t>
  </si>
  <si>
    <t>B 728</t>
  </si>
  <si>
    <t>RIO ( MACAÉ X CP RIO)</t>
  </si>
  <si>
    <t>B 729</t>
  </si>
  <si>
    <t>B 730</t>
  </si>
  <si>
    <t>RIO(ARMAZENAMENTO RKK-5A29 14/12 A 19/12</t>
  </si>
  <si>
    <t>B 731</t>
  </si>
  <si>
    <t>RIO(ARMAZENAMENTO RKR-5J41 14/12 A 20/12</t>
  </si>
  <si>
    <t>B 732</t>
  </si>
  <si>
    <t>RIO(ARMAZENAMENTO FRIOZEM RKK-5A29)</t>
  </si>
  <si>
    <t>B 734</t>
  </si>
  <si>
    <t>RIO ( CP RIO X FRIOZEM) (VILOG)</t>
  </si>
  <si>
    <t>B 735</t>
  </si>
  <si>
    <t>B 736</t>
  </si>
  <si>
    <t xml:space="preserve">RIO (HABIBS MACAÉ) </t>
  </si>
  <si>
    <t>B 737</t>
  </si>
  <si>
    <t>RIO ( RAGAZZO AMÉRICAS)</t>
  </si>
  <si>
    <t>B 738</t>
  </si>
  <si>
    <t>B 739</t>
  </si>
  <si>
    <t>RIO (ARMAZENAMENTO RKK-5A29 22/12/2022)</t>
  </si>
  <si>
    <t>B 740</t>
  </si>
  <si>
    <t>B 712</t>
  </si>
  <si>
    <t>B 742</t>
  </si>
  <si>
    <t>B 743</t>
  </si>
  <si>
    <t>B 744</t>
  </si>
  <si>
    <t>B 706</t>
  </si>
  <si>
    <t>B 745</t>
  </si>
  <si>
    <t>HABIBS CAMPINHO</t>
  </si>
  <si>
    <t>B 753</t>
  </si>
  <si>
    <t>B 746</t>
  </si>
  <si>
    <t>RIO (ARMAZENAMENTO RKK-5A29 24 E 25/12/2022)</t>
  </si>
  <si>
    <t>B 747</t>
  </si>
  <si>
    <t>B 748</t>
  </si>
  <si>
    <t>RIO (ARMAZENAMENTO BFC X CP RIO 2 VIAGENS)</t>
  </si>
  <si>
    <t>B 749</t>
  </si>
  <si>
    <t>RIO (SERVIÇO DE CROSS DOCKING)</t>
  </si>
  <si>
    <t>B 750</t>
  </si>
  <si>
    <t>B 751</t>
  </si>
  <si>
    <t>RIO DE JANEIRO X GOIANIA</t>
  </si>
  <si>
    <t>B 752</t>
  </si>
  <si>
    <t>RIO ( HABIBS BAYMARKET)</t>
  </si>
  <si>
    <t>B 754</t>
  </si>
  <si>
    <t>B 755</t>
  </si>
  <si>
    <t>B 756</t>
  </si>
  <si>
    <t>RIO ( ARMAZENAMENTO BFC)</t>
  </si>
  <si>
    <t>B 757</t>
  </si>
  <si>
    <t>RIO (2 VIAGENS CP RIO X ARMAZEM BFC - TRUCK)</t>
  </si>
  <si>
    <t>B 758</t>
  </si>
  <si>
    <t>RIO ( 2 VIAGENS ARMAZEM BFC X CP RIO - VUC)</t>
  </si>
  <si>
    <t>B 759</t>
  </si>
  <si>
    <t>RIO ( CP RIO X ARMAZEM BFC - TRUCK)</t>
  </si>
  <si>
    <t>B 760</t>
  </si>
  <si>
    <t>RIO ( ARMAZENAMENTO TRUCK 31/12 E 01/01/2023)</t>
  </si>
  <si>
    <t>B 761</t>
  </si>
  <si>
    <t>RIO ( 3 VIAGENS ARMAZEM BFC X CP RIO - TRUCK)</t>
  </si>
  <si>
    <t>B 762</t>
  </si>
  <si>
    <t>RIO ( ARMAZEM BFC X CP RIO - VUC)</t>
  </si>
  <si>
    <t>B 763</t>
  </si>
  <si>
    <t>RIO ( VARIAS LOJAS - 3 LOJAS REX)</t>
  </si>
  <si>
    <t>B 764</t>
  </si>
  <si>
    <t>B 765</t>
  </si>
  <si>
    <t>REAL CARNES (01/01/2023 A 15/01/203</t>
  </si>
  <si>
    <t>RIO ( ARMAZENAMENTO RKK5A29 3 DIARAIS)</t>
  </si>
  <si>
    <t>B 766</t>
  </si>
  <si>
    <t>B 767</t>
  </si>
  <si>
    <t>B 768</t>
  </si>
  <si>
    <t>RIO ( ARMAZENAMENTO RAMOS)</t>
  </si>
  <si>
    <t>RIO ( 2 VIAGENS CP RIO X ARMAZEM BFC VUC)</t>
  </si>
  <si>
    <t>B 769</t>
  </si>
  <si>
    <t>B 770</t>
  </si>
  <si>
    <t>B 772</t>
  </si>
  <si>
    <t>B 773</t>
  </si>
  <si>
    <t>B 774</t>
  </si>
  <si>
    <t>RA</t>
  </si>
  <si>
    <t>RAGAZZO (JANEIRO 2023)</t>
  </si>
  <si>
    <t>EDSON</t>
  </si>
  <si>
    <t>B 777</t>
  </si>
  <si>
    <t>REAL CARNES 16/01/2023 A 30/01/2023</t>
  </si>
  <si>
    <t>RIO ( VARIAS LOJAS - 4 LOJAS HABIBS)</t>
  </si>
  <si>
    <t xml:space="preserve"> B 779</t>
  </si>
  <si>
    <t>RIO (ARMAZENAMENTO CAMINHÃO TRUCK)</t>
  </si>
  <si>
    <t>B 775</t>
  </si>
  <si>
    <t>B 778</t>
  </si>
  <si>
    <t>B 780</t>
  </si>
  <si>
    <t>RIO ( ARMAZENAMENTO TRUCK 18/01/2023)</t>
  </si>
  <si>
    <t>B 781</t>
  </si>
  <si>
    <t>B 782</t>
  </si>
  <si>
    <t>B 786</t>
  </si>
  <si>
    <t>B 787</t>
  </si>
  <si>
    <t>B 788</t>
  </si>
  <si>
    <t>B 789</t>
  </si>
  <si>
    <t>RIO (ARMAZEM BFC RAMOS)</t>
  </si>
  <si>
    <t>B 830</t>
  </si>
  <si>
    <t>RIO (ARMAZEM BFC X CP RIO )</t>
  </si>
  <si>
    <t>B 831</t>
  </si>
  <si>
    <t>B 790</t>
  </si>
  <si>
    <t>RIO ( ARMAZENAMENTO TRUCK CP RIO )</t>
  </si>
  <si>
    <t>B 792</t>
  </si>
  <si>
    <t>B 793</t>
  </si>
  <si>
    <t>B 794</t>
  </si>
  <si>
    <t>ARMAZEM BFC RAMOS</t>
  </si>
  <si>
    <t>B 795</t>
  </si>
  <si>
    <t>RIO (CP RIO X ARMAZEM BFC - TRUCK CARGA RECIFE)</t>
  </si>
  <si>
    <t>B 796</t>
  </si>
  <si>
    <t>RIO (CP RIO X ARMAZEM BFC - TRUCK CARGA GOIAS)</t>
  </si>
  <si>
    <t>B 797</t>
  </si>
  <si>
    <t>B 799</t>
  </si>
  <si>
    <t>ITAPEVI(DIFERENÇA RAGAZZO 11/22)</t>
  </si>
  <si>
    <t>B 801</t>
  </si>
  <si>
    <t xml:space="preserve">ITAPEVI (ITAGUAI POINT) </t>
  </si>
  <si>
    <t>B 707</t>
  </si>
  <si>
    <t>REAL CARNES 31/01/2023 A 12/02/2023</t>
  </si>
  <si>
    <t>T</t>
  </si>
  <si>
    <t>TUTTI QUITUTI (15,16,17/02)</t>
  </si>
  <si>
    <t>TUTTI DELI PRODUTOS</t>
  </si>
  <si>
    <t xml:space="preserve">ITAPEVI (ITABORAI POINT) </t>
  </si>
  <si>
    <t>B 708</t>
  </si>
  <si>
    <t>RIO (ARMAZENAMENTO CP RIO TRUCK 1 DIARIA)</t>
  </si>
  <si>
    <t>B 802</t>
  </si>
  <si>
    <t>B 803</t>
  </si>
  <si>
    <t>B 804</t>
  </si>
  <si>
    <t>B 805</t>
  </si>
  <si>
    <t>RIO (CP RIO X ARMAZEM BFC - TRUCK)</t>
  </si>
  <si>
    <t>B 806</t>
  </si>
  <si>
    <t>B 807</t>
  </si>
  <si>
    <t>RIO DE JANEIRO X APARECIDA DE GOIANIA</t>
  </si>
  <si>
    <t>B 808</t>
  </si>
  <si>
    <t>B 809</t>
  </si>
  <si>
    <t>RIO ( ARMAZEM BFC X CP RIO - TRUCK)</t>
  </si>
  <si>
    <t>B 810</t>
  </si>
  <si>
    <t>B 811</t>
  </si>
  <si>
    <t>B 812</t>
  </si>
  <si>
    <t>ITAPEVI( HABIBS MADUREIRA/HABIBS PAVUNA)</t>
  </si>
  <si>
    <t>B 813</t>
  </si>
  <si>
    <t>RIO ( ARMAZENAGEM CP RIO TRUCK - RJC-9H69)</t>
  </si>
  <si>
    <t>B 814</t>
  </si>
  <si>
    <t>B 815</t>
  </si>
  <si>
    <t>RIO ( BAYMARKET)</t>
  </si>
  <si>
    <t>B 816</t>
  </si>
  <si>
    <t>B 817</t>
  </si>
  <si>
    <t>B 818</t>
  </si>
  <si>
    <t>B 819</t>
  </si>
  <si>
    <t>CURITIBA X ITAPEVI</t>
  </si>
  <si>
    <t>B 820</t>
  </si>
  <si>
    <t>RIO ( VARIAS LOJAS - 6 LOJAS)</t>
  </si>
  <si>
    <t>B 821</t>
  </si>
  <si>
    <t>RIO ( VARIAS LOJAS - 5 LOJAS)</t>
  </si>
  <si>
    <t>B 822</t>
  </si>
  <si>
    <t>RIO DE JANEIRO X CURITIBA</t>
  </si>
  <si>
    <t>B 823</t>
  </si>
  <si>
    <t>M</t>
  </si>
  <si>
    <t>FRIOZEM (MINERVA) 01/02 A 15/02</t>
  </si>
  <si>
    <t>FRIOZEM LOGISTICA</t>
  </si>
  <si>
    <t>B 824</t>
  </si>
  <si>
    <t>MONTE ALTO X ITAPEVI +  ARMAZENAMENTO</t>
  </si>
  <si>
    <t>B 827</t>
  </si>
  <si>
    <t>B 828</t>
  </si>
  <si>
    <t>B 829</t>
  </si>
  <si>
    <t xml:space="preserve">RIO DE JANEIRO X SÃO PAULO </t>
  </si>
  <si>
    <t>SOLUPACK SISTEMAS</t>
  </si>
  <si>
    <t>B 881</t>
  </si>
  <si>
    <t>RAGAZZO (FEVEREIRO 2023)</t>
  </si>
  <si>
    <t>TEF</t>
  </si>
  <si>
    <t>B 832</t>
  </si>
  <si>
    <t>B 833</t>
  </si>
  <si>
    <t>RIO (VILOG )</t>
  </si>
  <si>
    <t>B 834</t>
  </si>
  <si>
    <t>B 835</t>
  </si>
  <si>
    <t>TUTTI QUITUTI (01-02/03)</t>
  </si>
  <si>
    <t>ARMAZEM BFC RAMOS (CARGA RECIFE)</t>
  </si>
  <si>
    <t>B 836</t>
  </si>
  <si>
    <t>B 837</t>
  </si>
  <si>
    <t>ARMAZEM BFC RAMOS (CARGA GOIANIA)</t>
  </si>
  <si>
    <t>B 838</t>
  </si>
  <si>
    <t>B 839</t>
  </si>
  <si>
    <t>B 840</t>
  </si>
  <si>
    <t>B 841</t>
  </si>
  <si>
    <t>ITAPEVI (MACAÉ POINT)</t>
  </si>
  <si>
    <t>B 842</t>
  </si>
  <si>
    <t>ITAPEVI (MARICA POINT SUPER)</t>
  </si>
  <si>
    <t>B 844</t>
  </si>
  <si>
    <t>ITAPEVI (ITABORAI POINT)</t>
  </si>
  <si>
    <t>B 845</t>
  </si>
  <si>
    <t>ITAPEVI (ITAGUAI POINT)</t>
  </si>
  <si>
    <t>B 846</t>
  </si>
  <si>
    <t>ITAPEVI (VARIAS LOJAS - 6 LOJAS HABIBS)</t>
  </si>
  <si>
    <t>B 847</t>
  </si>
  <si>
    <t>B 848</t>
  </si>
  <si>
    <t>ITAPEVI (VARIAS LOJAS - 5 LOJAS HABIBS)</t>
  </si>
  <si>
    <t>B 849</t>
  </si>
  <si>
    <t>B 851</t>
  </si>
  <si>
    <t>B 852</t>
  </si>
  <si>
    <t>B 853</t>
  </si>
  <si>
    <t>B 854</t>
  </si>
  <si>
    <t>B 855</t>
  </si>
  <si>
    <t>B 856</t>
  </si>
  <si>
    <t xml:space="preserve">ARMAZEM BFC </t>
  </si>
  <si>
    <t>B 857</t>
  </si>
  <si>
    <t>ARMAZEM BFC X TOP FRIO</t>
  </si>
  <si>
    <t>B 859</t>
  </si>
  <si>
    <t>B 860</t>
  </si>
  <si>
    <t>B 861</t>
  </si>
  <si>
    <t>B 862</t>
  </si>
  <si>
    <t>RIO ( VARIAS LOJAS - 4 LOJAS REX)</t>
  </si>
  <si>
    <t>B 863</t>
  </si>
  <si>
    <t>REAL CARNES (13/02 A 16/02)</t>
  </si>
  <si>
    <t>TUTTI QUITUTI (06-08-09/02 - 4 VIAGENS)</t>
  </si>
  <si>
    <t>FRIOZEM (MINERVA) 16/02 A 28/02</t>
  </si>
  <si>
    <t>-</t>
  </si>
  <si>
    <t>RIO (ARMAZEM BFC X CP RIO - TRUCK - GORDURA)</t>
  </si>
  <si>
    <t>B 866</t>
  </si>
  <si>
    <t>RIO (ARMAZEM BFC X CP RIO - TRUCK - COXINHA)</t>
  </si>
  <si>
    <t>B 868</t>
  </si>
  <si>
    <t>ITAPEVI ( TOP FRIO X CP ITAPEVI)</t>
  </si>
  <si>
    <t>B 878</t>
  </si>
  <si>
    <t xml:space="preserve">RIO ( CP RIO X ARMAZEM BFC - TRUCK - CARGA MONTE ALTO) </t>
  </si>
  <si>
    <t>B 879</t>
  </si>
  <si>
    <t>TUTTI QUITUTI (15-16-17/03 - 6 VIAGENS)</t>
  </si>
  <si>
    <t>P</t>
  </si>
  <si>
    <t>PIF PAF 01/03/2023 A 10/03/2023</t>
  </si>
  <si>
    <t>SIF TRANSPORTES</t>
  </si>
  <si>
    <t>33.028.213/0001-80</t>
  </si>
  <si>
    <t>TUTTI QUITUTI (22/03 e 23/03 - 2 VIAGENS)</t>
  </si>
  <si>
    <t>MINERVA (FRIOZEM 01.03 A 14.03)</t>
  </si>
  <si>
    <t>ARMAZEM BFC</t>
  </si>
  <si>
    <t>B 896</t>
  </si>
  <si>
    <t>B 897</t>
  </si>
  <si>
    <t>TUTTI QUITUTI (30/03 - 1 VIAGEM)</t>
  </si>
  <si>
    <t>SO</t>
  </si>
  <si>
    <t>AMAZONIKA MUNDI - 31/03/2023</t>
  </si>
  <si>
    <t>SOTILLE COMERCIO</t>
  </si>
  <si>
    <t>RAGAZZO (LOJA INOA)</t>
  </si>
  <si>
    <t>48.839.396/0001-91</t>
  </si>
  <si>
    <t>BOLETO</t>
  </si>
  <si>
    <t>RAGAZZO MARÇO 2023</t>
  </si>
  <si>
    <t>B 858</t>
  </si>
  <si>
    <t>B 872</t>
  </si>
  <si>
    <t>ARMAZEM BFC - CARGA RECIFE</t>
  </si>
  <si>
    <t>B 873</t>
  </si>
  <si>
    <t>RIO ( CP RIO X FRIOZEM)</t>
  </si>
  <si>
    <t>B 875</t>
  </si>
  <si>
    <t>B 912</t>
  </si>
  <si>
    <t>ARMAZEM BFC - CARGA MANAUS</t>
  </si>
  <si>
    <t>B 921</t>
  </si>
  <si>
    <t>PP</t>
  </si>
  <si>
    <t xml:space="preserve">PIF PAF </t>
  </si>
  <si>
    <t>B 865</t>
  </si>
  <si>
    <t>B 867</t>
  </si>
  <si>
    <t>RIO ( ARMAZENAMENTO TRUCK)</t>
  </si>
  <si>
    <t>B 869</t>
  </si>
  <si>
    <t>B 870</t>
  </si>
  <si>
    <t>ARMAZEM BFC - DESTINO GOIANIA</t>
  </si>
  <si>
    <t>B 871</t>
  </si>
  <si>
    <t>RIO ( ARMAZEM BFC X TOP FRIO)</t>
  </si>
  <si>
    <t>B 874</t>
  </si>
  <si>
    <t>B 876</t>
  </si>
  <si>
    <t>ARMAZEM BFC - CARGA DE GOIANIA</t>
  </si>
  <si>
    <t>B 923</t>
  </si>
  <si>
    <t>TUTTI QUITUTI (05/04 - 1 VIAGEM)</t>
  </si>
  <si>
    <t xml:space="preserve">PIX </t>
  </si>
  <si>
    <t>RIO ( ARMAZENAMENTO TRUCK RJC-9H69)</t>
  </si>
  <si>
    <t>B 882</t>
  </si>
  <si>
    <t>B 883</t>
  </si>
  <si>
    <t>PROMISSÃO X ITAPEVI</t>
  </si>
  <si>
    <t>B 886</t>
  </si>
  <si>
    <t>RIO DE JANEIRO X ITAPEVI (RJU-7B93)</t>
  </si>
  <si>
    <t>B 887</t>
  </si>
  <si>
    <t>B 888</t>
  </si>
  <si>
    <t>ITAPEVI X PROMISSÃO</t>
  </si>
  <si>
    <t>B 889</t>
  </si>
  <si>
    <t>B 933</t>
  </si>
  <si>
    <t>RAGAZZO AMERICAS (03/2023)</t>
  </si>
  <si>
    <t>B 951</t>
  </si>
  <si>
    <t>FR</t>
  </si>
  <si>
    <t>rota S.João de Meriti / Pavuna / Acari</t>
  </si>
  <si>
    <t>FRIGODARIO COMERCIAL</t>
  </si>
  <si>
    <t>B 890</t>
  </si>
  <si>
    <t>B 891</t>
  </si>
  <si>
    <t>CP RIO X ARMAZEM BFC - CARGA RECIFE</t>
  </si>
  <si>
    <t>B 892</t>
  </si>
  <si>
    <t>RIO ( OPERADOR LOGISTICO X CP RIO )</t>
  </si>
  <si>
    <t>B 893</t>
  </si>
  <si>
    <t>NITEROI X ANHAMBI X SB CAMPO</t>
  </si>
  <si>
    <t>TUTTI QUITUTI (13/04 - 1 VIAGEM)</t>
  </si>
  <si>
    <t>MINERVA (FRIOZEM 16.03 A 31.03)</t>
  </si>
  <si>
    <t xml:space="preserve">RIO ( RAMOS X CP RIO) </t>
  </si>
  <si>
    <t>B 894</t>
  </si>
  <si>
    <t>B 895</t>
  </si>
  <si>
    <t>RIO DE JANEIRO X MONTE ALTO (RKK-5A29)</t>
  </si>
  <si>
    <t>B 898</t>
  </si>
  <si>
    <t>RIO DE JANEIRO X MONTE ALTO ( RJC-9H69)</t>
  </si>
  <si>
    <t>B 899</t>
  </si>
  <si>
    <t>B 900</t>
  </si>
  <si>
    <t>CP RIO X ARMAZEM BFC - CARGA MANAUS</t>
  </si>
  <si>
    <t>B 901</t>
  </si>
  <si>
    <t>ARMAZEM BFC X CP RIO - POLPA DE FRUTAS CONG</t>
  </si>
  <si>
    <t>B 902</t>
  </si>
  <si>
    <t>RIO (REX GUANABARA CG/REX CG 3)</t>
  </si>
  <si>
    <t>B 903</t>
  </si>
  <si>
    <t>RIO (CARGA AFONSO PENA)</t>
  </si>
  <si>
    <t>B 904</t>
  </si>
  <si>
    <t>B 905</t>
  </si>
  <si>
    <t>RIO (MISTER MIX X CP RIO - FERMENTO)</t>
  </si>
  <si>
    <t>B 906</t>
  </si>
  <si>
    <t>B 907</t>
  </si>
  <si>
    <t>B 908</t>
  </si>
  <si>
    <t>MONTE ALTO X PROMISSÃO</t>
  </si>
  <si>
    <t>B 909</t>
  </si>
  <si>
    <t>B 910</t>
  </si>
  <si>
    <t>C</t>
  </si>
  <si>
    <t>CAMARAVE ( 1 DIARIA-18/04/2023)</t>
  </si>
  <si>
    <t>CAMARAVE EMPREENDIMENTOS</t>
  </si>
  <si>
    <t>RIO DE JANEIRO X ITAPEVI (VUC)</t>
  </si>
  <si>
    <t>B 911</t>
  </si>
  <si>
    <t>RIO ( REX 113)</t>
  </si>
  <si>
    <t>B 913</t>
  </si>
  <si>
    <t>RIO DE JANEIRO X MONTE ALTO</t>
  </si>
  <si>
    <t>B 914</t>
  </si>
  <si>
    <t>B 915</t>
  </si>
  <si>
    <t>B 916</t>
  </si>
  <si>
    <t>B 917</t>
  </si>
  <si>
    <t>PROMISSAO X ITAPEVI</t>
  </si>
  <si>
    <t>B 918</t>
  </si>
  <si>
    <t>B 919</t>
  </si>
  <si>
    <t>B 920</t>
  </si>
  <si>
    <t>RIO ( CP RIO X ARMAZEM BFC - CARGA M.A/BELEM)</t>
  </si>
  <si>
    <t>B 922</t>
  </si>
  <si>
    <t>B 864</t>
  </si>
  <si>
    <t>RIO DE JANEIRO X APARECIDA DE GOIANIA - VUC</t>
  </si>
  <si>
    <t>B 924</t>
  </si>
  <si>
    <t>RIO ( CP RIO X ARMAZEM BFC)</t>
  </si>
  <si>
    <t>B 925</t>
  </si>
  <si>
    <t>B 927</t>
  </si>
  <si>
    <t>CAMARAVE ( 1 DIARIA-20/04/2023)</t>
  </si>
  <si>
    <t>ARMAZEM BFC - CARGA DE RECIFE</t>
  </si>
  <si>
    <t>B 928</t>
  </si>
  <si>
    <t>ARMAZEM BFC - POUPA DE FRUTA</t>
  </si>
  <si>
    <t>B 929</t>
  </si>
  <si>
    <t>RIO ( ARMAZEM BFC X CP RIO) - POUPA DE FRUTA</t>
  </si>
  <si>
    <t>B 930</t>
  </si>
  <si>
    <t>RIO (CP RIO X ARMAZEM BFC) - CARGA DE RECIFE/M.A</t>
  </si>
  <si>
    <t>B 931</t>
  </si>
  <si>
    <t>RIO (CP RIO X ARMAZEM BFC) - CARGA DE RECIFE</t>
  </si>
  <si>
    <t>B 932</t>
  </si>
  <si>
    <t>AMAZONIKA MUNDI - 26/04/2023</t>
  </si>
  <si>
    <t>TUTTI QUITUTI (27/04 - 1 VIAGEM)</t>
  </si>
  <si>
    <t>RIO ( HABIBS FREGUESIA/BICÃO/RAGAZZO AMÉRICA)</t>
  </si>
  <si>
    <t>B 935</t>
  </si>
  <si>
    <t>B 936</t>
  </si>
  <si>
    <t>B 938</t>
  </si>
  <si>
    <t>CP RIO X ARMAZEM BFC</t>
  </si>
  <si>
    <t>B 939</t>
  </si>
  <si>
    <t>CAMARAVE (25/04/2023 RKH-5J65)</t>
  </si>
  <si>
    <t>B 940</t>
  </si>
  <si>
    <t>TUTTI QUITUTI (04/05 - 1 VIAGEM)</t>
  </si>
  <si>
    <t>RIO ( CP RIO X ARMAZEM BFC - CARGA GOIANIA)</t>
  </si>
  <si>
    <t>B 941</t>
  </si>
  <si>
    <t>RIO (CP RIO X ARMAZEM BFC - PLACA: 9H69)</t>
  </si>
  <si>
    <t>B 942</t>
  </si>
  <si>
    <t>ARMAZEM BFC - CARGA DE MONTE ALTO</t>
  </si>
  <si>
    <t>B 943</t>
  </si>
  <si>
    <t>B 946</t>
  </si>
  <si>
    <t>B 947</t>
  </si>
  <si>
    <t>MONTE ALTO X ITAPEVI - RJC-9H69</t>
  </si>
  <si>
    <t>B 948</t>
  </si>
  <si>
    <t>MONTE ALTO X ITAPEVI - RKK-5A29</t>
  </si>
  <si>
    <t>B 949</t>
  </si>
  <si>
    <t>FRIOZEM ( MINERVA 1 QZ DE ABRIL DE 2023)</t>
  </si>
  <si>
    <t xml:space="preserve"> 03.639.682/0009-22</t>
  </si>
  <si>
    <t>ARMAZEM BFC - CARGA GOIANIA</t>
  </si>
  <si>
    <t>B 952</t>
  </si>
  <si>
    <t>RIO ( CP RIO X ARMAZEM BFC - CARGA DE MONTE ALTO)</t>
  </si>
  <si>
    <t>B 953</t>
  </si>
  <si>
    <t>B 954</t>
  </si>
  <si>
    <t>B 955</t>
  </si>
  <si>
    <t>CAMARAVE (03/05/2023 RKH-2G26)</t>
  </si>
  <si>
    <t>AMAZONIKA MUNDI (SP RJY-6B44)</t>
  </si>
  <si>
    <t>B 995</t>
  </si>
  <si>
    <t>B 957</t>
  </si>
  <si>
    <t>B 958</t>
  </si>
  <si>
    <t>B 959</t>
  </si>
  <si>
    <t>ARMAZENAMENTO TRUCK RJC-9H69 (4 DIARIAS)</t>
  </si>
  <si>
    <t>B 960</t>
  </si>
  <si>
    <t>B 961</t>
  </si>
  <si>
    <t>B 962</t>
  </si>
  <si>
    <t>B 963</t>
  </si>
  <si>
    <t>B 964</t>
  </si>
  <si>
    <t>CAMARAVE (09/05/2023 RKH-5J65)</t>
  </si>
  <si>
    <t>B 965</t>
  </si>
  <si>
    <t>CAMARAVE (05/05/2023 RKH-5J65)</t>
  </si>
  <si>
    <t>CAMARAVE (REEMBOLSO PEDAGIO)</t>
  </si>
  <si>
    <t>TUTTI QUITUTI (18/05 - 1 VIAGEM)</t>
  </si>
  <si>
    <t>B 966</t>
  </si>
  <si>
    <t>RIO ( CP RIO X ARMAZEM BFC - CARGA MONTE ALTO)</t>
  </si>
  <si>
    <t>B 968</t>
  </si>
  <si>
    <t>B 1020</t>
  </si>
  <si>
    <t>B 970</t>
  </si>
  <si>
    <t xml:space="preserve">RIO (VARIAS LOJAS - 4 LOJAS) </t>
  </si>
  <si>
    <t>B 971</t>
  </si>
  <si>
    <t>RIO (CP RIO X ARMAZEM BFC - CARGA DE MANAUS)</t>
  </si>
  <si>
    <t>B 972</t>
  </si>
  <si>
    <t>B 973</t>
  </si>
  <si>
    <t>TUTTI QUITUTI (24/05 e 25/05 - 2 VIAGENS)</t>
  </si>
  <si>
    <t>RIO ( ARMAZEM BFC - CARGA DE BELEM)</t>
  </si>
  <si>
    <t>B 974</t>
  </si>
  <si>
    <t>RIO ( ARMAZEM BFC - CARGA DE MONTE ALTO)</t>
  </si>
  <si>
    <t>B 975</t>
  </si>
  <si>
    <t>B 976</t>
  </si>
  <si>
    <t>RIO ( ARMAZENAMENTO TRUCK RJC-9H69 3 DIARIAS)</t>
  </si>
  <si>
    <t>B 977</t>
  </si>
  <si>
    <t>RIO ( ARMAZEM BFC - CARGA DE MANAUS)</t>
  </si>
  <si>
    <t>B 978</t>
  </si>
  <si>
    <t>RIO (ARMAZEM BFC-CARGA DE MONTE ALTO/RECIFE</t>
  </si>
  <si>
    <t>B 980</t>
  </si>
  <si>
    <t>B 981</t>
  </si>
  <si>
    <t>B 982</t>
  </si>
  <si>
    <t>B 983</t>
  </si>
  <si>
    <t>B 985</t>
  </si>
  <si>
    <t>AMAZONIKA MUNDI (RKH-5J65)</t>
  </si>
  <si>
    <t>B 1022</t>
  </si>
  <si>
    <t>ARMAZEM BFC ( CARGA DE RECIFE)</t>
  </si>
  <si>
    <t>B 986</t>
  </si>
  <si>
    <t>ARMAZEM BFC-CARGA DE BELEM</t>
  </si>
  <si>
    <t>B 926</t>
  </si>
  <si>
    <t>B 934</t>
  </si>
  <si>
    <t>B 937</t>
  </si>
  <si>
    <t>RIO DE JANEIRO X MONTE ALTO - TRUCK RKK-5A29</t>
  </si>
  <si>
    <t>B 944</t>
  </si>
  <si>
    <t>RIO DE JANEIRO X MONTE ALTO - TRUCK RJC-9H69</t>
  </si>
  <si>
    <t>B 945</t>
  </si>
  <si>
    <t>B 950</t>
  </si>
  <si>
    <t>B 956</t>
  </si>
  <si>
    <t>B 967</t>
  </si>
  <si>
    <t>B 969</t>
  </si>
  <si>
    <t>B 979</t>
  </si>
  <si>
    <t xml:space="preserve">27.665.906/0004-24 </t>
  </si>
  <si>
    <t>B 990</t>
  </si>
  <si>
    <t xml:space="preserve">27.665.906/0009-39 </t>
  </si>
  <si>
    <t>B 987</t>
  </si>
  <si>
    <t>RIO (ARMAZEM BFC X CP RIO)</t>
  </si>
  <si>
    <t>B 988</t>
  </si>
  <si>
    <t xml:space="preserve">27.665.906/0003-43 </t>
  </si>
  <si>
    <t>B 989</t>
  </si>
  <si>
    <t>B 991</t>
  </si>
  <si>
    <t>B 992</t>
  </si>
  <si>
    <t xml:space="preserve">PROMISSÃO X CP RIO </t>
  </si>
  <si>
    <t>B 993</t>
  </si>
  <si>
    <t>B 994</t>
  </si>
  <si>
    <t>B 996</t>
  </si>
  <si>
    <t>B 997</t>
  </si>
  <si>
    <t>RIO (CP RIO X MACAÉ)</t>
  </si>
  <si>
    <t>B 998</t>
  </si>
  <si>
    <t>RIO DE JANEIRO X  TOP FRIO (SP)</t>
  </si>
  <si>
    <t>B 999</t>
  </si>
  <si>
    <t>B 1000</t>
  </si>
  <si>
    <t>B 1001</t>
  </si>
  <si>
    <t>B 1002</t>
  </si>
  <si>
    <t>B 1003</t>
  </si>
  <si>
    <t>B 1004</t>
  </si>
  <si>
    <t>B 1005</t>
  </si>
  <si>
    <t>B 1006</t>
  </si>
  <si>
    <t>B 1007</t>
  </si>
  <si>
    <t>B 1008</t>
  </si>
  <si>
    <t>RIO ( HABIBS REALENGO/VILAR DOS TELES)</t>
  </si>
  <si>
    <t>B 1009</t>
  </si>
  <si>
    <t>ITAPEVI X RIO DE JANEIRO (CAIXA VAZIA)</t>
  </si>
  <si>
    <t>B 1010</t>
  </si>
  <si>
    <t>B 1011</t>
  </si>
  <si>
    <t>B 1012</t>
  </si>
  <si>
    <t>RIO DE JANEIRO X CURITIBA (LUIZ RICARDO RJC-9H69)</t>
  </si>
  <si>
    <t>B 1013</t>
  </si>
  <si>
    <t>RIO (VARIAS LOJAS - 15 LOJAS REX)</t>
  </si>
  <si>
    <t>B 1014</t>
  </si>
  <si>
    <t>B 1015</t>
  </si>
  <si>
    <t>ARMAZEM BFC - CARGA CURITIBA</t>
  </si>
  <si>
    <t>B 1016</t>
  </si>
  <si>
    <t>B 1017</t>
  </si>
  <si>
    <t>B 1018</t>
  </si>
  <si>
    <t xml:space="preserve">RIO DE JANEIRO X GOIANIA (RKR-5J41) </t>
  </si>
  <si>
    <t>B 1019</t>
  </si>
  <si>
    <t>B 1021</t>
  </si>
  <si>
    <t xml:space="preserve">ARMAZEM BFC X CP RIO </t>
  </si>
  <si>
    <t>B 1025</t>
  </si>
  <si>
    <t>B 1024</t>
  </si>
  <si>
    <t>RIO (CP RIO X ARMAZEM BFC)</t>
  </si>
  <si>
    <t>B 1026</t>
  </si>
  <si>
    <t>B 1027</t>
  </si>
  <si>
    <t>RIO DE JANEIRO X APARECIDA DE GOIÂNIA (RJC-9H69 LUIZ RICARDO)</t>
  </si>
  <si>
    <t>B 1028</t>
  </si>
  <si>
    <t>ARMAZEM BFC (CARGA DE MANAUS/TOP FRIO)</t>
  </si>
  <si>
    <t>B 1029</t>
  </si>
  <si>
    <t>ARMAZEM BFC (CARGA DE MONTE ALTO)</t>
  </si>
  <si>
    <t>B 1030</t>
  </si>
  <si>
    <t>B 1031</t>
  </si>
  <si>
    <t>RIO (ARMAZEM BFC X CP RIO - RKU-3A70/VANDO)</t>
  </si>
  <si>
    <t>B 1032</t>
  </si>
  <si>
    <t>RIO DE JANEIRO X APARECIDA DE GOIÂNIA (RKK-5A29-EZEQUIEL)</t>
  </si>
  <si>
    <t>B 1033</t>
  </si>
  <si>
    <t>ARMAZEM BFC ( CARGA DE GOIANIA)</t>
  </si>
  <si>
    <t>B 1034</t>
  </si>
  <si>
    <t>ARMAZEM BFC ( CARGA DE CURITIBA)</t>
  </si>
  <si>
    <t>B 1035</t>
  </si>
  <si>
    <t>RIO DE JANEIRO X CURITIBA ( RKR-5J41-LUIZ RICARDO)</t>
  </si>
  <si>
    <t>B 1036</t>
  </si>
  <si>
    <t>CURITIBA X ITAPEVI ( RKR-5J41-LUIZ RICARDO)</t>
  </si>
  <si>
    <t>B 1037</t>
  </si>
  <si>
    <t>ARMAZEM BFC (CARGA DE CURITIBA)</t>
  </si>
  <si>
    <t>B 1038</t>
  </si>
  <si>
    <t>TUTTI QUITUTI ( CARRO RKR5J41 DIAS  31/05 e 01/06)</t>
  </si>
  <si>
    <t>B 1039</t>
  </si>
  <si>
    <t>B 1042</t>
  </si>
  <si>
    <t>RIO DE JANEIRO X MONTE ALTO (RKK-5A29/LUIZ RICARDO)</t>
  </si>
  <si>
    <t>B 1040</t>
  </si>
  <si>
    <t>AMAZONIKA MUNDI (RJU-7B93)</t>
  </si>
  <si>
    <t>B 1043</t>
  </si>
  <si>
    <t>MONTE ALTO X RIO DE JANEIRO (RKK-5A29/LUIZ RICARDO)</t>
  </si>
  <si>
    <t>B 1044</t>
  </si>
  <si>
    <t>RIO DE JANEIRO X TOP FRIO</t>
  </si>
  <si>
    <t>B 1045</t>
  </si>
  <si>
    <t>ARMAZEM BFC - CARGA DE BELEM</t>
  </si>
  <si>
    <t>B 1046</t>
  </si>
  <si>
    <t>RIO (CP RIO X ARMAZEM BFC )</t>
  </si>
  <si>
    <t>B 1047</t>
  </si>
  <si>
    <t>ARMAZENAMENTO VUC-LUK-7E79 6 DIARIAS</t>
  </si>
  <si>
    <t>B 1048</t>
  </si>
  <si>
    <t>B 1049</t>
  </si>
  <si>
    <t>B 1050</t>
  </si>
  <si>
    <t>B 1051</t>
  </si>
  <si>
    <t>B 1052</t>
  </si>
  <si>
    <t>TUTTI QUITUTI (LUK-7E72/RKR-5J41 3 DIARIAS)</t>
  </si>
  <si>
    <t>ARMAZEM BFC - CARGA DE CURITIBA</t>
  </si>
  <si>
    <t>B 1053</t>
  </si>
  <si>
    <t>ARMAZEM BFC - CARGA DE RETORNO PARA CP RIO</t>
  </si>
  <si>
    <t>B 1054</t>
  </si>
  <si>
    <t>B 1055</t>
  </si>
  <si>
    <t>RAGAZZO AMÉRICAS (MAIO DE 2023)</t>
  </si>
  <si>
    <t>B 1056</t>
  </si>
  <si>
    <t>B 1057</t>
  </si>
  <si>
    <t>RIO ( AMAZEM BFC X CP RIO )</t>
  </si>
  <si>
    <t>B 1058</t>
  </si>
  <si>
    <t>B 1059</t>
  </si>
  <si>
    <t>RIO ( HABIBS REALENGO)</t>
  </si>
  <si>
    <t>B 1060</t>
  </si>
  <si>
    <t>B 1061</t>
  </si>
  <si>
    <t>RIO DE JANEIRO X GOIÂNIA (LUS-5H20/ LUIZ RICARDO)</t>
  </si>
  <si>
    <t>B 1062</t>
  </si>
  <si>
    <t>RIO ( ARMAZEM BFC X CP RIO)</t>
  </si>
  <si>
    <t>B 1063</t>
  </si>
  <si>
    <t>B 1064</t>
  </si>
  <si>
    <t>B 1065</t>
  </si>
  <si>
    <t xml:space="preserve">RIO (ARMAZEM BFC X CP RIO TRUCK RKK-5A29) </t>
  </si>
  <si>
    <t>B 1066</t>
  </si>
  <si>
    <t>RIO ( HABIBS BAYMARKET/MADUREIRA/PAVUNA)</t>
  </si>
  <si>
    <t>B 1067</t>
  </si>
  <si>
    <t>B 1068</t>
  </si>
  <si>
    <t>CAMARAVE (RKR-5J41 / 06/06/2023)</t>
  </si>
  <si>
    <t>B 1069</t>
  </si>
  <si>
    <t>B 1070</t>
  </si>
  <si>
    <t>B 1071</t>
  </si>
  <si>
    <t>B 1073</t>
  </si>
  <si>
    <t>B 1074</t>
  </si>
  <si>
    <t>B 1075</t>
  </si>
  <si>
    <t>B 1076</t>
  </si>
  <si>
    <t>B 1077</t>
  </si>
  <si>
    <t>TUTTI QUITUTI (3 SAIDAS DIAS 14/06-15/06 )</t>
  </si>
  <si>
    <t>RIO (HABIBS BAYMARKET)</t>
  </si>
  <si>
    <t>B 1078</t>
  </si>
  <si>
    <t>B 1079</t>
  </si>
  <si>
    <t>B 1080</t>
  </si>
  <si>
    <t>B 1081</t>
  </si>
  <si>
    <t>RIO ( VARIAS LOJAS - 7 LOJAS)</t>
  </si>
  <si>
    <t>B 1082</t>
  </si>
  <si>
    <t>RIO ( VARIAS LOJAS - 11 LOJAS)</t>
  </si>
  <si>
    <t>B 1083</t>
  </si>
  <si>
    <t>RIO ( VARIAS LOJAS - 13 LOJAS)</t>
  </si>
  <si>
    <t>B 1084</t>
  </si>
  <si>
    <t>RIO ( VARIAS LOJAS - 8 LOJAS)</t>
  </si>
  <si>
    <t>B 1085</t>
  </si>
  <si>
    <t>B 1086</t>
  </si>
  <si>
    <t>B 1087</t>
  </si>
  <si>
    <t>RIO ( HABIBS SHOPPING BOULEVARD)</t>
  </si>
  <si>
    <t>B 1088</t>
  </si>
  <si>
    <t>B 1089</t>
  </si>
  <si>
    <t>B 1090</t>
  </si>
  <si>
    <t>B 1091</t>
  </si>
  <si>
    <t>B 1092</t>
  </si>
  <si>
    <t>B 1093</t>
  </si>
  <si>
    <t>B 1094</t>
  </si>
  <si>
    <t>RIO DE JANEIRO X APARECIDA DE GOIÂNIA</t>
  </si>
  <si>
    <t>B 1095</t>
  </si>
  <si>
    <t>ARMAZEM BFC - CARDA DE MONTE ALTO</t>
  </si>
  <si>
    <t>B 1096</t>
  </si>
  <si>
    <t>CAMARAVE (RKU-3A70)</t>
  </si>
  <si>
    <t>RIO DE JANEIRO X MONTE ALTO ( RJC-9H69 / WALLACE)</t>
  </si>
  <si>
    <t>B 1097</t>
  </si>
  <si>
    <t>MONTE ALTO X PROMISSÃO ( RKK-5A29 / LUIZ RICARDO</t>
  </si>
  <si>
    <t>B 1098</t>
  </si>
  <si>
    <t>B 1099</t>
  </si>
  <si>
    <t>B 1100</t>
  </si>
  <si>
    <t>B 1101</t>
  </si>
  <si>
    <t>TUTTI QUITUTI (RJY-6B44/RKU-3A70 22/06/2023)</t>
  </si>
  <si>
    <t>B 1102</t>
  </si>
  <si>
    <t>RIO ( VARIAS LOJAS - 14 LOJAS REX)</t>
  </si>
  <si>
    <t>B 1103</t>
  </si>
  <si>
    <t>RIO ( VARIAS LOJAS - 07 LOJAS REX)</t>
  </si>
  <si>
    <t>B 1104</t>
  </si>
  <si>
    <t>RIO ( VARIAS LOJAS - 13 LOJAS REX)</t>
  </si>
  <si>
    <t>B 1105</t>
  </si>
  <si>
    <t>B 1106</t>
  </si>
  <si>
    <t>RIO (COLETA BAYMARKET)</t>
  </si>
  <si>
    <t>B 1107</t>
  </si>
  <si>
    <t>B 1108</t>
  </si>
  <si>
    <t>RIO (VARIAS LOJAS - 13 LOJAS REX)</t>
  </si>
  <si>
    <t>B 1109</t>
  </si>
  <si>
    <t>B 1110</t>
  </si>
  <si>
    <t>ARMAZENAMENTO TRUCK RJC-9H69 (3 DIARIAS)</t>
  </si>
  <si>
    <t>B 1111</t>
  </si>
  <si>
    <t>RIO DE JANEIRO X APARECIDA DE GOIÂNIA  (LUIZ RICARDO / RKK-5A29)</t>
  </si>
  <si>
    <t>B 1112</t>
  </si>
  <si>
    <t>AMAZONIKA MUNDI (RKH-2G26)</t>
  </si>
  <si>
    <t>B 1113</t>
  </si>
  <si>
    <t>RIO ( CP RIO X ARMAZEM BFC )</t>
  </si>
  <si>
    <t>B 1114</t>
  </si>
  <si>
    <t>B 1115</t>
  </si>
  <si>
    <t>B 1116</t>
  </si>
  <si>
    <t>B 1117</t>
  </si>
  <si>
    <t>B 1118</t>
  </si>
  <si>
    <t>B 1119</t>
  </si>
  <si>
    <t>TUTTI QUITUTI (RJY-6B44/RKH-2G26 29/06/2023)</t>
  </si>
  <si>
    <t>AMAZONIKA MUNDI (RKR-5J41)</t>
  </si>
  <si>
    <t>B 1121</t>
  </si>
  <si>
    <t>B 1122</t>
  </si>
  <si>
    <t>RIO DE JANEIRO X MONTE ALTO (LUIZ RICARDO / RKK-5A29)</t>
  </si>
  <si>
    <t>B 1123</t>
  </si>
  <si>
    <t>B 1124</t>
  </si>
  <si>
    <t>B 1126</t>
  </si>
  <si>
    <t>B 1127</t>
  </si>
  <si>
    <t>B 1128</t>
  </si>
  <si>
    <t>RIO ( VARIAS LOJAS - 14 LOJAS HABIBS)</t>
  </si>
  <si>
    <t>B 1129</t>
  </si>
  <si>
    <t>RIO ( VARIAS LOJAS - 12 LOJAS HABIBS)</t>
  </si>
  <si>
    <t>B 1130</t>
  </si>
  <si>
    <t>B 1131</t>
  </si>
  <si>
    <t>B 1132</t>
  </si>
  <si>
    <t>B 1133</t>
  </si>
  <si>
    <t>B 1134</t>
  </si>
  <si>
    <t>CAMARAVE (RKR-5J41)</t>
  </si>
  <si>
    <t>B 1135</t>
  </si>
  <si>
    <t>B 1136</t>
  </si>
  <si>
    <t>B 1137</t>
  </si>
  <si>
    <t>B 1138</t>
  </si>
  <si>
    <t>B 1139</t>
  </si>
  <si>
    <t>B 1140</t>
  </si>
  <si>
    <t>RIO DE JANEIRO X ITAPEVI ( RJC-9H69 - LUIZ RICARDO)</t>
  </si>
  <si>
    <t>B 1142</t>
  </si>
  <si>
    <t>RIO DE JANEIRO X MONTE ALTO ( RKK-5A29 - WALLACE)</t>
  </si>
  <si>
    <t>B 1143</t>
  </si>
  <si>
    <t>RIO ( CP RIO X ARMAZEM BFC - CARGA DE CURITIBA)</t>
  </si>
  <si>
    <t>B 1144</t>
  </si>
  <si>
    <t>B 1145</t>
  </si>
  <si>
    <t>RIO ( CP RIO X ARMAZEM BFC - CARGA DE RECIFE)</t>
  </si>
  <si>
    <t>B 1146</t>
  </si>
  <si>
    <t>ARMAZENAMENTO TRUCK RJC-9H69 - CARGA CEBOLA</t>
  </si>
  <si>
    <t>B 1147</t>
  </si>
  <si>
    <t xml:space="preserve">CP RIO X CP GOIANIA </t>
  </si>
  <si>
    <t>B1148</t>
  </si>
  <si>
    <t>CP RIO X CP ITAPEVI</t>
  </si>
  <si>
    <t>B1149</t>
  </si>
  <si>
    <t>30.897.8760001.43</t>
  </si>
  <si>
    <t>24.07.23</t>
  </si>
  <si>
    <t>B1150</t>
  </si>
  <si>
    <t xml:space="preserve">CP RIO X ARMAZME BFC </t>
  </si>
  <si>
    <t>27.665.906.009-39</t>
  </si>
  <si>
    <t>28.08.23</t>
  </si>
  <si>
    <t>B1151</t>
  </si>
  <si>
    <t>ARMAZEM BFC -CARGA DE BELEM</t>
  </si>
  <si>
    <t>27.665.906.0009-39</t>
  </si>
  <si>
    <t>B1152</t>
  </si>
  <si>
    <t>27.665.906.0009.39</t>
  </si>
  <si>
    <t>B1153</t>
  </si>
  <si>
    <t xml:space="preserve">CP RIO X ARMAZEM BFC </t>
  </si>
  <si>
    <t>B1154</t>
  </si>
  <si>
    <t xml:space="preserve">ARMAZEM BFC - CARGA DE CURITIBA </t>
  </si>
  <si>
    <t>B1155</t>
  </si>
  <si>
    <t>MF</t>
  </si>
  <si>
    <t>MARFRIG (01/05/2023 A 15/05/2023)</t>
  </si>
  <si>
    <t>MARFRIG</t>
  </si>
  <si>
    <t>PIP PAF</t>
  </si>
  <si>
    <t>CD</t>
  </si>
  <si>
    <t>CASA D ARY(02/06/2023 RJ X SP RKH-5J65)</t>
  </si>
  <si>
    <t>CASA D'ARY ALIMENTOS</t>
  </si>
  <si>
    <t>49.667.334/0001-01</t>
  </si>
  <si>
    <t xml:space="preserve">PIF PAF (24/05 - 02/06) </t>
  </si>
  <si>
    <t>CASA D ARY(07/07/2023 RJ X SP RKR-5J41)</t>
  </si>
  <si>
    <t>ARMAZEM BFC - CARGA MONTE ALTO SP</t>
  </si>
  <si>
    <t xml:space="preserve"> CP RIO X CP MONTE ALTO</t>
  </si>
  <si>
    <t>CP RIO X CP ITAPEVI SP</t>
  </si>
  <si>
    <t>19 LOJAS REX NO RIO DE JANEIRO</t>
  </si>
  <si>
    <t>CP ITAPEVI X CP RIO</t>
  </si>
  <si>
    <t>CP MONTE ALTO X CP ITAPEVI</t>
  </si>
  <si>
    <t>CP RIO X HABIBS MACAÉ RJ</t>
  </si>
  <si>
    <t>CP RIO X ARMAZEM BFC - CARGA DE CURITIBA</t>
  </si>
  <si>
    <t>RIO ( VARIAS LOJAS - 16 LOJAS HABIBS)</t>
  </si>
  <si>
    <t>VERIFICAR</t>
  </si>
  <si>
    <t>CENTRAL</t>
  </si>
  <si>
    <t>Niteroi</t>
  </si>
  <si>
    <t>Américas ( Padeli )</t>
  </si>
  <si>
    <t>RIO(Queimados)</t>
  </si>
  <si>
    <t>Monte Alto</t>
  </si>
  <si>
    <t>RIO (MASSA FOLHADA)</t>
  </si>
  <si>
    <t>MONTE ALTO X DIADEMA</t>
  </si>
  <si>
    <t>RIO(12 DIARIAS DE ARMAZENAGEM)</t>
  </si>
  <si>
    <t>RIO (CP RIO X VILOG + 1 D ARMAZENAMENTO)</t>
  </si>
  <si>
    <t>BK SÃO GONÇALO</t>
  </si>
  <si>
    <t>ITAPEVI X MONTE ALTO</t>
  </si>
  <si>
    <t>VILOG(RIO) X ITAPEVI</t>
  </si>
  <si>
    <t>RIO (RAGAZZO BAYMARKET)</t>
  </si>
  <si>
    <t>RIO (VARIAS LOJAS 4 LOJAS)</t>
  </si>
  <si>
    <t>RIO (HABIBS BAYMARKET/PAVUNA/MADUREIRA)</t>
  </si>
  <si>
    <t>RIO (VARIAS LOJAS/26 LOJAS)</t>
  </si>
  <si>
    <t>RIO (VARIAS LOJAS - 3 LOJAS)</t>
  </si>
  <si>
    <t>RIO (ARMAZENAMENTO TRUCK 17/08 A 19/08)</t>
  </si>
  <si>
    <t>RIO (ARMAZENAMENTO TRUCK 20/08 A 22/08)</t>
  </si>
  <si>
    <t>RIO (ARMAZENAMENTO TRUCK 22/08 A 24/08)</t>
  </si>
  <si>
    <t>RIO (ARMAZENAMENTO LOJA CAXIAS SHOPPING)</t>
  </si>
  <si>
    <t>ARMAZEM X CP RIO</t>
  </si>
  <si>
    <t>RIO (ARMAZENAMENTO TRUCK 19/09 A 25/09)</t>
  </si>
  <si>
    <t>ITAPEVI (HABIBS MADUREIRA/HABIBS</t>
  </si>
  <si>
    <t>RIO (ARMAZENAMENTO TRUCK 26/09 A 30/09)</t>
  </si>
  <si>
    <t>ITAPEVI (RAGAZZO AMERICAS)</t>
  </si>
  <si>
    <t>RIO (RAGAZZO AMÉRICAS)</t>
  </si>
  <si>
    <t>RIO (HABIBS MACAÉ)</t>
  </si>
  <si>
    <t>RIO DE JANEIRO X SÃO PAULO</t>
  </si>
  <si>
    <t>RIO ( CP RIO X ARMAZEM BFC - TRUCK - CARGA MONTE ALTO)</t>
  </si>
  <si>
    <t>PIF PAF</t>
  </si>
  <si>
    <t>RIO ( RAMOS X CP RIO)</t>
  </si>
  <si>
    <t>PROMISSÃO X CP RIO</t>
  </si>
  <si>
    <t>VENCIDO</t>
  </si>
  <si>
    <t>RIO DE JANEIRO X GOIANIA (RKR-5J41)</t>
  </si>
  <si>
    <t>ARMAZEM BFC X CP RIO</t>
  </si>
  <si>
    <t>RIO (ARMAZEM BFC X CP RIO TRUCK RKK-5A29)</t>
  </si>
  <si>
    <t>CAMARAVE</t>
  </si>
  <si>
    <t>A VENCER</t>
  </si>
  <si>
    <t>CP RIO X CP GOIANIA</t>
  </si>
  <si>
    <t>CP RIO X ARMAZME BFC</t>
  </si>
  <si>
    <t>PIF PAF (24/05 - 02/06)</t>
  </si>
  <si>
    <t>CP RIO X CP MONTE ALTO</t>
  </si>
  <si>
    <t>TIPOS DE SERV.</t>
  </si>
  <si>
    <t>FRETE EXTRAS</t>
  </si>
  <si>
    <t>VIAGEM</t>
  </si>
  <si>
    <t>DESCRIÇAO</t>
  </si>
  <si>
    <t>HABIBS</t>
  </si>
  <si>
    <t>ANO_FAT</t>
  </si>
  <si>
    <t>MÊS_FAT</t>
  </si>
  <si>
    <t>OPÇÃO MOLAS LUK-7E72 1/5</t>
  </si>
  <si>
    <t>043302</t>
  </si>
  <si>
    <t>ALEXANDRE BORRACHEIRO  - RKH 2626</t>
  </si>
  <si>
    <t>0611</t>
  </si>
  <si>
    <t>ALEXANDRE BORRACHEIRO  - K0A 8D13</t>
  </si>
  <si>
    <t>0615</t>
  </si>
  <si>
    <t>CONTA DE LUZ GALPÃO - JARDIM AMERICA</t>
  </si>
  <si>
    <t>CPF - 127516747-08</t>
  </si>
  <si>
    <t>B1168</t>
  </si>
  <si>
    <t>2023</t>
  </si>
  <si>
    <t>R$</t>
  </si>
  <si>
    <t>20036538569</t>
  </si>
  <si>
    <t>AMERICA COMERCIO DE ARTIGOS - PROD. P/ LIMPEZA DA FROTA</t>
  </si>
  <si>
    <t>CTT - Juliane Controle De Pragas - ZAP - Pix - marciaqueiroz765@gmail.com</t>
  </si>
  <si>
    <t>TORO RECAUCHUTAGEM (NFSe 98308) 2/2</t>
  </si>
  <si>
    <t>ABOLIÇÃO CAMINHOES - FAROL (RKU-3B46) - PARC 2/3</t>
  </si>
  <si>
    <t>ABOLIÇÃO CAMINHOES - FAROL (RKU-3B46) - PARC 3/3</t>
  </si>
  <si>
    <t>C2TI - MANUTENÇÃO SITE - NÃO ENCONTREI O COMPROVANTE DE PGT</t>
  </si>
  <si>
    <t>NO SISTEMA DELES APARECE PG</t>
  </si>
  <si>
    <t>240530421</t>
  </si>
  <si>
    <t>FALAR COM CHRISTIANO</t>
  </si>
  <si>
    <t>579614</t>
  </si>
  <si>
    <t>MARFRIG (07/06/2023 A 12/06/2023)</t>
  </si>
  <si>
    <t>MARFRIG (13/06/2023 A 16/06/2023)</t>
  </si>
  <si>
    <t>MARFRIG (20/06/2023 A 23/06/2023)</t>
  </si>
  <si>
    <t>MARFRIG (27/06/2023 A 03/07/2023)</t>
  </si>
  <si>
    <t>20035734765</t>
  </si>
  <si>
    <t>%</t>
  </si>
  <si>
    <t>SEM PARAR PF - AINDA NÃO FECHOU A FATURA</t>
  </si>
  <si>
    <t>SEM PARAR PJ - AINDA NÃO FECHOU A FATURA</t>
  </si>
  <si>
    <t>ABOLIÇÃO CAMINHOES - PORTA RKU-3B46 - PARC 3/4</t>
  </si>
  <si>
    <t>ABOLIÇÃO CAMINHOES - PORTA RKU-3B46 - PARC 4/4</t>
  </si>
  <si>
    <t>PAGAMENTO EFETUADO</t>
  </si>
  <si>
    <t>RECEBIMENTO</t>
  </si>
  <si>
    <t>0433</t>
  </si>
  <si>
    <t>0465</t>
  </si>
  <si>
    <t>FLUXO DE CAIXA DIA 31 DE AGOSTO</t>
  </si>
  <si>
    <t>ADIANTAMENTO MAIO/2023</t>
  </si>
  <si>
    <t>ADIANTAMENTO JUNHO/2023</t>
  </si>
  <si>
    <t>ADIANTAMENTO JULHO/2023</t>
  </si>
  <si>
    <t>ADIANTAMENTO AGOSTO/2023</t>
  </si>
  <si>
    <t>ADIANTAMENTO SETEMBRO/2023</t>
  </si>
  <si>
    <t>ADIANTAMENTO OUTUBRO/2023</t>
  </si>
  <si>
    <t>ADIANTAMENTO NOVEMBRO/2023</t>
  </si>
  <si>
    <t>ADIANTAMENTO DEZEMBRO/2023</t>
  </si>
  <si>
    <t>SALARIO</t>
  </si>
  <si>
    <t>PAGAMENTO MAIO/2023</t>
  </si>
  <si>
    <t>PAGAMENTO JUNHO/2023</t>
  </si>
  <si>
    <t>PAGAMENTO JULHO/2023</t>
  </si>
  <si>
    <t>PAGAMENTO AGOSTO/2023</t>
  </si>
  <si>
    <t>PAGAMENTO SETEMBRO/2023</t>
  </si>
  <si>
    <t>PAGAMENTO OUTUBRO/2023</t>
  </si>
  <si>
    <t>PAGAMENTO NOVEMBRO/2023</t>
  </si>
  <si>
    <t>PAGAMENTO DEZEMBRO/2023</t>
  </si>
  <si>
    <t>ANO_PAGT</t>
  </si>
  <si>
    <t>MÊS_PAGT</t>
  </si>
  <si>
    <t>A RECEBER</t>
  </si>
  <si>
    <t>(vazio)</t>
  </si>
  <si>
    <t>RR</t>
  </si>
  <si>
    <t>01/08/2023 Total</t>
  </si>
  <si>
    <t>SETOR/DESPESAS</t>
  </si>
  <si>
    <t>TRANSPORTE</t>
  </si>
  <si>
    <t>COMBUSTIVEL - FUNCIONÁRIO MARCO</t>
  </si>
  <si>
    <t>VALE ALIMENTAÇÃO - REF A JUNHO</t>
  </si>
  <si>
    <t>VALE ALIMENTAÇÃO - REF A JULHO</t>
  </si>
  <si>
    <t>VALE ALIMENTAÇÃO - REF A AGOSTO</t>
  </si>
  <si>
    <t>VALE ALIMENTAÇÃO - REF A OUTUBRO</t>
  </si>
  <si>
    <t>VALE ALIMENTAÇÃO - REF A NOVEMBRO</t>
  </si>
  <si>
    <t>VALE ALIMENTAÇÃO - REF A DEZEMBRO</t>
  </si>
  <si>
    <t>VALE ALIMENTAÇÃO - REF A JANEIRO</t>
  </si>
  <si>
    <t>VALE ALIMENTAÇÃO - REF A SETEMBRO</t>
  </si>
  <si>
    <t>VALE TRANSPORTE - REF A AGOSTO</t>
  </si>
  <si>
    <t>VALE TRANSPORTE - REF A SETEMBRO</t>
  </si>
  <si>
    <t>VALE TRANSPORTE - REF A OUTUBRO</t>
  </si>
  <si>
    <t>VALE TRANSPORTE - REF A NOVEMBRO</t>
  </si>
  <si>
    <t>VALE TRANSPORTE - REF A DEZEMBRO</t>
  </si>
  <si>
    <t>VALE TRANSPORTE - REF A JANEIRO</t>
  </si>
  <si>
    <t>31189.870/0001-84</t>
  </si>
  <si>
    <t>1ª QUINZENA DE AGOSTO</t>
  </si>
  <si>
    <t>293725</t>
  </si>
  <si>
    <t>9286602</t>
  </si>
  <si>
    <t>043303</t>
  </si>
  <si>
    <t>PAGAMENTOS DE DIÁRIAS - MOTORISTAS E AJUDANTES</t>
  </si>
  <si>
    <t>FALAR C/ MÔNICA</t>
  </si>
  <si>
    <t>BELLUNO VEICULOS LTDA - PARC 1/2</t>
  </si>
  <si>
    <t>BELLUNO VEICULOS LTDA - PARC 2/2</t>
  </si>
  <si>
    <t>108345</t>
  </si>
  <si>
    <t>BELLUNO VEICULOS LTDA  - RKR5J41 - PARC 1/2</t>
  </si>
  <si>
    <t>BELLUNO VEICULOS LTDA - RKR5J41 - PARC 2/2</t>
  </si>
  <si>
    <t>AQUIS. DE FROTAS</t>
  </si>
  <si>
    <t>MAN. DA FROTA</t>
  </si>
  <si>
    <t>MAN.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</si>
</sst>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4" fontId="2" fillId="0" borderId="0" xfId="0" applyNumberFormat="1" applyFont="1"/>
    <xf numFmtId="14" fontId="2" fillId="0" borderId="0" xfId="0" applyNumberFormat="1" applyFont="1"/>
    <xf numFmtId="43" fontId="2" fillId="0" borderId="0" xfId="1" applyFont="1"/>
    <xf numFmtId="0" fontId="4" fillId="0" borderId="0" xfId="0" applyFont="1"/>
    <xf numFmtId="0" fontId="2" fillId="0" borderId="0" xfId="0" pivotButton="1" applyFont="1"/>
    <xf numFmtId="0" fontId="2" fillId="0" borderId="0" xfId="0" applyFont="1" applyAlignment="1">
      <alignment horizontal="left"/>
    </xf>
    <xf numFmtId="43" fontId="2" fillId="0" borderId="0" xfId="0" applyNumberFormat="1" applyFont="1"/>
    <xf numFmtId="0" fontId="4" fillId="0" borderId="0" xfId="0" pivotButton="1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43" fontId="2" fillId="0" borderId="2" xfId="0" applyNumberFormat="1" applyFont="1" applyBorder="1"/>
    <xf numFmtId="0" fontId="2" fillId="0" borderId="0" xfId="0" pivotButton="1" applyFont="1" applyAlignment="1">
      <alignment vertical="center"/>
    </xf>
    <xf numFmtId="0" fontId="2" fillId="0" borderId="0" xfId="0" applyFont="1" applyAlignment="1">
      <alignment vertic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3" fontId="4" fillId="0" borderId="0" xfId="1" applyFont="1" applyAlignment="1">
      <alignment horizontal="center"/>
    </xf>
    <xf numFmtId="2" fontId="2" fillId="0" borderId="0" xfId="0" applyNumberFormat="1" applyFont="1"/>
    <xf numFmtId="0" fontId="2" fillId="0" borderId="0" xfId="0" quotePrefix="1" applyFont="1"/>
    <xf numFmtId="2" fontId="2" fillId="0" borderId="0" xfId="0" quotePrefix="1" applyNumberFormat="1" applyFont="1"/>
    <xf numFmtId="0" fontId="2" fillId="0" borderId="0" xfId="0" quotePrefix="1" applyFont="1" applyAlignment="1">
      <alignment horizontal="center"/>
    </xf>
    <xf numFmtId="43" fontId="2" fillId="2" borderId="0" xfId="1" applyFont="1" applyFill="1"/>
    <xf numFmtId="2" fontId="2" fillId="0" borderId="0" xfId="0" quotePrefix="1" applyNumberFormat="1" applyFont="1" applyAlignment="1">
      <alignment horizontal="center"/>
    </xf>
    <xf numFmtId="14" fontId="0" fillId="0" borderId="0" xfId="0" applyNumberFormat="1"/>
    <xf numFmtId="14" fontId="4" fillId="0" borderId="0" xfId="0" applyNumberFormat="1" applyFont="1"/>
    <xf numFmtId="2" fontId="2" fillId="0" borderId="0" xfId="0" applyNumberFormat="1" applyFont="1" applyAlignment="1">
      <alignment horizontal="center"/>
    </xf>
    <xf numFmtId="43" fontId="2" fillId="0" borderId="0" xfId="1" quotePrefix="1" applyFont="1" applyAlignment="1">
      <alignment horizontal="center"/>
    </xf>
    <xf numFmtId="2" fontId="2" fillId="0" borderId="0" xfId="0" applyNumberFormat="1" applyFont="1" applyAlignment="1">
      <alignment horizontal="left"/>
    </xf>
    <xf numFmtId="0" fontId="6" fillId="0" borderId="0" xfId="0" applyFont="1"/>
    <xf numFmtId="14" fontId="6" fillId="0" borderId="5" xfId="0" applyNumberFormat="1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6" fillId="0" borderId="3" xfId="0" quotePrefix="1" applyFont="1" applyBorder="1" applyAlignment="1">
      <alignment horizontal="center"/>
    </xf>
    <xf numFmtId="0" fontId="6" fillId="0" borderId="5" xfId="0" applyFont="1" applyBorder="1" applyAlignment="1">
      <alignment horizontal="center" vertical="top" wrapText="1"/>
    </xf>
    <xf numFmtId="44" fontId="6" fillId="0" borderId="3" xfId="3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3" xfId="3" applyNumberFormat="1" applyFont="1" applyFill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9" fontId="6" fillId="0" borderId="3" xfId="2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14" fontId="6" fillId="4" borderId="6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14" fontId="6" fillId="4" borderId="4" xfId="0" applyNumberFormat="1" applyFont="1" applyFill="1" applyBorder="1" applyAlignment="1">
      <alignment horizontal="center"/>
    </xf>
    <xf numFmtId="164" fontId="6" fillId="4" borderId="4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4" borderId="4" xfId="1" applyNumberFormat="1" applyFont="1" applyFill="1" applyBorder="1" applyAlignment="1">
      <alignment horizontal="center"/>
    </xf>
    <xf numFmtId="0" fontId="6" fillId="0" borderId="0" xfId="1" applyNumberFormat="1" applyFont="1"/>
    <xf numFmtId="43" fontId="2" fillId="0" borderId="0" xfId="4" applyFont="1"/>
    <xf numFmtId="0" fontId="2" fillId="0" borderId="0" xfId="0" quotePrefix="1" applyFont="1" applyAlignment="1">
      <alignment horizontal="left"/>
    </xf>
    <xf numFmtId="14" fontId="6" fillId="0" borderId="8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4" fontId="6" fillId="0" borderId="9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64" fontId="6" fillId="0" borderId="9" xfId="1" applyNumberFormat="1" applyFont="1" applyFill="1" applyBorder="1" applyAlignment="1">
      <alignment horizontal="center"/>
    </xf>
    <xf numFmtId="14" fontId="6" fillId="0" borderId="10" xfId="0" applyNumberFormat="1" applyFont="1" applyBorder="1" applyAlignment="1">
      <alignment horizontal="center"/>
    </xf>
    <xf numFmtId="43" fontId="2" fillId="6" borderId="0" xfId="1" applyFont="1" applyFill="1"/>
    <xf numFmtId="165" fontId="2" fillId="7" borderId="0" xfId="2" applyNumberFormat="1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165" fontId="9" fillId="5" borderId="7" xfId="0" applyNumberFormat="1" applyFont="1" applyFill="1" applyBorder="1"/>
    <xf numFmtId="0" fontId="2" fillId="0" borderId="2" xfId="0" applyFont="1" applyBorder="1" applyAlignment="1">
      <alignment horizontal="center"/>
    </xf>
    <xf numFmtId="43" fontId="2" fillId="0" borderId="2" xfId="0" applyNumberFormat="1" applyFont="1" applyBorder="1" applyAlignment="1">
      <alignment horizontal="center"/>
    </xf>
    <xf numFmtId="0" fontId="2" fillId="0" borderId="2" xfId="0" pivotButton="1" applyFont="1" applyBorder="1" applyAlignment="1">
      <alignment horizontal="left"/>
    </xf>
    <xf numFmtId="0" fontId="2" fillId="0" borderId="11" xfId="0" pivotButton="1" applyFont="1" applyBorder="1"/>
    <xf numFmtId="0" fontId="2" fillId="0" borderId="12" xfId="0" applyFont="1" applyBorder="1"/>
    <xf numFmtId="0" fontId="2" fillId="0" borderId="13" xfId="0" applyFont="1" applyBorder="1"/>
    <xf numFmtId="43" fontId="6" fillId="0" borderId="3" xfId="1" applyFont="1" applyBorder="1" applyAlignment="1">
      <alignment horizontal="center"/>
    </xf>
    <xf numFmtId="14" fontId="2" fillId="0" borderId="14" xfId="0" applyNumberFormat="1" applyFont="1" applyBorder="1" applyAlignment="1">
      <alignment horizontal="left"/>
    </xf>
    <xf numFmtId="0" fontId="2" fillId="0" borderId="14" xfId="0" applyFont="1" applyBorder="1" applyAlignment="1">
      <alignment horizontal="left" indent="1"/>
    </xf>
    <xf numFmtId="14" fontId="2" fillId="0" borderId="1" xfId="0" applyNumberFormat="1" applyFont="1" applyBorder="1" applyAlignment="1">
      <alignment horizontal="left"/>
    </xf>
    <xf numFmtId="43" fontId="2" fillId="0" borderId="13" xfId="0" applyNumberFormat="1" applyFont="1" applyBorder="1" applyAlignment="1">
      <alignment horizontal="center"/>
    </xf>
    <xf numFmtId="43" fontId="2" fillId="0" borderId="15" xfId="0" applyNumberFormat="1" applyFont="1" applyBorder="1" applyAlignment="1">
      <alignment horizontal="center"/>
    </xf>
    <xf numFmtId="0" fontId="2" fillId="0" borderId="1" xfId="0" pivotButton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0" applyNumberFormat="1" applyFont="1" applyBorder="1" applyAlignment="1">
      <alignment horizontal="center"/>
    </xf>
    <xf numFmtId="43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16" xfId="0" pivotButton="1" applyBorder="1"/>
    <xf numFmtId="0" fontId="0" fillId="0" borderId="17" xfId="0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horizontal="left"/>
    </xf>
    <xf numFmtId="0" fontId="11" fillId="0" borderId="20" xfId="0" pivotButton="1" applyFont="1" applyBorder="1"/>
    <xf numFmtId="0" fontId="0" fillId="0" borderId="20" xfId="0" applyBorder="1" applyAlignment="1">
      <alignment horizontal="left" indent="1"/>
    </xf>
    <xf numFmtId="0" fontId="11" fillId="0" borderId="20" xfId="0" applyFont="1" applyBorder="1"/>
    <xf numFmtId="43" fontId="0" fillId="0" borderId="22" xfId="0" applyNumberFormat="1" applyBorder="1"/>
    <xf numFmtId="43" fontId="0" fillId="0" borderId="21" xfId="0" applyNumberFormat="1" applyBorder="1"/>
    <xf numFmtId="43" fontId="0" fillId="0" borderId="20" xfId="0" applyNumberFormat="1" applyBorder="1"/>
    <xf numFmtId="0" fontId="0" fillId="0" borderId="1" xfId="0" applyBorder="1" applyAlignment="1">
      <alignment horizontal="left"/>
    </xf>
    <xf numFmtId="0" fontId="0" fillId="0" borderId="22" xfId="0" applyBorder="1" applyAlignment="1">
      <alignment horizontal="left" indent="1"/>
    </xf>
    <xf numFmtId="0" fontId="2" fillId="0" borderId="1" xfId="0" pivotButton="1" applyFont="1" applyBorder="1"/>
    <xf numFmtId="0" fontId="2" fillId="0" borderId="1" xfId="0" applyFont="1" applyBorder="1"/>
    <xf numFmtId="43" fontId="2" fillId="0" borderId="13" xfId="0" applyNumberFormat="1" applyFont="1" applyBorder="1"/>
    <xf numFmtId="43" fontId="2" fillId="0" borderId="15" xfId="0" applyNumberFormat="1" applyFont="1" applyBorder="1"/>
    <xf numFmtId="43" fontId="2" fillId="0" borderId="1" xfId="0" applyNumberFormat="1" applyFont="1" applyBorder="1"/>
    <xf numFmtId="0" fontId="2" fillId="0" borderId="15" xfId="0" applyFont="1" applyBorder="1"/>
    <xf numFmtId="0" fontId="2" fillId="0" borderId="19" xfId="0" applyFont="1" applyBorder="1"/>
    <xf numFmtId="14" fontId="4" fillId="0" borderId="22" xfId="0" applyNumberFormat="1" applyFont="1" applyBorder="1" applyAlignment="1"/>
    <xf numFmtId="0" fontId="4" fillId="0" borderId="21" xfId="0" applyFont="1" applyBorder="1" applyAlignment="1"/>
    <xf numFmtId="0" fontId="4" fillId="0" borderId="20" xfId="0" applyFont="1" applyBorder="1" applyAlignment="1"/>
    <xf numFmtId="14" fontId="4" fillId="0" borderId="11" xfId="0" applyNumberFormat="1" applyFont="1" applyBorder="1" applyAlignment="1"/>
    <xf numFmtId="0" fontId="4" fillId="0" borderId="18" xfId="0" applyFont="1" applyBorder="1" applyAlignment="1"/>
    <xf numFmtId="0" fontId="4" fillId="0" borderId="12" xfId="0" applyFont="1" applyBorder="1" applyAlignment="1"/>
  </cellXfs>
  <cellStyles count="5">
    <cellStyle name="Moeda 2" xfId="3" xr:uid="{3BBC5763-2994-4407-ADF3-CC4CC17FF017}"/>
    <cellStyle name="Normal" xfId="0" builtinId="0"/>
    <cellStyle name="Porcentagem" xfId="2" builtinId="5"/>
    <cellStyle name="Vírgula" xfId="1" builtinId="3"/>
    <cellStyle name="Vírgula 2" xfId="4" xr:uid="{7E4DDAC2-BFA4-4111-AE7F-0BBA5F13B22E}"/>
  </cellStyles>
  <dxfs count="603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top style="double">
          <color indexed="64"/>
        </top>
      </border>
    </dxf>
    <dxf>
      <alignment horizontal="center"/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right style="double">
          <color indexed="64"/>
        </right>
        <top style="double">
          <color indexed="64"/>
        </top>
        <bottom style="double">
          <color indexed="64"/>
        </bottom>
        <horizontal style="double">
          <color indexed="64"/>
        </horizontal>
      </border>
    </dxf>
    <dxf>
      <border>
        <right style="double">
          <color indexed="64"/>
        </right>
        <top style="double">
          <color indexed="64"/>
        </top>
        <bottom style="double">
          <color indexed="64"/>
        </bottom>
        <horizontal style="double">
          <color indexed="64"/>
        </horizontal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font>
        <b val="0"/>
      </font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alignment vertical="center"/>
    </dxf>
    <dxf>
      <alignment vertical="center"/>
    </dxf>
    <dxf>
      <alignment vertical="center"/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</font>
    </dxf>
    <dxf>
      <font>
        <b/>
      </font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alignment horizontal="left"/>
    </dxf>
    <dxf>
      <alignment horizontal="left"/>
    </dxf>
    <dxf>
      <alignment horizontal="center"/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top style="double">
          <color indexed="64"/>
        </top>
      </border>
    </dxf>
    <dxf>
      <border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font>
        <color theme="1" tint="4.9989318521683403E-2"/>
      </font>
    </dxf>
    <dxf>
      <font>
        <color theme="1" tint="4.9989318521683403E-2"/>
      </font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horizontal="center"/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font>
        <b val="0"/>
      </font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right style="double">
          <color indexed="64"/>
        </right>
        <top style="double">
          <color indexed="64"/>
        </top>
        <bottom style="double">
          <color indexed="64"/>
        </bottom>
        <horizontal style="double">
          <color indexed="64"/>
        </horizontal>
      </border>
    </dxf>
    <dxf>
      <border>
        <right style="double">
          <color indexed="64"/>
        </right>
        <top style="double">
          <color indexed="64"/>
        </top>
        <bottom style="double">
          <color indexed="64"/>
        </bottom>
        <horizontal style="double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alignment horizontal="center"/>
    </dxf>
    <dxf>
      <border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fc Transportes" refreshedDate="45135.469553125004" createdVersion="8" refreshedVersion="8" minRefreshableVersion="3" recordCount="435" xr:uid="{CF6C5697-FE2A-4ED2-8978-B341E3E95F87}">
  <cacheSource type="worksheet">
    <worksheetSource name="Tabela_NOTAS_FISCAIS"/>
  </cacheSource>
  <cacheFields count="11">
    <cacheField name="NF" numFmtId="0">
      <sharedItems containsSemiMixedTypes="0" containsString="0" containsNumber="1" containsInteger="1" minValue="1236" maxValue="1698"/>
    </cacheField>
    <cacheField name="Status da NF" numFmtId="0">
      <sharedItems containsSemiMixedTypes="0" containsString="0" containsNumber="1" containsInteger="1" minValue="1" maxValue="1"/>
    </cacheField>
    <cacheField name="Data Emissão" numFmtId="14">
      <sharedItems containsSemiMixedTypes="0" containsNonDate="0" containsDate="1" containsString="0" minDate="2023-01-02T00:00:00" maxDate="2023-07-28T00:00:00"/>
    </cacheField>
    <cacheField name="Nome Fantasia do Prestador" numFmtId="0">
      <sharedItems/>
    </cacheField>
    <cacheField name="Razão Social do Tomador" numFmtId="0">
      <sharedItems/>
    </cacheField>
    <cacheField name="Valor dos Serviços" numFmtId="43">
      <sharedItems containsSemiMixedTypes="0" containsString="0" containsNumber="1" containsInteger="1" minValue="8" maxValue="19788"/>
    </cacheField>
    <cacheField name="Data de Competência" numFmtId="14">
      <sharedItems containsSemiMixedTypes="0" containsNonDate="0" containsDate="1" containsString="0" minDate="2023-01-02T00:00:00" maxDate="2023-07-28T00:00:00"/>
    </cacheField>
    <cacheField name="ANO_EMISSÃO" numFmtId="0">
      <sharedItems count="1">
        <s v="2023"/>
      </sharedItems>
    </cacheField>
    <cacheField name="MÊS_EMISSÃO" numFmtId="0">
      <sharedItems count="7">
        <s v="JAN"/>
        <s v="FEV"/>
        <s v="MAR"/>
        <s v="ABR"/>
        <s v="MAI"/>
        <s v="JUN"/>
        <s v="JUL"/>
      </sharedItems>
    </cacheField>
    <cacheField name="CLIENTES" numFmtId="0">
      <sharedItems count="10">
        <s v="GRUPO GENNIUS "/>
        <s v="REAL CARNES"/>
        <s v="TUTTI DELI"/>
        <s v="SOLUPACK"/>
        <s v="MERCATO EXPRESS"/>
        <s v="SOTILLE COMERCIO "/>
        <s v="FRIGODARIO"/>
        <s v="CAMARAVE "/>
        <s v="FRIOZEM"/>
        <s v="" u="1"/>
      </sharedItems>
    </cacheField>
    <cacheField name="MÊS_NUM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son Wandermurem Marques" refreshedDate="45136.125365624997" createdVersion="8" refreshedVersion="6" minRefreshableVersion="3" recordCount="1578" xr:uid="{D29F471F-D3A4-42F8-95D5-5A903F5889C7}">
  <cacheSource type="worksheet">
    <worksheetSource name="BRF_Boleto_Notas"/>
  </cacheSource>
  <cacheFields count="20">
    <cacheField name="DATA " numFmtId="14">
      <sharedItems containsSemiMixedTypes="0" containsNonDate="0" containsDate="1" containsString="0" minDate="2021-05-11T00:00:00" maxDate="2023-07-28T00:00:00"/>
    </cacheField>
    <cacheField name="CAT" numFmtId="0">
      <sharedItems/>
    </cacheField>
    <cacheField name="DESTINO" numFmtId="0">
      <sharedItems/>
    </cacheField>
    <cacheField name="EMPRESA" numFmtId="0">
      <sharedItems count="18">
        <s v="GENNIUS ALIMENTOS"/>
        <s v="QUIOSQUE COPACABANA "/>
        <s v="CAMPINHO COMERCIAL"/>
        <s v="MERCATO EXPRESS"/>
        <s v="MARTINS SILVA COMERCIO"/>
        <s v="ALSARAIVA COMERCIO"/>
        <s v="BICAO POINT SUPER "/>
        <s v="ZAMP S.A."/>
        <s v="REAL CARNES INDUSTRIA "/>
        <s v="TUTTI DELI PRODUTOS"/>
        <s v="FRIOZEM LOGISTICA"/>
        <s v="SOLUPACK SISTEMAS"/>
        <s v="SIF TRANSPORTES"/>
        <s v="SOTILLE COMERCIO"/>
        <s v="FRIGODARIO COMERCIAL"/>
        <s v="CAMARAVE EMPREENDIMENTOS"/>
        <s v="MARFRIG"/>
        <s v="CASA D'ARY ALIMENTOS"/>
      </sharedItems>
    </cacheField>
    <cacheField name="CNPJ" numFmtId="0">
      <sharedItems/>
    </cacheField>
    <cacheField name="DATA VENCIMENTO" numFmtId="14">
      <sharedItems containsSemiMixedTypes="0" containsNonDate="0" containsDate="1" containsString="0" minDate="2021-05-24T00:00:00" maxDate="2023-09-06T00:00:00"/>
    </cacheField>
    <cacheField name="BOLETO Nº" numFmtId="0">
      <sharedItems containsBlank="1" containsMixedTypes="1" containsNumber="1" containsInteger="1" minValue="28" maxValue="459"/>
    </cacheField>
    <cacheField name="NOTA Nº" numFmtId="0">
      <sharedItems containsString="0" containsBlank="1" containsNumber="1" containsInteger="1" minValue="24" maxValue="1698"/>
    </cacheField>
    <cacheField name="VALOR" numFmtId="43">
      <sharedItems containsSemiMixedTypes="0" containsString="0" containsNumber="1" minValue="8" maxValue="260000"/>
    </cacheField>
    <cacheField name="DIAS EM ATRASO" numFmtId="0">
      <sharedItems containsMixedTypes="1" containsNumber="1" containsInteger="1" minValue="0" maxValue="25"/>
    </cacheField>
    <cacheField name="PAGO DIA" numFmtId="14">
      <sharedItems containsNonDate="0" containsDate="1" containsString="0" containsBlank="1" minDate="2021-05-24T00:00:00" maxDate="2023-11-24T00:00:00" count="376">
        <d v="2021-06-02T00:00:00"/>
        <d v="2021-06-04T00:00:00"/>
        <d v="2021-05-24T00:00:00"/>
        <d v="2021-05-27T00:00:00"/>
        <d v="2021-05-26T00:00:00"/>
        <d v="2021-06-17T00:00:00"/>
        <d v="2021-06-07T00:00:00"/>
        <d v="2021-06-23T00:00:00"/>
        <d v="2021-06-14T00:00:00"/>
        <d v="2021-06-10T00:00:00"/>
        <d v="2021-06-08T00:00:00"/>
        <d v="2021-07-12T00:00:00"/>
        <d v="2021-06-21T00:00:00"/>
        <d v="2021-06-15T00:00:00"/>
        <d v="2021-06-28T00:00:00"/>
        <d v="2021-06-22T00:00:00"/>
        <d v="2021-07-02T00:00:00"/>
        <d v="2021-07-01T00:00:00"/>
        <d v="2021-07-05T00:00:00"/>
        <d v="2021-07-22T00:00:00"/>
        <d v="2021-07-13T00:00:00"/>
        <d v="2021-08-13T00:00:00"/>
        <d v="2021-08-06T00:00:00"/>
        <d v="2021-07-21T00:00:00"/>
        <d v="2021-08-02T00:00:00"/>
        <d v="2021-08-19T00:00:00"/>
        <d v="2021-07-23T00:00:00"/>
        <d v="2021-07-19T00:00:00"/>
        <d v="2021-08-04T00:00:00"/>
        <d v="2021-07-26T00:00:00"/>
        <d v="2021-07-27T00:00:00"/>
        <d v="2021-08-03T00:00:00"/>
        <d v="2021-08-30T00:00:00"/>
        <d v="2021-08-07T00:00:00"/>
        <d v="2021-08-18T00:00:00"/>
        <d v="2021-08-09T00:00:00"/>
        <d v="2021-08-23T00:00:00"/>
        <d v="2021-08-27T00:00:00"/>
        <d v="2021-08-11T00:00:00"/>
        <d v="2021-08-17T00:00:00"/>
        <d v="2021-09-03T00:00:00"/>
        <d v="2021-09-06T00:00:00"/>
        <d v="2021-09-14T00:00:00"/>
        <d v="2021-09-16T00:00:00"/>
        <d v="2021-09-10T00:00:00"/>
        <d v="2021-09-28T00:00:00"/>
        <d v="2021-09-13T00:00:00"/>
        <d v="2021-09-21T00:00:00"/>
        <d v="2021-09-17T00:00:00"/>
        <d v="2021-10-07T00:00:00"/>
        <d v="2021-09-20T00:00:00"/>
        <d v="2021-09-23T00:00:00"/>
        <d v="2021-09-24T00:00:00"/>
        <d v="2021-09-27T00:00:00"/>
        <d v="2021-10-19T00:00:00"/>
        <d v="2021-10-05T00:00:00"/>
        <d v="2021-10-28T00:00:00"/>
        <d v="2021-10-08T00:00:00"/>
        <d v="2021-10-11T00:00:00"/>
        <d v="2021-10-14T00:00:00"/>
        <d v="2021-10-15T00:00:00"/>
        <d v="2021-11-04T00:00:00"/>
        <d v="2021-11-09T00:00:00"/>
        <d v="2021-11-05T00:00:00"/>
        <d v="2021-11-08T00:00:00"/>
        <d v="2021-11-11T00:00:00"/>
        <d v="2021-11-15T00:00:00"/>
        <d v="2021-11-18T00:00:00"/>
        <d v="2021-11-19T00:00:00"/>
        <d v="2021-11-23T00:00:00"/>
        <d v="2021-11-24T00:00:00"/>
        <d v="2021-11-12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13T00:00:00"/>
        <d v="2021-12-14T00:00:00"/>
        <d v="2021-12-15T00:00:00"/>
        <d v="2021-12-16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2-01-04T00:00:00"/>
        <d v="2022-01-05T00:00:00"/>
        <d v="2022-01-10T00:00:00"/>
        <d v="2022-01-11T00:00:00"/>
        <d v="2022-01-12T00:00:00"/>
        <d v="2022-01-14T00:00:00"/>
        <d v="2022-01-17T00:00:00"/>
        <d v="2022-01-18T00:00:00"/>
        <d v="2022-01-19T00:00:00"/>
        <d v="2022-01-20T00:00:00"/>
        <d v="2022-02-17T00:00:00"/>
        <d v="2022-01-24T00:00:00"/>
        <d v="2022-01-25T00:00:00"/>
        <d v="2022-01-26T00:00:00"/>
        <d v="2022-01-27T00:00:00"/>
        <d v="2022-02-02T00:00:00"/>
        <d v="2022-01-31T00:00:00"/>
        <d v="2022-02-04T00:00:00"/>
        <d v="2022-02-03T00:00:00"/>
        <d v="2022-02-07T00:00:00"/>
        <d v="2022-02-08T00:00:00"/>
        <d v="2022-02-11T00:00:00"/>
        <d v="2022-02-21T00:00:00"/>
        <d v="2022-02-23T00:00:00"/>
        <d v="2022-02-24T00:00:00"/>
        <d v="2022-03-03T00:00:00"/>
        <d v="2022-03-04T00:00:00"/>
        <d v="2022-03-07T00:00:00"/>
        <d v="2022-03-16T00:00:00"/>
        <d v="2022-03-08T00:00:00"/>
        <d v="2022-03-09T00:00:00"/>
        <d v="2022-03-10T00:00:00"/>
        <d v="2022-03-11T00:00:00"/>
        <d v="2022-03-14T00:00:00"/>
        <d v="2022-03-15T00:00:00"/>
        <d v="2022-03-17T00:00:00"/>
        <d v="2022-03-21T00:00:00"/>
        <d v="2022-03-22T00:00:00"/>
        <d v="2022-03-23T00:00:00"/>
        <d v="2022-03-24T00:00:00"/>
        <d v="2022-03-28T00:00:00"/>
        <d v="2022-03-29T00:00:00"/>
        <d v="2022-03-30T00:00:00"/>
        <d v="2022-04-04T00:00:00"/>
        <d v="2022-04-05T00:00:00"/>
        <d v="2022-04-06T00:00:00"/>
        <d v="2022-04-07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2T00:00:00"/>
        <d v="2022-04-25T00:00:00"/>
        <d v="2022-04-26T00:00:00"/>
        <d v="2022-05-17T00:00:00"/>
        <d v="2022-04-27T00:00:00"/>
        <d v="2022-04-28T00:00:00"/>
        <d v="2022-05-02T00:00:00"/>
        <d v="2022-05-03T00:00:00"/>
        <d v="2022-05-04T00:00:00"/>
        <d v="2022-05-05T00:00:00"/>
        <d v="2022-05-09T00:00:00"/>
        <d v="2022-05-10T00:00:00"/>
        <d v="2022-05-12T00:00:00"/>
        <d v="2022-05-16T00:00:00"/>
        <d v="2022-05-18T00:00:00"/>
        <d v="2022-05-19T00:00:00"/>
        <d v="2022-05-23T00:00:00"/>
        <d v="2022-05-20T00:00:00"/>
        <d v="2022-06-08T00:00:00"/>
        <d v="2022-05-24T00:00:00"/>
        <d v="2022-05-25T00:00:00"/>
        <d v="2022-05-30T00:00:00"/>
        <d v="2022-06-02T00:00:00"/>
        <d v="2022-06-24T00:00:00"/>
        <d v="2022-05-31T00:00:00"/>
        <d v="2022-06-01T00:00:00"/>
        <d v="2022-09-01T00:00:00"/>
        <d v="2022-06-06T00:00:00"/>
        <d v="2022-06-07T00:00:00"/>
        <d v="2022-06-09T00:00:00"/>
        <d v="2022-06-13T00:00:00"/>
        <d v="2022-06-15T00:00:00"/>
        <d v="2022-06-17T00:00:00"/>
        <d v="2022-06-20T00:00:00"/>
        <d v="2022-06-21T00:00:00"/>
        <d v="2022-06-22T00:00:00"/>
        <d v="2022-06-23T00:00:00"/>
        <d v="2022-06-27T00:00:00"/>
        <d v="2022-06-29T00:00:00"/>
        <d v="2022-07-04T00:00:00"/>
        <d v="2022-07-05T00:00:00"/>
        <d v="2022-07-07T00:00:00"/>
        <d v="2022-07-11T00:00:00"/>
        <d v="2022-07-02T00:00:00"/>
        <d v="2022-07-12T00:00:00"/>
        <d v="2022-07-14T00:00:00"/>
        <d v="2022-07-18T00:00:00"/>
        <d v="2022-07-19T00:00:00"/>
        <d v="2022-07-20T00:00:00"/>
        <d v="2022-07-21T00:00:00"/>
        <d v="2022-07-22T00:00:00"/>
        <d v="2022-06-25T00:00:00"/>
        <d v="2022-07-28T00:00:00"/>
        <d v="2022-08-01T00:00:00"/>
        <d v="2022-08-03T00:00:00"/>
        <d v="2022-08-02T00:00:00"/>
        <d v="2022-08-05T00:00:00"/>
        <d v="2022-08-08T00:00:00"/>
        <d v="2022-08-09T00:00:00"/>
        <d v="2022-08-11T00:00:00"/>
        <d v="2022-08-15T00:00:00"/>
        <d v="2022-08-16T00:00:00"/>
        <d v="2022-08-17T00:00:00"/>
        <d v="2022-08-22T00:00:00"/>
        <d v="2022-08-23T00:00:00"/>
        <d v="2022-08-25T00:00:00"/>
        <d v="2022-08-29T00:00:00"/>
        <d v="2022-08-30T00:00:00"/>
        <d v="2022-08-31T00:00:00"/>
        <d v="2022-09-06T00:00:00"/>
        <d v="2022-09-02T00:00:00"/>
        <d v="2022-09-05T00:00:00"/>
        <d v="2022-09-08T00:00:00"/>
        <d v="2022-09-09T00:00:00"/>
        <d v="2022-09-12T00:00:00"/>
        <d v="2022-09-13T00:00:00"/>
        <d v="2022-09-14T00:00:00"/>
        <d v="2022-09-19T00:00:00"/>
        <d v="2022-09-20T00:00:00"/>
        <d v="2022-09-21T00:00:00"/>
        <d v="2022-09-22T00:00:00"/>
        <d v="2022-09-26T00:00:00"/>
        <d v="2022-09-28T00:00:00"/>
        <d v="2022-10-03T00:00:00"/>
        <d v="2022-10-05T00:00:00"/>
        <d v="2022-10-06T00:00:00"/>
        <d v="2022-09-29T00:00:00"/>
        <d v="2022-10-07T00:00:00"/>
        <d v="2022-10-04T00:00:00"/>
        <d v="2022-07-06T00:00:00"/>
        <d v="2022-10-10T00:00:00"/>
        <d v="2022-10-13T00:00:00"/>
        <d v="2022-10-14T00:00:00"/>
        <d v="2022-10-17T00:00:00"/>
        <d v="2022-10-18T00:00:00"/>
        <d v="2022-10-19T00:00:00"/>
        <d v="2022-10-20T00:00:00"/>
        <d v="2022-10-24T00:00:00"/>
        <d v="2023-10-25T00:00:00"/>
        <d v="2022-10-26T00:00:00"/>
        <d v="2022-10-27T00:00:00"/>
        <d v="2022-10-31T00:00:00"/>
        <d v="2022-11-02T00:00:00"/>
        <d v="2022-11-03T00:00:00"/>
        <d v="2022-11-07T00:00:00"/>
        <d v="2022-11-09T00:00:00"/>
        <d v="2022-11-10T00:00:00"/>
        <d v="2022-11-14T00:00:00"/>
        <d v="2022-11-21T00:00:00"/>
        <d v="2022-11-15T00:00:00"/>
        <d v="2022-11-16T00:00:00"/>
        <d v="2023-11-23T00:00:00"/>
        <d v="2022-11-24T00:00:00"/>
        <d v="2022-11-25T00:00:00"/>
        <d v="2023-01-11T00:00:00"/>
        <d v="2022-11-28T00:00:00"/>
        <d v="2022-11-29T00:00:00"/>
        <d v="2022-11-30T00:00:00"/>
        <d v="2022-12-01T00:00:00"/>
        <d v="2022-12-05T00:00:00"/>
        <d v="2022-12-08T00:00:00"/>
        <d v="2022-12-12T00:00:00"/>
        <d v="2022-12-13T00:00:00"/>
        <d v="2022-12-15T00:00:00"/>
        <d v="2022-12-19T00:00:00"/>
        <d v="2022-12-20T00:00:00"/>
        <d v="2022-12-21T00:00:00"/>
        <d v="2023-01-13T00:00:00"/>
        <d v="2023-01-02T00:00:00"/>
        <d v="2022-12-27T00:00:00"/>
        <d v="2022-12-28T00:00:00"/>
        <d v="2023-01-03T00:00:00"/>
        <d v="2023-01-04T00:00:00"/>
        <d v="2023-01-05T00:00:00"/>
        <d v="2023-01-06T00:00:00"/>
        <d v="2023-01-09T00:00:00"/>
        <d v="2023-01-10T00:00:00"/>
        <d v="2023-01-12T00:00:00"/>
        <d v="2023-01-16T00:00:00"/>
        <d v="2023-01-17T00:00:00"/>
        <d v="2023-01-18T00:00:00"/>
        <d v="2023-01-23T00:00:00"/>
        <d v="2023-01-24T00:00:00"/>
        <d v="2023-02-08T00:00:00"/>
        <d v="2023-02-09T00:00:00"/>
        <d v="2023-01-30T00:00:00"/>
        <d v="2023-01-31T00:00:00"/>
        <d v="2023-02-01T00:00:00"/>
        <d v="2023-02-02T00:00:00"/>
        <d v="2023-02-06T00:00:00"/>
        <d v="2023-02-10T00:00:00"/>
        <d v="2023-02-22T00:00:00"/>
        <d v="2023-02-13T00:00:00"/>
        <d v="2023-01-14T00:00:00"/>
        <d v="2023-02-15T00:00:00"/>
        <d v="2023-02-17T00:00:00"/>
        <d v="2023-02-16T00:00:00"/>
        <d v="2023-04-03T00:00:00"/>
        <d v="2023-02-21T00:00:00"/>
        <d v="2023-02-27T00:00:00"/>
        <d v="2023-03-02T00:00:00"/>
        <d v="2023-03-01T00:00:00"/>
        <d v="2023-02-24T00:00:00"/>
        <d v="2023-02-28T00:00:00"/>
        <d v="2023-03-13T00:00:00"/>
        <d v="2023-03-03T00:00:00"/>
        <d v="2023-03-06T00:00:00"/>
        <d v="2023-03-14T00:00:00"/>
        <d v="2023-03-21T00:00:00"/>
        <d v="2023-03-17T00:00:00"/>
        <d v="2023-05-12T00:00:00"/>
        <d v="2023-03-10T00:00:00"/>
        <d v="2023-04-06T00:00:00"/>
        <d v="2023-03-24T00:00:00"/>
        <d v="2023-04-11T00:00:00"/>
        <d v="2023-03-31T00:00:00"/>
        <d v="2023-04-04T00:00:00"/>
        <d v="2023-04-10T00:00:00"/>
        <d v="2023-04-26T00:00:00"/>
        <d v="2023-04-12T00:00:00"/>
        <d v="2023-05-05T00:00:00"/>
        <d v="2023-04-14T00:00:00"/>
        <d v="2023-05-08T00:00:00"/>
        <d v="2023-04-17T00:00:00"/>
        <d v="2023-04-19T00:00:00"/>
        <d v="2023-06-14T00:00:00"/>
        <d v="2023-04-20T00:00:00"/>
        <d v="2023-04-24T00:00:00"/>
        <d v="2023-05-29T00:00:00"/>
        <d v="2023-04-25T00:00:00"/>
        <d v="2023-05-11T00:00:00"/>
        <d v="2023-04-27T00:00:00"/>
        <d v="2023-04-28T00:00:00"/>
        <d v="2023-05-02T00:00:00"/>
        <d v="2023-05-03T00:00:00"/>
        <d v="2023-05-09T00:00:00"/>
        <d v="2023-05-10T00:00:00"/>
        <d v="2023-05-15T00:00:00"/>
        <d v="2023-05-17T00:00:00"/>
        <d v="2023-05-16T00:00:00"/>
        <d v="2023-05-18T00:00:00"/>
        <d v="2023-05-19T00:00:00"/>
        <d v="2023-05-22T00:00:00"/>
        <d v="2023-05-24T00:00:00"/>
        <d v="2023-05-25T00:00:00"/>
        <d v="2023-06-01T00:00:00"/>
        <d v="2023-05-30T00:00:00"/>
        <m/>
        <d v="2023-06-28T00:00:00"/>
        <d v="2023-07-03T00:00:00"/>
        <d v="2023-06-30T00:00:00"/>
        <d v="2023-06-05T00:00:00"/>
        <d v="2023-06-09T00:00:00"/>
        <d v="2023-06-06T00:00:00"/>
        <d v="2023-06-12T00:00:00"/>
        <d v="2023-06-13T00:00:00"/>
        <d v="2023-06-19T00:00:00"/>
        <d v="2023-06-20T00:00:00"/>
        <d v="2023-06-21T00:00:00"/>
        <d v="2023-06-26T00:00:00"/>
        <d v="2023-06-27T00:00:00"/>
        <d v="2023-07-04T00:00:00"/>
        <d v="2023-07-05T00:00:00"/>
        <d v="2023-07-11T00:00:00"/>
        <d v="2023-07-10T00:00:00"/>
        <d v="2023-06-02T00:00:00"/>
        <d v="2023-06-16T00:00:00"/>
        <d v="2023-07-26T00:00:00"/>
        <d v="2023-06-23T00:00:00"/>
        <d v="2023-07-07T00:00:00"/>
        <d v="2023-07-14T00:00:00"/>
      </sharedItems>
    </cacheField>
    <cacheField name="STATUS" numFmtId="0">
      <sharedItems count="3">
        <s v="PAGO"/>
        <s v="VENCIDO"/>
        <s v="A VENCER"/>
      </sharedItems>
    </cacheField>
    <cacheField name="ANO_FAT" numFmtId="0">
      <sharedItems count="3">
        <s v="2021"/>
        <s v="2022"/>
        <s v="2023"/>
      </sharedItems>
    </cacheField>
    <cacheField name="MÊS_FAT" numFmtId="0">
      <sharedItems count="12">
        <s v="MAI"/>
        <s v="JUN"/>
        <s v="JUL"/>
        <s v="AGO"/>
        <s v="SET"/>
        <s v="OUT"/>
        <s v="NOV"/>
        <s v="DEZ"/>
        <s v="JAN"/>
        <s v="FEV"/>
        <s v="MAR"/>
        <s v="ABR"/>
      </sharedItems>
    </cacheField>
    <cacheField name="ANO_VENC" numFmtId="0">
      <sharedItems count="3">
        <s v="2021"/>
        <s v="2022"/>
        <s v="2023"/>
      </sharedItems>
    </cacheField>
    <cacheField name="MÊS_VENC" numFmtId="0">
      <sharedItems count="12">
        <s v="JUN"/>
        <s v="MAI"/>
        <s v="JUL"/>
        <s v="AGO"/>
        <s v="SET"/>
        <s v="OUT"/>
        <s v="NOV"/>
        <s v="DEZ"/>
        <s v="JAN"/>
        <s v="FEV"/>
        <s v="MAR"/>
        <s v="ABR"/>
      </sharedItems>
    </cacheField>
    <cacheField name="TIPOS DE SERV." numFmtId="0">
      <sharedItems/>
    </cacheField>
    <cacheField name="NUN_MÊS" numFmtId="0">
      <sharedItems containsSemiMixedTypes="0" containsString="0" containsNumber="1" containsInteger="1" minValue="1" maxValue="12"/>
    </cacheField>
    <cacheField name="ANO_PAGT" numFmtId="0">
      <sharedItems/>
    </cacheField>
    <cacheField name="MÊS_PAGT" numFmtId="0">
      <sharedItems count="12">
        <s v="JUN"/>
        <s v="MAI"/>
        <s v="JUL"/>
        <s v="AGO"/>
        <s v="SET"/>
        <s v="OUT"/>
        <s v="NOV"/>
        <s v="DEZ"/>
        <s v="JAN"/>
        <s v="FEV"/>
        <s v="MAR"/>
        <s v="AB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fc Transportes" refreshedDate="45138.503695023152" createdVersion="8" refreshedVersion="8" minRefreshableVersion="3" recordCount="659" xr:uid="{E69617CF-C772-4E82-BA57-3EC9A7E3D2EA}">
  <cacheSource type="worksheet">
    <worksheetSource name="BRF_CONTAS_A_PAGAR"/>
  </cacheSource>
  <cacheFields count="18">
    <cacheField name="DATA VENC" numFmtId="14">
      <sharedItems containsSemiMixedTypes="0" containsNonDate="0" containsDate="1" containsString="0" minDate="2023-01-01T00:00:00" maxDate="2024-06-19T00:00:00" count="252">
        <d v="2023-01-01T00:00:00"/>
        <d v="2023-01-02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20T00:00:00"/>
        <d v="2023-01-21T00:00:00"/>
        <d v="2023-01-23T00:00:00"/>
        <d v="2023-01-24T00:00:00"/>
        <d v="2023-01-26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4T00:00:00"/>
        <d v="2023-02-26T00:00:00"/>
        <d v="2023-02-27T00:00:00"/>
        <d v="2023-02-28T00:00:00"/>
        <d v="2023-03-01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4T00:00:00"/>
        <d v="2023-03-26T00:00:00"/>
        <d v="2023-03-28T00:00:00"/>
        <d v="2023-03-30T00:00:00"/>
        <d v="2023-04-01T00:00:00"/>
        <d v="2023-04-02T00:00:00"/>
        <d v="2023-04-04T00:00:00"/>
        <d v="2023-04-05T00:00:00"/>
        <d v="2023-04-06T00:00:00"/>
        <d v="2023-04-07T00:00:00"/>
        <d v="2023-04-08T00:00:00"/>
        <d v="2023-04-10T00:00:00"/>
        <d v="2023-04-11T00:00:00"/>
        <d v="2023-04-12T00:00:00"/>
        <d v="2023-04-13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8T00:00:00"/>
        <d v="2023-04-30T00:00:00"/>
        <d v="2023-05-01T00:00:00"/>
        <d v="2023-05-02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3T00:00:00"/>
        <d v="2023-05-16T00:00:00"/>
        <d v="2023-05-17T00:00:00"/>
        <d v="2023-05-18T00:00:00"/>
        <d v="2023-05-19T00:00:00"/>
        <d v="2023-05-20T00:00:00"/>
        <d v="2023-05-22T00:00:00"/>
        <d v="2023-05-23T00:00:00"/>
        <d v="2023-05-24T00:00:00"/>
        <d v="2023-05-26T00:00:00"/>
        <d v="2023-05-28T00:00:00"/>
        <d v="2023-05-29T00:00:00"/>
        <d v="2023-05-30T00:00:00"/>
        <d v="2023-05-31T00:00:00"/>
        <d v="2023-06-01T00:00:00"/>
        <d v="2023-06-02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5T00:00:00"/>
        <d v="2023-06-17T00:00:00"/>
        <d v="2023-06-18T00:00:00"/>
        <d v="2023-06-19T00:00:00"/>
        <d v="2023-06-20T00:00:00"/>
        <d v="2023-06-21T00:00:00"/>
        <d v="2023-06-22T00:00:00"/>
        <d v="2023-06-24T00:00:00"/>
        <d v="2023-06-26T00:00:00"/>
        <d v="2023-06-27T00:00:00"/>
        <d v="2023-06-28T00:00:00"/>
        <d v="2023-06-29T00:00:00"/>
        <d v="2023-06-30T00:00:00"/>
        <d v="2023-07-01T00:00:00"/>
        <d v="2023-07-03T00:00:00"/>
        <d v="2023-07-04T00:00:00"/>
        <d v="2023-07-05T00:00:00"/>
        <d v="2023-07-06T00:00:00"/>
        <d v="2023-07-07T00:00:00"/>
        <d v="2023-07-08T00:00:00"/>
        <d v="2023-07-10T00:00:00"/>
        <d v="2023-07-11T00:00:00"/>
        <d v="2023-07-12T00:00:00"/>
        <d v="2023-07-13T00:00:00"/>
        <d v="2023-07-15T00:00:00"/>
        <d v="2023-07-17T00:00:00"/>
        <d v="2023-07-18T00:00:00"/>
        <d v="2023-07-20T00:00:00"/>
        <d v="2023-07-21T00:00:00"/>
        <d v="2023-07-22T00:00:00"/>
        <d v="2023-07-24T00:00:00"/>
        <d v="2023-07-26T00:00:00"/>
        <d v="2023-07-27T00:00:00"/>
        <d v="2023-07-28T00:00:00"/>
        <d v="2023-07-31T00:00:00"/>
        <d v="2023-08-01T00:00:00"/>
        <d v="2023-08-02T00:00:00"/>
        <d v="2023-08-04T00:00:00"/>
        <d v="2023-08-05T00:00:00"/>
        <d v="2023-08-07T00:00:00"/>
        <d v="2023-08-08T00:00:00"/>
        <d v="2023-08-10T00:00:00"/>
        <d v="2023-08-11T00:00:00"/>
        <d v="2023-08-13T00:00:00"/>
        <d v="2023-08-15T00:00:00"/>
        <d v="2023-08-17T00:00:00"/>
        <d v="2023-08-18T00:00:00"/>
        <d v="2023-08-20T00:00:00"/>
        <d v="2023-08-21T00:00:00"/>
        <d v="2023-08-22T00:00:00"/>
        <d v="2023-08-24T00:00:00"/>
        <d v="2023-08-28T00:00:00"/>
        <d v="2023-08-30T00:00:00"/>
        <d v="2023-08-31T00:00:00"/>
        <d v="2023-09-01T00:00:00"/>
        <d v="2023-09-04T00:00:00"/>
        <d v="2023-09-05T00:00:00"/>
        <d v="2023-09-06T00:00:00"/>
        <d v="2023-09-07T00:00:00"/>
        <d v="2023-09-08T00:00:00"/>
        <d v="2023-09-11T00:00:00"/>
        <d v="2023-09-13T00:00:00"/>
        <d v="2023-09-14T00:00:00"/>
        <d v="2023-09-15T00:00:00"/>
        <d v="2023-09-18T00:00:00"/>
        <d v="2023-09-20T00:00:00"/>
        <d v="2023-09-25T00:00:00"/>
        <d v="2023-09-26T00:00:00"/>
        <d v="2023-09-28T00:00:00"/>
        <d v="2023-09-29T00:00:00"/>
        <d v="2023-09-30T00:00:00"/>
        <d v="2023-10-02T00:00:00"/>
        <d v="2023-10-04T00:00:00"/>
        <d v="2023-10-05T00:00:00"/>
        <d v="2023-10-06T00:00:00"/>
        <d v="2023-10-09T00:00:00"/>
        <d v="2023-10-10T00:00:00"/>
        <d v="2023-10-11T00:00:00"/>
        <d v="2023-10-13T00:00:00"/>
        <d v="2023-10-16T00:00:00"/>
        <d v="2023-10-17T00:00:00"/>
        <d v="2023-10-18T00:00:00"/>
        <d v="2023-10-20T00:00:00"/>
        <d v="2023-10-24T00:00:00"/>
        <d v="2023-10-26T00:00:00"/>
        <d v="2023-10-30T00:00:00"/>
        <d v="2023-10-31T00:00:00"/>
        <d v="2023-11-01T00:00:00"/>
        <d v="2023-11-02T00:00:00"/>
        <d v="2023-11-05T00:00:00"/>
        <d v="2023-11-06T00:00:00"/>
        <d v="2023-11-07T00:00:00"/>
        <d v="2023-11-08T00:00:00"/>
        <d v="2023-11-10T00:00:00"/>
        <d v="2023-11-13T00:00:00"/>
        <d v="2023-11-15T00:00:00"/>
        <d v="2023-11-17T00:00:00"/>
        <d v="2023-11-20T00:00:00"/>
        <d v="2023-11-24T00:00:00"/>
        <d v="2023-11-27T00:00:00"/>
        <d v="2023-11-28T00:00:00"/>
        <d v="2023-11-30T00:00:00"/>
        <d v="2023-12-01T00:00:00"/>
        <d v="2023-12-04T00:00:00"/>
        <d v="2023-12-05T00:00:00"/>
        <d v="2023-12-06T00:00:00"/>
        <d v="2023-12-07T00:00:00"/>
        <d v="2023-12-08T00:00:00"/>
        <d v="2023-12-11T00:00:00"/>
        <d v="2023-12-13T00:00:00"/>
        <d v="2023-12-15T00:00:00"/>
        <d v="2023-12-18T00:00:00"/>
        <d v="2023-12-20T00:00:00"/>
        <d v="2023-12-25T00:00:00"/>
        <d v="2023-12-26T00:00:00"/>
        <d v="2023-12-28T00:00:00"/>
        <d v="2023-12-29T00:00:00"/>
        <d v="2024-01-01T00:00:00"/>
        <d v="2024-01-15T00:00:00"/>
        <d v="2024-01-17T00:00:00"/>
        <d v="2024-03-04T00:00:00"/>
        <d v="2024-03-25T00:00:00"/>
        <d v="2024-06-18T00:00:00"/>
        <d v="2023-08-14T00:00:00" u="1"/>
        <d v="2023-08-03T00:00:00" u="1"/>
      </sharedItems>
    </cacheField>
    <cacheField name="DESCRIÇÃO" numFmtId="0">
      <sharedItems count="352">
        <s v="PRESTAÇÃO CAMINHÃO SANTANDER 09/60"/>
        <s v="PRESTAÇÃO CAMINHÃO "/>
        <s v="MARCIO REFRIGERAÇÃO"/>
        <s v="REVISÃO RJU-7B93"/>
        <s v="ESCOLA PADRE BUTINHA"/>
        <s v="PENSÃO CHRISTIANO "/>
        <s v="PLANO DE SAUDE CHRISTIANO "/>
        <s v="AUTO POSTO CINCO ESTRELAS"/>
        <s v="DLE RASTREADOR"/>
        <s v="ALEXANDRE BORRACHEIRO 01/11 A 16/12"/>
        <s v="REFRIGET (COMP. SANDEN)"/>
        <s v="ESCRITORIO DE ADVOCACIA"/>
        <s v="PRESTAÇÃO CAMINHÃO CNH 09/60"/>
        <s v="BAU CAMINHÃO CNH1 09/60"/>
        <s v="BAU CAMINHÃO CNH2 09/60"/>
        <s v="PRESTAÇÃO CAMINHÃO SANTANDER"/>
        <s v="ALMOÇO 05/01"/>
        <s v="CONTA VIVO M.D.S"/>
        <s v="CONTA CLARO GALPÃO"/>
        <s v="SEM PARAR "/>
        <s v="AMIL DENTAL "/>
        <s v="REVISÃO RKK-5A29"/>
        <s v="REFRIGET (-238,38 MARCIO)"/>
        <s v="CLARO EMPRESARIAL "/>
        <s v="CONTA LUZ GALPÃO "/>
        <s v="CONTA AGUA GALPÃO"/>
        <s v="CONTA CLARO PRAÇA SECA"/>
        <s v="CONTA VIVO CHRISTIANO"/>
        <s v="ALMOÇO 16/01"/>
        <s v="SASCAR"/>
        <s v="PRESTAÇÃO CAMINHÃO SANTANDER 13/60"/>
        <s v="WHIRLPOOL BRASTEMP "/>
        <s v="SISTEMA GERENCIE AQUI"/>
        <s v="MANUTENÇÃO SITE "/>
        <s v="VIGILANCIA SANITARIA RJC-9H69"/>
        <s v="CONTROLE DE PRAGAS RJC-9H69"/>
        <s v="DASN (DEZEMBRO 2022)"/>
        <s v="PRESTAÇÃO CAMINHÃO SANTANDER 10/60"/>
        <s v="AUTO POSTO CINCO ESTRELAS "/>
        <s v="RASTREADOR DLE"/>
        <s v="SISTEMA DE PONTO ELETRONICO "/>
        <s v="ABOLIÇÃO CAMINHÕES NF 287440"/>
        <s v="ESCRITORIO ADVOCACIA DUFFRAYER"/>
        <s v="PRESTAÇÃO CAMINHÃO CNH 10/60"/>
        <s v="BAU CAMINHÃO CNH1 10/60"/>
        <s v="BAU CAMINHÃO CNH2 10/60"/>
        <s v="AB ABOLIÇÃO (DISCO DE FREIO)"/>
        <s v="BELLUNO (MANUTENÇÃO RJU-7B93)"/>
        <s v="ABOLIÇÃO CAMINHÕES PEÇAS RKH-2G26-RKU-3B46"/>
        <s v="CONTA VIVO MARCOS"/>
        <s v="ALMOÇO DOUGLAS 10/02"/>
        <s v="ALEXANDRE BORRACHEIRO"/>
        <s v="ABOLIÇÃO (DISCO RKU-3B46)"/>
        <s v="REFRIGET LMX-8A52"/>
        <s v="BELLUNO (MANUTENÇÃO TRUCK RJC-9H69)"/>
        <s v="LOCAÇÃO EMPILHADERA"/>
        <s v="IMPOSTO BFC 01/2023"/>
        <s v="ABOLIÇÃO (REPARO RKU-3A70/LMX-8A52)"/>
        <s v="ABOLIÇÃO (VIDRO RETROVISOR)"/>
        <s v="PRESTAÇÃO CAMINHÃO SANTANDER 14/60"/>
        <s v="ABOLIÇÃO (ELEMENTO-FILTRO)"/>
        <s v="PRESTAÇÃO CAMINHÃO SANTANDER 11/60"/>
        <s v="PRESTAÇÃO CAMINHÃO CNH 11/60"/>
        <s v="IPTU GALPÃO RAMOS 2/10"/>
        <s v="PACAEMBU AUTO PEÇAS ( 3 FILTROS AR/ 3 FILTROS OLEO)"/>
        <s v="BAU CAMINHÃO CNH1 11/60"/>
        <s v="BAU CAMINHÃO CNH2 11/60"/>
        <s v="SEM PARAR PF"/>
        <s v="SEM PARAR PJ"/>
        <s v="ESCRITORIO DE CONTABILIDADE"/>
        <s v="SISTEMA GERENCIE AQUI "/>
        <s v="TAMPA (RKH-2G26)"/>
        <s v="TAXA DE INCENDIO GALPÃO RAMOS 1/5"/>
        <s v="AMERICAS EPI (NF 3174/3225/3321) "/>
        <s v="LM DIESEL ( MAO DE OBRA RKU-3A70)"/>
        <s v="BORRACHARIA DUTRA (ALEXANDRE)"/>
        <s v="ABOLIÇÃO (PORTA LUVAS + FILTROS- LMX-8A52)"/>
        <s v="TAXA DE INCENDIO GALPÃO JD AMÉRICA"/>
        <s v="TORO RECAUCHUTAGEM PNEUS 1/2"/>
        <s v="ALUGUEL EMPILHADEIRA"/>
        <s v="IMPOSTO DASN FEV/23"/>
        <s v="BELLUNO (MANUTENÇÃO TRUCK OKM)"/>
        <s v="RADIADOR RKE-4I86"/>
        <s v="PRESTAÇÃO CAMINHÃO SANTANDER 15/60"/>
        <s v="TORO RECAUCHUTAGEM (NFSe 44839) 1/5"/>
        <s v="IMPERIAL COMERCIO (PNEU E CAMARA DE AR)"/>
        <s v="PRESTAÇÃO CAMINHÃO VW "/>
        <s v="ABOLIÇÃO(AMORT/PAST. DE FREIO RKU-3A70) 3/3"/>
        <s v="I.P.T.U RAMOS "/>
        <s v="TAXA DE INCENDIO RAMOS "/>
        <s v="CONTA DE LUZ GALPÃO - JARDIM AMERICA"/>
        <s v=" TORO RECAUCHUTAGEM PNEUS 2/2"/>
        <s v="AGUA GALPÃO"/>
        <s v="ALUGUEL EMPILHADEIRA "/>
        <s v="ABOLIÇÃO (PEÇA RKU-3B46)"/>
        <s v="PSIQUÊ SAÚDE"/>
        <s v="SASCAR "/>
        <s v="PRESTAÇÃO CAMINHÃO (VW - RKH-5J65) PARC 11/55"/>
        <s v="IMPOSTO DASN 17/60"/>
        <s v="IMPOSTO DASN 18/60"/>
        <s v="IMPOSTO DASN 19/60"/>
        <s v="MANUTENÇÃO SITE"/>
        <s v="TORO RECAUCHUTAGEM (NFSe 44839) 2/5"/>
        <s v="WHIRLPOOL BEBEDOURO BRASTEMP "/>
        <s v="PAGAMENTO MAIO/2023"/>
        <s v="PRESTAÇÃO CAMINHÃO CNH "/>
        <s v="BAU CAMINHÃO CNH1 "/>
        <s v="BAU CAMINHÃO CNH2"/>
        <s v="IPTU RAMOS 4/10"/>
        <s v="ABOLIÇÃO(AMORT/PAST. DE FREIO RKU-3A70) 2/3"/>
        <s v="TAXA DE INCENDIO GALPÃO RAMOS "/>
        <s v="ACORDO JUDICIAL VAGNER"/>
        <s v="AMERICAS EPI"/>
        <s v="REEMBOLSO EDSON "/>
        <s v="CILINDRO RKH-2G26"/>
        <s v="PEÇAS RKH-2G26 (TRANSRIO) "/>
        <s v="ADIANTAMENTO MAIO/2023"/>
        <s v="TAMPA ARLA RKK-5A29 (EDSON) 1/2"/>
        <s v="PACAEMBU (FILTROS PARA REVISÃO)"/>
        <s v="TORO RECAUCHUTAGEM (NFSe 44839) 3/5"/>
        <s v="VALE ALIMENTAÇÃO - REF A JUNHO"/>
        <s v="PRESTAÇÃO CAMINHÃO RJC-9H69 14/60"/>
        <s v="PRESTAÇÃO CAMINHÃO RKU-3A70 23/55"/>
        <s v="DLE RASTREADOR (INSTALAÇÃO RKR-5J41)"/>
        <s v="DLE RASTREADOR "/>
        <s v="PASTILHA DE FREIO (ABOLIÇÃO)"/>
        <s v="PAGAMENTO JUNHO/2023"/>
        <s v="PRESTAÇÃO CAMINHÃO RKE-4I86 15/55"/>
        <s v="FGTS (FUNCIONARIOS)"/>
        <s v="IPTU GALPÃO RAMOS"/>
        <s v="PRESTAÇÃO CAMINHÃO RJU-7B93 14/60"/>
        <s v="BAU CAMINHÃO CNH1 14/60"/>
        <s v="BAU CAMINHÃO CNH2 14/60"/>
        <s v="PRESTAÇÃO CAMINHÃO RKK-5A29 20/60"/>
        <s v="PRESTAÇÃO CAMINHÃO LUS-5H20 01/55"/>
        <s v="PRESTAÇÃO CAMINHÃO LUK-7E72 01/55"/>
        <s v="CILINBRO (RKH-2G26)"/>
        <s v="FILTROS (PACAEMBU)"/>
        <s v="PORTA RKU-3B46"/>
        <s v="CONTADOR "/>
        <s v="PRESTAÇÃO CAMINHÃO RJY-6B44 14/60"/>
        <s v="TAXA DE INCENDIO GALPÃO RAMOS 4/5"/>
        <s v="AGUA GALPÃO "/>
        <s v="TELEMEDICINA BFC"/>
        <s v="ODONTOLOGICO BFC"/>
        <s v="PSIQUE SAUDE"/>
        <s v="RADIADOR (RKE-4I86)"/>
        <s v="INSS (FUNCIONARIOS)"/>
        <s v="ABOLIÇÃO (4 INTERRUPTOR)"/>
        <s v="ADIANTAMENTO JUNHO/2023"/>
        <s v="TAMPA ARLA RKK-5A29 (EDSON) 2/2"/>
        <s v="ALEXANDRE BORRACHEIRO 05/2023"/>
        <s v="TAMPA ARLA LMX-8A52"/>
        <s v="PRESTAÇÃO CAMINHÃO RKU-3B46 23/55"/>
        <s v="PRESTAÇÃO CAMINHÃO VW - RKH-5J65 13/55"/>
        <s v="PACAEMBU ( FLUIDO DE FREIOS)"/>
        <s v="CARLOS BOMBISTA (BOMBA DE COMBUSTIVEL E REBOQUE)"/>
        <s v="MECANICA BAIXINHO (RJU-7B93 - REVISÃO E TROCA PASTILHAS)"/>
        <s v="PAPEL FOLHA A4 (4 PACOTES)"/>
        <s v="VIGILANCIA SANITARIA (4 PLACAS) "/>
        <s v="DUC SEG (EQUIPAMENTOS)"/>
        <s v="PRESTAÇÃO CAMINHÃO RKR-5J41 18/60"/>
        <s v="WHIRLPOOL BRASTEMP"/>
        <s v="OPÇÃO MOLAS (LUS-5H20 1/5)"/>
        <s v="SEGURO TRUCK RKK-5G29"/>
        <s v="TORO RECAUCHUTAGEM (NFSe 44839) 4/5"/>
        <s v="VALE ALIMENTAÇÃO - REF A JULHO"/>
        <s v="FAROL (RKU-3B46) 1/3"/>
        <s v="RELOGIO DE PONTO"/>
        <s v="PAGAMENTO JULHO/2023"/>
        <s v="PRESTAÇÃO CAMINHÃO RKE-4I86 16/55"/>
        <s v="FGTS (FUNCINARIOS - 06/23)"/>
        <s v="ESCRITORIO DE ADVOCACIA "/>
        <s v="IPTU GALPÃO RAMOS 6/10"/>
        <s v="PRESTAÇÃO CAMINHÃO CNH 15/60 RJU-7B93"/>
        <s v="BAU CAMINHÃO CNH1 15/60"/>
        <s v="BAU CAMINHÃO CNH2 15/60"/>
        <s v="PRESTAÇÃO CAMINHÃO RKK-5A29 21/60"/>
        <s v="PRESTAÇÃO CAMINHÃO LUS-5H20 02/55"/>
        <s v="PRESTAÇÃO CAMINHÃO LUK-7E72 02/55"/>
        <s v="ACORDO JUDICIAL VAGNER 3/3"/>
        <s v="CONTA CLARO GALPÃO JARDIM AMÉRICA"/>
        <s v="CONTA CLARO GALPÃO RAMOS"/>
        <s v="TAXA DE INCENDIO GALPÃO RAMOS (5/5)"/>
        <s v="OPÇÃO MOLAS LUK-7E72 1/5"/>
        <s v="ABOLIÇÃO(PASTILHA E FILTRO)"/>
        <s v="PRESTAÇÃO CAMINHÃO CNH 15/60 RJY-6B44"/>
        <s v="PLANO ODONTOLÓGICO (FUNCIONARIOS)"/>
        <s v="TELEMEDICINA "/>
        <s v="CONTA DE LUZ GALPÃO RAMOS "/>
        <s v="INSS (FUNCIONARIOS - 06/23)"/>
        <s v="CONTA CLARO PRAÇA SECA - FILHA DO CHRISTIANO"/>
        <s v="ADIANTAMENTO JULHO/2023"/>
        <s v="TORO RECAUCHUTAGEM (NFSe 98308) 1/2"/>
        <s v="PRESTAÇÃO CAMINHÃO RKU-3B46 24/55"/>
        <s v="BELUNO VEICULOS LTDA"/>
        <s v="PRESTAÇÃO CAMINHÃO VW - RKH-5J65 14/55"/>
        <s v="ABOLIÇÃO (DEGRAU LMX-8A52)"/>
        <s v="CONTROLE DE PRAGAS RJY-7B93 E RJU-6B44"/>
        <s v="C2TI - MANUTENÇÃO SITE - NÃO ENCONTREI O COMPROVANTE DE PGT"/>
        <s v="OPÇÃO MOLAS (LUS-5H20) - PARC 2/5"/>
        <s v="ABOLIÇÃO CAMINHOES - FAROL (RKU-3B46) - PARC 2/3"/>
        <s v="TORO RECAUCHUTAGEM - PARC 6/6"/>
        <s v="PRESTAÇÃO CAMINHÃO RKR-5J41 - PARC 19/60"/>
        <s v="SEGURO TRUCK RKK-5G29 - PARC 2/6"/>
        <s v="VALE ALIMENTAÇÃO - REF A AGOSTO"/>
        <s v="VALE TRANSPORTE - REF A AGOSTO"/>
        <s v="COMBUSTIVEL - FUNCIONÁRIO MARCO"/>
        <s v="PAGAMENTOS DE DIÁRIAS - MOTORISTAS E AJUDANTES"/>
        <s v="PRESTAÇÃO CAMINHÃO SANTANDER - PARC 16/60"/>
        <s v="PRESTAÇÃO CAMINHÃO RKU-3A70 - PARC 25/60"/>
        <s v="CONTROLE DE PRAGAS RJC-9H69 - LUK-7E72 e LUS5H20 - RENOVAR A CADA 90 DIAS"/>
        <s v="DLE RASTREADOR - 1"/>
        <s v="PAGAMENTO AGOSTO/2023"/>
        <s v="PRESTAÇÃO CAMINHÃO VW - RKE-4I86 - PARC 17/60"/>
        <s v="PRESTAÇÃO CAMINHÃO RJU-7B93 - PARC 16/60"/>
        <s v="FGTS (FUNCIONARIOS) REF A JULHO DE 2023"/>
        <s v="IPTU GALPÃO RAMOS - PARC 7/10"/>
        <s v="ABOLIÇÃO CAMINHOES - PORTA RKU-3B46 - PARC 3/4"/>
        <s v="BAU CAMINHÃO CNH 1 - PARC 16/60"/>
        <s v="PRESTAÇÃO CAMINHÃO SANTANDER RKK-SA29 - PARC 22/60"/>
        <s v="BAU CAMINHÃO CNH 2 - PARC 16/60"/>
        <s v="PRESTAÇÃO CAMINHÃO LUK-7E72 - PARC 3/55"/>
        <s v="PRESTAÇÃO CAMINHÃO LUS-5H20 - PARC 3/55"/>
        <s v="SEM PARAR PJ - AINDA NÃO FECHOU A FATURA"/>
        <s v="SEM PARAR PF - AINDA NÃO FECHOU A FATURA"/>
        <s v="AMERICA COMERCIO DE ARTIGOS - PROD. P/ LIMPEZA DA FROTA"/>
        <s v="OPÇÃO MOLAS LUK-7E72 - PARC 2/5"/>
        <s v="PRESTAÇÃO CAMINHÃO CNH - RJY-6B44 - PARC 16/60"/>
        <s v="ADIANTAMENTO AGOSTO/2023"/>
        <s v="ALEXANDRE BORRACHEIRO  - RKH 2626"/>
        <s v="ALEXANDRE BORRACHEIRO  - K0A 8D13"/>
        <s v="BELLUNO VEICULOS LTDA - PARC 1/2"/>
        <s v="TORO RECAUCHUTAGEM (NFSe 98308) 2/2"/>
        <s v="PRESTAÇÃO CAMINHÃO VW RKU-3B46 - PARC 25/60"/>
        <s v="ABOLIÇÃO CAMINHOES - FAROL (RKU-3B46) - PARC 3/3"/>
        <s v="PRESTAÇÃO CAMINHÃO VW - RKH-5J65 - PARC 15/60"/>
        <s v="C2TI - MANUTENÇÃO SITE"/>
        <s v="SEGURO TRUCK RKK-5G29 - PARC 3/6"/>
        <s v="OPÇÃO MOLAS (LUS-5H20) - PARC 3/5"/>
        <s v="PRESTAÇÃO CAMINHÃO RKR-5J41 - PARC 20/60"/>
        <s v="WHIRLPOOL BRASTEMP - MANUTENÇÃO DO BEBEDOURO"/>
        <s v="VALE TRANSPORTE - REF A SETEMBRO"/>
        <s v="VALE ALIMENTAÇÃO - REF A SETEMBRO"/>
        <s v="PRESTAÇÃO CAMINHÃO SANTANDER - PARC 17/60"/>
        <s v="PRESTAÇÃO CAMINHÃO RKU-3A70 - PARC 26/60"/>
        <s v="ABOLIÇÃO CAMINHOES - PORTA RKU-3B46 - PARC 4/4"/>
        <s v="PAGAMENTO SETEMBRO/2023"/>
        <s v="PRESTAÇÃO CAMINHÃO VW - RKE-4I86 - PARC 18/60"/>
        <s v="PRESTAÇÃO CAMINHÃO RJU-7B93 - PARC 17/60"/>
        <s v="FGTS (FUNCIONARIOS) REF A AGOSTO DE 2023"/>
        <s v="IPTU GALPÃO RAMOS - PARC 8/10"/>
        <s v="PRESTAÇÃO CAMINHÃO SANTANDER RKK-SA29 - PARC 23/60"/>
        <s v="BAU CAMINHÃO CNH 1 - PARC 17/60"/>
        <s v="BAU CAMINHÃO CNH 2 - PARC 17/60"/>
        <s v="PRESTAÇÃO CAMINHÃO LUK-7E72 - PARC 4/55"/>
        <s v="PRESTAÇÃO CAMINHÃO LUS-5H20 - PARC 4/55"/>
        <s v="OPÇÃO MOLAS LUK-7E72 - PARC 3/5"/>
        <s v="PRESTAÇÃO CAMINHÃO CNH - RJY-6B44 - PARC 17/60"/>
        <s v="CONTROLE DE PRAGAS  RKU-3B46-RKE-4I86-RKK-5A29-KOA-8D13-LMX-8A52-RKR-5J41-RKR-5J65-RKU-3A70-RKH-2G26 - RENOVAR A CADA 90 DIAS"/>
        <s v="BELLUNO VEICULOS LTDA - PARC 2/2"/>
        <s v="ADIANTAMENTO SETEMBRO/2023"/>
        <s v="PRESTAÇÃO CAMINHÃO VW RKU-3B46 - PARC 26/60"/>
        <s v="PRESTAÇÃO CAMINHÃO VW - RKH-5J65 - PARC 16/60"/>
        <s v="VALE ALIMENTAÇÃO - REF A OUTUBRO"/>
        <s v="VALE TRANSPORTE - REF A OUTUBRO"/>
        <s v="OPÇÃO MOLAS (LUS-5H20) - PARC 4/5"/>
        <s v="PRESTAÇÃO CAMINHÃO RKR-5J41 - PARC 21/60"/>
        <s v="PRESTAÇÃO CAMINHÃO SANTANDER - PARC 18/60"/>
        <s v="PRESTAÇÃO CAMINHÃO RKU-3A70 - PARC 27/60"/>
        <s v="SEGURO TRUCK RKK-5G29 - PARC 4/6"/>
        <s v="PAGAMENTO OUTUBRO/2023"/>
        <s v="PRESTAÇÃO CAMINHÃO VW - RKE-4I86 - PARC 19/60"/>
        <s v="FGTS (FUNCIONARIOS) REF A JSETEMBRO DE 2023"/>
        <s v="IPTU GALPÃO RAMOS - PARC 9/10"/>
        <s v="PRESTAÇÃO CAMINHÃO RJU-7B93 - PARC 18/60"/>
        <s v="PRESTAÇÃO CAMINHÃO SANTANDER RKK-SA29 - PARC 24/60"/>
        <s v="BAU CAMINHÃO CNH 1 - PARC 18/60"/>
        <s v="BAU CAMINHÃO CNH 2 - PARC 18/60"/>
        <s v="PRESTAÇÃO CAMINHÃO LUK-7E72 - PARC 5/55"/>
        <s v="PRESTAÇÃO CAMINHÃO LUS-5H20 - PARC 5/55"/>
        <s v="OPÇÃO MOLAS LUK-7E72 - PARC 4/5"/>
        <s v="PRESTAÇÃO CAMINHÃO CNH - RJY-6B44 - PARC 18/60"/>
        <s v="ADIANTAMENTO OUTUBRO/2023"/>
        <s v="PRESTAÇÃO CAMINHÃO VW RKU-3B46 - PARC 27/60"/>
        <s v="PRESTAÇÃO CAMINHÃO VW - RKH-5J65 - PARC 17/60"/>
        <s v="PRESTAÇÃO CAMINHÃO RKR-5J41 - PARC 22/60"/>
        <s v="SEGURO TRUCK RKK-5G29 - PARC 5/6"/>
        <s v="OPÇÃO MOLAS (LUS-5H20) - PARC 5/5"/>
        <s v="VALE ALIMENTAÇÃO - REF A NOVEMBRO"/>
        <s v="VALE TRANSPORTE - REF A NOVEMBRO"/>
        <s v="PRESTAÇÃO CAMINHÃO SANTANDER - PARC 19/60"/>
        <s v="PRESTAÇÃO CAMINHÃO RKU-3A70 - PARC 28/60"/>
        <s v="PAGAMENTO NOVEMBRO/2023"/>
        <s v="PRESTAÇÃO CAMINHÃO VW - RKE-4I86 - PARC 20/60"/>
        <s v="PRESTAÇÃO CAMINHÃO RJU-7B93 - PARC 19/60"/>
        <s v="FGTS (FUNCIONARIOS) REF A OUTUBRO DE 2023"/>
        <s v="IPTU GALPÃO RAMOS - PARC 10/10"/>
        <s v="PRESTAÇÃO CAMINHÃO SANTANDER RKK-SA29 - PARC 25/60"/>
        <s v="BAU CAMINHÃO CNH 1 - PARC 19/60"/>
        <s v="BAU CAMINHÃO CNH 2 - PARC 19/60"/>
        <s v="PRESTAÇÃO CAMINHÃO LUK-7E72 - PARC 6/55"/>
        <s v="PRESTAÇÃO CAMINHÃO LUS-5H20 - PARC 6/55"/>
        <s v="OPÇÃO MOLAS LUK-7E72 - PARC 5/5"/>
        <s v="PRESTAÇÃO CAMINHÃO CNH - RJY-6B44 - PARC 19/60"/>
        <s v="ADIANTAMENTO NOVEMBRO/2023"/>
        <s v="PRESTAÇÃO CAMINHÃO VW RKU-3B46 - PARC 28/60"/>
        <s v="PRESTAÇÃO CAMINHÃO VW - RKH-5J65 - PARC 18/60"/>
        <s v="PRESTAÇÃO CAMINHÃO RKR-5J41 - PARC 23/60"/>
        <s v="SEGURO TRUCK RKK-5G29 - PARC 6/6"/>
        <s v="VALE ALIMENTAÇÃO - REF A DEZEMBRO"/>
        <s v="VALE TRANSPORTE - REF A DEZEMBRO"/>
        <s v="PRESTAÇÃO CAMINHÃO SANTANDER - PARC 20/60"/>
        <s v="PRESTAÇÃO CAMINHÃO RKU-3A70 - PARC 29/60"/>
        <s v="PAGAMENTO DEZEMBRO/2023"/>
        <s v="PRESTAÇÃO CAMINHÃO VW - RKE-4I86 - PARC 21/60"/>
        <s v="PRESTAÇÃO CAMINHÃO RJU-7B93 - PARC 20/60"/>
        <s v="FGTS (FUNCIONARIOS) REF A NOVEMBRO DE 2023"/>
        <s v="IPTU GALPÃO RAMOS - VERIFICAR COM ROGERIO"/>
        <s v="PRESTAÇÃO CAMINHÃO SANTANDER RKK-SA29 - PARC 26/60"/>
        <s v="BAU CAMINHÃO CNH 1 - PARC 20/60"/>
        <s v="BAU CAMINHÃO CNH 2 - PARC 20/60"/>
        <s v="PRESTAÇÃO CAMINHÃO LUK-7E72 - PARC 7/55"/>
        <s v="PRESTAÇÃO CAMINHÃO LUS-5H20 - PARC 7/55"/>
        <s v="PRESTAÇÃO CAMINHÃO CNH - RJY-6B44 - PARC 20/60"/>
        <s v="ADIANTAMENTO DEZEMBRO/2023"/>
        <s v="PRESTAÇÃO CAMINHÃO VW RKU-3B46 - PARC 29/60"/>
        <s v="PRESTAÇÃO CAMINHÃO VW - RKH-5J65 - PARC 19/60"/>
        <s v="VALE ALIMENTAÇÃO - REF A JANEIRO"/>
        <s v="VALE TRANSPORTE - REF A JANEIRO"/>
        <s v="PRESTAÇÃO CAMINHÃO RKR-5J41 - PARC 24/60"/>
        <s v="CONTROLE DE PRAGAS RJY-7B93 E RJU-6B44 - RENOVAR A CADA 90 DIAS"/>
        <s v="VALE TRANSPORTE - REF JANEIRO" u="1"/>
        <s v="VALE TRANSPORTE - REF AGOSTO" u="1"/>
        <s v="VALE ALIMENTAÇÃO - REF JANEIRO" u="1"/>
        <s v="VALE ALIMENTAÇÃO - REF JULHO" u="1"/>
        <s v="VALE ALIMENTAÇÃO - REF MAIO" u="1"/>
        <s v="VALE ALIMENTAÇÃO - REF NOVEMBRO" u="1"/>
        <s v="BELLUNO VEICULOS LTDA" u="1"/>
        <s v="VALE ALIMENTAÇÃO - REF JUNHO" u="1"/>
        <s v="VALE TRANSPORTE - REF DEZEMBRO" u="1"/>
        <s v="VALE ALIMENTAÇÃO - REF AGOSTO" u="1"/>
        <s v="ABOLIÇÃO CAMINHÕES ONIBUS LTDA - APENAS O BOLETO" u="1"/>
        <s v="VALE ALIMENTAÇÃO - REF DEZEMBRO" u="1"/>
        <s v="VALE TRANSPORTE - REF SETEMBRO" u="1"/>
        <s v="VALE TRANSPORTE - REF NOVEMBRO" u="1"/>
        <s v="CONTA DE LUZ GALPÃO - JARDIM AMERICA - PARCELA EXTRA POR INCONSISTÊNCIA - PARC 2/2" u="1"/>
        <s v="CONTA DE LUZ GALPÃO - JARDIM AMERICA - PARCELA EXTRA POR INCONSISTÊNCIA - PARC 1/2" u="1"/>
        <s v="VALE ALIMENTAÇÃO - REF SETEMBRO" u="1"/>
        <s v="FAROL (RKU-3B46) - PARC 2/3" u="1"/>
        <s v="FAROL (RKU-3B46) - PARC 3/3" u="1"/>
        <s v="VALE TRANSPORTE - REF OUTUBRO" u="1"/>
      </sharedItems>
    </cacheField>
    <cacheField name="DOCT" numFmtId="0">
      <sharedItems containsBlank="1"/>
    </cacheField>
    <cacheField name="Nº DOCT" numFmtId="0">
      <sharedItems containsBlank="1" containsMixedTypes="1" containsNumber="1" containsInteger="1" minValue="0" maxValue="20036538569"/>
    </cacheField>
    <cacheField name="VALOR" numFmtId="43">
      <sharedItems containsSemiMixedTypes="0" containsString="0" containsNumber="1" minValue="0" maxValue="28061.03"/>
    </cacheField>
    <cacheField name="DATA DO PAGT" numFmtId="14">
      <sharedItems containsNonDate="0" containsDate="1" containsString="0" containsBlank="1" minDate="2023-01-02T00:00:00" maxDate="2023-07-28T00:00:00"/>
    </cacheField>
    <cacheField name="STATUS" numFmtId="0">
      <sharedItems containsBlank="1" count="3">
        <s v="PAGO"/>
        <s v="A PAGAR"/>
        <m u="1"/>
      </sharedItems>
    </cacheField>
    <cacheField name="SITUAÇÃO" numFmtId="0">
      <sharedItems/>
    </cacheField>
    <cacheField name="DESPESA" numFmtId="0">
      <sharedItems containsBlank="1" count="34">
        <s v="AQUISIÇÃO DE FROTAS"/>
        <s v="MANUTENC. DA FROTA"/>
        <s v="ESCOLA"/>
        <s v="PENSÃO ALIMENTICIA"/>
        <s v="PLANO DE SAUDE"/>
        <s v="DIESEL"/>
        <s v="SISTEMA DA FROTA"/>
        <s v="ADVOCACIA"/>
        <s v="ALIMENTAÇÃO"/>
        <s v="TELEFONIA"/>
        <s v="PEDÁGIO"/>
        <s v="PLANO DENTARIO"/>
        <s v="ENERGIA ELETRICA"/>
        <s v="AGUA E ESGOTO"/>
        <s v="OUTROS"/>
        <s v="SISTEMA DO ADM"/>
        <s v="MANUTENC. SITE"/>
        <s v="HIGIENIZAÇÃO DA FROTA"/>
        <s v="IMPOSTOS DA EMPRESA"/>
        <s v="RELOGIO DE PONTO"/>
        <s v="ALUGUEL EMPILHADEIRA"/>
        <s v="IPTU"/>
        <s v="CONTABILIDADE"/>
        <s v="TAXA DE INCENDIO"/>
        <s v="EPI"/>
        <s v="SALARIO"/>
        <s v="ACORDO JUDICIAL"/>
        <s v="FGTS"/>
        <s v="PLANO ODONTOLOGICO"/>
        <s v="INSS"/>
        <s v="MATERIAL DE ESCRITORIO"/>
        <s v="SEGURO DA FROTA"/>
        <s v="TRANSPORTE"/>
        <m u="1"/>
      </sharedItems>
    </cacheField>
    <cacheField name="TIPO DE DESPESA" numFmtId="0">
      <sharedItems/>
    </cacheField>
    <cacheField name="CENTRO DE CUSTO" numFmtId="0">
      <sharedItems containsBlank="1" count="6">
        <s v="OPERACIONAL"/>
        <s v="DIRETORIA"/>
        <s v="USO COLETIVO"/>
        <s v="RH"/>
        <s v="ADM"/>
        <m u="1"/>
      </sharedItems>
    </cacheField>
    <cacheField name="OBS" numFmtId="0">
      <sharedItems containsBlank="1" count="29">
        <s v="VERIFICAR COM CRISTIANO"/>
        <m/>
        <s v="FALAR COM CHRISTIANO"/>
        <s v="CPF - 127516747-08"/>
        <s v="CARNÊ"/>
        <s v="COBRAR VIA ZAP"/>
        <s v="PERGUNTAR A GIOVANIA"/>
        <s v="OK"/>
        <s v="CHEGA NO EMAIL - bfctransportes@outlook.com"/>
        <s v="CTT - Juliane Controle De Pragas - ZAP - Pix - marciaqueiroz765@gmail.com"/>
        <s v="NO SISTEMA DELES APARECE PG"/>
        <s v="CADÊ OS BOLETOS E NOTAS"/>
        <s v="VERIFICAR A NF - OK"/>
        <s v="FALAR COM A GIOVANA"/>
        <s v="FALAR C/ MÔNICA"/>
        <s v="VERIFICAR A NF"/>
        <s v="CUPOM CHEGA NO EMAIL - DIARIAMENTE - FATURA EM MÃOS"/>
        <s v="SOLICITAR AO CHRISTIANO"/>
        <s v="https://www.sempararempresas.com.br/login - login - spt10778603 - e7236def"/>
        <s v="https://minhaconta.semparar.com.br/index.html#/login - cpf - 08601386741 - Gole2823"/>
        <s v="AGUARDANDO BOLETO P/ DIA 10/08"/>
        <s v="PEGAR NO SITE"/>
        <s v="SOLICITAR ALTERAÇÃO DO EMAIL PARA RECEBIMENTO DO BOLETO - telefone 4004-4006."/>
        <s v="https://saude.sulamericaseguros.com.br/empresa/login/ -Login: 8T7AQ - MASTER -Senha: 832177"/>
        <s v="CHEGA NO WHATZAP"/>
        <s v="FALAR COM O ROGÉRIO"/>
        <s v="PEGAR NO SITE OS BOLETOS - VOLK"/>
        <s v="PEGAR NO SITE  SANTANDER OS BOLETOS - DAILY CHASSI 35-150"/>
        <s v="BOLETO - OK - CADÊ A NF" u="1"/>
      </sharedItems>
    </cacheField>
    <cacheField name="ANO_VENC" numFmtId="0">
      <sharedItems count="3">
        <s v="2023"/>
        <s v="2024"/>
        <s v="1900" u="1"/>
      </sharedItems>
    </cacheField>
    <cacheField name="MÊS_VENC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_PGT" numFmtId="0">
      <sharedItems count="2">
        <s v="2023"/>
        <s v=""/>
      </sharedItems>
    </cacheField>
    <cacheField name="MÊS_PGT" numFmtId="0">
      <sharedItems count="8">
        <s v="JAN"/>
        <s v="FEV"/>
        <s v="MAR"/>
        <s v="ABR"/>
        <s v=""/>
        <s v="MAI"/>
        <s v="JUN"/>
        <s v="JUL"/>
      </sharedItems>
    </cacheField>
    <cacheField name="NUN_MÊS_VENC" numFmtId="0">
      <sharedItems containsSemiMixedTypes="0" containsString="0" containsNumber="1" containsInteger="1" minValue="1" maxValue="12"/>
    </cacheField>
    <cacheField name="NUN_MÊS_PGT" numFmtId="0">
      <sharedItems containsMixedTypes="1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5">
  <r>
    <n v="1236"/>
    <n v="1"/>
    <d v="2023-01-02T00:00:00"/>
    <s v="BFC TRANSPORTES"/>
    <s v="GRUPO GENNIUS BRASIL PRODUCAO E COMERCIALIZACAO DE ALIMENTOS SA"/>
    <n v="3780"/>
    <d v="2023-01-02T00:00:00"/>
    <x v="0"/>
    <x v="0"/>
    <x v="0"/>
    <n v="1"/>
  </r>
  <r>
    <n v="1237"/>
    <n v="1"/>
    <d v="2023-01-02T00:00:00"/>
    <s v="BFC TRANSPORTES"/>
    <s v="GRUPO GENNIUS BRASIL PRODUCAO E COMERCIALIZACAO DE ALIMENTOS SA"/>
    <n v="1600"/>
    <d v="2023-01-02T00:00:00"/>
    <x v="0"/>
    <x v="0"/>
    <x v="0"/>
    <n v="1"/>
  </r>
  <r>
    <n v="1238"/>
    <n v="1"/>
    <d v="2023-01-02T00:00:00"/>
    <s v="BFC TRANSPORTES"/>
    <s v="GRUPO GENNIUS BRASIL PRODUCAO E COMERCIALIZACAO DE ALIMENTOS SA"/>
    <n v="1000"/>
    <d v="2023-01-02T00:00:00"/>
    <x v="0"/>
    <x v="0"/>
    <x v="0"/>
    <n v="1"/>
  </r>
  <r>
    <n v="1239"/>
    <n v="1"/>
    <d v="2023-01-02T00:00:00"/>
    <s v="BFC TRANSPORTES"/>
    <s v="GRUPO GENNIUS BRASIL PRODUCAO E COMERCIALIZACAO DE ALIMENTOS SA"/>
    <n v="800"/>
    <d v="2023-01-02T00:00:00"/>
    <x v="0"/>
    <x v="0"/>
    <x v="0"/>
    <n v="1"/>
  </r>
  <r>
    <n v="1240"/>
    <n v="1"/>
    <d v="2023-01-02T00:00:00"/>
    <s v="BFC TRANSPORTES"/>
    <s v="GRUPO GENNIUS BRASIL PRODUCAO E COMERCIALIZACAO DE ALIMENTOS SA"/>
    <n v="1400"/>
    <d v="2023-01-02T00:00:00"/>
    <x v="0"/>
    <x v="0"/>
    <x v="0"/>
    <n v="1"/>
  </r>
  <r>
    <n v="1241"/>
    <n v="1"/>
    <d v="2023-01-02T00:00:00"/>
    <s v="BFC TRANSPORTES"/>
    <s v="GRUPO GENNIUS BRASIL PRODUCAO E COMERCIALIZACAO DE ALIMENTOS SA"/>
    <n v="2400"/>
    <d v="2023-01-02T00:00:00"/>
    <x v="0"/>
    <x v="0"/>
    <x v="0"/>
    <n v="1"/>
  </r>
  <r>
    <n v="1242"/>
    <n v="1"/>
    <d v="2023-01-02T00:00:00"/>
    <s v="BFC TRANSPORTES"/>
    <s v="GRUPO GENNIUS BRASIL PRODUCAO E COMERCIALIZACAO DE ALIMENTOS SA"/>
    <n v="500"/>
    <d v="2023-01-02T00:00:00"/>
    <x v="0"/>
    <x v="0"/>
    <x v="0"/>
    <n v="1"/>
  </r>
  <r>
    <n v="1243"/>
    <n v="1"/>
    <d v="2023-01-02T00:00:00"/>
    <s v="BFC TRANSPORTES"/>
    <s v="GRUPO GENNIUS BRASIL PRODUCAO E COMERCIALIZACAO DE ALIMENTOS SA"/>
    <n v="660"/>
    <d v="2023-01-02T00:00:00"/>
    <x v="0"/>
    <x v="0"/>
    <x v="0"/>
    <n v="1"/>
  </r>
  <r>
    <n v="1244"/>
    <n v="1"/>
    <d v="2023-01-02T00:00:00"/>
    <s v="BFC TRANSPORTES"/>
    <s v="GRUPO GENNIUS BRASIL PRODUCAO E COMERCIALIZACAO DE ALIMENTOS SA"/>
    <n v="672"/>
    <d v="2023-01-02T00:00:00"/>
    <x v="0"/>
    <x v="0"/>
    <x v="0"/>
    <n v="1"/>
  </r>
  <r>
    <n v="1245"/>
    <n v="1"/>
    <d v="2023-01-03T00:00:00"/>
    <s v="BFC TRANSPORTES"/>
    <s v="REAL CARNES INDUSTRIA E COMERCIO DE CARNES LTDA"/>
    <n v="18374"/>
    <d v="2023-01-03T00:00:00"/>
    <x v="0"/>
    <x v="0"/>
    <x v="1"/>
    <n v="1"/>
  </r>
  <r>
    <n v="1246"/>
    <n v="1"/>
    <d v="2023-01-04T00:00:00"/>
    <s v="BFC TRANSPORTES"/>
    <s v="GRUPO GENNIUS BRASIL PRODUCAO E COMERCIALIZACAO DE ALIMENTOS SA"/>
    <n v="2100"/>
    <d v="2023-01-04T00:00:00"/>
    <x v="0"/>
    <x v="0"/>
    <x v="0"/>
    <n v="1"/>
  </r>
  <r>
    <n v="1247"/>
    <n v="1"/>
    <d v="2023-01-05T00:00:00"/>
    <s v="BFC TRANSPORTES"/>
    <s v="GRUPO GENNIUS BRASIL PRODUCAO E COMERCIALIZACAO DE ALIMENTOS SA"/>
    <n v="600"/>
    <d v="2023-01-05T00:00:00"/>
    <x v="0"/>
    <x v="0"/>
    <x v="0"/>
    <n v="1"/>
  </r>
  <r>
    <n v="1248"/>
    <n v="1"/>
    <d v="2023-01-06T00:00:00"/>
    <s v="BFC TRANSPORTES"/>
    <s v="GRUPO GENNIUS BRASIL PRODUCAO E COMERCIALIZACAO DE ALIMENTOS S.A"/>
    <n v="3000"/>
    <d v="2023-01-06T00:00:00"/>
    <x v="0"/>
    <x v="0"/>
    <x v="0"/>
    <n v="1"/>
  </r>
  <r>
    <n v="1250"/>
    <n v="1"/>
    <d v="2023-01-09T00:00:00"/>
    <s v="BFC TRANSPORTES"/>
    <s v="GRUPO GENNIUS BRASIL PRODUCAO E COMERCIALIZACAO DE ALIMENTOS SA"/>
    <n v="1600"/>
    <d v="2023-01-09T00:00:00"/>
    <x v="0"/>
    <x v="0"/>
    <x v="0"/>
    <n v="1"/>
  </r>
  <r>
    <n v="1251"/>
    <n v="1"/>
    <d v="2023-01-09T00:00:00"/>
    <s v="BFC TRANSPORTES"/>
    <s v="GRUPO GENNIUS BRASIL PRODUCAO E COMERCIALIZACAO DE ALIMENTOS SA"/>
    <n v="1100"/>
    <d v="2023-01-09T00:00:00"/>
    <x v="0"/>
    <x v="0"/>
    <x v="0"/>
    <n v="1"/>
  </r>
  <r>
    <n v="1252"/>
    <n v="1"/>
    <d v="2023-01-10T00:00:00"/>
    <s v="BFC TRANSPORTES"/>
    <s v="GRUPO GENNIUS BRASIL PRODUCAO E COMERCIALIZACAO DE ALIMENTOS SA"/>
    <n v="800"/>
    <d v="2023-01-10T00:00:00"/>
    <x v="0"/>
    <x v="0"/>
    <x v="0"/>
    <n v="1"/>
  </r>
  <r>
    <n v="1253"/>
    <n v="1"/>
    <d v="2023-01-10T00:00:00"/>
    <s v="BFC TRANSPORTES"/>
    <s v="GRUPO GENNIUS BRASIL PRODUCAO E COMERCIALIZACAO DE ALIMENTOS SA"/>
    <n v="1456"/>
    <d v="2023-01-10T00:00:00"/>
    <x v="0"/>
    <x v="0"/>
    <x v="0"/>
    <n v="1"/>
  </r>
  <r>
    <n v="1254"/>
    <n v="1"/>
    <d v="2023-01-11T00:00:00"/>
    <s v="BFC TRANSPORTES"/>
    <s v="GRUPO GENNIUS BRASIL PRODUCAO E COMERCIALIZACAO DE ALIMENTOS SA"/>
    <n v="500"/>
    <d v="2023-01-11T00:00:00"/>
    <x v="0"/>
    <x v="0"/>
    <x v="0"/>
    <n v="1"/>
  </r>
  <r>
    <n v="1255"/>
    <n v="1"/>
    <d v="2023-01-11T00:00:00"/>
    <s v="BFC TRANSPORTES"/>
    <s v="GRUPO GENNIUS BRASIL PRODUCAO E COMERCIALIZACAO DE ALIMENTOS SA"/>
    <n v="1200"/>
    <d v="2023-01-11T00:00:00"/>
    <x v="0"/>
    <x v="0"/>
    <x v="0"/>
    <n v="1"/>
  </r>
  <r>
    <n v="1256"/>
    <n v="1"/>
    <d v="2023-01-12T00:00:00"/>
    <s v="BFC TRANSPORTES"/>
    <s v="GRUPO GENNIUS BRASIL PRODUCAO E COMERCIALIZACAO DE ALIMENTOS SA"/>
    <n v="500"/>
    <d v="2023-01-12T00:00:00"/>
    <x v="0"/>
    <x v="0"/>
    <x v="0"/>
    <n v="1"/>
  </r>
  <r>
    <n v="1258"/>
    <n v="1"/>
    <d v="2023-01-13T00:00:00"/>
    <s v="BFC TRANSPORTES"/>
    <s v="GRUPO GENNIUS BRASIL PRODUCAO E COMERCIALIZACAO DE ALIMENTOS SA"/>
    <n v="4152"/>
    <d v="2023-01-13T00:00:00"/>
    <x v="0"/>
    <x v="0"/>
    <x v="0"/>
    <n v="1"/>
  </r>
  <r>
    <n v="1259"/>
    <n v="1"/>
    <d v="2023-01-16T00:00:00"/>
    <s v="BFC TRANSPORTES"/>
    <s v="GRUPO GENNIUS BRASIL PRODUCAO E COMERCIALIZACAO DE ALIMENTOS SA"/>
    <n v="2100"/>
    <d v="2023-01-16T00:00:00"/>
    <x v="0"/>
    <x v="0"/>
    <x v="0"/>
    <n v="1"/>
  </r>
  <r>
    <n v="1260"/>
    <n v="1"/>
    <d v="2023-01-17T00:00:00"/>
    <s v="BFC TRANSPORTES"/>
    <s v="GRUPO GENNIUS BRASIL PRODUCAO E COMERCIALIZACAO DE ALIMENTOS SA"/>
    <n v="500"/>
    <d v="2023-01-17T00:00:00"/>
    <x v="0"/>
    <x v="0"/>
    <x v="0"/>
    <n v="1"/>
  </r>
  <r>
    <n v="1261"/>
    <n v="1"/>
    <d v="2023-01-17T00:00:00"/>
    <s v="BFC TRANSPORTES"/>
    <s v="GRUPO GENNIUS BRASIL PRODUCAO E COMERCIALIZACAO DE ALIMENTOS SA"/>
    <n v="880"/>
    <d v="2023-01-17T00:00:00"/>
    <x v="0"/>
    <x v="0"/>
    <x v="0"/>
    <n v="1"/>
  </r>
  <r>
    <n v="1262"/>
    <n v="1"/>
    <d v="2023-01-18T00:00:00"/>
    <s v="BFC TRANSPORTES"/>
    <s v="REAL CARNES INDUSTRIA E COMERCIO DE CARNES LTDA"/>
    <n v="19273"/>
    <d v="2023-01-18T00:00:00"/>
    <x v="0"/>
    <x v="0"/>
    <x v="1"/>
    <n v="1"/>
  </r>
  <r>
    <n v="1263"/>
    <n v="1"/>
    <d v="2023-01-19T00:00:00"/>
    <s v="BFC TRANSPORTES"/>
    <s v="GRUPO GENNIUS BRASIL PRODUCAO E COMERCIALIZACAO DE ALIMENTOS SA"/>
    <n v="500"/>
    <d v="2023-01-19T00:00:00"/>
    <x v="0"/>
    <x v="0"/>
    <x v="0"/>
    <n v="1"/>
  </r>
  <r>
    <n v="1264"/>
    <n v="1"/>
    <d v="2023-01-20T00:00:00"/>
    <s v="BFC TRANSPORTES"/>
    <s v="GRUPO GENNIUS BRASIL PRODUCAO E COMERCIALIZACAO DE ALIMENTOS SA"/>
    <n v="700"/>
    <d v="2023-01-20T00:00:00"/>
    <x v="0"/>
    <x v="0"/>
    <x v="0"/>
    <n v="1"/>
  </r>
  <r>
    <n v="1265"/>
    <n v="1"/>
    <d v="2023-01-20T00:00:00"/>
    <s v="BFC TRANSPORTES"/>
    <s v="GRUPO GENNIUS BRASIL PRODUCAO E COMERCIALIZACAO DE ALIMENTOS SA"/>
    <n v="800"/>
    <d v="2023-01-20T00:00:00"/>
    <x v="0"/>
    <x v="0"/>
    <x v="0"/>
    <n v="1"/>
  </r>
  <r>
    <n v="1266"/>
    <n v="1"/>
    <d v="2023-01-23T00:00:00"/>
    <s v="BFC TRANSPORTES"/>
    <s v="GRUPO GENNIUS BRASIL PRODUCAO E COMERCIALIZACAO DE ALIMENTOS SA"/>
    <n v="318"/>
    <d v="2023-01-23T00:00:00"/>
    <x v="0"/>
    <x v="0"/>
    <x v="0"/>
    <n v="1"/>
  </r>
  <r>
    <n v="1267"/>
    <n v="1"/>
    <d v="2023-01-23T00:00:00"/>
    <s v="BFC TRANSPORTES"/>
    <s v="GRUPO GENNIUS BRASIL PRODUCAO E COMERCIALIZACAO DE ALIMENTOS SA"/>
    <n v="500"/>
    <d v="2023-01-23T00:00:00"/>
    <x v="0"/>
    <x v="0"/>
    <x v="0"/>
    <n v="1"/>
  </r>
  <r>
    <n v="1270"/>
    <n v="1"/>
    <d v="2023-01-24T00:00:00"/>
    <s v="BFC TRANSPORTES"/>
    <s v="GRUPO GENNIUS BRASIL PRODUCAO E COMERCIALIZACAO DE ALIMENTOS SA"/>
    <n v="1100"/>
    <d v="2023-01-24T00:00:00"/>
    <x v="0"/>
    <x v="0"/>
    <x v="0"/>
    <n v="1"/>
  </r>
  <r>
    <n v="1271"/>
    <n v="1"/>
    <d v="2023-01-24T00:00:00"/>
    <s v="BFC TRANSPORTES"/>
    <s v="GRUPO GENNIUS BRASIL PRODUCAO E COMERCIALIZACAO DE ALIMENTOS SA"/>
    <n v="2200"/>
    <d v="2023-01-24T00:00:00"/>
    <x v="0"/>
    <x v="0"/>
    <x v="0"/>
    <n v="1"/>
  </r>
  <r>
    <n v="1272"/>
    <n v="1"/>
    <d v="2023-01-24T00:00:00"/>
    <s v="BFC TRANSPORTES"/>
    <s v="GRUPO GENNIUS BRASIL PRODUCAO E COMERCIALIZACAO DE ALIMENTOS SA"/>
    <n v="2200"/>
    <d v="2023-01-24T00:00:00"/>
    <x v="0"/>
    <x v="0"/>
    <x v="0"/>
    <n v="1"/>
  </r>
  <r>
    <n v="1273"/>
    <n v="1"/>
    <d v="2023-01-24T00:00:00"/>
    <s v="BFC TRANSPORTES"/>
    <s v="GRUPO GENNIUS BRASIL PRODUCAO E COMERCIALIZACAO DE ALIMENTOS SA"/>
    <n v="1100"/>
    <d v="2023-01-24T00:00:00"/>
    <x v="0"/>
    <x v="0"/>
    <x v="0"/>
    <n v="1"/>
  </r>
  <r>
    <n v="1274"/>
    <n v="1"/>
    <d v="2023-01-25T00:00:00"/>
    <s v="BFC TRANSPORTES"/>
    <s v="GRUPO GENNIUS BRASIL PRODUCAO E COMERCIALIZACAO DE ALIMENTOS SA"/>
    <n v="1100"/>
    <d v="2023-01-25T00:00:00"/>
    <x v="0"/>
    <x v="0"/>
    <x v="0"/>
    <n v="1"/>
  </r>
  <r>
    <n v="1275"/>
    <n v="1"/>
    <d v="2023-01-26T00:00:00"/>
    <s v="BFC TRANSPORTES"/>
    <s v="GRUPO GENNIUS BRASIL PRODUCAO E COMERCIALIZACAO DE ALIMENTOS S.A"/>
    <n v="6271"/>
    <d v="2023-01-26T00:00:00"/>
    <x v="0"/>
    <x v="0"/>
    <x v="0"/>
    <n v="1"/>
  </r>
  <r>
    <n v="1276"/>
    <n v="1"/>
    <d v="2023-01-26T00:00:00"/>
    <s v="BFC TRANSPORTES"/>
    <s v="GRUPO GENNIUS BRASIL PRODUCAO E COMERCIALIZACAO DE ALIMENTOS SA"/>
    <n v="2100"/>
    <d v="2023-01-26T00:00:00"/>
    <x v="0"/>
    <x v="0"/>
    <x v="0"/>
    <n v="1"/>
  </r>
  <r>
    <n v="1277"/>
    <n v="1"/>
    <d v="2023-01-26T00:00:00"/>
    <s v="BFC TRANSPORTES"/>
    <s v="GRUPO GENNIUS BRASIL PRODUCAO E COMERCIALIZACAO DE ALIMENTOS SA"/>
    <n v="1100"/>
    <d v="2023-01-26T00:00:00"/>
    <x v="0"/>
    <x v="0"/>
    <x v="0"/>
    <n v="1"/>
  </r>
  <r>
    <n v="1278"/>
    <n v="1"/>
    <d v="2023-01-26T00:00:00"/>
    <s v="BFC TRANSPORTES"/>
    <s v="GRUPO GENNIUS BRASIL PRODUCAO E COMERCIALIZACAO DE ALIMENTOS SA"/>
    <n v="500"/>
    <d v="2023-01-26T00:00:00"/>
    <x v="0"/>
    <x v="0"/>
    <x v="0"/>
    <n v="1"/>
  </r>
  <r>
    <n v="1279"/>
    <n v="1"/>
    <d v="2023-01-26T00:00:00"/>
    <s v="BFC TRANSPORTES"/>
    <s v="GRUPO GENNIUS BRASIL PRODUCAO E COMERCIALIZACAO DE ALIMENTOS SA"/>
    <n v="318"/>
    <d v="2023-01-26T00:00:00"/>
    <x v="0"/>
    <x v="0"/>
    <x v="0"/>
    <n v="1"/>
  </r>
  <r>
    <n v="1280"/>
    <n v="1"/>
    <d v="2023-01-26T00:00:00"/>
    <s v="BFC TRANSPORTES"/>
    <s v="GRUPO GENNIUS BRASIL PRODUCAO E COMERCIALIZACAO DE ALIMENTOS SA"/>
    <n v="800"/>
    <d v="2023-01-26T00:00:00"/>
    <x v="0"/>
    <x v="0"/>
    <x v="0"/>
    <n v="1"/>
  </r>
  <r>
    <n v="1281"/>
    <n v="1"/>
    <d v="2023-01-26T00:00:00"/>
    <s v="BFC TRANSPORTES"/>
    <s v="GRUPO GENNIUS BRASIL PRODUCAO E COMERCIALIZACAO DE ALIMENTOS SA"/>
    <n v="800"/>
    <d v="2023-01-26T00:00:00"/>
    <x v="0"/>
    <x v="0"/>
    <x v="0"/>
    <n v="1"/>
  </r>
  <r>
    <n v="1282"/>
    <n v="1"/>
    <d v="2023-01-27T00:00:00"/>
    <s v="BFC TRANSPORTES"/>
    <s v="GRUPO GENNIUS BRASIL PRODUCAO E COMERCIALIZACAO DE ALIMENTOS S.A"/>
    <n v="3800"/>
    <d v="2023-01-27T00:00:00"/>
    <x v="0"/>
    <x v="0"/>
    <x v="0"/>
    <n v="1"/>
  </r>
  <r>
    <n v="1284"/>
    <n v="1"/>
    <d v="2023-01-27T00:00:00"/>
    <s v="BFC TRANSPORTES"/>
    <s v="GRUPO GENNIUS BRASIL PRODUCAO E COMERCIALIZACAO DE ALIMENTOS S.A"/>
    <n v="720"/>
    <d v="2023-01-27T00:00:00"/>
    <x v="0"/>
    <x v="0"/>
    <x v="0"/>
    <n v="1"/>
  </r>
  <r>
    <n v="1285"/>
    <n v="1"/>
    <d v="2023-01-30T00:00:00"/>
    <s v="BFC TRANSPORTES"/>
    <s v="GRUPO GENNIUS BRASIL PRODUCAO E COMERCIALIZACAO DE ALIMENTOS SA"/>
    <n v="700"/>
    <d v="2023-01-30T00:00:00"/>
    <x v="0"/>
    <x v="0"/>
    <x v="0"/>
    <n v="1"/>
  </r>
  <r>
    <n v="1286"/>
    <n v="1"/>
    <d v="2023-01-30T00:00:00"/>
    <s v="BFC TRANSPORTES"/>
    <s v="GRUPO GENNIUS BRASIL PRODUCAO E COMERCIALIZACAO DE ALIMENTOS SA"/>
    <n v="3800"/>
    <d v="2023-01-30T00:00:00"/>
    <x v="0"/>
    <x v="0"/>
    <x v="0"/>
    <n v="1"/>
  </r>
  <r>
    <n v="1287"/>
    <n v="1"/>
    <d v="2023-01-30T00:00:00"/>
    <s v="BFC TRANSPORTES"/>
    <s v="GRUPO GENNIUS BRASIL PRODUCAO E COMERCIALIZACAO DE ALIMENTOS S.A"/>
    <n v="3800"/>
    <d v="2023-01-30T00:00:00"/>
    <x v="0"/>
    <x v="0"/>
    <x v="0"/>
    <n v="1"/>
  </r>
  <r>
    <n v="1288"/>
    <n v="1"/>
    <d v="2023-01-30T00:00:00"/>
    <s v="BFC TRANSPORTES"/>
    <s v="GRUPO GENNIUS BRASIL PRODUCAO E COMERCIALIZACAO DE ALIMENTOS SA"/>
    <n v="4088"/>
    <d v="2023-01-30T00:00:00"/>
    <x v="0"/>
    <x v="0"/>
    <x v="0"/>
    <n v="1"/>
  </r>
  <r>
    <n v="1289"/>
    <n v="1"/>
    <d v="2023-01-31T00:00:00"/>
    <s v="BFC TRANSPORTES"/>
    <s v="GRUPO GENNIUS BRASIL PRODUCAO E COMERCIALIZACAO DE ALIMENTOS SA"/>
    <n v="800"/>
    <d v="2023-01-31T00:00:00"/>
    <x v="0"/>
    <x v="0"/>
    <x v="0"/>
    <n v="1"/>
  </r>
  <r>
    <n v="1290"/>
    <n v="1"/>
    <d v="2023-01-31T00:00:00"/>
    <s v="BFC TRANSPORTES"/>
    <s v="GRUPO GENNIUS BRASIL PRODUCAO E COMERCIALIZACAO DE ALIMENTOS SA"/>
    <n v="2336"/>
    <d v="2023-01-31T00:00:00"/>
    <x v="0"/>
    <x v="0"/>
    <x v="0"/>
    <n v="1"/>
  </r>
  <r>
    <n v="1291"/>
    <n v="1"/>
    <d v="2023-02-01T00:00:00"/>
    <s v="BFC TRANSPORTES"/>
    <s v="GRUPO GENNIUS BRASIL PRODUCAO E COMERCIALIZACAO DE ALIMENTOS S.A"/>
    <n v="9500"/>
    <d v="2023-02-01T00:00:00"/>
    <x v="0"/>
    <x v="1"/>
    <x v="0"/>
    <n v="2"/>
  </r>
  <r>
    <n v="1293"/>
    <n v="1"/>
    <d v="2023-02-02T00:00:00"/>
    <s v="BFC TRANSPORTES"/>
    <s v="GRUPO GENNIUS BRASIL PRODUCAO E COMERCIALIZACAO DE ALIMENTOS SA"/>
    <n v="800"/>
    <d v="2023-02-02T00:00:00"/>
    <x v="0"/>
    <x v="1"/>
    <x v="0"/>
    <n v="2"/>
  </r>
  <r>
    <n v="1296"/>
    <n v="1"/>
    <d v="2023-02-02T00:00:00"/>
    <s v="BFC TRANSPORTES"/>
    <s v="GRUPO GENNIUS BRASIL PRODUCAO E COMERCIALIZACAO DE ALIMENTOS SA"/>
    <n v="800"/>
    <d v="2023-02-02T00:00:00"/>
    <x v="0"/>
    <x v="1"/>
    <x v="0"/>
    <n v="2"/>
  </r>
  <r>
    <n v="1297"/>
    <n v="1"/>
    <d v="2023-02-02T00:00:00"/>
    <s v="BFC TRANSPORTES"/>
    <s v="GRUPO GENNIUS BRASIL PRODUCAO E COMERCIALIZACAO DE ALIMENTOS SA"/>
    <n v="1100"/>
    <d v="2023-02-02T00:00:00"/>
    <x v="0"/>
    <x v="1"/>
    <x v="0"/>
    <n v="2"/>
  </r>
  <r>
    <n v="1298"/>
    <n v="1"/>
    <d v="2023-02-02T00:00:00"/>
    <s v="BFC TRANSPORTES"/>
    <s v="GRUPO GENNIUS BRASIL PRODUCAO E COMERCIALIZACAO DE ALIMENTOS SA"/>
    <n v="636"/>
    <d v="2023-02-02T00:00:00"/>
    <x v="0"/>
    <x v="1"/>
    <x v="0"/>
    <n v="2"/>
  </r>
  <r>
    <n v="1300"/>
    <n v="1"/>
    <d v="2023-02-02T00:00:00"/>
    <s v="BFC TRANSPORTES"/>
    <s v="GRUPO GENNIUS BRASIL PRODUCAO E COMERCIALIZACAO DE ALIMENTOS S.A"/>
    <n v="500"/>
    <d v="2023-02-02T00:00:00"/>
    <x v="0"/>
    <x v="1"/>
    <x v="0"/>
    <n v="2"/>
  </r>
  <r>
    <n v="1301"/>
    <n v="1"/>
    <d v="2023-02-03T00:00:00"/>
    <s v="BFC TRANSPORTES"/>
    <s v="REAL CARNES INDUSTRIA E COMERCIO DE CARNES LTDA"/>
    <n v="19247"/>
    <d v="2023-02-03T00:00:00"/>
    <x v="0"/>
    <x v="1"/>
    <x v="1"/>
    <n v="2"/>
  </r>
  <r>
    <n v="1302"/>
    <n v="1"/>
    <d v="2023-02-03T00:00:00"/>
    <s v="BFC TRANSPORTES"/>
    <s v="GRUPO GENNIUS BRASIL PRODUCAO E COMERCIALIZACAO DE ALIMENTOS SA"/>
    <n v="700"/>
    <d v="2023-02-03T00:00:00"/>
    <x v="0"/>
    <x v="1"/>
    <x v="0"/>
    <n v="2"/>
  </r>
  <r>
    <n v="1303"/>
    <n v="1"/>
    <d v="2023-02-03T00:00:00"/>
    <s v="BFC TRANSPORTES"/>
    <s v="GRUPO GENNIUS BRASIL PRODUCAO E COMERCIALIZACAO DE ALIMENTOS SA"/>
    <n v="800"/>
    <d v="2023-02-03T00:00:00"/>
    <x v="0"/>
    <x v="1"/>
    <x v="0"/>
    <n v="2"/>
  </r>
  <r>
    <n v="1304"/>
    <n v="1"/>
    <d v="2023-02-03T00:00:00"/>
    <s v="BFC TRANSPORTES"/>
    <s v="GRUPO GENNIUS BRASIL PRODUCAO E COMERCIALIZACAO DE ALIMENTOS SA"/>
    <n v="600"/>
    <d v="2023-02-03T00:00:00"/>
    <x v="0"/>
    <x v="1"/>
    <x v="0"/>
    <n v="2"/>
  </r>
  <r>
    <n v="1305"/>
    <n v="1"/>
    <d v="2023-02-06T00:00:00"/>
    <s v="BFC TRANSPORTES"/>
    <s v="GRUPO GENNIUS BRASIL PRODUCAO E COMERCIALIZACAO DE ALIMENTOS S.A"/>
    <n v="5000"/>
    <d v="2023-02-06T00:00:00"/>
    <x v="0"/>
    <x v="1"/>
    <x v="0"/>
    <n v="2"/>
  </r>
  <r>
    <n v="1306"/>
    <n v="1"/>
    <d v="2023-02-06T00:00:00"/>
    <s v="BFC TRANSPORTES"/>
    <s v="GRUPO GENNIUS BRASIL PRODUCAO E COMERCIALIZACAO DE ALIMENTOS SA"/>
    <n v="2336"/>
    <d v="2023-02-06T00:00:00"/>
    <x v="0"/>
    <x v="1"/>
    <x v="0"/>
    <n v="2"/>
  </r>
  <r>
    <n v="1307"/>
    <n v="1"/>
    <d v="2023-02-06T00:00:00"/>
    <s v="BFC TRANSPORTES"/>
    <s v="GRUPO GENNIUS BRASIL PRODUCAO E COMERCIALIZACAO DE ALIMENTOS S.A"/>
    <n v="6271"/>
    <d v="2023-02-06T00:00:00"/>
    <x v="0"/>
    <x v="1"/>
    <x v="0"/>
    <n v="2"/>
  </r>
  <r>
    <n v="1308"/>
    <n v="1"/>
    <d v="2023-02-06T00:00:00"/>
    <s v="BFC TRANSPORTES"/>
    <s v="GRUPO GENNIUS BRASIL PRODUCAO E COMERCIALIZACAO DE ALIMENTOS S.A"/>
    <n v="5500"/>
    <d v="2023-02-06T00:00:00"/>
    <x v="0"/>
    <x v="1"/>
    <x v="0"/>
    <n v="2"/>
  </r>
  <r>
    <n v="1309"/>
    <n v="1"/>
    <d v="2023-02-07T00:00:00"/>
    <s v="BFC TRANSPORTES"/>
    <s v="GRUPO GENNIUS BRASIL PRODUCAO E COMERCIALIZACAO DE ALIMENTOS SA"/>
    <n v="1320"/>
    <d v="2023-02-07T00:00:00"/>
    <x v="0"/>
    <x v="1"/>
    <x v="0"/>
    <n v="2"/>
  </r>
  <r>
    <n v="1310"/>
    <n v="1"/>
    <d v="2023-02-07T00:00:00"/>
    <s v="BFC TRANSPORTES"/>
    <s v="GRUPO GENNIUS BRASIL PRODUCAO E COMERCIALIZACAO DE ALIMENTOS SA"/>
    <n v="1100"/>
    <d v="2023-02-07T00:00:00"/>
    <x v="0"/>
    <x v="1"/>
    <x v="0"/>
    <n v="2"/>
  </r>
  <r>
    <n v="1311"/>
    <n v="1"/>
    <d v="2023-02-07T00:00:00"/>
    <s v="BFC TRANSPORTES"/>
    <s v="GRUPO GENNIUS BRASIL PRODUCAO E COMERCIALIZACAO DE ALIMENTOS SA"/>
    <n v="7000"/>
    <d v="2023-02-07T00:00:00"/>
    <x v="0"/>
    <x v="1"/>
    <x v="0"/>
    <n v="2"/>
  </r>
  <r>
    <n v="1312"/>
    <n v="1"/>
    <d v="2023-02-08T00:00:00"/>
    <s v="BFC TRANSPORTES"/>
    <s v="GRUPO GENNIUS BRASIL PRODUCAO E COMERCIALIZACAO DE ALIMENTOS SA"/>
    <n v="1200"/>
    <d v="2023-02-08T00:00:00"/>
    <x v="0"/>
    <x v="1"/>
    <x v="0"/>
    <n v="2"/>
  </r>
  <r>
    <n v="1315"/>
    <n v="1"/>
    <d v="2023-02-08T00:00:00"/>
    <s v="BFC TRANSPORTES"/>
    <s v="GRUPO GENNIUS BRASIL PRODUCAO E COMERCIALIZACAO DE ALIMENTOS SA"/>
    <n v="6000"/>
    <d v="2023-02-08T00:00:00"/>
    <x v="0"/>
    <x v="1"/>
    <x v="0"/>
    <n v="2"/>
  </r>
  <r>
    <n v="1316"/>
    <n v="1"/>
    <d v="2023-02-08T00:00:00"/>
    <s v="BFC TRANSPORTES"/>
    <s v="GRUPO GENNIUS BRASIL PRODUCAO E COMERCIALIZACAO DE ALIMENTOS SA"/>
    <n v="1022"/>
    <d v="2023-02-08T00:00:00"/>
    <x v="0"/>
    <x v="1"/>
    <x v="0"/>
    <n v="2"/>
  </r>
  <r>
    <n v="1317"/>
    <n v="1"/>
    <d v="2023-02-09T00:00:00"/>
    <s v="BFC TRANSPORTES"/>
    <s v="GRUPO GENNIUS BRASIL PRODUCAO E COMERCIALIZACAO DE ALIMENTOS SA"/>
    <n v="3800"/>
    <d v="2023-02-09T00:00:00"/>
    <x v="0"/>
    <x v="1"/>
    <x v="0"/>
    <n v="2"/>
  </r>
  <r>
    <n v="1318"/>
    <n v="1"/>
    <d v="2023-02-10T00:00:00"/>
    <s v="BFC TRANSPORTES"/>
    <s v="GRUPO GENNIUS BRASIL PRODUCAO E COMERCIALIZACAO DE ALIMENTOS S.A"/>
    <n v="9500"/>
    <d v="2023-02-10T00:00:00"/>
    <x v="0"/>
    <x v="1"/>
    <x v="0"/>
    <n v="2"/>
  </r>
  <r>
    <n v="1319"/>
    <n v="1"/>
    <d v="2023-02-10T00:00:00"/>
    <s v="BFC TRANSPORTES"/>
    <s v="GRUPO GENNIUS BRASIL PRODUCAO E COMERCIALIZACAO DE ALIMENTOS SA"/>
    <n v="800"/>
    <d v="2023-02-10T00:00:00"/>
    <x v="0"/>
    <x v="1"/>
    <x v="0"/>
    <n v="2"/>
  </r>
  <r>
    <n v="1320"/>
    <n v="1"/>
    <d v="2023-02-10T00:00:00"/>
    <s v="BFC TRANSPORTES"/>
    <s v="GRUPO GENNIUS BRASIL PRODUCAO E COMERCIALIZACAO DE ALIMENTOS SA"/>
    <n v="1100"/>
    <d v="2023-02-10T00:00:00"/>
    <x v="0"/>
    <x v="1"/>
    <x v="0"/>
    <n v="2"/>
  </r>
  <r>
    <n v="1321"/>
    <n v="1"/>
    <d v="2023-02-10T00:00:00"/>
    <s v="BFC TRANSPORTES"/>
    <s v="GRUPO GENNIUS BRASIL PRODUCAO E COMERCIALIZACAO DE ALIMENTOS SA"/>
    <n v="800"/>
    <d v="2023-02-10T00:00:00"/>
    <x v="0"/>
    <x v="1"/>
    <x v="0"/>
    <n v="2"/>
  </r>
  <r>
    <n v="1322"/>
    <n v="1"/>
    <d v="2023-02-13T00:00:00"/>
    <s v="BFC TRANSPORTES"/>
    <s v="GRUPO GENNIUS BRASIL PRODUCAO E COMERCIALIZACAO DE ALIMENTOS SA"/>
    <n v="2336"/>
    <d v="2023-02-13T00:00:00"/>
    <x v="0"/>
    <x v="1"/>
    <x v="0"/>
    <n v="2"/>
  </r>
  <r>
    <n v="1323"/>
    <n v="1"/>
    <d v="2023-02-13T00:00:00"/>
    <s v="BFC TRANSPORTES"/>
    <s v="GRUPO GENNIUS BRASIL PRODUCAO E COMERCIALIZACAO DE ALIMENTOS SA"/>
    <n v="3500"/>
    <d v="2023-02-13T00:00:00"/>
    <x v="0"/>
    <x v="1"/>
    <x v="0"/>
    <n v="2"/>
  </r>
  <r>
    <n v="1324"/>
    <n v="1"/>
    <d v="2023-02-13T00:00:00"/>
    <s v="BFC TRANSPORTES"/>
    <s v="GRUPO GENNIUS BRASIL PRODUCAO E COMERCIALIZACAO DE ALIMENTOS SA"/>
    <n v="438"/>
    <d v="2023-02-13T00:00:00"/>
    <x v="0"/>
    <x v="1"/>
    <x v="0"/>
    <n v="2"/>
  </r>
  <r>
    <n v="1325"/>
    <n v="1"/>
    <d v="2023-02-13T00:00:00"/>
    <s v="BFC TRANSPORTES"/>
    <s v="GRUPO GENNIUS BRASIL PRODUCAO E COMERCIALIZACAO DE ALIMENTOS SA"/>
    <n v="3500"/>
    <d v="2023-02-13T00:00:00"/>
    <x v="0"/>
    <x v="1"/>
    <x v="0"/>
    <n v="2"/>
  </r>
  <r>
    <n v="1326"/>
    <n v="1"/>
    <d v="2023-02-13T00:00:00"/>
    <s v="BFC TRANSPORTES"/>
    <s v="GRUPO GENNIUS BRASIL PRODUCAO E COMERCIALIZACAO DE ALIMENTOS SA"/>
    <n v="5500"/>
    <d v="2023-02-13T00:00:00"/>
    <x v="0"/>
    <x v="1"/>
    <x v="0"/>
    <n v="2"/>
  </r>
  <r>
    <n v="1327"/>
    <n v="1"/>
    <d v="2023-02-13T00:00:00"/>
    <s v="BFC TRANSPORTES"/>
    <s v="GRUPO GENNIUS BRASIL PRODUCAO E COMERCIALIZACAO DE ALIMENTOS SA"/>
    <n v="5500"/>
    <d v="2023-02-13T00:00:00"/>
    <x v="0"/>
    <x v="1"/>
    <x v="0"/>
    <n v="2"/>
  </r>
  <r>
    <n v="1332"/>
    <n v="1"/>
    <d v="2023-02-14T00:00:00"/>
    <s v="BFC TRANSPORTES"/>
    <s v="GRUPO GENNIUS BRASIL PRODUCAO E COMERCIALIZACAO DE ALIMENTOS SA"/>
    <n v="1500"/>
    <d v="2023-02-14T00:00:00"/>
    <x v="0"/>
    <x v="1"/>
    <x v="0"/>
    <n v="2"/>
  </r>
  <r>
    <n v="1333"/>
    <n v="1"/>
    <d v="2023-02-14T00:00:00"/>
    <s v="BFC TRANSPORTES"/>
    <s v="GRUPO GENNIUS BRASIL PRODUCAO E COMERCIALIZACAO DE ALIMENTOS SA"/>
    <n v="800"/>
    <d v="2023-02-14T00:00:00"/>
    <x v="0"/>
    <x v="1"/>
    <x v="0"/>
    <n v="2"/>
  </r>
  <r>
    <n v="1334"/>
    <n v="1"/>
    <d v="2023-02-14T00:00:00"/>
    <s v="BFC TRANSPORTES"/>
    <s v="GRUPO GENNIUS BRASIL PRODUCAO E COMERCIALIZACAO DE ALIMENTOS SA"/>
    <n v="600"/>
    <d v="2023-02-14T00:00:00"/>
    <x v="0"/>
    <x v="1"/>
    <x v="0"/>
    <n v="2"/>
  </r>
  <r>
    <n v="1335"/>
    <n v="1"/>
    <d v="2023-02-14T00:00:00"/>
    <s v="BFC TRANSPORTES"/>
    <s v="GRUPO GENNIUS BRASIL PRODUCAO E COMERCIALIZACAO DE ALIMENTOS SA"/>
    <n v="500"/>
    <d v="2023-02-14T00:00:00"/>
    <x v="0"/>
    <x v="1"/>
    <x v="0"/>
    <n v="2"/>
  </r>
  <r>
    <n v="1336"/>
    <n v="1"/>
    <d v="2023-02-14T00:00:00"/>
    <s v="BFC TRANSPORTES"/>
    <s v="GRUPO GENNIUS BRASIL PRODUCAO E COMERCIALIZACAO DE ALIMENTOS SA"/>
    <n v="1320"/>
    <d v="2023-02-14T00:00:00"/>
    <x v="0"/>
    <x v="1"/>
    <x v="0"/>
    <n v="2"/>
  </r>
  <r>
    <n v="1337"/>
    <n v="1"/>
    <d v="2023-02-14T00:00:00"/>
    <s v="BFC TRANSPORTES"/>
    <s v="GRUPO GENNIUS BRASIL PRODUCAO E COMERCIALIZACAO DE ALIMENTOS SA"/>
    <n v="1760"/>
    <d v="2023-02-14T00:00:00"/>
    <x v="0"/>
    <x v="1"/>
    <x v="0"/>
    <n v="2"/>
  </r>
  <r>
    <n v="1338"/>
    <n v="1"/>
    <d v="2023-02-14T00:00:00"/>
    <s v="BFC TRANSPORTES"/>
    <s v="GRUPO GENNIUS BRASIL PRODUCAO E COMERCIALIZACAO DE ALIMENTOS SA"/>
    <n v="1100"/>
    <d v="2023-02-14T00:00:00"/>
    <x v="0"/>
    <x v="1"/>
    <x v="0"/>
    <n v="2"/>
  </r>
  <r>
    <n v="1339"/>
    <n v="1"/>
    <d v="2023-02-14T00:00:00"/>
    <s v="BFC TRANSPORTES"/>
    <s v="GRUPO GENNIUS BRASIL PRODUCAO E COMERCIALIZACAO DE ALIMENTOS SA"/>
    <n v="1320"/>
    <d v="2023-02-14T00:00:00"/>
    <x v="0"/>
    <x v="1"/>
    <x v="0"/>
    <n v="2"/>
  </r>
  <r>
    <n v="1340"/>
    <n v="1"/>
    <d v="2023-02-14T00:00:00"/>
    <s v="BFC TRANSPORTES"/>
    <s v="GRUPO GENNIUS BRASIL PRODUCAO E COMERCIALIZACAO DE ALIMENTOS SA"/>
    <n v="1320"/>
    <d v="2023-02-14T00:00:00"/>
    <x v="0"/>
    <x v="1"/>
    <x v="0"/>
    <n v="2"/>
  </r>
  <r>
    <n v="1341"/>
    <n v="1"/>
    <d v="2023-02-14T00:00:00"/>
    <s v="BFC TRANSPORTES"/>
    <s v="GRUPO GENNIUS BRASIL PRODUCAO E COMERCIALIZACAO DE ALIMENTOS SA"/>
    <n v="3500"/>
    <d v="2023-02-14T00:00:00"/>
    <x v="0"/>
    <x v="1"/>
    <x v="0"/>
    <n v="2"/>
  </r>
  <r>
    <n v="1342"/>
    <n v="1"/>
    <d v="2023-02-14T00:00:00"/>
    <s v="BFC TRANSPORTES"/>
    <s v="GRUPO GENNIUS BRASIL PRODUCAO E COMERCIALIZACAO DE ALIMENTOS SA"/>
    <n v="800"/>
    <d v="2023-02-14T00:00:00"/>
    <x v="0"/>
    <x v="1"/>
    <x v="0"/>
    <n v="2"/>
  </r>
  <r>
    <n v="1343"/>
    <n v="1"/>
    <d v="2023-02-14T00:00:00"/>
    <s v="BFC TRANSPORTES"/>
    <s v="REAL CARNES INDUSTRIA E COMERCIO DE CARNES LTDA"/>
    <n v="19788"/>
    <d v="2023-02-14T00:00:00"/>
    <x v="0"/>
    <x v="1"/>
    <x v="1"/>
    <n v="2"/>
  </r>
  <r>
    <n v="1344"/>
    <n v="1"/>
    <d v="2023-02-15T00:00:00"/>
    <s v="BFC TRANSPORTES"/>
    <s v="GRUPO GENNIUS BRASIL PRODUCAO E COMERCIALIZACAO DE ALIMENTOS SA"/>
    <n v="1100"/>
    <d v="2023-02-15T00:00:00"/>
    <x v="0"/>
    <x v="1"/>
    <x v="0"/>
    <n v="2"/>
  </r>
  <r>
    <n v="1345"/>
    <n v="1"/>
    <d v="2023-02-15T00:00:00"/>
    <s v="BFC TRANSPORTES"/>
    <s v="GRUPO GENNIUS BRASIL PRODUCAO E COMERCIALIZACAO DE ALIMENTOS SA"/>
    <n v="800"/>
    <d v="2023-02-15T00:00:00"/>
    <x v="0"/>
    <x v="1"/>
    <x v="0"/>
    <n v="2"/>
  </r>
  <r>
    <n v="1346"/>
    <n v="1"/>
    <d v="2023-02-15T00:00:00"/>
    <s v="BFC TRANSPORTES"/>
    <s v="GRUPO GENNIUS BRASIL PRODUCAO E COMERCIALIZACAO DE ALIMENTOS SA"/>
    <n v="1212"/>
    <d v="2023-02-15T00:00:00"/>
    <x v="0"/>
    <x v="1"/>
    <x v="0"/>
    <n v="2"/>
  </r>
  <r>
    <n v="1347"/>
    <n v="1"/>
    <d v="2023-02-16T00:00:00"/>
    <s v="BFC TRANSPORTES"/>
    <s v="GRUPO GENNIUS BRASIL PRODUCAO E COMERCIALIZACAO DE ALIMENTOS SA"/>
    <n v="2044"/>
    <d v="2023-02-16T00:00:00"/>
    <x v="0"/>
    <x v="1"/>
    <x v="0"/>
    <n v="2"/>
  </r>
  <r>
    <n v="1348"/>
    <n v="1"/>
    <d v="2023-02-16T00:00:00"/>
    <s v="BFC TRANSPORTES"/>
    <s v="GRUPO GENNIUS BRASIL PRODUCAO E COMERCIALIZACAO DE ALIMENTOS SA"/>
    <n v="3800"/>
    <d v="2023-02-16T00:00:00"/>
    <x v="0"/>
    <x v="1"/>
    <x v="0"/>
    <n v="2"/>
  </r>
  <r>
    <n v="1349"/>
    <n v="1"/>
    <d v="2023-02-17T00:00:00"/>
    <s v="BFC TRANSPORTES"/>
    <s v="TUTTI DELI PRODUTOS ALIMENTICIOS LTDA"/>
    <n v="1950"/>
    <d v="2023-02-17T00:00:00"/>
    <x v="0"/>
    <x v="1"/>
    <x v="2"/>
    <n v="2"/>
  </r>
  <r>
    <n v="1351"/>
    <n v="1"/>
    <d v="2023-02-17T00:00:00"/>
    <s v="BFC TRANSPORTES"/>
    <s v="GRUPO GENNIUS BRASIL PRODUCAO E COMERCIALIZACAO DE ALIMENTOS SA"/>
    <n v="800"/>
    <d v="2023-02-17T00:00:00"/>
    <x v="0"/>
    <x v="1"/>
    <x v="0"/>
    <n v="2"/>
  </r>
  <r>
    <n v="1352"/>
    <n v="1"/>
    <d v="2023-02-17T00:00:00"/>
    <s v="BFC TRANSPORTES"/>
    <s v="GRUPO GENNIUS BRASIL PRODUCAO E COMERCIALIZACAO DE ALIMENTOS SA"/>
    <n v="3800"/>
    <d v="2023-02-17T00:00:00"/>
    <x v="0"/>
    <x v="1"/>
    <x v="0"/>
    <n v="2"/>
  </r>
  <r>
    <n v="1353"/>
    <n v="1"/>
    <d v="2023-02-17T00:00:00"/>
    <s v="BFC TRANSPORTES"/>
    <s v="GRUPO GENNIUS BRASIL PRODUCAO E COMERCIALIZACAO DE ALIMENTOS SA"/>
    <n v="1200"/>
    <d v="2023-02-17T00:00:00"/>
    <x v="0"/>
    <x v="1"/>
    <x v="0"/>
    <n v="2"/>
  </r>
  <r>
    <n v="1354"/>
    <n v="1"/>
    <d v="2023-02-17T00:00:00"/>
    <s v="BFC TRANSPORTES"/>
    <s v="GRUPO GENNIUS BRASIL PRODUCAO E COMERCIALIZACAO DE ALIMENTOS SA"/>
    <n v="880"/>
    <d v="2023-02-17T00:00:00"/>
    <x v="0"/>
    <x v="1"/>
    <x v="0"/>
    <n v="2"/>
  </r>
  <r>
    <n v="1356"/>
    <n v="1"/>
    <d v="2023-02-20T00:00:00"/>
    <s v="BFC TRANSPORTES"/>
    <s v="GRUPO GENNIUS BRASIL PRODUCAO E COMERCIALIZACAO DE ALIMENTOS S.A"/>
    <n v="6271"/>
    <d v="2023-02-20T00:00:00"/>
    <x v="0"/>
    <x v="1"/>
    <x v="0"/>
    <n v="2"/>
  </r>
  <r>
    <n v="1357"/>
    <n v="1"/>
    <d v="2023-02-20T00:00:00"/>
    <s v="BFC TRANSPORTES"/>
    <s v="GRUPO GENNIUS BRASIL PRODUCAO E COMERCIALIZACAO DE ALIMENTOS SA"/>
    <n v="168"/>
    <d v="2023-02-20T00:00:00"/>
    <x v="0"/>
    <x v="1"/>
    <x v="0"/>
    <n v="2"/>
  </r>
  <r>
    <n v="1358"/>
    <n v="1"/>
    <d v="2023-02-20T00:00:00"/>
    <s v="BFC TRANSPORTES"/>
    <s v="GRUPO GENNIUS BRASIL PRODUCAO E COMERCIALIZACAO DE ALIMENTOS SA"/>
    <n v="800"/>
    <d v="2023-02-20T00:00:00"/>
    <x v="0"/>
    <x v="1"/>
    <x v="0"/>
    <n v="2"/>
  </r>
  <r>
    <n v="1359"/>
    <n v="1"/>
    <d v="2023-02-20T00:00:00"/>
    <s v="BFC TRANSPORTES"/>
    <s v="GRUPO GENNIUS BRASIL PRODUCAO E COMERCIALIZACAO DE ALIMENTOS SA"/>
    <n v="636"/>
    <d v="2023-02-20T00:00:00"/>
    <x v="0"/>
    <x v="1"/>
    <x v="0"/>
    <n v="2"/>
  </r>
  <r>
    <n v="1360"/>
    <n v="1"/>
    <d v="2023-02-20T00:00:00"/>
    <s v="BFC TRANSPORTES"/>
    <s v="GRUPO GENNIUS BRASIL PRODUCAO E COMERCIALIZACAO DE ALIMENTOS SA"/>
    <n v="800"/>
    <d v="2023-02-20T00:00:00"/>
    <x v="0"/>
    <x v="1"/>
    <x v="0"/>
    <n v="2"/>
  </r>
  <r>
    <n v="1361"/>
    <n v="1"/>
    <d v="2023-02-22T00:00:00"/>
    <s v="BFC TRANSPORTES"/>
    <s v="GRUPO GENNIUS BRASIL PRODUCAO E COMERCIALIZACAO DE ALIMENTOS SA"/>
    <n v="700"/>
    <d v="2023-02-22T00:00:00"/>
    <x v="0"/>
    <x v="1"/>
    <x v="0"/>
    <n v="2"/>
  </r>
  <r>
    <n v="1362"/>
    <n v="1"/>
    <d v="2023-02-22T00:00:00"/>
    <s v="BFC TRANSPORTES"/>
    <s v="GRUPO GENNIUS BRASIL PRODUCAO E COMERCIALIZACAO DE ALIMENTOS SA"/>
    <n v="800"/>
    <d v="2023-02-22T00:00:00"/>
    <x v="0"/>
    <x v="1"/>
    <x v="0"/>
    <n v="2"/>
  </r>
  <r>
    <n v="1363"/>
    <n v="1"/>
    <d v="2023-02-22T00:00:00"/>
    <s v="BFC TRANSPORTES"/>
    <s v="GRUPO GENNIUS BRASIL PRODUCAO E COMERCIALIZACAO DE ALIMENTOS SA"/>
    <n v="3942"/>
    <d v="2023-02-22T00:00:00"/>
    <x v="0"/>
    <x v="1"/>
    <x v="0"/>
    <n v="2"/>
  </r>
  <r>
    <n v="1364"/>
    <n v="1"/>
    <d v="2023-02-22T00:00:00"/>
    <s v="BFC TRANSPORTES"/>
    <s v="GRUPO GENNIUS BRASIL PRODUCAO E COMERCIALIZACAO DE ALIMENTOS SA"/>
    <n v="2368"/>
    <d v="2023-02-22T00:00:00"/>
    <x v="0"/>
    <x v="1"/>
    <x v="0"/>
    <n v="2"/>
  </r>
  <r>
    <n v="1365"/>
    <n v="1"/>
    <d v="2023-02-23T00:00:00"/>
    <s v="BFC TRANSPORTES"/>
    <s v="GRUPO GENNIUS BRASIL PRODUCAO E COMERCIALIZACAO DE ALIMENTOS SA"/>
    <n v="4120"/>
    <d v="2023-02-23T00:00:00"/>
    <x v="0"/>
    <x v="1"/>
    <x v="0"/>
    <n v="2"/>
  </r>
  <r>
    <n v="1366"/>
    <n v="1"/>
    <d v="2023-02-23T00:00:00"/>
    <s v="BFC TRANSPORTES"/>
    <s v="GRUPO GENNIUS BRASIL PRODUCAO E COMERCIALIZACAO DE ALIMENTOS SA"/>
    <n v="3800"/>
    <d v="2023-02-23T00:00:00"/>
    <x v="0"/>
    <x v="1"/>
    <x v="0"/>
    <n v="2"/>
  </r>
  <r>
    <n v="1367"/>
    <n v="1"/>
    <d v="2023-02-23T00:00:00"/>
    <s v="BFC TRANSPORTES"/>
    <s v="GRUPO GENNIUS BRASIL PRODUCAO E COMERCIALIZACAO DE ALIMENTOS SA"/>
    <n v="1100"/>
    <d v="2023-02-23T00:00:00"/>
    <x v="0"/>
    <x v="1"/>
    <x v="0"/>
    <n v="2"/>
  </r>
  <r>
    <n v="1368"/>
    <n v="1"/>
    <d v="2023-02-23T00:00:00"/>
    <s v="BFC TRANSPORTES"/>
    <s v="GRUPO GENNIUS BRASIL PRODUCAO E COMERCIALIZACAO DE ALIMENTOS SA"/>
    <n v="500"/>
    <d v="2023-02-23T00:00:00"/>
    <x v="0"/>
    <x v="1"/>
    <x v="0"/>
    <n v="2"/>
  </r>
  <r>
    <n v="1370"/>
    <n v="1"/>
    <d v="2023-02-24T00:00:00"/>
    <s v="BFC TRANSPORTES"/>
    <s v="TUTTI DELI PRODUTOS ALIMENTICIOS LTDA"/>
    <n v="2600"/>
    <d v="2023-02-24T00:00:00"/>
    <x v="0"/>
    <x v="1"/>
    <x v="2"/>
    <n v="2"/>
  </r>
  <r>
    <n v="1371"/>
    <n v="1"/>
    <d v="2023-02-24T00:00:00"/>
    <s v="BFC TRANSPORTES"/>
    <s v="GRUPO GENNIUS BRASIL PRODUCAO E COMERCIALIZACAO DE ALIMENTOS SA"/>
    <n v="800"/>
    <d v="2023-02-24T00:00:00"/>
    <x v="0"/>
    <x v="1"/>
    <x v="0"/>
    <n v="2"/>
  </r>
  <r>
    <n v="1373"/>
    <n v="1"/>
    <d v="2023-02-24T00:00:00"/>
    <s v="BFC TRANSPORTES"/>
    <s v="SOLUPACK SISTEMAS DE EMBALAGENS LTDA"/>
    <n v="2900"/>
    <d v="2023-02-24T00:00:00"/>
    <x v="0"/>
    <x v="1"/>
    <x v="3"/>
    <n v="2"/>
  </r>
  <r>
    <n v="1374"/>
    <n v="1"/>
    <d v="2023-02-24T00:00:00"/>
    <s v="BFC TRANSPORTES"/>
    <s v="GRUPO GENNIUS BRASIL PRODUCAO E COMERCIALIZACAO DE ALIMENTOS SA"/>
    <n v="1000"/>
    <d v="2023-02-24T00:00:00"/>
    <x v="0"/>
    <x v="1"/>
    <x v="0"/>
    <n v="2"/>
  </r>
  <r>
    <n v="1375"/>
    <n v="1"/>
    <d v="2023-02-27T00:00:00"/>
    <s v="BFC TRANSPORTES"/>
    <s v="GRUPO GENNIUS BRASIL PRODUCAO E COMERCIALIZACAO DE ALIMENTOS SA"/>
    <n v="700"/>
    <d v="2023-02-27T00:00:00"/>
    <x v="0"/>
    <x v="1"/>
    <x v="0"/>
    <n v="2"/>
  </r>
  <r>
    <n v="1376"/>
    <n v="1"/>
    <d v="2023-02-27T00:00:00"/>
    <s v="BFC TRANSPORTES"/>
    <s v="GRUPO GENNIUS BRASIL PRODUCAO E COMERCIALIZACAO DE ALIMENTOS SA"/>
    <n v="2044"/>
    <d v="2023-02-27T00:00:00"/>
    <x v="0"/>
    <x v="1"/>
    <x v="0"/>
    <n v="2"/>
  </r>
  <r>
    <n v="1377"/>
    <n v="1"/>
    <d v="2023-02-27T00:00:00"/>
    <s v="BFC TRANSPORTES"/>
    <s v="GRUPO GENNIUS BRASIL PRODUCAO E COMERCIALIZACAO DE ALIMENTOS S.A"/>
    <n v="6271"/>
    <d v="2023-02-27T00:00:00"/>
    <x v="0"/>
    <x v="1"/>
    <x v="0"/>
    <n v="2"/>
  </r>
  <r>
    <n v="1378"/>
    <n v="1"/>
    <d v="2023-02-28T00:00:00"/>
    <s v="BFC TRANSPORTES"/>
    <s v="GRUPO GENNIUS BRASIL PRODUCAO E COMERCIALIZACAO DE ALIMENTOS SA"/>
    <n v="4000"/>
    <d v="2023-02-28T00:00:00"/>
    <x v="0"/>
    <x v="1"/>
    <x v="0"/>
    <n v="2"/>
  </r>
  <r>
    <n v="1379"/>
    <n v="1"/>
    <d v="2023-02-28T00:00:00"/>
    <s v="BFC TRANSPORTES"/>
    <s v="GRUPO GENNIUS BRASIL PRODUCAO E COMERCIALIZACAO DE ALIMENTOS SA"/>
    <n v="3000"/>
    <d v="2023-02-28T00:00:00"/>
    <x v="0"/>
    <x v="1"/>
    <x v="0"/>
    <n v="2"/>
  </r>
  <r>
    <n v="1380"/>
    <n v="1"/>
    <d v="2023-02-28T00:00:00"/>
    <s v="BFC TRANSPORTES"/>
    <s v="GRUPO GENNIUS BRASIL PRODUCAO E COMERCIALIZACAO DE ALIMENTOS SA"/>
    <n v="500"/>
    <d v="2023-02-28T00:00:00"/>
    <x v="0"/>
    <x v="1"/>
    <x v="0"/>
    <n v="2"/>
  </r>
  <r>
    <n v="1381"/>
    <n v="1"/>
    <d v="2023-03-01T00:00:00"/>
    <s v="BFC TRANSPORTES"/>
    <s v="GRUPO GENNIUS BRASIL PRODUCAO E COMERCIALIZACAO DE ALIMENTOS S.A"/>
    <n v="2000"/>
    <d v="2023-03-01T00:00:00"/>
    <x v="0"/>
    <x v="2"/>
    <x v="0"/>
    <n v="3"/>
  </r>
  <r>
    <n v="1382"/>
    <n v="1"/>
    <d v="2023-03-02T00:00:00"/>
    <s v="BFC TRANSPORTES"/>
    <s v="GRUPO GENNIUS BRASIL PRODUCAO E COMERCIALIZACAO DE ALIMENTOS SA"/>
    <n v="6000"/>
    <d v="2023-03-02T00:00:00"/>
    <x v="0"/>
    <x v="2"/>
    <x v="0"/>
    <n v="3"/>
  </r>
  <r>
    <n v="1383"/>
    <n v="1"/>
    <d v="2023-03-02T00:00:00"/>
    <s v="BFC TRANSPORTES"/>
    <s v="GRUPO GENNIUS BRASIL PRODUCAO E COMERCIALIZACAO DE ALIMENTOS SA"/>
    <n v="300"/>
    <d v="2023-03-02T00:00:00"/>
    <x v="0"/>
    <x v="2"/>
    <x v="0"/>
    <n v="3"/>
  </r>
  <r>
    <n v="1384"/>
    <n v="1"/>
    <d v="2023-03-02T00:00:00"/>
    <s v="BFC TRANSPORTES"/>
    <s v="GRUPO GENNIUS BRASIL PRODUCAO E COMERCIALIZACAO DE ALIMENTOS SA"/>
    <n v="800"/>
    <d v="2023-03-02T00:00:00"/>
    <x v="0"/>
    <x v="2"/>
    <x v="0"/>
    <n v="3"/>
  </r>
  <r>
    <n v="1385"/>
    <n v="1"/>
    <d v="2023-03-02T00:00:00"/>
    <s v="BFC TRANSPORTES"/>
    <s v="GRUPO GENNIUS BRASIL PRODUCAO E COMERCIALIZACAO DE ALIMENTOS SA"/>
    <n v="400"/>
    <d v="2023-03-02T00:00:00"/>
    <x v="0"/>
    <x v="2"/>
    <x v="0"/>
    <n v="3"/>
  </r>
  <r>
    <n v="1386"/>
    <n v="1"/>
    <d v="2023-03-02T00:00:00"/>
    <s v="BFC TRANSPORTES"/>
    <s v="TUTTI DELI PRODUTOS ALIMENTICIOS LTDA"/>
    <n v="1950"/>
    <d v="2023-03-02T00:00:00"/>
    <x v="0"/>
    <x v="2"/>
    <x v="2"/>
    <n v="3"/>
  </r>
  <r>
    <n v="1388"/>
    <n v="1"/>
    <d v="2023-03-06T00:00:00"/>
    <s v="BFC TRANSPORTES"/>
    <s v="GRUPO GENNIUS BRASIL PRODUCAO E COMERCIALIZACAO DE ALIMENTOS SA"/>
    <n v="400"/>
    <d v="2023-03-06T00:00:00"/>
    <x v="0"/>
    <x v="2"/>
    <x v="0"/>
    <n v="3"/>
  </r>
  <r>
    <n v="1389"/>
    <n v="1"/>
    <d v="2023-03-06T00:00:00"/>
    <s v="BFC TRANSPORTES"/>
    <s v="GRUPO GENNIUS BRASIL PRODUCAO E COMERCIALIZACAO DE ALIMENTOS SA"/>
    <n v="800"/>
    <d v="2023-03-06T00:00:00"/>
    <x v="0"/>
    <x v="2"/>
    <x v="0"/>
    <n v="3"/>
  </r>
  <r>
    <n v="1390"/>
    <n v="1"/>
    <d v="2023-03-06T00:00:00"/>
    <s v="BFC TRANSPORTES"/>
    <s v="GRUPO GENNIUS BRASIL PRODUCAO E COMERCIALIZACAO DE ALIMENTOS SA"/>
    <n v="4380"/>
    <d v="2023-03-06T00:00:00"/>
    <x v="0"/>
    <x v="2"/>
    <x v="0"/>
    <n v="3"/>
  </r>
  <r>
    <n v="1391"/>
    <n v="1"/>
    <d v="2023-03-06T00:00:00"/>
    <s v="BFC TRANSPORTES"/>
    <s v="GRUPO GENNIUS BRASIL PRODUCAO E COMERCIALIZACAO DE ALIMENTOS SA"/>
    <n v="3650"/>
    <d v="2023-03-06T00:00:00"/>
    <x v="0"/>
    <x v="2"/>
    <x v="0"/>
    <n v="3"/>
  </r>
  <r>
    <n v="1392"/>
    <n v="1"/>
    <d v="2023-03-06T00:00:00"/>
    <s v="BFC TRANSPORTES"/>
    <s v="GRUPO GENNIUS BRASIL PRODUCAO E COMERCIALIZACAO DE ALIMENTOS S.A"/>
    <n v="6271"/>
    <d v="2023-03-06T00:00:00"/>
    <x v="0"/>
    <x v="2"/>
    <x v="0"/>
    <n v="3"/>
  </r>
  <r>
    <n v="1393"/>
    <n v="1"/>
    <d v="2023-03-06T00:00:00"/>
    <s v="BFC TRANSPORTES"/>
    <s v="GRUPO GENNIUS BRASIL PRODUCAO E COMERCIALIZACAO DE ALIMENTOS S.A"/>
    <n v="6271"/>
    <d v="2023-03-06T00:00:00"/>
    <x v="0"/>
    <x v="2"/>
    <x v="0"/>
    <n v="3"/>
  </r>
  <r>
    <n v="1394"/>
    <n v="1"/>
    <d v="2023-03-07T00:00:00"/>
    <s v="BFC TRANSPORTES"/>
    <s v="GRUPO GENNIUS BRASIL PRODUCAO E COMERCIALIZACAO DE ALIMENTOS SA"/>
    <n v="5300"/>
    <d v="2023-03-07T00:00:00"/>
    <x v="0"/>
    <x v="2"/>
    <x v="0"/>
    <n v="3"/>
  </r>
  <r>
    <n v="1395"/>
    <n v="1"/>
    <d v="2023-03-08T00:00:00"/>
    <s v="BFC TRANSPORTES"/>
    <s v="GRUPO GENNIUS BRASIL PRODUCAO E COMERCIALIZACAO DE ALIMENTOS SA"/>
    <n v="800"/>
    <d v="2023-03-08T00:00:00"/>
    <x v="0"/>
    <x v="2"/>
    <x v="0"/>
    <n v="3"/>
  </r>
  <r>
    <n v="1396"/>
    <n v="1"/>
    <d v="2023-03-08T00:00:00"/>
    <s v="BFC TRANSPORTES"/>
    <s v="GRUPO GENNIUS BRASIL PRODUCAO E COMERCIALIZACAO DE ALIMENTOS SA"/>
    <n v="500"/>
    <d v="2023-03-08T00:00:00"/>
    <x v="0"/>
    <x v="2"/>
    <x v="0"/>
    <n v="3"/>
  </r>
  <r>
    <n v="1397"/>
    <n v="1"/>
    <d v="2023-03-08T00:00:00"/>
    <s v="BFC TRANSPORTES"/>
    <s v="GRUPO GENNIUS BRASIL PRODUCAO E COMERCIALIZACAO DE ALIMENTOS SA"/>
    <n v="440"/>
    <d v="2023-03-08T00:00:00"/>
    <x v="0"/>
    <x v="2"/>
    <x v="0"/>
    <n v="3"/>
  </r>
  <r>
    <n v="1398"/>
    <n v="1"/>
    <d v="2023-03-08T00:00:00"/>
    <s v="BFC TRANSPORTES"/>
    <s v="GRUPO GENNIUS BRASIL PRODUCAO E COMERCIALIZACAO DE ALIMENTOS SA"/>
    <n v="3000"/>
    <d v="2023-03-08T00:00:00"/>
    <x v="0"/>
    <x v="2"/>
    <x v="0"/>
    <n v="3"/>
  </r>
  <r>
    <n v="1399"/>
    <n v="1"/>
    <d v="2023-03-08T00:00:00"/>
    <s v="BFC TRANSPORTES"/>
    <s v="GRUPO GENNIUS BRASIL PRODUCAO E COMERCIALIZACAO DE ALIMENTOS SA"/>
    <n v="1100"/>
    <d v="2023-03-08T00:00:00"/>
    <x v="0"/>
    <x v="2"/>
    <x v="0"/>
    <n v="3"/>
  </r>
  <r>
    <n v="1400"/>
    <n v="1"/>
    <d v="2023-03-08T00:00:00"/>
    <s v="BFC TRANSPORTES"/>
    <s v="GRUPO GENNIUS BRASIL PRODUCAO E COMERCIALIZACAO DE ALIMENTOS SA"/>
    <n v="400"/>
    <d v="2023-03-08T00:00:00"/>
    <x v="0"/>
    <x v="2"/>
    <x v="0"/>
    <n v="3"/>
  </r>
  <r>
    <n v="1401"/>
    <n v="1"/>
    <d v="2023-03-08T00:00:00"/>
    <s v="BFC TRANSPORTES"/>
    <s v="REAL CARNES INDUSTRIA E COMERCIO DE CARNES LTDA"/>
    <n v="8511"/>
    <d v="2023-03-08T00:00:00"/>
    <x v="0"/>
    <x v="2"/>
    <x v="1"/>
    <n v="3"/>
  </r>
  <r>
    <n v="1402"/>
    <n v="1"/>
    <d v="2023-03-10T00:00:00"/>
    <s v="BFC TRANSPORTES"/>
    <s v="GRUPO GENNIUS BRASIL PRODUCAO E COMERCIALIZACAO DE ALIMENTOS SA"/>
    <n v="600"/>
    <d v="2023-03-10T00:00:00"/>
    <x v="0"/>
    <x v="2"/>
    <x v="0"/>
    <n v="3"/>
  </r>
  <r>
    <n v="1403"/>
    <n v="1"/>
    <d v="2023-03-10T00:00:00"/>
    <s v="BFC TRANSPORTES"/>
    <s v="GRUPO GENNIUS BRASIL PRODUCAO E COMERCIALIZACAO DE ALIMENTOS S.A"/>
    <n v="3000"/>
    <d v="2023-03-10T00:00:00"/>
    <x v="0"/>
    <x v="2"/>
    <x v="0"/>
    <n v="3"/>
  </r>
  <r>
    <n v="1404"/>
    <n v="1"/>
    <d v="2023-03-10T00:00:00"/>
    <s v="BFC TRANSPORTES"/>
    <s v="GRUPO GENNIUS BRASIL PRODUCAO E COMERCIALIZACAO DE ALIMENTOS S.A"/>
    <n v="2000"/>
    <d v="2023-03-10T00:00:00"/>
    <x v="0"/>
    <x v="2"/>
    <x v="0"/>
    <n v="3"/>
  </r>
  <r>
    <n v="1405"/>
    <n v="1"/>
    <d v="2023-03-10T00:00:00"/>
    <s v="BFC TRANSPORTES"/>
    <s v="GRUPO GENNIUS BRASIL PRODUCAO E COMERCIALIZACAO DE ALIMENTOS SA"/>
    <n v="5800"/>
    <d v="2023-03-10T00:00:00"/>
    <x v="0"/>
    <x v="2"/>
    <x v="0"/>
    <n v="3"/>
  </r>
  <r>
    <n v="1406"/>
    <n v="1"/>
    <d v="2023-03-10T00:00:00"/>
    <s v="BFC TRANSPORTES"/>
    <s v="TUTTI DELI PRODUTOS ALIMENTICIOS LTDA"/>
    <n v="2600"/>
    <d v="2023-03-10T00:00:00"/>
    <x v="0"/>
    <x v="2"/>
    <x v="2"/>
    <n v="3"/>
  </r>
  <r>
    <n v="1407"/>
    <n v="1"/>
    <d v="2023-03-13T00:00:00"/>
    <s v="BFC TRANSPORTES"/>
    <s v="GRUPO GENNIUS BRASIL PRODUCAO E COMERCIALIZACAO DE ALIMENTOS SA"/>
    <n v="3000"/>
    <d v="2023-03-13T00:00:00"/>
    <x v="0"/>
    <x v="2"/>
    <x v="0"/>
    <n v="3"/>
  </r>
  <r>
    <n v="1408"/>
    <n v="1"/>
    <d v="2023-03-13T00:00:00"/>
    <s v="BFC TRANSPORTES"/>
    <s v="GRUPO GENNIUS BRASIL PRODUCAO E COMERCIALIZACAO DE ALIMENTOS SA"/>
    <n v="2692"/>
    <d v="2023-03-13T00:00:00"/>
    <x v="0"/>
    <x v="2"/>
    <x v="0"/>
    <n v="3"/>
  </r>
  <r>
    <n v="1409"/>
    <n v="1"/>
    <d v="2023-03-13T00:00:00"/>
    <s v="BFC TRANSPORTES"/>
    <s v="GRUPO GENNIUS BRASIL PRODUCAO E COMERCIALIZACAO DE ALIMENTOS SA"/>
    <n v="300"/>
    <d v="2023-03-13T00:00:00"/>
    <x v="0"/>
    <x v="2"/>
    <x v="0"/>
    <n v="3"/>
  </r>
  <r>
    <n v="1410"/>
    <n v="1"/>
    <d v="2023-03-13T00:00:00"/>
    <s v="BFC TRANSPORTES"/>
    <s v="GRUPO GENNIUS BRASIL PRODUCAO E COMERCIALIZACAO DE ALIMENTOS S.A"/>
    <n v="6271"/>
    <d v="2023-03-13T00:00:00"/>
    <x v="0"/>
    <x v="2"/>
    <x v="0"/>
    <n v="3"/>
  </r>
  <r>
    <n v="1411"/>
    <n v="1"/>
    <d v="2023-03-13T00:00:00"/>
    <s v="BFC TRANSPORTES"/>
    <s v="GRUPO GENNIUS BRASIL PRODUCAO E COMERCIALIZACAO DE ALIMENTOS SA"/>
    <n v="2200"/>
    <d v="2023-03-13T00:00:00"/>
    <x v="0"/>
    <x v="2"/>
    <x v="0"/>
    <n v="3"/>
  </r>
  <r>
    <n v="1412"/>
    <n v="1"/>
    <d v="2023-03-13T00:00:00"/>
    <s v="BFC TRANSPORTES"/>
    <s v="GRUPO GENNIUS BRASIL PRODUCAO E COMERCIALIZACAO DE ALIMENTOS SA"/>
    <n v="1200"/>
    <d v="2023-03-13T00:00:00"/>
    <x v="0"/>
    <x v="2"/>
    <x v="0"/>
    <n v="3"/>
  </r>
  <r>
    <n v="1413"/>
    <n v="1"/>
    <d v="2023-03-14T00:00:00"/>
    <s v="BFC TRANSPORTES"/>
    <s v="GRUPO GENNIUS BRASIL PRODUCAO E COMERCIALIZACAO DE ALIMENTOS S.A"/>
    <n v="1500"/>
    <d v="2023-03-14T00:00:00"/>
    <x v="0"/>
    <x v="2"/>
    <x v="0"/>
    <n v="3"/>
  </r>
  <r>
    <n v="1414"/>
    <n v="1"/>
    <d v="2023-03-14T00:00:00"/>
    <s v="BFC TRANSPORTES"/>
    <s v="GRUPO GENNIUS BRASIL PRODUCAO E COMERCIALIZACAO DE ALIMENTOS SA"/>
    <n v="3500"/>
    <d v="2023-03-14T00:00:00"/>
    <x v="0"/>
    <x v="2"/>
    <x v="0"/>
    <n v="3"/>
  </r>
  <r>
    <n v="1415"/>
    <n v="1"/>
    <d v="2023-03-14T00:00:00"/>
    <s v="BFC TRANSPORTES"/>
    <s v="GRUPO GENNIUS BRASIL PRODUCAO E COMERCIALIZACAO DE ALIMENTOS SA"/>
    <n v="1100"/>
    <d v="2023-03-14T00:00:00"/>
    <x v="0"/>
    <x v="2"/>
    <x v="0"/>
    <n v="3"/>
  </r>
  <r>
    <n v="1416"/>
    <n v="1"/>
    <d v="2023-03-14T00:00:00"/>
    <s v="BFC TRANSPORTES"/>
    <s v="GRUPO GENNIUS BRASIL PRODUCAO E COMERCIALIZACAO DE ALIMENTOS SA"/>
    <n v="700"/>
    <d v="2023-03-14T00:00:00"/>
    <x v="0"/>
    <x v="2"/>
    <x v="0"/>
    <n v="3"/>
  </r>
  <r>
    <n v="1417"/>
    <n v="1"/>
    <d v="2023-03-14T00:00:00"/>
    <s v="BFC TRANSPORTES"/>
    <s v="GRUPO GENNIUS BRASIL PRODUCAO E COMERCIALIZACAO DE ALIMENTOS SA"/>
    <n v="2044"/>
    <d v="2023-03-14T00:00:00"/>
    <x v="0"/>
    <x v="2"/>
    <x v="0"/>
    <n v="3"/>
  </r>
  <r>
    <n v="1418"/>
    <n v="1"/>
    <d v="2023-03-15T00:00:00"/>
    <s v="BFC TRANSPORTES"/>
    <s v="GRUPO GENNIUS BRASIL PRODUCAO E COMERCIALIZACAO DE ALIMENTOS SA"/>
    <n v="800"/>
    <d v="2023-03-15T00:00:00"/>
    <x v="0"/>
    <x v="2"/>
    <x v="0"/>
    <n v="3"/>
  </r>
  <r>
    <n v="1419"/>
    <n v="1"/>
    <d v="2023-03-15T00:00:00"/>
    <s v="BFC TRANSPORTES"/>
    <s v="GRUPO GENNIUS BRASIL PRODUCAO E COMERCIALIZACAO DE ALIMENTOS SA"/>
    <n v="584"/>
    <d v="2023-03-15T00:00:00"/>
    <x v="0"/>
    <x v="2"/>
    <x v="0"/>
    <n v="3"/>
  </r>
  <r>
    <n v="1420"/>
    <n v="1"/>
    <d v="2023-03-16T00:00:00"/>
    <s v="BFC TRANSPORTES"/>
    <s v="GRUPO GENNIUS BRASIL PRODUCAO E COMERCIALIZACAO DE ALIMENTOS S.A"/>
    <n v="5800"/>
    <d v="2023-03-16T00:00:00"/>
    <x v="0"/>
    <x v="2"/>
    <x v="0"/>
    <n v="3"/>
  </r>
  <r>
    <n v="1421"/>
    <n v="1"/>
    <d v="2023-03-16T00:00:00"/>
    <s v="BFC TRANSPORTES"/>
    <s v="GRUPO GENNIUS BRASIL PRODUCAO E COMERCIALIZACAO DE ALIMENTOS SA"/>
    <n v="800"/>
    <d v="2023-03-16T00:00:00"/>
    <x v="0"/>
    <x v="2"/>
    <x v="0"/>
    <n v="3"/>
  </r>
  <r>
    <n v="1422"/>
    <n v="1"/>
    <d v="2023-03-16T00:00:00"/>
    <s v="BFC TRANSPORTES"/>
    <s v="TUTTI DELI PRODUTOS ALIMENTICIOS LTDA"/>
    <n v="3900"/>
    <d v="2023-03-16T00:00:00"/>
    <x v="0"/>
    <x v="2"/>
    <x v="2"/>
    <n v="3"/>
  </r>
  <r>
    <n v="1423"/>
    <n v="1"/>
    <d v="2023-03-16T00:00:00"/>
    <s v="BFC TRANSPORTES"/>
    <s v="GRUPO GENNIUS BRASIL PRODUCAO E COMERCIALIZACAO DE ALIMENTOS SA"/>
    <n v="2628"/>
    <d v="2023-03-16T00:00:00"/>
    <x v="0"/>
    <x v="2"/>
    <x v="0"/>
    <n v="3"/>
  </r>
  <r>
    <n v="1424"/>
    <n v="1"/>
    <d v="2023-03-16T00:00:00"/>
    <s v="BFC TRANSPORTES"/>
    <s v="GRUPO GENNIUS BRASIL PRODUCAO E COMERCIALIZACAO DE ALIMENTOS SA"/>
    <n v="800"/>
    <d v="2023-03-16T00:00:00"/>
    <x v="0"/>
    <x v="2"/>
    <x v="0"/>
    <n v="3"/>
  </r>
  <r>
    <n v="1425"/>
    <n v="1"/>
    <d v="2023-03-17T00:00:00"/>
    <s v="BFC TRANSPORTES"/>
    <s v="GRUPO GENNIUS BRASIL PRODUCAO E COMERCIALIZACAO DE ALIMENTOS SA"/>
    <n v="3942"/>
    <d v="2023-03-17T00:00:00"/>
    <x v="0"/>
    <x v="2"/>
    <x v="0"/>
    <n v="3"/>
  </r>
  <r>
    <n v="1426"/>
    <n v="1"/>
    <d v="2023-03-17T00:00:00"/>
    <s v="BFC TRANSPORTES"/>
    <s v="GRUPO GENNIUS BRASIL PRODUCAO E COMERCIALIZACAO DE ALIMENTOS SA"/>
    <n v="584"/>
    <d v="2023-03-17T00:00:00"/>
    <x v="0"/>
    <x v="2"/>
    <x v="0"/>
    <n v="3"/>
  </r>
  <r>
    <n v="1427"/>
    <n v="1"/>
    <d v="2023-03-17T00:00:00"/>
    <s v="BFC TRANSPORTES"/>
    <s v="GRUPO GENNIUS BRASIL PRODUCAO E COMERCIALIZACAO DE ALIMENTOS SA"/>
    <n v="800"/>
    <d v="2023-03-17T00:00:00"/>
    <x v="0"/>
    <x v="2"/>
    <x v="0"/>
    <n v="3"/>
  </r>
  <r>
    <n v="1428"/>
    <n v="1"/>
    <d v="2023-03-17T00:00:00"/>
    <s v="BFC TRANSPORTES"/>
    <s v="GRUPO GENNIUS BRASIL PRODUCAO E COMERCIALIZACAO DE ALIMENTOS SA"/>
    <n v="800"/>
    <d v="2023-03-17T00:00:00"/>
    <x v="0"/>
    <x v="2"/>
    <x v="0"/>
    <n v="3"/>
  </r>
  <r>
    <n v="1429"/>
    <n v="1"/>
    <d v="2023-03-17T00:00:00"/>
    <s v="BFC TRANSPORTES"/>
    <s v="GRUPO GENNIUS BRASIL PRODUCAO E COMERCIALIZACAO DE ALIMENTOS SA"/>
    <n v="800"/>
    <d v="2023-03-17T00:00:00"/>
    <x v="0"/>
    <x v="2"/>
    <x v="0"/>
    <n v="3"/>
  </r>
  <r>
    <n v="1430"/>
    <n v="1"/>
    <d v="2023-03-20T00:00:00"/>
    <s v="BFC TRANSPORTES"/>
    <s v="GRUPO GENNIUS BRASIL PRODUCAO E COMERCIALIZACAO DE ALIMENTOS SA"/>
    <n v="5092"/>
    <d v="2023-03-20T00:00:00"/>
    <x v="0"/>
    <x v="2"/>
    <x v="0"/>
    <n v="3"/>
  </r>
  <r>
    <n v="1431"/>
    <n v="1"/>
    <d v="2023-03-20T00:00:00"/>
    <s v="BFC TRANSPORTES"/>
    <s v="GRUPO GENNIUS BRASIL PRODUCAO E COMERCIALIZACAO DE ALIMENTOS S.A"/>
    <n v="6271"/>
    <d v="2023-03-20T00:00:00"/>
    <x v="0"/>
    <x v="2"/>
    <x v="0"/>
    <n v="3"/>
  </r>
  <r>
    <n v="1432"/>
    <n v="1"/>
    <d v="2023-03-21T00:00:00"/>
    <s v="BFC TRANSPORTES"/>
    <s v="GRUPO GENNIUS BRASIL PRODUCAO E COMERCIALIZACAO DE ALIMENTOS SA"/>
    <n v="750"/>
    <d v="2023-03-21T00:00:00"/>
    <x v="0"/>
    <x v="2"/>
    <x v="0"/>
    <n v="3"/>
  </r>
  <r>
    <n v="1433"/>
    <n v="1"/>
    <d v="2023-03-21T00:00:00"/>
    <s v="BFC TRANSPORTES"/>
    <s v="GRUPO GENNIUS BRASIL PRODUCAO E COMERCIALIZACAO DE ALIMENTOS SA"/>
    <n v="3500"/>
    <d v="2023-03-21T00:00:00"/>
    <x v="0"/>
    <x v="2"/>
    <x v="0"/>
    <n v="3"/>
  </r>
  <r>
    <n v="1434"/>
    <n v="1"/>
    <d v="2023-03-22T00:00:00"/>
    <s v="BFC TRANSPORTES"/>
    <s v="GRUPO GENNIUS BRASIL PRODUCAO E COMERCIALIZACAO DE ALIMENTOS S.A"/>
    <n v="6270"/>
    <d v="2023-03-22T00:00:00"/>
    <x v="0"/>
    <x v="2"/>
    <x v="0"/>
    <n v="3"/>
  </r>
  <r>
    <n v="1435"/>
    <n v="1"/>
    <d v="2023-03-23T00:00:00"/>
    <s v="BFC TRANSPORTES"/>
    <s v="GRUPO GENNIUS BRASIL PRODUCAO E COMERCIALIZACAO DE ALIMENTOS SA"/>
    <n v="3500"/>
    <d v="2023-03-23T00:00:00"/>
    <x v="0"/>
    <x v="2"/>
    <x v="0"/>
    <n v="3"/>
  </r>
  <r>
    <n v="1436"/>
    <n v="1"/>
    <d v="2023-03-23T00:00:00"/>
    <s v="BFC TRANSPORTES"/>
    <s v="GRUPO GENNIUS BRASIL PRODUCAO E COMERCIALIZACAO DE ALIMENTOS SA"/>
    <n v="800"/>
    <d v="2023-03-23T00:00:00"/>
    <x v="0"/>
    <x v="2"/>
    <x v="0"/>
    <n v="3"/>
  </r>
  <r>
    <n v="1437"/>
    <n v="1"/>
    <d v="2023-03-23T00:00:00"/>
    <s v="BFC TRANSPORTES"/>
    <s v="TUTTI DELI PRODUTOS ALIMENTICIOS LTDA"/>
    <n v="1300"/>
    <d v="2023-03-23T00:00:00"/>
    <x v="0"/>
    <x v="2"/>
    <x v="2"/>
    <n v="3"/>
  </r>
  <r>
    <n v="1438"/>
    <n v="1"/>
    <d v="2023-03-24T00:00:00"/>
    <s v="BFC TRANSPORTES"/>
    <s v="GRUPO GENNIUS BRASIL PRODUCAO E COMERCIALIZACAO DE ALIMENTOS SA"/>
    <n v="3800"/>
    <d v="2023-03-24T00:00:00"/>
    <x v="0"/>
    <x v="2"/>
    <x v="0"/>
    <n v="3"/>
  </r>
  <r>
    <n v="1439"/>
    <n v="1"/>
    <d v="2023-03-27T00:00:00"/>
    <s v="BFC TRANSPORTES"/>
    <s v="GRUPO GENNIUS BRASIL PRODUCAO E COMERCIALIZACAO DE ALIMENTOS SA"/>
    <n v="800"/>
    <d v="2023-03-27T00:00:00"/>
    <x v="0"/>
    <x v="2"/>
    <x v="0"/>
    <n v="3"/>
  </r>
  <r>
    <n v="1440"/>
    <n v="1"/>
    <d v="2023-03-27T00:00:00"/>
    <s v="BFC TRANSPORTES"/>
    <s v="GRUPO GENNIUS BRASIL PRODUCAO E COMERCIALIZACAO DE ALIMENTOS SA"/>
    <n v="800"/>
    <d v="2023-03-27T00:00:00"/>
    <x v="0"/>
    <x v="2"/>
    <x v="0"/>
    <n v="3"/>
  </r>
  <r>
    <n v="1441"/>
    <n v="1"/>
    <d v="2023-03-27T00:00:00"/>
    <s v="BFC TRANSPORTES"/>
    <s v="GRUPO GENNIUS BRASIL PRODUCAO E COMERCIALIZACAO DE ALIMENTOS SA"/>
    <n v="4234"/>
    <d v="2023-03-27T00:00:00"/>
    <x v="0"/>
    <x v="2"/>
    <x v="0"/>
    <n v="3"/>
  </r>
  <r>
    <n v="1442"/>
    <n v="1"/>
    <d v="2023-03-27T00:00:00"/>
    <s v="BFC TRANSPORTES"/>
    <s v="GRUPO GENNIUS BRASIL PRODUCAO E COMERCIALIZACAO DE ALIMENTOS S.A"/>
    <n v="6270"/>
    <d v="2023-03-27T00:00:00"/>
    <x v="0"/>
    <x v="2"/>
    <x v="0"/>
    <n v="3"/>
  </r>
  <r>
    <n v="1443"/>
    <n v="1"/>
    <d v="2023-03-27T00:00:00"/>
    <s v="BFC TRANSPORTES"/>
    <s v="GRUPO GENNIUS BRASIL PRODUCAO E COMERCIALIZACAO DE ALIMENTOS S.A"/>
    <n v="6270"/>
    <d v="2023-03-27T00:00:00"/>
    <x v="0"/>
    <x v="2"/>
    <x v="0"/>
    <n v="3"/>
  </r>
  <r>
    <n v="1444"/>
    <n v="1"/>
    <d v="2023-03-27T00:00:00"/>
    <s v="BFC TRANSPORTES"/>
    <s v="GRUPO GENNIUS BRASIL PRODUCAO E COMERCIALIZACAO DE ALIMENTOS SA"/>
    <n v="1100"/>
    <d v="2023-03-27T00:00:00"/>
    <x v="0"/>
    <x v="2"/>
    <x v="0"/>
    <n v="3"/>
  </r>
  <r>
    <n v="1445"/>
    <n v="1"/>
    <d v="2023-03-28T00:00:00"/>
    <s v="BFC TRANSPORTES"/>
    <s v="GRUPO GENNIUS BRASIL PRODUCAO E COMERCIALIZACAO DE ALIMENTOS SA"/>
    <n v="3942"/>
    <d v="2023-03-28T00:00:00"/>
    <x v="0"/>
    <x v="2"/>
    <x v="0"/>
    <n v="3"/>
  </r>
  <r>
    <n v="1446"/>
    <n v="1"/>
    <d v="2023-03-28T00:00:00"/>
    <s v="BFC TRANSPORTES"/>
    <s v="GRUPO GENNIUS BRASIL PRODUCAO E COMERCIALIZACAO DE ALIMENTOS SA"/>
    <n v="3500"/>
    <d v="2023-03-28T00:00:00"/>
    <x v="0"/>
    <x v="2"/>
    <x v="0"/>
    <n v="3"/>
  </r>
  <r>
    <n v="1447"/>
    <n v="1"/>
    <d v="2023-03-28T00:00:00"/>
    <s v="BFC TRANSPORTES"/>
    <s v="GRUPO GENNIUS BRASIL PRODUCAO E COMERCIALIZACAO DE ALIMENTOS SA"/>
    <n v="3500"/>
    <d v="2023-03-28T00:00:00"/>
    <x v="0"/>
    <x v="2"/>
    <x v="0"/>
    <n v="3"/>
  </r>
  <r>
    <n v="1448"/>
    <n v="1"/>
    <d v="2023-03-29T00:00:00"/>
    <s v="BFC TRANSPORTES"/>
    <s v="GRUPO GENNIUS BRASIL PRODUCAO E COMERCIALIZACAO DE ALIMENTOS SA"/>
    <n v="6000"/>
    <d v="2023-03-29T00:00:00"/>
    <x v="0"/>
    <x v="2"/>
    <x v="0"/>
    <n v="3"/>
  </r>
  <r>
    <n v="1449"/>
    <n v="1"/>
    <d v="2023-03-29T00:00:00"/>
    <s v="BFC TRANSPORTES"/>
    <s v="MERCATO EXPRESS HOLDING DE PARTICIPACAO LTDA"/>
    <n v="1200"/>
    <d v="2023-03-29T00:00:00"/>
    <x v="0"/>
    <x v="2"/>
    <x v="4"/>
    <n v="3"/>
  </r>
  <r>
    <n v="1450"/>
    <n v="1"/>
    <d v="2023-03-29T00:00:00"/>
    <s v="BFC TRANSPORTES"/>
    <s v="GRUPO GENNIUS BRASIL PRODUCAO E COMERCIALIZACAO DE ALIMENTOS SA"/>
    <n v="3942"/>
    <d v="2023-03-29T00:00:00"/>
    <x v="0"/>
    <x v="2"/>
    <x v="0"/>
    <n v="3"/>
  </r>
  <r>
    <n v="1451"/>
    <n v="1"/>
    <d v="2023-03-30T00:00:00"/>
    <s v="BFC TRANSPORTES"/>
    <s v="GRUPO GENNIUS BRASIL PRODUCAO E COMERCIALIZACAO DE ALIMENTOS SA"/>
    <n v="800"/>
    <d v="2023-03-30T00:00:00"/>
    <x v="0"/>
    <x v="2"/>
    <x v="0"/>
    <n v="3"/>
  </r>
  <r>
    <n v="1452"/>
    <n v="1"/>
    <d v="2023-03-30T00:00:00"/>
    <s v="BFC TRANSPORTES"/>
    <s v="TUTTI DELI PRODUTOS ALIMENTICIOS LTDA"/>
    <n v="650"/>
    <d v="2023-03-30T00:00:00"/>
    <x v="0"/>
    <x v="2"/>
    <x v="2"/>
    <n v="3"/>
  </r>
  <r>
    <n v="1453"/>
    <n v="1"/>
    <d v="2023-03-31T00:00:00"/>
    <s v="BFC TRANSPORTES"/>
    <s v="SOTILLE COMERCIO DE ALIMENTOS SAUDAVEIS LTDA"/>
    <n v="800"/>
    <d v="2023-03-31T00:00:00"/>
    <x v="0"/>
    <x v="2"/>
    <x v="5"/>
    <n v="3"/>
  </r>
  <r>
    <n v="1454"/>
    <n v="1"/>
    <d v="2023-03-31T00:00:00"/>
    <s v="BFC TRANSPORTES"/>
    <s v="GRUPO GENNIUS BRASIL PRODUCAO E COMERCIALIZACAO DE ALIMENTOS SA"/>
    <n v="800"/>
    <d v="2023-03-31T00:00:00"/>
    <x v="0"/>
    <x v="2"/>
    <x v="0"/>
    <n v="3"/>
  </r>
  <r>
    <n v="1455"/>
    <n v="1"/>
    <d v="2023-03-31T00:00:00"/>
    <s v="BFC TRANSPORTES"/>
    <s v="GRUPO GENNIUS BRASIL PRODUCAO E COMERCIALIZACAO DE ALIMENTOS SA"/>
    <n v="3800"/>
    <d v="2023-03-31T00:00:00"/>
    <x v="0"/>
    <x v="2"/>
    <x v="0"/>
    <n v="3"/>
  </r>
  <r>
    <n v="1456"/>
    <n v="1"/>
    <d v="2023-04-03T00:00:00"/>
    <s v="BFC TRANSPORTES"/>
    <s v="GRUPO GENNIUS BRASIL PRODUCAO E COMERCIALIZACAO DE ALIMENTOS S.A"/>
    <n v="6271"/>
    <d v="2023-04-03T00:00:00"/>
    <x v="0"/>
    <x v="3"/>
    <x v="0"/>
    <n v="4"/>
  </r>
  <r>
    <n v="1457"/>
    <n v="1"/>
    <d v="2023-04-03T00:00:00"/>
    <s v="BFC TRANSPORTES"/>
    <s v="GRUPO GENNIUS BRASIL PRODUCAO E COMERCIALIZACAO DE ALIMENTOS SA"/>
    <n v="2692"/>
    <d v="2023-04-03T00:00:00"/>
    <x v="0"/>
    <x v="3"/>
    <x v="0"/>
    <n v="4"/>
  </r>
  <r>
    <n v="1458"/>
    <n v="1"/>
    <d v="2023-04-03T00:00:00"/>
    <s v="BFC TRANSPORTES"/>
    <s v="GRUPO GENNIUS BRASIL PRODUCAO E COMERCIALIZACAO DE ALIMENTOS SA"/>
    <n v="800"/>
    <d v="2023-04-03T00:00:00"/>
    <x v="0"/>
    <x v="3"/>
    <x v="0"/>
    <n v="4"/>
  </r>
  <r>
    <n v="1459"/>
    <n v="1"/>
    <d v="2023-04-03T00:00:00"/>
    <s v="BFC TRANSPORTES"/>
    <s v="GRUPO GENNIUS BRASIL PRODUCAO E COMERCIALIZACAO DE ALIMENTOS SA"/>
    <n v="1898"/>
    <d v="2023-04-03T00:00:00"/>
    <x v="0"/>
    <x v="3"/>
    <x v="0"/>
    <n v="4"/>
  </r>
  <r>
    <n v="1460"/>
    <n v="1"/>
    <d v="2023-04-03T00:00:00"/>
    <s v="BFC TRANSPORTES"/>
    <s v="GRUPO GENNIUS BRASIL PRODUCAO E COMERCIALIZACAO DE ALIMENTOS SA"/>
    <n v="3200"/>
    <d v="2023-04-03T00:00:00"/>
    <x v="0"/>
    <x v="3"/>
    <x v="0"/>
    <n v="4"/>
  </r>
  <r>
    <n v="1461"/>
    <n v="1"/>
    <d v="2023-04-04T00:00:00"/>
    <s v="BFC TRANSPORTES"/>
    <s v="GRUPO GENNIUS BRASIL PRODUCAO E COMERCIALIZACAO DE ALIMENTOS SA"/>
    <n v="3500"/>
    <d v="2023-04-04T00:00:00"/>
    <x v="0"/>
    <x v="3"/>
    <x v="0"/>
    <n v="4"/>
  </r>
  <r>
    <n v="1462"/>
    <n v="1"/>
    <d v="2023-04-04T00:00:00"/>
    <s v="BFC TRANSPORTES"/>
    <s v="GRUPO GENNIUS BRASIL PRODUCAO E COMERCIALIZACAO DE ALIMENTOS SA"/>
    <n v="800"/>
    <d v="2023-04-04T00:00:00"/>
    <x v="0"/>
    <x v="3"/>
    <x v="0"/>
    <n v="4"/>
  </r>
  <r>
    <n v="1463"/>
    <n v="1"/>
    <d v="2023-04-05T00:00:00"/>
    <s v="BFC TRANSPORTES"/>
    <s v="GRUPO GENNIUS BRASIL PRODUCAO E COMERCIALIZACAO DE ALIMENTOS SA"/>
    <n v="4200"/>
    <d v="2023-04-05T00:00:00"/>
    <x v="0"/>
    <x v="3"/>
    <x v="0"/>
    <n v="4"/>
  </r>
  <r>
    <n v="1464"/>
    <n v="1"/>
    <d v="2023-04-05T00:00:00"/>
    <s v="BFC TRANSPORTES"/>
    <s v="GRUPO GENNIUS BRASIL PRODUCAO E COMERCIALIZACAO DE ALIMENTOS S.A"/>
    <n v="3800"/>
    <d v="2023-04-05T00:00:00"/>
    <x v="0"/>
    <x v="3"/>
    <x v="0"/>
    <n v="4"/>
  </r>
  <r>
    <n v="1465"/>
    <n v="1"/>
    <d v="2023-04-05T00:00:00"/>
    <s v="BFC TRANSPORTES"/>
    <s v="TUTTI DELI PRODUTOS ALIMENTICIOS LTDA"/>
    <n v="650"/>
    <d v="2023-04-05T00:00:00"/>
    <x v="0"/>
    <x v="3"/>
    <x v="2"/>
    <n v="4"/>
  </r>
  <r>
    <n v="1466"/>
    <n v="1"/>
    <d v="2023-04-06T00:00:00"/>
    <s v="BFC TRANSPORTES"/>
    <s v="GRUPO GENNIUS BRASIL PRODUCAO E COMERCIALIZACAO DE ALIMENTOS SA"/>
    <n v="4330"/>
    <d v="2023-04-06T00:00:00"/>
    <x v="0"/>
    <x v="3"/>
    <x v="0"/>
    <n v="4"/>
  </r>
  <r>
    <n v="1467"/>
    <n v="1"/>
    <d v="2023-04-10T00:00:00"/>
    <s v="BFC TRANSPORTES"/>
    <s v="GRUPO GENNIUS BRASIL PRODUCAO E COMERCIALIZACAO DE ALIMENTOS SA"/>
    <n v="3800"/>
    <d v="2023-04-10T00:00:00"/>
    <x v="0"/>
    <x v="3"/>
    <x v="0"/>
    <n v="4"/>
  </r>
  <r>
    <n v="1468"/>
    <n v="1"/>
    <d v="2023-04-10T00:00:00"/>
    <s v="BFC TRANSPORTES"/>
    <s v="GRUPO GENNIUS BRASIL PRODUCAO E COMERCIALIZACAO DE ALIMENTOS SA"/>
    <n v="3500"/>
    <d v="2023-04-10T00:00:00"/>
    <x v="0"/>
    <x v="3"/>
    <x v="0"/>
    <n v="4"/>
  </r>
  <r>
    <n v="1469"/>
    <n v="1"/>
    <d v="2023-04-10T00:00:00"/>
    <s v="BFC TRANSPORTES"/>
    <s v="FRIGODARIO COMERCIAL E LOGISTICA LTDA."/>
    <n v="600"/>
    <d v="2023-04-10T00:00:00"/>
    <x v="0"/>
    <x v="3"/>
    <x v="6"/>
    <n v="4"/>
  </r>
  <r>
    <n v="1470"/>
    <n v="1"/>
    <d v="2023-04-11T00:00:00"/>
    <s v="BFC TRANSPORTES"/>
    <s v="SOTILLE COMERCIO DE ALIMENTOS SAUDAVEIS LTDA"/>
    <n v="2400"/>
    <d v="2023-04-11T00:00:00"/>
    <x v="0"/>
    <x v="3"/>
    <x v="5"/>
    <n v="4"/>
  </r>
  <r>
    <n v="1471"/>
    <n v="1"/>
    <d v="2023-04-12T00:00:00"/>
    <s v="BFC TRANSPORTES"/>
    <s v="GRUPO GENNIUS BRASIL PRODUCAO E COMERCIALIZACAO DE ALIMENTOS SA"/>
    <n v="800"/>
    <d v="2023-04-12T00:00:00"/>
    <x v="0"/>
    <x v="3"/>
    <x v="0"/>
    <n v="4"/>
  </r>
  <r>
    <n v="1472"/>
    <n v="1"/>
    <d v="2023-04-12T00:00:00"/>
    <s v="BFC TRANSPORTES"/>
    <s v="GRUPO GENNIUS BRASIL PRODUCAO E COMERCIALIZACAO DE ALIMENTOS SA"/>
    <n v="4200"/>
    <d v="2023-04-12T00:00:00"/>
    <x v="0"/>
    <x v="3"/>
    <x v="0"/>
    <n v="4"/>
  </r>
  <r>
    <n v="1473"/>
    <n v="1"/>
    <d v="2023-04-13T00:00:00"/>
    <s v="BFC TRANSPORTES"/>
    <s v="TUTTI DELI PRODUTOS ALIMENTICIOS LTDA"/>
    <n v="650"/>
    <d v="2023-04-13T00:00:00"/>
    <x v="0"/>
    <x v="3"/>
    <x v="2"/>
    <n v="4"/>
  </r>
  <r>
    <n v="1474"/>
    <n v="1"/>
    <d v="2023-04-14T00:00:00"/>
    <s v="BFC TRANSPORTES"/>
    <s v="GRUPO GENNIUS BRASIL PRODUCAO E COMERCIALIZACAO DE ALIMENTOS SA"/>
    <n v="800"/>
    <d v="2023-04-14T00:00:00"/>
    <x v="0"/>
    <x v="3"/>
    <x v="0"/>
    <n v="4"/>
  </r>
  <r>
    <n v="1475"/>
    <n v="1"/>
    <d v="2023-04-14T00:00:00"/>
    <s v="BFC TRANSPORTES"/>
    <s v="GRUPO GENNIUS BRASIL PRODUCAO E COMERCIALIZACAO DE ALIMENTOS SA"/>
    <n v="800"/>
    <d v="2023-04-14T00:00:00"/>
    <x v="0"/>
    <x v="3"/>
    <x v="0"/>
    <n v="4"/>
  </r>
  <r>
    <n v="1476"/>
    <n v="1"/>
    <d v="2023-04-14T00:00:00"/>
    <s v="BFC TRANSPORTES"/>
    <s v="GRUPO GENNIUS BRASIL PRODUCAO E COMERCIALIZACAO DE ALIMENTOS SA"/>
    <n v="1600"/>
    <d v="2023-04-14T00:00:00"/>
    <x v="0"/>
    <x v="3"/>
    <x v="0"/>
    <n v="4"/>
  </r>
  <r>
    <n v="1477"/>
    <n v="1"/>
    <d v="2023-04-14T00:00:00"/>
    <s v="BFC TRANSPORTES"/>
    <s v="GRUPO GENNIUS BRASIL PRODUCAO E COMERCIALIZACAO DE ALIMENTOS SA"/>
    <n v="800"/>
    <d v="2023-04-14T00:00:00"/>
    <x v="0"/>
    <x v="3"/>
    <x v="0"/>
    <n v="4"/>
  </r>
  <r>
    <n v="1478"/>
    <n v="1"/>
    <d v="2023-04-17T00:00:00"/>
    <s v="BFC TRANSPORTES"/>
    <s v="GRUPO GENNIUS BRASIL PRODUCAO E COMERCIALIZACAO DE ALIMENTOS SA"/>
    <n v="3582"/>
    <d v="2023-04-17T00:00:00"/>
    <x v="0"/>
    <x v="3"/>
    <x v="0"/>
    <n v="4"/>
  </r>
  <r>
    <n v="1479"/>
    <n v="1"/>
    <d v="2023-04-17T00:00:00"/>
    <s v="BFC TRANSPORTES"/>
    <s v="GRUPO GENNIUS BRASIL PRODUCAO E COMERCIALIZACAO DE ALIMENTOS SA"/>
    <n v="2692"/>
    <d v="2023-04-17T00:00:00"/>
    <x v="0"/>
    <x v="3"/>
    <x v="0"/>
    <n v="4"/>
  </r>
  <r>
    <n v="1480"/>
    <n v="1"/>
    <d v="2023-04-17T00:00:00"/>
    <s v="BFC TRANSPORTES"/>
    <s v="GRUPO GENNIUS BRASIL PRODUCAO E COMERCIALIZACAO DE ALIMENTOS S.A"/>
    <n v="6271"/>
    <d v="2023-04-17T00:00:00"/>
    <x v="0"/>
    <x v="3"/>
    <x v="0"/>
    <n v="4"/>
  </r>
  <r>
    <n v="1481"/>
    <n v="1"/>
    <d v="2023-04-17T00:00:00"/>
    <s v="BFC TRANSPORTES"/>
    <s v="GRUPO GENNIUS BRASIL PRODUCAO E COMERCIALIZACAO DE ALIMENTOS SA"/>
    <n v="2400"/>
    <d v="2023-04-17T00:00:00"/>
    <x v="0"/>
    <x v="3"/>
    <x v="0"/>
    <n v="4"/>
  </r>
  <r>
    <n v="1482"/>
    <n v="1"/>
    <d v="2023-04-17T00:00:00"/>
    <s v="BFC TRANSPORTES"/>
    <s v="GRUPO GENNIUS BRASIL PRODUCAO E COMERCIALIZACAO DE ALIMENTOS SA"/>
    <n v="490"/>
    <d v="2023-04-17T00:00:00"/>
    <x v="0"/>
    <x v="3"/>
    <x v="0"/>
    <n v="4"/>
  </r>
  <r>
    <n v="1485"/>
    <n v="1"/>
    <d v="2023-04-18T00:00:00"/>
    <s v="BFC TRANSPORTES"/>
    <s v="GRUPO GENNIUS BRASIL PRODUCAO E COMERCIALIZACAO DE ALIMENTOS SA"/>
    <n v="5300"/>
    <d v="2023-04-18T00:00:00"/>
    <x v="0"/>
    <x v="3"/>
    <x v="0"/>
    <n v="4"/>
  </r>
  <r>
    <n v="1486"/>
    <n v="1"/>
    <d v="2023-04-18T00:00:00"/>
    <s v="BFC TRANSPORTES"/>
    <s v="GRUPO GENNIUS BRASIL PRODUCAO E COMERCIALIZACAO DE ALIMENTOS SA"/>
    <n v="800"/>
    <d v="2023-04-18T00:00:00"/>
    <x v="0"/>
    <x v="3"/>
    <x v="0"/>
    <n v="4"/>
  </r>
  <r>
    <n v="1487"/>
    <n v="1"/>
    <d v="2023-04-18T00:00:00"/>
    <s v="BFC TRANSPORTES"/>
    <s v="CAMARAVE EMPREENDIMENTOS LTDA"/>
    <n v="700"/>
    <d v="2023-04-18T00:00:00"/>
    <x v="0"/>
    <x v="3"/>
    <x v="7"/>
    <n v="4"/>
  </r>
  <r>
    <n v="1488"/>
    <n v="1"/>
    <d v="2023-04-18T00:00:00"/>
    <s v="BFC TRANSPORTES"/>
    <s v="GRUPO GENNIUS BRASIL PRODUCAO E COMERCIALIZACAO DE ALIMENTOS SA"/>
    <n v="50"/>
    <d v="2023-04-18T00:00:00"/>
    <x v="0"/>
    <x v="3"/>
    <x v="0"/>
    <n v="4"/>
  </r>
  <r>
    <n v="1489"/>
    <n v="1"/>
    <d v="2023-04-18T00:00:00"/>
    <s v="BFC TRANSPORTES"/>
    <s v="GRUPO GENNIUS BRASIL PRODUCAO E COMERCIALIZACAO DE ALIMENTOS SA"/>
    <n v="500"/>
    <d v="2023-04-18T00:00:00"/>
    <x v="0"/>
    <x v="3"/>
    <x v="0"/>
    <n v="4"/>
  </r>
  <r>
    <n v="1490"/>
    <n v="1"/>
    <d v="2023-04-18T00:00:00"/>
    <s v="BFC TRANSPORTES"/>
    <s v="GRUPO GENNIUS BRASIL PRODUCAO E COMERCIALIZACAO DE ALIMENTOS SA"/>
    <n v="1100"/>
    <d v="2023-04-18T00:00:00"/>
    <x v="0"/>
    <x v="3"/>
    <x v="0"/>
    <n v="4"/>
  </r>
  <r>
    <n v="1491"/>
    <n v="1"/>
    <d v="2023-04-19T00:00:00"/>
    <s v="BFC TRANSPORTES"/>
    <s v="GRUPO GENNIUS BRASIL PRODUCAO E COMERCIALIZACAO DE ALIMENTOS SA"/>
    <n v="1200"/>
    <d v="2023-04-19T00:00:00"/>
    <x v="0"/>
    <x v="3"/>
    <x v="0"/>
    <n v="4"/>
  </r>
  <r>
    <n v="1492"/>
    <n v="1"/>
    <d v="2023-04-19T00:00:00"/>
    <s v="BFC TRANSPORTES"/>
    <s v="TUTTI DELI PRODUTOS ALIMENTICIOS LTDA"/>
    <n v="1950"/>
    <d v="2023-04-19T00:00:00"/>
    <x v="0"/>
    <x v="3"/>
    <x v="2"/>
    <n v="4"/>
  </r>
  <r>
    <n v="1493"/>
    <n v="1"/>
    <d v="2023-04-20T00:00:00"/>
    <s v="BFC TRANSPORTES"/>
    <s v="CAMARAVE EMPREENDIMENTOS LTDA"/>
    <n v="700"/>
    <d v="2023-04-20T00:00:00"/>
    <x v="0"/>
    <x v="3"/>
    <x v="7"/>
    <n v="4"/>
  </r>
  <r>
    <n v="1494"/>
    <n v="1"/>
    <d v="2023-04-20T00:00:00"/>
    <s v="BFC TRANSPORTES"/>
    <s v="GRUPO GENNIUS BRASIL PRODUCAO E COMERCIALIZACAO DE ALIMENTOS SA"/>
    <n v="5312"/>
    <d v="2023-04-20T00:00:00"/>
    <x v="0"/>
    <x v="3"/>
    <x v="0"/>
    <n v="4"/>
  </r>
  <r>
    <n v="1496"/>
    <n v="1"/>
    <d v="2023-04-24T00:00:00"/>
    <s v="BFC TRANSPORTES"/>
    <s v="GRUPO GENNIUS BRASIL PRODUCAO E COMERCIALIZACAO DE ALIMENTOS S.A"/>
    <n v="6271"/>
    <d v="2023-04-24T00:00:00"/>
    <x v="0"/>
    <x v="3"/>
    <x v="0"/>
    <n v="4"/>
  </r>
  <r>
    <n v="1497"/>
    <n v="1"/>
    <d v="2023-04-24T00:00:00"/>
    <s v="BFC TRANSPORTES"/>
    <s v="GRUPO GENNIUS BRASIL PRODUCAO E COMERCIALIZACAO DE ALIMENTOS SA"/>
    <n v="3328"/>
    <d v="2023-04-24T00:00:00"/>
    <x v="0"/>
    <x v="3"/>
    <x v="0"/>
    <n v="4"/>
  </r>
  <r>
    <n v="1498"/>
    <n v="1"/>
    <d v="2023-04-24T00:00:00"/>
    <s v="BFC TRANSPORTES"/>
    <s v="GRUPO GENNIUS BRASIL PRODUCAO E COMERCIALIZACAO DE ALIMENTOS SA"/>
    <n v="400"/>
    <d v="2023-04-24T00:00:00"/>
    <x v="0"/>
    <x v="3"/>
    <x v="0"/>
    <n v="4"/>
  </r>
  <r>
    <n v="1499"/>
    <n v="1"/>
    <d v="2023-04-24T00:00:00"/>
    <s v="BFC TRANSPORTES"/>
    <s v="GRUPO GENNIUS BRASIL PRODUCAO E COMERCIALIZACAO DE ALIMENTOS SA"/>
    <n v="4200"/>
    <d v="2023-04-24T00:00:00"/>
    <x v="0"/>
    <x v="3"/>
    <x v="0"/>
    <n v="4"/>
  </r>
  <r>
    <n v="1500"/>
    <n v="1"/>
    <d v="2023-04-24T00:00:00"/>
    <s v="BFC TRANSPORTES"/>
    <s v="CAMARAVE EMPREENDIMENTOS LTDA"/>
    <n v="700"/>
    <d v="2023-04-24T00:00:00"/>
    <x v="0"/>
    <x v="3"/>
    <x v="7"/>
    <n v="4"/>
  </r>
  <r>
    <n v="1501"/>
    <n v="1"/>
    <d v="2023-04-25T00:00:00"/>
    <s v="BFC TRANSPORTES"/>
    <s v="GRUPO GENNIUS BRASIL PRODUCAO E COMERCIALIZACAO DE ALIMENTOS SA"/>
    <n v="3800"/>
    <d v="2023-04-25T00:00:00"/>
    <x v="0"/>
    <x v="3"/>
    <x v="0"/>
    <n v="4"/>
  </r>
  <r>
    <n v="1502"/>
    <n v="1"/>
    <d v="2023-04-26T00:00:00"/>
    <s v="BFC TRANSPORTES"/>
    <s v="SOTILLE COMERCIO DE ALIMENTOS SAUDAVEIS LTDA"/>
    <n v="850"/>
    <d v="2023-04-26T00:00:00"/>
    <x v="0"/>
    <x v="3"/>
    <x v="5"/>
    <n v="4"/>
  </r>
  <r>
    <n v="1503"/>
    <n v="1"/>
    <d v="2023-04-27T00:00:00"/>
    <s v="BFC TRANSPORTES"/>
    <s v="GRUPO GENNIUS BRASIL PRODUCAO E COMERCIALIZACAO DE ALIMENTOS SA"/>
    <n v="1100"/>
    <d v="2023-04-27T00:00:00"/>
    <x v="0"/>
    <x v="3"/>
    <x v="0"/>
    <n v="4"/>
  </r>
  <r>
    <n v="1504"/>
    <n v="1"/>
    <d v="2023-04-27T00:00:00"/>
    <s v="BFC TRANSPORTES"/>
    <s v="GRUPO GENNIUS BRASIL PRODUCAO E COMERCIALIZACAO DE ALIMENTOS SA"/>
    <n v="10500"/>
    <d v="2023-04-27T00:00:00"/>
    <x v="0"/>
    <x v="3"/>
    <x v="0"/>
    <n v="4"/>
  </r>
  <r>
    <n v="1505"/>
    <n v="1"/>
    <d v="2023-04-27T00:00:00"/>
    <s v="BFC TRANSPORTES"/>
    <s v="TUTTI DELI PRODUTOS ALIMENTICIOS LTDA"/>
    <n v="650"/>
    <d v="2023-04-27T00:00:00"/>
    <x v="0"/>
    <x v="3"/>
    <x v="2"/>
    <n v="4"/>
  </r>
  <r>
    <n v="1506"/>
    <n v="1"/>
    <d v="2023-04-28T00:00:00"/>
    <s v="BFC TRANSPORTES"/>
    <s v="GRUPO GENNIUS BRASIL PRODUCAO E COMERCIALIZACAO DE ALIMENTOS SA"/>
    <n v="4200"/>
    <d v="2023-04-28T00:00:00"/>
    <x v="0"/>
    <x v="3"/>
    <x v="0"/>
    <n v="4"/>
  </r>
  <r>
    <n v="1507"/>
    <n v="1"/>
    <d v="2023-05-02T00:00:00"/>
    <s v="BFC TRANSPORTES"/>
    <s v="MERCATO EXPRESS HOLDING DE PARTICIPACAO LTDA"/>
    <n v="1600"/>
    <d v="2023-05-02T00:00:00"/>
    <x v="0"/>
    <x v="4"/>
    <x v="4"/>
    <n v="5"/>
  </r>
  <r>
    <n v="1508"/>
    <n v="1"/>
    <d v="2023-05-02T00:00:00"/>
    <s v="BFC TRANSPORTES"/>
    <s v="GRUPO GENNIUS BRASIL PRODUCAO E COMERCIALIZACAO DE ALIMENTOS SA"/>
    <n v="4200"/>
    <d v="2023-05-02T00:00:00"/>
    <x v="0"/>
    <x v="4"/>
    <x v="0"/>
    <n v="5"/>
  </r>
  <r>
    <n v="1509"/>
    <n v="1"/>
    <d v="2023-05-02T00:00:00"/>
    <s v="BFC TRANSPORTES"/>
    <s v="GRUPO GENNIUS BRASIL PRODUCAO E COMERCIALIZACAO DE ALIMENTOS SA"/>
    <n v="1100"/>
    <d v="2023-05-02T00:00:00"/>
    <x v="0"/>
    <x v="4"/>
    <x v="0"/>
    <n v="5"/>
  </r>
  <r>
    <n v="1510"/>
    <n v="1"/>
    <d v="2023-05-03T00:00:00"/>
    <s v="BFC TRANSPORTES"/>
    <s v="CAMARAVE EMPREENDIMENTOS LTDA"/>
    <n v="650"/>
    <d v="2023-05-03T00:00:00"/>
    <x v="0"/>
    <x v="4"/>
    <x v="7"/>
    <n v="5"/>
  </r>
  <r>
    <n v="1511"/>
    <n v="1"/>
    <d v="2023-05-04T00:00:00"/>
    <s v="BFC TRANSPORTES"/>
    <s v="TUTTI DELI PRODUTOS ALIMENTICIOS LTDA"/>
    <n v="650"/>
    <d v="2023-05-04T00:00:00"/>
    <x v="0"/>
    <x v="4"/>
    <x v="2"/>
    <n v="5"/>
  </r>
  <r>
    <n v="1512"/>
    <n v="1"/>
    <d v="2023-05-04T00:00:00"/>
    <s v="BFC TRANSPORTES"/>
    <s v="GRUPO GENNIUS BRASIL PRODUCAO E COMERCIALIZACAO DE ALIMENTOS SA"/>
    <n v="1800"/>
    <d v="2023-05-04T00:00:00"/>
    <x v="0"/>
    <x v="4"/>
    <x v="0"/>
    <n v="5"/>
  </r>
  <r>
    <n v="1513"/>
    <n v="1"/>
    <d v="2023-05-05T00:00:00"/>
    <s v="BFC TRANSPORTES"/>
    <s v="FRIOZEM LOGISTICA LTDA"/>
    <n v="7332"/>
    <d v="2023-05-05T00:00:00"/>
    <x v="0"/>
    <x v="4"/>
    <x v="8"/>
    <n v="5"/>
  </r>
  <r>
    <n v="1514"/>
    <n v="1"/>
    <d v="2023-05-08T00:00:00"/>
    <s v="BFC TRANSPORTES"/>
    <s v="CAMARAVE EMPREENDIMENTOS LTDA"/>
    <n v="700"/>
    <d v="2023-05-08T00:00:00"/>
    <x v="0"/>
    <x v="4"/>
    <x v="7"/>
    <n v="5"/>
  </r>
  <r>
    <n v="1515"/>
    <n v="1"/>
    <d v="2023-05-08T00:00:00"/>
    <s v="BFC TRANSPORTES"/>
    <s v="GRUPO GENNIUS BRASIL PRODUCAO E COMERCIALIZACAO DE ALIMENTOS SA"/>
    <n v="4200"/>
    <d v="2023-05-08T00:00:00"/>
    <x v="0"/>
    <x v="4"/>
    <x v="0"/>
    <n v="5"/>
  </r>
  <r>
    <n v="1516"/>
    <n v="1"/>
    <d v="2023-05-08T00:00:00"/>
    <s v="BFC TRANSPORTES"/>
    <s v="GRUPO GENNIUS BRASIL PRODUCAO E COMERCIALIZACAO DE ALIMENTOS SA"/>
    <n v="1100"/>
    <d v="2023-05-08T00:00:00"/>
    <x v="0"/>
    <x v="4"/>
    <x v="0"/>
    <n v="5"/>
  </r>
  <r>
    <n v="1517"/>
    <n v="1"/>
    <d v="2023-05-09T00:00:00"/>
    <s v="BFC TRANSPORTES"/>
    <s v="SOTILLE COMERCIO DE ALIMENTOS SAUDAVEIS LTDA"/>
    <n v="2500"/>
    <d v="2023-05-09T00:00:00"/>
    <x v="0"/>
    <x v="4"/>
    <x v="5"/>
    <n v="5"/>
  </r>
  <r>
    <n v="1518"/>
    <n v="1"/>
    <d v="2023-05-09T00:00:00"/>
    <s v="BFC TRANSPORTES"/>
    <s v="CAMARAVE EMPREENDIMENTOS LTDA"/>
    <n v="700"/>
    <d v="2023-05-09T00:00:00"/>
    <x v="0"/>
    <x v="4"/>
    <x v="7"/>
    <n v="5"/>
  </r>
  <r>
    <n v="1519"/>
    <n v="1"/>
    <d v="2023-05-10T00:00:00"/>
    <s v="BFC TRANSPORTES"/>
    <s v="CAMARAVE EMPREENDIMENTOS LTDA"/>
    <n v="8"/>
    <d v="2023-05-10T00:00:00"/>
    <x v="0"/>
    <x v="4"/>
    <x v="7"/>
    <n v="5"/>
  </r>
  <r>
    <n v="1520"/>
    <n v="1"/>
    <d v="2023-05-10T00:00:00"/>
    <s v="BFC TRANSPORTES"/>
    <s v="GRUPO GENNIUS BRASIL PRODUCAO E COMERCIALIZACAO DE ALIMENTOS SA"/>
    <n v="400"/>
    <d v="2023-05-10T00:00:00"/>
    <x v="0"/>
    <x v="4"/>
    <x v="0"/>
    <n v="5"/>
  </r>
  <r>
    <n v="1521"/>
    <n v="1"/>
    <d v="2023-05-11T00:00:00"/>
    <s v="BFC TRANSPORTES"/>
    <s v="GRUPO GENNIUS BRASIL PRODUCAO E COMERCIALIZACAO DE ALIMENTOS S.A"/>
    <n v="6271"/>
    <d v="2023-05-11T00:00:00"/>
    <x v="0"/>
    <x v="4"/>
    <x v="0"/>
    <n v="5"/>
  </r>
  <r>
    <n v="1522"/>
    <n v="1"/>
    <d v="2023-05-12T00:00:00"/>
    <s v="BFC TRANSPORTES"/>
    <s v="GRUPO GENNIUS BRASIL PRODUCAO E COMERCIALIZACAO DE ALIMENTOS SA"/>
    <n v="5300"/>
    <d v="2023-05-12T00:00:00"/>
    <x v="0"/>
    <x v="4"/>
    <x v="0"/>
    <n v="5"/>
  </r>
  <r>
    <n v="1523"/>
    <n v="1"/>
    <d v="2023-05-12T00:00:00"/>
    <s v="BFC TRANSPORTES"/>
    <s v="GRUPO GENNIUS BRASIL PRODUCAO E COMERCIALIZACAO DE ALIMENTOS SA"/>
    <n v="1100"/>
    <d v="2023-05-12T00:00:00"/>
    <x v="0"/>
    <x v="4"/>
    <x v="0"/>
    <n v="5"/>
  </r>
  <r>
    <n v="1524"/>
    <n v="1"/>
    <d v="2023-05-15T00:00:00"/>
    <s v="BFC TRANSPORTES"/>
    <s v="GRUPO GENNIUS BRASIL PRODUCAO E COMERCIALIZACAO DE ALIMENTOS SA"/>
    <n v="5450"/>
    <d v="2023-05-15T00:00:00"/>
    <x v="0"/>
    <x v="4"/>
    <x v="0"/>
    <n v="5"/>
  </r>
  <r>
    <n v="1525"/>
    <n v="1"/>
    <d v="2023-05-16T00:00:00"/>
    <s v="BFC TRANSPORTES"/>
    <s v="GRUPO GENNIUS BRASIL PRODUCAO E COMERCIALIZACAO DE ALIMENTOS S.A"/>
    <n v="6271"/>
    <d v="2023-05-16T00:00:00"/>
    <x v="0"/>
    <x v="4"/>
    <x v="0"/>
    <n v="5"/>
  </r>
  <r>
    <n v="1526"/>
    <n v="1"/>
    <d v="2023-05-16T00:00:00"/>
    <s v="BFC TRANSPORTES"/>
    <s v="GRUPO GENNIUS BRASIL PRODUCAO E COMERCIALIZACAO DE ALIMENTOS SA"/>
    <n v="3000"/>
    <d v="2023-05-16T00:00:00"/>
    <x v="0"/>
    <x v="4"/>
    <x v="0"/>
    <n v="5"/>
  </r>
  <r>
    <n v="1527"/>
    <n v="1"/>
    <d v="2023-05-17T00:00:00"/>
    <s v="BFC TRANSPORTES"/>
    <s v="GRUPO GENNIUS BRASIL PRODUCAO E COMERCIALIZACAO DE ALIMENTOS SA"/>
    <n v="5300"/>
    <d v="2023-05-17T00:00:00"/>
    <x v="0"/>
    <x v="4"/>
    <x v="0"/>
    <n v="5"/>
  </r>
  <r>
    <n v="1528"/>
    <n v="1"/>
    <d v="2023-05-18T00:00:00"/>
    <s v="BFC TRANSPORTES"/>
    <s v="GRUPO GENNIUS BRASIL PRODUCAO E COMERCIALIZACAO DE ALIMENTOS SA"/>
    <n v="400"/>
    <d v="2023-05-18T00:00:00"/>
    <x v="0"/>
    <x v="4"/>
    <x v="0"/>
    <n v="5"/>
  </r>
  <r>
    <n v="1529"/>
    <n v="1"/>
    <d v="2023-05-18T00:00:00"/>
    <s v="BFC TRANSPORTES"/>
    <s v="GRUPO GENNIUS BRASIL PRODUCAO E COMERCIALIZACAO DE ALIMENTOS SA"/>
    <n v="2500"/>
    <d v="2023-05-18T00:00:00"/>
    <x v="0"/>
    <x v="4"/>
    <x v="0"/>
    <n v="5"/>
  </r>
  <r>
    <n v="1530"/>
    <n v="1"/>
    <d v="2023-05-18T00:00:00"/>
    <s v="BFC TRANSPORTES"/>
    <s v="GRUPO GENNIUS BRASIL PRODUCAO E COMERCIALIZACAO DE ALIMENTOS SA"/>
    <n v="800"/>
    <d v="2023-05-18T00:00:00"/>
    <x v="0"/>
    <x v="4"/>
    <x v="0"/>
    <n v="5"/>
  </r>
  <r>
    <n v="1531"/>
    <n v="1"/>
    <d v="2023-05-18T00:00:00"/>
    <s v="BFC TRANSPORTES"/>
    <s v="TUTTI DELI PRODUTOS ALIMENTICIOS LTDA"/>
    <n v="650"/>
    <d v="2023-05-18T00:00:00"/>
    <x v="0"/>
    <x v="4"/>
    <x v="2"/>
    <n v="5"/>
  </r>
  <r>
    <n v="1532"/>
    <n v="1"/>
    <d v="2023-05-19T00:00:00"/>
    <s v="BFC TRANSPORTES"/>
    <s v="GRUPO GENNIUS BRASIL PRODUCAO E COMERCIALIZACAO DE ALIMENTOS SA"/>
    <n v="500"/>
    <d v="2023-05-19T00:00:00"/>
    <x v="0"/>
    <x v="4"/>
    <x v="0"/>
    <n v="5"/>
  </r>
  <r>
    <n v="1533"/>
    <n v="1"/>
    <d v="2023-05-19T00:00:00"/>
    <s v="BFC TRANSPORTES"/>
    <s v="SOTILLE COMERCIO DE ALIMENTOS SAUDAVEIS LTDA"/>
    <n v="2250"/>
    <d v="2023-05-19T00:00:00"/>
    <x v="0"/>
    <x v="4"/>
    <x v="5"/>
    <n v="5"/>
  </r>
  <r>
    <n v="1534"/>
    <n v="1"/>
    <d v="2023-05-19T00:00:00"/>
    <s v="BFC TRANSPORTES"/>
    <s v="GRUPO GENNIUS BRASIL PRODUCAO E COMERCIALIZACAO DE ALIMENTOS SA"/>
    <n v="7000"/>
    <d v="2023-05-19T00:00:00"/>
    <x v="0"/>
    <x v="4"/>
    <x v="0"/>
    <n v="5"/>
  </r>
  <r>
    <n v="1535"/>
    <n v="1"/>
    <d v="2023-05-22T00:00:00"/>
    <s v="BFC TRANSPORTES"/>
    <s v="GRUPO GENNIUS BRASIL PRODUCAO E COMERCIALIZACAO DE ALIMENTOS SA"/>
    <n v="750"/>
    <d v="2023-05-22T00:00:00"/>
    <x v="0"/>
    <x v="4"/>
    <x v="0"/>
    <n v="5"/>
  </r>
  <r>
    <n v="1536"/>
    <n v="1"/>
    <d v="2023-05-22T00:00:00"/>
    <s v="BFC TRANSPORTES"/>
    <s v="GRUPO GENNIUS BRASIL PRODUCAO E COMERCIALIZACAO DE ALIMENTOS SA"/>
    <n v="1200"/>
    <d v="2023-05-22T00:00:00"/>
    <x v="0"/>
    <x v="4"/>
    <x v="0"/>
    <n v="5"/>
  </r>
  <r>
    <n v="1537"/>
    <n v="1"/>
    <d v="2023-05-22T00:00:00"/>
    <s v="BFC TRANSPORTES"/>
    <s v="GRUPO GENNIUS BRASIL PRODUCAO E COMERCIALIZACAO DE ALIMENTOS SA"/>
    <n v="584"/>
    <d v="2023-05-22T00:00:00"/>
    <x v="0"/>
    <x v="4"/>
    <x v="0"/>
    <n v="5"/>
  </r>
  <r>
    <n v="1538"/>
    <n v="1"/>
    <d v="2023-05-22T00:00:00"/>
    <s v="BFC TRANSPORTES"/>
    <s v="GRUPO GENNIUS BRASIL PRODUCAO E COMERCIALIZACAO DE ALIMENTOS SA"/>
    <n v="584"/>
    <d v="2023-05-22T00:00:00"/>
    <x v="0"/>
    <x v="4"/>
    <x v="0"/>
    <n v="5"/>
  </r>
  <r>
    <n v="1539"/>
    <n v="1"/>
    <d v="2023-05-22T00:00:00"/>
    <s v="BFC TRANSPORTES"/>
    <s v="GRUPO GENNIUS BRASIL PRODUCAO E COMERCIALIZACAO DE ALIMENTOS SA"/>
    <n v="5000"/>
    <d v="2023-05-22T00:00:00"/>
    <x v="0"/>
    <x v="4"/>
    <x v="0"/>
    <n v="5"/>
  </r>
  <r>
    <n v="1540"/>
    <n v="1"/>
    <d v="2023-05-22T00:00:00"/>
    <s v="BFC TRANSPORTES"/>
    <s v="GRUPO GENNIUS BRASIL PRODUCAO E COMERCIALIZACAO DE ALIMENTOS SA"/>
    <n v="5800"/>
    <d v="2023-05-22T00:00:00"/>
    <x v="0"/>
    <x v="4"/>
    <x v="0"/>
    <n v="5"/>
  </r>
  <r>
    <n v="1541"/>
    <n v="1"/>
    <d v="2023-05-22T00:00:00"/>
    <s v="BFC TRANSPORTES"/>
    <s v="GRUPO GENNIUS BRASIL PRODUCAO E COMERCIALIZACAO DE ALIMENTOS SA"/>
    <n v="1600"/>
    <d v="2023-05-22T00:00:00"/>
    <x v="0"/>
    <x v="4"/>
    <x v="0"/>
    <n v="5"/>
  </r>
  <r>
    <n v="1542"/>
    <n v="1"/>
    <d v="2023-05-23T00:00:00"/>
    <s v="BFC TRANSPORTES"/>
    <s v="SOTILLE COMERCIO DE ALIMENTOS SAUDAVEIS LTDA"/>
    <n v="800"/>
    <d v="2023-05-23T00:00:00"/>
    <x v="0"/>
    <x v="4"/>
    <x v="5"/>
    <n v="5"/>
  </r>
  <r>
    <n v="1543"/>
    <n v="1"/>
    <d v="2023-05-23T00:00:00"/>
    <s v="BFC TRANSPORTES"/>
    <s v="GRUPO GENNIUS BRASIL PRODUCAO E COMERCIALIZACAO DE ALIMENTOS SA"/>
    <n v="800"/>
    <d v="2023-05-23T00:00:00"/>
    <x v="0"/>
    <x v="4"/>
    <x v="0"/>
    <n v="5"/>
  </r>
  <r>
    <n v="1544"/>
    <n v="1"/>
    <d v="2023-05-23T00:00:00"/>
    <s v="BFC TRANSPORTES"/>
    <s v="GRUPO GENNIUS BRASIL PRODUCAO E COMERCIALIZACAO DE ALIMENTOS SA"/>
    <n v="1168"/>
    <d v="2023-05-23T00:00:00"/>
    <x v="0"/>
    <x v="4"/>
    <x v="0"/>
    <n v="5"/>
  </r>
  <r>
    <n v="1545"/>
    <n v="1"/>
    <d v="2023-05-24T00:00:00"/>
    <s v="BFC TRANSPORTES"/>
    <s v="GRUPO GENNIUS BRASIL PRODUCAO E COMERCIALIZACAO DE ALIMENTOS SA"/>
    <n v="800"/>
    <d v="2023-05-24T00:00:00"/>
    <x v="0"/>
    <x v="4"/>
    <x v="0"/>
    <n v="5"/>
  </r>
  <r>
    <n v="1546"/>
    <n v="1"/>
    <d v="2023-05-24T00:00:00"/>
    <s v="BFC TRANSPORTES"/>
    <s v="TUTTI DELI PRODUTOS ALIMENTICIOS LTDA"/>
    <n v="1350"/>
    <d v="2023-05-24T00:00:00"/>
    <x v="0"/>
    <x v="4"/>
    <x v="2"/>
    <n v="5"/>
  </r>
  <r>
    <n v="1547"/>
    <n v="1"/>
    <d v="2023-05-24T00:00:00"/>
    <s v="BFC TRANSPORTES"/>
    <s v="GRUPO GENNIUS BRASIL PRODUCAO E COMERCIALIZACAO DE ALIMENTOS SA"/>
    <n v="500"/>
    <d v="2023-05-24T00:00:00"/>
    <x v="0"/>
    <x v="4"/>
    <x v="0"/>
    <n v="5"/>
  </r>
  <r>
    <n v="1548"/>
    <n v="1"/>
    <d v="2023-05-25T00:00:00"/>
    <s v="BFC TRANSPORTES"/>
    <s v="GRUPO GENNIUS BRASIL PRODUCAO E COMERCIALIZACAO DE ALIMENTOS SA"/>
    <n v="9500"/>
    <d v="2023-05-25T00:00:00"/>
    <x v="0"/>
    <x v="4"/>
    <x v="0"/>
    <n v="5"/>
  </r>
  <r>
    <n v="1549"/>
    <n v="1"/>
    <d v="2023-05-25T00:00:00"/>
    <s v="BFC TRANSPORTES"/>
    <s v="GRUPO GENNIUS BRASIL PRODUCAO E COMERCIALIZACAO DE ALIMENTOS SA"/>
    <n v="3188"/>
    <d v="2023-05-25T00:00:00"/>
    <x v="0"/>
    <x v="4"/>
    <x v="0"/>
    <n v="5"/>
  </r>
  <r>
    <n v="1550"/>
    <n v="1"/>
    <d v="2023-05-25T00:00:00"/>
    <s v="BFC TRANSPORTES"/>
    <s v="GRUPO GENNIUS BRASIL PRODUCAO E COMERCIALIZACAO DE ALIMENTOS SA"/>
    <n v="2336"/>
    <d v="2023-05-25T00:00:00"/>
    <x v="0"/>
    <x v="4"/>
    <x v="0"/>
    <n v="5"/>
  </r>
  <r>
    <n v="1551"/>
    <n v="1"/>
    <d v="2023-05-26T00:00:00"/>
    <s v="BFC TRANSPORTES"/>
    <s v="GRUPO GENNIUS BRASIL PRODUCAO E COMERCIALIZACAO DE ALIMENTOS S.A"/>
    <n v="6271"/>
    <d v="2023-05-26T00:00:00"/>
    <x v="0"/>
    <x v="4"/>
    <x v="0"/>
    <n v="5"/>
  </r>
  <r>
    <n v="1552"/>
    <n v="1"/>
    <d v="2023-05-26T00:00:00"/>
    <s v="BFC TRANSPORTES"/>
    <s v="GRUPO GENNIUS BRASIL PRODUCAO E COMERCIALIZACAO DE ALIMENTOS SA"/>
    <n v="500"/>
    <d v="2023-05-26T00:00:00"/>
    <x v="0"/>
    <x v="4"/>
    <x v="0"/>
    <n v="5"/>
  </r>
  <r>
    <n v="1553"/>
    <n v="1"/>
    <d v="2023-05-29T00:00:00"/>
    <s v="BFC TRANSPORTES"/>
    <s v="GRUPO GENNIUS BRASIL PRODUCAO E COMERCIALIZACAO DE ALIMENTOS S.A"/>
    <n v="9614"/>
    <d v="2023-05-29T00:00:00"/>
    <x v="0"/>
    <x v="4"/>
    <x v="0"/>
    <n v="5"/>
  </r>
  <r>
    <n v="1554"/>
    <n v="1"/>
    <d v="2023-05-29T00:00:00"/>
    <s v="BFC TRANSPORTES"/>
    <s v="GRUPO GENNIUS BRASIL PRODUCAO E COMERCIALIZACAO DE ALIMENTOS SA"/>
    <n v="3404"/>
    <d v="2023-05-29T00:00:00"/>
    <x v="0"/>
    <x v="4"/>
    <x v="0"/>
    <n v="5"/>
  </r>
  <r>
    <n v="1555"/>
    <n v="1"/>
    <d v="2023-05-29T00:00:00"/>
    <s v="BFC TRANSPORTES"/>
    <s v="GRUPO GENNIUS BRASIL PRODUCAO E COMERCIALIZACAO DE ALIMENTOS SA"/>
    <n v="438"/>
    <d v="2023-05-29T00:00:00"/>
    <x v="0"/>
    <x v="4"/>
    <x v="0"/>
    <n v="5"/>
  </r>
  <r>
    <n v="1556"/>
    <n v="1"/>
    <d v="2023-05-29T00:00:00"/>
    <s v="BFC TRANSPORTES"/>
    <s v="GRUPO GENNIUS BRASIL PRODUCAO E COMERCIALIZACAO DE ALIMENTOS SA"/>
    <n v="5500"/>
    <d v="2023-05-29T00:00:00"/>
    <x v="0"/>
    <x v="4"/>
    <x v="0"/>
    <n v="5"/>
  </r>
  <r>
    <n v="1557"/>
    <n v="1"/>
    <d v="2023-05-29T00:00:00"/>
    <s v="BFC TRANSPORTES"/>
    <s v="GRUPO GENNIUS BRASIL PRODUCAO E COMERCIALIZACAO DE ALIMENTOS SA"/>
    <n v="2000"/>
    <d v="2023-05-29T00:00:00"/>
    <x v="0"/>
    <x v="4"/>
    <x v="0"/>
    <n v="5"/>
  </r>
  <r>
    <n v="1558"/>
    <n v="1"/>
    <d v="2023-05-31T00:00:00"/>
    <s v="BFC TRANSPORTES"/>
    <s v="GRUPO GENNIUS BRASIL PRODUCAO E COMERCIALIZACAO DE ALIMENTOS SA"/>
    <n v="2368"/>
    <d v="2023-05-31T00:00:00"/>
    <x v="0"/>
    <x v="4"/>
    <x v="0"/>
    <n v="5"/>
  </r>
  <r>
    <n v="1559"/>
    <n v="1"/>
    <d v="2023-05-31T00:00:00"/>
    <s v="BFC TRANSPORTES"/>
    <s v="TUTTI DELI PRODUTOS ALIMENTICIOS LTDA"/>
    <n v="1400"/>
    <d v="2023-05-31T00:00:00"/>
    <x v="0"/>
    <x v="4"/>
    <x v="2"/>
    <n v="5"/>
  </r>
  <r>
    <n v="1560"/>
    <n v="1"/>
    <d v="2023-05-31T00:00:00"/>
    <s v="BFC TRANSPORTES"/>
    <s v="GRUPO GENNIUS BRASIL PRODUCAO E COMERCIALIZACAO DE ALIMENTOS SA"/>
    <n v="2368"/>
    <d v="2023-05-31T00:00:00"/>
    <x v="0"/>
    <x v="4"/>
    <x v="0"/>
    <n v="5"/>
  </r>
  <r>
    <n v="1561"/>
    <n v="1"/>
    <d v="2023-06-01T00:00:00"/>
    <s v="BFC TRANSPORTES"/>
    <s v="GRUPO GENNIUS BRASIL PRODUCAO E COMERCIALIZACAO DE ALIMENTOS SA"/>
    <n v="6271"/>
    <d v="2023-06-01T00:00:00"/>
    <x v="0"/>
    <x v="5"/>
    <x v="0"/>
    <n v="6"/>
  </r>
  <r>
    <n v="1562"/>
    <n v="1"/>
    <d v="2023-06-01T00:00:00"/>
    <s v="BFC TRANSPORTES"/>
    <s v="GRUPO GENNIUS BRASIL PRODUCAO E COMERCIALIZACAO DE ALIMENTOS SA"/>
    <n v="2774"/>
    <d v="2023-06-01T00:00:00"/>
    <x v="0"/>
    <x v="5"/>
    <x v="0"/>
    <n v="6"/>
  </r>
  <r>
    <n v="1563"/>
    <n v="1"/>
    <d v="2023-06-01T00:00:00"/>
    <s v="BFC TRANSPORTES"/>
    <s v="GRUPO GENNIUS BRASIL PRODUCAO E COMERCIALIZACAO DE ALIMENTOS S.A"/>
    <n v="6271"/>
    <d v="2023-06-01T00:00:00"/>
    <x v="0"/>
    <x v="5"/>
    <x v="0"/>
    <n v="6"/>
  </r>
  <r>
    <n v="1564"/>
    <n v="1"/>
    <d v="2023-06-02T00:00:00"/>
    <s v="BFC TRANSPORTES"/>
    <s v="SOTILLE COMERCIO DE ALIMENTOS SAUDAVEIS LTDA"/>
    <n v="2600"/>
    <d v="2023-06-02T00:00:00"/>
    <x v="0"/>
    <x v="5"/>
    <x v="5"/>
    <n v="6"/>
  </r>
  <r>
    <n v="1565"/>
    <n v="1"/>
    <d v="2023-06-02T00:00:00"/>
    <s v="BFC TRANSPORTES"/>
    <s v="GRUPO GENNIUS BRASIL PRODUCAO E COMERCIALIZACAO DE ALIMENTOS SA"/>
    <n v="5800"/>
    <d v="2023-06-02T00:00:00"/>
    <x v="0"/>
    <x v="5"/>
    <x v="0"/>
    <n v="6"/>
  </r>
  <r>
    <n v="1566"/>
    <n v="1"/>
    <d v="2023-06-02T00:00:00"/>
    <s v="BFC TRANSPORTES"/>
    <s v="GRUPO GENNIUS BRASIL PRODUCAO E COMERCIALIZACAO DE ALIMENTOS SA"/>
    <n v="5450"/>
    <d v="2023-06-02T00:00:00"/>
    <x v="0"/>
    <x v="5"/>
    <x v="0"/>
    <n v="6"/>
  </r>
  <r>
    <n v="1567"/>
    <n v="1"/>
    <d v="2023-06-02T00:00:00"/>
    <s v="BFC TRANSPORTES"/>
    <s v="GRUPO GENNIUS BRASIL PRODUCAO E COMERCIALIZACAO DE ALIMENTOS SA"/>
    <n v="2160"/>
    <d v="2023-06-02T00:00:00"/>
    <x v="0"/>
    <x v="5"/>
    <x v="0"/>
    <n v="6"/>
  </r>
  <r>
    <n v="1568"/>
    <n v="1"/>
    <d v="2023-06-03T00:00:00"/>
    <s v="BFC TRANSPORTES"/>
    <s v="GRUPO GENNIUS BRASIL PRODUCAO E COMERCIALIZACAO DE ALIMENTOS SA"/>
    <n v="800"/>
    <d v="2023-06-03T00:00:00"/>
    <x v="0"/>
    <x v="5"/>
    <x v="0"/>
    <n v="6"/>
  </r>
  <r>
    <n v="1569"/>
    <n v="1"/>
    <d v="2023-06-05T00:00:00"/>
    <s v="BFC TRANSPORTES"/>
    <s v="GRUPO GENNIUS BRASIL PRODUCAO E COMERCIALIZACAO DE ALIMENTOS SA"/>
    <n v="4200"/>
    <d v="2023-06-05T00:00:00"/>
    <x v="0"/>
    <x v="5"/>
    <x v="0"/>
    <n v="6"/>
  </r>
  <r>
    <n v="1570"/>
    <n v="1"/>
    <d v="2023-06-05T00:00:00"/>
    <s v="BFC TRANSPORTES"/>
    <s v="GRUPO GENNIUS BRASIL PRODUCAO E COMERCIALIZACAO DE ALIMENTOS SA"/>
    <n v="1200"/>
    <d v="2023-06-05T00:00:00"/>
    <x v="0"/>
    <x v="5"/>
    <x v="0"/>
    <n v="6"/>
  </r>
  <r>
    <n v="1571"/>
    <n v="1"/>
    <d v="2023-06-05T00:00:00"/>
    <s v="BFC TRANSPORTES"/>
    <s v="GRUPO GENNIUS BRASIL PRODUCAO E COMERCIALIZACAO DE ALIMENTOS SA"/>
    <n v="800"/>
    <d v="2023-06-05T00:00:00"/>
    <x v="0"/>
    <x v="5"/>
    <x v="0"/>
    <n v="6"/>
  </r>
  <r>
    <n v="1572"/>
    <n v="1"/>
    <d v="2023-06-06T00:00:00"/>
    <s v="BFC TRANSPORTES"/>
    <s v="GRUPO GENNIUS BRASIL PRODUCAO E COMERCIALIZACAO DE ALIMENTOS SA"/>
    <n v="800"/>
    <d v="2023-06-06T00:00:00"/>
    <x v="0"/>
    <x v="5"/>
    <x v="0"/>
    <n v="6"/>
  </r>
  <r>
    <n v="1573"/>
    <n v="1"/>
    <d v="2023-06-06T00:00:00"/>
    <s v="BFC TRANSPORTES"/>
    <s v="GRUPO GENNIUS BRASIL PRODUCAO E COMERCIALIZACAO DE ALIMENTOS SA"/>
    <n v="2560"/>
    <d v="2023-06-06T00:00:00"/>
    <x v="0"/>
    <x v="5"/>
    <x v="0"/>
    <n v="6"/>
  </r>
  <r>
    <n v="1574"/>
    <n v="1"/>
    <d v="2023-06-06T00:00:00"/>
    <s v="BFC TRANSPORTES"/>
    <s v="TUTTI DELI PRODUTOS ALIMENTICIOS LTDA"/>
    <n v="2150"/>
    <d v="2023-06-06T00:00:00"/>
    <x v="0"/>
    <x v="5"/>
    <x v="2"/>
    <n v="6"/>
  </r>
  <r>
    <n v="1575"/>
    <n v="1"/>
    <d v="2023-06-06T00:00:00"/>
    <s v="BFC TRANSPORTES"/>
    <s v="GRUPO GENNIUS BRASIL PRODUCAO E COMERCIALIZACAO DE ALIMENTOS SA"/>
    <n v="2592"/>
    <d v="2023-06-06T00:00:00"/>
    <x v="0"/>
    <x v="5"/>
    <x v="0"/>
    <n v="6"/>
  </r>
  <r>
    <n v="1576"/>
    <n v="1"/>
    <d v="2023-06-06T00:00:00"/>
    <s v="BFC TRANSPORTES"/>
    <s v="GRUPO GENNIUS BRASIL PRODUCAO E COMERCIALIZACAO DE ALIMENTOS SA"/>
    <n v="1680"/>
    <d v="2023-06-06T00:00:00"/>
    <x v="0"/>
    <x v="5"/>
    <x v="0"/>
    <n v="6"/>
  </r>
  <r>
    <n v="1577"/>
    <n v="1"/>
    <d v="2023-06-07T00:00:00"/>
    <s v="BFC TRANSPORTES"/>
    <s v="GRUPO GENNIUS BRASIL PRODUCAO E COMERCIALIZACAO DE ALIMENTOS SA"/>
    <n v="2240"/>
    <d v="2023-06-07T00:00:00"/>
    <x v="0"/>
    <x v="5"/>
    <x v="0"/>
    <n v="6"/>
  </r>
  <r>
    <n v="1578"/>
    <n v="1"/>
    <d v="2023-06-07T00:00:00"/>
    <s v="BFC TRANSPORTES"/>
    <s v="MERCATO EXPRESS HOLDING DE PARTICIPACAO LTDA"/>
    <n v="1280"/>
    <d v="2023-06-07T00:00:00"/>
    <x v="0"/>
    <x v="5"/>
    <x v="4"/>
    <n v="6"/>
  </r>
  <r>
    <n v="1579"/>
    <n v="1"/>
    <d v="2023-06-07T00:00:00"/>
    <s v="BFC TRANSPORTES"/>
    <s v="GRUPO GENNIUS BRASIL PRODUCAO E COMERCIALIZACAO DE ALIMENTOS SA"/>
    <n v="1500"/>
    <d v="2023-06-07T00:00:00"/>
    <x v="0"/>
    <x v="5"/>
    <x v="0"/>
    <n v="6"/>
  </r>
  <r>
    <n v="1580"/>
    <n v="1"/>
    <d v="2023-06-07T00:00:00"/>
    <s v="BFC TRANSPORTES"/>
    <s v="GRUPO GENNIUS BRASIL PRODUCAO E COMERCIALIZACAO DE ALIMENTOS SA"/>
    <n v="500"/>
    <d v="2023-06-07T00:00:00"/>
    <x v="0"/>
    <x v="5"/>
    <x v="0"/>
    <n v="6"/>
  </r>
  <r>
    <n v="1581"/>
    <n v="1"/>
    <d v="2023-06-07T00:00:00"/>
    <s v="BFC TRANSPORTES"/>
    <s v="GRUPO GENNIUS BRASIL PRODUCAO E COMERCIALIZACAO DE ALIMENTOS SA"/>
    <n v="480"/>
    <d v="2023-06-07T00:00:00"/>
    <x v="0"/>
    <x v="5"/>
    <x v="0"/>
    <n v="6"/>
  </r>
  <r>
    <n v="1582"/>
    <n v="1"/>
    <d v="2023-06-09T00:00:00"/>
    <s v="BFC TRANSPORTES"/>
    <s v="GRUPO GENNIUS BRASIL PRODUCAO E COMERCIALIZACAO DE ALIMENTOS SA"/>
    <n v="300"/>
    <d v="2023-06-09T00:00:00"/>
    <x v="0"/>
    <x v="5"/>
    <x v="0"/>
    <n v="6"/>
  </r>
  <r>
    <n v="1583"/>
    <n v="1"/>
    <d v="2023-06-09T00:00:00"/>
    <s v="BFC TRANSPORTES"/>
    <s v="GRUPO GENNIUS BRASIL PRODUCAO E COMERCIALIZACAO DE ALIMENTOS SA"/>
    <n v="500"/>
    <d v="2023-06-09T00:00:00"/>
    <x v="0"/>
    <x v="5"/>
    <x v="0"/>
    <n v="6"/>
  </r>
  <r>
    <n v="1584"/>
    <n v="1"/>
    <d v="2023-06-09T00:00:00"/>
    <s v="BFC TRANSPORTES"/>
    <s v="GRUPO GENNIUS BRASIL PRODUCAO E COMERCIALIZACAO DE ALIMENTOS S.A"/>
    <n v="5800"/>
    <d v="2023-06-09T00:00:00"/>
    <x v="0"/>
    <x v="5"/>
    <x v="0"/>
    <n v="6"/>
  </r>
  <r>
    <n v="1585"/>
    <n v="1"/>
    <d v="2023-06-09T00:00:00"/>
    <s v="BFC TRANSPORTES"/>
    <s v="GRUPO GENNIUS BRASIL PRODUCAO E COMERCIALIZACAO DE ALIMENTOS SA"/>
    <n v="500"/>
    <d v="2023-06-09T00:00:00"/>
    <x v="0"/>
    <x v="5"/>
    <x v="0"/>
    <n v="6"/>
  </r>
  <r>
    <n v="1586"/>
    <n v="1"/>
    <d v="2023-06-09T00:00:00"/>
    <s v="BFC TRANSPORTES"/>
    <s v="GRUPO GENNIUS BRASIL PRODUCAO E COMERCIALIZACAO DE ALIMENTOS SA"/>
    <n v="160"/>
    <d v="2023-06-09T00:00:00"/>
    <x v="0"/>
    <x v="5"/>
    <x v="0"/>
    <n v="6"/>
  </r>
  <r>
    <n v="1587"/>
    <n v="1"/>
    <d v="2023-06-09T00:00:00"/>
    <s v="BFC TRANSPORTES"/>
    <s v="GRUPO GENNIUS BRASIL PRODUCAO E COMERCIALIZACAO DE ALIMENTOS SA"/>
    <n v="2560"/>
    <d v="2023-06-09T00:00:00"/>
    <x v="0"/>
    <x v="5"/>
    <x v="0"/>
    <n v="6"/>
  </r>
  <r>
    <n v="1588"/>
    <n v="1"/>
    <d v="2023-06-09T00:00:00"/>
    <s v="BFC TRANSPORTES"/>
    <s v="GRUPO GENNIUS BRASIL PRODUCAO E COMERCIALIZACAO DE ALIMENTOS SA"/>
    <n v="800"/>
    <d v="2023-06-09T00:00:00"/>
    <x v="0"/>
    <x v="5"/>
    <x v="0"/>
    <n v="6"/>
  </r>
  <r>
    <n v="1589"/>
    <n v="1"/>
    <d v="2023-06-09T00:00:00"/>
    <s v="BFC TRANSPORTES"/>
    <s v="GRUPO GENNIUS BRASIL PRODUCAO E COMERCIALIZACAO DE ALIMENTOS SA"/>
    <n v="1000"/>
    <d v="2023-06-09T00:00:00"/>
    <x v="0"/>
    <x v="5"/>
    <x v="0"/>
    <n v="6"/>
  </r>
  <r>
    <n v="1590"/>
    <n v="1"/>
    <d v="2023-06-09T00:00:00"/>
    <s v="BFC TRANSPORTES"/>
    <s v="GRUPO GENNIUS BRASIL PRODUCAO E COMERCIALIZACAO DE ALIMENTOS SA"/>
    <n v="1120"/>
    <d v="2023-06-09T00:00:00"/>
    <x v="0"/>
    <x v="5"/>
    <x v="0"/>
    <n v="6"/>
  </r>
  <r>
    <n v="1591"/>
    <n v="1"/>
    <d v="2023-06-09T00:00:00"/>
    <s v="BFC TRANSPORTES"/>
    <s v="CAMARAVE EMPREENDIMENTOS LTDA"/>
    <n v="650"/>
    <d v="2023-06-09T00:00:00"/>
    <x v="0"/>
    <x v="5"/>
    <x v="7"/>
    <n v="6"/>
  </r>
  <r>
    <n v="1592"/>
    <n v="1"/>
    <d v="2023-06-12T00:00:00"/>
    <s v="BFC TRANSPORTES"/>
    <s v="GRUPO GENNIUS BRASIL PRODUCAO E COMERCIALIZACAO DE ALIMENTOS SA"/>
    <n v="800"/>
    <d v="2023-06-12T00:00:00"/>
    <x v="0"/>
    <x v="5"/>
    <x v="0"/>
    <n v="6"/>
  </r>
  <r>
    <n v="1593"/>
    <n v="1"/>
    <d v="2023-06-12T00:00:00"/>
    <s v="BFC TRANSPORTES"/>
    <s v="GRUPO GENNIUS BRASIL PRODUCAO E COMERCIALIZACAO DE ALIMENTOS SA"/>
    <n v="2560"/>
    <d v="2023-06-12T00:00:00"/>
    <x v="0"/>
    <x v="5"/>
    <x v="0"/>
    <n v="6"/>
  </r>
  <r>
    <n v="1594"/>
    <n v="1"/>
    <d v="2023-06-12T00:00:00"/>
    <s v="BFC TRANSPORTES"/>
    <s v="GRUPO GENNIUS BRASIL PRODUCAO E COMERCIALIZACAO DE ALIMENTOS SA"/>
    <n v="1600"/>
    <d v="2023-06-12T00:00:00"/>
    <x v="0"/>
    <x v="5"/>
    <x v="0"/>
    <n v="6"/>
  </r>
  <r>
    <n v="1596"/>
    <n v="1"/>
    <d v="2023-06-13T00:00:00"/>
    <s v="BFC TRANSPORTES"/>
    <s v="GRUPO GENNIUS BRASIL PRODUCAO E COMERCIALIZACAO DE ALIMENTOS SA"/>
    <n v="800"/>
    <d v="2023-06-13T00:00:00"/>
    <x v="0"/>
    <x v="5"/>
    <x v="0"/>
    <n v="6"/>
  </r>
  <r>
    <n v="1597"/>
    <n v="1"/>
    <d v="2023-06-13T00:00:00"/>
    <s v="BFC TRANSPORTES"/>
    <s v="GRUPO GENNIUS BRASIL PRODUCAO E COMERCIALIZACAO DE ALIMENTOS SA"/>
    <n v="800"/>
    <d v="2023-06-13T00:00:00"/>
    <x v="0"/>
    <x v="5"/>
    <x v="0"/>
    <n v="6"/>
  </r>
  <r>
    <n v="1598"/>
    <n v="1"/>
    <d v="2023-06-14T00:00:00"/>
    <s v="BFC TRANSPORTES"/>
    <s v="GRUPO GENNIUS BRASIL PRODUCAO E COMERCIALIZACAO DE ALIMENTOS SA"/>
    <n v="2560"/>
    <d v="2023-06-14T00:00:00"/>
    <x v="0"/>
    <x v="5"/>
    <x v="0"/>
    <n v="6"/>
  </r>
  <r>
    <n v="1599"/>
    <n v="1"/>
    <d v="2023-06-14T00:00:00"/>
    <s v="BFC TRANSPORTES"/>
    <s v="GRUPO GENNIUS BRASIL PRODUCAO E COMERCIALIZACAO DE ALIMENTOS SA"/>
    <n v="2560"/>
    <d v="2023-06-14T00:00:00"/>
    <x v="0"/>
    <x v="5"/>
    <x v="0"/>
    <n v="6"/>
  </r>
  <r>
    <n v="1600"/>
    <n v="1"/>
    <d v="2023-06-14T00:00:00"/>
    <s v="BFC TRANSPORTES"/>
    <s v="GRUPO GENNIUS BRASIL PRODUCAO E COMERCIALIZACAO DE ALIMENTOS SA"/>
    <n v="800"/>
    <d v="2023-06-14T00:00:00"/>
    <x v="0"/>
    <x v="5"/>
    <x v="0"/>
    <n v="6"/>
  </r>
  <r>
    <n v="1601"/>
    <n v="1"/>
    <d v="2023-06-14T00:00:00"/>
    <s v="BFC TRANSPORTES"/>
    <s v="TUTTI DELI PRODUTOS ALIMENTICIOS LTDA"/>
    <n v="2100"/>
    <d v="2023-06-14T00:00:00"/>
    <x v="0"/>
    <x v="5"/>
    <x v="2"/>
    <n v="6"/>
  </r>
  <r>
    <n v="1602"/>
    <n v="1"/>
    <d v="2023-06-14T00:00:00"/>
    <s v="BFC TRANSPORTES"/>
    <s v="GRUPO GENNIUS BRASIL PRODUCAO E COMERCIALIZACAO DE ALIMENTOS SA"/>
    <n v="500"/>
    <d v="2023-06-14T00:00:00"/>
    <x v="0"/>
    <x v="5"/>
    <x v="0"/>
    <n v="6"/>
  </r>
  <r>
    <n v="1603"/>
    <n v="1"/>
    <d v="2023-06-14T00:00:00"/>
    <s v="BFC TRANSPORTES"/>
    <s v="CAMARAVE EMPREENDIMENTOS LTDA"/>
    <n v="658"/>
    <d v="2023-06-14T00:00:00"/>
    <x v="0"/>
    <x v="5"/>
    <x v="7"/>
    <n v="6"/>
  </r>
  <r>
    <n v="1604"/>
    <n v="1"/>
    <d v="2023-06-15T00:00:00"/>
    <s v="BFC TRANSPORTES"/>
    <s v="GRUPO GENNIUS BRASIL PRODUCAO E COMERCIALIZACAO DE ALIMENTOS SA"/>
    <n v="500"/>
    <d v="2023-06-15T00:00:00"/>
    <x v="0"/>
    <x v="5"/>
    <x v="0"/>
    <n v="6"/>
  </r>
  <r>
    <n v="1605"/>
    <n v="1"/>
    <d v="2023-06-15T00:00:00"/>
    <s v="BFC TRANSPORTES"/>
    <s v="GRUPO GENNIUS BRASIL PRODUCAO E COMERCIALIZACAO DE ALIMENTOS SA"/>
    <n v="800"/>
    <d v="2023-06-15T00:00:00"/>
    <x v="0"/>
    <x v="5"/>
    <x v="0"/>
    <n v="6"/>
  </r>
  <r>
    <n v="1606"/>
    <n v="1"/>
    <d v="2023-06-15T00:00:00"/>
    <s v="BFC TRANSPORTES"/>
    <s v="GRUPO GENNIUS BRASIL PRODUCAO E COMERCIALIZACAO DE ALIMENTOS SA"/>
    <n v="2560"/>
    <d v="2023-06-15T00:00:00"/>
    <x v="0"/>
    <x v="5"/>
    <x v="0"/>
    <n v="6"/>
  </r>
  <r>
    <n v="1607"/>
    <n v="1"/>
    <d v="2023-06-16T00:00:00"/>
    <s v="BFC TRANSPORTES"/>
    <s v="GRUPO GENNIUS BRASIL PRODUCAO E COMERCIALIZACAO DE ALIMENTOS SA"/>
    <n v="1050"/>
    <d v="2023-06-16T00:00:00"/>
    <x v="0"/>
    <x v="5"/>
    <x v="0"/>
    <n v="6"/>
  </r>
  <r>
    <n v="1608"/>
    <n v="1"/>
    <d v="2023-06-16T00:00:00"/>
    <s v="BFC TRANSPORTES"/>
    <s v="GRUPO GENNIUS BRASIL PRODUCAO E COMERCIALIZACAO DE ALIMENTOS SA"/>
    <n v="1650"/>
    <d v="2023-06-16T00:00:00"/>
    <x v="0"/>
    <x v="5"/>
    <x v="0"/>
    <n v="6"/>
  </r>
  <r>
    <n v="1609"/>
    <n v="1"/>
    <d v="2023-06-16T00:00:00"/>
    <s v="BFC TRANSPORTES"/>
    <s v="GRUPO GENNIUS BRASIL PRODUCAO E COMERCIALIZACAO DE ALIMENTOS SA"/>
    <n v="1800"/>
    <d v="2023-06-16T00:00:00"/>
    <x v="0"/>
    <x v="5"/>
    <x v="0"/>
    <n v="6"/>
  </r>
  <r>
    <n v="1610"/>
    <n v="1"/>
    <d v="2023-06-16T00:00:00"/>
    <s v="BFC TRANSPORTES"/>
    <s v="GRUPO GENNIUS BRASIL PRODUCAO E COMERCIALIZACAO DE ALIMENTOS SA"/>
    <n v="1200"/>
    <d v="2023-06-16T00:00:00"/>
    <x v="0"/>
    <x v="5"/>
    <x v="0"/>
    <n v="6"/>
  </r>
  <r>
    <n v="1611"/>
    <n v="1"/>
    <d v="2023-06-16T00:00:00"/>
    <s v="BFC TRANSPORTES"/>
    <s v="GRUPO GENNIUS BRASIL PRODUCAO E COMERCIALIZACAO DE ALIMENTOS SA"/>
    <n v="1050"/>
    <d v="2023-06-16T00:00:00"/>
    <x v="0"/>
    <x v="5"/>
    <x v="0"/>
    <n v="6"/>
  </r>
  <r>
    <n v="1612"/>
    <n v="1"/>
    <d v="2023-06-16T00:00:00"/>
    <s v="BFC TRANSPORTES"/>
    <s v="GRUPO GENNIUS BRASIL PRODUCAO E COMERCIALIZACAO DE ALIMENTOS S.A"/>
    <n v="6271"/>
    <d v="2023-06-16T00:00:00"/>
    <x v="0"/>
    <x v="5"/>
    <x v="0"/>
    <n v="6"/>
  </r>
  <r>
    <n v="1613"/>
    <n v="1"/>
    <d v="2023-06-16T00:00:00"/>
    <s v="BFC TRANSPORTES"/>
    <s v="GRUPO GENNIUS BRASIL PRODUCAO E COMERCIALIZACAO DE ALIMENTOS SA"/>
    <n v="300"/>
    <d v="2023-06-16T00:00:00"/>
    <x v="0"/>
    <x v="5"/>
    <x v="0"/>
    <n v="6"/>
  </r>
  <r>
    <n v="1614"/>
    <n v="1"/>
    <d v="2023-06-16T00:00:00"/>
    <s v="BFC TRANSPORTES"/>
    <s v="SOTILLE COMERCIO DE ALIMENTOS SAUDAVEIS LTDA"/>
    <n v="2600"/>
    <d v="2023-06-16T00:00:00"/>
    <x v="0"/>
    <x v="5"/>
    <x v="5"/>
    <n v="6"/>
  </r>
  <r>
    <n v="1615"/>
    <n v="1"/>
    <d v="2023-06-19T00:00:00"/>
    <s v="BFC TRANSPORTES"/>
    <s v="GRUPO GENNIUS BRASIL PRODUCAO E COMERCIALIZACAO DE ALIMENTOS SA"/>
    <n v="2240"/>
    <d v="2023-06-19T00:00:00"/>
    <x v="0"/>
    <x v="5"/>
    <x v="0"/>
    <n v="6"/>
  </r>
  <r>
    <n v="1616"/>
    <n v="1"/>
    <d v="2023-06-19T00:00:00"/>
    <s v="BFC TRANSPORTES"/>
    <s v="GRUPO GENNIUS BRASIL PRODUCAO E COMERCIALIZACAO DE ALIMENTOS SA"/>
    <n v="1100"/>
    <d v="2023-06-19T00:00:00"/>
    <x v="0"/>
    <x v="5"/>
    <x v="0"/>
    <n v="6"/>
  </r>
  <r>
    <n v="1617"/>
    <n v="1"/>
    <d v="2023-06-19T00:00:00"/>
    <s v="BFC TRANSPORTES"/>
    <s v="GRUPO GENNIUS BRASIL PRODUCAO E COMERCIALIZACAO DE ALIMENTOS SA"/>
    <n v="2560"/>
    <d v="2023-06-19T00:00:00"/>
    <x v="0"/>
    <x v="5"/>
    <x v="0"/>
    <n v="6"/>
  </r>
  <r>
    <n v="1618"/>
    <n v="1"/>
    <d v="2023-06-19T00:00:00"/>
    <s v="BFC TRANSPORTES"/>
    <s v="GRUPO GENNIUS BRASIL PRODUCAO E COMERCIALIZACAO DE ALIMENTOS SA"/>
    <n v="5800"/>
    <d v="2023-06-19T00:00:00"/>
    <x v="0"/>
    <x v="5"/>
    <x v="0"/>
    <n v="6"/>
  </r>
  <r>
    <n v="1619"/>
    <n v="1"/>
    <d v="2023-06-19T00:00:00"/>
    <s v="BFC TRANSPORTES"/>
    <s v="GRUPO GENNIUS BRASIL PRODUCAO E COMERCIALIZACAO DE ALIMENTOS SA"/>
    <n v="800"/>
    <d v="2023-06-19T00:00:00"/>
    <x v="0"/>
    <x v="5"/>
    <x v="0"/>
    <n v="6"/>
  </r>
  <r>
    <n v="1621"/>
    <n v="1"/>
    <d v="2023-06-20T00:00:00"/>
    <s v="BFC TRANSPORTES"/>
    <s v="GRUPO GENNIUS BRASIL PRODUCAO E COMERCIALIZACAO DE ALIMENTOS S.A"/>
    <n v="9614"/>
    <d v="2023-06-20T00:00:00"/>
    <x v="0"/>
    <x v="5"/>
    <x v="0"/>
    <n v="6"/>
  </r>
  <r>
    <n v="1622"/>
    <n v="1"/>
    <d v="2023-06-20T00:00:00"/>
    <s v="BFC TRANSPORTES"/>
    <s v="GRUPO GENNIUS BRASIL PRODUCAO E COMERCIALIZACAO DE ALIMENTOS SA"/>
    <n v="2240"/>
    <d v="2023-06-20T00:00:00"/>
    <x v="0"/>
    <x v="5"/>
    <x v="0"/>
    <n v="6"/>
  </r>
  <r>
    <n v="1623"/>
    <n v="1"/>
    <d v="2023-06-20T00:00:00"/>
    <s v="BFC TRANSPORTES"/>
    <s v="CAMARAVE EMPREENDIMENTOS LTDA"/>
    <n v="650"/>
    <d v="2023-06-20T00:00:00"/>
    <x v="0"/>
    <x v="5"/>
    <x v="7"/>
    <n v="6"/>
  </r>
  <r>
    <n v="1624"/>
    <n v="1"/>
    <d v="2023-06-21T00:00:00"/>
    <s v="BFC TRANSPORTES"/>
    <s v="GRUPO GENNIUS BRASIL PRODUCAO E COMERCIALIZACAO DE ALIMENTOS S.A"/>
    <n v="6271"/>
    <d v="2023-06-21T00:00:00"/>
    <x v="0"/>
    <x v="5"/>
    <x v="0"/>
    <n v="6"/>
  </r>
  <r>
    <n v="1625"/>
    <n v="1"/>
    <d v="2023-06-21T00:00:00"/>
    <s v="BFC TRANSPORTES"/>
    <s v="GRUPO GENNIUS BRASIL PRODUCAO E COMERCIALIZACAO DE ALIMENTOS S.A"/>
    <n v="4800"/>
    <d v="2023-06-21T00:00:00"/>
    <x v="0"/>
    <x v="5"/>
    <x v="0"/>
    <n v="6"/>
  </r>
  <r>
    <n v="1626"/>
    <n v="1"/>
    <d v="2023-06-21T00:00:00"/>
    <s v="BFC TRANSPORTES"/>
    <s v="GRUPO GENNIUS BRASIL PRODUCAO E COMERCIALIZACAO DE ALIMENTOS SA"/>
    <n v="2240"/>
    <d v="2023-06-21T00:00:00"/>
    <x v="0"/>
    <x v="5"/>
    <x v="0"/>
    <n v="6"/>
  </r>
  <r>
    <n v="1627"/>
    <n v="1"/>
    <d v="2023-06-21T00:00:00"/>
    <s v="BFC TRANSPORTES"/>
    <s v="GRUPO GENNIUS BRASIL PRODUCAO E COMERCIALIZACAO DE ALIMENTOS SA"/>
    <n v="1600"/>
    <d v="2023-06-21T00:00:00"/>
    <x v="0"/>
    <x v="5"/>
    <x v="0"/>
    <n v="6"/>
  </r>
  <r>
    <n v="1629"/>
    <n v="1"/>
    <d v="2023-06-21T00:00:00"/>
    <s v="BFC TRANSPORTES"/>
    <s v="GRUPO GENNIUS BRASIL PRODUCAO E COMERCIALIZACAO DE ALIMENTOS SA"/>
    <n v="500"/>
    <d v="2023-06-21T00:00:00"/>
    <x v="0"/>
    <x v="5"/>
    <x v="0"/>
    <n v="6"/>
  </r>
  <r>
    <n v="1630"/>
    <n v="1"/>
    <d v="2023-06-22T00:00:00"/>
    <s v="BFC TRANSPORTES"/>
    <s v="TUTTI DELI PRODUTOS ALIMENTICIOS LTDA"/>
    <n v="1400"/>
    <d v="2023-06-22T00:00:00"/>
    <x v="0"/>
    <x v="5"/>
    <x v="2"/>
    <n v="6"/>
  </r>
  <r>
    <n v="1631"/>
    <n v="1"/>
    <d v="2023-06-22T00:00:00"/>
    <s v="BFC TRANSPORTES"/>
    <s v="GRUPO GENNIUS BRASIL PRODUCAO E COMERCIALIZACAO DE ALIMENTOS SA"/>
    <n v="2500"/>
    <d v="2023-06-22T00:00:00"/>
    <x v="0"/>
    <x v="5"/>
    <x v="0"/>
    <n v="6"/>
  </r>
  <r>
    <n v="1632"/>
    <n v="1"/>
    <d v="2023-06-22T00:00:00"/>
    <s v="BFC TRANSPORTES"/>
    <s v="GRUPO GENNIUS BRASIL PRODUCAO E COMERCIALIZACAO DE ALIMENTOS SA"/>
    <n v="2100"/>
    <d v="2023-06-22T00:00:00"/>
    <x v="0"/>
    <x v="5"/>
    <x v="0"/>
    <n v="6"/>
  </r>
  <r>
    <n v="1633"/>
    <n v="1"/>
    <d v="2023-06-22T00:00:00"/>
    <s v="BFC TRANSPORTES"/>
    <s v="GRUPO GENNIUS BRASIL PRODUCAO E COMERCIALIZACAO DE ALIMENTOS SA"/>
    <n v="1050"/>
    <d v="2023-06-22T00:00:00"/>
    <x v="0"/>
    <x v="5"/>
    <x v="0"/>
    <n v="6"/>
  </r>
  <r>
    <n v="1634"/>
    <n v="1"/>
    <d v="2023-06-22T00:00:00"/>
    <s v="BFC TRANSPORTES"/>
    <s v="GRUPO GENNIUS BRASIL PRODUCAO E COMERCIALIZACAO DE ALIMENTOS SA"/>
    <n v="1950"/>
    <d v="2023-06-22T00:00:00"/>
    <x v="0"/>
    <x v="5"/>
    <x v="0"/>
    <n v="6"/>
  </r>
  <r>
    <n v="1635"/>
    <n v="1"/>
    <d v="2023-06-22T00:00:00"/>
    <s v="BFC TRANSPORTES"/>
    <s v="GRUPO GENNIUS BRASIL PRODUCAO E COMERCIALIZACAO DE ALIMENTOS SA"/>
    <n v="500"/>
    <d v="2023-06-22T00:00:00"/>
    <x v="0"/>
    <x v="5"/>
    <x v="0"/>
    <n v="6"/>
  </r>
  <r>
    <n v="1636"/>
    <n v="1"/>
    <d v="2023-06-22T00:00:00"/>
    <s v="BFC TRANSPORTES"/>
    <s v="GRUPO GENNIUS BRASIL PRODUCAO E COMERCIALIZACAO DE ALIMENTOS SA"/>
    <n v="300"/>
    <d v="2023-06-22T00:00:00"/>
    <x v="0"/>
    <x v="5"/>
    <x v="0"/>
    <n v="6"/>
  </r>
  <r>
    <n v="1637"/>
    <n v="1"/>
    <d v="2023-06-23T00:00:00"/>
    <s v="BFC TRANSPORTES"/>
    <s v="GRUPO GENNIUS BRASIL PRODUCAO E COMERCIALIZACAO DE ALIMENTOS SA"/>
    <n v="2560"/>
    <d v="2023-06-23T00:00:00"/>
    <x v="0"/>
    <x v="5"/>
    <x v="0"/>
    <n v="6"/>
  </r>
  <r>
    <n v="1638"/>
    <n v="1"/>
    <d v="2023-06-26T00:00:00"/>
    <s v="BFC TRANSPORTES"/>
    <s v="GRUPO GENNIUS BRASIL PRODUCAO E COMERCIALIZACAO DE ALIMENTOS SA"/>
    <n v="2080"/>
    <d v="2023-06-26T00:00:00"/>
    <x v="0"/>
    <x v="5"/>
    <x v="0"/>
    <n v="6"/>
  </r>
  <r>
    <n v="1639"/>
    <n v="1"/>
    <d v="2023-06-26T00:00:00"/>
    <s v="BFC TRANSPORTES"/>
    <s v="GRUPO GENNIUS BRASIL PRODUCAO E COMERCIALIZACAO DE ALIMENTOS SA"/>
    <n v="3744"/>
    <d v="2023-06-26T00:00:00"/>
    <x v="0"/>
    <x v="5"/>
    <x v="0"/>
    <n v="6"/>
  </r>
  <r>
    <n v="1640"/>
    <n v="1"/>
    <d v="2023-06-26T00:00:00"/>
    <s v="BFC TRANSPORTES"/>
    <s v="GRUPO GENNIUS BRASIL PRODUCAO E COMERCIALIZACAO DE ALIMENTOS SA"/>
    <n v="2400"/>
    <d v="2023-06-26T00:00:00"/>
    <x v="0"/>
    <x v="5"/>
    <x v="0"/>
    <n v="6"/>
  </r>
  <r>
    <n v="1641"/>
    <n v="1"/>
    <d v="2023-06-26T00:00:00"/>
    <s v="BFC TRANSPORTES"/>
    <s v="GRUPO GENNIUS BRASIL PRODUCAO E COMERCIALIZACAO DE ALIMENTOS S.A"/>
    <n v="9614"/>
    <d v="2023-06-26T00:00:00"/>
    <x v="0"/>
    <x v="5"/>
    <x v="0"/>
    <n v="6"/>
  </r>
  <r>
    <n v="1642"/>
    <n v="1"/>
    <d v="2023-06-26T00:00:00"/>
    <s v="BFC TRANSPORTES"/>
    <s v="SOTILLE COMERCIO DE ALIMENTOS SAUDAVEIS LTDA"/>
    <n v="850"/>
    <d v="2023-06-26T00:00:00"/>
    <x v="0"/>
    <x v="5"/>
    <x v="5"/>
    <n v="6"/>
  </r>
  <r>
    <n v="1643"/>
    <n v="1"/>
    <d v="2023-06-27T00:00:00"/>
    <s v="BFC TRANSPORTES"/>
    <s v="GRUPO GENNIUS BRASIL PRODUCAO E COMERCIALIZACAO DE ALIMENTOS SA"/>
    <n v="800"/>
    <d v="2023-06-27T00:00:00"/>
    <x v="0"/>
    <x v="5"/>
    <x v="0"/>
    <n v="6"/>
  </r>
  <r>
    <n v="1644"/>
    <n v="1"/>
    <d v="2023-06-27T00:00:00"/>
    <s v="BFC TRANSPORTES"/>
    <s v="GRUPO GENNIUS BRASIL PRODUCAO E COMERCIALIZACAO DE ALIMENTOS SA"/>
    <n v="500"/>
    <d v="2023-06-27T00:00:00"/>
    <x v="0"/>
    <x v="5"/>
    <x v="0"/>
    <n v="6"/>
  </r>
  <r>
    <n v="1645"/>
    <n v="1"/>
    <d v="2023-06-28T00:00:00"/>
    <s v="BFC TRANSPORTES"/>
    <s v="GRUPO GENNIUS BRASIL PRODUCAO E COMERCIALIZACAO DE ALIMENTOS SA"/>
    <n v="1650"/>
    <d v="2023-06-28T00:00:00"/>
    <x v="0"/>
    <x v="5"/>
    <x v="0"/>
    <n v="6"/>
  </r>
  <r>
    <n v="1646"/>
    <n v="1"/>
    <d v="2023-06-28T00:00:00"/>
    <s v="BFC TRANSPORTES"/>
    <s v="GRUPO GENNIUS BRASIL PRODUCAO E COMERCIALIZACAO DE ALIMENTOS SA"/>
    <n v="800"/>
    <d v="2023-06-28T00:00:00"/>
    <x v="0"/>
    <x v="5"/>
    <x v="0"/>
    <n v="6"/>
  </r>
  <r>
    <n v="1647"/>
    <n v="1"/>
    <d v="2023-06-28T00:00:00"/>
    <s v="BFC TRANSPORTES"/>
    <s v="GRUPO GENNIUS BRASIL PRODUCAO E COMERCIALIZACAO DE ALIMENTOS SA"/>
    <n v="800"/>
    <d v="2023-06-28T00:00:00"/>
    <x v="0"/>
    <x v="5"/>
    <x v="0"/>
    <n v="6"/>
  </r>
  <r>
    <n v="1648"/>
    <n v="1"/>
    <d v="2023-06-28T00:00:00"/>
    <s v="BFC TRANSPORTES"/>
    <s v="GRUPO GENNIUS BRASIL PRODUCAO E COMERCIALIZACAO DE ALIMENTOS SA"/>
    <n v="1920"/>
    <d v="2023-06-28T00:00:00"/>
    <x v="0"/>
    <x v="5"/>
    <x v="0"/>
    <n v="6"/>
  </r>
  <r>
    <n v="1649"/>
    <n v="1"/>
    <d v="2023-06-28T00:00:00"/>
    <s v="BFC TRANSPORTES"/>
    <s v="TUTTI DELI PRODUTOS ALIMENTICIOS LTDA"/>
    <n v="1400"/>
    <d v="2023-06-28T00:00:00"/>
    <x v="0"/>
    <x v="5"/>
    <x v="2"/>
    <n v="6"/>
  </r>
  <r>
    <n v="1650"/>
    <n v="1"/>
    <d v="2023-06-28T00:00:00"/>
    <s v="BFC TRANSPORTES"/>
    <s v="SOTILLE COMERCIO DE ALIMENTOS SAUDAVEIS LTDA"/>
    <n v="800"/>
    <d v="2023-06-28T00:00:00"/>
    <x v="0"/>
    <x v="5"/>
    <x v="5"/>
    <n v="6"/>
  </r>
  <r>
    <n v="1651"/>
    <n v="1"/>
    <d v="2023-06-29T00:00:00"/>
    <s v="BFC TRANSPORTES"/>
    <s v="GRUPO GENNIUS BRASIL PRODUCAO E COMERCIALIZACAO DE ALIMENTOS SA"/>
    <n v="1920"/>
    <d v="2023-06-29T00:00:00"/>
    <x v="0"/>
    <x v="5"/>
    <x v="0"/>
    <n v="6"/>
  </r>
  <r>
    <n v="1652"/>
    <n v="1"/>
    <d v="2023-06-30T00:00:00"/>
    <s v="BFC TRANSPORTES"/>
    <s v="GRUPO GENNIUS BRASIL PRODUCAO E COMERCIALIZACAO DE ALIMENTOS SA"/>
    <n v="700"/>
    <d v="2023-06-30T00:00:00"/>
    <x v="0"/>
    <x v="5"/>
    <x v="0"/>
    <n v="6"/>
  </r>
  <r>
    <n v="1653"/>
    <n v="1"/>
    <d v="2023-06-30T00:00:00"/>
    <s v="BFC TRANSPORTES"/>
    <s v="GRUPO GENNIUS BRASIL PRODUCAO E COMERCIALIZACAO DE ALIMENTOS S.A"/>
    <n v="6271"/>
    <d v="2023-06-30T00:00:00"/>
    <x v="0"/>
    <x v="5"/>
    <x v="0"/>
    <n v="6"/>
  </r>
  <r>
    <n v="1654"/>
    <n v="1"/>
    <d v="2023-06-30T00:00:00"/>
    <s v="BFC TRANSPORTES"/>
    <s v="GRUPO GENNIUS BRASIL PRODUCAO E COMERCIALIZACAO DE ALIMENTOS SA"/>
    <n v="750"/>
    <d v="2023-06-30T00:00:00"/>
    <x v="0"/>
    <x v="5"/>
    <x v="0"/>
    <n v="6"/>
  </r>
  <r>
    <n v="1655"/>
    <n v="1"/>
    <d v="2023-06-30T00:00:00"/>
    <s v="BFC TRANSPORTES"/>
    <s v="SOTILLE COMERCIO DE ALIMENTOS SAUDAVEIS LTDA"/>
    <n v="2600"/>
    <d v="2023-06-30T00:00:00"/>
    <x v="0"/>
    <x v="5"/>
    <x v="5"/>
    <n v="6"/>
  </r>
  <r>
    <n v="1656"/>
    <n v="1"/>
    <d v="2023-06-30T00:00:00"/>
    <s v="BFC TRANSPORTES"/>
    <s v="GRUPO GENNIUS BRASIL PRODUCAO E COMERCIALIZACAO DE ALIMENTOS SA"/>
    <n v="800"/>
    <d v="2023-06-30T00:00:00"/>
    <x v="0"/>
    <x v="5"/>
    <x v="0"/>
    <n v="6"/>
  </r>
  <r>
    <n v="1657"/>
    <n v="1"/>
    <d v="2023-07-03T00:00:00"/>
    <s v="BFC TRANSPORTES"/>
    <s v="GRUPO GENNIUS BRASIL PRODUCAO E COMERCIALIZACAO DE ALIMENTOS SA"/>
    <n v="5800"/>
    <d v="2023-07-03T00:00:00"/>
    <x v="0"/>
    <x v="6"/>
    <x v="0"/>
    <n v="7"/>
  </r>
  <r>
    <n v="1658"/>
    <n v="1"/>
    <d v="2023-07-03T00:00:00"/>
    <s v="BFC TRANSPORTES"/>
    <s v="GRUPO GENNIUS BRASIL PRODUCAO E COMERCIALIZACAO DE ALIMENTOS SA"/>
    <n v="2800"/>
    <d v="2023-07-03T00:00:00"/>
    <x v="0"/>
    <x v="6"/>
    <x v="0"/>
    <n v="7"/>
  </r>
  <r>
    <n v="1659"/>
    <n v="1"/>
    <d v="2023-07-03T00:00:00"/>
    <s v="BFC TRANSPORTES"/>
    <s v="GRUPO GENNIUS BRASIL PRODUCAO E COMERCIALIZACAO DE ALIMENTOS SA"/>
    <n v="2400"/>
    <d v="2023-07-03T00:00:00"/>
    <x v="0"/>
    <x v="6"/>
    <x v="0"/>
    <n v="7"/>
  </r>
  <r>
    <n v="1660"/>
    <n v="1"/>
    <d v="2023-07-03T00:00:00"/>
    <s v="BFC TRANSPORTES"/>
    <s v="GRUPO GENNIUS BRASIL PRODUCAO E COMERCIALIZACAO DE ALIMENTOS SA"/>
    <n v="1600"/>
    <d v="2023-07-03T00:00:00"/>
    <x v="0"/>
    <x v="6"/>
    <x v="0"/>
    <n v="7"/>
  </r>
  <r>
    <n v="1661"/>
    <n v="1"/>
    <d v="2023-07-03T00:00:00"/>
    <s v="BFC TRANSPORTES"/>
    <s v="GRUPO GENNIUS BRASIL PRODUCAO E COMERCIALIZACAO DE ALIMENTOS SA"/>
    <n v="800"/>
    <d v="2023-07-03T00:00:00"/>
    <x v="0"/>
    <x v="6"/>
    <x v="0"/>
    <n v="7"/>
  </r>
  <r>
    <n v="1662"/>
    <n v="1"/>
    <d v="2023-07-04T00:00:00"/>
    <s v="BFC TRANSPORTES"/>
    <s v="GRUPO GENNIUS BRASIL PRODUCAO E COMERCIALIZACAO DE ALIMENTOS SA"/>
    <n v="2560"/>
    <d v="2023-07-04T00:00:00"/>
    <x v="0"/>
    <x v="6"/>
    <x v="0"/>
    <n v="7"/>
  </r>
  <r>
    <n v="1663"/>
    <n v="1"/>
    <d v="2023-07-04T00:00:00"/>
    <s v="BFC TRANSPORTES"/>
    <s v="GRUPO GENNIUS BRASIL PRODUCAO E COMERCIALIZACAO DE ALIMENTOS SA"/>
    <n v="800"/>
    <d v="2023-07-04T00:00:00"/>
    <x v="0"/>
    <x v="6"/>
    <x v="0"/>
    <n v="7"/>
  </r>
  <r>
    <n v="1664"/>
    <n v="1"/>
    <d v="2023-07-04T00:00:00"/>
    <s v="BFC TRANSPORTES"/>
    <s v="CAMARAVE EMPREENDIMENTOS LTDA"/>
    <n v="700"/>
    <d v="2023-07-04T00:00:00"/>
    <x v="0"/>
    <x v="6"/>
    <x v="7"/>
    <n v="7"/>
  </r>
  <r>
    <n v="1665"/>
    <n v="1"/>
    <d v="2023-07-05T00:00:00"/>
    <s v="BFC TRANSPORTES"/>
    <s v="GRUPO GENNIUS BRASIL PRODUCAO E COMERCIALIZACAO DE ALIMENTOS SA"/>
    <n v="4160"/>
    <d v="2023-07-05T00:00:00"/>
    <x v="0"/>
    <x v="6"/>
    <x v="0"/>
    <n v="7"/>
  </r>
  <r>
    <n v="1666"/>
    <n v="1"/>
    <d v="2023-07-06T00:00:00"/>
    <s v="BFC TRANSPORTES"/>
    <s v="GRUPO GENNIUS BRASIL PRODUCAO E COMERCIALIZACAO DE ALIMENTOS S.A"/>
    <n v="6271"/>
    <d v="2023-07-06T00:00:00"/>
    <x v="0"/>
    <x v="6"/>
    <x v="0"/>
    <n v="7"/>
  </r>
  <r>
    <n v="1667"/>
    <n v="1"/>
    <d v="2023-07-07T00:00:00"/>
    <s v="BFC TRANSPORTES"/>
    <s v="GRUPO GENNIUS BRASIL PRODUCAO E COMERCIALIZACAO DE ALIMENTOS SA"/>
    <n v="800"/>
    <d v="2023-07-07T00:00:00"/>
    <x v="0"/>
    <x v="6"/>
    <x v="0"/>
    <n v="7"/>
  </r>
  <r>
    <n v="1668"/>
    <n v="1"/>
    <d v="2023-07-07T00:00:00"/>
    <s v="BFC TRANSPORTES"/>
    <s v="GRUPO GENNIUS BRASIL PRODUCAO E COMERCIALIZACAO DE ALIMENTOS SA"/>
    <n v="5800"/>
    <d v="2023-07-07T00:00:00"/>
    <x v="0"/>
    <x v="6"/>
    <x v="0"/>
    <n v="7"/>
  </r>
  <r>
    <n v="1669"/>
    <n v="1"/>
    <d v="2023-07-07T00:00:00"/>
    <s v="BFC TRANSPORTES"/>
    <s v="GRUPO GENNIUS BRASIL PRODUCAO E COMERCIALIZACAO DE ALIMENTOS SA"/>
    <n v="2560"/>
    <d v="2023-07-07T00:00:00"/>
    <x v="0"/>
    <x v="6"/>
    <x v="0"/>
    <n v="7"/>
  </r>
  <r>
    <n v="1672"/>
    <n v="1"/>
    <d v="2023-07-10T00:00:00"/>
    <s v="BFC TRANSPORTES"/>
    <s v="GRUPO GENNIUS BRASIL PRODUCAO E COMERCIALIZACAO DE ALIMENTOS SA"/>
    <n v="5450"/>
    <d v="2023-07-10T00:00:00"/>
    <x v="0"/>
    <x v="6"/>
    <x v="0"/>
    <n v="7"/>
  </r>
  <r>
    <n v="1673"/>
    <n v="1"/>
    <d v="2023-07-10T00:00:00"/>
    <s v="BFC TRANSPORTES"/>
    <s v="GRUPO GENNIUS BRASIL PRODUCAO E COMERCIALIZACAO DE ALIMENTOS S.A"/>
    <n v="6271"/>
    <d v="2023-07-10T00:00:00"/>
    <x v="0"/>
    <x v="6"/>
    <x v="0"/>
    <n v="7"/>
  </r>
  <r>
    <n v="1674"/>
    <n v="1"/>
    <d v="2023-07-11T00:00:00"/>
    <s v="BFC TRANSPORTES"/>
    <s v="GRUPO GENNIUS BRASIL PRODUCAO E COMERCIALIZACAO DE ALIMENTOS SA"/>
    <n v="800"/>
    <d v="2023-07-11T00:00:00"/>
    <x v="0"/>
    <x v="6"/>
    <x v="0"/>
    <n v="7"/>
  </r>
  <r>
    <n v="1675"/>
    <n v="1"/>
    <d v="2023-07-12T00:00:00"/>
    <s v="BFC TRANSPORTES"/>
    <s v="GRUPO GENNIUS BRASIL PRODUCAO E COMERCIALIZACAO DE ALIMENTOS SA"/>
    <n v="2560"/>
    <d v="2023-07-12T00:00:00"/>
    <x v="0"/>
    <x v="6"/>
    <x v="0"/>
    <n v="7"/>
  </r>
  <r>
    <n v="1676"/>
    <n v="1"/>
    <d v="2023-07-13T00:00:00"/>
    <s v="BFC TRANSPORTES"/>
    <s v="GRUPO GENNIUS BRASIL PRODUCAO E COMERCIALIZACAO DE ALIMENTOS SA"/>
    <n v="800"/>
    <d v="2023-07-13T00:00:00"/>
    <x v="0"/>
    <x v="6"/>
    <x v="0"/>
    <n v="7"/>
  </r>
  <r>
    <n v="1677"/>
    <n v="1"/>
    <d v="2023-07-13T00:00:00"/>
    <s v="BFC TRANSPORTES"/>
    <s v="GRUPO GENNIUS BRASIL PRODUCAO E COMERCIALIZACAO DE ALIMENTOS SA"/>
    <n v="800"/>
    <d v="2023-07-13T00:00:00"/>
    <x v="0"/>
    <x v="6"/>
    <x v="0"/>
    <n v="7"/>
  </r>
  <r>
    <n v="1678"/>
    <n v="1"/>
    <d v="2023-07-14T00:00:00"/>
    <s v="BFC TRANSPORTES"/>
    <s v="GRUPO GENNIUS BRASIL PRODUCAO E COMERCIALIZACAO DE ALIMENTOS S.A"/>
    <n v="9500"/>
    <d v="2023-07-14T00:00:00"/>
    <x v="0"/>
    <x v="6"/>
    <x v="0"/>
    <n v="7"/>
  </r>
  <r>
    <n v="1679"/>
    <n v="1"/>
    <d v="2023-07-14T00:00:00"/>
    <s v="BFC TRANSPORTES"/>
    <s v="GRUPO GENNIUS BRASIL PRODUCAO E COMERCIALIZACAO DE ALIMENTOS SA"/>
    <n v="5450"/>
    <d v="2023-07-14T00:00:00"/>
    <x v="0"/>
    <x v="6"/>
    <x v="0"/>
    <n v="7"/>
  </r>
  <r>
    <n v="1680"/>
    <n v="1"/>
    <d v="2023-07-14T00:00:00"/>
    <s v="BFC TRANSPORTES"/>
    <s v="SOTILLE COMERCIO DE ALIMENTOS SAUDAVEIS LTDA"/>
    <n v="2600"/>
    <d v="2023-07-14T00:00:00"/>
    <x v="0"/>
    <x v="6"/>
    <x v="5"/>
    <n v="7"/>
  </r>
  <r>
    <n v="1681"/>
    <n v="1"/>
    <d v="2023-07-17T00:00:00"/>
    <s v="BFC TRANSPORTES"/>
    <s v="GRUPO GENNIUS BRASIL PRODUCAO E COMERCIALIZACAO DE ALIMENTOS SA"/>
    <n v="800"/>
    <d v="2023-07-17T00:00:00"/>
    <x v="0"/>
    <x v="6"/>
    <x v="0"/>
    <n v="7"/>
  </r>
  <r>
    <n v="1682"/>
    <n v="1"/>
    <d v="2023-07-17T00:00:00"/>
    <s v="BFC TRANSPORTES"/>
    <s v="GRUPO GENNIUS BRASIL PRODUCAO E COMERCIALIZACAO DE ALIMENTOS SA"/>
    <n v="2240"/>
    <d v="2023-07-17T00:00:00"/>
    <x v="0"/>
    <x v="6"/>
    <x v="0"/>
    <n v="7"/>
  </r>
  <r>
    <n v="1683"/>
    <n v="1"/>
    <d v="2023-07-17T00:00:00"/>
    <s v="BFC TRANSPORTES"/>
    <s v="GRUPO GENNIUS BRASIL PRODUCAO E COMERCIALIZACAO DE ALIMENTOS SA"/>
    <n v="4320"/>
    <d v="2023-07-17T00:00:00"/>
    <x v="0"/>
    <x v="6"/>
    <x v="0"/>
    <n v="7"/>
  </r>
  <r>
    <n v="1684"/>
    <n v="1"/>
    <d v="2023-07-18T00:00:00"/>
    <s v="BFC TRANSPORTES"/>
    <s v="GRUPO GENNIUS BRASIL PRODUCAO E COMERCIALIZACAO DE ALIMENTOS SA"/>
    <n v="800"/>
    <d v="2023-07-18T00:00:00"/>
    <x v="0"/>
    <x v="6"/>
    <x v="0"/>
    <n v="7"/>
  </r>
  <r>
    <n v="1685"/>
    <n v="1"/>
    <d v="2023-07-18T00:00:00"/>
    <s v="BFC TRANSPORTES"/>
    <s v="GRUPO GENNIUS BRASIL PRODUCAO E COMERCIALIZACAO DE ALIMENTOS SA"/>
    <n v="1120"/>
    <d v="2023-07-18T00:00:00"/>
    <x v="0"/>
    <x v="6"/>
    <x v="0"/>
    <n v="7"/>
  </r>
  <r>
    <n v="1686"/>
    <n v="1"/>
    <d v="2023-07-19T00:00:00"/>
    <s v="BFC TRANSPORTES"/>
    <s v="GRUPO GENNIUS BRASIL PRODUCAO E COMERCIALIZACAO DE ALIMENTOS SA"/>
    <n v="800"/>
    <d v="2023-07-19T00:00:00"/>
    <x v="0"/>
    <x v="6"/>
    <x v="0"/>
    <n v="7"/>
  </r>
  <r>
    <n v="1687"/>
    <n v="1"/>
    <d v="2023-07-19T00:00:00"/>
    <s v="BFC TRANSPORTES"/>
    <s v="GRUPO GENNIUS BRASIL PRODUCAO E COMERCIALIZACAO DE ALIMENTOS SA"/>
    <n v="2240"/>
    <d v="2023-07-19T00:00:00"/>
    <x v="0"/>
    <x v="6"/>
    <x v="0"/>
    <n v="7"/>
  </r>
  <r>
    <n v="1688"/>
    <n v="1"/>
    <d v="2023-07-20T00:00:00"/>
    <s v="BFC TRANSPORTES"/>
    <s v="GRUPO GENNIUS BRASIL PRODUCAO E COMERCIALIZACAO DE ALIMENTOS S.A"/>
    <n v="6270"/>
    <d v="2023-07-20T00:00:00"/>
    <x v="0"/>
    <x v="6"/>
    <x v="0"/>
    <n v="7"/>
  </r>
  <r>
    <n v="1689"/>
    <n v="1"/>
    <d v="2023-07-20T00:00:00"/>
    <s v="BFC TRANSPORTES"/>
    <s v="GRUPO GENNIUS BRASIL PRODUCAO E COMERCIALIZACAO DE ALIMENTOS SA"/>
    <n v="4200"/>
    <d v="2023-07-20T00:00:00"/>
    <x v="0"/>
    <x v="6"/>
    <x v="0"/>
    <n v="7"/>
  </r>
  <r>
    <n v="1690"/>
    <n v="1"/>
    <d v="2023-07-21T00:00:00"/>
    <s v="BFC TRANSPORTES"/>
    <s v="GRUPO GENNIUS BRASIL PRODUCAO E COMERCIALIZACAO DE ALIMENTOS SA"/>
    <n v="2850"/>
    <d v="2023-07-21T00:00:00"/>
    <x v="0"/>
    <x v="6"/>
    <x v="0"/>
    <n v="7"/>
  </r>
  <r>
    <n v="1691"/>
    <n v="1"/>
    <d v="2023-07-21T00:00:00"/>
    <s v="BFC TRANSPORTES"/>
    <s v="GRUPO GENNIUS BRASIL PRODUCAO E COMERCIALIZACAO DE ALIMENTOS SA"/>
    <n v="1950"/>
    <d v="2023-07-21T00:00:00"/>
    <x v="0"/>
    <x v="6"/>
    <x v="0"/>
    <n v="7"/>
  </r>
  <r>
    <n v="1692"/>
    <n v="1"/>
    <d v="2023-07-21T00:00:00"/>
    <s v="BFC TRANSPORTES"/>
    <s v="GRUPO GENNIUS BRASIL PRODUCAO E COMERCIALIZACAO DE ALIMENTOS SA"/>
    <n v="5525"/>
    <d v="2023-07-21T00:00:00"/>
    <x v="0"/>
    <x v="6"/>
    <x v="0"/>
    <n v="7"/>
  </r>
  <r>
    <n v="1693"/>
    <n v="1"/>
    <d v="2023-07-21T00:00:00"/>
    <s v="BFC TRANSPORTES"/>
    <s v="GRUPO GENNIUS BRASIL PRODUCAO E COMERCIALIZACAO DE ALIMENTOS SA"/>
    <n v="5300"/>
    <d v="2023-07-21T00:00:00"/>
    <x v="0"/>
    <x v="6"/>
    <x v="0"/>
    <n v="7"/>
  </r>
  <r>
    <n v="1694"/>
    <n v="1"/>
    <d v="2023-07-24T00:00:00"/>
    <s v="BFC TRANSPORTES"/>
    <s v="GRUPO GENNIUS BRASIL PRODUCAO E COMERCIALIZACAO DE ALIMENTOS SA"/>
    <n v="5450"/>
    <d v="2023-07-24T00:00:00"/>
    <x v="0"/>
    <x v="6"/>
    <x v="0"/>
    <n v="7"/>
  </r>
  <r>
    <n v="1695"/>
    <n v="1"/>
    <d v="2023-07-24T00:00:00"/>
    <s v="BFC TRANSPORTES"/>
    <s v="GRUPO GENNIUS BRASIL PRODUCAO E COMERCIALIZACAO DE ALIMENTOS SA"/>
    <n v="5450"/>
    <d v="2023-07-24T00:00:00"/>
    <x v="0"/>
    <x v="6"/>
    <x v="0"/>
    <n v="7"/>
  </r>
  <r>
    <n v="1696"/>
    <n v="1"/>
    <d v="2023-07-25T00:00:00"/>
    <s v="BFC TRANSPORTES"/>
    <s v="GRUPO GENNIUS BRASIL PRODUCAO E COMERCIALIZACAO DE ALIMENTOS SA"/>
    <n v="1600"/>
    <d v="2023-07-25T00:00:00"/>
    <x v="0"/>
    <x v="6"/>
    <x v="0"/>
    <n v="7"/>
  </r>
  <r>
    <n v="1697"/>
    <n v="1"/>
    <d v="2023-07-26T00:00:00"/>
    <s v="BFC TRANSPORTES"/>
    <s v="GRUPO GENNIUS BRASIL PRODUCAO E COMERCIALIZACAO DE ALIMENTOS SA"/>
    <n v="2400"/>
    <d v="2023-07-26T00:00:00"/>
    <x v="0"/>
    <x v="6"/>
    <x v="0"/>
    <n v="7"/>
  </r>
  <r>
    <n v="1698"/>
    <n v="1"/>
    <d v="2023-07-27T00:00:00"/>
    <s v="BFC TRANSPORTES"/>
    <s v="GRUPO GENNIUS BRASIL PRODUCAO E COMERCIALIZACAO DE ALIMENTOS SA"/>
    <n v="800"/>
    <d v="2023-07-27T00:00:00"/>
    <x v="0"/>
    <x v="6"/>
    <x v="0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8">
  <r>
    <d v="2021-05-11T00:00:00"/>
    <s v="V"/>
    <s v="RIO X RIBEIRÃO PRETO"/>
    <x v="0"/>
    <s v="27.665.906/0012-34"/>
    <d v="2021-06-02T00:00:00"/>
    <m/>
    <n v="24"/>
    <n v="4400"/>
    <s v=""/>
    <x v="0"/>
    <x v="0"/>
    <x v="0"/>
    <x v="0"/>
    <x v="0"/>
    <x v="0"/>
    <s v="VIAGEM"/>
    <n v="6"/>
    <s v="2021"/>
    <x v="0"/>
  </r>
  <r>
    <d v="2021-05-13T00:00:00"/>
    <s v="V"/>
    <s v="RIO X RIBEIRÃO PRETO"/>
    <x v="0"/>
    <s v="27.665.906/0012-34"/>
    <d v="2021-06-03T00:00:00"/>
    <n v="28"/>
    <n v="25"/>
    <n v="4400"/>
    <s v=""/>
    <x v="1"/>
    <x v="0"/>
    <x v="0"/>
    <x v="0"/>
    <x v="0"/>
    <x v="0"/>
    <s v="VIAGEM"/>
    <n v="6"/>
    <s v="2021"/>
    <x v="0"/>
  </r>
  <r>
    <d v="2021-05-12T00:00:00"/>
    <s v="V"/>
    <s v="RIBEIRÃO PRETO X RIO"/>
    <x v="0"/>
    <s v="27.665.906/0009-39"/>
    <d v="2021-05-24T00:00:00"/>
    <n v="29"/>
    <n v="26"/>
    <n v="2800"/>
    <s v=""/>
    <x v="2"/>
    <x v="0"/>
    <x v="0"/>
    <x v="0"/>
    <x v="0"/>
    <x v="1"/>
    <s v="VIAGEM"/>
    <n v="5"/>
    <s v="2021"/>
    <x v="1"/>
  </r>
  <r>
    <d v="2021-05-15T00:00:00"/>
    <s v="F"/>
    <s v="RIO"/>
    <x v="0"/>
    <s v="27.665.906/0009-39"/>
    <d v="2021-05-27T00:00:00"/>
    <n v="30"/>
    <n v="27"/>
    <n v="300"/>
    <s v=""/>
    <x v="3"/>
    <x v="0"/>
    <x v="0"/>
    <x v="0"/>
    <x v="0"/>
    <x v="1"/>
    <s v="FRETE EXTRAS"/>
    <n v="5"/>
    <s v="2021"/>
    <x v="1"/>
  </r>
  <r>
    <d v="2021-05-19T00:00:00"/>
    <s v="F"/>
    <s v="CENTRAL"/>
    <x v="0"/>
    <s v="27.665.906/0058-17"/>
    <d v="2021-05-26T00:00:00"/>
    <n v="31"/>
    <n v="28"/>
    <n v="250"/>
    <s v=""/>
    <x v="4"/>
    <x v="0"/>
    <x v="0"/>
    <x v="0"/>
    <x v="0"/>
    <x v="1"/>
    <s v="FRETE EXTRAS"/>
    <n v="5"/>
    <s v="2021"/>
    <x v="1"/>
  </r>
  <r>
    <d v="2021-05-19T00:00:00"/>
    <s v="F"/>
    <s v="VARGAS"/>
    <x v="0"/>
    <s v="27.665.906/0054-93"/>
    <d v="2021-05-26T00:00:00"/>
    <n v="32"/>
    <n v="29"/>
    <n v="250"/>
    <s v=""/>
    <x v="4"/>
    <x v="0"/>
    <x v="0"/>
    <x v="0"/>
    <x v="0"/>
    <x v="1"/>
    <s v="FRETE EXTRAS"/>
    <n v="5"/>
    <s v="2021"/>
    <x v="1"/>
  </r>
  <r>
    <d v="2021-05-19T00:00:00"/>
    <s v="F"/>
    <s v=""/>
    <x v="1"/>
    <s v="09.646.120/0001-35"/>
    <d v="2021-05-26T00:00:00"/>
    <n v="33"/>
    <n v="30"/>
    <n v="250"/>
    <s v=""/>
    <x v="4"/>
    <x v="0"/>
    <x v="0"/>
    <x v="0"/>
    <x v="0"/>
    <x v="1"/>
    <s v="FRETE EXTRAS"/>
    <n v="5"/>
    <s v="2021"/>
    <x v="1"/>
  </r>
  <r>
    <d v="2021-05-21T00:00:00"/>
    <s v="V"/>
    <s v="RIO X RIBEIRÃO PRETO"/>
    <x v="0"/>
    <s v="27.665.906/0012-34"/>
    <d v="2021-05-31T00:00:00"/>
    <n v="34"/>
    <n v="31"/>
    <n v="4400"/>
    <s v=""/>
    <x v="5"/>
    <x v="0"/>
    <x v="0"/>
    <x v="0"/>
    <x v="0"/>
    <x v="1"/>
    <s v="VIAGEM"/>
    <n v="5"/>
    <s v="2021"/>
    <x v="0"/>
  </r>
  <r>
    <d v="2021-05-26T00:00:00"/>
    <s v="F"/>
    <s v="Niteroi"/>
    <x v="0"/>
    <s v="27.665.906/0070-03"/>
    <d v="2021-06-05T00:00:00"/>
    <n v="36"/>
    <n v="33"/>
    <n v="200"/>
    <s v=""/>
    <x v="6"/>
    <x v="0"/>
    <x v="0"/>
    <x v="0"/>
    <x v="0"/>
    <x v="0"/>
    <s v="FRETE EXTRAS"/>
    <n v="6"/>
    <s v="2021"/>
    <x v="0"/>
  </r>
  <r>
    <d v="2021-05-26T00:00:00"/>
    <s v="F"/>
    <s v="São Gonçalo"/>
    <x v="0"/>
    <s v="27.665.906/0038-73"/>
    <d v="2021-06-05T00:00:00"/>
    <n v="37"/>
    <n v="34"/>
    <n v="200"/>
    <s v=""/>
    <x v="6"/>
    <x v="0"/>
    <x v="0"/>
    <x v="0"/>
    <x v="0"/>
    <x v="0"/>
    <s v="FRETE EXTRAS"/>
    <n v="6"/>
    <s v="2021"/>
    <x v="0"/>
  </r>
  <r>
    <d v="2021-05-26T00:00:00"/>
    <s v="V"/>
    <s v="RIO"/>
    <x v="0"/>
    <s v="27.665.906/0009-39"/>
    <d v="2021-06-07T00:00:00"/>
    <n v="38"/>
    <n v="35"/>
    <n v="3000"/>
    <s v=""/>
    <x v="1"/>
    <x v="0"/>
    <x v="0"/>
    <x v="0"/>
    <x v="0"/>
    <x v="0"/>
    <s v="VIAGEM"/>
    <n v="6"/>
    <s v="2021"/>
    <x v="0"/>
  </r>
  <r>
    <d v="2021-05-26T00:00:00"/>
    <s v="V"/>
    <s v="ITAPEVI"/>
    <x v="0"/>
    <s v="27.665.906/0003-43"/>
    <d v="2021-06-23T00:00:00"/>
    <n v="39"/>
    <n v="36"/>
    <n v="3000"/>
    <s v=""/>
    <x v="7"/>
    <x v="0"/>
    <x v="0"/>
    <x v="0"/>
    <x v="0"/>
    <x v="0"/>
    <s v="VIAGEM"/>
    <n v="6"/>
    <s v="2021"/>
    <x v="0"/>
  </r>
  <r>
    <d v="2021-05-27T00:00:00"/>
    <s v="F"/>
    <s v="RIO"/>
    <x v="0"/>
    <s v="27.665.906/0009-39"/>
    <d v="2021-06-07T00:00:00"/>
    <n v="40"/>
    <n v="37"/>
    <n v="800"/>
    <s v=""/>
    <x v="8"/>
    <x v="0"/>
    <x v="0"/>
    <x v="0"/>
    <x v="0"/>
    <x v="0"/>
    <s v="FRETE EXTRAS"/>
    <n v="6"/>
    <s v="2021"/>
    <x v="0"/>
  </r>
  <r>
    <d v="2021-06-01T00:00:00"/>
    <s v="V"/>
    <s v="ITAPEVI"/>
    <x v="0"/>
    <s v="27.665.906/0003-43"/>
    <d v="2021-06-23T00:00:00"/>
    <n v="62"/>
    <n v="57"/>
    <n v="3000"/>
    <s v=""/>
    <x v="7"/>
    <x v="0"/>
    <x v="0"/>
    <x v="1"/>
    <x v="0"/>
    <x v="0"/>
    <s v="VIAGEM"/>
    <n v="6"/>
    <s v="2021"/>
    <x v="0"/>
  </r>
  <r>
    <d v="2021-06-02T00:00:00"/>
    <s v="V"/>
    <s v="RIO"/>
    <x v="0"/>
    <s v="27.665.906/0009-39"/>
    <d v="2021-06-14T00:00:00"/>
    <n v="63"/>
    <n v="58"/>
    <n v="3000"/>
    <s v=""/>
    <x v="8"/>
    <x v="0"/>
    <x v="0"/>
    <x v="1"/>
    <x v="0"/>
    <x v="0"/>
    <s v="VIAGEM"/>
    <n v="6"/>
    <s v="2021"/>
    <x v="0"/>
  </r>
  <r>
    <d v="2021-06-02T00:00:00"/>
    <s v="V"/>
    <s v="ITAPEVI"/>
    <x v="0"/>
    <s v="27.665.906/0003-43"/>
    <d v="2021-06-23T00:00:00"/>
    <n v="65"/>
    <n v="60"/>
    <n v="3500"/>
    <s v=""/>
    <x v="7"/>
    <x v="0"/>
    <x v="0"/>
    <x v="1"/>
    <x v="0"/>
    <x v="0"/>
    <s v="VIAGEM"/>
    <n v="6"/>
    <s v="2021"/>
    <x v="0"/>
  </r>
  <r>
    <d v="2021-06-02T00:00:00"/>
    <s v="V"/>
    <s v="RIO"/>
    <x v="0"/>
    <s v="27.665.906/0009-39"/>
    <d v="2021-06-14T00:00:00"/>
    <n v="66"/>
    <n v="61"/>
    <n v="3500"/>
    <s v=""/>
    <x v="8"/>
    <x v="0"/>
    <x v="0"/>
    <x v="1"/>
    <x v="0"/>
    <x v="0"/>
    <s v="VIAGEM"/>
    <n v="6"/>
    <s v="2021"/>
    <x v="0"/>
  </r>
  <r>
    <d v="2021-06-04T00:00:00"/>
    <s v="H"/>
    <s v="Alameda São Boaventura"/>
    <x v="0"/>
    <s v="27.665.906/0070-03"/>
    <d v="2021-06-10T00:00:00"/>
    <n v="67"/>
    <n v="62"/>
    <n v="1000"/>
    <s v=""/>
    <x v="9"/>
    <x v="0"/>
    <x v="0"/>
    <x v="1"/>
    <x v="0"/>
    <x v="0"/>
    <s v="HABIBS"/>
    <n v="6"/>
    <s v="2021"/>
    <x v="0"/>
  </r>
  <r>
    <d v="2021-06-04T00:00:00"/>
    <s v="H"/>
    <s v="Américas ( Padeli )"/>
    <x v="0"/>
    <s v="27.665.906/0034-40"/>
    <d v="2021-06-10T00:00:00"/>
    <n v="68"/>
    <n v="63"/>
    <n v="5330"/>
    <s v=""/>
    <x v="9"/>
    <x v="0"/>
    <x v="0"/>
    <x v="1"/>
    <x v="0"/>
    <x v="0"/>
    <s v="HABIBS"/>
    <n v="6"/>
    <s v="2021"/>
    <x v="0"/>
  </r>
  <r>
    <d v="2021-06-04T00:00:00"/>
    <s v="H"/>
    <s v="Av Brasil"/>
    <x v="0"/>
    <s v="27.665.906/0039-54"/>
    <d v="2021-06-10T00:00:00"/>
    <n v="69"/>
    <n v="64"/>
    <n v="2774"/>
    <s v=""/>
    <x v="9"/>
    <x v="0"/>
    <x v="0"/>
    <x v="1"/>
    <x v="0"/>
    <x v="0"/>
    <s v="HABIBS"/>
    <n v="6"/>
    <s v="2021"/>
    <x v="0"/>
  </r>
  <r>
    <d v="2021-06-04T00:00:00"/>
    <s v="H"/>
    <s v="Belford Roxo"/>
    <x v="0"/>
    <s v="27.665.906/0040-98"/>
    <d v="2021-06-10T00:00:00"/>
    <n v="70"/>
    <n v="65"/>
    <n v="1890"/>
    <s v=""/>
    <x v="9"/>
    <x v="0"/>
    <x v="0"/>
    <x v="1"/>
    <x v="0"/>
    <x v="0"/>
    <s v="HABIBS"/>
    <n v="6"/>
    <s v="2021"/>
    <x v="0"/>
  </r>
  <r>
    <d v="2021-06-04T00:00:00"/>
    <s v="H"/>
    <s v="Campinho"/>
    <x v="2"/>
    <s v="16.492.785/0001-05"/>
    <d v="2021-06-10T00:00:00"/>
    <n v="71"/>
    <n v="66"/>
    <n v="2135"/>
    <s v=""/>
    <x v="10"/>
    <x v="0"/>
    <x v="0"/>
    <x v="1"/>
    <x v="0"/>
    <x v="0"/>
    <s v="HABIBS"/>
    <n v="6"/>
    <s v="2021"/>
    <x v="0"/>
  </r>
  <r>
    <d v="2021-06-04T00:00:00"/>
    <s v="H"/>
    <s v="Campo Grande I"/>
    <x v="0"/>
    <s v="27.665.906/0041-79"/>
    <d v="2021-06-10T00:00:00"/>
    <n v="74"/>
    <n v="67"/>
    <n v="1314"/>
    <s v=""/>
    <x v="9"/>
    <x v="0"/>
    <x v="0"/>
    <x v="1"/>
    <x v="0"/>
    <x v="0"/>
    <s v="HABIBS"/>
    <n v="6"/>
    <s v="2021"/>
    <x v="0"/>
  </r>
  <r>
    <d v="2021-06-04T00:00:00"/>
    <s v="H"/>
    <s v="Campo Grande II"/>
    <x v="0"/>
    <s v="27.665.906/0056-55"/>
    <d v="2021-06-10T00:00:00"/>
    <n v="73"/>
    <n v="68"/>
    <n v="975"/>
    <s v=""/>
    <x v="9"/>
    <x v="0"/>
    <x v="0"/>
    <x v="1"/>
    <x v="0"/>
    <x v="0"/>
    <s v="HABIBS"/>
    <n v="6"/>
    <s v="2021"/>
    <x v="0"/>
  </r>
  <r>
    <d v="2021-06-04T00:00:00"/>
    <s v="H"/>
    <s v="Central do Brasil"/>
    <x v="0"/>
    <s v="27.665.906/0058-17"/>
    <d v="2021-06-10T00:00:00"/>
    <n v="75"/>
    <n v="69"/>
    <n v="356"/>
    <s v=""/>
    <x v="9"/>
    <x v="0"/>
    <x v="0"/>
    <x v="1"/>
    <x v="0"/>
    <x v="0"/>
    <s v="HABIBS"/>
    <n v="6"/>
    <s v="2021"/>
    <x v="0"/>
  </r>
  <r>
    <d v="2021-06-04T00:00:00"/>
    <s v="H"/>
    <s v="Estrada Bandeirantes"/>
    <x v="0"/>
    <s v="27.665.906/0043-30"/>
    <d v="2021-06-10T00:00:00"/>
    <n v="76"/>
    <n v="70"/>
    <n v="5470"/>
    <s v=""/>
    <x v="9"/>
    <x v="0"/>
    <x v="0"/>
    <x v="1"/>
    <x v="0"/>
    <x v="0"/>
    <s v="HABIBS"/>
    <n v="6"/>
    <s v="2021"/>
    <x v="0"/>
  </r>
  <r>
    <d v="2021-06-04T00:00:00"/>
    <s v="H"/>
    <s v="Ilha do Governador"/>
    <x v="0"/>
    <s v="27.665.906/0069-70"/>
    <d v="2021-06-10T00:00:00"/>
    <n v="77"/>
    <n v="71"/>
    <n v="2751"/>
    <s v=""/>
    <x v="9"/>
    <x v="0"/>
    <x v="0"/>
    <x v="1"/>
    <x v="0"/>
    <x v="0"/>
    <s v="HABIBS"/>
    <n v="6"/>
    <s v="2021"/>
    <x v="0"/>
  </r>
  <r>
    <d v="2021-06-04T00:00:00"/>
    <s v="H"/>
    <s v="Intendente Magalhães"/>
    <x v="0"/>
    <s v="27.665.906/0064-65"/>
    <d v="2021-06-10T00:00:00"/>
    <n v="79"/>
    <n v="72"/>
    <n v="2517"/>
    <s v=""/>
    <x v="9"/>
    <x v="0"/>
    <x v="0"/>
    <x v="1"/>
    <x v="0"/>
    <x v="0"/>
    <s v="HABIBS"/>
    <n v="6"/>
    <s v="2021"/>
    <x v="0"/>
  </r>
  <r>
    <d v="2021-06-04T00:00:00"/>
    <s v="H"/>
    <s v="Madureira"/>
    <x v="0"/>
    <s v="27.665.906/0060-31"/>
    <d v="2021-06-10T00:00:00"/>
    <n v="80"/>
    <n v="73"/>
    <n v="940"/>
    <s v=""/>
    <x v="9"/>
    <x v="0"/>
    <x v="0"/>
    <x v="1"/>
    <x v="0"/>
    <x v="0"/>
    <s v="HABIBS"/>
    <n v="6"/>
    <s v="2021"/>
    <x v="0"/>
  </r>
  <r>
    <d v="2021-06-04T00:00:00"/>
    <s v="H"/>
    <s v="Méier"/>
    <x v="0"/>
    <s v="27.665.906/0037-92"/>
    <d v="2021-06-10T00:00:00"/>
    <n v="81"/>
    <n v="74"/>
    <n v="1230"/>
    <s v=""/>
    <x v="9"/>
    <x v="0"/>
    <x v="0"/>
    <x v="1"/>
    <x v="0"/>
    <x v="0"/>
    <s v="HABIBS"/>
    <n v="6"/>
    <s v="2021"/>
    <x v="0"/>
  </r>
  <r>
    <d v="2021-06-04T00:00:00"/>
    <s v="H"/>
    <s v="Pavuna"/>
    <x v="0"/>
    <s v="27.665.906/0047-64"/>
    <d v="2021-06-10T00:00:00"/>
    <n v="82"/>
    <n v="75"/>
    <n v="760"/>
    <s v=""/>
    <x v="9"/>
    <x v="0"/>
    <x v="0"/>
    <x v="1"/>
    <x v="0"/>
    <x v="0"/>
    <s v="HABIBS"/>
    <n v="6"/>
    <s v="2021"/>
    <x v="0"/>
  </r>
  <r>
    <d v="2021-06-04T00:00:00"/>
    <s v="H"/>
    <s v="Pilares"/>
    <x v="0"/>
    <s v="27.665.906/0042-50"/>
    <d v="2021-06-10T00:00:00"/>
    <n v="83"/>
    <n v="76"/>
    <n v="2360"/>
    <s v=""/>
    <x v="9"/>
    <x v="0"/>
    <x v="0"/>
    <x v="1"/>
    <x v="0"/>
    <x v="0"/>
    <s v="HABIBS"/>
    <n v="6"/>
    <s v="2021"/>
    <x v="0"/>
  </r>
  <r>
    <d v="2021-06-04T00:00:00"/>
    <s v="H"/>
    <s v="Pres Vargas"/>
    <x v="0"/>
    <s v="27.665.906/0054-93"/>
    <d v="2021-06-10T00:00:00"/>
    <n v="84"/>
    <n v="77"/>
    <n v="618.75"/>
    <s v=""/>
    <x v="9"/>
    <x v="0"/>
    <x v="0"/>
    <x v="1"/>
    <x v="0"/>
    <x v="0"/>
    <s v="HABIBS"/>
    <n v="6"/>
    <s v="2021"/>
    <x v="0"/>
  </r>
  <r>
    <d v="2021-06-04T00:00:00"/>
    <s v="H"/>
    <s v="Quiosque Copacabana"/>
    <x v="1"/>
    <s v="09.646.120/0001-35"/>
    <d v="2021-06-10T00:00:00"/>
    <n v="85"/>
    <n v="78"/>
    <n v="537"/>
    <s v=""/>
    <x v="9"/>
    <x v="0"/>
    <x v="0"/>
    <x v="1"/>
    <x v="0"/>
    <x v="0"/>
    <s v="HABIBS"/>
    <n v="6"/>
    <s v="2021"/>
    <x v="0"/>
  </r>
  <r>
    <d v="2021-06-04T00:00:00"/>
    <s v="H"/>
    <s v="Ragazzo Americas"/>
    <x v="3"/>
    <s v="22.749.835/0157-07"/>
    <d v="2021-07-01T00:00:00"/>
    <s v="TED"/>
    <n v="79"/>
    <n v="1870"/>
    <s v=""/>
    <x v="11"/>
    <x v="0"/>
    <x v="0"/>
    <x v="1"/>
    <x v="0"/>
    <x v="2"/>
    <s v="HABIBS"/>
    <n v="7"/>
    <s v="2021"/>
    <x v="2"/>
  </r>
  <r>
    <d v="2021-06-04T00:00:00"/>
    <s v="H"/>
    <s v="São Gonçalo"/>
    <x v="0"/>
    <s v="27.665.906/0038-73"/>
    <d v="2021-06-10T00:00:00"/>
    <n v="86"/>
    <n v="80"/>
    <n v="895"/>
    <s v=""/>
    <x v="9"/>
    <x v="0"/>
    <x v="0"/>
    <x v="1"/>
    <x v="0"/>
    <x v="0"/>
    <s v="HABIBS"/>
    <n v="6"/>
    <s v="2021"/>
    <x v="0"/>
  </r>
  <r>
    <d v="2021-06-05T00:00:00"/>
    <s v="V"/>
    <s v="ITAPEVI"/>
    <x v="0"/>
    <s v="27.665.906/0003-43"/>
    <d v="2021-06-23T00:00:00"/>
    <n v="87"/>
    <n v="81"/>
    <n v="3000"/>
    <s v=""/>
    <x v="7"/>
    <x v="0"/>
    <x v="0"/>
    <x v="1"/>
    <x v="0"/>
    <x v="0"/>
    <s v="VIAGEM"/>
    <n v="6"/>
    <s v="2021"/>
    <x v="0"/>
  </r>
  <r>
    <d v="2021-06-09T00:00:00"/>
    <s v="V"/>
    <s v="RIO"/>
    <x v="0"/>
    <s v="27.665.906/0009-39"/>
    <d v="2021-06-19T00:00:00"/>
    <n v="89"/>
    <n v="83"/>
    <n v="3000"/>
    <s v=""/>
    <x v="12"/>
    <x v="0"/>
    <x v="0"/>
    <x v="1"/>
    <x v="0"/>
    <x v="0"/>
    <s v="VIAGEM"/>
    <n v="6"/>
    <s v="2021"/>
    <x v="0"/>
  </r>
  <r>
    <d v="2021-06-10T00:00:00"/>
    <s v="V"/>
    <s v="ITAPEVI"/>
    <x v="0"/>
    <s v="27.665.906/0003-43"/>
    <d v="2021-06-20T00:00:00"/>
    <n v="90"/>
    <n v="84"/>
    <n v="3000"/>
    <s v=""/>
    <x v="12"/>
    <x v="0"/>
    <x v="0"/>
    <x v="1"/>
    <x v="0"/>
    <x v="0"/>
    <s v="VIAGEM"/>
    <n v="6"/>
    <s v="2021"/>
    <x v="0"/>
  </r>
  <r>
    <d v="2021-06-11T00:00:00"/>
    <s v="V"/>
    <s v="RIO"/>
    <x v="0"/>
    <s v="27.665.906/0009-39"/>
    <d v="2021-06-21T00:00:00"/>
    <n v="91"/>
    <n v="85"/>
    <n v="3000"/>
    <s v=""/>
    <x v="12"/>
    <x v="0"/>
    <x v="0"/>
    <x v="1"/>
    <x v="0"/>
    <x v="0"/>
    <s v="VIAGEM"/>
    <n v="6"/>
    <s v="2021"/>
    <x v="0"/>
  </r>
  <r>
    <d v="2021-06-11T00:00:00"/>
    <s v="F"/>
    <s v="RIO(Baymarket-Esfirra)"/>
    <x v="0"/>
    <s v="27.665.906/0009-39"/>
    <d v="2021-06-21T00:00:00"/>
    <n v="92"/>
    <n v="86"/>
    <n v="400"/>
    <s v=""/>
    <x v="12"/>
    <x v="0"/>
    <x v="0"/>
    <x v="1"/>
    <x v="0"/>
    <x v="0"/>
    <s v="FRETE EXTRAS"/>
    <n v="6"/>
    <s v="2021"/>
    <x v="0"/>
  </r>
  <r>
    <d v="2021-06-14T00:00:00"/>
    <s v="V"/>
    <s v="ITAPEVI"/>
    <x v="0"/>
    <s v="27.665.906/0003-43"/>
    <d v="2021-06-24T00:00:00"/>
    <n v="93"/>
    <n v="87"/>
    <n v="3000"/>
    <s v=""/>
    <x v="11"/>
    <x v="0"/>
    <x v="0"/>
    <x v="1"/>
    <x v="0"/>
    <x v="0"/>
    <s v="VIAGEM"/>
    <n v="6"/>
    <s v="2021"/>
    <x v="2"/>
  </r>
  <r>
    <d v="2021-06-15T00:00:00"/>
    <s v="V"/>
    <s v="FRIBURGO"/>
    <x v="4"/>
    <s v="34.294.164/0001-90"/>
    <d v="2021-06-15T00:00:00"/>
    <s v="PIX"/>
    <n v="88"/>
    <n v="2000"/>
    <s v=""/>
    <x v="13"/>
    <x v="0"/>
    <x v="0"/>
    <x v="1"/>
    <x v="0"/>
    <x v="0"/>
    <s v="VIAGEM"/>
    <n v="6"/>
    <s v="2021"/>
    <x v="0"/>
  </r>
  <r>
    <d v="2021-06-16T00:00:00"/>
    <s v="V"/>
    <s v="ITAPEVI"/>
    <x v="0"/>
    <s v="27.665.906/0003-43"/>
    <d v="2021-06-25T00:00:00"/>
    <n v="94"/>
    <n v="89"/>
    <n v="3000"/>
    <s v=""/>
    <x v="11"/>
    <x v="0"/>
    <x v="0"/>
    <x v="1"/>
    <x v="0"/>
    <x v="0"/>
    <s v="VIAGEM"/>
    <n v="6"/>
    <s v="2021"/>
    <x v="2"/>
  </r>
  <r>
    <d v="2021-06-17T00:00:00"/>
    <s v="V"/>
    <s v="RIO"/>
    <x v="0"/>
    <s v="27.665.906/0009-39"/>
    <d v="2021-06-28T00:00:00"/>
    <n v="95"/>
    <n v="90"/>
    <n v="3000"/>
    <s v=""/>
    <x v="14"/>
    <x v="0"/>
    <x v="0"/>
    <x v="1"/>
    <x v="0"/>
    <x v="0"/>
    <s v="VIAGEM"/>
    <n v="6"/>
    <s v="2021"/>
    <x v="0"/>
  </r>
  <r>
    <d v="2021-06-12T00:00:00"/>
    <s v="F"/>
    <s v="PAVUNA/MADUREIRA/COPACABA (ENTREGA ESFIRRA)"/>
    <x v="0"/>
    <s v="27.665.906/0009-39"/>
    <d v="2021-06-22T00:00:00"/>
    <n v="96"/>
    <n v="91"/>
    <n v="600"/>
    <s v=""/>
    <x v="15"/>
    <x v="0"/>
    <x v="0"/>
    <x v="1"/>
    <x v="0"/>
    <x v="0"/>
    <s v="FRETE EXTRAS"/>
    <n v="6"/>
    <s v="2021"/>
    <x v="0"/>
  </r>
  <r>
    <d v="2021-06-17T00:00:00"/>
    <s v="F"/>
    <s v="7 LOJAS RAGAZZO"/>
    <x v="0"/>
    <s v="27.665.906/0009-39"/>
    <d v="2021-06-21T00:00:00"/>
    <n v="97"/>
    <n v="92"/>
    <n v="1600"/>
    <s v=""/>
    <x v="15"/>
    <x v="0"/>
    <x v="0"/>
    <x v="1"/>
    <x v="0"/>
    <x v="0"/>
    <s v="FRETE EXTRAS"/>
    <n v="6"/>
    <s v="2021"/>
    <x v="0"/>
  </r>
  <r>
    <d v="2021-06-17T00:00:00"/>
    <s v="F"/>
    <s v="RIO(Baymarket-Esfirra)"/>
    <x v="0"/>
    <s v="27.665.906/0009-39"/>
    <d v="2021-06-28T00:00:00"/>
    <n v="98"/>
    <n v="93"/>
    <n v="300"/>
    <s v=""/>
    <x v="14"/>
    <x v="0"/>
    <x v="0"/>
    <x v="1"/>
    <x v="0"/>
    <x v="0"/>
    <s v="FRETE EXTRAS"/>
    <n v="6"/>
    <s v="2021"/>
    <x v="0"/>
  </r>
  <r>
    <d v="2021-06-19T00:00:00"/>
    <s v="F"/>
    <s v="RIO(Baymarket-Esfirra)"/>
    <x v="0"/>
    <s v="27.665.906/0009-39"/>
    <d v="2021-06-29T00:00:00"/>
    <s v="TED"/>
    <n v="94"/>
    <n v="500"/>
    <s v=""/>
    <x v="16"/>
    <x v="0"/>
    <x v="0"/>
    <x v="1"/>
    <x v="0"/>
    <x v="0"/>
    <s v="FRETE EXTRAS"/>
    <n v="6"/>
    <s v="2021"/>
    <x v="2"/>
  </r>
  <r>
    <d v="2021-06-21T00:00:00"/>
    <s v="V"/>
    <s v="ITAPEVI"/>
    <x v="0"/>
    <s v="27.665.906/0003-43"/>
    <d v="2021-07-01T00:00:00"/>
    <n v="100"/>
    <n v="95"/>
    <n v="3000"/>
    <s v=""/>
    <x v="11"/>
    <x v="0"/>
    <x v="0"/>
    <x v="1"/>
    <x v="0"/>
    <x v="2"/>
    <s v="VIAGEM"/>
    <n v="7"/>
    <s v="2021"/>
    <x v="2"/>
  </r>
  <r>
    <d v="2021-06-21T00:00:00"/>
    <s v="F"/>
    <s v="Belford Roxo(FRETE EXTRA)"/>
    <x v="0"/>
    <s v="27.665.906/0040-98"/>
    <d v="2021-07-01T00:00:00"/>
    <n v="101"/>
    <n v="96"/>
    <n v="250"/>
    <s v=""/>
    <x v="17"/>
    <x v="0"/>
    <x v="0"/>
    <x v="1"/>
    <x v="0"/>
    <x v="2"/>
    <s v="FRETE EXTRAS"/>
    <n v="7"/>
    <s v="2021"/>
    <x v="2"/>
  </r>
  <r>
    <d v="2021-06-22T00:00:00"/>
    <s v="V"/>
    <s v="RIO"/>
    <x v="0"/>
    <s v="27.665.906/0009-39"/>
    <d v="2021-07-02T00:00:00"/>
    <n v="103"/>
    <n v="97"/>
    <n v="4400"/>
    <s v=""/>
    <x v="16"/>
    <x v="0"/>
    <x v="0"/>
    <x v="1"/>
    <x v="0"/>
    <x v="2"/>
    <s v="VIAGEM"/>
    <n v="7"/>
    <s v="2021"/>
    <x v="2"/>
  </r>
  <r>
    <d v="2021-06-22T00:00:00"/>
    <s v="F"/>
    <s v="RIO(Retirada e entrega baby churros)"/>
    <x v="0"/>
    <s v="27.665.906/0009-39"/>
    <d v="2021-07-02T00:00:00"/>
    <n v="104"/>
    <n v="98"/>
    <n v="800"/>
    <s v=""/>
    <x v="16"/>
    <x v="0"/>
    <x v="0"/>
    <x v="1"/>
    <x v="0"/>
    <x v="2"/>
    <s v="FRETE EXTRAS"/>
    <n v="7"/>
    <s v="2021"/>
    <x v="2"/>
  </r>
  <r>
    <d v="2021-06-23T00:00:00"/>
    <s v="F"/>
    <s v="RIO(Calebresa/Pepperoni Habib's)"/>
    <x v="0"/>
    <s v="27.665.906/0009-39"/>
    <d v="2021-07-03T00:00:00"/>
    <n v="105"/>
    <n v="99"/>
    <n v="600"/>
    <s v=""/>
    <x v="18"/>
    <x v="0"/>
    <x v="0"/>
    <x v="1"/>
    <x v="0"/>
    <x v="2"/>
    <s v="FRETE EXTRAS"/>
    <n v="7"/>
    <s v="2021"/>
    <x v="2"/>
  </r>
  <r>
    <d v="2021-06-24T00:00:00"/>
    <s v="F"/>
    <s v="HABIBS AMERICA, HABIBS SÃO GONÇALO"/>
    <x v="0"/>
    <s v="27.665.906/0009-39"/>
    <d v="2021-07-04T00:00:00"/>
    <n v="106"/>
    <n v="100"/>
    <n v="600"/>
    <s v=""/>
    <x v="18"/>
    <x v="0"/>
    <x v="0"/>
    <x v="1"/>
    <x v="0"/>
    <x v="2"/>
    <s v="FRETE EXTRAS"/>
    <n v="7"/>
    <s v="2021"/>
    <x v="2"/>
  </r>
  <r>
    <d v="2021-06-25T00:00:00"/>
    <s v="F"/>
    <s v="Av Brasil(IMPRODUTIVO)"/>
    <x v="0"/>
    <s v="27.665.906/0039-54"/>
    <d v="2021-07-05T00:00:00"/>
    <n v="107"/>
    <n v="101"/>
    <n v="250"/>
    <s v=""/>
    <x v="18"/>
    <x v="0"/>
    <x v="0"/>
    <x v="1"/>
    <x v="0"/>
    <x v="2"/>
    <s v="FRETE EXTRAS"/>
    <n v="7"/>
    <s v="2021"/>
    <x v="2"/>
  </r>
  <r>
    <d v="2021-06-25T00:00:00"/>
    <s v="V"/>
    <s v="ITAPEVI"/>
    <x v="0"/>
    <s v="27.665.906/0003-43"/>
    <d v="2021-07-05T00:00:00"/>
    <n v="108"/>
    <n v="102"/>
    <n v="3000"/>
    <s v=""/>
    <x v="19"/>
    <x v="0"/>
    <x v="0"/>
    <x v="1"/>
    <x v="0"/>
    <x v="2"/>
    <s v="VIAGEM"/>
    <n v="7"/>
    <s v="2021"/>
    <x v="2"/>
  </r>
  <r>
    <d v="2021-06-29T00:00:00"/>
    <s v="H"/>
    <s v="Alameda São Boaventura"/>
    <x v="0"/>
    <s v="27.665.906/0070-03"/>
    <d v="2021-07-10T00:00:00"/>
    <n v="109"/>
    <n v="103"/>
    <n v="4000"/>
    <s v=""/>
    <x v="11"/>
    <x v="0"/>
    <x v="0"/>
    <x v="1"/>
    <x v="0"/>
    <x v="2"/>
    <s v="HABIBS"/>
    <n v="7"/>
    <s v="2021"/>
    <x v="2"/>
  </r>
  <r>
    <d v="2021-06-29T00:00:00"/>
    <s v="H"/>
    <s v="Américas ( Padeli )"/>
    <x v="0"/>
    <s v="27.665.906/0034-40"/>
    <d v="2021-07-10T00:00:00"/>
    <n v="110"/>
    <n v="104"/>
    <n v="5330"/>
    <s v=""/>
    <x v="11"/>
    <x v="0"/>
    <x v="0"/>
    <x v="1"/>
    <x v="0"/>
    <x v="2"/>
    <s v="HABIBS"/>
    <n v="7"/>
    <s v="2021"/>
    <x v="2"/>
  </r>
  <r>
    <d v="2021-06-29T00:00:00"/>
    <s v="H"/>
    <s v="Av Brasil"/>
    <x v="0"/>
    <s v="27.665.906/0039-54"/>
    <d v="2021-07-10T00:00:00"/>
    <n v="111"/>
    <n v="105"/>
    <n v="4930"/>
    <s v=""/>
    <x v="11"/>
    <x v="0"/>
    <x v="0"/>
    <x v="1"/>
    <x v="0"/>
    <x v="2"/>
    <s v="HABIBS"/>
    <n v="7"/>
    <s v="2021"/>
    <x v="2"/>
  </r>
  <r>
    <d v="2021-06-29T00:00:00"/>
    <s v="H"/>
    <s v="Belford Roxo"/>
    <x v="0"/>
    <s v="27.665.906/0040-98"/>
    <d v="2021-07-10T00:00:00"/>
    <n v="112"/>
    <n v="106"/>
    <n v="3360"/>
    <s v=""/>
    <x v="11"/>
    <x v="0"/>
    <x v="0"/>
    <x v="1"/>
    <x v="0"/>
    <x v="2"/>
    <s v="HABIBS"/>
    <n v="7"/>
    <s v="2021"/>
    <x v="2"/>
  </r>
  <r>
    <d v="2021-06-29T00:00:00"/>
    <s v="H"/>
    <s v="Campinho"/>
    <x v="2"/>
    <s v="16.492.785/0001-05"/>
    <d v="2021-07-10T00:00:00"/>
    <n v="113"/>
    <n v="107"/>
    <n v="3794"/>
    <s v=""/>
    <x v="11"/>
    <x v="0"/>
    <x v="0"/>
    <x v="1"/>
    <x v="0"/>
    <x v="2"/>
    <s v="HABIBS"/>
    <n v="7"/>
    <s v="2021"/>
    <x v="2"/>
  </r>
  <r>
    <d v="2021-06-29T00:00:00"/>
    <s v="H"/>
    <s v="Campo Grande I"/>
    <x v="0"/>
    <s v="27.665.906/0041-79"/>
    <d v="2021-07-10T00:00:00"/>
    <n v="114"/>
    <n v="108"/>
    <n v="5255"/>
    <s v=""/>
    <x v="20"/>
    <x v="0"/>
    <x v="0"/>
    <x v="1"/>
    <x v="0"/>
    <x v="2"/>
    <s v="HABIBS"/>
    <n v="7"/>
    <s v="2021"/>
    <x v="2"/>
  </r>
  <r>
    <d v="2021-06-29T00:00:00"/>
    <s v="H"/>
    <s v="Campo Grande II"/>
    <x v="0"/>
    <s v="27.665.906/0056-55"/>
    <d v="2021-07-10T00:00:00"/>
    <n v="115"/>
    <n v="109"/>
    <n v="3900"/>
    <s v=""/>
    <x v="11"/>
    <x v="0"/>
    <x v="0"/>
    <x v="1"/>
    <x v="0"/>
    <x v="2"/>
    <s v="HABIBS"/>
    <n v="7"/>
    <s v="2021"/>
    <x v="2"/>
  </r>
  <r>
    <d v="2021-06-29T00:00:00"/>
    <s v="H"/>
    <s v="Central do Brasil"/>
    <x v="0"/>
    <s v="27.665.906/0058-17"/>
    <d v="2021-07-10T00:00:00"/>
    <n v="116"/>
    <n v="110"/>
    <n v="1430"/>
    <s v=""/>
    <x v="11"/>
    <x v="0"/>
    <x v="0"/>
    <x v="1"/>
    <x v="0"/>
    <x v="2"/>
    <s v="HABIBS"/>
    <n v="7"/>
    <s v="2021"/>
    <x v="2"/>
  </r>
  <r>
    <d v="2021-06-29T00:00:00"/>
    <s v="H"/>
    <s v="Estrada Bandeirantes"/>
    <x v="0"/>
    <s v="27.665.906/0043-30"/>
    <d v="2021-07-10T00:00:00"/>
    <n v="117"/>
    <n v="111"/>
    <n v="5470"/>
    <s v=""/>
    <x v="11"/>
    <x v="0"/>
    <x v="0"/>
    <x v="1"/>
    <x v="0"/>
    <x v="2"/>
    <s v="HABIBS"/>
    <n v="7"/>
    <s v="2021"/>
    <x v="2"/>
  </r>
  <r>
    <d v="2021-06-29T00:00:00"/>
    <s v="H"/>
    <s v="Ilha do Governador"/>
    <x v="0"/>
    <s v="27.665.906/0069-70"/>
    <d v="2021-07-10T00:00:00"/>
    <n v="118"/>
    <n v="112"/>
    <n v="4890"/>
    <s v=""/>
    <x v="11"/>
    <x v="0"/>
    <x v="0"/>
    <x v="1"/>
    <x v="0"/>
    <x v="2"/>
    <s v="HABIBS"/>
    <n v="7"/>
    <s v="2021"/>
    <x v="2"/>
  </r>
  <r>
    <d v="2021-06-29T00:00:00"/>
    <s v="H"/>
    <s v="Intendente Magalhães"/>
    <x v="0"/>
    <s v="27.665.906/0064-65"/>
    <d v="2021-07-10T00:00:00"/>
    <n v="119"/>
    <n v="113"/>
    <n v="4474"/>
    <s v=""/>
    <x v="11"/>
    <x v="0"/>
    <x v="0"/>
    <x v="1"/>
    <x v="0"/>
    <x v="2"/>
    <s v="HABIBS"/>
    <n v="7"/>
    <s v="2021"/>
    <x v="2"/>
  </r>
  <r>
    <d v="2021-06-29T00:00:00"/>
    <s v="H"/>
    <s v="Madureira"/>
    <x v="0"/>
    <s v="27.665.906/0060-31"/>
    <d v="2021-07-10T00:00:00"/>
    <n v="120"/>
    <n v="114"/>
    <n v="940"/>
    <s v=""/>
    <x v="11"/>
    <x v="0"/>
    <x v="0"/>
    <x v="1"/>
    <x v="0"/>
    <x v="2"/>
    <s v="HABIBS"/>
    <n v="7"/>
    <s v="2021"/>
    <x v="2"/>
  </r>
  <r>
    <d v="2021-06-29T00:00:00"/>
    <s v="H"/>
    <s v="Méier"/>
    <x v="0"/>
    <s v="27.665.906/0037-92"/>
    <d v="2021-07-10T00:00:00"/>
    <n v="121"/>
    <n v="115"/>
    <n v="4920"/>
    <s v=""/>
    <x v="11"/>
    <x v="0"/>
    <x v="0"/>
    <x v="1"/>
    <x v="0"/>
    <x v="2"/>
    <s v="HABIBS"/>
    <n v="7"/>
    <s v="2021"/>
    <x v="2"/>
  </r>
  <r>
    <d v="2021-06-29T00:00:00"/>
    <s v="H"/>
    <s v="Pavuna"/>
    <x v="0"/>
    <s v="27.665.906/0047-64"/>
    <d v="2021-07-10T00:00:00"/>
    <n v="122"/>
    <n v="116"/>
    <n v="760"/>
    <s v=""/>
    <x v="11"/>
    <x v="0"/>
    <x v="0"/>
    <x v="1"/>
    <x v="0"/>
    <x v="2"/>
    <s v="HABIBS"/>
    <n v="7"/>
    <s v="2021"/>
    <x v="2"/>
  </r>
  <r>
    <d v="2021-06-29T00:00:00"/>
    <s v="H"/>
    <s v="Pilares"/>
    <x v="0"/>
    <s v="27.665.906/0042-50"/>
    <d v="2021-07-10T00:00:00"/>
    <n v="123"/>
    <n v="117"/>
    <n v="4194"/>
    <s v=""/>
    <x v="11"/>
    <x v="0"/>
    <x v="0"/>
    <x v="1"/>
    <x v="0"/>
    <x v="2"/>
    <s v="HABIBS"/>
    <n v="7"/>
    <s v="2021"/>
    <x v="2"/>
  </r>
  <r>
    <d v="2021-06-29T00:00:00"/>
    <s v="H"/>
    <s v="Pres Vargas"/>
    <x v="0"/>
    <s v="27.665.906/0054-93"/>
    <d v="2021-07-10T00:00:00"/>
    <n v="124"/>
    <n v="118"/>
    <n v="2475"/>
    <s v=""/>
    <x v="11"/>
    <x v="0"/>
    <x v="0"/>
    <x v="1"/>
    <x v="0"/>
    <x v="2"/>
    <s v="HABIBS"/>
    <n v="7"/>
    <s v="2021"/>
    <x v="2"/>
  </r>
  <r>
    <d v="2021-06-29T00:00:00"/>
    <s v="H"/>
    <s v="Quiosque Copacabana"/>
    <x v="1"/>
    <s v="09.646.120/0001-35"/>
    <d v="2021-07-10T00:00:00"/>
    <n v="126"/>
    <n v="119"/>
    <n v="2148"/>
    <s v=""/>
    <x v="21"/>
    <x v="0"/>
    <x v="0"/>
    <x v="1"/>
    <x v="0"/>
    <x v="2"/>
    <s v="HABIBS"/>
    <n v="7"/>
    <s v="2021"/>
    <x v="3"/>
  </r>
  <r>
    <d v="2021-06-29T00:00:00"/>
    <s v="H"/>
    <s v="São Gonçalo"/>
    <x v="0"/>
    <s v="27.665.906/0038-73"/>
    <d v="2021-07-10T00:00:00"/>
    <n v="127"/>
    <n v="120"/>
    <n v="3580"/>
    <s v=""/>
    <x v="11"/>
    <x v="0"/>
    <x v="0"/>
    <x v="1"/>
    <x v="0"/>
    <x v="2"/>
    <s v="HABIBS"/>
    <n v="7"/>
    <s v="2021"/>
    <x v="2"/>
  </r>
  <r>
    <d v="2021-06-29T00:00:00"/>
    <s v="H"/>
    <s v="Ragazzo Americas"/>
    <x v="3"/>
    <s v="22.749.835/0157-07"/>
    <d v="2021-08-01T00:00:00"/>
    <s v="TED"/>
    <n v="121"/>
    <n v="1870"/>
    <s v=""/>
    <x v="22"/>
    <x v="0"/>
    <x v="0"/>
    <x v="1"/>
    <x v="0"/>
    <x v="3"/>
    <s v="HABIBS"/>
    <n v="8"/>
    <s v="2021"/>
    <x v="3"/>
  </r>
  <r>
    <d v="2021-06-29T00:00:00"/>
    <s v="F"/>
    <s v="RIO(Bibsfiha Madureira Pavuna)"/>
    <x v="0"/>
    <s v="27.665.906/0009-39"/>
    <d v="2021-07-09T00:00:00"/>
    <n v="129"/>
    <n v="122"/>
    <n v="600"/>
    <s v=""/>
    <x v="11"/>
    <x v="0"/>
    <x v="0"/>
    <x v="1"/>
    <x v="0"/>
    <x v="2"/>
    <s v="FRETE EXTRAS"/>
    <n v="7"/>
    <s v="2021"/>
    <x v="2"/>
  </r>
  <r>
    <d v="2021-06-30T00:00:00"/>
    <s v="V"/>
    <s v="RIO X APARECIDA DE GOIANIA"/>
    <x v="0"/>
    <s v="27.665.906/0015-87"/>
    <d v="2021-07-10T00:00:00"/>
    <n v="130"/>
    <n v="123"/>
    <n v="5000"/>
    <s v=""/>
    <x v="11"/>
    <x v="0"/>
    <x v="0"/>
    <x v="1"/>
    <x v="0"/>
    <x v="2"/>
    <s v="VIAGEM"/>
    <n v="7"/>
    <s v="2021"/>
    <x v="2"/>
  </r>
  <r>
    <d v="2021-06-30T00:00:00"/>
    <s v="V"/>
    <s v="APARECIDA DE GOIANIA X RIO"/>
    <x v="0"/>
    <s v="27.665.906/0009-39"/>
    <d v="2021-07-10T00:00:00"/>
    <n v="131"/>
    <n v="124"/>
    <n v="3800"/>
    <s v=""/>
    <x v="23"/>
    <x v="0"/>
    <x v="0"/>
    <x v="1"/>
    <x v="0"/>
    <x v="2"/>
    <s v="VIAGEM"/>
    <n v="7"/>
    <s v="2021"/>
    <x v="2"/>
  </r>
  <r>
    <d v="2021-07-03T00:00:00"/>
    <s v="F"/>
    <s v="RIO(Baymarket-Esfirra)"/>
    <x v="0"/>
    <s v="27.665.906/0009-39"/>
    <d v="2021-07-13T00:00:00"/>
    <n v="132"/>
    <n v="125"/>
    <n v="300"/>
    <s v=""/>
    <x v="20"/>
    <x v="0"/>
    <x v="0"/>
    <x v="2"/>
    <x v="0"/>
    <x v="2"/>
    <s v="FRETE EXTRAS"/>
    <n v="7"/>
    <s v="2021"/>
    <x v="2"/>
  </r>
  <r>
    <d v="2021-07-03T00:00:00"/>
    <s v="V"/>
    <s v="SAO PAULO(FORNO)"/>
    <x v="5"/>
    <s v="56.286.727/0001-31"/>
    <d v="2021-07-12T00:00:00"/>
    <n v="134"/>
    <n v="126"/>
    <n v="2500"/>
    <s v=""/>
    <x v="24"/>
    <x v="0"/>
    <x v="0"/>
    <x v="2"/>
    <x v="0"/>
    <x v="2"/>
    <s v="VIAGEM"/>
    <n v="7"/>
    <s v="2021"/>
    <x v="3"/>
  </r>
  <r>
    <d v="2021-07-07T00:00:00"/>
    <s v="V"/>
    <s v="ITAPEVI"/>
    <x v="0"/>
    <s v="27.665.906/0003-43"/>
    <d v="2021-08-19T00:00:00"/>
    <n v="135"/>
    <n v="127"/>
    <n v="3000"/>
    <s v=""/>
    <x v="25"/>
    <x v="0"/>
    <x v="0"/>
    <x v="2"/>
    <x v="0"/>
    <x v="3"/>
    <s v="VIAGEM"/>
    <n v="8"/>
    <s v="2021"/>
    <x v="3"/>
  </r>
  <r>
    <d v="2021-07-08T00:00:00"/>
    <s v="F"/>
    <s v="Américas ( Padeli )"/>
    <x v="0"/>
    <s v="27.665.906/0034-40"/>
    <d v="2021-07-18T00:00:00"/>
    <n v="136"/>
    <n v="128"/>
    <n v="250"/>
    <s v=""/>
    <x v="26"/>
    <x v="0"/>
    <x v="0"/>
    <x v="2"/>
    <x v="0"/>
    <x v="2"/>
    <s v="FRETE EXTRAS"/>
    <n v="7"/>
    <s v="2021"/>
    <x v="2"/>
  </r>
  <r>
    <d v="2021-07-08T00:00:00"/>
    <s v="F"/>
    <s v="RIO(RODRIGO PUGLIESI)"/>
    <x v="0"/>
    <s v="27.665.906/0009-39"/>
    <d v="2021-07-18T00:00:00"/>
    <n v="138"/>
    <n v="129"/>
    <n v="2200"/>
    <s v=""/>
    <x v="27"/>
    <x v="0"/>
    <x v="0"/>
    <x v="2"/>
    <x v="0"/>
    <x v="2"/>
    <s v="FRETE EXTRAS"/>
    <n v="7"/>
    <s v="2021"/>
    <x v="2"/>
  </r>
  <r>
    <d v="2021-07-08T00:00:00"/>
    <s v="V"/>
    <s v="RIO(COLETA EM QUEIMADOS)"/>
    <x v="0"/>
    <s v="27.665.906/0009-39"/>
    <d v="2021-07-18T00:00:00"/>
    <n v="139"/>
    <n v="130"/>
    <n v="1050"/>
    <s v=""/>
    <x v="27"/>
    <x v="0"/>
    <x v="0"/>
    <x v="2"/>
    <x v="0"/>
    <x v="2"/>
    <s v="VIAGEM"/>
    <n v="7"/>
    <s v="2021"/>
    <x v="2"/>
  </r>
  <r>
    <d v="2021-07-12T00:00:00"/>
    <s v="V"/>
    <s v="ITAPEVI"/>
    <x v="0"/>
    <s v="27.665.906/0003-43"/>
    <d v="2021-08-02T00:00:00"/>
    <n v="141"/>
    <n v="132"/>
    <n v="3000"/>
    <s v=""/>
    <x v="24"/>
    <x v="0"/>
    <x v="0"/>
    <x v="2"/>
    <x v="0"/>
    <x v="3"/>
    <s v="VIAGEM"/>
    <n v="8"/>
    <s v="2021"/>
    <x v="3"/>
  </r>
  <r>
    <d v="2021-07-13T00:00:00"/>
    <s v="V"/>
    <s v="RIO"/>
    <x v="0"/>
    <s v="27.665.906/0009-39"/>
    <d v="2021-07-23T00:00:00"/>
    <s v="B 02"/>
    <n v="133"/>
    <n v="2800"/>
    <s v=""/>
    <x v="26"/>
    <x v="0"/>
    <x v="0"/>
    <x v="2"/>
    <x v="0"/>
    <x v="2"/>
    <s v="VIAGEM"/>
    <n v="7"/>
    <s v="2021"/>
    <x v="2"/>
  </r>
  <r>
    <d v="2021-07-14T00:00:00"/>
    <s v="V"/>
    <s v="ITAPEVI"/>
    <x v="0"/>
    <s v="27.665.906/0003-43"/>
    <d v="2021-08-04T00:00:00"/>
    <s v="B 03"/>
    <n v="134"/>
    <n v="3000"/>
    <s v=""/>
    <x v="28"/>
    <x v="0"/>
    <x v="0"/>
    <x v="2"/>
    <x v="0"/>
    <x v="3"/>
    <s v="VIAGEM"/>
    <n v="8"/>
    <s v="2021"/>
    <x v="3"/>
  </r>
  <r>
    <d v="2021-07-15T00:00:00"/>
    <s v="F"/>
    <s v="RIO(Baymarket-Esfirra)"/>
    <x v="0"/>
    <s v="27.665.906/0009-39"/>
    <d v="2021-07-26T00:00:00"/>
    <n v="142"/>
    <n v="135"/>
    <n v="300"/>
    <s v=""/>
    <x v="29"/>
    <x v="0"/>
    <x v="0"/>
    <x v="2"/>
    <x v="0"/>
    <x v="2"/>
    <s v="FRETE EXTRAS"/>
    <n v="7"/>
    <s v="2021"/>
    <x v="2"/>
  </r>
  <r>
    <d v="2021-07-16T00:00:00"/>
    <s v="F"/>
    <s v="IMPRODUTIVO(ALFREDO/RODRIGO)"/>
    <x v="0"/>
    <s v="27.665.906/0009-39"/>
    <d v="2021-07-26T00:00:00"/>
    <s v="B04"/>
    <n v="136"/>
    <n v="1000"/>
    <s v=""/>
    <x v="29"/>
    <x v="0"/>
    <x v="0"/>
    <x v="2"/>
    <x v="0"/>
    <x v="2"/>
    <s v="FRETE EXTRAS"/>
    <n v="7"/>
    <s v="2021"/>
    <x v="2"/>
  </r>
  <r>
    <d v="2021-07-22T00:00:00"/>
    <s v="F"/>
    <s v="Belford Roxo"/>
    <x v="0"/>
    <s v="27.665.906/0040-98"/>
    <d v="2021-07-27T00:00:00"/>
    <s v="B 05"/>
    <n v="137"/>
    <n v="100"/>
    <s v=""/>
    <x v="30"/>
    <x v="0"/>
    <x v="0"/>
    <x v="2"/>
    <x v="0"/>
    <x v="2"/>
    <s v="FRETE EXTRAS"/>
    <n v="7"/>
    <s v="2021"/>
    <x v="2"/>
  </r>
  <r>
    <d v="2021-07-23T00:00:00"/>
    <s v="H"/>
    <s v="Alameda São Boaventura"/>
    <x v="0"/>
    <s v="27.665.906/0070-03"/>
    <d v="2021-08-03T00:00:00"/>
    <n v="143"/>
    <n v="138"/>
    <n v="4000"/>
    <s v=""/>
    <x v="31"/>
    <x v="0"/>
    <x v="0"/>
    <x v="2"/>
    <x v="0"/>
    <x v="3"/>
    <s v="HABIBS"/>
    <n v="8"/>
    <s v="2021"/>
    <x v="3"/>
  </r>
  <r>
    <d v="2021-07-23T00:00:00"/>
    <s v="H"/>
    <s v="Américas ( Padeli )"/>
    <x v="0"/>
    <s v="27.665.906/0034-40"/>
    <d v="2021-08-03T00:00:00"/>
    <n v="144"/>
    <n v="139"/>
    <n v="5330"/>
    <s v=""/>
    <x v="31"/>
    <x v="0"/>
    <x v="0"/>
    <x v="2"/>
    <x v="0"/>
    <x v="3"/>
    <s v="HABIBS"/>
    <n v="8"/>
    <s v="2021"/>
    <x v="3"/>
  </r>
  <r>
    <d v="2021-07-23T00:00:00"/>
    <s v="H"/>
    <s v="Av Brasil"/>
    <x v="0"/>
    <s v="27.665.906/0039-54"/>
    <d v="2021-08-03T00:00:00"/>
    <n v="145"/>
    <n v="140"/>
    <n v="4930"/>
    <s v=""/>
    <x v="31"/>
    <x v="0"/>
    <x v="0"/>
    <x v="2"/>
    <x v="0"/>
    <x v="3"/>
    <s v="HABIBS"/>
    <n v="8"/>
    <s v="2021"/>
    <x v="3"/>
  </r>
  <r>
    <d v="2021-07-23T00:00:00"/>
    <s v="H"/>
    <s v="Belford Roxo"/>
    <x v="0"/>
    <s v="27.665.906/0040-98"/>
    <d v="2021-08-03T00:00:00"/>
    <n v="146"/>
    <n v="141"/>
    <n v="3360"/>
    <s v=""/>
    <x v="31"/>
    <x v="0"/>
    <x v="0"/>
    <x v="2"/>
    <x v="0"/>
    <x v="3"/>
    <s v="HABIBS"/>
    <n v="8"/>
    <s v="2021"/>
    <x v="3"/>
  </r>
  <r>
    <d v="2021-07-23T00:00:00"/>
    <s v="H"/>
    <s v="Campinho"/>
    <x v="2"/>
    <s v="16.492.785/0001-05"/>
    <d v="2021-08-03T00:00:00"/>
    <n v="147"/>
    <n v="142"/>
    <n v="3794"/>
    <s v=""/>
    <x v="24"/>
    <x v="0"/>
    <x v="0"/>
    <x v="2"/>
    <x v="0"/>
    <x v="3"/>
    <s v="HABIBS"/>
    <n v="8"/>
    <s v="2021"/>
    <x v="3"/>
  </r>
  <r>
    <d v="2021-07-23T00:00:00"/>
    <s v="H"/>
    <s v="Campo Grande I"/>
    <x v="0"/>
    <s v="27.665.906/0041-79"/>
    <d v="2021-08-03T00:00:00"/>
    <n v="148"/>
    <n v="143"/>
    <n v="5255"/>
    <s v=""/>
    <x v="31"/>
    <x v="0"/>
    <x v="0"/>
    <x v="2"/>
    <x v="0"/>
    <x v="3"/>
    <s v="HABIBS"/>
    <n v="8"/>
    <s v="2021"/>
    <x v="3"/>
  </r>
  <r>
    <d v="2021-07-23T00:00:00"/>
    <s v="H"/>
    <s v="Campo Grande II"/>
    <x v="0"/>
    <s v="27.665.906/0056-55"/>
    <d v="2021-08-03T00:00:00"/>
    <n v="149"/>
    <n v="144"/>
    <n v="3900"/>
    <s v=""/>
    <x v="31"/>
    <x v="0"/>
    <x v="0"/>
    <x v="2"/>
    <x v="0"/>
    <x v="3"/>
    <s v="HABIBS"/>
    <n v="8"/>
    <s v="2021"/>
    <x v="3"/>
  </r>
  <r>
    <d v="2021-07-23T00:00:00"/>
    <s v="H"/>
    <s v="Central do Brasil"/>
    <x v="0"/>
    <s v="27.665.906/0058-17"/>
    <d v="2021-08-03T00:00:00"/>
    <n v="150"/>
    <n v="145"/>
    <n v="1430"/>
    <s v=""/>
    <x v="31"/>
    <x v="0"/>
    <x v="0"/>
    <x v="2"/>
    <x v="0"/>
    <x v="3"/>
    <s v="HABIBS"/>
    <n v="8"/>
    <s v="2021"/>
    <x v="3"/>
  </r>
  <r>
    <d v="2021-07-23T00:00:00"/>
    <s v="H"/>
    <s v="Estrada Bandeirantes"/>
    <x v="0"/>
    <s v="27.665.906/0043-30"/>
    <d v="2021-08-03T00:00:00"/>
    <n v="151"/>
    <n v="146"/>
    <n v="5470"/>
    <s v=""/>
    <x v="31"/>
    <x v="0"/>
    <x v="0"/>
    <x v="2"/>
    <x v="0"/>
    <x v="3"/>
    <s v="HABIBS"/>
    <n v="8"/>
    <s v="2021"/>
    <x v="3"/>
  </r>
  <r>
    <d v="2021-07-23T00:00:00"/>
    <s v="H"/>
    <s v="Ilha do Governador"/>
    <x v="0"/>
    <s v="27.665.906/0069-70"/>
    <d v="2021-08-03T00:00:00"/>
    <n v="152"/>
    <n v="147"/>
    <n v="4890"/>
    <s v=""/>
    <x v="31"/>
    <x v="0"/>
    <x v="0"/>
    <x v="2"/>
    <x v="0"/>
    <x v="3"/>
    <s v="HABIBS"/>
    <n v="8"/>
    <s v="2021"/>
    <x v="3"/>
  </r>
  <r>
    <d v="2021-07-23T00:00:00"/>
    <s v="H"/>
    <s v="Intendente Magalhães"/>
    <x v="0"/>
    <s v="27.665.906/0064-65"/>
    <d v="2021-08-03T00:00:00"/>
    <n v="153"/>
    <n v="148"/>
    <n v="4474"/>
    <s v=""/>
    <x v="31"/>
    <x v="0"/>
    <x v="0"/>
    <x v="2"/>
    <x v="0"/>
    <x v="3"/>
    <s v="HABIBS"/>
    <n v="8"/>
    <s v="2021"/>
    <x v="3"/>
  </r>
  <r>
    <d v="2021-07-23T00:00:00"/>
    <s v="H"/>
    <s v="Madureira"/>
    <x v="0"/>
    <s v="27.665.906/0060-31"/>
    <d v="2021-08-03T00:00:00"/>
    <n v="154"/>
    <n v="149"/>
    <n v="940"/>
    <s v=""/>
    <x v="31"/>
    <x v="0"/>
    <x v="0"/>
    <x v="2"/>
    <x v="0"/>
    <x v="3"/>
    <s v="HABIBS"/>
    <n v="8"/>
    <s v="2021"/>
    <x v="3"/>
  </r>
  <r>
    <d v="2021-07-23T00:00:00"/>
    <s v="H"/>
    <s v="Méier"/>
    <x v="0"/>
    <s v="27.665.906/0037-92"/>
    <d v="2021-08-03T00:00:00"/>
    <n v="155"/>
    <n v="150"/>
    <n v="4920"/>
    <s v=""/>
    <x v="31"/>
    <x v="0"/>
    <x v="0"/>
    <x v="2"/>
    <x v="0"/>
    <x v="3"/>
    <s v="HABIBS"/>
    <n v="8"/>
    <s v="2021"/>
    <x v="3"/>
  </r>
  <r>
    <d v="2021-07-23T00:00:00"/>
    <s v="H"/>
    <s v="Pavuna"/>
    <x v="0"/>
    <s v="27.665.906/0047-64"/>
    <d v="2021-08-03T00:00:00"/>
    <n v="156"/>
    <n v="151"/>
    <n v="760"/>
    <s v=""/>
    <x v="31"/>
    <x v="0"/>
    <x v="0"/>
    <x v="2"/>
    <x v="0"/>
    <x v="3"/>
    <s v="HABIBS"/>
    <n v="8"/>
    <s v="2021"/>
    <x v="3"/>
  </r>
  <r>
    <d v="2021-07-23T00:00:00"/>
    <s v="H"/>
    <s v="Pilares"/>
    <x v="0"/>
    <s v="27.665.906/0042-50"/>
    <d v="2021-08-03T00:00:00"/>
    <n v="157"/>
    <n v="152"/>
    <n v="4194"/>
    <s v=""/>
    <x v="31"/>
    <x v="0"/>
    <x v="0"/>
    <x v="2"/>
    <x v="0"/>
    <x v="3"/>
    <s v="HABIBS"/>
    <n v="8"/>
    <s v="2021"/>
    <x v="3"/>
  </r>
  <r>
    <d v="2021-07-23T00:00:00"/>
    <s v="H"/>
    <s v="Pres Vargas"/>
    <x v="0"/>
    <s v="27.665.906/0054-93"/>
    <d v="2021-08-03T00:00:00"/>
    <n v="158"/>
    <n v="153"/>
    <n v="2475"/>
    <s v=""/>
    <x v="31"/>
    <x v="0"/>
    <x v="0"/>
    <x v="2"/>
    <x v="0"/>
    <x v="3"/>
    <s v="HABIBS"/>
    <n v="8"/>
    <s v="2021"/>
    <x v="3"/>
  </r>
  <r>
    <d v="2021-07-23T00:00:00"/>
    <s v="H"/>
    <s v="São Gonçalo"/>
    <x v="0"/>
    <s v="27.665.906/0038-73"/>
    <d v="2021-08-03T00:00:00"/>
    <n v="159"/>
    <n v="154"/>
    <n v="3580"/>
    <s v=""/>
    <x v="31"/>
    <x v="0"/>
    <x v="0"/>
    <x v="2"/>
    <x v="0"/>
    <x v="3"/>
    <s v="HABIBS"/>
    <n v="8"/>
    <s v="2021"/>
    <x v="3"/>
  </r>
  <r>
    <d v="2021-07-26T00:00:00"/>
    <s v="F"/>
    <s v="RIO"/>
    <x v="0"/>
    <s v="27.665.906/0009-39"/>
    <d v="2021-08-06T00:00:00"/>
    <s v="B06"/>
    <n v="156"/>
    <n v="400"/>
    <s v=""/>
    <x v="22"/>
    <x v="0"/>
    <x v="0"/>
    <x v="2"/>
    <x v="0"/>
    <x v="3"/>
    <s v="FRETE EXTRAS"/>
    <n v="8"/>
    <s v="2021"/>
    <x v="3"/>
  </r>
  <r>
    <d v="2021-07-26T00:00:00"/>
    <s v="V"/>
    <s v="ITAPEVI"/>
    <x v="0"/>
    <s v="27.665.906/0003-43"/>
    <d v="2021-08-16T00:00:00"/>
    <s v="TED"/>
    <n v="157"/>
    <n v="3500"/>
    <s v=""/>
    <x v="32"/>
    <x v="0"/>
    <x v="0"/>
    <x v="2"/>
    <x v="0"/>
    <x v="3"/>
    <s v="VIAGEM"/>
    <n v="8"/>
    <s v="2021"/>
    <x v="3"/>
  </r>
  <r>
    <d v="2021-07-27T00:00:00"/>
    <s v="V"/>
    <s v="RIO"/>
    <x v="0"/>
    <s v="27.665.906/0009-39"/>
    <d v="2021-08-07T00:00:00"/>
    <s v="B08"/>
    <n v="158"/>
    <n v="3000"/>
    <s v=""/>
    <x v="33"/>
    <x v="0"/>
    <x v="0"/>
    <x v="2"/>
    <x v="0"/>
    <x v="3"/>
    <s v="VIAGEM"/>
    <n v="8"/>
    <s v="2021"/>
    <x v="3"/>
  </r>
  <r>
    <d v="2021-07-28T00:00:00"/>
    <s v="V"/>
    <s v="ITAPEVI"/>
    <x v="0"/>
    <s v="27.665.906/0003-43"/>
    <d v="2021-08-18T00:00:00"/>
    <s v="B 09"/>
    <n v="159"/>
    <n v="3000"/>
    <s v=""/>
    <x v="34"/>
    <x v="0"/>
    <x v="0"/>
    <x v="2"/>
    <x v="0"/>
    <x v="3"/>
    <s v="VIAGEM"/>
    <n v="8"/>
    <s v="2021"/>
    <x v="3"/>
  </r>
  <r>
    <d v="2021-07-30T00:00:00"/>
    <s v="V"/>
    <s v="RIO"/>
    <x v="0"/>
    <s v="27.665.906/0009-39"/>
    <d v="2021-08-09T00:00:00"/>
    <s v="B 10"/>
    <n v="160"/>
    <n v="3000"/>
    <s v=""/>
    <x v="35"/>
    <x v="0"/>
    <x v="0"/>
    <x v="2"/>
    <x v="0"/>
    <x v="3"/>
    <s v="VIAGEM"/>
    <n v="8"/>
    <s v="2021"/>
    <x v="3"/>
  </r>
  <r>
    <d v="2021-08-02T00:00:00"/>
    <s v="V"/>
    <s v="ITAPEVI"/>
    <x v="0"/>
    <s v="27.665.906/0003-43"/>
    <d v="2021-08-23T00:00:00"/>
    <s v="B 12"/>
    <n v="163"/>
    <n v="3000"/>
    <s v=""/>
    <x v="36"/>
    <x v="0"/>
    <x v="0"/>
    <x v="3"/>
    <x v="0"/>
    <x v="3"/>
    <s v="VIAGEM"/>
    <n v="8"/>
    <s v="2021"/>
    <x v="3"/>
  </r>
  <r>
    <d v="2021-08-03T00:00:00"/>
    <s v="F"/>
    <s v="RIO(FREGUESIA-IRAJA-NILOPOLIS)"/>
    <x v="0"/>
    <s v="27.665.906/0009-39"/>
    <d v="2021-08-13T00:00:00"/>
    <s v="B 13"/>
    <n v="164"/>
    <n v="900"/>
    <s v=""/>
    <x v="21"/>
    <x v="0"/>
    <x v="0"/>
    <x v="3"/>
    <x v="0"/>
    <x v="3"/>
    <s v="FRETE EXTRAS"/>
    <n v="8"/>
    <s v="2021"/>
    <x v="3"/>
  </r>
  <r>
    <d v="2021-08-06T00:00:00"/>
    <s v="V"/>
    <s v="ITAPEVI"/>
    <x v="0"/>
    <s v="27.665.906/0003-43"/>
    <d v="2021-08-26T00:00:00"/>
    <s v="B 14"/>
    <n v="165"/>
    <n v="3000"/>
    <s v=""/>
    <x v="37"/>
    <x v="0"/>
    <x v="0"/>
    <x v="3"/>
    <x v="0"/>
    <x v="3"/>
    <s v="VIAGEM"/>
    <n v="8"/>
    <s v="2021"/>
    <x v="3"/>
  </r>
  <r>
    <d v="2021-08-06T00:00:00"/>
    <s v="F"/>
    <s v="Méier"/>
    <x v="0"/>
    <s v="27.665.906/0037-92"/>
    <d v="2021-08-16T00:00:00"/>
    <s v="B 15"/>
    <n v="166"/>
    <n v="250"/>
    <s v=""/>
    <x v="38"/>
    <x v="0"/>
    <x v="0"/>
    <x v="3"/>
    <x v="0"/>
    <x v="3"/>
    <s v="FRETE EXTRAS"/>
    <n v="8"/>
    <s v="2021"/>
    <x v="3"/>
  </r>
  <r>
    <d v="2021-08-07T00:00:00"/>
    <s v="V"/>
    <s v="RIO"/>
    <x v="0"/>
    <s v="27.665.906/0009-39"/>
    <d v="2021-08-17T00:00:00"/>
    <s v="B 16"/>
    <n v="170"/>
    <n v="1000"/>
    <s v=""/>
    <x v="39"/>
    <x v="0"/>
    <x v="0"/>
    <x v="3"/>
    <x v="0"/>
    <x v="3"/>
    <s v="VIAGEM"/>
    <n v="8"/>
    <s v="2021"/>
    <x v="3"/>
  </r>
  <r>
    <d v="2021-08-07T00:00:00"/>
    <s v="F"/>
    <s v="RIO(Baymarket)"/>
    <x v="0"/>
    <s v="27.665.906/0009-39"/>
    <d v="2021-08-17T00:00:00"/>
    <s v="B 17"/>
    <n v="171"/>
    <n v="300"/>
    <s v=""/>
    <x v="39"/>
    <x v="0"/>
    <x v="0"/>
    <x v="3"/>
    <x v="0"/>
    <x v="3"/>
    <s v="FRETE EXTRAS"/>
    <n v="8"/>
    <s v="2021"/>
    <x v="3"/>
  </r>
  <r>
    <d v="2021-08-10T00:00:00"/>
    <s v="V"/>
    <s v="RIO X RIBEIRÃO PRETO"/>
    <x v="0"/>
    <s v="27.665.906/0012-34"/>
    <d v="2021-08-30T00:00:00"/>
    <s v="B 18"/>
    <n v="172"/>
    <n v="4400"/>
    <s v=""/>
    <x v="32"/>
    <x v="0"/>
    <x v="0"/>
    <x v="3"/>
    <x v="0"/>
    <x v="3"/>
    <s v="VIAGEM"/>
    <n v="8"/>
    <s v="2021"/>
    <x v="3"/>
  </r>
  <r>
    <d v="2021-08-11T00:00:00"/>
    <s v="V"/>
    <s v="RIBEIRÃO PRETO X RIO"/>
    <x v="0"/>
    <s v="27.665.906/0009-39"/>
    <d v="2021-08-23T00:00:00"/>
    <s v="B 19"/>
    <n v="173"/>
    <n v="2900"/>
    <s v=""/>
    <x v="36"/>
    <x v="0"/>
    <x v="0"/>
    <x v="3"/>
    <x v="0"/>
    <x v="3"/>
    <s v="VIAGEM"/>
    <n v="8"/>
    <s v="2021"/>
    <x v="3"/>
  </r>
  <r>
    <d v="2021-08-12T00:00:00"/>
    <s v="F"/>
    <s v="RIO(Baymarket)"/>
    <x v="0"/>
    <s v="27.665.906/0009-39"/>
    <d v="2021-08-23T00:00:00"/>
    <s v="B 20"/>
    <n v="174"/>
    <n v="300"/>
    <s v=""/>
    <x v="36"/>
    <x v="0"/>
    <x v="0"/>
    <x v="3"/>
    <x v="0"/>
    <x v="3"/>
    <s v="FRETE EXTRAS"/>
    <n v="8"/>
    <s v="2021"/>
    <x v="3"/>
  </r>
  <r>
    <d v="2021-08-16T00:00:00"/>
    <s v="F"/>
    <s v="Ilha do Governador"/>
    <x v="0"/>
    <s v="27.665.906/0069-70"/>
    <d v="2021-08-26T00:00:00"/>
    <s v="B 21"/>
    <n v="175"/>
    <n v="300"/>
    <s v=""/>
    <x v="37"/>
    <x v="0"/>
    <x v="0"/>
    <x v="3"/>
    <x v="0"/>
    <x v="3"/>
    <s v="FRETE EXTRAS"/>
    <n v="8"/>
    <s v="2021"/>
    <x v="3"/>
  </r>
  <r>
    <d v="2021-08-18T00:00:00"/>
    <s v="V"/>
    <s v="RIBEIRÃO PRETO X RIO"/>
    <x v="0"/>
    <s v="27.665.906/0009-39"/>
    <d v="2021-08-30T00:00:00"/>
    <s v="B 23"/>
    <n v="177"/>
    <n v="3700"/>
    <s v=""/>
    <x v="32"/>
    <x v="0"/>
    <x v="0"/>
    <x v="3"/>
    <x v="0"/>
    <x v="3"/>
    <s v="VIAGEM"/>
    <n v="8"/>
    <s v="2021"/>
    <x v="3"/>
  </r>
  <r>
    <d v="2021-08-20T00:00:00"/>
    <s v="F"/>
    <s v="RIO(Baymarket)"/>
    <x v="0"/>
    <s v="27.665.906/0009-39"/>
    <d v="2021-08-30T00:00:00"/>
    <s v="B 25"/>
    <n v="197"/>
    <n v="300"/>
    <s v=""/>
    <x v="32"/>
    <x v="0"/>
    <x v="0"/>
    <x v="3"/>
    <x v="0"/>
    <x v="3"/>
    <s v="FRETE EXTRAS"/>
    <n v="8"/>
    <s v="2021"/>
    <x v="3"/>
  </r>
  <r>
    <d v="2021-08-23T00:00:00"/>
    <s v="F"/>
    <s v="Ilha do Governador"/>
    <x v="0"/>
    <s v="27.665.906/0069-70"/>
    <d v="2021-09-03T00:00:00"/>
    <s v="B 26"/>
    <n v="199"/>
    <n v="250"/>
    <s v=""/>
    <x v="40"/>
    <x v="0"/>
    <x v="0"/>
    <x v="3"/>
    <x v="0"/>
    <x v="4"/>
    <s v="FRETE EXTRAS"/>
    <n v="9"/>
    <s v="2021"/>
    <x v="4"/>
  </r>
  <r>
    <d v="2021-07-23T00:00:00"/>
    <s v="H"/>
    <s v="Ragazzo Americas"/>
    <x v="3"/>
    <s v="22.749.835/0157-07"/>
    <d v="2021-09-06T00:00:00"/>
    <s v="TED"/>
    <n v="155"/>
    <n v="1870"/>
    <s v=""/>
    <x v="41"/>
    <x v="0"/>
    <x v="0"/>
    <x v="2"/>
    <x v="0"/>
    <x v="4"/>
    <s v="HABIBS"/>
    <n v="9"/>
    <s v="2021"/>
    <x v="4"/>
  </r>
  <r>
    <d v="2021-08-25T00:00:00"/>
    <s v="H"/>
    <s v="Alameda São Boaventura"/>
    <x v="0"/>
    <s v="27.665.906/0070-03"/>
    <d v="2021-09-06T00:00:00"/>
    <n v="182"/>
    <n v="201"/>
    <n v="4000"/>
    <s v=""/>
    <x v="41"/>
    <x v="0"/>
    <x v="0"/>
    <x v="3"/>
    <x v="0"/>
    <x v="4"/>
    <s v="HABIBS"/>
    <n v="9"/>
    <s v="2021"/>
    <x v="4"/>
  </r>
  <r>
    <d v="2021-08-25T00:00:00"/>
    <s v="H"/>
    <s v="Américas ( Padeli )"/>
    <x v="0"/>
    <s v="27.665.906/0034-40"/>
    <d v="2021-09-06T00:00:00"/>
    <n v="183"/>
    <n v="202"/>
    <n v="5330"/>
    <s v=""/>
    <x v="41"/>
    <x v="0"/>
    <x v="0"/>
    <x v="3"/>
    <x v="0"/>
    <x v="4"/>
    <s v="HABIBS"/>
    <n v="9"/>
    <s v="2021"/>
    <x v="4"/>
  </r>
  <r>
    <d v="2021-08-25T00:00:00"/>
    <s v="H"/>
    <s v="Av Brasil"/>
    <x v="0"/>
    <s v="27.665.906/0039-54"/>
    <d v="2021-09-06T00:00:00"/>
    <n v="184"/>
    <n v="203"/>
    <n v="4680"/>
    <s v=""/>
    <x v="41"/>
    <x v="0"/>
    <x v="0"/>
    <x v="3"/>
    <x v="0"/>
    <x v="4"/>
    <s v="HABIBS"/>
    <n v="9"/>
    <s v="2021"/>
    <x v="4"/>
  </r>
  <r>
    <d v="2021-08-25T00:00:00"/>
    <s v="H"/>
    <s v="Belford Roxo"/>
    <x v="0"/>
    <s v="27.665.906/0040-98"/>
    <d v="2021-09-06T00:00:00"/>
    <n v="185"/>
    <n v="204"/>
    <n v="3360"/>
    <s v=""/>
    <x v="41"/>
    <x v="0"/>
    <x v="0"/>
    <x v="3"/>
    <x v="0"/>
    <x v="4"/>
    <s v="HABIBS"/>
    <n v="9"/>
    <s v="2021"/>
    <x v="4"/>
  </r>
  <r>
    <d v="2021-08-25T00:00:00"/>
    <s v="H"/>
    <s v="Campinho"/>
    <x v="2"/>
    <s v="16.492.785/0001-05"/>
    <d v="2021-09-06T00:00:00"/>
    <n v="186"/>
    <n v="205"/>
    <n v="3794"/>
    <s v=""/>
    <x v="41"/>
    <x v="0"/>
    <x v="0"/>
    <x v="3"/>
    <x v="0"/>
    <x v="4"/>
    <s v="HABIBS"/>
    <n v="9"/>
    <s v="2021"/>
    <x v="4"/>
  </r>
  <r>
    <d v="2021-08-25T00:00:00"/>
    <s v="H"/>
    <s v="Campo Grande I"/>
    <x v="0"/>
    <s v="27.665.906/0041-79"/>
    <d v="2021-09-06T00:00:00"/>
    <n v="188"/>
    <n v="206"/>
    <n v="5255"/>
    <s v=""/>
    <x v="41"/>
    <x v="0"/>
    <x v="0"/>
    <x v="3"/>
    <x v="0"/>
    <x v="4"/>
    <s v="HABIBS"/>
    <n v="9"/>
    <s v="2021"/>
    <x v="4"/>
  </r>
  <r>
    <d v="2021-08-25T00:00:00"/>
    <s v="H"/>
    <s v="Campo Grande II"/>
    <x v="0"/>
    <s v="27.665.906/0056-55"/>
    <d v="2021-09-06T00:00:00"/>
    <n v="189"/>
    <n v="207"/>
    <n v="3900"/>
    <s v=""/>
    <x v="41"/>
    <x v="0"/>
    <x v="0"/>
    <x v="3"/>
    <x v="0"/>
    <x v="4"/>
    <s v="HABIBS"/>
    <n v="9"/>
    <s v="2021"/>
    <x v="4"/>
  </r>
  <r>
    <d v="2021-08-25T00:00:00"/>
    <s v="H"/>
    <s v="Central do Brasil"/>
    <x v="0"/>
    <s v="27.665.906/0058-17"/>
    <d v="2021-09-06T00:00:00"/>
    <n v="190"/>
    <n v="208"/>
    <n v="1430"/>
    <s v=""/>
    <x v="41"/>
    <x v="0"/>
    <x v="0"/>
    <x v="3"/>
    <x v="0"/>
    <x v="4"/>
    <s v="HABIBS"/>
    <n v="9"/>
    <s v="2021"/>
    <x v="4"/>
  </r>
  <r>
    <d v="2021-08-25T00:00:00"/>
    <s v="H"/>
    <s v="Estrada Bandeirantes"/>
    <x v="0"/>
    <s v="27.665.906/0043-30"/>
    <d v="2021-09-06T00:00:00"/>
    <n v="191"/>
    <n v="209"/>
    <n v="5470"/>
    <s v=""/>
    <x v="41"/>
    <x v="0"/>
    <x v="0"/>
    <x v="3"/>
    <x v="0"/>
    <x v="4"/>
    <s v="HABIBS"/>
    <n v="9"/>
    <s v="2021"/>
    <x v="4"/>
  </r>
  <r>
    <d v="2021-08-25T00:00:00"/>
    <s v="H"/>
    <s v="Ilha do Governador"/>
    <x v="0"/>
    <s v="27.665.906/0069-70"/>
    <d v="2021-09-06T00:00:00"/>
    <n v="193"/>
    <n v="210"/>
    <n v="4890"/>
    <s v=""/>
    <x v="41"/>
    <x v="0"/>
    <x v="0"/>
    <x v="3"/>
    <x v="0"/>
    <x v="4"/>
    <s v="HABIBS"/>
    <n v="9"/>
    <s v="2021"/>
    <x v="4"/>
  </r>
  <r>
    <d v="2021-08-25T00:00:00"/>
    <s v="H"/>
    <s v="Intendente Magalhães"/>
    <x v="0"/>
    <s v="27.665.906/0064-65"/>
    <d v="2021-09-06T00:00:00"/>
    <n v="194"/>
    <n v="211"/>
    <n v="4474"/>
    <s v=""/>
    <x v="41"/>
    <x v="0"/>
    <x v="0"/>
    <x v="3"/>
    <x v="0"/>
    <x v="4"/>
    <s v="HABIBS"/>
    <n v="9"/>
    <s v="2021"/>
    <x v="4"/>
  </r>
  <r>
    <d v="2021-08-25T00:00:00"/>
    <s v="H"/>
    <s v="Madureira"/>
    <x v="0"/>
    <s v="27.665.906/0060-31"/>
    <d v="2021-09-06T00:00:00"/>
    <n v="195"/>
    <n v="212"/>
    <n v="940"/>
    <s v=""/>
    <x v="41"/>
    <x v="0"/>
    <x v="0"/>
    <x v="3"/>
    <x v="0"/>
    <x v="4"/>
    <s v="HABIBS"/>
    <n v="9"/>
    <s v="2021"/>
    <x v="4"/>
  </r>
  <r>
    <d v="2021-08-25T00:00:00"/>
    <s v="H"/>
    <s v="Méier"/>
    <x v="0"/>
    <s v="27.665.906/0037-92"/>
    <d v="2021-09-06T00:00:00"/>
    <n v="196"/>
    <n v="213"/>
    <n v="4920"/>
    <s v=""/>
    <x v="41"/>
    <x v="0"/>
    <x v="0"/>
    <x v="3"/>
    <x v="0"/>
    <x v="4"/>
    <s v="HABIBS"/>
    <n v="9"/>
    <s v="2021"/>
    <x v="4"/>
  </r>
  <r>
    <d v="2021-08-25T00:00:00"/>
    <s v="H"/>
    <s v="Pavuna"/>
    <x v="0"/>
    <s v="27.665.906/0047-64"/>
    <d v="2021-09-06T00:00:00"/>
    <n v="197"/>
    <n v="214"/>
    <n v="760"/>
    <s v=""/>
    <x v="41"/>
    <x v="0"/>
    <x v="0"/>
    <x v="3"/>
    <x v="0"/>
    <x v="4"/>
    <s v="HABIBS"/>
    <n v="9"/>
    <s v="2021"/>
    <x v="4"/>
  </r>
  <r>
    <d v="2021-08-25T00:00:00"/>
    <s v="H"/>
    <s v="Pilares"/>
    <x v="0"/>
    <s v="27.665.906/0042-50"/>
    <d v="2021-09-06T00:00:00"/>
    <n v="198"/>
    <n v="215"/>
    <n v="4194"/>
    <s v=""/>
    <x v="41"/>
    <x v="0"/>
    <x v="0"/>
    <x v="3"/>
    <x v="0"/>
    <x v="4"/>
    <s v="HABIBS"/>
    <n v="9"/>
    <s v="2021"/>
    <x v="4"/>
  </r>
  <r>
    <d v="2021-08-25T00:00:00"/>
    <s v="H"/>
    <s v="Pres Vargas"/>
    <x v="0"/>
    <s v="27.665.906/0054-93"/>
    <d v="2021-09-06T00:00:00"/>
    <n v="199"/>
    <n v="216"/>
    <n v="2475"/>
    <s v=""/>
    <x v="41"/>
    <x v="0"/>
    <x v="0"/>
    <x v="3"/>
    <x v="0"/>
    <x v="4"/>
    <s v="HABIBS"/>
    <n v="9"/>
    <s v="2021"/>
    <x v="4"/>
  </r>
  <r>
    <d v="2021-08-25T00:00:00"/>
    <s v="H"/>
    <s v="São Gonçalo"/>
    <x v="0"/>
    <s v="27.665.906/0038-73"/>
    <d v="2021-09-06T00:00:00"/>
    <n v="200"/>
    <n v="217"/>
    <n v="3580"/>
    <s v=""/>
    <x v="41"/>
    <x v="0"/>
    <x v="0"/>
    <x v="3"/>
    <x v="0"/>
    <x v="4"/>
    <s v="HABIBS"/>
    <n v="9"/>
    <s v="2021"/>
    <x v="4"/>
  </r>
  <r>
    <d v="2021-08-17T00:00:00"/>
    <s v="V"/>
    <s v="RIO X RIBEIRÃO PRETO"/>
    <x v="0"/>
    <s v="27.665.906/0012-34"/>
    <d v="2021-09-07T00:00:00"/>
    <s v="B 22"/>
    <n v="176"/>
    <n v="4400"/>
    <s v=""/>
    <x v="42"/>
    <x v="0"/>
    <x v="0"/>
    <x v="3"/>
    <x v="0"/>
    <x v="4"/>
    <s v="VIAGEM"/>
    <n v="9"/>
    <s v="2021"/>
    <x v="4"/>
  </r>
  <r>
    <d v="2021-08-27T00:00:00"/>
    <s v="V"/>
    <s v="RIO(Queimados)"/>
    <x v="0"/>
    <s v="27.665.906/0009-39"/>
    <d v="2021-09-07T00:00:00"/>
    <s v="B 28"/>
    <n v="219"/>
    <n v="1100"/>
    <s v=""/>
    <x v="41"/>
    <x v="0"/>
    <x v="0"/>
    <x v="3"/>
    <x v="0"/>
    <x v="4"/>
    <s v="VIAGEM"/>
    <n v="9"/>
    <s v="2021"/>
    <x v="4"/>
  </r>
  <r>
    <d v="2021-08-30T00:00:00"/>
    <s v="F"/>
    <s v="RIO(VARIAS LOJAS)"/>
    <x v="0"/>
    <s v="27.665.906/0009-39"/>
    <d v="2021-09-09T00:00:00"/>
    <s v="B 29"/>
    <n v="220"/>
    <n v="1000"/>
    <s v=""/>
    <x v="43"/>
    <x v="0"/>
    <x v="0"/>
    <x v="3"/>
    <x v="0"/>
    <x v="4"/>
    <s v="FRETE EXTRAS"/>
    <n v="9"/>
    <s v="2021"/>
    <x v="4"/>
  </r>
  <r>
    <d v="2021-08-30T00:00:00"/>
    <s v="F"/>
    <s v="BICÃO POINT"/>
    <x v="6"/>
    <s v="04.933.951/0001-74"/>
    <d v="2021-08-30T00:00:00"/>
    <s v="CASH"/>
    <n v="223"/>
    <n v="1300"/>
    <s v=""/>
    <x v="32"/>
    <x v="0"/>
    <x v="0"/>
    <x v="3"/>
    <x v="0"/>
    <x v="3"/>
    <s v="FRETE EXTRAS"/>
    <n v="8"/>
    <s v="2021"/>
    <x v="3"/>
  </r>
  <r>
    <d v="2021-08-30T00:00:00"/>
    <s v="V"/>
    <s v="RIO X APARECIDA DE GOIANIA"/>
    <x v="0"/>
    <s v="27.665.906/0009-39"/>
    <d v="2021-09-09T00:00:00"/>
    <s v="B 34"/>
    <n v="222"/>
    <n v="5000"/>
    <s v=""/>
    <x v="43"/>
    <x v="0"/>
    <x v="0"/>
    <x v="3"/>
    <x v="0"/>
    <x v="4"/>
    <s v="VIAGEM"/>
    <n v="9"/>
    <s v="2021"/>
    <x v="4"/>
  </r>
  <r>
    <d v="2021-08-30T00:00:00"/>
    <s v="F"/>
    <s v="APARECIDA DE GOIANIA X RIO"/>
    <x v="0"/>
    <s v="27.665.906/0015-87"/>
    <d v="2021-09-09T00:00:00"/>
    <s v="B 33"/>
    <n v="224"/>
    <n v="1000"/>
    <s v=""/>
    <x v="44"/>
    <x v="0"/>
    <x v="0"/>
    <x v="3"/>
    <x v="0"/>
    <x v="4"/>
    <s v="FRETE EXTRAS"/>
    <n v="9"/>
    <s v="2021"/>
    <x v="4"/>
  </r>
  <r>
    <d v="2021-08-20T00:00:00"/>
    <s v="V"/>
    <s v="Monte Alto"/>
    <x v="0"/>
    <s v="27.665.906/0004-24"/>
    <d v="2021-09-09T00:00:00"/>
    <s v="B 24"/>
    <n v="196"/>
    <n v="4800"/>
    <s v=""/>
    <x v="45"/>
    <x v="0"/>
    <x v="0"/>
    <x v="3"/>
    <x v="0"/>
    <x v="4"/>
    <s v="VIAGEM"/>
    <n v="9"/>
    <s v="2021"/>
    <x v="4"/>
  </r>
  <r>
    <d v="2021-09-02T00:00:00"/>
    <s v="V"/>
    <s v="RIO(FRETE VELOG)"/>
    <x v="0"/>
    <s v="27.665.906/0009-39"/>
    <d v="2021-09-13T00:00:00"/>
    <s v="B 35"/>
    <n v="225"/>
    <n v="2100"/>
    <s v=""/>
    <x v="46"/>
    <x v="0"/>
    <x v="0"/>
    <x v="4"/>
    <x v="0"/>
    <x v="4"/>
    <s v="VIAGEM"/>
    <n v="9"/>
    <s v="2021"/>
    <x v="4"/>
  </r>
  <r>
    <d v="2021-09-02T00:00:00"/>
    <s v="V"/>
    <s v="RIO(EMBALAGENS)"/>
    <x v="0"/>
    <s v="27.665.906/0009-39"/>
    <d v="2021-09-13T00:00:00"/>
    <s v="B 36"/>
    <n v="226"/>
    <n v="1500"/>
    <s v=""/>
    <x v="46"/>
    <x v="0"/>
    <x v="0"/>
    <x v="4"/>
    <x v="0"/>
    <x v="4"/>
    <s v="VIAGEM"/>
    <n v="9"/>
    <s v="2021"/>
    <x v="4"/>
  </r>
  <r>
    <d v="2021-08-31T00:00:00"/>
    <s v="V"/>
    <s v="ITAPEVI X RIO"/>
    <x v="0"/>
    <s v="27.665.906/0009-39"/>
    <d v="2021-09-13T00:00:00"/>
    <s v="B 39"/>
    <n v="229"/>
    <n v="3000"/>
    <s v=""/>
    <x v="47"/>
    <x v="0"/>
    <x v="0"/>
    <x v="3"/>
    <x v="0"/>
    <x v="4"/>
    <s v="VIAGEM"/>
    <n v="9"/>
    <s v="2021"/>
    <x v="4"/>
  </r>
  <r>
    <d v="2021-08-24T00:00:00"/>
    <s v="V"/>
    <s v="ITAPEVI"/>
    <x v="0"/>
    <s v="27.665.906/0003-43"/>
    <d v="2021-09-14T00:00:00"/>
    <s v="B 27"/>
    <n v="200"/>
    <n v="3000"/>
    <s v=""/>
    <x v="42"/>
    <x v="0"/>
    <x v="0"/>
    <x v="3"/>
    <x v="0"/>
    <x v="4"/>
    <s v="VIAGEM"/>
    <n v="9"/>
    <s v="2021"/>
    <x v="4"/>
  </r>
  <r>
    <d v="2021-09-06T00:00:00"/>
    <s v="F"/>
    <s v="Américas ( Padeli )"/>
    <x v="0"/>
    <s v="27.665.906/0034-40"/>
    <d v="2021-09-16T00:00:00"/>
    <s v="B 40"/>
    <n v="230"/>
    <n v="250"/>
    <s v=""/>
    <x v="43"/>
    <x v="0"/>
    <x v="0"/>
    <x v="4"/>
    <x v="0"/>
    <x v="4"/>
    <s v="FRETE EXTRAS"/>
    <n v="9"/>
    <s v="2021"/>
    <x v="4"/>
  </r>
  <r>
    <d v="2021-09-06T00:00:00"/>
    <s v="F"/>
    <s v="Pres Vargas"/>
    <x v="0"/>
    <s v="27.665.906/0054-93"/>
    <d v="2021-09-16T00:00:00"/>
    <s v="B 41"/>
    <n v="231"/>
    <n v="250"/>
    <s v=""/>
    <x v="43"/>
    <x v="0"/>
    <x v="0"/>
    <x v="4"/>
    <x v="0"/>
    <x v="4"/>
    <s v="FRETE EXTRAS"/>
    <n v="9"/>
    <s v="2021"/>
    <x v="4"/>
  </r>
  <r>
    <d v="2021-09-07T00:00:00"/>
    <s v="F"/>
    <s v="RIO (QUEIJO ESFIHA-VARIAS LOJAS)"/>
    <x v="0"/>
    <s v="27.665.906/0009-39"/>
    <d v="2021-09-17T00:00:00"/>
    <s v="B 43"/>
    <n v="233"/>
    <n v="800"/>
    <s v=""/>
    <x v="48"/>
    <x v="0"/>
    <x v="0"/>
    <x v="4"/>
    <x v="0"/>
    <x v="4"/>
    <s v="FRETE EXTRAS"/>
    <n v="9"/>
    <s v="2021"/>
    <x v="4"/>
  </r>
  <r>
    <d v="2021-09-07T00:00:00"/>
    <s v="V"/>
    <s v="ITAPEVI X RIO"/>
    <x v="0"/>
    <s v="27.665.906/0009-39"/>
    <d v="2021-09-17T00:00:00"/>
    <s v="B 42"/>
    <n v="240"/>
    <n v="3000"/>
    <s v=""/>
    <x v="49"/>
    <x v="0"/>
    <x v="0"/>
    <x v="4"/>
    <x v="0"/>
    <x v="4"/>
    <s v="VIAGEM"/>
    <n v="9"/>
    <s v="2021"/>
    <x v="5"/>
  </r>
  <r>
    <d v="2021-08-30T00:00:00"/>
    <s v="V"/>
    <s v="RIO X ITAPEVI"/>
    <x v="0"/>
    <s v="27.665.906/0003-43"/>
    <d v="2021-09-20T00:00:00"/>
    <s v="B 30"/>
    <n v="221"/>
    <n v="3000"/>
    <s v=""/>
    <x v="50"/>
    <x v="0"/>
    <x v="0"/>
    <x v="3"/>
    <x v="0"/>
    <x v="4"/>
    <s v="VIAGEM"/>
    <n v="9"/>
    <s v="2021"/>
    <x v="4"/>
  </r>
  <r>
    <d v="2021-09-08T00:00:00"/>
    <s v="F"/>
    <s v="RIO(EMBALAGENS)"/>
    <x v="0"/>
    <s v="27.665.906/0009-39"/>
    <d v="2021-09-20T00:00:00"/>
    <s v="B 44"/>
    <n v="234"/>
    <n v="400"/>
    <s v=""/>
    <x v="50"/>
    <x v="0"/>
    <x v="0"/>
    <x v="4"/>
    <x v="0"/>
    <x v="4"/>
    <s v="FRETE EXTRAS"/>
    <n v="9"/>
    <s v="2021"/>
    <x v="4"/>
  </r>
  <r>
    <d v="2021-09-10T00:00:00"/>
    <s v="V"/>
    <s v="ITAPEVI X RIO"/>
    <x v="0"/>
    <s v="27.665.906/0009-39"/>
    <d v="2021-09-20T00:00:00"/>
    <s v="B 46"/>
    <n v="236"/>
    <n v="3000"/>
    <s v=""/>
    <x v="50"/>
    <x v="0"/>
    <x v="0"/>
    <x v="4"/>
    <x v="0"/>
    <x v="4"/>
    <s v="VIAGEM"/>
    <n v="9"/>
    <s v="2021"/>
    <x v="4"/>
  </r>
  <r>
    <d v="2021-09-03T00:00:00"/>
    <s v="V"/>
    <s v="RIO X ITAPEVI"/>
    <x v="0"/>
    <s v="27.665.906/0003-43"/>
    <d v="2021-09-23T00:00:00"/>
    <s v="B 37"/>
    <n v="227"/>
    <n v="3000"/>
    <s v=""/>
    <x v="51"/>
    <x v="0"/>
    <x v="0"/>
    <x v="4"/>
    <x v="0"/>
    <x v="4"/>
    <s v="VIAGEM"/>
    <n v="9"/>
    <s v="2021"/>
    <x v="4"/>
  </r>
  <r>
    <d v="2021-09-13T00:00:00"/>
    <s v="F"/>
    <s v="Madureira"/>
    <x v="0"/>
    <s v="27.665.906/0060-31"/>
    <d v="2021-09-23T00:00:00"/>
    <s v="B 47"/>
    <n v="237"/>
    <n v="250"/>
    <s v=""/>
    <x v="51"/>
    <x v="0"/>
    <x v="0"/>
    <x v="4"/>
    <x v="0"/>
    <x v="4"/>
    <s v="FRETE EXTRAS"/>
    <n v="9"/>
    <s v="2021"/>
    <x v="4"/>
  </r>
  <r>
    <d v="2021-09-13T00:00:00"/>
    <s v="F"/>
    <s v="Estrada Bandeirantes"/>
    <x v="0"/>
    <s v="27.665.906/0043-30"/>
    <d v="2021-09-23T00:00:00"/>
    <s v="B 48"/>
    <n v="238"/>
    <n v="250"/>
    <s v=""/>
    <x v="51"/>
    <x v="0"/>
    <x v="0"/>
    <x v="4"/>
    <x v="0"/>
    <x v="4"/>
    <s v="FRETE EXTRAS"/>
    <n v="9"/>
    <s v="2021"/>
    <x v="4"/>
  </r>
  <r>
    <d v="2021-09-13T00:00:00"/>
    <s v="F"/>
    <s v="Ilha do Governador"/>
    <x v="0"/>
    <s v="27.665.906/0069-70"/>
    <d v="2021-09-23T00:00:00"/>
    <s v="B 49"/>
    <n v="239"/>
    <n v="250"/>
    <s v=""/>
    <x v="51"/>
    <x v="0"/>
    <x v="0"/>
    <x v="4"/>
    <x v="0"/>
    <x v="4"/>
    <s v="FRETE EXTRAS"/>
    <n v="9"/>
    <s v="2021"/>
    <x v="4"/>
  </r>
  <r>
    <d v="2021-09-04T00:00:00"/>
    <s v="V"/>
    <s v="ITAPEVI X RIO"/>
    <x v="0"/>
    <s v="27.665.906/0009-39"/>
    <d v="2021-09-24T00:00:00"/>
    <s v="B 50"/>
    <n v="241"/>
    <n v="3000"/>
    <s v=""/>
    <x v="52"/>
    <x v="0"/>
    <x v="0"/>
    <x v="4"/>
    <x v="0"/>
    <x v="4"/>
    <s v="VIAGEM"/>
    <n v="9"/>
    <s v="2021"/>
    <x v="4"/>
  </r>
  <r>
    <d v="2021-08-19T00:00:00"/>
    <s v="V"/>
    <s v="RIBEIRÃO PRETO X RIO"/>
    <x v="0"/>
    <s v="27.665.906/0009-39"/>
    <d v="2021-09-24T00:00:00"/>
    <s v="B 51"/>
    <n v="242"/>
    <n v="4400"/>
    <s v=""/>
    <x v="52"/>
    <x v="0"/>
    <x v="0"/>
    <x v="3"/>
    <x v="0"/>
    <x v="4"/>
    <s v="VIAGEM"/>
    <n v="9"/>
    <s v="2021"/>
    <x v="4"/>
  </r>
  <r>
    <d v="2021-08-25T00:00:00"/>
    <s v="H"/>
    <s v="Ragazzo Americas"/>
    <x v="3"/>
    <s v="22.749.835/0157-07"/>
    <d v="2021-09-27T00:00:00"/>
    <s v="TED"/>
    <n v="218"/>
    <n v="1870"/>
    <s v=""/>
    <x v="53"/>
    <x v="0"/>
    <x v="0"/>
    <x v="3"/>
    <x v="0"/>
    <x v="4"/>
    <s v="HABIBS"/>
    <n v="9"/>
    <s v="2021"/>
    <x v="4"/>
  </r>
  <r>
    <d v="2021-09-06T00:00:00"/>
    <s v="V"/>
    <s v="RIO X ITAPEVI"/>
    <x v="0"/>
    <s v="27.665.906/0003-43"/>
    <d v="2021-09-27T00:00:00"/>
    <s v="B 38"/>
    <n v="228"/>
    <n v="3000"/>
    <s v=""/>
    <x v="53"/>
    <x v="0"/>
    <x v="0"/>
    <x v="4"/>
    <x v="0"/>
    <x v="4"/>
    <s v="VIAGEM"/>
    <n v="9"/>
    <s v="2021"/>
    <x v="4"/>
  </r>
  <r>
    <d v="2021-09-15T00:00:00"/>
    <s v="V"/>
    <s v="RIO X APARECIDA DE GOIANIA"/>
    <x v="0"/>
    <s v="27.665.906/0009-39"/>
    <d v="2021-09-27T00:00:00"/>
    <s v="B 52"/>
    <n v="243"/>
    <n v="6000"/>
    <s v=""/>
    <x v="53"/>
    <x v="0"/>
    <x v="0"/>
    <x v="4"/>
    <x v="0"/>
    <x v="4"/>
    <s v="VIAGEM"/>
    <n v="9"/>
    <s v="2021"/>
    <x v="4"/>
  </r>
  <r>
    <d v="2021-09-15T00:00:00"/>
    <s v="V"/>
    <s v="RIO(FRETE VELOG)"/>
    <x v="0"/>
    <s v="27.665.906/0009-39"/>
    <d v="2021-09-27T00:00:00"/>
    <s v="B 53"/>
    <n v="244"/>
    <n v="1100"/>
    <s v=""/>
    <x v="53"/>
    <x v="0"/>
    <x v="0"/>
    <x v="4"/>
    <x v="0"/>
    <x v="4"/>
    <s v="VIAGEM"/>
    <n v="9"/>
    <s v="2021"/>
    <x v="4"/>
  </r>
  <r>
    <d v="2021-09-18T00:00:00"/>
    <s v="V"/>
    <s v="ITAPEVI X RIO"/>
    <x v="0"/>
    <s v="27.665.906/0009-39"/>
    <d v="2021-09-28T00:00:00"/>
    <s v="B 56"/>
    <n v="247"/>
    <n v="3000"/>
    <s v=""/>
    <x v="49"/>
    <x v="0"/>
    <x v="0"/>
    <x v="4"/>
    <x v="0"/>
    <x v="4"/>
    <s v="VIAGEM"/>
    <n v="9"/>
    <s v="2021"/>
    <x v="5"/>
  </r>
  <r>
    <d v="2021-09-09T00:00:00"/>
    <s v="V"/>
    <s v="RIO X ITAPEVI"/>
    <x v="0"/>
    <s v="27.665.906/0003-43"/>
    <d v="2021-09-29T00:00:00"/>
    <s v="B 45"/>
    <n v="235"/>
    <n v="3000"/>
    <s v=""/>
    <x v="54"/>
    <x v="0"/>
    <x v="0"/>
    <x v="4"/>
    <x v="0"/>
    <x v="4"/>
    <s v="VIAGEM"/>
    <n v="9"/>
    <s v="2021"/>
    <x v="5"/>
  </r>
  <r>
    <d v="2021-09-24T00:00:00"/>
    <s v="H"/>
    <s v="Alameda São Boaventura"/>
    <x v="0"/>
    <s v="27.665.906/0070-03"/>
    <d v="2021-10-05T00:00:00"/>
    <n v="202"/>
    <n v="248"/>
    <n v="4000"/>
    <s v=""/>
    <x v="55"/>
    <x v="0"/>
    <x v="0"/>
    <x v="4"/>
    <x v="0"/>
    <x v="5"/>
    <s v="HABIBS"/>
    <n v="10"/>
    <s v="2021"/>
    <x v="5"/>
  </r>
  <r>
    <d v="2021-09-24T00:00:00"/>
    <s v="H"/>
    <s v="Américas ( Padeli )"/>
    <x v="0"/>
    <s v="27.665.906/0034-40"/>
    <d v="2021-10-05T00:00:00"/>
    <n v="203"/>
    <n v="249"/>
    <n v="5330"/>
    <s v=""/>
    <x v="55"/>
    <x v="0"/>
    <x v="0"/>
    <x v="4"/>
    <x v="0"/>
    <x v="5"/>
    <s v="HABIBS"/>
    <n v="10"/>
    <s v="2021"/>
    <x v="5"/>
  </r>
  <r>
    <d v="2021-09-24T00:00:00"/>
    <s v="H"/>
    <s v="Av Brasil"/>
    <x v="0"/>
    <s v="27.665.906/0039-54"/>
    <d v="2021-10-05T00:00:00"/>
    <n v="204"/>
    <n v="250"/>
    <n v="4930"/>
    <s v=""/>
    <x v="55"/>
    <x v="0"/>
    <x v="0"/>
    <x v="4"/>
    <x v="0"/>
    <x v="5"/>
    <s v="HABIBS"/>
    <n v="10"/>
    <s v="2021"/>
    <x v="5"/>
  </r>
  <r>
    <d v="2021-09-24T00:00:00"/>
    <s v="H"/>
    <s v="Belford Roxo"/>
    <x v="0"/>
    <s v="27.665.906/0040-98"/>
    <d v="2021-10-05T00:00:00"/>
    <n v="205"/>
    <n v="251"/>
    <n v="3360"/>
    <s v=""/>
    <x v="55"/>
    <x v="0"/>
    <x v="0"/>
    <x v="4"/>
    <x v="0"/>
    <x v="5"/>
    <s v="HABIBS"/>
    <n v="10"/>
    <s v="2021"/>
    <x v="5"/>
  </r>
  <r>
    <d v="2021-09-24T00:00:00"/>
    <s v="H"/>
    <s v="Campinho"/>
    <x v="2"/>
    <s v="16.492.785/0001-05"/>
    <d v="2021-10-05T00:00:00"/>
    <n v="206"/>
    <n v="252"/>
    <n v="3794"/>
    <s v=""/>
    <x v="55"/>
    <x v="0"/>
    <x v="0"/>
    <x v="4"/>
    <x v="0"/>
    <x v="5"/>
    <s v="HABIBS"/>
    <n v="10"/>
    <s v="2021"/>
    <x v="5"/>
  </r>
  <r>
    <d v="2021-09-24T00:00:00"/>
    <s v="H"/>
    <s v="Campo Grande I"/>
    <x v="0"/>
    <s v="27.665.906/0041-79"/>
    <d v="2021-10-05T00:00:00"/>
    <n v="207"/>
    <n v="253"/>
    <n v="5255"/>
    <s v=""/>
    <x v="55"/>
    <x v="0"/>
    <x v="0"/>
    <x v="4"/>
    <x v="0"/>
    <x v="5"/>
    <s v="HABIBS"/>
    <n v="10"/>
    <s v="2021"/>
    <x v="5"/>
  </r>
  <r>
    <d v="2021-09-24T00:00:00"/>
    <s v="H"/>
    <s v="Campo Grande II"/>
    <x v="0"/>
    <s v="27.665.906/0056-55"/>
    <d v="2021-10-05T00:00:00"/>
    <n v="208"/>
    <n v="254"/>
    <n v="3900"/>
    <s v=""/>
    <x v="55"/>
    <x v="0"/>
    <x v="0"/>
    <x v="4"/>
    <x v="0"/>
    <x v="5"/>
    <s v="HABIBS"/>
    <n v="10"/>
    <s v="2021"/>
    <x v="5"/>
  </r>
  <r>
    <d v="2021-09-24T00:00:00"/>
    <s v="H"/>
    <s v="Central do Brasil"/>
    <x v="0"/>
    <s v="27.665.906/0058-17"/>
    <d v="2021-10-05T00:00:00"/>
    <n v="209"/>
    <n v="255"/>
    <n v="1310"/>
    <s v=""/>
    <x v="55"/>
    <x v="0"/>
    <x v="0"/>
    <x v="4"/>
    <x v="0"/>
    <x v="5"/>
    <s v="HABIBS"/>
    <n v="10"/>
    <s v="2021"/>
    <x v="5"/>
  </r>
  <r>
    <d v="2021-09-24T00:00:00"/>
    <s v="H"/>
    <s v="Estrada Bandeirantes"/>
    <x v="0"/>
    <s v="27.665.906/0043-30"/>
    <d v="2021-10-05T00:00:00"/>
    <n v="210"/>
    <n v="256"/>
    <n v="5470"/>
    <s v=""/>
    <x v="55"/>
    <x v="0"/>
    <x v="0"/>
    <x v="4"/>
    <x v="0"/>
    <x v="5"/>
    <s v="HABIBS"/>
    <n v="10"/>
    <s v="2021"/>
    <x v="5"/>
  </r>
  <r>
    <d v="2021-09-24T00:00:00"/>
    <s v="H"/>
    <s v="Ilha do Governador"/>
    <x v="0"/>
    <s v="27.665.906/0069-70"/>
    <d v="2021-10-05T00:00:00"/>
    <n v="211"/>
    <n v="257"/>
    <n v="4890"/>
    <s v=""/>
    <x v="55"/>
    <x v="0"/>
    <x v="0"/>
    <x v="4"/>
    <x v="0"/>
    <x v="5"/>
    <s v="HABIBS"/>
    <n v="10"/>
    <s v="2021"/>
    <x v="5"/>
  </r>
  <r>
    <d v="2021-09-24T00:00:00"/>
    <s v="H"/>
    <s v="Intendente Magalhães"/>
    <x v="0"/>
    <s v="27.665.906/0064-65"/>
    <d v="2021-10-05T00:00:00"/>
    <n v="212"/>
    <n v="258"/>
    <n v="4474"/>
    <s v=""/>
    <x v="55"/>
    <x v="0"/>
    <x v="0"/>
    <x v="4"/>
    <x v="0"/>
    <x v="5"/>
    <s v="HABIBS"/>
    <n v="10"/>
    <s v="2021"/>
    <x v="5"/>
  </r>
  <r>
    <d v="2021-09-24T00:00:00"/>
    <s v="H"/>
    <s v="Madureira"/>
    <x v="0"/>
    <s v="27.665.906/0060-31"/>
    <d v="2021-10-05T00:00:00"/>
    <n v="214"/>
    <n v="259"/>
    <n v="940"/>
    <s v=""/>
    <x v="55"/>
    <x v="0"/>
    <x v="0"/>
    <x v="4"/>
    <x v="0"/>
    <x v="5"/>
    <s v="HABIBS"/>
    <n v="10"/>
    <s v="2021"/>
    <x v="5"/>
  </r>
  <r>
    <d v="2021-09-24T00:00:00"/>
    <s v="H"/>
    <s v="Méier"/>
    <x v="0"/>
    <s v="27.665.906/0037-92"/>
    <d v="2021-10-05T00:00:00"/>
    <n v="215"/>
    <n v="260"/>
    <n v="4920"/>
    <s v=""/>
    <x v="55"/>
    <x v="0"/>
    <x v="0"/>
    <x v="4"/>
    <x v="0"/>
    <x v="5"/>
    <s v="HABIBS"/>
    <n v="10"/>
    <s v="2021"/>
    <x v="5"/>
  </r>
  <r>
    <d v="2021-09-24T00:00:00"/>
    <s v="H"/>
    <s v="Pavuna"/>
    <x v="0"/>
    <s v="27.665.906/0047-64"/>
    <d v="2021-10-05T00:00:00"/>
    <n v="216"/>
    <n v="261"/>
    <n v="760"/>
    <s v=""/>
    <x v="55"/>
    <x v="0"/>
    <x v="0"/>
    <x v="4"/>
    <x v="0"/>
    <x v="5"/>
    <s v="HABIBS"/>
    <n v="10"/>
    <s v="2021"/>
    <x v="5"/>
  </r>
  <r>
    <d v="2021-09-24T00:00:00"/>
    <s v="H"/>
    <s v="Pilares"/>
    <x v="0"/>
    <s v="27.665.906/0042-50"/>
    <d v="2021-10-05T00:00:00"/>
    <n v="217"/>
    <n v="262"/>
    <n v="4194"/>
    <s v=""/>
    <x v="55"/>
    <x v="0"/>
    <x v="0"/>
    <x v="4"/>
    <x v="0"/>
    <x v="5"/>
    <s v="HABIBS"/>
    <n v="10"/>
    <s v="2021"/>
    <x v="5"/>
  </r>
  <r>
    <d v="2021-09-24T00:00:00"/>
    <s v="H"/>
    <s v="Pres Vargas"/>
    <x v="0"/>
    <s v="27.665.906/0054-93"/>
    <d v="2021-10-05T00:00:00"/>
    <n v="218"/>
    <n v="263"/>
    <n v="2475"/>
    <s v=""/>
    <x v="55"/>
    <x v="0"/>
    <x v="0"/>
    <x v="4"/>
    <x v="0"/>
    <x v="5"/>
    <s v="HABIBS"/>
    <n v="10"/>
    <s v="2021"/>
    <x v="5"/>
  </r>
  <r>
    <d v="2021-09-24T00:00:00"/>
    <s v="H"/>
    <s v="São Gonçalo"/>
    <x v="0"/>
    <s v="27.665.906/0038-73"/>
    <d v="2021-10-05T00:00:00"/>
    <n v="219"/>
    <n v="264"/>
    <n v="3580"/>
    <s v=""/>
    <x v="55"/>
    <x v="0"/>
    <x v="0"/>
    <x v="4"/>
    <x v="0"/>
    <x v="5"/>
    <s v="HABIBS"/>
    <n v="10"/>
    <s v="2021"/>
    <x v="5"/>
  </r>
  <r>
    <d v="2021-09-17T00:00:00"/>
    <s v="V"/>
    <s v="RIO X ITAPEVI"/>
    <x v="0"/>
    <s v="27.665.906/0003-43"/>
    <d v="2021-10-07T00:00:00"/>
    <s v="B 54"/>
    <n v="245"/>
    <n v="3000"/>
    <s v=""/>
    <x v="56"/>
    <x v="0"/>
    <x v="0"/>
    <x v="4"/>
    <x v="0"/>
    <x v="5"/>
    <s v="VIAGEM"/>
    <n v="10"/>
    <s v="2021"/>
    <x v="5"/>
  </r>
  <r>
    <d v="2021-09-28T00:00:00"/>
    <s v="V"/>
    <s v="RIO X APARECIDA DE GOIANIA"/>
    <x v="0"/>
    <s v="27.665.906/0015-87"/>
    <d v="2021-10-08T00:00:00"/>
    <s v="B 59"/>
    <n v="268"/>
    <n v="7210"/>
    <s v=""/>
    <x v="57"/>
    <x v="0"/>
    <x v="0"/>
    <x v="4"/>
    <x v="0"/>
    <x v="5"/>
    <s v="VIAGEM"/>
    <n v="10"/>
    <s v="2021"/>
    <x v="5"/>
  </r>
  <r>
    <d v="2021-09-21T00:00:00"/>
    <s v="V"/>
    <s v="Monte Alto"/>
    <x v="0"/>
    <s v="27.665.906/0004-24"/>
    <d v="2021-10-11T00:00:00"/>
    <s v="B 55"/>
    <n v="246"/>
    <n v="4800"/>
    <s v=""/>
    <x v="58"/>
    <x v="0"/>
    <x v="0"/>
    <x v="4"/>
    <x v="0"/>
    <x v="5"/>
    <s v="VIAGEM"/>
    <n v="10"/>
    <s v="2021"/>
    <x v="5"/>
  </r>
  <r>
    <d v="2021-09-30T00:00:00"/>
    <s v="V"/>
    <s v="RIO(VARIAS LOJAS)"/>
    <x v="0"/>
    <s v="27.665.906/0009-39"/>
    <d v="2021-10-11T00:00:00"/>
    <s v="B 60"/>
    <n v="269"/>
    <n v="4800"/>
    <s v=""/>
    <x v="58"/>
    <x v="0"/>
    <x v="0"/>
    <x v="4"/>
    <x v="0"/>
    <x v="5"/>
    <s v="VIAGEM"/>
    <n v="10"/>
    <s v="2021"/>
    <x v="5"/>
  </r>
  <r>
    <d v="2021-10-04T00:00:00"/>
    <s v="V"/>
    <s v="RIO(FRETE VELOG)"/>
    <x v="0"/>
    <s v="27.665.906/0009-39"/>
    <d v="2021-10-14T00:00:00"/>
    <s v="B 61"/>
    <n v="270"/>
    <n v="1000"/>
    <s v=""/>
    <x v="59"/>
    <x v="0"/>
    <x v="0"/>
    <x v="5"/>
    <x v="0"/>
    <x v="5"/>
    <s v="VIAGEM"/>
    <n v="10"/>
    <s v="2021"/>
    <x v="5"/>
  </r>
  <r>
    <d v="2021-10-04T00:00:00"/>
    <s v="F"/>
    <s v="RIO(HABIBS PILARES, AV BRASIL)"/>
    <x v="0"/>
    <s v="27.665.906/0009-39"/>
    <d v="2021-10-14T00:00:00"/>
    <s v="B 62"/>
    <n v="271"/>
    <n v="500"/>
    <s v=""/>
    <x v="59"/>
    <x v="0"/>
    <x v="0"/>
    <x v="5"/>
    <x v="0"/>
    <x v="5"/>
    <s v="FRETE EXTRAS"/>
    <n v="10"/>
    <s v="2021"/>
    <x v="5"/>
  </r>
  <r>
    <d v="2021-10-04T00:00:00"/>
    <s v="F"/>
    <s v="Pilares"/>
    <x v="0"/>
    <s v="27.665.906/0042-50"/>
    <d v="2021-10-14T00:00:00"/>
    <s v="B 63"/>
    <n v="272"/>
    <n v="250"/>
    <s v=""/>
    <x v="59"/>
    <x v="0"/>
    <x v="0"/>
    <x v="5"/>
    <x v="0"/>
    <x v="5"/>
    <s v="FRETE EXTRAS"/>
    <n v="10"/>
    <s v="2021"/>
    <x v="5"/>
  </r>
  <r>
    <d v="2021-09-25T00:00:00"/>
    <s v="V"/>
    <s v="RIO X ITAPEVI"/>
    <x v="0"/>
    <s v="27.665.906/0003-43"/>
    <d v="2021-10-15T00:00:00"/>
    <s v="B 57"/>
    <n v="266"/>
    <n v="3000"/>
    <s v=""/>
    <x v="60"/>
    <x v="0"/>
    <x v="0"/>
    <x v="4"/>
    <x v="0"/>
    <x v="5"/>
    <s v="VIAGEM"/>
    <n v="10"/>
    <s v="2021"/>
    <x v="5"/>
  </r>
  <r>
    <d v="2021-09-24T00:00:00"/>
    <s v="H"/>
    <s v="Ragazzo Americas"/>
    <x v="3"/>
    <s v="22.749.835/0157-07"/>
    <d v="2021-10-25T00:00:00"/>
    <s v="TED"/>
    <n v="265"/>
    <n v="1870"/>
    <s v=""/>
    <x v="57"/>
    <x v="0"/>
    <x v="0"/>
    <x v="4"/>
    <x v="0"/>
    <x v="5"/>
    <s v="HABIBS"/>
    <n v="10"/>
    <s v="2021"/>
    <x v="5"/>
  </r>
  <r>
    <d v="2021-10-15T00:00:00"/>
    <s v="F"/>
    <s v="RIO(MINI COXINHA 25 LOJAS)"/>
    <x v="0"/>
    <s v="27.665.906/0009-39"/>
    <d v="2021-11-04T00:00:00"/>
    <s v="B 64"/>
    <n v="273"/>
    <n v="2125"/>
    <s v=""/>
    <x v="61"/>
    <x v="0"/>
    <x v="0"/>
    <x v="5"/>
    <x v="0"/>
    <x v="6"/>
    <s v="FRETE EXTRAS"/>
    <n v="11"/>
    <s v="2021"/>
    <x v="6"/>
  </r>
  <r>
    <d v="2021-10-25T00:00:00"/>
    <s v="H"/>
    <s v="Alameda São Boaventura"/>
    <x v="0"/>
    <s v="27.665.906/0070-03"/>
    <d v="2021-11-05T00:00:00"/>
    <n v="220"/>
    <n v="275"/>
    <n v="4257"/>
    <s v=""/>
    <x v="62"/>
    <x v="0"/>
    <x v="0"/>
    <x v="5"/>
    <x v="0"/>
    <x v="6"/>
    <s v="HABIBS"/>
    <n v="11"/>
    <s v="2021"/>
    <x v="6"/>
  </r>
  <r>
    <d v="2021-10-25T00:00:00"/>
    <s v="H"/>
    <s v="Américas ( Padeli )"/>
    <x v="0"/>
    <s v="27.665.906/0034-40"/>
    <d v="2021-11-05T00:00:00"/>
    <n v="221"/>
    <n v="276"/>
    <n v="5587"/>
    <s v=""/>
    <x v="63"/>
    <x v="0"/>
    <x v="0"/>
    <x v="5"/>
    <x v="0"/>
    <x v="6"/>
    <s v="HABIBS"/>
    <n v="11"/>
    <s v="2021"/>
    <x v="6"/>
  </r>
  <r>
    <d v="2021-10-25T00:00:00"/>
    <s v="H"/>
    <s v="Av Brasil"/>
    <x v="0"/>
    <s v="27.665.906/0039-54"/>
    <d v="2021-11-05T00:00:00"/>
    <n v="222"/>
    <n v="277"/>
    <n v="5187"/>
    <s v=""/>
    <x v="63"/>
    <x v="0"/>
    <x v="0"/>
    <x v="5"/>
    <x v="0"/>
    <x v="6"/>
    <s v="HABIBS"/>
    <n v="11"/>
    <s v="2021"/>
    <x v="6"/>
  </r>
  <r>
    <d v="2021-10-25T00:00:00"/>
    <s v="H"/>
    <s v="Belford Roxo"/>
    <x v="0"/>
    <s v="27.665.906/0040-98"/>
    <d v="2021-11-05T00:00:00"/>
    <n v="223"/>
    <n v="278"/>
    <n v="3617"/>
    <s v=""/>
    <x v="63"/>
    <x v="0"/>
    <x v="0"/>
    <x v="5"/>
    <x v="0"/>
    <x v="6"/>
    <s v="HABIBS"/>
    <n v="11"/>
    <s v="2021"/>
    <x v="6"/>
  </r>
  <r>
    <d v="2021-10-25T00:00:00"/>
    <s v="H"/>
    <s v="Campinho"/>
    <x v="2"/>
    <s v="16.492.785/0001-05"/>
    <d v="2021-11-05T00:00:00"/>
    <n v="225"/>
    <n v="279"/>
    <n v="4051"/>
    <s v=""/>
    <x v="63"/>
    <x v="0"/>
    <x v="0"/>
    <x v="5"/>
    <x v="0"/>
    <x v="6"/>
    <s v="HABIBS"/>
    <n v="11"/>
    <s v="2021"/>
    <x v="6"/>
  </r>
  <r>
    <d v="2021-10-25T00:00:00"/>
    <s v="H"/>
    <s v="Campo Grande I"/>
    <x v="0"/>
    <s v="27.665.906/0041-79"/>
    <d v="2021-11-05T00:00:00"/>
    <n v="226"/>
    <n v="280"/>
    <n v="5512"/>
    <s v=""/>
    <x v="63"/>
    <x v="0"/>
    <x v="0"/>
    <x v="5"/>
    <x v="0"/>
    <x v="6"/>
    <s v="HABIBS"/>
    <n v="11"/>
    <s v="2021"/>
    <x v="6"/>
  </r>
  <r>
    <d v="2021-10-25T00:00:00"/>
    <s v="H"/>
    <s v="Campo Grande II"/>
    <x v="0"/>
    <s v="27.665.906/0056-55"/>
    <d v="2021-11-05T00:00:00"/>
    <n v="227"/>
    <n v="281"/>
    <n v="4157"/>
    <s v=""/>
    <x v="63"/>
    <x v="0"/>
    <x v="0"/>
    <x v="5"/>
    <x v="0"/>
    <x v="6"/>
    <s v="HABIBS"/>
    <n v="11"/>
    <s v="2021"/>
    <x v="6"/>
  </r>
  <r>
    <d v="2021-10-25T00:00:00"/>
    <s v="H"/>
    <s v="Central do Brasil"/>
    <x v="0"/>
    <s v="27.665.906/0058-17"/>
    <d v="2021-11-05T00:00:00"/>
    <n v="228"/>
    <n v="282"/>
    <n v="1687"/>
    <s v=""/>
    <x v="63"/>
    <x v="0"/>
    <x v="0"/>
    <x v="5"/>
    <x v="0"/>
    <x v="6"/>
    <s v="HABIBS"/>
    <n v="11"/>
    <s v="2021"/>
    <x v="6"/>
  </r>
  <r>
    <d v="2021-10-25T00:00:00"/>
    <s v="H"/>
    <s v="Estrada Bandeirantes"/>
    <x v="0"/>
    <s v="27.665.906/0043-30"/>
    <d v="2021-11-05T00:00:00"/>
    <n v="229"/>
    <n v="283"/>
    <n v="5727"/>
    <s v=""/>
    <x v="63"/>
    <x v="0"/>
    <x v="0"/>
    <x v="5"/>
    <x v="0"/>
    <x v="6"/>
    <s v="HABIBS"/>
    <n v="11"/>
    <s v="2021"/>
    <x v="6"/>
  </r>
  <r>
    <d v="2021-10-25T00:00:00"/>
    <s v="H"/>
    <s v="Ilha do Governador"/>
    <x v="0"/>
    <s v="27.665.906/0069-70"/>
    <d v="2021-11-05T00:00:00"/>
    <n v="230"/>
    <n v="284"/>
    <n v="5147"/>
    <s v=""/>
    <x v="63"/>
    <x v="0"/>
    <x v="0"/>
    <x v="5"/>
    <x v="0"/>
    <x v="6"/>
    <s v="HABIBS"/>
    <n v="11"/>
    <s v="2021"/>
    <x v="6"/>
  </r>
  <r>
    <d v="2021-10-25T00:00:00"/>
    <s v="H"/>
    <s v="Intendente Magalhães"/>
    <x v="0"/>
    <s v="27.665.906/0064-65"/>
    <d v="2021-11-05T00:00:00"/>
    <n v="231"/>
    <n v="285"/>
    <n v="4731"/>
    <s v=""/>
    <x v="63"/>
    <x v="0"/>
    <x v="0"/>
    <x v="5"/>
    <x v="0"/>
    <x v="6"/>
    <s v="HABIBS"/>
    <n v="11"/>
    <s v="2021"/>
    <x v="6"/>
  </r>
  <r>
    <d v="2021-10-25T00:00:00"/>
    <s v="H"/>
    <s v="Madureira"/>
    <x v="0"/>
    <s v="27.665.906/0060-31"/>
    <d v="2021-11-05T00:00:00"/>
    <n v="232"/>
    <n v="286"/>
    <n v="1197"/>
    <s v=""/>
    <x v="63"/>
    <x v="0"/>
    <x v="0"/>
    <x v="5"/>
    <x v="0"/>
    <x v="6"/>
    <s v="HABIBS"/>
    <n v="11"/>
    <s v="2021"/>
    <x v="6"/>
  </r>
  <r>
    <d v="2021-10-25T00:00:00"/>
    <s v="H"/>
    <s v="Méier"/>
    <x v="0"/>
    <s v="27.665.906/0037-92"/>
    <d v="2021-11-05T00:00:00"/>
    <n v="233"/>
    <n v="287"/>
    <n v="5177"/>
    <s v=""/>
    <x v="63"/>
    <x v="0"/>
    <x v="0"/>
    <x v="5"/>
    <x v="0"/>
    <x v="6"/>
    <s v="HABIBS"/>
    <n v="11"/>
    <s v="2021"/>
    <x v="6"/>
  </r>
  <r>
    <d v="2021-10-25T00:00:00"/>
    <s v="H"/>
    <s v="Pavuna"/>
    <x v="0"/>
    <s v="27.665.906/0047-64"/>
    <d v="2021-11-05T00:00:00"/>
    <n v="234"/>
    <n v="288"/>
    <n v="1017"/>
    <s v=""/>
    <x v="63"/>
    <x v="0"/>
    <x v="0"/>
    <x v="5"/>
    <x v="0"/>
    <x v="6"/>
    <s v="HABIBS"/>
    <n v="11"/>
    <s v="2021"/>
    <x v="6"/>
  </r>
  <r>
    <d v="2021-10-25T00:00:00"/>
    <s v="H"/>
    <s v="Pilares"/>
    <x v="0"/>
    <s v="27.665.906/0042-50"/>
    <d v="2021-11-05T00:00:00"/>
    <n v="235"/>
    <n v="289"/>
    <n v="4451"/>
    <s v=""/>
    <x v="63"/>
    <x v="0"/>
    <x v="0"/>
    <x v="5"/>
    <x v="0"/>
    <x v="6"/>
    <s v="HABIBS"/>
    <n v="11"/>
    <s v="2021"/>
    <x v="6"/>
  </r>
  <r>
    <d v="2021-10-25T00:00:00"/>
    <s v="H"/>
    <s v="Pres Vargas"/>
    <x v="0"/>
    <s v="27.665.906/0054-93"/>
    <d v="2021-11-05T00:00:00"/>
    <n v="236"/>
    <n v="290"/>
    <n v="2732"/>
    <s v=""/>
    <x v="63"/>
    <x v="0"/>
    <x v="0"/>
    <x v="5"/>
    <x v="0"/>
    <x v="6"/>
    <s v="HABIBS"/>
    <n v="11"/>
    <s v="2021"/>
    <x v="6"/>
  </r>
  <r>
    <d v="2021-10-25T00:00:00"/>
    <s v="H"/>
    <s v="São Gonçalo"/>
    <x v="0"/>
    <s v="27.665.906/0038-73"/>
    <d v="2021-11-05T00:00:00"/>
    <n v="237"/>
    <n v="291"/>
    <n v="3837"/>
    <s v=""/>
    <x v="63"/>
    <x v="0"/>
    <x v="0"/>
    <x v="5"/>
    <x v="0"/>
    <x v="6"/>
    <s v="HABIBS"/>
    <n v="11"/>
    <s v="2021"/>
    <x v="6"/>
  </r>
  <r>
    <d v="2021-10-26T00:00:00"/>
    <s v="V"/>
    <s v="RIO DE JANEIRO X MONTE ALTO"/>
    <x v="0"/>
    <s v="27.665.906/0004-24"/>
    <d v="2021-11-08T00:00:00"/>
    <s v="B 66"/>
    <n v="294"/>
    <n v="4800"/>
    <s v=""/>
    <x v="64"/>
    <x v="0"/>
    <x v="0"/>
    <x v="5"/>
    <x v="0"/>
    <x v="6"/>
    <s v="VIAGEM"/>
    <n v="11"/>
    <s v="2021"/>
    <x v="6"/>
  </r>
  <r>
    <d v="2021-10-27T00:00:00"/>
    <s v="V"/>
    <s v="MONTE ALTO X RIO DE JANEIRO"/>
    <x v="0"/>
    <s v="27.665.906/0009-39"/>
    <d v="2021-11-08T00:00:00"/>
    <s v="B 67"/>
    <n v="295"/>
    <n v="3000"/>
    <s v=""/>
    <x v="64"/>
    <x v="0"/>
    <x v="0"/>
    <x v="5"/>
    <x v="0"/>
    <x v="6"/>
    <s v="VIAGEM"/>
    <n v="11"/>
    <s v="2021"/>
    <x v="6"/>
  </r>
  <r>
    <d v="2021-10-29T00:00:00"/>
    <s v="V"/>
    <s v="RIO (VILOG)"/>
    <x v="0"/>
    <s v="27.665.906/0009-39"/>
    <d v="2021-11-08T00:00:00"/>
    <s v="B 69"/>
    <n v="297"/>
    <n v="1100"/>
    <s v=""/>
    <x v="64"/>
    <x v="0"/>
    <x v="0"/>
    <x v="5"/>
    <x v="0"/>
    <x v="6"/>
    <s v="VIAGEM"/>
    <n v="11"/>
    <s v="2021"/>
    <x v="6"/>
  </r>
  <r>
    <d v="2021-10-29T00:00:00"/>
    <s v="V"/>
    <s v="RIO (VILOG)"/>
    <x v="0"/>
    <s v="27.665.906/0009-39"/>
    <d v="2021-11-08T00:00:00"/>
    <s v="B 70"/>
    <n v="298"/>
    <n v="1100"/>
    <s v=""/>
    <x v="64"/>
    <x v="0"/>
    <x v="0"/>
    <x v="5"/>
    <x v="0"/>
    <x v="6"/>
    <s v="VIAGEM"/>
    <n v="11"/>
    <s v="2021"/>
    <x v="6"/>
  </r>
  <r>
    <d v="2021-11-01T00:00:00"/>
    <s v="V"/>
    <s v="ITAPEVI X RIO"/>
    <x v="0"/>
    <s v="27.665.906/0009-39"/>
    <d v="2021-11-11T00:00:00"/>
    <s v="B 72"/>
    <n v="300"/>
    <n v="3000"/>
    <s v=""/>
    <x v="65"/>
    <x v="0"/>
    <x v="0"/>
    <x v="6"/>
    <x v="0"/>
    <x v="6"/>
    <s v="VIAGEM"/>
    <n v="11"/>
    <s v="2021"/>
    <x v="6"/>
  </r>
  <r>
    <d v="2021-11-01T00:00:00"/>
    <s v="F"/>
    <s v="RIO(VARIAS LOJAS)"/>
    <x v="0"/>
    <s v="27.665.906/0009-39"/>
    <d v="2021-11-11T00:00:00"/>
    <s v="B 73"/>
    <n v="301"/>
    <n v="900"/>
    <s v=""/>
    <x v="65"/>
    <x v="0"/>
    <x v="0"/>
    <x v="6"/>
    <x v="0"/>
    <x v="6"/>
    <s v="FRETE EXTRAS"/>
    <n v="11"/>
    <s v="2021"/>
    <x v="6"/>
  </r>
  <r>
    <d v="2021-11-04T00:00:00"/>
    <s v="V"/>
    <s v="APARECIDA DE GOIANIA X RIO"/>
    <x v="0"/>
    <s v="27.665.906/0009-39"/>
    <d v="2021-11-15T00:00:00"/>
    <s v="B 75"/>
    <n v="303"/>
    <n v="2800"/>
    <s v=""/>
    <x v="66"/>
    <x v="0"/>
    <x v="0"/>
    <x v="6"/>
    <x v="0"/>
    <x v="6"/>
    <s v="VIAGEM"/>
    <n v="11"/>
    <s v="2021"/>
    <x v="6"/>
  </r>
  <r>
    <d v="2021-11-04T00:00:00"/>
    <s v="F"/>
    <s v="RIO(ESFIHAS-BAY MARKET)"/>
    <x v="0"/>
    <s v="27.665.906/0009-39"/>
    <d v="2021-11-15T00:00:00"/>
    <s v="B77 "/>
    <n v="305"/>
    <n v="600"/>
    <s v=""/>
    <x v="66"/>
    <x v="0"/>
    <x v="0"/>
    <x v="6"/>
    <x v="0"/>
    <x v="6"/>
    <s v="FRETE EXTRAS"/>
    <n v="11"/>
    <s v="2021"/>
    <x v="6"/>
  </r>
  <r>
    <d v="2021-11-04T00:00:00"/>
    <s v="F"/>
    <s v="RIO(ENTREGA 30 LOJAS MINI COXINHA)"/>
    <x v="0"/>
    <s v="27.665.906/0009-39"/>
    <d v="2021-11-15T00:00:00"/>
    <s v="B78"/>
    <n v="306"/>
    <n v="2400"/>
    <s v=""/>
    <x v="66"/>
    <x v="0"/>
    <x v="0"/>
    <x v="6"/>
    <x v="0"/>
    <x v="6"/>
    <s v="FRETE EXTRAS"/>
    <n v="11"/>
    <s v="2021"/>
    <x v="6"/>
  </r>
  <r>
    <d v="2021-11-06T00:00:00"/>
    <s v="F"/>
    <s v="RIO (MASSA FOLHADA)"/>
    <x v="0"/>
    <s v="27.665.906/0009-39"/>
    <d v="2021-11-16T00:00:00"/>
    <s v="B 79"/>
    <n v="307"/>
    <n v="400"/>
    <s v=""/>
    <x v="66"/>
    <x v="0"/>
    <x v="0"/>
    <x v="6"/>
    <x v="0"/>
    <x v="6"/>
    <s v="FRETE EXTRAS"/>
    <n v="11"/>
    <s v="2021"/>
    <x v="6"/>
  </r>
  <r>
    <d v="2021-11-06T00:00:00"/>
    <s v="F"/>
    <s v="RIO (MINI COXINHA)"/>
    <x v="0"/>
    <s v="27.665.906/0009-39"/>
    <d v="2021-11-16T00:00:00"/>
    <s v="B 80"/>
    <n v="308"/>
    <n v="4940"/>
    <s v=""/>
    <x v="66"/>
    <x v="0"/>
    <x v="0"/>
    <x v="6"/>
    <x v="0"/>
    <x v="6"/>
    <s v="FRETE EXTRAS"/>
    <n v="11"/>
    <s v="2021"/>
    <x v="6"/>
  </r>
  <r>
    <d v="2021-10-28T00:00:00"/>
    <s v="V"/>
    <s v="RIO X ITAPEVI"/>
    <x v="0"/>
    <s v="27.665.906/0003-43"/>
    <d v="2021-11-18T00:00:00"/>
    <s v="B 68"/>
    <n v="296"/>
    <n v="3000"/>
    <s v=""/>
    <x v="67"/>
    <x v="0"/>
    <x v="0"/>
    <x v="5"/>
    <x v="0"/>
    <x v="6"/>
    <s v="VIAGEM"/>
    <n v="11"/>
    <s v="2021"/>
    <x v="6"/>
  </r>
  <r>
    <d v="2021-10-30T00:00:00"/>
    <s v="V"/>
    <s v="RIO X ITAPEVI"/>
    <x v="0"/>
    <s v="27.665.906/0003-43"/>
    <d v="2021-11-19T00:00:00"/>
    <s v="B 71"/>
    <n v="299"/>
    <n v="3000"/>
    <s v=""/>
    <x v="68"/>
    <x v="0"/>
    <x v="0"/>
    <x v="5"/>
    <x v="0"/>
    <x v="6"/>
    <s v="VIAGEM"/>
    <n v="11"/>
    <s v="2021"/>
    <x v="6"/>
  </r>
  <r>
    <d v="2021-11-09T00:00:00"/>
    <s v="F"/>
    <s v="RIO (RAGAZZO AMERICAS)"/>
    <x v="0"/>
    <s v="27.665.906/0009-39"/>
    <d v="2021-11-19T00:00:00"/>
    <s v="B 81"/>
    <n v="309"/>
    <n v="400"/>
    <s v=""/>
    <x v="68"/>
    <x v="0"/>
    <x v="0"/>
    <x v="6"/>
    <x v="0"/>
    <x v="6"/>
    <s v="FRETE EXTRAS"/>
    <n v="11"/>
    <s v="2021"/>
    <x v="6"/>
  </r>
  <r>
    <d v="2021-11-09T00:00:00"/>
    <s v="F"/>
    <s v="Ilha do Governador(FRETE EXTRA)"/>
    <x v="0"/>
    <s v="27.665.906/0069-70"/>
    <d v="2021-11-19T00:00:00"/>
    <s v="B 82"/>
    <n v="310"/>
    <n v="300"/>
    <s v=""/>
    <x v="68"/>
    <x v="0"/>
    <x v="0"/>
    <x v="6"/>
    <x v="0"/>
    <x v="6"/>
    <s v="FRETE EXTRAS"/>
    <n v="11"/>
    <s v="2021"/>
    <x v="6"/>
  </r>
  <r>
    <d v="2021-10-21T00:00:00"/>
    <s v="F"/>
    <s v="RIO (MASSA FOLHADA)"/>
    <x v="0"/>
    <s v="27.665.906/0009-39"/>
    <d v="2021-11-23T00:00:00"/>
    <s v="B 65"/>
    <n v="274"/>
    <n v="600"/>
    <s v=""/>
    <x v="69"/>
    <x v="0"/>
    <x v="0"/>
    <x v="5"/>
    <x v="0"/>
    <x v="6"/>
    <s v="FRETE EXTRAS"/>
    <n v="11"/>
    <s v="2021"/>
    <x v="6"/>
  </r>
  <r>
    <d v="2021-11-03T00:00:00"/>
    <s v="V"/>
    <s v="RIO X APARECIDA DE GOIANIA"/>
    <x v="0"/>
    <s v="27.665.906/0015-87"/>
    <d v="2021-11-23T00:00:00"/>
    <s v="B 74"/>
    <n v="302"/>
    <n v="7920"/>
    <s v=""/>
    <x v="70"/>
    <x v="0"/>
    <x v="0"/>
    <x v="6"/>
    <x v="0"/>
    <x v="6"/>
    <s v="VIAGEM"/>
    <n v="11"/>
    <s v="2021"/>
    <x v="6"/>
  </r>
  <r>
    <d v="2021-10-25T00:00:00"/>
    <s v="H"/>
    <s v="Ragazzo Americas"/>
    <x v="3"/>
    <s v="22.749.835/0157-07"/>
    <d v="2021-11-25T00:00:00"/>
    <s v="TED"/>
    <n v="293"/>
    <n v="2127"/>
    <s v=""/>
    <x v="71"/>
    <x v="0"/>
    <x v="0"/>
    <x v="5"/>
    <x v="0"/>
    <x v="6"/>
    <s v="HABIBS"/>
    <n v="11"/>
    <s v="2021"/>
    <x v="6"/>
  </r>
  <r>
    <d v="2021-11-17T00:00:00"/>
    <s v="F"/>
    <s v="RIO Habibs Madureira(ESFIHA)"/>
    <x v="0"/>
    <s v="27.665.906/0009-39"/>
    <d v="2021-11-29T00:00:00"/>
    <s v="B 92"/>
    <n v="320"/>
    <n v="300"/>
    <s v=""/>
    <x v="72"/>
    <x v="0"/>
    <x v="0"/>
    <x v="6"/>
    <x v="0"/>
    <x v="6"/>
    <s v="FRETE EXTRAS"/>
    <n v="11"/>
    <s v="2021"/>
    <x v="6"/>
  </r>
  <r>
    <d v="2021-11-17T00:00:00"/>
    <s v="F"/>
    <s v="RIO Habibs Pavuna(ESFIHA)"/>
    <x v="0"/>
    <s v="27.665.906/0009-39"/>
    <d v="2021-11-29T00:00:00"/>
    <s v="B 93"/>
    <n v="321"/>
    <n v="300"/>
    <s v=""/>
    <x v="72"/>
    <x v="0"/>
    <x v="0"/>
    <x v="6"/>
    <x v="0"/>
    <x v="6"/>
    <s v="FRETE EXTRAS"/>
    <n v="11"/>
    <s v="2021"/>
    <x v="6"/>
  </r>
  <r>
    <d v="2021-11-18T00:00:00"/>
    <s v="F"/>
    <s v="RIO (BAYMARKET)"/>
    <x v="0"/>
    <s v="27.665.906/0009-39"/>
    <d v="2021-11-29T00:00:00"/>
    <s v="B 94"/>
    <n v="322"/>
    <n v="600"/>
    <s v=""/>
    <x v="72"/>
    <x v="0"/>
    <x v="0"/>
    <x v="6"/>
    <x v="0"/>
    <x v="6"/>
    <s v="FRETE EXTRAS"/>
    <n v="11"/>
    <s v="2021"/>
    <x v="6"/>
  </r>
  <r>
    <d v="2021-11-10T00:00:00"/>
    <s v="V"/>
    <s v="RIO DE JANEIRO X MONTE ALTO"/>
    <x v="0"/>
    <s v="27.665.906/0004-24"/>
    <d v="2021-11-30T00:00:00"/>
    <s v="B 83"/>
    <n v="311"/>
    <n v="4800"/>
    <s v=""/>
    <x v="73"/>
    <x v="0"/>
    <x v="0"/>
    <x v="6"/>
    <x v="0"/>
    <x v="6"/>
    <s v="VIAGEM"/>
    <n v="11"/>
    <s v="2021"/>
    <x v="6"/>
  </r>
  <r>
    <d v="2021-11-11T00:00:00"/>
    <s v="F"/>
    <s v="RIO (BAY MARKET)"/>
    <x v="0"/>
    <s v="27.665.906/0009-39"/>
    <d v="2021-12-01T00:00:00"/>
    <s v="B 85"/>
    <n v="313"/>
    <n v="400"/>
    <s v=""/>
    <x v="74"/>
    <x v="0"/>
    <x v="0"/>
    <x v="6"/>
    <x v="0"/>
    <x v="7"/>
    <s v="FRETE EXTRAS"/>
    <n v="12"/>
    <s v="2021"/>
    <x v="7"/>
  </r>
  <r>
    <d v="2021-11-11T00:00:00"/>
    <s v="V"/>
    <s v="MONTE ALTO X DIADEMA"/>
    <x v="0"/>
    <s v="27.665.906/0003-43"/>
    <d v="2021-12-01T00:00:00"/>
    <s v="B 84"/>
    <n v="312"/>
    <n v="2000"/>
    <s v=""/>
    <x v="74"/>
    <x v="0"/>
    <x v="0"/>
    <x v="6"/>
    <x v="0"/>
    <x v="7"/>
    <s v="VIAGEM"/>
    <n v="12"/>
    <s v="2021"/>
    <x v="7"/>
  </r>
  <r>
    <d v="2021-11-12T00:00:00"/>
    <s v="V"/>
    <s v="ITAPEVI X RIO"/>
    <x v="0"/>
    <s v="27.665.906/0009-39"/>
    <d v="2021-12-02T00:00:00"/>
    <s v="B 86"/>
    <n v="314"/>
    <n v="3000"/>
    <s v=""/>
    <x v="75"/>
    <x v="0"/>
    <x v="0"/>
    <x v="6"/>
    <x v="0"/>
    <x v="7"/>
    <s v="VIAGEM"/>
    <n v="12"/>
    <s v="2021"/>
    <x v="7"/>
  </r>
  <r>
    <d v="2021-11-13T00:00:00"/>
    <s v="V"/>
    <s v="RIO X ITAPEVI"/>
    <x v="0"/>
    <s v="27.665.906/0003-43"/>
    <d v="2021-12-03T00:00:00"/>
    <s v="B 87"/>
    <n v="315"/>
    <n v="3000"/>
    <s v=""/>
    <x v="76"/>
    <x v="0"/>
    <x v="0"/>
    <x v="6"/>
    <x v="0"/>
    <x v="7"/>
    <s v="VIAGEM"/>
    <n v="12"/>
    <s v="2021"/>
    <x v="7"/>
  </r>
  <r>
    <d v="2021-11-12T00:00:00"/>
    <s v="F"/>
    <s v="RIO (BAYMARKET)"/>
    <x v="0"/>
    <s v="27.665.906/0009-39"/>
    <d v="2021-12-06T00:00:00"/>
    <s v="B 88"/>
    <n v="316"/>
    <n v="400"/>
    <s v=""/>
    <x v="77"/>
    <x v="0"/>
    <x v="0"/>
    <x v="6"/>
    <x v="0"/>
    <x v="7"/>
    <s v="FRETE EXTRAS"/>
    <n v="12"/>
    <s v="2021"/>
    <x v="7"/>
  </r>
  <r>
    <d v="2021-11-13T00:00:00"/>
    <s v="F"/>
    <s v="RIO (BAYMARKET)"/>
    <x v="0"/>
    <s v="27.665.906/0009-39"/>
    <d v="2021-12-06T00:00:00"/>
    <s v="B 89"/>
    <n v="317"/>
    <n v="400"/>
    <s v=""/>
    <x v="77"/>
    <x v="0"/>
    <x v="0"/>
    <x v="6"/>
    <x v="0"/>
    <x v="7"/>
    <s v="FRETE EXTRAS"/>
    <n v="12"/>
    <s v="2021"/>
    <x v="7"/>
  </r>
  <r>
    <d v="2021-11-13T00:00:00"/>
    <s v="F"/>
    <s v="RIO (SHOPPING PARTAGE)"/>
    <x v="0"/>
    <s v="27.665.906/0009-39"/>
    <d v="2021-12-06T00:00:00"/>
    <s v="B 90"/>
    <n v="318"/>
    <n v="600"/>
    <s v=""/>
    <x v="77"/>
    <x v="0"/>
    <x v="0"/>
    <x v="6"/>
    <x v="0"/>
    <x v="7"/>
    <s v="FRETE EXTRAS"/>
    <n v="12"/>
    <s v="2021"/>
    <x v="7"/>
  </r>
  <r>
    <d v="2021-11-25T00:00:00"/>
    <s v="H"/>
    <s v="Alameda São Boaventura"/>
    <x v="0"/>
    <s v="27.665.906/0070-03"/>
    <d v="2021-12-06T00:00:00"/>
    <n v="238"/>
    <n v="328"/>
    <n v="4000"/>
    <s v=""/>
    <x v="77"/>
    <x v="0"/>
    <x v="0"/>
    <x v="6"/>
    <x v="0"/>
    <x v="7"/>
    <s v="HABIBS"/>
    <n v="12"/>
    <s v="2021"/>
    <x v="7"/>
  </r>
  <r>
    <d v="2021-11-25T00:00:00"/>
    <s v="H"/>
    <s v="Américas ( Padeli )"/>
    <x v="0"/>
    <s v="27.665.906/0034-40"/>
    <d v="2021-12-06T00:00:00"/>
    <n v="239"/>
    <n v="329"/>
    <n v="5330"/>
    <s v=""/>
    <x v="77"/>
    <x v="0"/>
    <x v="0"/>
    <x v="6"/>
    <x v="0"/>
    <x v="7"/>
    <s v="HABIBS"/>
    <n v="12"/>
    <s v="2021"/>
    <x v="7"/>
  </r>
  <r>
    <d v="2021-11-25T00:00:00"/>
    <s v="H"/>
    <s v="Av Brasil"/>
    <x v="0"/>
    <s v="27.665.906/0039-54"/>
    <d v="2021-12-06T00:00:00"/>
    <n v="240"/>
    <n v="330"/>
    <n v="4930"/>
    <s v=""/>
    <x v="77"/>
    <x v="0"/>
    <x v="0"/>
    <x v="6"/>
    <x v="0"/>
    <x v="7"/>
    <s v="HABIBS"/>
    <n v="12"/>
    <s v="2021"/>
    <x v="7"/>
  </r>
  <r>
    <d v="2021-11-25T00:00:00"/>
    <s v="H"/>
    <s v="Belford Roxo"/>
    <x v="0"/>
    <s v="27.665.906/0040-98"/>
    <d v="2021-12-06T00:00:00"/>
    <n v="241"/>
    <n v="331"/>
    <n v="3360"/>
    <s v=""/>
    <x v="77"/>
    <x v="0"/>
    <x v="0"/>
    <x v="6"/>
    <x v="0"/>
    <x v="7"/>
    <s v="HABIBS"/>
    <n v="12"/>
    <s v="2021"/>
    <x v="7"/>
  </r>
  <r>
    <d v="2021-11-25T00:00:00"/>
    <s v="H"/>
    <s v="Campinho"/>
    <x v="2"/>
    <s v="16.492.785/0001-05"/>
    <d v="2021-12-06T00:00:00"/>
    <n v="242"/>
    <n v="332"/>
    <n v="3794"/>
    <s v=""/>
    <x v="77"/>
    <x v="0"/>
    <x v="0"/>
    <x v="6"/>
    <x v="0"/>
    <x v="7"/>
    <s v="HABIBS"/>
    <n v="12"/>
    <s v="2021"/>
    <x v="7"/>
  </r>
  <r>
    <d v="2021-11-25T00:00:00"/>
    <s v="H"/>
    <s v="Campo Grande I"/>
    <x v="0"/>
    <s v="27.665.906/0041-79"/>
    <d v="2021-12-06T00:00:00"/>
    <n v="243"/>
    <n v="333"/>
    <n v="5255"/>
    <s v=""/>
    <x v="77"/>
    <x v="0"/>
    <x v="0"/>
    <x v="6"/>
    <x v="0"/>
    <x v="7"/>
    <s v="HABIBS"/>
    <n v="12"/>
    <s v="2021"/>
    <x v="7"/>
  </r>
  <r>
    <d v="2021-11-25T00:00:00"/>
    <s v="H"/>
    <s v="Campo Grande II"/>
    <x v="0"/>
    <s v="27.665.906/0056-55"/>
    <d v="2021-12-06T00:00:00"/>
    <n v="244"/>
    <n v="334"/>
    <n v="3900"/>
    <s v=""/>
    <x v="77"/>
    <x v="0"/>
    <x v="0"/>
    <x v="6"/>
    <x v="0"/>
    <x v="7"/>
    <s v="HABIBS"/>
    <n v="12"/>
    <s v="2021"/>
    <x v="7"/>
  </r>
  <r>
    <d v="2021-11-25T00:00:00"/>
    <s v="H"/>
    <s v="Central do Brasil"/>
    <x v="0"/>
    <s v="27.665.906/0058-17"/>
    <d v="2021-12-06T00:00:00"/>
    <n v="245"/>
    <n v="335"/>
    <n v="1430"/>
    <s v=""/>
    <x v="77"/>
    <x v="0"/>
    <x v="0"/>
    <x v="6"/>
    <x v="0"/>
    <x v="7"/>
    <s v="HABIBS"/>
    <n v="12"/>
    <s v="2021"/>
    <x v="7"/>
  </r>
  <r>
    <d v="2021-11-25T00:00:00"/>
    <s v="H"/>
    <s v="Estrada Bandeirantes"/>
    <x v="0"/>
    <s v="27.665.906/0043-30"/>
    <d v="2021-12-06T00:00:00"/>
    <n v="246"/>
    <n v="336"/>
    <n v="5470"/>
    <s v=""/>
    <x v="77"/>
    <x v="0"/>
    <x v="0"/>
    <x v="6"/>
    <x v="0"/>
    <x v="7"/>
    <s v="HABIBS"/>
    <n v="12"/>
    <s v="2021"/>
    <x v="7"/>
  </r>
  <r>
    <d v="2021-11-25T00:00:00"/>
    <s v="H"/>
    <s v="Ilha do Governador"/>
    <x v="0"/>
    <s v="27.665.906/0069-70"/>
    <d v="2021-12-06T00:00:00"/>
    <n v="247"/>
    <n v="337"/>
    <n v="4890"/>
    <s v=""/>
    <x v="77"/>
    <x v="0"/>
    <x v="0"/>
    <x v="6"/>
    <x v="0"/>
    <x v="7"/>
    <s v="HABIBS"/>
    <n v="12"/>
    <s v="2021"/>
    <x v="7"/>
  </r>
  <r>
    <d v="2021-11-25T00:00:00"/>
    <s v="H"/>
    <s v="Intendente Magalhães"/>
    <x v="0"/>
    <s v="27.665.906/0064-65"/>
    <d v="2021-12-06T00:00:00"/>
    <n v="248"/>
    <n v="338"/>
    <n v="4474"/>
    <s v=""/>
    <x v="77"/>
    <x v="0"/>
    <x v="0"/>
    <x v="6"/>
    <x v="0"/>
    <x v="7"/>
    <s v="HABIBS"/>
    <n v="12"/>
    <s v="2021"/>
    <x v="7"/>
  </r>
  <r>
    <d v="2021-11-25T00:00:00"/>
    <s v="H"/>
    <s v="Madureira"/>
    <x v="0"/>
    <s v="27.665.906/0060-31"/>
    <d v="2021-12-06T00:00:00"/>
    <n v="249"/>
    <n v="339"/>
    <n v="940"/>
    <s v=""/>
    <x v="77"/>
    <x v="0"/>
    <x v="0"/>
    <x v="6"/>
    <x v="0"/>
    <x v="7"/>
    <s v="HABIBS"/>
    <n v="12"/>
    <s v="2021"/>
    <x v="7"/>
  </r>
  <r>
    <d v="2021-11-25T00:00:00"/>
    <s v="H"/>
    <s v="Méier"/>
    <x v="0"/>
    <s v="27.665.906/0037-92"/>
    <d v="2021-12-06T00:00:00"/>
    <n v="250"/>
    <n v="340"/>
    <n v="4920"/>
    <s v=""/>
    <x v="77"/>
    <x v="0"/>
    <x v="0"/>
    <x v="6"/>
    <x v="0"/>
    <x v="7"/>
    <s v="HABIBS"/>
    <n v="12"/>
    <s v="2021"/>
    <x v="7"/>
  </r>
  <r>
    <d v="2021-11-25T00:00:00"/>
    <s v="H"/>
    <s v="Pavuna"/>
    <x v="0"/>
    <s v="27.665.906/0047-64"/>
    <d v="2021-12-06T00:00:00"/>
    <n v="251"/>
    <n v="341"/>
    <n v="760"/>
    <s v=""/>
    <x v="77"/>
    <x v="0"/>
    <x v="0"/>
    <x v="6"/>
    <x v="0"/>
    <x v="7"/>
    <s v="HABIBS"/>
    <n v="12"/>
    <s v="2021"/>
    <x v="7"/>
  </r>
  <r>
    <d v="2021-11-25T00:00:00"/>
    <s v="H"/>
    <s v="Pilares"/>
    <x v="0"/>
    <s v="27.665.906/0042-50"/>
    <d v="2021-12-06T00:00:00"/>
    <n v="252"/>
    <n v="342"/>
    <n v="4194"/>
    <s v=""/>
    <x v="77"/>
    <x v="0"/>
    <x v="0"/>
    <x v="6"/>
    <x v="0"/>
    <x v="7"/>
    <s v="HABIBS"/>
    <n v="12"/>
    <s v="2021"/>
    <x v="7"/>
  </r>
  <r>
    <d v="2021-11-25T00:00:00"/>
    <s v="H"/>
    <s v="Pres Vargas"/>
    <x v="0"/>
    <s v="27.665.906/0054-93"/>
    <d v="2021-12-06T00:00:00"/>
    <n v="254"/>
    <n v="343"/>
    <n v="2475"/>
    <s v=""/>
    <x v="77"/>
    <x v="0"/>
    <x v="0"/>
    <x v="6"/>
    <x v="0"/>
    <x v="7"/>
    <s v="HABIBS"/>
    <n v="12"/>
    <s v="2021"/>
    <x v="7"/>
  </r>
  <r>
    <d v="2021-11-25T00:00:00"/>
    <s v="H"/>
    <s v="São Gonçalo"/>
    <x v="0"/>
    <s v="27.665.906/0038-73"/>
    <d v="2021-12-06T00:00:00"/>
    <n v="255"/>
    <n v="344"/>
    <n v="3580"/>
    <s v=""/>
    <x v="77"/>
    <x v="0"/>
    <x v="0"/>
    <x v="6"/>
    <x v="0"/>
    <x v="7"/>
    <s v="HABIBS"/>
    <n v="12"/>
    <s v="2021"/>
    <x v="7"/>
  </r>
  <r>
    <d v="2021-11-16T00:00:00"/>
    <s v="F"/>
    <s v="RIO (BAYMARKET)"/>
    <x v="0"/>
    <s v="27.665.906/0009-39"/>
    <d v="2021-12-07T00:00:00"/>
    <s v="B 91"/>
    <n v="319"/>
    <n v="600"/>
    <s v=""/>
    <x v="78"/>
    <x v="0"/>
    <x v="0"/>
    <x v="6"/>
    <x v="0"/>
    <x v="7"/>
    <s v="FRETE EXTRAS"/>
    <n v="12"/>
    <s v="2021"/>
    <x v="7"/>
  </r>
  <r>
    <d v="2021-11-19T00:00:00"/>
    <s v="F"/>
    <s v="RIO(BAYMARKET, PAVUNA E MADUREIRA)"/>
    <x v="0"/>
    <s v="27.665.906/0009-39"/>
    <d v="2021-12-13T00:00:00"/>
    <s v="B 95"/>
    <n v="323"/>
    <n v="1000"/>
    <s v=""/>
    <x v="79"/>
    <x v="0"/>
    <x v="0"/>
    <x v="6"/>
    <x v="0"/>
    <x v="7"/>
    <s v="FRETE EXTRAS"/>
    <n v="12"/>
    <s v="2021"/>
    <x v="7"/>
  </r>
  <r>
    <d v="2021-11-20T00:00:00"/>
    <s v="F"/>
    <s v="RIO (BAYMARKET)"/>
    <x v="0"/>
    <s v="27.665.906/0009-39"/>
    <d v="2021-12-13T00:00:00"/>
    <s v="B 96"/>
    <n v="324"/>
    <n v="600"/>
    <s v=""/>
    <x v="79"/>
    <x v="0"/>
    <x v="0"/>
    <x v="6"/>
    <x v="0"/>
    <x v="7"/>
    <s v="FRETE EXTRAS"/>
    <n v="12"/>
    <s v="2021"/>
    <x v="7"/>
  </r>
  <r>
    <d v="2021-11-23T00:00:00"/>
    <s v="F"/>
    <s v="RIO (BAYMARKET)"/>
    <x v="0"/>
    <s v="27.665.906/0009-39"/>
    <d v="2021-12-13T00:00:00"/>
    <s v="B 97"/>
    <n v="325"/>
    <n v="600"/>
    <s v=""/>
    <x v="79"/>
    <x v="0"/>
    <x v="0"/>
    <x v="6"/>
    <x v="0"/>
    <x v="7"/>
    <s v="FRETE EXTRAS"/>
    <n v="12"/>
    <s v="2021"/>
    <x v="7"/>
  </r>
  <r>
    <d v="2021-11-23T00:00:00"/>
    <s v="F"/>
    <s v="RIO (BAYMARKET)"/>
    <x v="0"/>
    <s v="27.665.906/0009-39"/>
    <d v="2021-12-13T00:00:00"/>
    <s v="B 98"/>
    <n v="326"/>
    <n v="600"/>
    <s v=""/>
    <x v="79"/>
    <x v="0"/>
    <x v="0"/>
    <x v="6"/>
    <x v="0"/>
    <x v="7"/>
    <s v="FRETE EXTRAS"/>
    <n v="12"/>
    <s v="2021"/>
    <x v="7"/>
  </r>
  <r>
    <d v="2021-11-24T00:00:00"/>
    <s v="V"/>
    <s v="RIO DE JANEIRO X MONTE ALTO"/>
    <x v="0"/>
    <s v="27.665.906/0004-24"/>
    <d v="2021-12-14T00:00:00"/>
    <s v="B 99"/>
    <n v="327"/>
    <n v="4800"/>
    <s v=""/>
    <x v="80"/>
    <x v="0"/>
    <x v="0"/>
    <x v="6"/>
    <x v="0"/>
    <x v="7"/>
    <s v="VIAGEM"/>
    <n v="12"/>
    <s v="2021"/>
    <x v="7"/>
  </r>
  <r>
    <d v="2021-11-25T00:00:00"/>
    <s v="F"/>
    <s v="RIO (BAYMARKET)"/>
    <x v="0"/>
    <s v="27.665.906/0009-39"/>
    <d v="2021-12-15T00:00:00"/>
    <s v="B 100"/>
    <n v="346"/>
    <n v="600"/>
    <s v=""/>
    <x v="81"/>
    <x v="0"/>
    <x v="0"/>
    <x v="6"/>
    <x v="0"/>
    <x v="7"/>
    <s v="FRETE EXTRAS"/>
    <n v="12"/>
    <s v="2021"/>
    <x v="7"/>
  </r>
  <r>
    <d v="2021-11-25T00:00:00"/>
    <s v="V"/>
    <s v="MONTE ALTO X RIO DE JANEIRO"/>
    <x v="0"/>
    <s v="27.665.906/0009-39"/>
    <d v="2021-12-15T00:00:00"/>
    <s v="B 101"/>
    <n v="347"/>
    <n v="2800"/>
    <s v=""/>
    <x v="81"/>
    <x v="0"/>
    <x v="0"/>
    <x v="6"/>
    <x v="0"/>
    <x v="7"/>
    <s v="VIAGEM"/>
    <n v="12"/>
    <s v="2021"/>
    <x v="7"/>
  </r>
  <r>
    <d v="2021-11-26T00:00:00"/>
    <s v="F"/>
    <s v="RIO(BAYMARKET, PAVUNA E MADUREIRA)"/>
    <x v="0"/>
    <s v="27.665.906/0009-39"/>
    <d v="2021-12-16T00:00:00"/>
    <s v="B 104"/>
    <n v="350"/>
    <n v="900"/>
    <s v=""/>
    <x v="82"/>
    <x v="0"/>
    <x v="0"/>
    <x v="6"/>
    <x v="0"/>
    <x v="7"/>
    <s v="FRETE EXTRAS"/>
    <n v="12"/>
    <s v="2021"/>
    <x v="7"/>
  </r>
  <r>
    <d v="2021-11-26T00:00:00"/>
    <s v="F"/>
    <s v="RIO (BAYMARKET X CP RIO- DEVULUÇÃO ESFIHA)"/>
    <x v="0"/>
    <s v="27.665.906/0009-39"/>
    <d v="2021-12-16T00:00:00"/>
    <s v="B 102"/>
    <n v="348"/>
    <n v="400"/>
    <s v=""/>
    <x v="82"/>
    <x v="0"/>
    <x v="0"/>
    <x v="6"/>
    <x v="0"/>
    <x v="7"/>
    <s v="FRETE EXTRAS"/>
    <n v="12"/>
    <s v="2021"/>
    <x v="7"/>
  </r>
  <r>
    <d v="2021-11-30T00:00:00"/>
    <s v="F"/>
    <s v="RIO (VARIAS LOJAS)"/>
    <x v="0"/>
    <s v="27.665.906/0009-39"/>
    <d v="2021-12-20T00:00:00"/>
    <s v="B 105"/>
    <n v="351"/>
    <n v="1900"/>
    <s v=""/>
    <x v="83"/>
    <x v="0"/>
    <x v="0"/>
    <x v="6"/>
    <x v="0"/>
    <x v="7"/>
    <s v="FRETE EXTRAS"/>
    <n v="12"/>
    <s v="2021"/>
    <x v="7"/>
  </r>
  <r>
    <d v="2021-11-30T00:00:00"/>
    <s v="F"/>
    <s v="RIO (LOJA RAGAZZO AMERICAS)"/>
    <x v="0"/>
    <s v="27.665.906/0009-39"/>
    <d v="2021-12-20T00:00:00"/>
    <s v="B 106"/>
    <n v="352"/>
    <n v="400"/>
    <s v=""/>
    <x v="83"/>
    <x v="0"/>
    <x v="0"/>
    <x v="6"/>
    <x v="0"/>
    <x v="7"/>
    <s v="FRETE EXTRAS"/>
    <n v="12"/>
    <s v="2021"/>
    <x v="7"/>
  </r>
  <r>
    <d v="2021-12-01T00:00:00"/>
    <s v="V"/>
    <s v="RIO (VILOG)"/>
    <x v="0"/>
    <s v="27.665.906/0009-39"/>
    <d v="2021-12-21T00:00:00"/>
    <s v="B 107"/>
    <n v="353"/>
    <n v="1100"/>
    <s v=""/>
    <x v="84"/>
    <x v="0"/>
    <x v="0"/>
    <x v="7"/>
    <x v="0"/>
    <x v="7"/>
    <s v="VIAGEM"/>
    <n v="12"/>
    <s v="2021"/>
    <x v="7"/>
  </r>
  <r>
    <d v="2021-12-02T00:00:00"/>
    <s v="V"/>
    <s v="RIO X ITAPEVI"/>
    <x v="0"/>
    <s v="27.665.906/0003-43"/>
    <d v="2021-12-22T00:00:00"/>
    <s v="B 108"/>
    <n v="354"/>
    <n v="3390.46"/>
    <s v=""/>
    <x v="85"/>
    <x v="0"/>
    <x v="0"/>
    <x v="7"/>
    <x v="0"/>
    <x v="7"/>
    <s v="VIAGEM"/>
    <n v="12"/>
    <s v="2021"/>
    <x v="7"/>
  </r>
  <r>
    <d v="2021-12-02T00:00:00"/>
    <s v="F"/>
    <s v="RIO (BAYMARKET)"/>
    <x v="0"/>
    <s v="27.665.906/0009-39"/>
    <d v="2021-12-22T00:00:00"/>
    <s v="B 109"/>
    <n v="355"/>
    <n v="300"/>
    <s v=""/>
    <x v="85"/>
    <x v="0"/>
    <x v="0"/>
    <x v="7"/>
    <x v="0"/>
    <x v="7"/>
    <s v="FRETE EXTRAS"/>
    <n v="12"/>
    <s v="2021"/>
    <x v="7"/>
  </r>
  <r>
    <d v="2021-12-03T00:00:00"/>
    <s v="V"/>
    <s v="ITAPEVI X RIO"/>
    <x v="0"/>
    <s v="27.665.906/0009-39"/>
    <d v="2021-12-23T00:00:00"/>
    <s v="B 110"/>
    <n v="356"/>
    <n v="2500"/>
    <s v=""/>
    <x v="86"/>
    <x v="0"/>
    <x v="0"/>
    <x v="7"/>
    <x v="0"/>
    <x v="7"/>
    <s v="VIAGEM"/>
    <n v="12"/>
    <s v="2021"/>
    <x v="7"/>
  </r>
  <r>
    <d v="2021-12-03T00:00:00"/>
    <s v="F"/>
    <s v="RIO( RAGAZZO AMERICAS)"/>
    <x v="0"/>
    <s v="27.665.906/0009-39"/>
    <d v="2021-12-23T00:00:00"/>
    <s v="B 111"/>
    <n v="357"/>
    <n v="400"/>
    <s v=""/>
    <x v="86"/>
    <x v="0"/>
    <x v="0"/>
    <x v="7"/>
    <x v="0"/>
    <x v="7"/>
    <s v="FRETE EXTRAS"/>
    <n v="12"/>
    <s v="2021"/>
    <x v="7"/>
  </r>
  <r>
    <d v="2021-12-03T00:00:00"/>
    <s v="F"/>
    <s v="RIO(VARIAS LOJAS)"/>
    <x v="0"/>
    <s v="27.665.906/0009-39"/>
    <d v="2021-12-23T00:00:00"/>
    <s v="B 112"/>
    <n v="358"/>
    <n v="2000"/>
    <s v=""/>
    <x v="86"/>
    <x v="0"/>
    <x v="0"/>
    <x v="7"/>
    <x v="0"/>
    <x v="7"/>
    <s v="FRETE EXTRAS"/>
    <n v="12"/>
    <s v="2021"/>
    <x v="7"/>
  </r>
  <r>
    <d v="2021-12-03T00:00:00"/>
    <s v="F"/>
    <s v="RIO(BAYMARKET)"/>
    <x v="0"/>
    <s v="27.665.906/0009-39"/>
    <d v="2021-12-23T00:00:00"/>
    <s v="B 113"/>
    <n v="359"/>
    <n v="600"/>
    <s v=""/>
    <x v="86"/>
    <x v="0"/>
    <x v="0"/>
    <x v="7"/>
    <x v="0"/>
    <x v="7"/>
    <s v="FRETE EXTRAS"/>
    <n v="12"/>
    <s v="2021"/>
    <x v="7"/>
  </r>
  <r>
    <d v="2021-11-25T00:00:00"/>
    <s v="H"/>
    <s v="Ragazzo Americas"/>
    <x v="3"/>
    <s v="22.749.835/0157-07"/>
    <d v="2021-12-27T00:00:00"/>
    <s v="TED"/>
    <n v="345"/>
    <n v="1870"/>
    <s v=""/>
    <x v="79"/>
    <x v="0"/>
    <x v="0"/>
    <x v="6"/>
    <x v="0"/>
    <x v="7"/>
    <s v="HABIBS"/>
    <n v="12"/>
    <s v="2021"/>
    <x v="7"/>
  </r>
  <r>
    <d v="2021-12-06T00:00:00"/>
    <s v="V"/>
    <s v="RIO X ITAPEVI"/>
    <x v="0"/>
    <s v="27.665.906/0003-43"/>
    <d v="2021-12-27T00:00:00"/>
    <s v="B 114"/>
    <n v="360"/>
    <n v="3000"/>
    <s v=""/>
    <x v="87"/>
    <x v="0"/>
    <x v="0"/>
    <x v="7"/>
    <x v="0"/>
    <x v="7"/>
    <s v="VIAGEM"/>
    <n v="12"/>
    <s v="2021"/>
    <x v="7"/>
  </r>
  <r>
    <d v="2021-12-06T00:00:00"/>
    <s v="F"/>
    <s v="RIO(HABIBS CAMPO GRANDE I )"/>
    <x v="0"/>
    <s v="27.665.906/0009-39"/>
    <d v="2021-12-27T00:00:00"/>
    <s v="B 115"/>
    <n v="361"/>
    <n v="400"/>
    <s v=""/>
    <x v="87"/>
    <x v="0"/>
    <x v="0"/>
    <x v="7"/>
    <x v="0"/>
    <x v="7"/>
    <s v="FRETE EXTRAS"/>
    <n v="12"/>
    <s v="2021"/>
    <x v="7"/>
  </r>
  <r>
    <d v="2021-12-06T00:00:00"/>
    <s v="V"/>
    <s v="RIO(VILOG)"/>
    <x v="0"/>
    <s v="27.665.906/0009-39"/>
    <d v="2021-12-27T00:00:00"/>
    <s v="B 116"/>
    <n v="362"/>
    <n v="1100"/>
    <s v=""/>
    <x v="87"/>
    <x v="0"/>
    <x v="0"/>
    <x v="7"/>
    <x v="0"/>
    <x v="7"/>
    <s v="VIAGEM"/>
    <n v="12"/>
    <s v="2021"/>
    <x v="7"/>
  </r>
  <r>
    <d v="2021-12-07T00:00:00"/>
    <s v="V"/>
    <s v="ITAPEVI X RIO"/>
    <x v="0"/>
    <s v="27.665.906/0009-39"/>
    <d v="2021-12-27T00:00:00"/>
    <s v="B 117"/>
    <n v="363"/>
    <n v="3000"/>
    <s v=""/>
    <x v="87"/>
    <x v="0"/>
    <x v="0"/>
    <x v="7"/>
    <x v="0"/>
    <x v="7"/>
    <s v="VIAGEM"/>
    <n v="12"/>
    <s v="2021"/>
    <x v="7"/>
  </r>
  <r>
    <d v="2021-12-07T00:00:00"/>
    <s v="F"/>
    <s v="RIO( RAGAZZO AMERICAS)"/>
    <x v="0"/>
    <s v="27.665.906/0009-39"/>
    <d v="2021-12-27T00:00:00"/>
    <s v="B 118"/>
    <n v="364"/>
    <n v="400"/>
    <s v=""/>
    <x v="87"/>
    <x v="0"/>
    <x v="0"/>
    <x v="7"/>
    <x v="0"/>
    <x v="7"/>
    <s v="FRETE EXTRAS"/>
    <n v="12"/>
    <s v="2021"/>
    <x v="7"/>
  </r>
  <r>
    <d v="2021-12-08T00:00:00"/>
    <s v="V"/>
    <s v="RIO DE JANEIRO X MONTE ALTO"/>
    <x v="0"/>
    <s v="27.665.906/0004-24"/>
    <d v="2021-12-28T00:00:00"/>
    <s v="B 119"/>
    <n v="365"/>
    <n v="4800"/>
    <s v=""/>
    <x v="88"/>
    <x v="0"/>
    <x v="0"/>
    <x v="7"/>
    <x v="0"/>
    <x v="7"/>
    <s v="VIAGEM"/>
    <n v="12"/>
    <s v="2021"/>
    <x v="7"/>
  </r>
  <r>
    <d v="2021-12-09T00:00:00"/>
    <s v="F"/>
    <s v="RIO(VARIAS LOJAS)"/>
    <x v="0"/>
    <s v="27.665.906/0009-39"/>
    <d v="2021-12-29T00:00:00"/>
    <s v="B 121"/>
    <n v="366"/>
    <n v="1440"/>
    <s v=""/>
    <x v="89"/>
    <x v="0"/>
    <x v="0"/>
    <x v="7"/>
    <x v="0"/>
    <x v="7"/>
    <s v="FRETE EXTRAS"/>
    <n v="12"/>
    <s v="2021"/>
    <x v="7"/>
  </r>
  <r>
    <d v="2021-12-10T00:00:00"/>
    <s v="V"/>
    <s v="MONTE ALTO X RIO DE JANEIRO"/>
    <x v="0"/>
    <s v="27.665.906/0009-39"/>
    <d v="2021-12-30T00:00:00"/>
    <s v="B 122"/>
    <n v="367"/>
    <n v="3000"/>
    <s v=""/>
    <x v="90"/>
    <x v="0"/>
    <x v="0"/>
    <x v="7"/>
    <x v="0"/>
    <x v="7"/>
    <s v="VIAGEM"/>
    <n v="12"/>
    <s v="2021"/>
    <x v="7"/>
  </r>
  <r>
    <d v="2021-12-10T00:00:00"/>
    <s v="V"/>
    <s v="RIO(VILOG)"/>
    <x v="0"/>
    <s v="27.665.906/0009-39"/>
    <d v="2021-12-30T00:00:00"/>
    <s v="B 123"/>
    <n v="368"/>
    <n v="1100"/>
    <s v=""/>
    <x v="90"/>
    <x v="0"/>
    <x v="0"/>
    <x v="7"/>
    <x v="0"/>
    <x v="7"/>
    <s v="VIAGEM"/>
    <n v="12"/>
    <s v="2021"/>
    <x v="7"/>
  </r>
  <r>
    <d v="2021-12-14T00:00:00"/>
    <s v="F"/>
    <s v="RIO(ALAMEDA POINT-REX METRO CENTRAL-REX EXTRA GALEAO II)"/>
    <x v="0"/>
    <s v="27.665.906/0009-39"/>
    <d v="2022-01-04T00:00:00"/>
    <s v="B 124"/>
    <n v="369"/>
    <n v="360"/>
    <s v=""/>
    <x v="91"/>
    <x v="0"/>
    <x v="0"/>
    <x v="7"/>
    <x v="1"/>
    <x v="8"/>
    <s v="FRETE EXTRAS"/>
    <n v="1"/>
    <s v="2022"/>
    <x v="8"/>
  </r>
  <r>
    <d v="2021-12-14T00:00:00"/>
    <s v="V"/>
    <s v="RIO DE JANEIRO X MONTE ALTO"/>
    <x v="0"/>
    <s v="27.665.906/0009-39"/>
    <d v="2022-01-04T00:00:00"/>
    <s v="B 126"/>
    <n v="371"/>
    <n v="3600"/>
    <s v=""/>
    <x v="91"/>
    <x v="0"/>
    <x v="0"/>
    <x v="7"/>
    <x v="1"/>
    <x v="8"/>
    <s v="VIAGEM"/>
    <n v="1"/>
    <s v="2022"/>
    <x v="8"/>
  </r>
  <r>
    <d v="2021-12-15T00:00:00"/>
    <s v="V"/>
    <s v="MONTE ALTO X RIO DE JANEIRO"/>
    <x v="0"/>
    <s v="27.665.906/0009-39"/>
    <d v="2022-01-05T00:00:00"/>
    <s v=" B 127"/>
    <n v="372"/>
    <n v="2000"/>
    <s v=""/>
    <x v="92"/>
    <x v="0"/>
    <x v="0"/>
    <x v="7"/>
    <x v="1"/>
    <x v="8"/>
    <s v="VIAGEM"/>
    <n v="1"/>
    <s v="2022"/>
    <x v="8"/>
  </r>
  <r>
    <d v="2021-12-15T00:00:00"/>
    <s v="F"/>
    <s v="RIO (VARIAS LOJAS)"/>
    <x v="0"/>
    <s v="27.665.906/0009-39"/>
    <d v="2022-01-05T00:00:00"/>
    <s v="B 128"/>
    <n v="373"/>
    <n v="1560"/>
    <s v=""/>
    <x v="92"/>
    <x v="0"/>
    <x v="0"/>
    <x v="7"/>
    <x v="1"/>
    <x v="8"/>
    <s v="FRETE EXTRAS"/>
    <n v="1"/>
    <s v="2022"/>
    <x v="8"/>
  </r>
  <r>
    <d v="2021-12-24T00:00:00"/>
    <s v="H"/>
    <s v="Alameda São Boaventura"/>
    <x v="0"/>
    <s v="27.665.906/0070-03"/>
    <d v="2022-01-05T00:00:00"/>
    <n v="256"/>
    <n v="385"/>
    <n v="4000"/>
    <s v=""/>
    <x v="92"/>
    <x v="0"/>
    <x v="0"/>
    <x v="7"/>
    <x v="1"/>
    <x v="8"/>
    <s v="HABIBS"/>
    <n v="1"/>
    <s v="2022"/>
    <x v="8"/>
  </r>
  <r>
    <d v="2021-12-24T00:00:00"/>
    <s v="H"/>
    <s v="Américas ( Padeli )"/>
    <x v="0"/>
    <s v="27.665.906/0034-40"/>
    <d v="2022-01-05T00:00:00"/>
    <n v="257"/>
    <n v="386"/>
    <n v="5330"/>
    <s v=""/>
    <x v="92"/>
    <x v="0"/>
    <x v="0"/>
    <x v="7"/>
    <x v="1"/>
    <x v="8"/>
    <s v="HABIBS"/>
    <n v="1"/>
    <s v="2022"/>
    <x v="8"/>
  </r>
  <r>
    <d v="2021-12-24T00:00:00"/>
    <s v="H"/>
    <s v="Av Brasil"/>
    <x v="0"/>
    <s v="27.665.906/0039-54"/>
    <d v="2022-01-05T00:00:00"/>
    <n v="258"/>
    <n v="387"/>
    <n v="4930"/>
    <s v=""/>
    <x v="92"/>
    <x v="0"/>
    <x v="0"/>
    <x v="7"/>
    <x v="1"/>
    <x v="8"/>
    <s v="HABIBS"/>
    <n v="1"/>
    <s v="2022"/>
    <x v="8"/>
  </r>
  <r>
    <d v="2021-12-24T00:00:00"/>
    <s v="H"/>
    <s v="Belford Roxo"/>
    <x v="0"/>
    <s v="27.665.906/0040-98"/>
    <d v="2022-01-05T00:00:00"/>
    <n v="259"/>
    <n v="388"/>
    <n v="3360"/>
    <s v=""/>
    <x v="92"/>
    <x v="0"/>
    <x v="0"/>
    <x v="7"/>
    <x v="1"/>
    <x v="8"/>
    <s v="HABIBS"/>
    <n v="1"/>
    <s v="2022"/>
    <x v="8"/>
  </r>
  <r>
    <d v="2021-12-24T00:00:00"/>
    <s v="H"/>
    <s v="Campinho"/>
    <x v="2"/>
    <s v="16.492.785/0001-05"/>
    <d v="2022-01-05T00:00:00"/>
    <n v="260"/>
    <n v="389"/>
    <n v="3794"/>
    <s v=""/>
    <x v="92"/>
    <x v="0"/>
    <x v="0"/>
    <x v="7"/>
    <x v="1"/>
    <x v="8"/>
    <s v="HABIBS"/>
    <n v="1"/>
    <s v="2022"/>
    <x v="8"/>
  </r>
  <r>
    <d v="2021-12-24T00:00:00"/>
    <s v="H"/>
    <s v="Campo Grande I"/>
    <x v="0"/>
    <s v="27.665.906/0041-79"/>
    <d v="2022-01-05T00:00:00"/>
    <n v="261"/>
    <n v="390"/>
    <n v="5255"/>
    <s v=""/>
    <x v="92"/>
    <x v="0"/>
    <x v="0"/>
    <x v="7"/>
    <x v="1"/>
    <x v="8"/>
    <s v="HABIBS"/>
    <n v="1"/>
    <s v="2022"/>
    <x v="8"/>
  </r>
  <r>
    <d v="2021-12-24T00:00:00"/>
    <s v="H"/>
    <s v="Campo Grande II"/>
    <x v="0"/>
    <s v="27.665.906/0056-55"/>
    <d v="2022-01-05T00:00:00"/>
    <n v="262"/>
    <n v="391"/>
    <n v="3900"/>
    <s v=""/>
    <x v="92"/>
    <x v="0"/>
    <x v="0"/>
    <x v="7"/>
    <x v="1"/>
    <x v="8"/>
    <s v="HABIBS"/>
    <n v="1"/>
    <s v="2022"/>
    <x v="8"/>
  </r>
  <r>
    <d v="2021-12-24T00:00:00"/>
    <s v="H"/>
    <s v="Central do Brasil"/>
    <x v="0"/>
    <s v="27.665.906/0058-17"/>
    <d v="2022-01-05T00:00:00"/>
    <n v="263"/>
    <n v="392"/>
    <n v="1430"/>
    <s v=""/>
    <x v="92"/>
    <x v="0"/>
    <x v="0"/>
    <x v="7"/>
    <x v="1"/>
    <x v="8"/>
    <s v="HABIBS"/>
    <n v="1"/>
    <s v="2022"/>
    <x v="8"/>
  </r>
  <r>
    <d v="2021-12-24T00:00:00"/>
    <s v="H"/>
    <s v="Estrada Bandeirantes"/>
    <x v="0"/>
    <s v="27.665.906/0043-30"/>
    <d v="2022-01-05T00:00:00"/>
    <n v="264"/>
    <n v="393"/>
    <n v="5470"/>
    <s v=""/>
    <x v="92"/>
    <x v="0"/>
    <x v="0"/>
    <x v="7"/>
    <x v="1"/>
    <x v="8"/>
    <s v="HABIBS"/>
    <n v="1"/>
    <s v="2022"/>
    <x v="8"/>
  </r>
  <r>
    <d v="2021-12-24T00:00:00"/>
    <s v="H"/>
    <s v="Intendente Magalhães"/>
    <x v="0"/>
    <s v="27.665.906/0064-65"/>
    <d v="2022-01-05T00:00:00"/>
    <n v="267"/>
    <n v="395"/>
    <n v="4474"/>
    <s v=""/>
    <x v="92"/>
    <x v="0"/>
    <x v="0"/>
    <x v="7"/>
    <x v="1"/>
    <x v="8"/>
    <s v="HABIBS"/>
    <n v="1"/>
    <s v="2022"/>
    <x v="8"/>
  </r>
  <r>
    <d v="2021-12-24T00:00:00"/>
    <s v="H"/>
    <s v="Madureira"/>
    <x v="0"/>
    <s v="27.665.906/0060-31"/>
    <d v="2022-01-05T00:00:00"/>
    <n v="268"/>
    <n v="396"/>
    <n v="940"/>
    <s v=""/>
    <x v="92"/>
    <x v="0"/>
    <x v="0"/>
    <x v="7"/>
    <x v="1"/>
    <x v="8"/>
    <s v="HABIBS"/>
    <n v="1"/>
    <s v="2022"/>
    <x v="8"/>
  </r>
  <r>
    <d v="2021-12-24T00:00:00"/>
    <s v="H"/>
    <s v="Méier"/>
    <x v="0"/>
    <s v="27.665.906/0037-92"/>
    <d v="2022-01-05T00:00:00"/>
    <n v="269"/>
    <n v="397"/>
    <n v="4920"/>
    <s v=""/>
    <x v="92"/>
    <x v="0"/>
    <x v="0"/>
    <x v="7"/>
    <x v="1"/>
    <x v="8"/>
    <s v="HABIBS"/>
    <n v="1"/>
    <s v="2022"/>
    <x v="8"/>
  </r>
  <r>
    <d v="2021-12-24T00:00:00"/>
    <s v="H"/>
    <s v="Pavuna"/>
    <x v="0"/>
    <s v="27.665.906/0047-64"/>
    <d v="2022-01-05T00:00:00"/>
    <n v="270"/>
    <n v="398"/>
    <n v="760"/>
    <s v=""/>
    <x v="92"/>
    <x v="0"/>
    <x v="0"/>
    <x v="7"/>
    <x v="1"/>
    <x v="8"/>
    <s v="HABIBS"/>
    <n v="1"/>
    <s v="2022"/>
    <x v="8"/>
  </r>
  <r>
    <d v="2021-12-24T00:00:00"/>
    <s v="H"/>
    <s v="Pilares"/>
    <x v="0"/>
    <s v="27.665.906/0042-50"/>
    <d v="2022-01-05T00:00:00"/>
    <n v="272"/>
    <n v="399"/>
    <n v="4194"/>
    <s v=""/>
    <x v="92"/>
    <x v="0"/>
    <x v="0"/>
    <x v="7"/>
    <x v="1"/>
    <x v="8"/>
    <s v="HABIBS"/>
    <n v="1"/>
    <s v="2022"/>
    <x v="8"/>
  </r>
  <r>
    <d v="2021-12-24T00:00:00"/>
    <s v="H"/>
    <s v="Pres Vargas"/>
    <x v="0"/>
    <s v="27.665.906/0054-93"/>
    <d v="2022-01-05T00:00:00"/>
    <n v="273"/>
    <n v="400"/>
    <n v="2475"/>
    <s v=""/>
    <x v="92"/>
    <x v="0"/>
    <x v="0"/>
    <x v="7"/>
    <x v="1"/>
    <x v="8"/>
    <s v="HABIBS"/>
    <n v="1"/>
    <s v="2022"/>
    <x v="8"/>
  </r>
  <r>
    <d v="2021-12-24T00:00:00"/>
    <s v="H"/>
    <s v="São Gonçalo"/>
    <x v="0"/>
    <s v="27.665.906/0038-73"/>
    <d v="2022-01-05T00:00:00"/>
    <n v="274"/>
    <n v="401"/>
    <n v="3580"/>
    <s v=""/>
    <x v="92"/>
    <x v="0"/>
    <x v="0"/>
    <x v="7"/>
    <x v="1"/>
    <x v="8"/>
    <s v="HABIBS"/>
    <n v="1"/>
    <s v="2022"/>
    <x v="8"/>
  </r>
  <r>
    <d v="2021-12-24T00:00:00"/>
    <s v="H"/>
    <s v="Ragazzo Americas"/>
    <x v="3"/>
    <s v="22.749.835/0157-07"/>
    <d v="2022-01-05T00:00:00"/>
    <n v="275"/>
    <n v="402"/>
    <n v="1870"/>
    <s v=""/>
    <x v="92"/>
    <x v="0"/>
    <x v="0"/>
    <x v="7"/>
    <x v="1"/>
    <x v="8"/>
    <s v="HABIBS"/>
    <n v="1"/>
    <s v="2022"/>
    <x v="8"/>
  </r>
  <r>
    <d v="2021-12-24T00:00:00"/>
    <s v="H"/>
    <s v="Ilha do Governador"/>
    <x v="0"/>
    <s v="27.665.906/0069-70"/>
    <d v="2022-01-05T00:00:00"/>
    <n v="276"/>
    <n v="405"/>
    <n v="4808.6099999999997"/>
    <s v=""/>
    <x v="92"/>
    <x v="0"/>
    <x v="0"/>
    <x v="7"/>
    <x v="1"/>
    <x v="8"/>
    <s v="HABIBS"/>
    <n v="1"/>
    <s v="2022"/>
    <x v="8"/>
  </r>
  <r>
    <d v="2021-12-20T00:00:00"/>
    <s v="F"/>
    <s v="CP X HABIBS Pres Vargas"/>
    <x v="0"/>
    <s v="27.665.906/0054-93"/>
    <d v="2022-01-10T00:00:00"/>
    <s v="B 129"/>
    <n v="374"/>
    <n v="400"/>
    <s v=""/>
    <x v="93"/>
    <x v="0"/>
    <x v="0"/>
    <x v="7"/>
    <x v="1"/>
    <x v="8"/>
    <s v="FRETE EXTRAS"/>
    <n v="1"/>
    <s v="2022"/>
    <x v="8"/>
  </r>
  <r>
    <d v="2021-12-20T00:00:00"/>
    <s v="F"/>
    <s v="CP X HABIBS Pilares"/>
    <x v="0"/>
    <s v="27.665.906/0042-50"/>
    <d v="2022-01-10T00:00:00"/>
    <s v="B 130"/>
    <n v="375"/>
    <n v="400"/>
    <s v=""/>
    <x v="93"/>
    <x v="0"/>
    <x v="0"/>
    <x v="7"/>
    <x v="1"/>
    <x v="8"/>
    <s v="FRETE EXTRAS"/>
    <n v="1"/>
    <s v="2022"/>
    <x v="8"/>
  </r>
  <r>
    <d v="2021-12-20T00:00:00"/>
    <s v="F"/>
    <s v="CP X HABIBS Estrada Bandeirantes"/>
    <x v="0"/>
    <s v="27.665.906/0043-30"/>
    <d v="2022-01-10T00:00:00"/>
    <s v="B 131"/>
    <n v="376"/>
    <n v="250"/>
    <s v=""/>
    <x v="93"/>
    <x v="0"/>
    <x v="0"/>
    <x v="7"/>
    <x v="1"/>
    <x v="8"/>
    <s v="FRETE EXTRAS"/>
    <n v="1"/>
    <s v="2022"/>
    <x v="8"/>
  </r>
  <r>
    <d v="2021-12-20T00:00:00"/>
    <s v="V"/>
    <s v="RIO X ITAPEVI"/>
    <x v="0"/>
    <s v="27.665.906/0003-43"/>
    <d v="2022-01-10T00:00:00"/>
    <s v="B 132"/>
    <n v="377"/>
    <n v="2500"/>
    <s v=""/>
    <x v="93"/>
    <x v="0"/>
    <x v="0"/>
    <x v="7"/>
    <x v="1"/>
    <x v="8"/>
    <s v="VIAGEM"/>
    <n v="1"/>
    <s v="2022"/>
    <x v="8"/>
  </r>
  <r>
    <d v="2021-12-20T00:00:00"/>
    <s v="V"/>
    <s v="RIO X ITAPEVI"/>
    <x v="0"/>
    <s v="27.665.906/0003-43"/>
    <d v="2022-01-10T00:00:00"/>
    <s v="B 133"/>
    <n v="378"/>
    <n v="2500"/>
    <s v=""/>
    <x v="93"/>
    <x v="0"/>
    <x v="0"/>
    <x v="7"/>
    <x v="1"/>
    <x v="8"/>
    <s v="VIAGEM"/>
    <n v="1"/>
    <s v="2022"/>
    <x v="8"/>
  </r>
  <r>
    <d v="2021-12-21T00:00:00"/>
    <s v="F"/>
    <s v="RIO (VILOG)"/>
    <x v="0"/>
    <s v="27.665.906/0009-39"/>
    <d v="2022-01-11T00:00:00"/>
    <s v="B 134"/>
    <n v="379"/>
    <n v="1100"/>
    <s v=""/>
    <x v="94"/>
    <x v="0"/>
    <x v="0"/>
    <x v="7"/>
    <x v="1"/>
    <x v="8"/>
    <s v="FRETE EXTRAS"/>
    <n v="1"/>
    <s v="2022"/>
    <x v="8"/>
  </r>
  <r>
    <d v="2021-12-21T00:00:00"/>
    <s v="F"/>
    <s v="RIO (RAGAZZO ACRE)"/>
    <x v="0"/>
    <s v="27.665.906/0009-39"/>
    <d v="2022-01-11T00:00:00"/>
    <s v="B 135"/>
    <n v="380"/>
    <n v="400"/>
    <s v=""/>
    <x v="94"/>
    <x v="0"/>
    <x v="0"/>
    <x v="7"/>
    <x v="1"/>
    <x v="8"/>
    <s v="FRETE EXTRAS"/>
    <n v="1"/>
    <s v="2022"/>
    <x v="8"/>
  </r>
  <r>
    <d v="2021-12-22T00:00:00"/>
    <s v="F"/>
    <s v="RIO(12 DIARIAS DE ARMAZENAGEM)"/>
    <x v="0"/>
    <s v="27.665.906/0009-39"/>
    <d v="2022-01-12T00:00:00"/>
    <s v="B 139 "/>
    <n v="384"/>
    <n v="8400"/>
    <s v=""/>
    <x v="95"/>
    <x v="0"/>
    <x v="0"/>
    <x v="7"/>
    <x v="1"/>
    <x v="8"/>
    <s v="FRETE EXTRAS"/>
    <n v="1"/>
    <s v="2022"/>
    <x v="8"/>
  </r>
  <r>
    <d v="2021-12-24T00:00:00"/>
    <s v="F"/>
    <s v="RIO (VARIAS LOJAS)"/>
    <x v="0"/>
    <s v="27.665.906/0009-39"/>
    <d v="2022-01-14T00:00:00"/>
    <s v="B 140"/>
    <n v="403"/>
    <n v="1680"/>
    <s v=""/>
    <x v="96"/>
    <x v="0"/>
    <x v="0"/>
    <x v="7"/>
    <x v="1"/>
    <x v="8"/>
    <s v="FRETE EXTRAS"/>
    <n v="1"/>
    <s v="2022"/>
    <x v="8"/>
  </r>
  <r>
    <d v="2021-12-24T00:00:00"/>
    <s v="F"/>
    <s v="RIO (CP RIO X VILOG + 1 D ARMAZENAMENTO)"/>
    <x v="0"/>
    <s v="27.665.906/0009-39"/>
    <d v="2022-01-14T00:00:00"/>
    <s v="B 141"/>
    <n v="404"/>
    <n v="1800"/>
    <s v=""/>
    <x v="96"/>
    <x v="0"/>
    <x v="0"/>
    <x v="7"/>
    <x v="1"/>
    <x v="8"/>
    <s v="FRETE EXTRAS"/>
    <n v="1"/>
    <s v="2022"/>
    <x v="8"/>
  </r>
  <r>
    <d v="2021-12-27T00:00:00"/>
    <s v="F"/>
    <s v="RIO (3 DIARIAS DE ARMAZENAMENTO)"/>
    <x v="0"/>
    <s v="27.665.906/0009-39"/>
    <d v="2022-01-17T00:00:00"/>
    <s v="B 142"/>
    <n v="406"/>
    <n v="2100"/>
    <s v=""/>
    <x v="97"/>
    <x v="0"/>
    <x v="0"/>
    <x v="7"/>
    <x v="1"/>
    <x v="8"/>
    <s v="FRETE EXTRAS"/>
    <n v="1"/>
    <s v="2022"/>
    <x v="8"/>
  </r>
  <r>
    <d v="2021-12-27T00:00:00"/>
    <s v="F"/>
    <s v="RIO (1 DIARIA DE ARMAZENAMENTO)"/>
    <x v="0"/>
    <s v="27.665.906/0009-39"/>
    <d v="2022-01-18T00:00:00"/>
    <s v="B 143"/>
    <n v="407"/>
    <n v="600"/>
    <s v=""/>
    <x v="98"/>
    <x v="0"/>
    <x v="0"/>
    <x v="7"/>
    <x v="1"/>
    <x v="8"/>
    <s v="FRETE EXTRAS"/>
    <n v="1"/>
    <s v="2022"/>
    <x v="8"/>
  </r>
  <r>
    <d v="2021-12-28T00:00:00"/>
    <s v="F"/>
    <s v="RIO(VARIAS LOJAS)"/>
    <x v="0"/>
    <s v="27.665.906/0009-39"/>
    <d v="2022-01-18T00:00:00"/>
    <s v="B 145"/>
    <n v="409"/>
    <n v="1920"/>
    <s v=""/>
    <x v="98"/>
    <x v="0"/>
    <x v="0"/>
    <x v="7"/>
    <x v="1"/>
    <x v="8"/>
    <s v="FRETE EXTRAS"/>
    <n v="1"/>
    <s v="2022"/>
    <x v="8"/>
  </r>
  <r>
    <d v="2021-12-28T00:00:00"/>
    <s v="F"/>
    <s v="RIO(HABIBS PAVUNA/ BAYMARKET)"/>
    <x v="0"/>
    <s v="27.665.906/0009-39"/>
    <d v="2022-01-18T00:00:00"/>
    <s v="B 146"/>
    <n v="410"/>
    <n v="900"/>
    <s v=""/>
    <x v="98"/>
    <x v="0"/>
    <x v="0"/>
    <x v="7"/>
    <x v="1"/>
    <x v="8"/>
    <s v="FRETE EXTRAS"/>
    <n v="1"/>
    <s v="2022"/>
    <x v="8"/>
  </r>
  <r>
    <d v="2021-12-30T00:00:00"/>
    <s v="V"/>
    <s v="RIO X APARECIDA DE GOIANIA"/>
    <x v="0"/>
    <s v="27.665.906/0015-87"/>
    <d v="2022-01-19T00:00:00"/>
    <s v="B 147"/>
    <n v="411"/>
    <n v="8430"/>
    <s v=""/>
    <x v="99"/>
    <x v="0"/>
    <x v="0"/>
    <x v="7"/>
    <x v="1"/>
    <x v="8"/>
    <s v="VIAGEM"/>
    <n v="1"/>
    <s v="2022"/>
    <x v="8"/>
  </r>
  <r>
    <d v="2021-12-31T00:00:00"/>
    <s v="V"/>
    <s v="GOIANIA X RIO DE JANEIRO"/>
    <x v="0"/>
    <s v="27.665.906/0009-39"/>
    <d v="2022-01-20T00:00:00"/>
    <s v="B 148"/>
    <n v="412"/>
    <n v="3000"/>
    <s v=""/>
    <x v="100"/>
    <x v="0"/>
    <x v="0"/>
    <x v="7"/>
    <x v="1"/>
    <x v="8"/>
    <s v="VIAGEM"/>
    <n v="1"/>
    <s v="2022"/>
    <x v="8"/>
  </r>
  <r>
    <d v="2021-12-31T00:00:00"/>
    <s v="F"/>
    <s v="RIO(VARIAS LOJAS)"/>
    <x v="0"/>
    <s v="27.665.906/0009-39"/>
    <d v="2022-01-20T00:00:00"/>
    <s v="B 149"/>
    <n v="413"/>
    <n v="2100"/>
    <s v=""/>
    <x v="100"/>
    <x v="0"/>
    <x v="0"/>
    <x v="7"/>
    <x v="1"/>
    <x v="8"/>
    <s v="FRETE EXTRAS"/>
    <n v="1"/>
    <s v="2022"/>
    <x v="8"/>
  </r>
  <r>
    <d v="2021-12-22T00:00:00"/>
    <s v="F"/>
    <s v="BK NITEROI"/>
    <x v="7"/>
    <s v="13.574.594/0542-88"/>
    <d v="2022-01-24T00:00:00"/>
    <s v="B 136"/>
    <n v="415"/>
    <n v="800"/>
    <s v=""/>
    <x v="101"/>
    <x v="0"/>
    <x v="0"/>
    <x v="7"/>
    <x v="1"/>
    <x v="8"/>
    <s v="FRETE EXTRAS"/>
    <n v="1"/>
    <s v="2022"/>
    <x v="9"/>
  </r>
  <r>
    <d v="2021-12-22T00:00:00"/>
    <s v="F"/>
    <s v="BK SÃO GONÇALO"/>
    <x v="7"/>
    <s v="13.574.594/0052-36"/>
    <d v="2022-01-24T00:00:00"/>
    <s v="B 138"/>
    <n v="416"/>
    <n v="2000"/>
    <s v=""/>
    <x v="101"/>
    <x v="0"/>
    <x v="0"/>
    <x v="7"/>
    <x v="1"/>
    <x v="8"/>
    <s v="FRETE EXTRAS"/>
    <n v="1"/>
    <s v="2022"/>
    <x v="9"/>
  </r>
  <r>
    <d v="2022-01-04T00:00:00"/>
    <s v="F"/>
    <s v="RIO(VARIAS LOJAS)"/>
    <x v="0"/>
    <s v="27.665.906/0009-39"/>
    <d v="2022-01-24T00:00:00"/>
    <s v="B 151"/>
    <n v="418"/>
    <n v="900"/>
    <s v=""/>
    <x v="102"/>
    <x v="0"/>
    <x v="1"/>
    <x v="8"/>
    <x v="1"/>
    <x v="8"/>
    <s v="FRETE EXTRAS"/>
    <n v="1"/>
    <s v="2022"/>
    <x v="8"/>
  </r>
  <r>
    <d v="2022-01-06T00:00:00"/>
    <s v="V"/>
    <s v="RIO X JANDIRA-SP"/>
    <x v="0"/>
    <s v="27.665.906/0009-39"/>
    <d v="2022-01-25T00:00:00"/>
    <s v="B 152"/>
    <n v="419"/>
    <n v="3000"/>
    <s v=""/>
    <x v="103"/>
    <x v="0"/>
    <x v="1"/>
    <x v="8"/>
    <x v="1"/>
    <x v="8"/>
    <s v="VIAGEM"/>
    <n v="1"/>
    <s v="2022"/>
    <x v="8"/>
  </r>
  <r>
    <d v="2022-01-06T00:00:00"/>
    <s v="V"/>
    <s v="ITAPEVI X MONTE ALTO"/>
    <x v="0"/>
    <s v="27.665.906/0004-24"/>
    <d v="2022-01-26T00:00:00"/>
    <s v="B 153"/>
    <n v="420"/>
    <n v="3000"/>
    <s v=""/>
    <x v="104"/>
    <x v="0"/>
    <x v="1"/>
    <x v="8"/>
    <x v="1"/>
    <x v="8"/>
    <s v="VIAGEM"/>
    <n v="1"/>
    <s v="2022"/>
    <x v="8"/>
  </r>
  <r>
    <d v="2022-01-07T00:00:00"/>
    <s v="V"/>
    <s v="MONTE ALTO X RIO DE JANEIRO"/>
    <x v="0"/>
    <s v="27.665.906/0009-39"/>
    <d v="2022-01-27T00:00:00"/>
    <s v="B 154"/>
    <n v="421"/>
    <n v="3000"/>
    <s v=""/>
    <x v="105"/>
    <x v="0"/>
    <x v="1"/>
    <x v="8"/>
    <x v="1"/>
    <x v="8"/>
    <s v="VIAGEM"/>
    <n v="1"/>
    <s v="2022"/>
    <x v="8"/>
  </r>
  <r>
    <d v="2022-01-07T00:00:00"/>
    <s v="F"/>
    <s v="RIO(VARIAS LOJAS)"/>
    <x v="0"/>
    <s v="27.665.906/0009-39"/>
    <d v="2022-01-27T00:00:00"/>
    <s v="B 155"/>
    <n v="422"/>
    <n v="1680"/>
    <s v=""/>
    <x v="105"/>
    <x v="0"/>
    <x v="1"/>
    <x v="8"/>
    <x v="1"/>
    <x v="8"/>
    <s v="FRETE EXTRAS"/>
    <n v="1"/>
    <s v="2022"/>
    <x v="8"/>
  </r>
  <r>
    <d v="2021-12-28T00:00:00"/>
    <s v="F"/>
    <s v="BK ITABORAI"/>
    <x v="7"/>
    <s v="13.574.594/1132-09"/>
    <d v="2022-01-28T00:00:00"/>
    <s v="B 144"/>
    <n v="417"/>
    <n v="800"/>
    <s v=""/>
    <x v="101"/>
    <x v="0"/>
    <x v="0"/>
    <x v="7"/>
    <x v="1"/>
    <x v="8"/>
    <s v="FRETE EXTRAS"/>
    <n v="1"/>
    <s v="2022"/>
    <x v="9"/>
  </r>
  <r>
    <d v="2021-12-31T00:00:00"/>
    <s v="F"/>
    <s v="BK ITABORAI"/>
    <x v="7"/>
    <s v="13.574.594/1132-09"/>
    <d v="2022-01-31T00:00:00"/>
    <s v="B 150"/>
    <n v="414"/>
    <n v="800"/>
    <s v=""/>
    <x v="106"/>
    <x v="0"/>
    <x v="0"/>
    <x v="7"/>
    <x v="1"/>
    <x v="8"/>
    <s v="FRETE EXTRAS"/>
    <n v="1"/>
    <s v="2022"/>
    <x v="9"/>
  </r>
  <r>
    <d v="2022-01-10T00:00:00"/>
    <s v="F"/>
    <s v="RIO(RAGAZZO AMERICAS-CAMPO GRANDE II)"/>
    <x v="0"/>
    <s v="27.665.906/0009-39"/>
    <d v="2022-01-31T00:00:00"/>
    <s v="B 156"/>
    <n v="423"/>
    <n v="700"/>
    <s v=""/>
    <x v="107"/>
    <x v="0"/>
    <x v="1"/>
    <x v="8"/>
    <x v="1"/>
    <x v="8"/>
    <s v="FRETE EXTRAS"/>
    <n v="1"/>
    <s v="2022"/>
    <x v="8"/>
  </r>
  <r>
    <d v="2022-01-10T00:00:00"/>
    <s v="F"/>
    <s v="RIO(VILOG X CP RIO )"/>
    <x v="0"/>
    <s v="27.665.906/0009-39"/>
    <d v="2022-01-31T00:00:00"/>
    <s v="B 157"/>
    <n v="424"/>
    <n v="1800"/>
    <s v=""/>
    <x v="107"/>
    <x v="0"/>
    <x v="1"/>
    <x v="8"/>
    <x v="1"/>
    <x v="8"/>
    <s v="FRETE EXTRAS"/>
    <n v="1"/>
    <s v="2022"/>
    <x v="8"/>
  </r>
  <r>
    <d v="2022-01-25T00:00:00"/>
    <s v="H"/>
    <s v="Alameda São Boaventura"/>
    <x v="0"/>
    <s v="27.665.906/0070-03"/>
    <d v="2022-02-04T00:00:00"/>
    <n v="277"/>
    <n v="435"/>
    <n v="5000"/>
    <s v=""/>
    <x v="108"/>
    <x v="0"/>
    <x v="1"/>
    <x v="8"/>
    <x v="1"/>
    <x v="9"/>
    <s v="HABIBS"/>
    <n v="2"/>
    <s v="2022"/>
    <x v="9"/>
  </r>
  <r>
    <d v="2022-01-25T00:00:00"/>
    <s v="H"/>
    <s v="Américas ( Padeli )"/>
    <x v="0"/>
    <s v="27.665.906/0034-40"/>
    <d v="2022-02-04T00:00:00"/>
    <n v="298"/>
    <n v="436"/>
    <n v="6000"/>
    <s v=""/>
    <x v="108"/>
    <x v="0"/>
    <x v="1"/>
    <x v="8"/>
    <x v="1"/>
    <x v="9"/>
    <s v="HABIBS"/>
    <n v="2"/>
    <s v="2022"/>
    <x v="9"/>
  </r>
  <r>
    <d v="2022-01-25T00:00:00"/>
    <s v="H"/>
    <s v="Av Brasil"/>
    <x v="0"/>
    <s v="27.665.906/0039-54"/>
    <d v="2022-02-04T00:00:00"/>
    <n v="280"/>
    <n v="437"/>
    <n v="5000"/>
    <s v=""/>
    <x v="108"/>
    <x v="0"/>
    <x v="1"/>
    <x v="8"/>
    <x v="1"/>
    <x v="9"/>
    <s v="HABIBS"/>
    <n v="2"/>
    <s v="2022"/>
    <x v="9"/>
  </r>
  <r>
    <d v="2022-01-25T00:00:00"/>
    <s v="H"/>
    <s v="Belford Roxo"/>
    <x v="0"/>
    <s v="27.665.906/0040-98"/>
    <d v="2022-02-04T00:00:00"/>
    <n v="281"/>
    <n v="438"/>
    <n v="4000"/>
    <s v=""/>
    <x v="108"/>
    <x v="0"/>
    <x v="1"/>
    <x v="8"/>
    <x v="1"/>
    <x v="9"/>
    <s v="HABIBS"/>
    <n v="2"/>
    <s v="2022"/>
    <x v="9"/>
  </r>
  <r>
    <d v="2022-01-25T00:00:00"/>
    <s v="H"/>
    <s v="Campinho"/>
    <x v="2"/>
    <s v="16.492.785/0001-05"/>
    <d v="2022-02-04T00:00:00"/>
    <n v="282"/>
    <n v="439"/>
    <n v="4000"/>
    <s v=""/>
    <x v="109"/>
    <x v="0"/>
    <x v="1"/>
    <x v="8"/>
    <x v="1"/>
    <x v="9"/>
    <s v="HABIBS"/>
    <n v="2"/>
    <s v="2022"/>
    <x v="9"/>
  </r>
  <r>
    <d v="2022-01-25T00:00:00"/>
    <s v="H"/>
    <s v="Campo Grande I"/>
    <x v="0"/>
    <s v="27.665.906/0041-79"/>
    <d v="2022-02-04T00:00:00"/>
    <n v="283"/>
    <n v="440"/>
    <n v="5900"/>
    <s v=""/>
    <x v="108"/>
    <x v="0"/>
    <x v="1"/>
    <x v="8"/>
    <x v="1"/>
    <x v="9"/>
    <s v="HABIBS"/>
    <n v="2"/>
    <s v="2022"/>
    <x v="9"/>
  </r>
  <r>
    <d v="2022-01-25T00:00:00"/>
    <s v="H"/>
    <s v="Campo Grande II"/>
    <x v="0"/>
    <s v="27.665.906/0056-55"/>
    <d v="2022-02-04T00:00:00"/>
    <n v="299"/>
    <n v="441"/>
    <n v="4500"/>
    <s v=""/>
    <x v="108"/>
    <x v="0"/>
    <x v="1"/>
    <x v="8"/>
    <x v="1"/>
    <x v="9"/>
    <s v="HABIBS"/>
    <n v="2"/>
    <s v="2022"/>
    <x v="9"/>
  </r>
  <r>
    <d v="2022-01-25T00:00:00"/>
    <s v="H"/>
    <s v="Central do Brasil"/>
    <x v="0"/>
    <s v="27.665.906/0058-17"/>
    <d v="2022-02-04T00:00:00"/>
    <n v="285"/>
    <n v="442"/>
    <n v="2000"/>
    <s v=""/>
    <x v="108"/>
    <x v="0"/>
    <x v="1"/>
    <x v="8"/>
    <x v="1"/>
    <x v="9"/>
    <s v="HABIBS"/>
    <n v="2"/>
    <s v="2022"/>
    <x v="9"/>
  </r>
  <r>
    <d v="2022-01-25T00:00:00"/>
    <s v="H"/>
    <s v="Estrada Bandeirantes"/>
    <x v="0"/>
    <s v="27.665.906/0043-30"/>
    <d v="2022-02-04T00:00:00"/>
    <n v="287"/>
    <n v="443"/>
    <n v="6000"/>
    <s v=""/>
    <x v="108"/>
    <x v="0"/>
    <x v="1"/>
    <x v="8"/>
    <x v="1"/>
    <x v="9"/>
    <s v="HABIBS"/>
    <n v="2"/>
    <s v="2022"/>
    <x v="9"/>
  </r>
  <r>
    <d v="2022-01-25T00:00:00"/>
    <s v="H"/>
    <s v="Ilha do Governador"/>
    <x v="0"/>
    <s v="27.665.906/0069-70"/>
    <d v="2022-02-04T00:00:00"/>
    <n v="300"/>
    <n v="444"/>
    <n v="5500"/>
    <s v=""/>
    <x v="108"/>
    <x v="0"/>
    <x v="1"/>
    <x v="8"/>
    <x v="1"/>
    <x v="9"/>
    <s v="HABIBS"/>
    <n v="2"/>
    <s v="2022"/>
    <x v="9"/>
  </r>
  <r>
    <d v="2022-01-25T00:00:00"/>
    <s v="H"/>
    <s v="Intendente Magalhães"/>
    <x v="0"/>
    <s v="27.665.906/0064-65"/>
    <d v="2022-02-04T00:00:00"/>
    <n v="289"/>
    <n v="445"/>
    <n v="5000"/>
    <s v=""/>
    <x v="108"/>
    <x v="0"/>
    <x v="1"/>
    <x v="8"/>
    <x v="1"/>
    <x v="9"/>
    <s v="HABIBS"/>
    <n v="2"/>
    <s v="2022"/>
    <x v="9"/>
  </r>
  <r>
    <d v="2022-01-25T00:00:00"/>
    <s v="H"/>
    <s v="Madureira"/>
    <x v="0"/>
    <s v="27.665.906/0060-31"/>
    <d v="2022-02-04T00:00:00"/>
    <n v="290"/>
    <n v="446"/>
    <n v="1150"/>
    <s v=""/>
    <x v="108"/>
    <x v="0"/>
    <x v="1"/>
    <x v="8"/>
    <x v="1"/>
    <x v="9"/>
    <s v="HABIBS"/>
    <n v="2"/>
    <s v="2022"/>
    <x v="9"/>
  </r>
  <r>
    <d v="2022-01-25T00:00:00"/>
    <s v="H"/>
    <s v="Méier"/>
    <x v="0"/>
    <s v="27.665.906/0037-92"/>
    <d v="2022-02-04T00:00:00"/>
    <n v="291"/>
    <n v="447"/>
    <n v="5500"/>
    <s v=""/>
    <x v="108"/>
    <x v="0"/>
    <x v="1"/>
    <x v="8"/>
    <x v="1"/>
    <x v="9"/>
    <s v="HABIBS"/>
    <n v="2"/>
    <s v="2022"/>
    <x v="9"/>
  </r>
  <r>
    <d v="2022-01-25T00:00:00"/>
    <s v="H"/>
    <s v="Pavuna"/>
    <x v="0"/>
    <s v="27.665.906/0047-64"/>
    <d v="2022-02-04T00:00:00"/>
    <n v="292"/>
    <n v="448"/>
    <n v="1150"/>
    <s v=""/>
    <x v="108"/>
    <x v="0"/>
    <x v="1"/>
    <x v="8"/>
    <x v="1"/>
    <x v="9"/>
    <s v="HABIBS"/>
    <n v="2"/>
    <s v="2022"/>
    <x v="9"/>
  </r>
  <r>
    <d v="2022-01-25T00:00:00"/>
    <s v="H"/>
    <s v="Pilares"/>
    <x v="0"/>
    <s v="27.665.906/0042-50"/>
    <d v="2022-02-04T00:00:00"/>
    <n v="293"/>
    <n v="449"/>
    <n v="4800"/>
    <s v=""/>
    <x v="108"/>
    <x v="0"/>
    <x v="1"/>
    <x v="8"/>
    <x v="1"/>
    <x v="9"/>
    <s v="HABIBS"/>
    <n v="2"/>
    <s v="2022"/>
    <x v="9"/>
  </r>
  <r>
    <d v="2022-01-25T00:00:00"/>
    <s v="H"/>
    <s v="Pres Vargas"/>
    <x v="0"/>
    <s v="27.665.906/0054-93"/>
    <d v="2022-02-04T00:00:00"/>
    <n v="294"/>
    <n v="450"/>
    <n v="3000"/>
    <s v=""/>
    <x v="108"/>
    <x v="0"/>
    <x v="1"/>
    <x v="8"/>
    <x v="1"/>
    <x v="9"/>
    <s v="HABIBS"/>
    <n v="2"/>
    <s v="2022"/>
    <x v="9"/>
  </r>
  <r>
    <d v="2022-01-25T00:00:00"/>
    <s v="H"/>
    <s v="São Gonçalo"/>
    <x v="0"/>
    <s v="27.665.906/0038-73"/>
    <d v="2022-02-04T00:00:00"/>
    <n v="296"/>
    <n v="451"/>
    <n v="4000"/>
    <s v=""/>
    <x v="108"/>
    <x v="0"/>
    <x v="1"/>
    <x v="8"/>
    <x v="1"/>
    <x v="9"/>
    <s v="HABIBS"/>
    <n v="2"/>
    <s v="2022"/>
    <x v="9"/>
  </r>
  <r>
    <d v="2022-01-25T00:00:00"/>
    <s v="H"/>
    <s v="Ragazzo Americas"/>
    <x v="3"/>
    <s v="22.749.835/0157-07"/>
    <d v="2022-02-04T00:00:00"/>
    <n v="297"/>
    <n v="452"/>
    <n v="2750"/>
    <s v=""/>
    <x v="108"/>
    <x v="0"/>
    <x v="1"/>
    <x v="8"/>
    <x v="1"/>
    <x v="9"/>
    <s v="HABIBS"/>
    <n v="2"/>
    <s v="2022"/>
    <x v="9"/>
  </r>
  <r>
    <d v="2022-01-11T00:00:00"/>
    <s v="V"/>
    <s v="RIO X ITAPEVI"/>
    <x v="0"/>
    <s v="27.665.906/0003-43"/>
    <d v="2022-02-07T00:00:00"/>
    <s v="B 158"/>
    <n v="425"/>
    <n v="3200"/>
    <s v=""/>
    <x v="110"/>
    <x v="0"/>
    <x v="1"/>
    <x v="8"/>
    <x v="1"/>
    <x v="9"/>
    <s v="VIAGEM"/>
    <n v="2"/>
    <s v="2022"/>
    <x v="9"/>
  </r>
  <r>
    <d v="2022-01-12T00:00:00"/>
    <s v="V"/>
    <s v="ITAPEVI X MONTE ALTO"/>
    <x v="0"/>
    <s v="27.665.906/0004-24"/>
    <d v="2022-02-07T00:00:00"/>
    <s v="B 159"/>
    <n v="426"/>
    <n v="3200"/>
    <s v=""/>
    <x v="110"/>
    <x v="0"/>
    <x v="1"/>
    <x v="8"/>
    <x v="1"/>
    <x v="9"/>
    <s v="VIAGEM"/>
    <n v="2"/>
    <s v="2022"/>
    <x v="9"/>
  </r>
  <r>
    <d v="2022-01-13T00:00:00"/>
    <s v="V"/>
    <s v="ITAPEVI X RIO"/>
    <x v="0"/>
    <s v="27.665.906/0009-39"/>
    <d v="2022-02-07T00:00:00"/>
    <s v="B 160"/>
    <n v="427"/>
    <n v="3200"/>
    <s v=""/>
    <x v="110"/>
    <x v="0"/>
    <x v="1"/>
    <x v="8"/>
    <x v="1"/>
    <x v="9"/>
    <s v="VIAGEM"/>
    <n v="2"/>
    <s v="2022"/>
    <x v="9"/>
  </r>
  <r>
    <d v="2022-01-14T00:00:00"/>
    <s v="V"/>
    <s v="RIO X ITAPEVI"/>
    <x v="0"/>
    <s v="27.665.906/0003-43"/>
    <d v="2022-02-07T00:00:00"/>
    <s v="B 161"/>
    <n v="428"/>
    <n v="3200"/>
    <s v=""/>
    <x v="110"/>
    <x v="0"/>
    <x v="1"/>
    <x v="8"/>
    <x v="1"/>
    <x v="9"/>
    <s v="VIAGEM"/>
    <n v="2"/>
    <s v="2022"/>
    <x v="9"/>
  </r>
  <r>
    <d v="2022-01-18T00:00:00"/>
    <s v="V"/>
    <s v="RIO (VILOG)"/>
    <x v="0"/>
    <s v="27.665.906/0009-39"/>
    <d v="2022-02-07T00:00:00"/>
    <s v="B 163"/>
    <n v="430"/>
    <n v="1550"/>
    <s v=""/>
    <x v="110"/>
    <x v="0"/>
    <x v="1"/>
    <x v="8"/>
    <x v="1"/>
    <x v="9"/>
    <s v="VIAGEM"/>
    <n v="2"/>
    <s v="2022"/>
    <x v="9"/>
  </r>
  <r>
    <d v="2022-01-19T00:00:00"/>
    <s v="F"/>
    <s v="RIO(VARIAS LOJAS)"/>
    <x v="0"/>
    <s v="27.665.906/0009-39"/>
    <d v="2022-02-08T00:00:00"/>
    <s v="B 164"/>
    <n v="431"/>
    <n v="1600"/>
    <s v=""/>
    <x v="111"/>
    <x v="0"/>
    <x v="1"/>
    <x v="8"/>
    <x v="1"/>
    <x v="9"/>
    <s v="FRETE EXTRAS"/>
    <n v="2"/>
    <s v="2022"/>
    <x v="9"/>
  </r>
  <r>
    <d v="2022-01-19T00:00:00"/>
    <s v="F"/>
    <s v="RIO(habibs freguesia(rua tirol)"/>
    <x v="0"/>
    <s v="27.665.906/0009-39"/>
    <d v="2022-02-08T00:00:00"/>
    <s v="B 165"/>
    <n v="432"/>
    <n v="400"/>
    <s v=""/>
    <x v="111"/>
    <x v="0"/>
    <x v="1"/>
    <x v="8"/>
    <x v="1"/>
    <x v="9"/>
    <s v="FRETE EXTRAS"/>
    <n v="2"/>
    <s v="2022"/>
    <x v="9"/>
  </r>
  <r>
    <d v="2022-01-20T00:00:00"/>
    <s v="V"/>
    <s v="RIO X ITAPEVI"/>
    <x v="0"/>
    <s v="27.665.906/0003-43"/>
    <d v="2022-02-11T00:00:00"/>
    <s v="B 166"/>
    <n v="433"/>
    <n v="3200"/>
    <s v=""/>
    <x v="112"/>
    <x v="0"/>
    <x v="1"/>
    <x v="8"/>
    <x v="1"/>
    <x v="9"/>
    <s v="VIAGEM"/>
    <n v="2"/>
    <s v="2022"/>
    <x v="9"/>
  </r>
  <r>
    <d v="2022-01-21T00:00:00"/>
    <s v="V"/>
    <s v="ITAPEVI X RIO"/>
    <x v="0"/>
    <s v="27.665.906/0009-39"/>
    <d v="2022-02-11T00:00:00"/>
    <s v="B 167"/>
    <n v="434"/>
    <n v="3200"/>
    <s v=""/>
    <x v="112"/>
    <x v="0"/>
    <x v="1"/>
    <x v="8"/>
    <x v="1"/>
    <x v="9"/>
    <s v="VIAGEM"/>
    <n v="2"/>
    <s v="2022"/>
    <x v="9"/>
  </r>
  <r>
    <d v="2022-01-31T00:00:00"/>
    <s v="F"/>
    <s v="RIO(ARMAZENAMENTO TRUCK)"/>
    <x v="0"/>
    <s v="27.665.906/0009-39"/>
    <d v="2022-02-21T00:00:00"/>
    <s v="B 169"/>
    <n v="454"/>
    <n v="4900"/>
    <s v=""/>
    <x v="113"/>
    <x v="0"/>
    <x v="1"/>
    <x v="8"/>
    <x v="1"/>
    <x v="9"/>
    <s v="FRETE EXTRAS"/>
    <n v="2"/>
    <s v="2022"/>
    <x v="9"/>
  </r>
  <r>
    <d v="2022-02-01T00:00:00"/>
    <s v="F"/>
    <s v="RIO(VARIAS LOJAS)"/>
    <x v="0"/>
    <s v="27.665.906/0009-39"/>
    <d v="2022-02-21T00:00:00"/>
    <s v="B 170"/>
    <n v="455"/>
    <n v="2750"/>
    <s v=""/>
    <x v="113"/>
    <x v="0"/>
    <x v="1"/>
    <x v="9"/>
    <x v="1"/>
    <x v="9"/>
    <s v="FRETE EXTRAS"/>
    <n v="2"/>
    <s v="2022"/>
    <x v="9"/>
  </r>
  <r>
    <d v="2022-02-02T00:00:00"/>
    <s v="F"/>
    <s v="RIO(VARIAS LOJAS)"/>
    <x v="0"/>
    <s v="27.665.906/0009-39"/>
    <d v="2022-02-23T00:00:00"/>
    <s v="B 171"/>
    <n v="456"/>
    <n v="1800"/>
    <s v=""/>
    <x v="114"/>
    <x v="0"/>
    <x v="1"/>
    <x v="9"/>
    <x v="1"/>
    <x v="9"/>
    <s v="FRETE EXTRAS"/>
    <n v="2"/>
    <s v="2022"/>
    <x v="9"/>
  </r>
  <r>
    <d v="2022-02-03T00:00:00"/>
    <s v="F"/>
    <s v="RIO(CP RIO X BAYMARKET X CP RIO)"/>
    <x v="0"/>
    <s v="27.665.906/0009-39"/>
    <d v="2022-02-24T00:00:00"/>
    <s v="B172"/>
    <n v="457"/>
    <n v="1100"/>
    <s v=""/>
    <x v="115"/>
    <x v="0"/>
    <x v="1"/>
    <x v="9"/>
    <x v="1"/>
    <x v="9"/>
    <s v="FRETE EXTRAS"/>
    <n v="2"/>
    <s v="2022"/>
    <x v="9"/>
  </r>
  <r>
    <d v="2022-02-04T00:00:00"/>
    <s v="F"/>
    <s v="RIO(7 DIAS DE ARMAZENAGEM NO TRUCK)"/>
    <x v="0"/>
    <s v="27.665.906/0009-39"/>
    <d v="2022-02-24T00:00:00"/>
    <s v="B 173"/>
    <n v="458"/>
    <n v="4900"/>
    <s v=""/>
    <x v="115"/>
    <x v="0"/>
    <x v="1"/>
    <x v="9"/>
    <x v="1"/>
    <x v="9"/>
    <s v="FRETE EXTRAS"/>
    <n v="2"/>
    <s v="2022"/>
    <x v="9"/>
  </r>
  <r>
    <d v="2022-02-07T00:00:00"/>
    <s v="F"/>
    <s v="RIO(VARIAS LOJAS)"/>
    <x v="0"/>
    <s v="27.665.906/0009-39"/>
    <d v="2022-02-28T00:00:00"/>
    <s v="B 174"/>
    <n v="459"/>
    <n v="1000"/>
    <s v=""/>
    <x v="116"/>
    <x v="0"/>
    <x v="1"/>
    <x v="9"/>
    <x v="1"/>
    <x v="9"/>
    <s v="FRETE EXTRAS"/>
    <n v="2"/>
    <s v="2022"/>
    <x v="10"/>
  </r>
  <r>
    <d v="2022-02-10T00:00:00"/>
    <s v="F"/>
    <s v="RIO(BAYMARKET)"/>
    <x v="0"/>
    <s v="27.665.906/0009-39"/>
    <d v="2022-03-02T00:00:00"/>
    <s v="B 175"/>
    <n v="460"/>
    <n v="400"/>
    <s v=""/>
    <x v="116"/>
    <x v="0"/>
    <x v="1"/>
    <x v="9"/>
    <x v="1"/>
    <x v="10"/>
    <s v="FRETE EXTRAS"/>
    <n v="3"/>
    <s v="2022"/>
    <x v="10"/>
  </r>
  <r>
    <d v="2022-02-11T00:00:00"/>
    <s v="F"/>
    <s v="RIO (ARMAZENAMENTO 05/02 A 11/02)"/>
    <x v="0"/>
    <s v="27.665.906/0009-39"/>
    <d v="2022-03-03T00:00:00"/>
    <s v="B 176"/>
    <n v="461"/>
    <n v="4900"/>
    <s v=""/>
    <x v="117"/>
    <x v="0"/>
    <x v="1"/>
    <x v="9"/>
    <x v="1"/>
    <x v="10"/>
    <s v="FRETE EXTRAS"/>
    <n v="3"/>
    <s v="2022"/>
    <x v="10"/>
  </r>
  <r>
    <d v="2022-02-11T00:00:00"/>
    <s v="F"/>
    <s v="RIO (VILOG)"/>
    <x v="0"/>
    <s v="27.665.906/0009-39"/>
    <d v="2022-03-03T00:00:00"/>
    <s v="B 177"/>
    <n v="462"/>
    <n v="1100"/>
    <s v=""/>
    <x v="117"/>
    <x v="0"/>
    <x v="1"/>
    <x v="9"/>
    <x v="1"/>
    <x v="10"/>
    <s v="FRETE EXTRAS"/>
    <n v="3"/>
    <s v="2022"/>
    <x v="10"/>
  </r>
  <r>
    <d v="2022-02-12T00:00:00"/>
    <s v="F"/>
    <s v="RIO(BAYMARKET)"/>
    <x v="0"/>
    <s v="27.665.906/0009-39"/>
    <d v="2022-03-07T00:00:00"/>
    <s v="B 178 "/>
    <n v="463"/>
    <n v="400"/>
    <s v=""/>
    <x v="118"/>
    <x v="0"/>
    <x v="1"/>
    <x v="9"/>
    <x v="1"/>
    <x v="10"/>
    <s v="FRETE EXTRAS"/>
    <n v="3"/>
    <s v="2022"/>
    <x v="10"/>
  </r>
  <r>
    <d v="2022-02-14T00:00:00"/>
    <s v="F"/>
    <s v="RIO (VILOG)"/>
    <x v="0"/>
    <s v="27.665.906/0009-39"/>
    <d v="2022-03-07T00:00:00"/>
    <s v="B 179"/>
    <n v="464"/>
    <n v="1100"/>
    <s v=""/>
    <x v="118"/>
    <x v="0"/>
    <x v="1"/>
    <x v="9"/>
    <x v="1"/>
    <x v="10"/>
    <s v="FRETE EXTRAS"/>
    <n v="3"/>
    <s v="2022"/>
    <x v="10"/>
  </r>
  <r>
    <d v="2022-02-14T00:00:00"/>
    <s v="F"/>
    <s v="RIO (VILOG X RIO)"/>
    <x v="0"/>
    <s v="27.665.906/0009-39"/>
    <d v="2022-03-07T00:00:00"/>
    <s v="B 180"/>
    <n v="465"/>
    <n v="500"/>
    <s v=""/>
    <x v="118"/>
    <x v="0"/>
    <x v="1"/>
    <x v="9"/>
    <x v="1"/>
    <x v="10"/>
    <s v="FRETE EXTRAS"/>
    <n v="3"/>
    <s v="2022"/>
    <x v="10"/>
  </r>
  <r>
    <d v="2022-02-25T00:00:00"/>
    <s v="H"/>
    <s v="Alameda São Boaventura"/>
    <x v="0"/>
    <s v="27.665.906/0070-03"/>
    <d v="2022-03-07T00:00:00"/>
    <n v="301"/>
    <n v="479"/>
    <n v="5000"/>
    <s v=""/>
    <x v="118"/>
    <x v="0"/>
    <x v="1"/>
    <x v="9"/>
    <x v="1"/>
    <x v="10"/>
    <s v="HABIBS"/>
    <n v="3"/>
    <s v="2022"/>
    <x v="10"/>
  </r>
  <r>
    <d v="2022-02-25T00:00:00"/>
    <s v="H"/>
    <s v="Américas ( Padeli )"/>
    <x v="0"/>
    <s v="27.665.906/0034-40"/>
    <d v="2022-03-07T00:00:00"/>
    <n v="302"/>
    <n v="480"/>
    <n v="6000"/>
    <s v=""/>
    <x v="118"/>
    <x v="0"/>
    <x v="1"/>
    <x v="9"/>
    <x v="1"/>
    <x v="10"/>
    <s v="HABIBS"/>
    <n v="3"/>
    <s v="2022"/>
    <x v="10"/>
  </r>
  <r>
    <d v="2022-02-25T00:00:00"/>
    <s v="H"/>
    <s v="Av Brasil"/>
    <x v="0"/>
    <s v="27.665.906/0039-54"/>
    <d v="2022-03-07T00:00:00"/>
    <n v="303"/>
    <n v="481"/>
    <n v="5000"/>
    <s v=""/>
    <x v="118"/>
    <x v="0"/>
    <x v="1"/>
    <x v="9"/>
    <x v="1"/>
    <x v="10"/>
    <s v="HABIBS"/>
    <n v="3"/>
    <s v="2022"/>
    <x v="10"/>
  </r>
  <r>
    <d v="2022-02-25T00:00:00"/>
    <s v="H"/>
    <s v="Belford Roxo"/>
    <x v="0"/>
    <s v="27.665.906/0040-98"/>
    <d v="2022-03-07T00:00:00"/>
    <n v="304"/>
    <n v="482"/>
    <n v="4000"/>
    <s v=""/>
    <x v="118"/>
    <x v="0"/>
    <x v="1"/>
    <x v="9"/>
    <x v="1"/>
    <x v="10"/>
    <s v="HABIBS"/>
    <n v="3"/>
    <s v="2022"/>
    <x v="10"/>
  </r>
  <r>
    <d v="2022-02-25T00:00:00"/>
    <s v="H"/>
    <s v="Campinho"/>
    <x v="2"/>
    <s v="16.492.785/0001-05"/>
    <d v="2022-03-07T00:00:00"/>
    <n v="305"/>
    <n v="483"/>
    <n v="4000"/>
    <s v=""/>
    <x v="118"/>
    <x v="0"/>
    <x v="1"/>
    <x v="9"/>
    <x v="1"/>
    <x v="10"/>
    <s v="HABIBS"/>
    <n v="3"/>
    <s v="2022"/>
    <x v="10"/>
  </r>
  <r>
    <d v="2022-02-25T00:00:00"/>
    <s v="H"/>
    <s v="Campo Grande I"/>
    <x v="0"/>
    <s v="27.665.906/0041-79"/>
    <d v="2022-03-07T00:00:00"/>
    <n v="306"/>
    <n v="484"/>
    <n v="5900"/>
    <s v=""/>
    <x v="118"/>
    <x v="0"/>
    <x v="1"/>
    <x v="9"/>
    <x v="1"/>
    <x v="10"/>
    <s v="HABIBS"/>
    <n v="3"/>
    <s v="2022"/>
    <x v="10"/>
  </r>
  <r>
    <d v="2022-02-25T00:00:00"/>
    <s v="H"/>
    <s v="Campo Grande II"/>
    <x v="0"/>
    <s v="27.665.906/0056-55"/>
    <d v="2022-03-07T00:00:00"/>
    <n v="307"/>
    <n v="485"/>
    <n v="4500"/>
    <s v=""/>
    <x v="118"/>
    <x v="0"/>
    <x v="1"/>
    <x v="9"/>
    <x v="1"/>
    <x v="10"/>
    <s v="HABIBS"/>
    <n v="3"/>
    <s v="2022"/>
    <x v="10"/>
  </r>
  <r>
    <d v="2022-02-25T00:00:00"/>
    <s v="H"/>
    <s v="Central do Brasil"/>
    <x v="0"/>
    <s v="27.665.906/0058-17"/>
    <d v="2022-03-07T00:00:00"/>
    <n v="308"/>
    <n v="486"/>
    <n v="2000"/>
    <s v=""/>
    <x v="119"/>
    <x v="0"/>
    <x v="1"/>
    <x v="9"/>
    <x v="1"/>
    <x v="10"/>
    <s v="HABIBS"/>
    <n v="3"/>
    <s v="2022"/>
    <x v="10"/>
  </r>
  <r>
    <d v="2022-02-25T00:00:00"/>
    <s v="H"/>
    <s v="Estrada Bandeirantes"/>
    <x v="0"/>
    <s v="27.665.906/0043-30"/>
    <d v="2022-03-07T00:00:00"/>
    <n v="309"/>
    <n v="487"/>
    <n v="6000"/>
    <s v=""/>
    <x v="118"/>
    <x v="0"/>
    <x v="1"/>
    <x v="9"/>
    <x v="1"/>
    <x v="10"/>
    <s v="HABIBS"/>
    <n v="3"/>
    <s v="2022"/>
    <x v="10"/>
  </r>
  <r>
    <d v="2022-02-25T00:00:00"/>
    <s v="H"/>
    <s v="Ilha do Governador"/>
    <x v="0"/>
    <s v="27.665.906/0069-70"/>
    <d v="2022-03-07T00:00:00"/>
    <n v="310"/>
    <n v="488"/>
    <n v="5500"/>
    <s v=""/>
    <x v="118"/>
    <x v="0"/>
    <x v="1"/>
    <x v="9"/>
    <x v="1"/>
    <x v="10"/>
    <s v="HABIBS"/>
    <n v="3"/>
    <s v="2022"/>
    <x v="10"/>
  </r>
  <r>
    <d v="2022-02-25T00:00:00"/>
    <s v="H"/>
    <s v="Intendente Magalhães"/>
    <x v="0"/>
    <s v="27.665.906/0064-65"/>
    <d v="2022-03-07T00:00:00"/>
    <n v="311"/>
    <n v="489"/>
    <n v="5000"/>
    <s v=""/>
    <x v="118"/>
    <x v="0"/>
    <x v="1"/>
    <x v="9"/>
    <x v="1"/>
    <x v="10"/>
    <s v="HABIBS"/>
    <n v="3"/>
    <s v="2022"/>
    <x v="10"/>
  </r>
  <r>
    <d v="2022-02-25T00:00:00"/>
    <s v="H"/>
    <s v="Madureira"/>
    <x v="0"/>
    <s v="27.665.906/0060-31"/>
    <d v="2022-03-07T00:00:00"/>
    <n v="312"/>
    <n v="490"/>
    <n v="1150"/>
    <s v=""/>
    <x v="118"/>
    <x v="0"/>
    <x v="1"/>
    <x v="9"/>
    <x v="1"/>
    <x v="10"/>
    <s v="HABIBS"/>
    <n v="3"/>
    <s v="2022"/>
    <x v="10"/>
  </r>
  <r>
    <d v="2022-02-25T00:00:00"/>
    <s v="H"/>
    <s v="Méier"/>
    <x v="0"/>
    <s v="27.665.906/0037-92"/>
    <d v="2022-03-07T00:00:00"/>
    <n v="313"/>
    <n v="491"/>
    <n v="5500"/>
    <s v=""/>
    <x v="118"/>
    <x v="0"/>
    <x v="1"/>
    <x v="9"/>
    <x v="1"/>
    <x v="10"/>
    <s v="HABIBS"/>
    <n v="3"/>
    <s v="2022"/>
    <x v="10"/>
  </r>
  <r>
    <d v="2022-02-25T00:00:00"/>
    <s v="H"/>
    <s v="Pavuna"/>
    <x v="0"/>
    <s v="27.665.906/0047-64"/>
    <d v="2022-03-07T00:00:00"/>
    <n v="314"/>
    <n v="492"/>
    <n v="1150"/>
    <s v=""/>
    <x v="118"/>
    <x v="0"/>
    <x v="1"/>
    <x v="9"/>
    <x v="1"/>
    <x v="10"/>
    <s v="HABIBS"/>
    <n v="3"/>
    <s v="2022"/>
    <x v="10"/>
  </r>
  <r>
    <d v="2022-02-25T00:00:00"/>
    <s v="H"/>
    <s v="Pilares"/>
    <x v="0"/>
    <s v="27.665.906/0042-50"/>
    <d v="2022-03-07T00:00:00"/>
    <n v="315"/>
    <n v="493"/>
    <n v="4800"/>
    <s v=""/>
    <x v="118"/>
    <x v="0"/>
    <x v="1"/>
    <x v="9"/>
    <x v="1"/>
    <x v="10"/>
    <s v="HABIBS"/>
    <n v="3"/>
    <s v="2022"/>
    <x v="10"/>
  </r>
  <r>
    <d v="2022-02-25T00:00:00"/>
    <s v="H"/>
    <s v="Pres Vargas"/>
    <x v="0"/>
    <s v="27.665.906/0054-93"/>
    <d v="2022-03-07T00:00:00"/>
    <n v="317"/>
    <n v="494"/>
    <n v="3000"/>
    <s v=""/>
    <x v="120"/>
    <x v="0"/>
    <x v="1"/>
    <x v="9"/>
    <x v="1"/>
    <x v="10"/>
    <s v="HABIBS"/>
    <n v="3"/>
    <s v="2022"/>
    <x v="10"/>
  </r>
  <r>
    <d v="2022-02-25T00:00:00"/>
    <s v="H"/>
    <s v="São Gonçalo"/>
    <x v="0"/>
    <s v="27.665.906/0038-73"/>
    <d v="2022-03-07T00:00:00"/>
    <n v="318"/>
    <n v="495"/>
    <n v="4000"/>
    <s v=""/>
    <x v="118"/>
    <x v="0"/>
    <x v="1"/>
    <x v="9"/>
    <x v="1"/>
    <x v="10"/>
    <s v="HABIBS"/>
    <n v="3"/>
    <s v="2022"/>
    <x v="10"/>
  </r>
  <r>
    <d v="2022-02-25T00:00:00"/>
    <s v="H"/>
    <s v="Ragazzo Americas"/>
    <x v="3"/>
    <s v="22.749.835/0157-07"/>
    <d v="2022-03-07T00:00:00"/>
    <n v="319"/>
    <n v="496"/>
    <n v="2500"/>
    <s v=""/>
    <x v="118"/>
    <x v="0"/>
    <x v="1"/>
    <x v="9"/>
    <x v="1"/>
    <x v="10"/>
    <s v="HABIBS"/>
    <n v="3"/>
    <s v="2022"/>
    <x v="10"/>
  </r>
  <r>
    <d v="2022-02-17T00:00:00"/>
    <s v="F"/>
    <s v="RIO (REXs)"/>
    <x v="0"/>
    <s v="27.665.906/0009-39"/>
    <d v="2022-03-09T00:00:00"/>
    <s v="B 181"/>
    <n v="466"/>
    <n v="600"/>
    <s v=""/>
    <x v="121"/>
    <x v="0"/>
    <x v="1"/>
    <x v="9"/>
    <x v="1"/>
    <x v="10"/>
    <s v="FRETE EXTRAS"/>
    <n v="3"/>
    <s v="2022"/>
    <x v="10"/>
  </r>
  <r>
    <d v="2022-02-18T00:00:00"/>
    <s v="F"/>
    <s v="RIO(ARMAZENAMENTO TRUCK)"/>
    <x v="0"/>
    <s v="27.665.906/0009-39"/>
    <d v="2022-03-10T00:00:00"/>
    <s v="B 182"/>
    <n v="467"/>
    <n v="4900"/>
    <s v=""/>
    <x v="122"/>
    <x v="0"/>
    <x v="1"/>
    <x v="9"/>
    <x v="1"/>
    <x v="10"/>
    <s v="FRETE EXTRAS"/>
    <n v="3"/>
    <s v="2022"/>
    <x v="10"/>
  </r>
  <r>
    <d v="2022-02-18T00:00:00"/>
    <s v="F"/>
    <s v="RIO (VILOG)"/>
    <x v="0"/>
    <s v="27.665.906/0009-39"/>
    <d v="2022-03-10T00:00:00"/>
    <s v="B 183"/>
    <n v="468"/>
    <n v="1100"/>
    <s v=""/>
    <x v="122"/>
    <x v="0"/>
    <x v="1"/>
    <x v="9"/>
    <x v="1"/>
    <x v="10"/>
    <s v="FRETE EXTRAS"/>
    <n v="3"/>
    <s v="2022"/>
    <x v="10"/>
  </r>
  <r>
    <d v="2022-02-18T00:00:00"/>
    <s v="F"/>
    <s v="RIO (PERNOITE)"/>
    <x v="0"/>
    <s v="27.665.906/0009-39"/>
    <d v="2022-03-10T00:00:00"/>
    <s v="B 184"/>
    <n v="469"/>
    <n v="700"/>
    <s v=""/>
    <x v="122"/>
    <x v="0"/>
    <x v="1"/>
    <x v="9"/>
    <x v="1"/>
    <x v="10"/>
    <s v="FRETE EXTRAS"/>
    <n v="3"/>
    <s v="2022"/>
    <x v="10"/>
  </r>
  <r>
    <d v="2022-02-19T00:00:00"/>
    <s v="F"/>
    <s v="RIO (ARMAZENAMENTO TRUCK)"/>
    <x v="0"/>
    <s v="27.665.906/0009-39"/>
    <d v="2022-03-11T00:00:00"/>
    <s v="B 185"/>
    <n v="470"/>
    <n v="700"/>
    <s v=""/>
    <x v="123"/>
    <x v="0"/>
    <x v="1"/>
    <x v="9"/>
    <x v="1"/>
    <x v="10"/>
    <s v="FRETE EXTRAS"/>
    <n v="3"/>
    <s v="2022"/>
    <x v="10"/>
  </r>
  <r>
    <d v="2022-02-21T00:00:00"/>
    <s v="V"/>
    <s v="RIO X ITAPEVI"/>
    <x v="0"/>
    <s v="27.665.906/0009-39"/>
    <d v="2022-03-14T00:00:00"/>
    <s v="B 187"/>
    <n v="472"/>
    <n v="3500"/>
    <s v=""/>
    <x v="124"/>
    <x v="0"/>
    <x v="1"/>
    <x v="9"/>
    <x v="1"/>
    <x v="10"/>
    <s v="VIAGEM"/>
    <n v="3"/>
    <s v="2022"/>
    <x v="10"/>
  </r>
  <r>
    <d v="2022-02-22T00:00:00"/>
    <s v="V"/>
    <s v="ITAPEVI X RIO"/>
    <x v="0"/>
    <s v="27.665.906/0009-39"/>
    <d v="2022-03-14T00:00:00"/>
    <s v="B 188"/>
    <n v="473"/>
    <n v="3100"/>
    <s v=""/>
    <x v="124"/>
    <x v="0"/>
    <x v="1"/>
    <x v="9"/>
    <x v="1"/>
    <x v="10"/>
    <s v="VIAGEM"/>
    <n v="3"/>
    <s v="2022"/>
    <x v="10"/>
  </r>
  <r>
    <d v="2022-02-22T00:00:00"/>
    <s v="F"/>
    <s v="RIO (VILOG)"/>
    <x v="0"/>
    <s v="27.665.906/0009-39"/>
    <d v="2022-03-14T00:00:00"/>
    <s v="B 189"/>
    <n v="474"/>
    <n v="1100"/>
    <s v=""/>
    <x v="124"/>
    <x v="0"/>
    <x v="1"/>
    <x v="9"/>
    <x v="1"/>
    <x v="10"/>
    <s v="FRETE EXTRAS"/>
    <n v="3"/>
    <s v="2022"/>
    <x v="10"/>
  </r>
  <r>
    <d v="2022-02-23T00:00:00"/>
    <s v="F"/>
    <s v="RIO (ARMAZENAMENTO TRUCK)"/>
    <x v="0"/>
    <s v="27.665.906/0009-39"/>
    <d v="2022-03-15T00:00:00"/>
    <s v="B 190"/>
    <n v="475"/>
    <n v="700"/>
    <s v=""/>
    <x v="125"/>
    <x v="0"/>
    <x v="1"/>
    <x v="9"/>
    <x v="1"/>
    <x v="10"/>
    <s v="FRETE EXTRAS"/>
    <n v="3"/>
    <s v="2022"/>
    <x v="10"/>
  </r>
  <r>
    <d v="2022-02-24T00:00:00"/>
    <s v="V"/>
    <s v="RIO DE JANEIRO X MONTE ALTO"/>
    <x v="0"/>
    <s v="27.665.906/0004-24"/>
    <d v="2022-03-16T00:00:00"/>
    <s v="B 191"/>
    <n v="476"/>
    <n v="4800"/>
    <s v=""/>
    <x v="119"/>
    <x v="0"/>
    <x v="1"/>
    <x v="9"/>
    <x v="1"/>
    <x v="10"/>
    <s v="VIAGEM"/>
    <n v="3"/>
    <s v="2022"/>
    <x v="10"/>
  </r>
  <r>
    <d v="2022-02-24T00:00:00"/>
    <s v="F"/>
    <s v="RIO (CP RIO X BAYMARKET X CP RIO + 12H ARMAZENAGEM)"/>
    <x v="0"/>
    <s v="27.665.906/0009-39"/>
    <d v="2022-03-16T00:00:00"/>
    <s v="B 192"/>
    <n v="477"/>
    <n v="1000"/>
    <s v=""/>
    <x v="119"/>
    <x v="0"/>
    <x v="1"/>
    <x v="9"/>
    <x v="1"/>
    <x v="10"/>
    <s v="FRETE EXTRAS"/>
    <n v="3"/>
    <s v="2022"/>
    <x v="10"/>
  </r>
  <r>
    <d v="2022-02-25T00:00:00"/>
    <s v="F"/>
    <s v="RIO (BAYMARKET)"/>
    <x v="0"/>
    <s v="27.665.906/0009-39"/>
    <d v="2022-03-17T00:00:00"/>
    <s v="B 193"/>
    <n v="478"/>
    <n v="500"/>
    <s v=""/>
    <x v="126"/>
    <x v="0"/>
    <x v="1"/>
    <x v="9"/>
    <x v="1"/>
    <x v="10"/>
    <s v="FRETE EXTRAS"/>
    <n v="3"/>
    <s v="2022"/>
    <x v="10"/>
  </r>
  <r>
    <d v="2022-02-26T00:00:00"/>
    <s v="F"/>
    <s v="RIO (BAYMARKET)"/>
    <x v="0"/>
    <s v="27.665.906/0009-39"/>
    <d v="2022-03-21T00:00:00"/>
    <s v="B 194"/>
    <n v="497"/>
    <n v="500"/>
    <s v=""/>
    <x v="127"/>
    <x v="0"/>
    <x v="1"/>
    <x v="9"/>
    <x v="1"/>
    <x v="10"/>
    <s v="FRETE EXTRAS"/>
    <n v="3"/>
    <s v="2022"/>
    <x v="10"/>
  </r>
  <r>
    <d v="2022-02-26T00:00:00"/>
    <s v="F"/>
    <s v="RIO (VILOG)"/>
    <x v="0"/>
    <s v="27.665.906/0009-39"/>
    <d v="2022-03-21T00:00:00"/>
    <s v="B 195"/>
    <n v="498"/>
    <n v="1100"/>
    <s v=""/>
    <x v="127"/>
    <x v="0"/>
    <x v="1"/>
    <x v="9"/>
    <x v="1"/>
    <x v="10"/>
    <s v="FRETE EXTRAS"/>
    <n v="3"/>
    <s v="2022"/>
    <x v="10"/>
  </r>
  <r>
    <d v="2022-02-28T00:00:00"/>
    <s v="F"/>
    <s v="RIO (ARMAZENAMENTO)"/>
    <x v="0"/>
    <s v="27.665.906/0009-39"/>
    <d v="2022-03-21T00:00:00"/>
    <s v="B 196"/>
    <n v="499"/>
    <n v="2100"/>
    <s v=""/>
    <x v="127"/>
    <x v="0"/>
    <x v="1"/>
    <x v="9"/>
    <x v="1"/>
    <x v="10"/>
    <s v="FRETE EXTRAS"/>
    <n v="3"/>
    <s v="2022"/>
    <x v="10"/>
  </r>
  <r>
    <d v="2022-02-28T00:00:00"/>
    <s v="F"/>
    <s v="RIO (HABIBS MEIER)"/>
    <x v="0"/>
    <s v="27.665.906/0009-39"/>
    <d v="2022-03-21T00:00:00"/>
    <s v="B 197"/>
    <n v="500"/>
    <n v="300"/>
    <s v=""/>
    <x v="127"/>
    <x v="0"/>
    <x v="1"/>
    <x v="9"/>
    <x v="1"/>
    <x v="10"/>
    <s v="FRETE EXTRAS"/>
    <n v="3"/>
    <s v="2022"/>
    <x v="10"/>
  </r>
  <r>
    <d v="2022-03-02T00:00:00"/>
    <s v="F"/>
    <s v="RIO (VARIAS LOJAS)"/>
    <x v="0"/>
    <s v="27.665.906/0009-39"/>
    <d v="2022-03-22T00:00:00"/>
    <s v="B 198"/>
    <n v="501"/>
    <n v="1200"/>
    <s v=""/>
    <x v="128"/>
    <x v="0"/>
    <x v="1"/>
    <x v="10"/>
    <x v="1"/>
    <x v="10"/>
    <s v="FRETE EXTRAS"/>
    <n v="3"/>
    <s v="2022"/>
    <x v="10"/>
  </r>
  <r>
    <d v="2022-03-02T00:00:00"/>
    <s v="V"/>
    <s v="RIO X APARECIDA DE GOIANIA"/>
    <x v="0"/>
    <s v="27.665.906/0015-87"/>
    <d v="2022-03-22T00:00:00"/>
    <s v="B 199"/>
    <n v="502"/>
    <n v="8060"/>
    <s v=""/>
    <x v="128"/>
    <x v="0"/>
    <x v="1"/>
    <x v="10"/>
    <x v="1"/>
    <x v="10"/>
    <s v="VIAGEM"/>
    <n v="3"/>
    <s v="2022"/>
    <x v="10"/>
  </r>
  <r>
    <d v="2022-03-02T00:00:00"/>
    <s v="F"/>
    <s v="RIO (VILOG)"/>
    <x v="0"/>
    <s v="27.665.906/0009-39"/>
    <d v="2022-03-22T00:00:00"/>
    <s v="B 200"/>
    <n v="503"/>
    <n v="1100"/>
    <s v=""/>
    <x v="128"/>
    <x v="0"/>
    <x v="1"/>
    <x v="10"/>
    <x v="1"/>
    <x v="10"/>
    <s v="FRETE EXTRAS"/>
    <n v="3"/>
    <s v="2022"/>
    <x v="10"/>
  </r>
  <r>
    <d v="2022-03-03T00:00:00"/>
    <s v="F"/>
    <s v="RIO(VARIAS LOJAS)"/>
    <x v="0"/>
    <s v="27.665.906/0009-39"/>
    <d v="2022-03-23T00:00:00"/>
    <s v="B 201"/>
    <n v="504"/>
    <n v="1300"/>
    <s v=""/>
    <x v="129"/>
    <x v="0"/>
    <x v="1"/>
    <x v="10"/>
    <x v="1"/>
    <x v="10"/>
    <s v="FRETE EXTRAS"/>
    <n v="3"/>
    <s v="2022"/>
    <x v="10"/>
  </r>
  <r>
    <d v="2022-03-04T00:00:00"/>
    <s v="V"/>
    <s v="RIO DE JANEIRO X MONTE ALTO"/>
    <x v="0"/>
    <s v="27.665.906/0004-24"/>
    <d v="2022-03-24T00:00:00"/>
    <s v="B 202"/>
    <n v="505"/>
    <n v="4800"/>
    <s v=""/>
    <x v="130"/>
    <x v="0"/>
    <x v="1"/>
    <x v="10"/>
    <x v="1"/>
    <x v="10"/>
    <s v="VIAGEM"/>
    <n v="3"/>
    <s v="2022"/>
    <x v="10"/>
  </r>
  <r>
    <d v="2022-03-04T00:00:00"/>
    <s v="V"/>
    <s v="VILOG(RIO) X ITAPEVI"/>
    <x v="0"/>
    <s v="27.665.906/0003-43"/>
    <d v="2022-03-24T00:00:00"/>
    <s v="B 203"/>
    <n v="506"/>
    <n v="3000"/>
    <s v=""/>
    <x v="130"/>
    <x v="0"/>
    <x v="1"/>
    <x v="10"/>
    <x v="1"/>
    <x v="10"/>
    <s v="VIAGEM"/>
    <n v="3"/>
    <s v="2022"/>
    <x v="10"/>
  </r>
  <r>
    <d v="2022-03-04T00:00:00"/>
    <s v="F"/>
    <s v="VILOG X CP RIO + ARMAZENAMENTO"/>
    <x v="0"/>
    <s v="27.665.906/0009-39"/>
    <d v="2022-03-24T00:00:00"/>
    <s v="B 204"/>
    <n v="507"/>
    <n v="1350"/>
    <s v=""/>
    <x v="130"/>
    <x v="0"/>
    <x v="1"/>
    <x v="10"/>
    <x v="1"/>
    <x v="10"/>
    <s v="FRETE EXTRAS"/>
    <n v="3"/>
    <s v="2022"/>
    <x v="10"/>
  </r>
  <r>
    <d v="2022-03-07T00:00:00"/>
    <s v="V"/>
    <s v="ITAPEVI X RIO DE JANEIRO"/>
    <x v="0"/>
    <s v="27.665.906/0009-39"/>
    <d v="2022-03-28T00:00:00"/>
    <s v="B 205"/>
    <n v="508"/>
    <n v="3000"/>
    <s v=""/>
    <x v="131"/>
    <x v="0"/>
    <x v="1"/>
    <x v="10"/>
    <x v="1"/>
    <x v="10"/>
    <s v="VIAGEM"/>
    <n v="3"/>
    <s v="2022"/>
    <x v="10"/>
  </r>
  <r>
    <d v="2022-03-07T00:00:00"/>
    <s v="F"/>
    <s v="RIO (BAYMARKET)"/>
    <x v="0"/>
    <s v="27.665.906/0009-39"/>
    <d v="2022-03-28T00:00:00"/>
    <s v="B 206"/>
    <n v="509"/>
    <n v="500"/>
    <s v=""/>
    <x v="131"/>
    <x v="0"/>
    <x v="1"/>
    <x v="10"/>
    <x v="1"/>
    <x v="10"/>
    <s v="FRETE EXTRAS"/>
    <n v="3"/>
    <s v="2022"/>
    <x v="10"/>
  </r>
  <r>
    <d v="2022-03-04T00:00:00"/>
    <s v="F"/>
    <s v="RIO (VILOG X CP RIO + ARMAZENAGEM)"/>
    <x v="0"/>
    <s v="27.665.906/0009-39"/>
    <d v="2022-03-28T00:00:00"/>
    <s v="B 207"/>
    <n v="510"/>
    <n v="1500"/>
    <s v=""/>
    <x v="131"/>
    <x v="0"/>
    <x v="1"/>
    <x v="10"/>
    <x v="1"/>
    <x v="10"/>
    <s v="FRETE EXTRAS"/>
    <n v="3"/>
    <s v="2022"/>
    <x v="10"/>
  </r>
  <r>
    <d v="2022-03-04T00:00:00"/>
    <s v="F"/>
    <s v="RIO (DUTRA/IRAJA)"/>
    <x v="0"/>
    <s v="27.665.906/0009-39"/>
    <d v="2022-03-28T00:00:00"/>
    <s v="B 208"/>
    <n v="511"/>
    <n v="800"/>
    <s v=""/>
    <x v="131"/>
    <x v="0"/>
    <x v="1"/>
    <x v="10"/>
    <x v="1"/>
    <x v="10"/>
    <s v="FRETE EXTRAS"/>
    <n v="3"/>
    <s v="2022"/>
    <x v="10"/>
  </r>
  <r>
    <d v="2022-03-08T00:00:00"/>
    <s v="F"/>
    <s v="RIO (VARIAS LOJAS)"/>
    <x v="0"/>
    <s v="27.665.906/0009-39"/>
    <d v="2022-03-28T00:00:00"/>
    <s v="B 209"/>
    <n v="513"/>
    <n v="800"/>
    <s v=""/>
    <x v="131"/>
    <x v="0"/>
    <x v="1"/>
    <x v="10"/>
    <x v="1"/>
    <x v="10"/>
    <s v="FRETE EXTRAS"/>
    <n v="3"/>
    <s v="2022"/>
    <x v="10"/>
  </r>
  <r>
    <d v="2022-03-09T00:00:00"/>
    <s v="F"/>
    <s v="RIO (VILOG)"/>
    <x v="0"/>
    <s v="27.665.906/0009-39"/>
    <d v="2022-03-29T00:00:00"/>
    <s v="B 210"/>
    <n v="514"/>
    <n v="1100"/>
    <s v=""/>
    <x v="132"/>
    <x v="0"/>
    <x v="1"/>
    <x v="10"/>
    <x v="1"/>
    <x v="10"/>
    <s v="FRETE EXTRAS"/>
    <n v="3"/>
    <s v="2022"/>
    <x v="10"/>
  </r>
  <r>
    <d v="2022-03-09T00:00:00"/>
    <s v="F"/>
    <s v="RIO (BAYMARKET)"/>
    <x v="0"/>
    <s v="27.665.906/0009-39"/>
    <d v="2022-03-30T00:00:00"/>
    <s v="B 211"/>
    <n v="515"/>
    <n v="500"/>
    <s v=""/>
    <x v="133"/>
    <x v="0"/>
    <x v="1"/>
    <x v="10"/>
    <x v="1"/>
    <x v="10"/>
    <s v="FRETE EXTRAS"/>
    <n v="3"/>
    <s v="2022"/>
    <x v="10"/>
  </r>
  <r>
    <d v="2022-03-10T00:00:00"/>
    <s v="F"/>
    <s v="RIO (SHOPPING CARIOCA/DUTRA/VILAR DO TELES)"/>
    <x v="0"/>
    <s v="27.665.906/0009-39"/>
    <d v="2022-03-30T00:00:00"/>
    <s v="B 212"/>
    <n v="516"/>
    <n v="900"/>
    <s v=""/>
    <x v="133"/>
    <x v="0"/>
    <x v="1"/>
    <x v="10"/>
    <x v="1"/>
    <x v="10"/>
    <s v="FRETE EXTRAS"/>
    <n v="3"/>
    <s v="2022"/>
    <x v="10"/>
  </r>
  <r>
    <d v="2022-03-10T00:00:00"/>
    <s v="V"/>
    <s v="RIO DE JANEIRO X MONTE ALTO"/>
    <x v="0"/>
    <s v="27.665.906/0004-24"/>
    <d v="2022-03-30T00:00:00"/>
    <s v="B 213"/>
    <n v="517"/>
    <n v="4800"/>
    <s v=""/>
    <x v="133"/>
    <x v="0"/>
    <x v="1"/>
    <x v="10"/>
    <x v="1"/>
    <x v="10"/>
    <s v="VIAGEM"/>
    <n v="3"/>
    <s v="2022"/>
    <x v="10"/>
  </r>
  <r>
    <d v="2022-03-10T00:00:00"/>
    <s v="F"/>
    <s v="RIO (BAYMARKET)"/>
    <x v="0"/>
    <s v="27.665.906/0009-39"/>
    <d v="2022-03-30T00:00:00"/>
    <s v="B 215"/>
    <n v="518"/>
    <n v="500"/>
    <s v=""/>
    <x v="133"/>
    <x v="0"/>
    <x v="1"/>
    <x v="10"/>
    <x v="1"/>
    <x v="10"/>
    <s v="FRETE EXTRAS"/>
    <n v="3"/>
    <s v="2022"/>
    <x v="10"/>
  </r>
  <r>
    <d v="2022-03-14T00:00:00"/>
    <s v="V"/>
    <s v="ITAPEVI X RIO DE JANEIRO"/>
    <x v="0"/>
    <s v="27.665.906/0009-39"/>
    <d v="2022-04-04T00:00:00"/>
    <s v="B 216"/>
    <n v="519"/>
    <n v="3500"/>
    <s v=""/>
    <x v="134"/>
    <x v="0"/>
    <x v="1"/>
    <x v="10"/>
    <x v="1"/>
    <x v="11"/>
    <s v="VIAGEM"/>
    <n v="4"/>
    <s v="2022"/>
    <x v="11"/>
  </r>
  <r>
    <d v="2022-03-14T00:00:00"/>
    <s v="F"/>
    <s v="RIO(VILOG+ARMAZENAGEM)"/>
    <x v="0"/>
    <s v="27.665.906/0009-39"/>
    <d v="2022-04-04T00:00:00"/>
    <s v="B 217"/>
    <n v="520"/>
    <n v="1200"/>
    <s v=""/>
    <x v="134"/>
    <x v="0"/>
    <x v="1"/>
    <x v="10"/>
    <x v="1"/>
    <x v="11"/>
    <s v="FRETE EXTRAS"/>
    <n v="4"/>
    <s v="2022"/>
    <x v="11"/>
  </r>
  <r>
    <d v="2022-03-14T00:00:00"/>
    <s v="F"/>
    <s v="RIO(BAYMARKET)"/>
    <x v="0"/>
    <s v="27.665.906/0009-39"/>
    <d v="2022-04-04T00:00:00"/>
    <s v="B 218"/>
    <n v="521"/>
    <n v="500"/>
    <s v=""/>
    <x v="134"/>
    <x v="0"/>
    <x v="1"/>
    <x v="10"/>
    <x v="1"/>
    <x v="11"/>
    <s v="FRETE EXTRAS"/>
    <n v="4"/>
    <s v="2022"/>
    <x v="11"/>
  </r>
  <r>
    <d v="2022-03-14T00:00:00"/>
    <s v="F"/>
    <s v="RIO(VILOG)"/>
    <x v="0"/>
    <s v="27.665.906/0009-39"/>
    <d v="2022-04-04T00:00:00"/>
    <s v="B 219"/>
    <n v="522"/>
    <n v="1100"/>
    <s v=""/>
    <x v="134"/>
    <x v="0"/>
    <x v="1"/>
    <x v="10"/>
    <x v="1"/>
    <x v="11"/>
    <s v="FRETE EXTRAS"/>
    <n v="4"/>
    <s v="2022"/>
    <x v="11"/>
  </r>
  <r>
    <d v="2022-03-14T00:00:00"/>
    <s v="F"/>
    <s v="RIO(BAYMARKET)"/>
    <x v="0"/>
    <s v="27.665.906/0009-39"/>
    <d v="2022-04-04T00:00:00"/>
    <s v="B 220"/>
    <n v="524"/>
    <n v="500"/>
    <s v=""/>
    <x v="134"/>
    <x v="0"/>
    <x v="1"/>
    <x v="10"/>
    <x v="1"/>
    <x v="11"/>
    <s v="FRETE EXTRAS"/>
    <n v="4"/>
    <s v="2022"/>
    <x v="11"/>
  </r>
  <r>
    <d v="2022-03-15T00:00:00"/>
    <s v="F"/>
    <s v="RIO(VARIAS LOJAS 15 )"/>
    <x v="0"/>
    <s v="27.665.906/0009-39"/>
    <d v="2022-04-05T00:00:00"/>
    <s v="B 221"/>
    <n v="525"/>
    <n v="1950"/>
    <s v=""/>
    <x v="135"/>
    <x v="0"/>
    <x v="1"/>
    <x v="10"/>
    <x v="1"/>
    <x v="11"/>
    <s v="FRETE EXTRAS"/>
    <n v="4"/>
    <s v="2022"/>
    <x v="11"/>
  </r>
  <r>
    <d v="2022-03-15T00:00:00"/>
    <s v="V"/>
    <s v="RIO(ITABORAI/MARICA/MACAE)"/>
    <x v="0"/>
    <s v="27.665.906/0009-39"/>
    <d v="2022-04-05T00:00:00"/>
    <s v="B 222"/>
    <n v="526"/>
    <n v="2200"/>
    <s v=""/>
    <x v="135"/>
    <x v="0"/>
    <x v="1"/>
    <x v="10"/>
    <x v="1"/>
    <x v="11"/>
    <s v="VIAGEM"/>
    <n v="4"/>
    <s v="2022"/>
    <x v="11"/>
  </r>
  <r>
    <d v="2022-03-15T00:00:00"/>
    <s v="F"/>
    <s v="RIO(VILOG)"/>
    <x v="0"/>
    <s v="27.665.906/0009-39"/>
    <d v="2022-04-05T00:00:00"/>
    <s v="B 223"/>
    <n v="527"/>
    <n v="1100"/>
    <s v=""/>
    <x v="135"/>
    <x v="0"/>
    <x v="1"/>
    <x v="10"/>
    <x v="1"/>
    <x v="11"/>
    <s v="FRETE EXTRAS"/>
    <n v="4"/>
    <s v="2022"/>
    <x v="11"/>
  </r>
  <r>
    <d v="2022-03-25T00:00:00"/>
    <s v="H"/>
    <s v="Alameda São Boaventura"/>
    <x v="0"/>
    <s v="27.665.906/0070-03"/>
    <d v="2022-04-05T00:00:00"/>
    <n v="320"/>
    <n v="543"/>
    <n v="5000"/>
    <s v=""/>
    <x v="135"/>
    <x v="0"/>
    <x v="1"/>
    <x v="10"/>
    <x v="1"/>
    <x v="11"/>
    <s v="HABIBS"/>
    <n v="4"/>
    <s v="2022"/>
    <x v="11"/>
  </r>
  <r>
    <d v="2022-03-25T00:00:00"/>
    <s v="H"/>
    <s v="Américas ( Padeli )"/>
    <x v="0"/>
    <s v="27.665.906/0034-40"/>
    <d v="2022-04-05T00:00:00"/>
    <n v="321"/>
    <n v="544"/>
    <n v="6000"/>
    <s v=""/>
    <x v="135"/>
    <x v="0"/>
    <x v="1"/>
    <x v="10"/>
    <x v="1"/>
    <x v="11"/>
    <s v="HABIBS"/>
    <n v="4"/>
    <s v="2022"/>
    <x v="11"/>
  </r>
  <r>
    <d v="2022-03-25T00:00:00"/>
    <s v="H"/>
    <s v="Av Brasil"/>
    <x v="0"/>
    <s v="27.665.906/0039-54"/>
    <d v="2022-04-05T00:00:00"/>
    <n v="322"/>
    <n v="545"/>
    <n v="5000"/>
    <s v=""/>
    <x v="135"/>
    <x v="0"/>
    <x v="1"/>
    <x v="10"/>
    <x v="1"/>
    <x v="11"/>
    <s v="HABIBS"/>
    <n v="4"/>
    <s v="2022"/>
    <x v="11"/>
  </r>
  <r>
    <d v="2022-03-25T00:00:00"/>
    <s v="H"/>
    <s v="Belford Roxo"/>
    <x v="0"/>
    <s v="27.665.906/0040-98"/>
    <d v="2022-04-05T00:00:00"/>
    <n v="324"/>
    <n v="546"/>
    <n v="4300"/>
    <s v=""/>
    <x v="135"/>
    <x v="0"/>
    <x v="1"/>
    <x v="10"/>
    <x v="1"/>
    <x v="11"/>
    <s v="HABIBS"/>
    <n v="4"/>
    <s v="2022"/>
    <x v="11"/>
  </r>
  <r>
    <d v="2022-03-25T00:00:00"/>
    <s v="H"/>
    <s v="Campinho"/>
    <x v="2"/>
    <s v="16.492.785/0001-05"/>
    <d v="2022-04-05T00:00:00"/>
    <n v="325"/>
    <n v="547"/>
    <n v="4000"/>
    <s v=""/>
    <x v="135"/>
    <x v="0"/>
    <x v="1"/>
    <x v="10"/>
    <x v="1"/>
    <x v="11"/>
    <s v="HABIBS"/>
    <n v="4"/>
    <s v="2022"/>
    <x v="11"/>
  </r>
  <r>
    <d v="2022-03-25T00:00:00"/>
    <s v="H"/>
    <s v="Campo Grande I"/>
    <x v="0"/>
    <s v="27.665.906/0041-79"/>
    <d v="2022-04-05T00:00:00"/>
    <n v="326"/>
    <n v="548"/>
    <n v="5900"/>
    <s v=""/>
    <x v="135"/>
    <x v="0"/>
    <x v="1"/>
    <x v="10"/>
    <x v="1"/>
    <x v="11"/>
    <s v="HABIBS"/>
    <n v="4"/>
    <s v="2022"/>
    <x v="11"/>
  </r>
  <r>
    <d v="2022-03-25T00:00:00"/>
    <s v="H"/>
    <s v="Campo Grande II"/>
    <x v="0"/>
    <s v="27.665.906/0056-55"/>
    <d v="2022-04-05T00:00:00"/>
    <n v="327"/>
    <n v="549"/>
    <n v="4500"/>
    <s v=""/>
    <x v="135"/>
    <x v="0"/>
    <x v="1"/>
    <x v="10"/>
    <x v="1"/>
    <x v="11"/>
    <s v="HABIBS"/>
    <n v="4"/>
    <s v="2022"/>
    <x v="11"/>
  </r>
  <r>
    <d v="2022-03-25T00:00:00"/>
    <s v="H"/>
    <s v="Central do Brasil"/>
    <x v="0"/>
    <s v="27.665.906/0058-17"/>
    <d v="2022-04-05T00:00:00"/>
    <n v="328"/>
    <n v="550"/>
    <n v="2000"/>
    <s v=""/>
    <x v="135"/>
    <x v="0"/>
    <x v="1"/>
    <x v="10"/>
    <x v="1"/>
    <x v="11"/>
    <s v="HABIBS"/>
    <n v="4"/>
    <s v="2022"/>
    <x v="11"/>
  </r>
  <r>
    <d v="2022-03-25T00:00:00"/>
    <s v="H"/>
    <s v="Estrada Bandeirantes"/>
    <x v="0"/>
    <s v="27.665.906/0043-30"/>
    <d v="2022-04-05T00:00:00"/>
    <n v="329"/>
    <n v="551"/>
    <n v="6000"/>
    <s v=""/>
    <x v="135"/>
    <x v="0"/>
    <x v="1"/>
    <x v="10"/>
    <x v="1"/>
    <x v="11"/>
    <s v="HABIBS"/>
    <n v="4"/>
    <s v="2022"/>
    <x v="11"/>
  </r>
  <r>
    <d v="2022-03-25T00:00:00"/>
    <s v="H"/>
    <s v="Ilha do Governador"/>
    <x v="0"/>
    <s v="27.665.906/0069-70"/>
    <d v="2022-04-05T00:00:00"/>
    <n v="330"/>
    <n v="552"/>
    <n v="5500"/>
    <s v=""/>
    <x v="136"/>
    <x v="0"/>
    <x v="1"/>
    <x v="10"/>
    <x v="1"/>
    <x v="11"/>
    <s v="HABIBS"/>
    <n v="4"/>
    <s v="2022"/>
    <x v="11"/>
  </r>
  <r>
    <d v="2022-03-25T00:00:00"/>
    <s v="H"/>
    <s v="Intendente Magalhães"/>
    <x v="0"/>
    <s v="27.665.906/0064-65"/>
    <d v="2022-04-05T00:00:00"/>
    <n v="331"/>
    <n v="553"/>
    <n v="5000"/>
    <s v=""/>
    <x v="135"/>
    <x v="0"/>
    <x v="1"/>
    <x v="10"/>
    <x v="1"/>
    <x v="11"/>
    <s v="HABIBS"/>
    <n v="4"/>
    <s v="2022"/>
    <x v="11"/>
  </r>
  <r>
    <d v="2022-03-25T00:00:00"/>
    <s v="H"/>
    <s v="Madureira"/>
    <x v="0"/>
    <s v="27.665.906/0060-31"/>
    <d v="2022-04-05T00:00:00"/>
    <n v="333"/>
    <n v="554"/>
    <n v="1150"/>
    <s v=""/>
    <x v="135"/>
    <x v="0"/>
    <x v="1"/>
    <x v="10"/>
    <x v="1"/>
    <x v="11"/>
    <s v="HABIBS"/>
    <n v="4"/>
    <s v="2022"/>
    <x v="11"/>
  </r>
  <r>
    <d v="2022-03-25T00:00:00"/>
    <s v="H"/>
    <s v="Méier"/>
    <x v="0"/>
    <s v="27.665.906/0037-92"/>
    <d v="2022-04-05T00:00:00"/>
    <n v="334"/>
    <n v="555"/>
    <n v="5500"/>
    <s v=""/>
    <x v="135"/>
    <x v="0"/>
    <x v="1"/>
    <x v="10"/>
    <x v="1"/>
    <x v="11"/>
    <s v="HABIBS"/>
    <n v="4"/>
    <s v="2022"/>
    <x v="11"/>
  </r>
  <r>
    <d v="2022-03-25T00:00:00"/>
    <s v="H"/>
    <s v="Pavuna"/>
    <x v="0"/>
    <s v="27.665.906/0047-64"/>
    <d v="2022-04-05T00:00:00"/>
    <n v="335"/>
    <n v="556"/>
    <n v="1150"/>
    <s v=""/>
    <x v="136"/>
    <x v="0"/>
    <x v="1"/>
    <x v="10"/>
    <x v="1"/>
    <x v="11"/>
    <s v="HABIBS"/>
    <n v="4"/>
    <s v="2022"/>
    <x v="11"/>
  </r>
  <r>
    <d v="2022-03-25T00:00:00"/>
    <s v="H"/>
    <s v="Pilares"/>
    <x v="0"/>
    <s v="27.665.906/0042-50"/>
    <d v="2022-04-05T00:00:00"/>
    <n v="336"/>
    <n v="557"/>
    <n v="4800"/>
    <s v=""/>
    <x v="135"/>
    <x v="0"/>
    <x v="1"/>
    <x v="10"/>
    <x v="1"/>
    <x v="11"/>
    <s v="HABIBS"/>
    <n v="4"/>
    <s v="2022"/>
    <x v="11"/>
  </r>
  <r>
    <d v="2022-03-25T00:00:00"/>
    <s v="H"/>
    <s v="Pres Vargas"/>
    <x v="0"/>
    <s v="27.665.906/0054-93"/>
    <d v="2022-04-05T00:00:00"/>
    <n v="337"/>
    <n v="558"/>
    <n v="3000"/>
    <s v=""/>
    <x v="135"/>
    <x v="0"/>
    <x v="1"/>
    <x v="10"/>
    <x v="1"/>
    <x v="11"/>
    <s v="HABIBS"/>
    <n v="4"/>
    <s v="2022"/>
    <x v="11"/>
  </r>
  <r>
    <d v="2022-03-25T00:00:00"/>
    <s v="H"/>
    <s v="São Gonçalo"/>
    <x v="0"/>
    <s v="27.665.906/0038-73"/>
    <d v="2022-04-05T00:00:00"/>
    <n v="338"/>
    <n v="559"/>
    <n v="4000"/>
    <s v=""/>
    <x v="135"/>
    <x v="0"/>
    <x v="1"/>
    <x v="10"/>
    <x v="1"/>
    <x v="11"/>
    <s v="HABIBS"/>
    <n v="4"/>
    <s v="2022"/>
    <x v="11"/>
  </r>
  <r>
    <d v="2022-03-25T00:00:00"/>
    <s v="H"/>
    <s v="Ragazzo Americas"/>
    <x v="3"/>
    <s v="22.749.835/0157-07"/>
    <d v="2022-04-05T00:00:00"/>
    <n v="339"/>
    <n v="560"/>
    <n v="2500"/>
    <s v=""/>
    <x v="135"/>
    <x v="0"/>
    <x v="1"/>
    <x v="10"/>
    <x v="1"/>
    <x v="11"/>
    <s v="HABIBS"/>
    <n v="4"/>
    <s v="2022"/>
    <x v="11"/>
  </r>
  <r>
    <d v="2022-03-16T00:00:00"/>
    <s v="F"/>
    <s v="RIO(3 DIAS DE ARMAZENAGEM)"/>
    <x v="0"/>
    <s v="27.665.906/0009-39"/>
    <d v="2022-04-06T00:00:00"/>
    <s v="B 224"/>
    <n v="528"/>
    <n v="2100"/>
    <s v=""/>
    <x v="136"/>
    <x v="0"/>
    <x v="1"/>
    <x v="10"/>
    <x v="1"/>
    <x v="11"/>
    <s v="FRETE EXTRAS"/>
    <n v="4"/>
    <s v="2022"/>
    <x v="11"/>
  </r>
  <r>
    <d v="2022-03-16T00:00:00"/>
    <s v="V"/>
    <s v="RIO DE JANEIRO X MONTE ALTO"/>
    <x v="0"/>
    <s v="27.665.906/0004-24"/>
    <d v="2022-04-06T00:00:00"/>
    <s v="B 225"/>
    <n v="529"/>
    <n v="4800"/>
    <s v=""/>
    <x v="136"/>
    <x v="0"/>
    <x v="1"/>
    <x v="10"/>
    <x v="1"/>
    <x v="11"/>
    <s v="VIAGEM"/>
    <n v="4"/>
    <s v="2022"/>
    <x v="11"/>
  </r>
  <r>
    <d v="2022-03-16T00:00:00"/>
    <s v="F"/>
    <s v="RIO(VILOG)"/>
    <x v="0"/>
    <s v="27.665.906/0009-39"/>
    <d v="2022-04-06T00:00:00"/>
    <s v="B 226"/>
    <n v="530"/>
    <n v="1100"/>
    <s v=""/>
    <x v="136"/>
    <x v="0"/>
    <x v="1"/>
    <x v="10"/>
    <x v="1"/>
    <x v="11"/>
    <s v="FRETE EXTRAS"/>
    <n v="4"/>
    <s v="2022"/>
    <x v="11"/>
  </r>
  <r>
    <d v="2022-03-17T00:00:00"/>
    <s v="F"/>
    <s v="RIO(VARIAS LOJAS 12 )"/>
    <x v="0"/>
    <s v="27.665.906/0009-39"/>
    <d v="2022-04-07T00:00:00"/>
    <s v="B 227"/>
    <n v="531"/>
    <n v="1560"/>
    <s v=""/>
    <x v="137"/>
    <x v="0"/>
    <x v="1"/>
    <x v="10"/>
    <x v="1"/>
    <x v="11"/>
    <s v="FRETE EXTRAS"/>
    <n v="4"/>
    <s v="2022"/>
    <x v="11"/>
  </r>
  <r>
    <d v="2022-03-18T00:00:00"/>
    <s v="F"/>
    <s v="RIO(BAYMARKET)"/>
    <x v="0"/>
    <s v="27.665.906/0009-39"/>
    <d v="2022-04-11T00:00:00"/>
    <s v="B 228"/>
    <n v="532"/>
    <n v="500"/>
    <s v=""/>
    <x v="138"/>
    <x v="0"/>
    <x v="1"/>
    <x v="10"/>
    <x v="1"/>
    <x v="11"/>
    <s v="FRETE EXTRAS"/>
    <n v="4"/>
    <s v="2022"/>
    <x v="11"/>
  </r>
  <r>
    <d v="2022-03-18T00:00:00"/>
    <s v="F"/>
    <s v="RIO(VARIAS LOJAS 14 )"/>
    <x v="0"/>
    <s v="27.665.906/0009-39"/>
    <d v="2022-04-11T00:00:00"/>
    <s v="B 229"/>
    <n v="533"/>
    <n v="2100"/>
    <s v=""/>
    <x v="138"/>
    <x v="0"/>
    <x v="1"/>
    <x v="10"/>
    <x v="1"/>
    <x v="11"/>
    <s v="FRETE EXTRAS"/>
    <n v="4"/>
    <s v="2022"/>
    <x v="11"/>
  </r>
  <r>
    <d v="2022-03-22T00:00:00"/>
    <s v="F"/>
    <s v="RIO(ITABORAI/MARICA/MACAE)"/>
    <x v="0"/>
    <s v="27.665.906/0009-39"/>
    <d v="2022-04-11T00:00:00"/>
    <s v="B 230"/>
    <n v="534"/>
    <n v="2200"/>
    <s v=""/>
    <x v="138"/>
    <x v="0"/>
    <x v="1"/>
    <x v="10"/>
    <x v="1"/>
    <x v="11"/>
    <s v="FRETE EXTRAS"/>
    <n v="4"/>
    <s v="2022"/>
    <x v="11"/>
  </r>
  <r>
    <d v="2022-03-22T00:00:00"/>
    <s v="F"/>
    <s v="RIO(VARIAS LOJAS 12 )"/>
    <x v="0"/>
    <s v="27.665.906/0009-39"/>
    <d v="2022-04-11T00:00:00"/>
    <s v="B 231"/>
    <n v="535"/>
    <n v="1800"/>
    <s v=""/>
    <x v="138"/>
    <x v="0"/>
    <x v="1"/>
    <x v="10"/>
    <x v="1"/>
    <x v="11"/>
    <s v="FRETE EXTRAS"/>
    <n v="4"/>
    <s v="2022"/>
    <x v="11"/>
  </r>
  <r>
    <d v="2022-03-22T00:00:00"/>
    <s v="V"/>
    <s v="RIO DE JANEIRO X MONTE ALTO"/>
    <x v="0"/>
    <s v="27.665.906/0004-24"/>
    <d v="2022-04-11T00:00:00"/>
    <s v="B 232"/>
    <n v="536"/>
    <n v="4800"/>
    <s v=""/>
    <x v="138"/>
    <x v="0"/>
    <x v="1"/>
    <x v="10"/>
    <x v="1"/>
    <x v="11"/>
    <s v="VIAGEM"/>
    <n v="4"/>
    <s v="2022"/>
    <x v="11"/>
  </r>
  <r>
    <d v="2022-03-23T00:00:00"/>
    <s v="F"/>
    <s v="RIO(VILOG +18HORAS DE ARMAZENAMENTO)"/>
    <x v="0"/>
    <s v="27.665.906/0009-39"/>
    <d v="2022-04-12T00:00:00"/>
    <s v="B 233"/>
    <n v="537"/>
    <n v="1500"/>
    <s v=""/>
    <x v="139"/>
    <x v="0"/>
    <x v="1"/>
    <x v="10"/>
    <x v="1"/>
    <x v="11"/>
    <s v="FRETE EXTRAS"/>
    <n v="4"/>
    <s v="2022"/>
    <x v="11"/>
  </r>
  <r>
    <d v="2022-03-23T00:00:00"/>
    <s v="F"/>
    <s v="RIO(BAYMARKET)"/>
    <x v="0"/>
    <s v="27.665.906/0009-39"/>
    <d v="2022-04-12T00:00:00"/>
    <s v="B 234"/>
    <n v="538"/>
    <n v="500"/>
    <s v=""/>
    <x v="139"/>
    <x v="0"/>
    <x v="1"/>
    <x v="10"/>
    <x v="1"/>
    <x v="11"/>
    <s v="FRETE EXTRAS"/>
    <n v="4"/>
    <s v="2022"/>
    <x v="11"/>
  </r>
  <r>
    <d v="2022-03-23T00:00:00"/>
    <s v="F"/>
    <s v="RIO(VILOG + ARMAZENAMENTO)"/>
    <x v="0"/>
    <s v="27.665.906/0009-39"/>
    <d v="2022-04-12T00:00:00"/>
    <s v="B 235"/>
    <n v="539"/>
    <n v="1500"/>
    <s v=""/>
    <x v="139"/>
    <x v="0"/>
    <x v="1"/>
    <x v="10"/>
    <x v="1"/>
    <x v="11"/>
    <s v="FRETE EXTRAS"/>
    <n v="4"/>
    <s v="2022"/>
    <x v="11"/>
  </r>
  <r>
    <d v="2022-03-24T00:00:00"/>
    <s v="F"/>
    <s v="RIO(BAYMARKET)"/>
    <x v="0"/>
    <s v="27.665.906/0009-39"/>
    <d v="2022-04-13T00:00:00"/>
    <s v="B 236"/>
    <n v="540"/>
    <n v="500"/>
    <s v=""/>
    <x v="140"/>
    <x v="0"/>
    <x v="1"/>
    <x v="10"/>
    <x v="1"/>
    <x v="11"/>
    <s v="FRETE EXTRAS"/>
    <n v="4"/>
    <s v="2022"/>
    <x v="11"/>
  </r>
  <r>
    <d v="2022-03-24T00:00:00"/>
    <s v="F"/>
    <s v="RIO(VILOG + ARMAZENAMENTO)"/>
    <x v="0"/>
    <s v="27.665.906/0009-39"/>
    <d v="2022-04-14T00:00:00"/>
    <s v="B 237"/>
    <n v="541"/>
    <n v="1500"/>
    <s v=""/>
    <x v="141"/>
    <x v="0"/>
    <x v="1"/>
    <x v="10"/>
    <x v="1"/>
    <x v="11"/>
    <s v="FRETE EXTRAS"/>
    <n v="4"/>
    <s v="2022"/>
    <x v="11"/>
  </r>
  <r>
    <d v="2022-03-25T00:00:00"/>
    <s v="F"/>
    <s v="RIO(VARIAS LOJAS )"/>
    <x v="0"/>
    <s v="27.665.906/0009-39"/>
    <d v="2022-04-14T00:00:00"/>
    <s v="B 238"/>
    <n v="542"/>
    <n v="1950"/>
    <s v=""/>
    <x v="141"/>
    <x v="0"/>
    <x v="1"/>
    <x v="10"/>
    <x v="1"/>
    <x v="11"/>
    <s v="FRETE EXTRAS"/>
    <n v="4"/>
    <s v="2022"/>
    <x v="11"/>
  </r>
  <r>
    <d v="2022-03-28T00:00:00"/>
    <s v="F"/>
    <s v="RIO(HABIBS-BRASIL/BELFORD ROXO/ILHA)"/>
    <x v="0"/>
    <s v="27.665.906/0009-39"/>
    <d v="2022-04-18T00:00:00"/>
    <s v="B 239"/>
    <n v="561"/>
    <n v="300"/>
    <s v=""/>
    <x v="142"/>
    <x v="0"/>
    <x v="1"/>
    <x v="10"/>
    <x v="1"/>
    <x v="11"/>
    <s v="FRETE EXTRAS"/>
    <n v="4"/>
    <s v="2022"/>
    <x v="11"/>
  </r>
  <r>
    <d v="2022-03-28T00:00:00"/>
    <s v="F"/>
    <s v="RIO(VILOG)"/>
    <x v="0"/>
    <s v="27.665.906/0009-39"/>
    <d v="2022-04-18T00:00:00"/>
    <s v="B 240"/>
    <n v="562"/>
    <n v="1100"/>
    <s v=""/>
    <x v="142"/>
    <x v="0"/>
    <x v="1"/>
    <x v="10"/>
    <x v="1"/>
    <x v="11"/>
    <s v="FRETE EXTRAS"/>
    <n v="4"/>
    <s v="2022"/>
    <x v="11"/>
  </r>
  <r>
    <d v="2022-03-28T00:00:00"/>
    <s v="F"/>
    <s v="RIO(VILOG 25/03/2022 TRUCK)"/>
    <x v="0"/>
    <s v="27.665.906/0009-39"/>
    <d v="2022-04-18T00:00:00"/>
    <s v="B 241"/>
    <n v="563"/>
    <n v="1100"/>
    <s v=""/>
    <x v="142"/>
    <x v="0"/>
    <x v="1"/>
    <x v="10"/>
    <x v="1"/>
    <x v="11"/>
    <s v="FRETE EXTRAS"/>
    <n v="4"/>
    <s v="2022"/>
    <x v="11"/>
  </r>
  <r>
    <d v="2022-03-28T00:00:00"/>
    <s v="F"/>
    <s v="RIO(VARIAS LOJAS )"/>
    <x v="0"/>
    <s v="27.665.906/0009-39"/>
    <d v="2022-04-18T00:00:00"/>
    <s v="B 242"/>
    <n v="564"/>
    <n v="1800"/>
    <s v=""/>
    <x v="142"/>
    <x v="0"/>
    <x v="1"/>
    <x v="10"/>
    <x v="1"/>
    <x v="11"/>
    <s v="FRETE EXTRAS"/>
    <n v="4"/>
    <s v="2022"/>
    <x v="11"/>
  </r>
  <r>
    <d v="2022-03-29T00:00:00"/>
    <s v="V"/>
    <s v="RIO DE JANEIRO X ITAPEVI"/>
    <x v="0"/>
    <s v="27.665.906/0003-43"/>
    <d v="2022-04-18T00:00:00"/>
    <s v="B 243"/>
    <n v="565"/>
    <n v="3000"/>
    <s v=""/>
    <x v="142"/>
    <x v="0"/>
    <x v="1"/>
    <x v="10"/>
    <x v="1"/>
    <x v="11"/>
    <s v="VIAGEM"/>
    <n v="4"/>
    <s v="2022"/>
    <x v="11"/>
  </r>
  <r>
    <d v="2022-03-29T00:00:00"/>
    <s v="F"/>
    <s v="RIO(ARMAZENAMENTO TRUCK)"/>
    <x v="0"/>
    <s v="27.665.906/0009-39"/>
    <d v="2022-04-18T00:00:00"/>
    <s v="B 244"/>
    <n v="567"/>
    <n v="2800"/>
    <s v=""/>
    <x v="142"/>
    <x v="0"/>
    <x v="1"/>
    <x v="10"/>
    <x v="1"/>
    <x v="11"/>
    <s v="FRETE EXTRAS"/>
    <n v="4"/>
    <s v="2022"/>
    <x v="11"/>
  </r>
  <r>
    <d v="2022-03-29T00:00:00"/>
    <s v="F"/>
    <s v="RIO(35 LOJAS)"/>
    <x v="0"/>
    <s v="27.665.906/0009-39"/>
    <d v="2022-04-18T00:00:00"/>
    <s v="B 245"/>
    <n v="568"/>
    <n v="2100"/>
    <s v=""/>
    <x v="142"/>
    <x v="0"/>
    <x v="1"/>
    <x v="10"/>
    <x v="1"/>
    <x v="11"/>
    <s v="FRETE EXTRAS"/>
    <n v="4"/>
    <s v="2022"/>
    <x v="11"/>
  </r>
  <r>
    <d v="2022-03-30T00:00:00"/>
    <s v="F"/>
    <s v="RIO(VARIAS LOJAS)"/>
    <x v="0"/>
    <s v="27.665.906/0009-39"/>
    <d v="2022-04-19T00:00:00"/>
    <s v="B 246"/>
    <n v="569"/>
    <n v="1200"/>
    <s v=""/>
    <x v="143"/>
    <x v="0"/>
    <x v="1"/>
    <x v="10"/>
    <x v="1"/>
    <x v="11"/>
    <s v="FRETE EXTRAS"/>
    <n v="4"/>
    <s v="2022"/>
    <x v="11"/>
  </r>
  <r>
    <d v="2022-03-30T00:00:00"/>
    <s v="V"/>
    <s v="RIO DE JANEIRO X ITAPEVI"/>
    <x v="0"/>
    <s v="27.665.906/0003-43"/>
    <d v="2022-04-19T00:00:00"/>
    <s v="B 247"/>
    <n v="570"/>
    <n v="3500"/>
    <s v=""/>
    <x v="143"/>
    <x v="0"/>
    <x v="1"/>
    <x v="10"/>
    <x v="1"/>
    <x v="11"/>
    <s v="VIAGEM"/>
    <n v="4"/>
    <s v="2022"/>
    <x v="11"/>
  </r>
  <r>
    <d v="2022-03-30T00:00:00"/>
    <s v="F"/>
    <s v="RIO(BAYMARKET)"/>
    <x v="0"/>
    <s v="27.665.906/0009-39"/>
    <d v="2022-04-20T00:00:00"/>
    <s v="B 248"/>
    <n v="571"/>
    <n v="500"/>
    <s v=""/>
    <x v="144"/>
    <x v="0"/>
    <x v="1"/>
    <x v="10"/>
    <x v="1"/>
    <x v="11"/>
    <s v="FRETE EXTRAS"/>
    <n v="4"/>
    <s v="2022"/>
    <x v="11"/>
  </r>
  <r>
    <d v="2022-03-31T00:00:00"/>
    <s v="F"/>
    <s v="RIO(VILOG + ARMAZENAMENTO)"/>
    <x v="0"/>
    <s v="27.665.906/0009-39"/>
    <d v="2022-04-20T00:00:00"/>
    <s v="B 276"/>
    <n v="572"/>
    <n v="1500"/>
    <s v=""/>
    <x v="144"/>
    <x v="0"/>
    <x v="1"/>
    <x v="10"/>
    <x v="1"/>
    <x v="11"/>
    <s v="FRETE EXTRAS"/>
    <n v="4"/>
    <s v="2022"/>
    <x v="11"/>
  </r>
  <r>
    <d v="2022-03-31T00:00:00"/>
    <s v="F"/>
    <s v="RIO (VILOG)"/>
    <x v="0"/>
    <s v="27.665.906/0009-39"/>
    <d v="2022-04-20T00:00:00"/>
    <s v="B 250"/>
    <n v="573"/>
    <n v="1100"/>
    <s v=""/>
    <x v="144"/>
    <x v="0"/>
    <x v="1"/>
    <x v="10"/>
    <x v="1"/>
    <x v="11"/>
    <s v="FRETE EXTRAS"/>
    <n v="4"/>
    <s v="2022"/>
    <x v="11"/>
  </r>
  <r>
    <d v="2022-03-31T00:00:00"/>
    <s v="F"/>
    <s v="RIO (HABIBS MADUREIRA-HABIBS PAVUNA)"/>
    <x v="0"/>
    <s v="27.665.906/0009-39"/>
    <d v="2022-04-20T00:00:00"/>
    <s v="B 251"/>
    <n v="574"/>
    <n v="500"/>
    <s v=""/>
    <x v="144"/>
    <x v="0"/>
    <x v="1"/>
    <x v="10"/>
    <x v="1"/>
    <x v="11"/>
    <s v="FRETE EXTRAS"/>
    <n v="4"/>
    <s v="2022"/>
    <x v="11"/>
  </r>
  <r>
    <d v="2022-04-01T00:00:00"/>
    <s v="F"/>
    <s v="RIO( 5 LOJAS HABIBS)"/>
    <x v="0"/>
    <s v="27.665.906/0009-39"/>
    <d v="2022-04-21T00:00:00"/>
    <s v="B 252"/>
    <n v="575"/>
    <n v="600"/>
    <s v=""/>
    <x v="145"/>
    <x v="0"/>
    <x v="1"/>
    <x v="11"/>
    <x v="1"/>
    <x v="11"/>
    <s v="FRETE EXTRAS"/>
    <n v="4"/>
    <s v="2022"/>
    <x v="11"/>
  </r>
  <r>
    <d v="2022-04-01T00:00:00"/>
    <s v="V"/>
    <s v="RIO DE JANEIRO X ITAPEVI"/>
    <x v="0"/>
    <s v="27.665.906/0003-43"/>
    <d v="2022-04-21T00:00:00"/>
    <s v="B 253"/>
    <n v="579"/>
    <n v="3000"/>
    <s v=""/>
    <x v="145"/>
    <x v="0"/>
    <x v="1"/>
    <x v="11"/>
    <x v="1"/>
    <x v="11"/>
    <s v="VIAGEM"/>
    <n v="4"/>
    <s v="2022"/>
    <x v="11"/>
  </r>
  <r>
    <d v="2022-04-02T00:00:00"/>
    <s v="F"/>
    <s v="RIO(BAYMARKET)"/>
    <x v="0"/>
    <s v="27.665.906/0009-39"/>
    <d v="2022-04-25T00:00:00"/>
    <s v="B 254"/>
    <n v="577"/>
    <n v="500"/>
    <s v=""/>
    <x v="146"/>
    <x v="0"/>
    <x v="1"/>
    <x v="11"/>
    <x v="1"/>
    <x v="11"/>
    <s v="FRETE EXTRAS"/>
    <n v="4"/>
    <s v="2022"/>
    <x v="11"/>
  </r>
  <r>
    <d v="2022-04-04T00:00:00"/>
    <s v="V"/>
    <s v="RIO DE JANEIRO X ITAPEVI"/>
    <x v="0"/>
    <s v="27.665.906/0003-43"/>
    <d v="2022-04-25T00:00:00"/>
    <s v="B 255"/>
    <n v="578"/>
    <n v="3500"/>
    <s v=""/>
    <x v="146"/>
    <x v="0"/>
    <x v="1"/>
    <x v="11"/>
    <x v="1"/>
    <x v="11"/>
    <s v="VIAGEM"/>
    <n v="4"/>
    <s v="2022"/>
    <x v="11"/>
  </r>
  <r>
    <d v="2022-04-04T00:00:00"/>
    <s v="F"/>
    <s v="RIO (VILOG)"/>
    <x v="0"/>
    <s v="27.665.906/0009-39"/>
    <d v="2022-04-25T00:00:00"/>
    <s v="B 256"/>
    <n v="580"/>
    <n v="1100"/>
    <s v=""/>
    <x v="146"/>
    <x v="0"/>
    <x v="1"/>
    <x v="11"/>
    <x v="1"/>
    <x v="11"/>
    <s v="FRETE EXTRAS"/>
    <n v="4"/>
    <s v="2022"/>
    <x v="11"/>
  </r>
  <r>
    <d v="2022-04-04T00:00:00"/>
    <s v="F"/>
    <s v="RIO (VILOG)"/>
    <x v="0"/>
    <s v="27.665.906/0009-39"/>
    <d v="2022-04-25T00:00:00"/>
    <s v="B 257"/>
    <n v="581"/>
    <n v="1100"/>
    <s v=""/>
    <x v="146"/>
    <x v="0"/>
    <x v="1"/>
    <x v="11"/>
    <x v="1"/>
    <x v="11"/>
    <s v="FRETE EXTRAS"/>
    <n v="4"/>
    <s v="2022"/>
    <x v="11"/>
  </r>
  <r>
    <d v="2022-04-04T00:00:00"/>
    <s v="F"/>
    <s v="RIO(BAYMARKET)"/>
    <x v="0"/>
    <s v="27.665.906/0009-39"/>
    <d v="2022-04-25T00:00:00"/>
    <s v="B 258"/>
    <n v="582"/>
    <n v="500"/>
    <s v=""/>
    <x v="146"/>
    <x v="0"/>
    <x v="1"/>
    <x v="11"/>
    <x v="1"/>
    <x v="11"/>
    <s v="FRETE EXTRAS"/>
    <n v="4"/>
    <s v="2022"/>
    <x v="11"/>
  </r>
  <r>
    <d v="2022-04-05T00:00:00"/>
    <s v="F"/>
    <s v="RIO (VILOG)"/>
    <x v="0"/>
    <s v="27.665.906/0009-39"/>
    <d v="2022-04-25T00:00:00"/>
    <s v="B 259"/>
    <n v="583"/>
    <n v="1100"/>
    <s v=""/>
    <x v="146"/>
    <x v="0"/>
    <x v="1"/>
    <x v="11"/>
    <x v="1"/>
    <x v="11"/>
    <s v="FRETE EXTRAS"/>
    <n v="4"/>
    <s v="2022"/>
    <x v="11"/>
  </r>
  <r>
    <d v="2022-04-05T00:00:00"/>
    <s v="F"/>
    <s v="RIO (HABIBS BAYMARKET)"/>
    <x v="0"/>
    <s v="27.665.906/0009-39"/>
    <d v="2022-04-26T00:00:00"/>
    <s v="B 260"/>
    <n v="584"/>
    <n v="500"/>
    <s v=""/>
    <x v="147"/>
    <x v="0"/>
    <x v="1"/>
    <x v="11"/>
    <x v="1"/>
    <x v="11"/>
    <s v="FRETE EXTRAS"/>
    <n v="4"/>
    <s v="2022"/>
    <x v="11"/>
  </r>
  <r>
    <d v="2022-04-05T00:00:00"/>
    <s v="F"/>
    <s v="RIO (RAGAZZO BAYMARKET)"/>
    <x v="0"/>
    <s v="27.665.906/0009-39"/>
    <d v="2022-04-26T00:00:00"/>
    <s v="B 261"/>
    <n v="585"/>
    <n v="300"/>
    <s v=""/>
    <x v="147"/>
    <x v="0"/>
    <x v="1"/>
    <x v="11"/>
    <x v="1"/>
    <x v="11"/>
    <s v="FRETE EXTRAS"/>
    <n v="4"/>
    <s v="2022"/>
    <x v="11"/>
  </r>
  <r>
    <d v="2022-04-05T00:00:00"/>
    <s v="F"/>
    <s v="RIO (VARIAS LOJAS 4 LOJAS)"/>
    <x v="0"/>
    <s v="27.665.906/0009-39"/>
    <d v="2022-04-26T00:00:00"/>
    <s v="B 262"/>
    <n v="586"/>
    <n v="600"/>
    <s v=""/>
    <x v="147"/>
    <x v="0"/>
    <x v="1"/>
    <x v="11"/>
    <x v="1"/>
    <x v="11"/>
    <s v="FRETE EXTRAS"/>
    <n v="4"/>
    <s v="2022"/>
    <x v="11"/>
  </r>
  <r>
    <d v="2022-04-06T00:00:00"/>
    <s v="V"/>
    <s v="RIO DE JANEIRO X ITAPEVI"/>
    <x v="0"/>
    <s v="27.665.906/0003-43"/>
    <d v="2022-04-26T00:00:00"/>
    <s v="B 263"/>
    <n v="587"/>
    <n v="3500"/>
    <s v=""/>
    <x v="148"/>
    <x v="0"/>
    <x v="1"/>
    <x v="11"/>
    <x v="1"/>
    <x v="11"/>
    <s v="VIAGEM"/>
    <n v="4"/>
    <s v="2022"/>
    <x v="1"/>
  </r>
  <r>
    <d v="2022-04-07T00:00:00"/>
    <s v="F"/>
    <s v="RIO (HABIBS BAYMARKET/PAVUNA/MADUREIRA)"/>
    <x v="0"/>
    <s v="27.665.906/0009-39"/>
    <d v="2022-04-27T00:00:00"/>
    <s v="B 264"/>
    <n v="588"/>
    <n v="1300"/>
    <s v=""/>
    <x v="149"/>
    <x v="0"/>
    <x v="1"/>
    <x v="11"/>
    <x v="1"/>
    <x v="11"/>
    <s v="FRETE EXTRAS"/>
    <n v="4"/>
    <s v="2022"/>
    <x v="11"/>
  </r>
  <r>
    <d v="2022-04-07T00:00:00"/>
    <s v="F"/>
    <s v="RIO (VARIAS LOJAS/26 LOJAS)"/>
    <x v="0"/>
    <s v="27.665.906/0009-39"/>
    <d v="2022-04-27T00:00:00"/>
    <s v="B 265"/>
    <n v="589"/>
    <n v="3900"/>
    <s v=""/>
    <x v="149"/>
    <x v="0"/>
    <x v="1"/>
    <x v="11"/>
    <x v="1"/>
    <x v="11"/>
    <s v="FRETE EXTRAS"/>
    <n v="4"/>
    <s v="2022"/>
    <x v="11"/>
  </r>
  <r>
    <d v="2022-04-08T00:00:00"/>
    <s v="F"/>
    <s v="RIO (VILOG)"/>
    <x v="0"/>
    <s v="27.665.906/0009-39"/>
    <d v="2022-04-28T00:00:00"/>
    <s v="B 266"/>
    <n v="591"/>
    <n v="1100"/>
    <s v=""/>
    <x v="150"/>
    <x v="0"/>
    <x v="1"/>
    <x v="11"/>
    <x v="1"/>
    <x v="11"/>
    <s v="FRETE EXTRAS"/>
    <n v="4"/>
    <s v="2022"/>
    <x v="11"/>
  </r>
  <r>
    <d v="2022-04-08T00:00:00"/>
    <s v="F"/>
    <s v="RIO (VARIAS LOJAS)"/>
    <x v="0"/>
    <s v="27.665.906/0009-39"/>
    <d v="2022-04-28T00:00:00"/>
    <s v="B 267"/>
    <n v="592"/>
    <n v="1700"/>
    <s v=""/>
    <x v="150"/>
    <x v="0"/>
    <x v="1"/>
    <x v="11"/>
    <x v="1"/>
    <x v="11"/>
    <s v="FRETE EXTRAS"/>
    <n v="4"/>
    <s v="2022"/>
    <x v="11"/>
  </r>
  <r>
    <d v="2022-04-08T00:00:00"/>
    <s v="F"/>
    <s v="RIO (BAYMARKET)"/>
    <x v="0"/>
    <s v="27.665.906/0009-39"/>
    <d v="2022-05-02T00:00:00"/>
    <s v="B 268"/>
    <n v="593"/>
    <n v="500"/>
    <s v=""/>
    <x v="151"/>
    <x v="0"/>
    <x v="1"/>
    <x v="11"/>
    <x v="1"/>
    <x v="1"/>
    <s v="FRETE EXTRAS"/>
    <n v="5"/>
    <s v="2022"/>
    <x v="1"/>
  </r>
  <r>
    <d v="2022-04-08T00:00:00"/>
    <s v="F"/>
    <s v="RIO (VARIAS LOJAS)"/>
    <x v="0"/>
    <s v="27.665.906/0009-39"/>
    <d v="2022-05-02T00:00:00"/>
    <s v="B 269"/>
    <n v="594"/>
    <n v="2250"/>
    <s v=""/>
    <x v="151"/>
    <x v="0"/>
    <x v="1"/>
    <x v="11"/>
    <x v="1"/>
    <x v="1"/>
    <s v="FRETE EXTRAS"/>
    <n v="5"/>
    <s v="2022"/>
    <x v="1"/>
  </r>
  <r>
    <d v="2022-04-09T00:00:00"/>
    <s v="F"/>
    <s v="RIO (BAYMARKET - MANHÃ)"/>
    <x v="0"/>
    <s v="27.665.906/0009-39"/>
    <d v="2022-05-02T00:00:00"/>
    <s v="B 270"/>
    <n v="595"/>
    <n v="500"/>
    <s v=""/>
    <x v="151"/>
    <x v="0"/>
    <x v="1"/>
    <x v="11"/>
    <x v="1"/>
    <x v="1"/>
    <s v="FRETE EXTRAS"/>
    <n v="5"/>
    <s v="2022"/>
    <x v="1"/>
  </r>
  <r>
    <d v="2022-04-09T00:00:00"/>
    <s v="F"/>
    <s v="RIO (BAYMARKET - TARDE)"/>
    <x v="0"/>
    <s v="27.665.906/0009-39"/>
    <d v="2022-05-02T00:00:00"/>
    <s v="B 271"/>
    <n v="596"/>
    <n v="500"/>
    <s v=""/>
    <x v="151"/>
    <x v="0"/>
    <x v="1"/>
    <x v="11"/>
    <x v="1"/>
    <x v="1"/>
    <s v="FRETE EXTRAS"/>
    <n v="5"/>
    <s v="2022"/>
    <x v="1"/>
  </r>
  <r>
    <d v="2022-04-11T00:00:00"/>
    <s v="F"/>
    <s v="RIO (VILOG)"/>
    <x v="0"/>
    <s v="27.665.906/0009-39"/>
    <d v="2022-05-02T00:00:00"/>
    <s v="B 272"/>
    <n v="597"/>
    <n v="1100"/>
    <s v=""/>
    <x v="151"/>
    <x v="0"/>
    <x v="1"/>
    <x v="11"/>
    <x v="1"/>
    <x v="1"/>
    <s v="FRETE EXTRAS"/>
    <n v="5"/>
    <s v="2022"/>
    <x v="1"/>
  </r>
  <r>
    <d v="2022-04-11T00:00:00"/>
    <s v="F"/>
    <s v="RIO (BAYMARKET)"/>
    <x v="0"/>
    <s v="27.665.906/0009-39"/>
    <d v="2022-05-02T00:00:00"/>
    <s v="B 273"/>
    <n v="598"/>
    <n v="500"/>
    <s v=""/>
    <x v="151"/>
    <x v="0"/>
    <x v="1"/>
    <x v="11"/>
    <x v="1"/>
    <x v="1"/>
    <s v="FRETE EXTRAS"/>
    <n v="5"/>
    <s v="2022"/>
    <x v="1"/>
  </r>
  <r>
    <d v="2022-04-12T00:00:00"/>
    <s v="F"/>
    <s v="RIO (3 DIARIAS DE ARMAZENAMENTO NO TRUCK)"/>
    <x v="0"/>
    <s v="27.665.906/0009-39"/>
    <d v="2022-05-02T00:00:00"/>
    <s v="B 274"/>
    <n v="599"/>
    <n v="2100"/>
    <s v=""/>
    <x v="151"/>
    <x v="0"/>
    <x v="1"/>
    <x v="11"/>
    <x v="1"/>
    <x v="1"/>
    <s v="FRETE EXTRAS"/>
    <n v="5"/>
    <s v="2022"/>
    <x v="1"/>
  </r>
  <r>
    <d v="2022-04-12T00:00:00"/>
    <s v="F"/>
    <s v="RIO (VILOG RKH-5J65)"/>
    <x v="0"/>
    <s v="27.665.906/0009-39"/>
    <d v="2022-05-02T00:00:00"/>
    <s v="B 275"/>
    <n v="600"/>
    <n v="1100"/>
    <s v=""/>
    <x v="151"/>
    <x v="0"/>
    <x v="1"/>
    <x v="11"/>
    <x v="1"/>
    <x v="1"/>
    <s v="FRETE EXTRAS"/>
    <n v="5"/>
    <s v="2022"/>
    <x v="1"/>
  </r>
  <r>
    <d v="2022-04-12T00:00:00"/>
    <s v="F"/>
    <s v="RIO (VILOG RKR-5J41)"/>
    <x v="0"/>
    <s v="27.665.906/0009-39"/>
    <d v="2022-05-02T00:00:00"/>
    <s v="B 277"/>
    <n v="601"/>
    <n v="1100"/>
    <s v=""/>
    <x v="151"/>
    <x v="0"/>
    <x v="1"/>
    <x v="11"/>
    <x v="1"/>
    <x v="1"/>
    <s v="FRETE EXTRAS"/>
    <n v="5"/>
    <s v="2022"/>
    <x v="1"/>
  </r>
  <r>
    <d v="2022-04-13T00:00:00"/>
    <s v="V"/>
    <s v="RIO DE JANEIRO X MONTE ALTO"/>
    <x v="0"/>
    <s v="27.665.906/0004-24"/>
    <d v="2022-05-03T00:00:00"/>
    <s v="B 278"/>
    <n v="602"/>
    <n v="3800"/>
    <s v=""/>
    <x v="152"/>
    <x v="0"/>
    <x v="1"/>
    <x v="11"/>
    <x v="1"/>
    <x v="1"/>
    <s v="VIAGEM"/>
    <n v="5"/>
    <s v="2022"/>
    <x v="1"/>
  </r>
  <r>
    <d v="2022-04-13T00:00:00"/>
    <s v="V"/>
    <s v="MONTE ALTO X ITAPEVI"/>
    <x v="0"/>
    <s v="27.665.906/0003-43"/>
    <d v="2022-05-03T00:00:00"/>
    <s v="B 279"/>
    <n v="603"/>
    <n v="2000"/>
    <s v=""/>
    <x v="152"/>
    <x v="0"/>
    <x v="1"/>
    <x v="11"/>
    <x v="1"/>
    <x v="1"/>
    <s v="VIAGEM"/>
    <n v="5"/>
    <s v="2022"/>
    <x v="1"/>
  </r>
  <r>
    <d v="2022-04-13T00:00:00"/>
    <s v="F"/>
    <s v="RIO (HABIBS-SENADOR VASCONCELOS)"/>
    <x v="0"/>
    <s v="27.665.906/0009-39"/>
    <d v="2022-05-03T00:00:00"/>
    <s v="B 280"/>
    <n v="604"/>
    <n v="300"/>
    <s v=""/>
    <x v="152"/>
    <x v="0"/>
    <x v="1"/>
    <x v="11"/>
    <x v="1"/>
    <x v="1"/>
    <s v="FRETE EXTRAS"/>
    <n v="5"/>
    <s v="2022"/>
    <x v="1"/>
  </r>
  <r>
    <d v="2022-04-13T00:00:00"/>
    <s v="F"/>
    <s v="RIO (VILOG)"/>
    <x v="0"/>
    <s v="27.665.906/0009-39"/>
    <d v="2022-05-03T00:00:00"/>
    <s v="B 281"/>
    <n v="605"/>
    <n v="1100"/>
    <s v=""/>
    <x v="152"/>
    <x v="0"/>
    <x v="1"/>
    <x v="11"/>
    <x v="1"/>
    <x v="1"/>
    <s v="FRETE EXTRAS"/>
    <n v="5"/>
    <s v="2022"/>
    <x v="1"/>
  </r>
  <r>
    <d v="2022-04-13T00:00:00"/>
    <s v="F"/>
    <s v="RIO (BAYMARKET)"/>
    <x v="0"/>
    <s v="27.665.906/0009-39"/>
    <d v="2022-05-03T00:00:00"/>
    <s v="B 282"/>
    <n v="606"/>
    <n v="500"/>
    <s v=""/>
    <x v="152"/>
    <x v="0"/>
    <x v="1"/>
    <x v="11"/>
    <x v="1"/>
    <x v="1"/>
    <s v="FRETE EXTRAS"/>
    <n v="5"/>
    <s v="2022"/>
    <x v="1"/>
  </r>
  <r>
    <d v="2022-04-14T00:00:00"/>
    <s v="F"/>
    <s v="RIO (VILOG)"/>
    <x v="0"/>
    <s v="27.665.906/0009-39"/>
    <d v="2022-05-04T00:00:00"/>
    <s v="B 283"/>
    <n v="607"/>
    <n v="1100"/>
    <s v=""/>
    <x v="153"/>
    <x v="0"/>
    <x v="1"/>
    <x v="11"/>
    <x v="1"/>
    <x v="1"/>
    <s v="FRETE EXTRAS"/>
    <n v="5"/>
    <s v="2022"/>
    <x v="1"/>
  </r>
  <r>
    <d v="2022-04-14T00:00:00"/>
    <s v="F"/>
    <s v="RIO (BAYMARKET)"/>
    <x v="0"/>
    <s v="27.665.906/0009-39"/>
    <d v="2022-05-04T00:00:00"/>
    <s v="B 284"/>
    <n v="608"/>
    <n v="500"/>
    <s v=""/>
    <x v="153"/>
    <x v="0"/>
    <x v="1"/>
    <x v="11"/>
    <x v="1"/>
    <x v="1"/>
    <s v="FRETE EXTRAS"/>
    <n v="5"/>
    <s v="2022"/>
    <x v="1"/>
  </r>
  <r>
    <d v="2022-04-25T00:00:00"/>
    <s v="H"/>
    <s v="Alameda São Boaventura"/>
    <x v="0"/>
    <s v="27.665.906/0070-03"/>
    <d v="2022-05-05T00:00:00"/>
    <n v="341"/>
    <n v="633"/>
    <n v="5000"/>
    <s v=""/>
    <x v="154"/>
    <x v="0"/>
    <x v="1"/>
    <x v="11"/>
    <x v="1"/>
    <x v="1"/>
    <s v="HABIBS"/>
    <n v="5"/>
    <s v="2022"/>
    <x v="1"/>
  </r>
  <r>
    <d v="2022-04-25T00:00:00"/>
    <s v="H"/>
    <s v="Américas ( Padeli )"/>
    <x v="0"/>
    <s v="27.665.906/0034-40"/>
    <d v="2022-05-05T00:00:00"/>
    <n v="359"/>
    <n v="651"/>
    <n v="6300"/>
    <s v=""/>
    <x v="154"/>
    <x v="0"/>
    <x v="1"/>
    <x v="11"/>
    <x v="1"/>
    <x v="1"/>
    <s v="HABIBS"/>
    <n v="5"/>
    <s v="2022"/>
    <x v="1"/>
  </r>
  <r>
    <d v="2022-04-25T00:00:00"/>
    <s v="H"/>
    <s v="Av Brasil"/>
    <x v="0"/>
    <s v="27.665.906/0039-54"/>
    <d v="2022-05-05T00:00:00"/>
    <n v="343"/>
    <n v="635"/>
    <n v="5000"/>
    <s v=""/>
    <x v="154"/>
    <x v="0"/>
    <x v="1"/>
    <x v="11"/>
    <x v="1"/>
    <x v="1"/>
    <s v="HABIBS"/>
    <n v="5"/>
    <s v="2022"/>
    <x v="1"/>
  </r>
  <r>
    <d v="2022-04-25T00:00:00"/>
    <s v="H"/>
    <s v="Belford Roxo"/>
    <x v="0"/>
    <s v="27.665.906/0040-98"/>
    <d v="2022-05-05T00:00:00"/>
    <n v="344"/>
    <n v="636"/>
    <n v="4000"/>
    <s v=""/>
    <x v="154"/>
    <x v="0"/>
    <x v="1"/>
    <x v="11"/>
    <x v="1"/>
    <x v="1"/>
    <s v="HABIBS"/>
    <n v="5"/>
    <s v="2022"/>
    <x v="1"/>
  </r>
  <r>
    <d v="2022-04-25T00:00:00"/>
    <s v="H"/>
    <s v="Campinho"/>
    <x v="2"/>
    <s v="16.492.785/0001-05"/>
    <d v="2022-05-05T00:00:00"/>
    <n v="345"/>
    <n v="637"/>
    <n v="4000"/>
    <s v=""/>
    <x v="153"/>
    <x v="0"/>
    <x v="1"/>
    <x v="11"/>
    <x v="1"/>
    <x v="1"/>
    <s v="HABIBS"/>
    <n v="5"/>
    <s v="2022"/>
    <x v="1"/>
  </r>
  <r>
    <d v="2022-04-25T00:00:00"/>
    <s v="H"/>
    <s v="Campo Grande I"/>
    <x v="0"/>
    <s v="27.665.906/0041-79"/>
    <d v="2022-05-05T00:00:00"/>
    <n v="346"/>
    <n v="638"/>
    <n v="5900"/>
    <s v=""/>
    <x v="154"/>
    <x v="0"/>
    <x v="1"/>
    <x v="11"/>
    <x v="1"/>
    <x v="1"/>
    <s v="HABIBS"/>
    <n v="5"/>
    <s v="2022"/>
    <x v="1"/>
  </r>
  <r>
    <d v="2022-04-25T00:00:00"/>
    <s v="H"/>
    <s v="Campo Grande II"/>
    <x v="0"/>
    <s v="27.665.906/0056-55"/>
    <d v="2022-05-05T00:00:00"/>
    <n v="347"/>
    <n v="639"/>
    <n v="4500"/>
    <s v=""/>
    <x v="154"/>
    <x v="0"/>
    <x v="1"/>
    <x v="11"/>
    <x v="1"/>
    <x v="1"/>
    <s v="HABIBS"/>
    <n v="5"/>
    <s v="2022"/>
    <x v="1"/>
  </r>
  <r>
    <d v="2022-04-25T00:00:00"/>
    <s v="H"/>
    <s v="Central do Brasil"/>
    <x v="0"/>
    <s v="27.665.906/0058-17"/>
    <d v="2022-05-05T00:00:00"/>
    <n v="348"/>
    <n v="640"/>
    <n v="2000"/>
    <s v=""/>
    <x v="155"/>
    <x v="0"/>
    <x v="1"/>
    <x v="11"/>
    <x v="1"/>
    <x v="1"/>
    <s v="HABIBS"/>
    <n v="5"/>
    <s v="2022"/>
    <x v="1"/>
  </r>
  <r>
    <d v="2022-04-25T00:00:00"/>
    <s v="H"/>
    <s v="Estrada Bandeirantes"/>
    <x v="0"/>
    <s v="27.665.906/0043-30"/>
    <d v="2022-05-05T00:00:00"/>
    <n v="349"/>
    <n v="641"/>
    <n v="6000"/>
    <s v=""/>
    <x v="154"/>
    <x v="0"/>
    <x v="1"/>
    <x v="11"/>
    <x v="1"/>
    <x v="1"/>
    <s v="HABIBS"/>
    <n v="5"/>
    <s v="2022"/>
    <x v="1"/>
  </r>
  <r>
    <d v="2022-04-25T00:00:00"/>
    <s v="H"/>
    <s v="Ilha do Governador"/>
    <x v="0"/>
    <s v="27.665.906/0069-70"/>
    <d v="2022-05-05T00:00:00"/>
    <n v="350"/>
    <n v="642"/>
    <n v="5500"/>
    <s v=""/>
    <x v="154"/>
    <x v="0"/>
    <x v="1"/>
    <x v="11"/>
    <x v="1"/>
    <x v="1"/>
    <s v="HABIBS"/>
    <n v="5"/>
    <s v="2022"/>
    <x v="1"/>
  </r>
  <r>
    <d v="2022-04-25T00:00:00"/>
    <s v="H"/>
    <s v="Intendente Magalhães"/>
    <x v="0"/>
    <s v="27.665.906/0064-65"/>
    <d v="2022-05-05T00:00:00"/>
    <n v="351"/>
    <n v="643"/>
    <n v="5000"/>
    <s v=""/>
    <x v="154"/>
    <x v="0"/>
    <x v="1"/>
    <x v="11"/>
    <x v="1"/>
    <x v="1"/>
    <s v="HABIBS"/>
    <n v="5"/>
    <s v="2022"/>
    <x v="1"/>
  </r>
  <r>
    <d v="2022-04-25T00:00:00"/>
    <s v="H"/>
    <s v="Madureira"/>
    <x v="0"/>
    <s v="27.665.906/0060-31"/>
    <d v="2022-05-05T00:00:00"/>
    <n v="352"/>
    <n v="644"/>
    <n v="1150"/>
    <s v=""/>
    <x v="154"/>
    <x v="0"/>
    <x v="1"/>
    <x v="11"/>
    <x v="1"/>
    <x v="1"/>
    <s v="HABIBS"/>
    <n v="5"/>
    <s v="2022"/>
    <x v="1"/>
  </r>
  <r>
    <d v="2022-04-25T00:00:00"/>
    <s v="H"/>
    <s v="Méier"/>
    <x v="0"/>
    <s v="27.665.906/0037-92"/>
    <d v="2022-05-05T00:00:00"/>
    <n v="353"/>
    <n v="645"/>
    <n v="5500"/>
    <s v=""/>
    <x v="154"/>
    <x v="0"/>
    <x v="1"/>
    <x v="11"/>
    <x v="1"/>
    <x v="1"/>
    <s v="HABIBS"/>
    <n v="5"/>
    <s v="2022"/>
    <x v="1"/>
  </r>
  <r>
    <d v="2022-04-25T00:00:00"/>
    <s v="H"/>
    <s v="Pavuna"/>
    <x v="0"/>
    <s v="27.665.906/0047-64"/>
    <d v="2022-05-05T00:00:00"/>
    <n v="354"/>
    <n v="646"/>
    <n v="1150"/>
    <s v=""/>
    <x v="154"/>
    <x v="0"/>
    <x v="1"/>
    <x v="11"/>
    <x v="1"/>
    <x v="1"/>
    <s v="HABIBS"/>
    <n v="5"/>
    <s v="2022"/>
    <x v="1"/>
  </r>
  <r>
    <d v="2022-04-25T00:00:00"/>
    <s v="H"/>
    <s v="Pilares"/>
    <x v="0"/>
    <s v="27.665.906/0042-50"/>
    <d v="2022-05-05T00:00:00"/>
    <n v="355"/>
    <n v="647"/>
    <n v="4800"/>
    <s v=""/>
    <x v="154"/>
    <x v="0"/>
    <x v="1"/>
    <x v="11"/>
    <x v="1"/>
    <x v="1"/>
    <s v="HABIBS"/>
    <n v="5"/>
    <s v="2022"/>
    <x v="1"/>
  </r>
  <r>
    <d v="2022-04-25T00:00:00"/>
    <s v="H"/>
    <s v="Pres Vargas"/>
    <x v="0"/>
    <s v="27.665.906/0054-93"/>
    <d v="2022-05-05T00:00:00"/>
    <n v="356"/>
    <n v="648"/>
    <n v="3000"/>
    <s v=""/>
    <x v="154"/>
    <x v="0"/>
    <x v="1"/>
    <x v="11"/>
    <x v="1"/>
    <x v="1"/>
    <s v="HABIBS"/>
    <n v="5"/>
    <s v="2022"/>
    <x v="1"/>
  </r>
  <r>
    <d v="2022-04-25T00:00:00"/>
    <s v="H"/>
    <s v="São Gonçalo"/>
    <x v="0"/>
    <s v="27.665.906/0038-73"/>
    <d v="2022-05-05T00:00:00"/>
    <n v="357"/>
    <n v="649"/>
    <n v="4000"/>
    <s v=""/>
    <x v="154"/>
    <x v="0"/>
    <x v="1"/>
    <x v="11"/>
    <x v="1"/>
    <x v="1"/>
    <s v="HABIBS"/>
    <n v="5"/>
    <s v="2022"/>
    <x v="1"/>
  </r>
  <r>
    <d v="2022-04-25T00:00:00"/>
    <s v="H"/>
    <s v="Ragazzo Americas"/>
    <x v="3"/>
    <s v="22.749.835/0157-07"/>
    <d v="2022-05-05T00:00:00"/>
    <n v="358"/>
    <n v="650"/>
    <n v="2500"/>
    <s v=""/>
    <x v="154"/>
    <x v="0"/>
    <x v="1"/>
    <x v="11"/>
    <x v="1"/>
    <x v="1"/>
    <s v="HABIBS"/>
    <n v="5"/>
    <s v="2022"/>
    <x v="1"/>
  </r>
  <r>
    <d v="2022-04-14T00:00:00"/>
    <s v="F"/>
    <s v="RIO (VILOG)"/>
    <x v="0"/>
    <s v="27.665.906/0009-39"/>
    <d v="2022-05-09T00:00:00"/>
    <s v="B 285"/>
    <n v="609"/>
    <n v="1100"/>
    <s v=""/>
    <x v="155"/>
    <x v="0"/>
    <x v="1"/>
    <x v="11"/>
    <x v="1"/>
    <x v="1"/>
    <s v="FRETE EXTRAS"/>
    <n v="5"/>
    <s v="2022"/>
    <x v="1"/>
  </r>
  <r>
    <d v="2022-04-16T00:00:00"/>
    <s v="F"/>
    <s v="RIO (BAYMARKET)"/>
    <x v="0"/>
    <s v="27.665.906/0009-39"/>
    <d v="2022-05-09T00:00:00"/>
    <s v="B 286"/>
    <n v="610"/>
    <n v="500"/>
    <s v=""/>
    <x v="155"/>
    <x v="0"/>
    <x v="1"/>
    <x v="11"/>
    <x v="1"/>
    <x v="1"/>
    <s v="FRETE EXTRAS"/>
    <n v="5"/>
    <s v="2022"/>
    <x v="1"/>
  </r>
  <r>
    <d v="2022-04-16T00:00:00"/>
    <s v="F"/>
    <s v="RIO (MACAE)"/>
    <x v="0"/>
    <s v="27.665.906/0009-39"/>
    <d v="2022-05-09T00:00:00"/>
    <s v="B 287"/>
    <n v="611"/>
    <n v="800"/>
    <s v=""/>
    <x v="155"/>
    <x v="0"/>
    <x v="1"/>
    <x v="11"/>
    <x v="1"/>
    <x v="1"/>
    <s v="FRETE EXTRAS"/>
    <n v="5"/>
    <s v="2022"/>
    <x v="1"/>
  </r>
  <r>
    <d v="2022-04-16T00:00:00"/>
    <s v="F"/>
    <s v="RIO (VARIAS LOJAS - 31 LOJAS)"/>
    <x v="0"/>
    <s v="27.665.906/0009-39"/>
    <d v="2022-05-09T00:00:00"/>
    <s v="B 288"/>
    <n v="612"/>
    <n v="6200"/>
    <s v=""/>
    <x v="155"/>
    <x v="0"/>
    <x v="1"/>
    <x v="11"/>
    <x v="1"/>
    <x v="1"/>
    <s v="FRETE EXTRAS"/>
    <n v="5"/>
    <s v="2022"/>
    <x v="1"/>
  </r>
  <r>
    <d v="2022-04-18T00:00:00"/>
    <s v="V"/>
    <s v="RIO DE JANEIRO X ITAPEVI"/>
    <x v="0"/>
    <s v="27.665.906/0003-43"/>
    <d v="2022-05-09T00:00:00"/>
    <s v="B 289"/>
    <n v="613"/>
    <n v="3500"/>
    <s v=""/>
    <x v="155"/>
    <x v="0"/>
    <x v="1"/>
    <x v="11"/>
    <x v="1"/>
    <x v="1"/>
    <s v="VIAGEM"/>
    <n v="5"/>
    <s v="2022"/>
    <x v="1"/>
  </r>
  <r>
    <d v="2022-04-16T00:00:00"/>
    <s v="F"/>
    <s v="RIO (VARIAS LOJAS - 26 LOJAS)"/>
    <x v="0"/>
    <s v="27.665.906/0009-39"/>
    <d v="2022-05-09T00:00:00"/>
    <s v="B 290"/>
    <n v="614"/>
    <n v="5200"/>
    <s v=""/>
    <x v="155"/>
    <x v="0"/>
    <x v="1"/>
    <x v="11"/>
    <x v="1"/>
    <x v="1"/>
    <s v="FRETE EXTRAS"/>
    <n v="5"/>
    <s v="2022"/>
    <x v="1"/>
  </r>
  <r>
    <d v="2022-04-16T00:00:00"/>
    <s v="F"/>
    <s v="RIO (MARICA POINT SUPER)"/>
    <x v="0"/>
    <s v="27.665.906/0009-39"/>
    <d v="2022-05-09T00:00:00"/>
    <s v="B 291"/>
    <n v="615"/>
    <n v="800"/>
    <s v=""/>
    <x v="155"/>
    <x v="0"/>
    <x v="1"/>
    <x v="11"/>
    <x v="1"/>
    <x v="1"/>
    <s v="FRETE EXTRAS"/>
    <n v="5"/>
    <s v="2022"/>
    <x v="1"/>
  </r>
  <r>
    <d v="2022-04-16T00:00:00"/>
    <s v="F"/>
    <s v="RIO (MACAÉ)"/>
    <x v="0"/>
    <s v="27.665.906/0009-39"/>
    <d v="2022-05-09T00:00:00"/>
    <s v="B 292"/>
    <n v="616"/>
    <n v="1700"/>
    <s v=""/>
    <x v="155"/>
    <x v="0"/>
    <x v="1"/>
    <x v="11"/>
    <x v="1"/>
    <x v="1"/>
    <s v="FRETE EXTRAS"/>
    <n v="5"/>
    <s v="2022"/>
    <x v="1"/>
  </r>
  <r>
    <d v="2022-04-16T00:00:00"/>
    <s v="F"/>
    <s v="RIO (ITABORAI POINT)"/>
    <x v="0"/>
    <s v="27.665.906/0009-39"/>
    <d v="2022-05-09T00:00:00"/>
    <s v="B 293"/>
    <n v="617"/>
    <n v="600"/>
    <s v=""/>
    <x v="155"/>
    <x v="0"/>
    <x v="1"/>
    <x v="11"/>
    <x v="1"/>
    <x v="1"/>
    <s v="FRETE EXTRAS"/>
    <n v="5"/>
    <s v="2022"/>
    <x v="1"/>
  </r>
  <r>
    <d v="2022-04-18T00:00:00"/>
    <s v="F"/>
    <s v="RIO (4 DIARIAS DE ARMAZENAMENTO NO 3/4)"/>
    <x v="0"/>
    <s v="27.665.906/0009-39"/>
    <d v="2022-05-09T00:00:00"/>
    <s v="B 294"/>
    <n v="618"/>
    <n v="1600"/>
    <s v=""/>
    <x v="155"/>
    <x v="0"/>
    <x v="1"/>
    <x v="11"/>
    <x v="1"/>
    <x v="1"/>
    <s v="FRETE EXTRAS"/>
    <n v="5"/>
    <s v="2022"/>
    <x v="1"/>
  </r>
  <r>
    <d v="2022-04-18T00:00:00"/>
    <s v="F"/>
    <s v="RIO (BAYMARKET)"/>
    <x v="0"/>
    <s v="27.665.906/0009-39"/>
    <d v="2022-05-09T00:00:00"/>
    <s v="B 295"/>
    <n v="619"/>
    <n v="500"/>
    <s v=""/>
    <x v="155"/>
    <x v="0"/>
    <x v="1"/>
    <x v="11"/>
    <x v="1"/>
    <x v="1"/>
    <s v="FRETE EXTRAS"/>
    <n v="5"/>
    <s v="2022"/>
    <x v="1"/>
  </r>
  <r>
    <d v="2022-04-19T00:00:00"/>
    <s v="V"/>
    <s v="ITAPEVI X RIO DE JANEIRO"/>
    <x v="0"/>
    <s v="27.665.906/0009-39"/>
    <d v="2022-05-09T00:00:00"/>
    <s v="B 296"/>
    <n v="620"/>
    <n v="3500"/>
    <s v=""/>
    <x v="155"/>
    <x v="0"/>
    <x v="1"/>
    <x v="11"/>
    <x v="1"/>
    <x v="1"/>
    <s v="VIAGEM"/>
    <n v="5"/>
    <s v="2022"/>
    <x v="1"/>
  </r>
  <r>
    <d v="2022-04-19T00:00:00"/>
    <s v="F"/>
    <s v="RIO (ITABORAI POINT)"/>
    <x v="0"/>
    <s v="27.665.906/0009-39"/>
    <d v="2022-05-09T00:00:00"/>
    <s v="B 297"/>
    <n v="621"/>
    <n v="600"/>
    <s v=""/>
    <x v="155"/>
    <x v="0"/>
    <x v="1"/>
    <x v="11"/>
    <x v="1"/>
    <x v="1"/>
    <s v="FRETE EXTRAS"/>
    <n v="5"/>
    <s v="2022"/>
    <x v="1"/>
  </r>
  <r>
    <d v="2022-04-19T00:00:00"/>
    <s v="F"/>
    <s v="RIO (MARICA POINT SUPER)"/>
    <x v="0"/>
    <s v="27.665.906/0009-39"/>
    <d v="2022-05-09T00:00:00"/>
    <s v="B 298"/>
    <n v="622"/>
    <n v="800"/>
    <s v=""/>
    <x v="155"/>
    <x v="0"/>
    <x v="1"/>
    <x v="11"/>
    <x v="1"/>
    <x v="1"/>
    <s v="FRETE EXTRAS"/>
    <n v="5"/>
    <s v="2022"/>
    <x v="1"/>
  </r>
  <r>
    <d v="2022-04-19T00:00:00"/>
    <s v="F"/>
    <s v="RIO (VARIAS LOJAS - 13 LOJAS)"/>
    <x v="0"/>
    <s v="27.665.906/0009-39"/>
    <d v="2022-05-09T00:00:00"/>
    <s v="B 299"/>
    <n v="623"/>
    <n v="2600"/>
    <s v=""/>
    <x v="155"/>
    <x v="0"/>
    <x v="1"/>
    <x v="11"/>
    <x v="1"/>
    <x v="1"/>
    <s v="FRETE EXTRAS"/>
    <n v="5"/>
    <s v="2022"/>
    <x v="1"/>
  </r>
  <r>
    <d v="2022-04-19T00:00:00"/>
    <s v="F"/>
    <s v="RIO (HABIBS DUTRA)"/>
    <x v="0"/>
    <s v="27.665.906/0009-39"/>
    <d v="2022-05-09T00:00:00"/>
    <s v="B 300"/>
    <n v="624"/>
    <n v="300"/>
    <s v=""/>
    <x v="155"/>
    <x v="0"/>
    <x v="1"/>
    <x v="11"/>
    <x v="1"/>
    <x v="1"/>
    <s v="FRETE EXTRAS"/>
    <n v="5"/>
    <s v="2022"/>
    <x v="1"/>
  </r>
  <r>
    <d v="2022-04-20T00:00:00"/>
    <s v="F"/>
    <s v="RIO (BAYMARKET)"/>
    <x v="0"/>
    <s v="27.665.906/0009-39"/>
    <d v="2022-05-10T00:00:00"/>
    <s v="B 301"/>
    <n v="625"/>
    <n v="500"/>
    <s v=""/>
    <x v="156"/>
    <x v="0"/>
    <x v="1"/>
    <x v="11"/>
    <x v="1"/>
    <x v="1"/>
    <s v="FRETE EXTRAS"/>
    <n v="5"/>
    <s v="2022"/>
    <x v="1"/>
  </r>
  <r>
    <d v="2022-04-20T00:00:00"/>
    <s v="F"/>
    <s v="RIO (VILOG)"/>
    <x v="0"/>
    <s v="27.665.906/0009-39"/>
    <d v="2022-05-10T00:00:00"/>
    <s v="B 302"/>
    <n v="626"/>
    <n v="1100"/>
    <s v=""/>
    <x v="156"/>
    <x v="0"/>
    <x v="1"/>
    <x v="11"/>
    <x v="1"/>
    <x v="1"/>
    <s v="FRETE EXTRAS"/>
    <n v="5"/>
    <s v="2022"/>
    <x v="1"/>
  </r>
  <r>
    <d v="2022-04-22T00:00:00"/>
    <s v="V"/>
    <s v="RIO DE JANEIRO X MONTE ALTO"/>
    <x v="0"/>
    <s v="27.665.906/0004-24"/>
    <d v="2022-05-12T00:00:00"/>
    <s v="B 303"/>
    <n v="627"/>
    <n v="3000"/>
    <s v=""/>
    <x v="157"/>
    <x v="0"/>
    <x v="1"/>
    <x v="11"/>
    <x v="1"/>
    <x v="1"/>
    <s v="VIAGEM"/>
    <n v="5"/>
    <s v="2022"/>
    <x v="1"/>
  </r>
  <r>
    <d v="2022-04-22T00:00:00"/>
    <s v="V"/>
    <s v="MONTE ALTO X RIO DE JANEIRO"/>
    <x v="0"/>
    <s v="27.665.906/0009-39"/>
    <d v="2022-05-12T00:00:00"/>
    <s v="B 304"/>
    <n v="628"/>
    <n v="3000"/>
    <s v=""/>
    <x v="157"/>
    <x v="0"/>
    <x v="1"/>
    <x v="11"/>
    <x v="1"/>
    <x v="1"/>
    <s v="VIAGEM"/>
    <n v="5"/>
    <s v="2022"/>
    <x v="1"/>
  </r>
  <r>
    <d v="2022-04-22T00:00:00"/>
    <s v="F"/>
    <s v="RIO (BAYMARKET)"/>
    <x v="0"/>
    <s v="27.665.906/0009-39"/>
    <d v="2022-05-12T00:00:00"/>
    <s v="B 305"/>
    <n v="629"/>
    <n v="500"/>
    <s v=""/>
    <x v="157"/>
    <x v="0"/>
    <x v="1"/>
    <x v="11"/>
    <x v="1"/>
    <x v="1"/>
    <s v="FRETE EXTRAS"/>
    <n v="5"/>
    <s v="2022"/>
    <x v="1"/>
  </r>
  <r>
    <d v="2022-04-23T00:00:00"/>
    <s v="F"/>
    <s v="RIO (ITABORAI POINT)"/>
    <x v="0"/>
    <s v="27.665.906/0009-39"/>
    <d v="2022-05-16T00:00:00"/>
    <s v="B 306"/>
    <n v="630"/>
    <n v="600"/>
    <s v=""/>
    <x v="158"/>
    <x v="0"/>
    <x v="1"/>
    <x v="11"/>
    <x v="1"/>
    <x v="1"/>
    <s v="FRETE EXTRAS"/>
    <n v="5"/>
    <s v="2022"/>
    <x v="1"/>
  </r>
  <r>
    <d v="2022-04-23T00:00:00"/>
    <s v="F"/>
    <s v="RIO (MARICA POINT SUPER)"/>
    <x v="0"/>
    <s v="27.665.906/0009-39"/>
    <d v="2022-05-16T00:00:00"/>
    <s v="B 307"/>
    <n v="631"/>
    <n v="800"/>
    <s v=""/>
    <x v="158"/>
    <x v="0"/>
    <x v="1"/>
    <x v="11"/>
    <x v="1"/>
    <x v="1"/>
    <s v="FRETE EXTRAS"/>
    <n v="5"/>
    <s v="2022"/>
    <x v="1"/>
  </r>
  <r>
    <d v="2022-04-23T00:00:00"/>
    <s v="F"/>
    <s v="RIO (VARIAS LOJAS - 6 LOJAS)"/>
    <x v="0"/>
    <s v="27.665.906/0009-39"/>
    <d v="2022-05-16T00:00:00"/>
    <s v="B 308"/>
    <n v="632"/>
    <n v="1200"/>
    <s v=""/>
    <x v="158"/>
    <x v="0"/>
    <x v="1"/>
    <x v="11"/>
    <x v="1"/>
    <x v="1"/>
    <s v="FRETE EXTRAS"/>
    <n v="5"/>
    <s v="2022"/>
    <x v="1"/>
  </r>
  <r>
    <d v="2022-04-25T00:00:00"/>
    <s v="F"/>
    <s v="RIO (5 DIARIAS DE ARMAZENAMENTO NO TRUCK)"/>
    <x v="0"/>
    <s v="27.665.906/0009-39"/>
    <d v="2022-05-16T00:00:00"/>
    <s v="B 309"/>
    <n v="652"/>
    <n v="3500"/>
    <s v=""/>
    <x v="158"/>
    <x v="0"/>
    <x v="1"/>
    <x v="11"/>
    <x v="1"/>
    <x v="1"/>
    <s v="FRETE EXTRAS"/>
    <n v="5"/>
    <s v="2022"/>
    <x v="1"/>
  </r>
  <r>
    <d v="2022-04-26T00:00:00"/>
    <s v="F"/>
    <s v="RIO (HABIBS BAYMARKET)"/>
    <x v="0"/>
    <s v="27.665.906/0009-39"/>
    <d v="2022-05-16T00:00:00"/>
    <s v="B 310"/>
    <n v="653"/>
    <n v="500"/>
    <s v=""/>
    <x v="158"/>
    <x v="0"/>
    <x v="1"/>
    <x v="11"/>
    <x v="1"/>
    <x v="1"/>
    <s v="FRETE EXTRAS"/>
    <n v="5"/>
    <s v="2022"/>
    <x v="1"/>
  </r>
  <r>
    <d v="2022-04-26T00:00:00"/>
    <s v="V"/>
    <s v="RIO X OPERADOR LOGISTICO TOP FRIO"/>
    <x v="0"/>
    <s v="27.665.906/0009-39"/>
    <d v="2022-05-16T00:00:00"/>
    <s v="B 311"/>
    <n v="654"/>
    <n v="3500"/>
    <s v=""/>
    <x v="158"/>
    <x v="0"/>
    <x v="1"/>
    <x v="11"/>
    <x v="1"/>
    <x v="1"/>
    <s v="VIAGEM"/>
    <n v="5"/>
    <s v="2022"/>
    <x v="1"/>
  </r>
  <r>
    <d v="2022-04-27T00:00:00"/>
    <s v="F"/>
    <s v="RIO (HABIBS BAYMARKET)"/>
    <x v="0"/>
    <s v="27.665.906/0009-39"/>
    <d v="2022-05-17T00:00:00"/>
    <s v="B 312 "/>
    <n v="655"/>
    <n v="500"/>
    <s v=""/>
    <x v="148"/>
    <x v="0"/>
    <x v="1"/>
    <x v="11"/>
    <x v="1"/>
    <x v="1"/>
    <s v="FRETE EXTRAS"/>
    <n v="5"/>
    <s v="2022"/>
    <x v="1"/>
  </r>
  <r>
    <d v="2022-04-27T00:00:00"/>
    <s v="F"/>
    <s v="RIO (BAYMARKET)"/>
    <x v="0"/>
    <s v="27.665.906/0009-39"/>
    <d v="2022-05-17T00:00:00"/>
    <s v="B 313"/>
    <n v="656"/>
    <n v="500"/>
    <s v=""/>
    <x v="148"/>
    <x v="0"/>
    <x v="1"/>
    <x v="11"/>
    <x v="1"/>
    <x v="1"/>
    <s v="FRETE EXTRAS"/>
    <n v="5"/>
    <s v="2022"/>
    <x v="1"/>
  </r>
  <r>
    <d v="2022-04-27T00:00:00"/>
    <s v="F"/>
    <s v="RIO (VARIAS LOJAS - 6 LOJAS)"/>
    <x v="0"/>
    <s v="27.665.906/0009-39"/>
    <d v="2022-05-17T00:00:00"/>
    <s v="B 314"/>
    <n v="657"/>
    <n v="1800"/>
    <s v=""/>
    <x v="148"/>
    <x v="0"/>
    <x v="1"/>
    <x v="11"/>
    <x v="1"/>
    <x v="1"/>
    <s v="FRETE EXTRAS"/>
    <n v="5"/>
    <s v="2022"/>
    <x v="1"/>
  </r>
  <r>
    <d v="2022-04-27T00:00:00"/>
    <s v="V"/>
    <s v="ITAPEVI X MONTE ALTO"/>
    <x v="0"/>
    <s v="27.665.906/0004-24"/>
    <d v="2022-05-18T00:00:00"/>
    <s v="B 315"/>
    <n v="658"/>
    <n v="3500"/>
    <s v=""/>
    <x v="159"/>
    <x v="0"/>
    <x v="1"/>
    <x v="11"/>
    <x v="1"/>
    <x v="1"/>
    <s v="VIAGEM"/>
    <n v="5"/>
    <s v="2022"/>
    <x v="1"/>
  </r>
  <r>
    <d v="2022-04-27T00:00:00"/>
    <s v="F"/>
    <s v="RIO (VARIAS LOJAS - 7 LOJAS)"/>
    <x v="0"/>
    <s v="27.665.906/0009-39"/>
    <d v="2022-05-18T00:00:00"/>
    <s v="B 316"/>
    <n v="659"/>
    <n v="2100"/>
    <s v=""/>
    <x v="159"/>
    <x v="0"/>
    <x v="1"/>
    <x v="11"/>
    <x v="1"/>
    <x v="1"/>
    <s v="FRETE EXTRAS"/>
    <n v="5"/>
    <s v="2022"/>
    <x v="1"/>
  </r>
  <r>
    <d v="2022-04-28T00:00:00"/>
    <s v="F"/>
    <s v="RIO (MARICA POINT SUPER)"/>
    <x v="0"/>
    <s v="27.665.906/0009-39"/>
    <d v="2022-05-18T00:00:00"/>
    <s v="B 317"/>
    <n v="660"/>
    <n v="800"/>
    <s v=""/>
    <x v="159"/>
    <x v="0"/>
    <x v="1"/>
    <x v="11"/>
    <x v="1"/>
    <x v="1"/>
    <s v="FRETE EXTRAS"/>
    <n v="5"/>
    <s v="2022"/>
    <x v="1"/>
  </r>
  <r>
    <d v="2022-04-28T00:00:00"/>
    <s v="F"/>
    <s v="RIO (VARIAS LOJAS - 3 LOJAS)"/>
    <x v="0"/>
    <s v="27.665.906/0009-39"/>
    <d v="2022-05-18T00:00:00"/>
    <s v="B 318"/>
    <n v="661"/>
    <n v="900"/>
    <s v=""/>
    <x v="159"/>
    <x v="0"/>
    <x v="1"/>
    <x v="11"/>
    <x v="1"/>
    <x v="1"/>
    <s v="FRETE EXTRAS"/>
    <n v="5"/>
    <s v="2022"/>
    <x v="1"/>
  </r>
  <r>
    <d v="2022-04-29T00:00:00"/>
    <s v="V"/>
    <s v="ITAPEVI X RIO DE JANEIRO"/>
    <x v="0"/>
    <s v="27.665.906/0009-39"/>
    <d v="2022-05-19T00:00:00"/>
    <s v="B 319"/>
    <n v="662"/>
    <n v="2800"/>
    <s v=""/>
    <x v="160"/>
    <x v="0"/>
    <x v="1"/>
    <x v="11"/>
    <x v="1"/>
    <x v="1"/>
    <s v="VIAGEM"/>
    <n v="5"/>
    <s v="2022"/>
    <x v="1"/>
  </r>
  <r>
    <d v="2022-04-29T00:00:00"/>
    <s v="F"/>
    <s v="RIO (BAYMARKET)"/>
    <x v="0"/>
    <s v="27.665.906/0009-39"/>
    <d v="2022-05-19T00:00:00"/>
    <s v="B 320"/>
    <n v="663"/>
    <n v="500"/>
    <s v=""/>
    <x v="160"/>
    <x v="0"/>
    <x v="1"/>
    <x v="11"/>
    <x v="1"/>
    <x v="1"/>
    <s v="FRETE EXTRAS"/>
    <n v="5"/>
    <s v="2022"/>
    <x v="1"/>
  </r>
  <r>
    <d v="2022-04-29T00:00:00"/>
    <s v="V"/>
    <s v="RIO X OPERADOR LOGISTICO TOP FRIO"/>
    <x v="0"/>
    <s v="27.665.906/0009-39"/>
    <d v="2022-05-19T00:00:00"/>
    <s v="B 321"/>
    <n v="664"/>
    <n v="2800"/>
    <s v=""/>
    <x v="160"/>
    <x v="0"/>
    <x v="1"/>
    <x v="11"/>
    <x v="1"/>
    <x v="1"/>
    <s v="VIAGEM"/>
    <n v="5"/>
    <s v="2022"/>
    <x v="1"/>
  </r>
  <r>
    <d v="2022-04-30T00:00:00"/>
    <s v="F"/>
    <s v="RIO(HABIBS PAVUNA-HABIBS MADUREIRA)"/>
    <x v="0"/>
    <s v="27.665.906/0009-39"/>
    <d v="2022-05-23T00:00:00"/>
    <s v="B 327"/>
    <n v="670"/>
    <n v="300"/>
    <s v=""/>
    <x v="161"/>
    <x v="0"/>
    <x v="1"/>
    <x v="11"/>
    <x v="1"/>
    <x v="1"/>
    <s v="FRETE EXTRAS"/>
    <n v="5"/>
    <s v="2022"/>
    <x v="1"/>
  </r>
  <r>
    <d v="2022-04-30T00:00:00"/>
    <s v="F"/>
    <s v="RIO(MARICA)"/>
    <x v="0"/>
    <s v="27.665.906/0009-39"/>
    <d v="2022-05-20T00:00:00"/>
    <s v="B 323"/>
    <n v="666"/>
    <n v="800"/>
    <s v=""/>
    <x v="162"/>
    <x v="0"/>
    <x v="1"/>
    <x v="11"/>
    <x v="1"/>
    <x v="1"/>
    <s v="FRETE EXTRAS"/>
    <n v="5"/>
    <s v="2022"/>
    <x v="1"/>
  </r>
  <r>
    <d v="2022-04-30T00:00:00"/>
    <s v="F"/>
    <s v="RIO(MACAE)"/>
    <x v="0"/>
    <s v="27.665.906/0009-39"/>
    <d v="2022-05-20T00:00:00"/>
    <s v="B 324"/>
    <n v="667"/>
    <n v="1500"/>
    <s v=""/>
    <x v="162"/>
    <x v="0"/>
    <x v="1"/>
    <x v="11"/>
    <x v="1"/>
    <x v="1"/>
    <s v="FRETE EXTRAS"/>
    <n v="5"/>
    <s v="2022"/>
    <x v="1"/>
  </r>
  <r>
    <d v="2022-04-30T00:00:00"/>
    <s v="F"/>
    <s v="RIO(ITABORAI)"/>
    <x v="0"/>
    <s v="27.665.906/0009-39"/>
    <d v="2022-05-20T00:00:00"/>
    <s v="B 325"/>
    <n v="668"/>
    <n v="600"/>
    <s v=""/>
    <x v="162"/>
    <x v="0"/>
    <x v="1"/>
    <x v="11"/>
    <x v="1"/>
    <x v="1"/>
    <s v="FRETE EXTRAS"/>
    <n v="5"/>
    <s v="2022"/>
    <x v="1"/>
  </r>
  <r>
    <d v="2022-04-30T00:00:00"/>
    <s v="F"/>
    <s v="RIO(VARIAS LOJAS - 6 LOJAS)"/>
    <x v="0"/>
    <s v="27.665.906/0009-39"/>
    <d v="2022-05-20T00:00:00"/>
    <s v="B 326"/>
    <n v="669"/>
    <n v="1200"/>
    <s v=""/>
    <x v="162"/>
    <x v="0"/>
    <x v="1"/>
    <x v="11"/>
    <x v="1"/>
    <x v="1"/>
    <s v="FRETE EXTRAS"/>
    <n v="5"/>
    <s v="2022"/>
    <x v="1"/>
  </r>
  <r>
    <d v="2022-05-02T00:00:00"/>
    <s v="V"/>
    <s v="RIO DE JANEIRO X ITAPEVI"/>
    <x v="0"/>
    <s v="27.665.906/0003-43"/>
    <d v="2022-05-23T00:00:00"/>
    <s v="B 328"/>
    <n v="671"/>
    <n v="3500"/>
    <s v=""/>
    <x v="163"/>
    <x v="0"/>
    <x v="1"/>
    <x v="0"/>
    <x v="1"/>
    <x v="1"/>
    <s v="VIAGEM"/>
    <n v="5"/>
    <s v="2022"/>
    <x v="0"/>
  </r>
  <r>
    <d v="2022-05-03T00:00:00"/>
    <s v="F"/>
    <s v="RIO (BAYMARKET)"/>
    <x v="0"/>
    <s v="27.665.906/0009-39"/>
    <d v="2022-05-23T00:00:00"/>
    <s v="B 329"/>
    <n v="672"/>
    <n v="500"/>
    <s v=""/>
    <x v="161"/>
    <x v="0"/>
    <x v="1"/>
    <x v="0"/>
    <x v="1"/>
    <x v="1"/>
    <s v="FRETE EXTRAS"/>
    <n v="5"/>
    <s v="2022"/>
    <x v="1"/>
  </r>
  <r>
    <d v="2022-05-03T00:00:00"/>
    <s v="F"/>
    <s v="RIO (VILOG)"/>
    <x v="0"/>
    <s v="27.665.906/0009-39"/>
    <d v="2022-05-23T00:00:00"/>
    <s v="B 330"/>
    <n v="673"/>
    <n v="1100"/>
    <s v=""/>
    <x v="161"/>
    <x v="0"/>
    <x v="1"/>
    <x v="0"/>
    <x v="1"/>
    <x v="1"/>
    <s v="FRETE EXTRAS"/>
    <n v="5"/>
    <s v="2022"/>
    <x v="1"/>
  </r>
  <r>
    <d v="2022-05-03T00:00:00"/>
    <s v="F"/>
    <s v="RIO (28 LOJAS)"/>
    <x v="0"/>
    <s v="27.665.906/0009-39"/>
    <d v="2022-05-23T00:00:00"/>
    <s v="B 331"/>
    <n v="674"/>
    <n v="5600"/>
    <s v=""/>
    <x v="161"/>
    <x v="0"/>
    <x v="1"/>
    <x v="0"/>
    <x v="1"/>
    <x v="1"/>
    <s v="FRETE EXTRAS"/>
    <n v="5"/>
    <s v="2022"/>
    <x v="1"/>
  </r>
  <r>
    <d v="2022-05-03T00:00:00"/>
    <s v="F"/>
    <s v="RIO ( HABIBS-PILARES/MEIER/VILA VALQUEIRE)"/>
    <x v="0"/>
    <s v="27.665.906/0009-39"/>
    <d v="2022-05-23T00:00:00"/>
    <s v="B 332"/>
    <n v="675"/>
    <n v="600"/>
    <s v=""/>
    <x v="161"/>
    <x v="0"/>
    <x v="1"/>
    <x v="0"/>
    <x v="1"/>
    <x v="1"/>
    <s v="FRETE EXTRAS"/>
    <n v="5"/>
    <s v="2022"/>
    <x v="1"/>
  </r>
  <r>
    <d v="2022-05-03T00:00:00"/>
    <s v="F"/>
    <s v="RIO ( HABIBS PAVUNA-HABIBS MADUREIRA)"/>
    <x v="0"/>
    <s v="27.665.906/0009-39"/>
    <d v="2022-05-24T00:00:00"/>
    <s v="B 333"/>
    <n v="676"/>
    <n v="300"/>
    <s v=""/>
    <x v="164"/>
    <x v="0"/>
    <x v="1"/>
    <x v="0"/>
    <x v="1"/>
    <x v="1"/>
    <s v="FRETE EXTRAS"/>
    <n v="5"/>
    <s v="2022"/>
    <x v="1"/>
  </r>
  <r>
    <d v="2022-05-04T00:00:00"/>
    <s v="V"/>
    <s v="RIO DE JANEIRO X MONTE ALTO"/>
    <x v="0"/>
    <s v="27.665.906/0004-24"/>
    <d v="2022-05-24T00:00:00"/>
    <s v="B 334"/>
    <n v="677"/>
    <n v="4800"/>
    <s v=""/>
    <x v="164"/>
    <x v="0"/>
    <x v="1"/>
    <x v="0"/>
    <x v="1"/>
    <x v="1"/>
    <s v="VIAGEM"/>
    <n v="5"/>
    <s v="2022"/>
    <x v="1"/>
  </r>
  <r>
    <d v="2022-05-05T00:00:00"/>
    <s v="V"/>
    <s v="MONTE ALTO X ITAPEVI"/>
    <x v="0"/>
    <s v="27.665.906/0003-43"/>
    <d v="2022-05-25T00:00:00"/>
    <s v="B 335"/>
    <n v="678"/>
    <n v="3500"/>
    <s v=""/>
    <x v="163"/>
    <x v="0"/>
    <x v="1"/>
    <x v="0"/>
    <x v="1"/>
    <x v="1"/>
    <s v="VIAGEM"/>
    <n v="5"/>
    <s v="2022"/>
    <x v="0"/>
  </r>
  <r>
    <d v="2022-05-05T00:00:00"/>
    <s v="F"/>
    <s v="RIO (ITABORAI POINT)"/>
    <x v="0"/>
    <s v="27.665.906/0009-39"/>
    <d v="2022-05-25T00:00:00"/>
    <s v="B 336"/>
    <n v="679"/>
    <n v="600"/>
    <s v=""/>
    <x v="165"/>
    <x v="0"/>
    <x v="1"/>
    <x v="0"/>
    <x v="1"/>
    <x v="1"/>
    <s v="FRETE EXTRAS"/>
    <n v="5"/>
    <s v="2022"/>
    <x v="1"/>
  </r>
  <r>
    <d v="2022-05-05T00:00:00"/>
    <s v="F"/>
    <s v="RIO (ITAGUAI POINT)"/>
    <x v="0"/>
    <s v="27.665.906/0009-39"/>
    <d v="2022-05-25T00:00:00"/>
    <s v="B 337"/>
    <n v="680"/>
    <n v="500"/>
    <s v=""/>
    <x v="165"/>
    <x v="0"/>
    <x v="1"/>
    <x v="0"/>
    <x v="1"/>
    <x v="1"/>
    <s v="FRETE EXTRAS"/>
    <n v="5"/>
    <s v="2022"/>
    <x v="1"/>
  </r>
  <r>
    <d v="2022-05-05T00:00:00"/>
    <s v="F"/>
    <s v="RIO (MACAE)"/>
    <x v="0"/>
    <s v="27.665.906/0009-39"/>
    <d v="2022-05-25T00:00:00"/>
    <s v="B 338"/>
    <n v="681"/>
    <n v="1500"/>
    <s v=""/>
    <x v="165"/>
    <x v="0"/>
    <x v="1"/>
    <x v="0"/>
    <x v="1"/>
    <x v="1"/>
    <s v="FRETE EXTRAS"/>
    <n v="5"/>
    <s v="2022"/>
    <x v="1"/>
  </r>
  <r>
    <d v="2022-05-05T00:00:00"/>
    <s v="F"/>
    <s v="RIO (MARICA POINT SUPER)"/>
    <x v="0"/>
    <s v="27.665.906/0009-39"/>
    <d v="2022-05-25T00:00:00"/>
    <s v="B 339"/>
    <n v="682"/>
    <n v="800"/>
    <s v=""/>
    <x v="165"/>
    <x v="0"/>
    <x v="1"/>
    <x v="0"/>
    <x v="1"/>
    <x v="1"/>
    <s v="FRETE EXTRAS"/>
    <n v="5"/>
    <s v="2022"/>
    <x v="1"/>
  </r>
  <r>
    <d v="2022-05-05T00:00:00"/>
    <s v="F"/>
    <s v="RIO (28 LOJAS HABIBS (MASSA FOLHADA/FRANGO ESFIHA)"/>
    <x v="0"/>
    <s v="27.665.906/0009-39"/>
    <d v="2022-05-25T00:00:00"/>
    <s v="B 340"/>
    <n v="683"/>
    <n v="5600"/>
    <s v=""/>
    <x v="165"/>
    <x v="0"/>
    <x v="1"/>
    <x v="0"/>
    <x v="1"/>
    <x v="1"/>
    <s v="FRETE EXTRAS"/>
    <n v="5"/>
    <s v="2022"/>
    <x v="1"/>
  </r>
  <r>
    <d v="2022-05-05T00:00:00"/>
    <s v="F"/>
    <s v="RIO (18 LOJAS RAGAZZO (COXINHA CALABRESA-FRANGO)"/>
    <x v="0"/>
    <s v="27.665.906/0009-39"/>
    <d v="2022-05-25T00:00:00"/>
    <s v="B 341"/>
    <n v="684"/>
    <n v="3600"/>
    <s v=""/>
    <x v="165"/>
    <x v="0"/>
    <x v="1"/>
    <x v="0"/>
    <x v="1"/>
    <x v="1"/>
    <s v="FRETE EXTRAS"/>
    <n v="5"/>
    <s v="2022"/>
    <x v="1"/>
  </r>
  <r>
    <d v="2022-05-05T00:00:00"/>
    <s v="F"/>
    <s v="RIO (BAYMARKET)"/>
    <x v="0"/>
    <s v="27.665.906/0009-39"/>
    <d v="2022-05-25T00:00:00"/>
    <s v="B 342"/>
    <n v="685"/>
    <n v="500"/>
    <s v=""/>
    <x v="165"/>
    <x v="0"/>
    <x v="1"/>
    <x v="0"/>
    <x v="1"/>
    <x v="1"/>
    <s v="FRETE EXTRAS"/>
    <n v="5"/>
    <s v="2022"/>
    <x v="1"/>
  </r>
  <r>
    <d v="2022-05-07T00:00:00"/>
    <s v="F"/>
    <s v="RIO (BAYMARKET)"/>
    <x v="0"/>
    <s v="27.665.906/0009-39"/>
    <d v="2022-05-30T00:00:00"/>
    <n v="360"/>
    <n v="686"/>
    <n v="500"/>
    <s v=""/>
    <x v="166"/>
    <x v="0"/>
    <x v="1"/>
    <x v="0"/>
    <x v="1"/>
    <x v="1"/>
    <s v="FRETE EXTRAS"/>
    <n v="5"/>
    <s v="2022"/>
    <x v="1"/>
  </r>
  <r>
    <d v="2022-05-09T00:00:00"/>
    <s v="V"/>
    <s v="RIO DE JANEIRO X MONTE ALTO"/>
    <x v="0"/>
    <s v="27.665.906/0004-24"/>
    <d v="2022-06-02T00:00:00"/>
    <n v="361"/>
    <n v="687"/>
    <n v="3800"/>
    <s v=""/>
    <x v="167"/>
    <x v="0"/>
    <x v="1"/>
    <x v="0"/>
    <x v="1"/>
    <x v="0"/>
    <s v="VIAGEM"/>
    <n v="6"/>
    <s v="2022"/>
    <x v="0"/>
  </r>
  <r>
    <d v="2022-05-09T00:00:00"/>
    <s v="V"/>
    <s v="RIO DE JANEIRO X ITAPEVI"/>
    <x v="0"/>
    <s v="27.665.906/0003-43"/>
    <d v="2022-05-30T00:00:00"/>
    <n v="362"/>
    <n v="688"/>
    <n v="3500"/>
    <s v=""/>
    <x v="168"/>
    <x v="0"/>
    <x v="1"/>
    <x v="0"/>
    <x v="1"/>
    <x v="1"/>
    <s v="VIAGEM"/>
    <n v="5"/>
    <s v="2022"/>
    <x v="0"/>
  </r>
  <r>
    <d v="2022-05-09T00:00:00"/>
    <s v="F"/>
    <s v="RIO (VILOG)"/>
    <x v="0"/>
    <s v="27.665.906/0009-39"/>
    <d v="2022-05-30T00:00:00"/>
    <n v="363"/>
    <n v="689"/>
    <n v="1100"/>
    <s v=""/>
    <x v="166"/>
    <x v="0"/>
    <x v="1"/>
    <x v="0"/>
    <x v="1"/>
    <x v="1"/>
    <s v="FRETE EXTRAS"/>
    <n v="5"/>
    <s v="2022"/>
    <x v="1"/>
  </r>
  <r>
    <d v="2022-05-09T00:00:00"/>
    <s v="F"/>
    <s v="RIO (BAYMARKET)"/>
    <x v="0"/>
    <s v="27.665.906/0009-39"/>
    <d v="2022-05-30T00:00:00"/>
    <n v="364"/>
    <n v="690"/>
    <n v="500"/>
    <s v=""/>
    <x v="166"/>
    <x v="0"/>
    <x v="1"/>
    <x v="0"/>
    <x v="1"/>
    <x v="1"/>
    <s v="FRETE EXTRAS"/>
    <n v="5"/>
    <s v="2022"/>
    <x v="1"/>
  </r>
  <r>
    <d v="2022-05-10T00:00:00"/>
    <s v="V"/>
    <s v="ITAPEVI X RIO DE JANEIRO"/>
    <x v="0"/>
    <s v="27.665.906/0009-39"/>
    <d v="2022-05-30T00:00:00"/>
    <n v="365"/>
    <n v="691"/>
    <n v="3500"/>
    <s v=""/>
    <x v="166"/>
    <x v="0"/>
    <x v="1"/>
    <x v="0"/>
    <x v="1"/>
    <x v="1"/>
    <s v="VIAGEM"/>
    <n v="5"/>
    <s v="2022"/>
    <x v="1"/>
  </r>
  <r>
    <d v="2022-05-10T00:00:00"/>
    <s v="F"/>
    <s v="RIO(ROTA NITEROI - 7 LOJAS)"/>
    <x v="0"/>
    <s v="27.665.906/0009-39"/>
    <d v="2022-05-30T00:00:00"/>
    <s v="B 343"/>
    <n v="692"/>
    <n v="980"/>
    <s v=""/>
    <x v="166"/>
    <x v="0"/>
    <x v="1"/>
    <x v="0"/>
    <x v="1"/>
    <x v="1"/>
    <s v="FRETE EXTRAS"/>
    <n v="5"/>
    <s v="2022"/>
    <x v="1"/>
  </r>
  <r>
    <d v="2022-05-10T00:00:00"/>
    <s v="F"/>
    <s v="RIO(ROTA CAXIAS - 6 LOJAS)"/>
    <x v="0"/>
    <s v="27.665.906/0009-39"/>
    <d v="2022-05-30T00:00:00"/>
    <s v="B 344"/>
    <n v="693"/>
    <n v="840"/>
    <s v=""/>
    <x v="166"/>
    <x v="0"/>
    <x v="1"/>
    <x v="0"/>
    <x v="1"/>
    <x v="1"/>
    <s v="FRETE EXTRAS"/>
    <n v="5"/>
    <s v="2022"/>
    <x v="1"/>
  </r>
  <r>
    <d v="2022-05-10T00:00:00"/>
    <s v="F"/>
    <s v="RIO(ROTA MADUREIRA- 7 LOJAS)"/>
    <x v="0"/>
    <s v="27.665.906/0009-39"/>
    <d v="2022-05-30T00:00:00"/>
    <s v="B 345"/>
    <n v="694"/>
    <n v="980"/>
    <s v=""/>
    <x v="166"/>
    <x v="0"/>
    <x v="1"/>
    <x v="0"/>
    <x v="1"/>
    <x v="1"/>
    <s v="FRETE EXTRAS"/>
    <n v="5"/>
    <s v="2022"/>
    <x v="1"/>
  </r>
  <r>
    <d v="2022-05-10T00:00:00"/>
    <s v="F"/>
    <s v="RIO(ROTA N. IGUAÇU - 6 LOAJS)"/>
    <x v="0"/>
    <s v="27.665.906/0009-39"/>
    <d v="2022-05-30T00:00:00"/>
    <s v="B 346"/>
    <n v="695"/>
    <n v="840"/>
    <s v=""/>
    <x v="166"/>
    <x v="0"/>
    <x v="1"/>
    <x v="0"/>
    <x v="1"/>
    <x v="1"/>
    <s v="FRETE EXTRAS"/>
    <n v="5"/>
    <s v="2022"/>
    <x v="1"/>
  </r>
  <r>
    <d v="2022-05-10T00:00:00"/>
    <s v="F"/>
    <s v="RIO(ROTA CENTRAL - 9 LOJAS)"/>
    <x v="0"/>
    <s v="27.665.906/0009-39"/>
    <d v="2022-05-30T00:00:00"/>
    <s v="B 347"/>
    <n v="696"/>
    <n v="1260"/>
    <s v=""/>
    <x v="166"/>
    <x v="0"/>
    <x v="1"/>
    <x v="0"/>
    <x v="1"/>
    <x v="1"/>
    <s v="FRETE EXTRAS"/>
    <n v="5"/>
    <s v="2022"/>
    <x v="1"/>
  </r>
  <r>
    <d v="2022-05-10T00:00:00"/>
    <s v="F"/>
    <s v="RIO(ROTA CAMPO GRANDE - 8 LOJAS)"/>
    <x v="0"/>
    <s v="27.665.906/0009-39"/>
    <d v="2022-05-30T00:00:00"/>
    <s v="B 348"/>
    <n v="697"/>
    <n v="1120"/>
    <s v=""/>
    <x v="166"/>
    <x v="0"/>
    <x v="1"/>
    <x v="0"/>
    <x v="1"/>
    <x v="1"/>
    <s v="FRETE EXTRAS"/>
    <n v="5"/>
    <s v="2022"/>
    <x v="1"/>
  </r>
  <r>
    <d v="2022-05-11T00:00:00"/>
    <s v="V"/>
    <s v="RIO DE JANEIRO X MONTE ALTO"/>
    <x v="0"/>
    <s v="27.665.906/0004-24"/>
    <d v="2022-05-31T00:00:00"/>
    <s v="B 349"/>
    <n v="698"/>
    <n v="4800"/>
    <s v=""/>
    <x v="169"/>
    <x v="0"/>
    <x v="1"/>
    <x v="0"/>
    <x v="1"/>
    <x v="1"/>
    <s v="VIAGEM"/>
    <n v="5"/>
    <s v="2022"/>
    <x v="1"/>
  </r>
  <r>
    <d v="2022-05-11T00:00:00"/>
    <s v="F"/>
    <s v="RIO(HABIBS PAVUNA-HABIBS MADUREIRA)"/>
    <x v="0"/>
    <s v="27.665.906/0009-39"/>
    <d v="2022-05-31T00:00:00"/>
    <s v="B 350"/>
    <n v="699"/>
    <n v="400"/>
    <s v=""/>
    <x v="169"/>
    <x v="0"/>
    <x v="1"/>
    <x v="0"/>
    <x v="1"/>
    <x v="1"/>
    <s v="FRETE EXTRAS"/>
    <n v="5"/>
    <s v="2022"/>
    <x v="1"/>
  </r>
  <r>
    <d v="2022-05-11T00:00:00"/>
    <s v="F"/>
    <s v="RIO (VARIAS LOJAS - 8 LOJAS)"/>
    <x v="0"/>
    <s v="27.665.906/0009-39"/>
    <d v="2022-05-31T00:00:00"/>
    <s v="B 351"/>
    <n v="700"/>
    <n v="1600"/>
    <s v=""/>
    <x v="169"/>
    <x v="0"/>
    <x v="1"/>
    <x v="0"/>
    <x v="1"/>
    <x v="1"/>
    <s v="FRETE EXTRAS"/>
    <n v="5"/>
    <s v="2022"/>
    <x v="1"/>
  </r>
  <r>
    <d v="2022-05-12T00:00:00"/>
    <s v="F"/>
    <s v="RIO (MARICA POINT SUPER)"/>
    <x v="0"/>
    <s v="27.665.906/0009-39"/>
    <d v="2022-06-01T00:00:00"/>
    <s v="B 352"/>
    <n v="701"/>
    <n v="800"/>
    <s v=""/>
    <x v="170"/>
    <x v="0"/>
    <x v="1"/>
    <x v="0"/>
    <x v="1"/>
    <x v="0"/>
    <s v="FRETE EXTRAS"/>
    <n v="6"/>
    <s v="2022"/>
    <x v="0"/>
  </r>
  <r>
    <d v="2022-05-12T00:00:00"/>
    <s v="F"/>
    <s v="RIO (BAYMARKET)"/>
    <x v="0"/>
    <s v="27.665.906/0009-39"/>
    <d v="2022-06-01T00:00:00"/>
    <s v="B 353"/>
    <n v="702"/>
    <n v="500"/>
    <s v=""/>
    <x v="170"/>
    <x v="0"/>
    <x v="1"/>
    <x v="0"/>
    <x v="1"/>
    <x v="0"/>
    <s v="FRETE EXTRAS"/>
    <n v="6"/>
    <s v="2022"/>
    <x v="0"/>
  </r>
  <r>
    <d v="2022-05-12T00:00:00"/>
    <s v="F"/>
    <s v="RIO (ITAGUAI POINT)"/>
    <x v="0"/>
    <s v="27.665.906/0009-39"/>
    <d v="2022-06-01T00:00:00"/>
    <s v="B 354"/>
    <n v="703"/>
    <n v="500"/>
    <s v=""/>
    <x v="170"/>
    <x v="0"/>
    <x v="1"/>
    <x v="0"/>
    <x v="1"/>
    <x v="0"/>
    <s v="FRETE EXTRAS"/>
    <n v="6"/>
    <s v="2022"/>
    <x v="0"/>
  </r>
  <r>
    <d v="2022-05-12T00:00:00"/>
    <s v="F"/>
    <s v="RIO(HABIBS PAVUNA-HABIBS MADUREIRA)"/>
    <x v="0"/>
    <s v="27.665.906/0009-39"/>
    <d v="2022-06-01T00:00:00"/>
    <s v="B 355"/>
    <n v="704"/>
    <n v="400"/>
    <s v=""/>
    <x v="170"/>
    <x v="0"/>
    <x v="1"/>
    <x v="0"/>
    <x v="1"/>
    <x v="0"/>
    <s v="FRETE EXTRAS"/>
    <n v="6"/>
    <s v="2022"/>
    <x v="0"/>
  </r>
  <r>
    <d v="2022-05-12T00:00:00"/>
    <s v="V"/>
    <s v="MONTE ALTO X ITAPEVI"/>
    <x v="0"/>
    <s v="27.665.906/0003-43"/>
    <d v="2022-06-01T00:00:00"/>
    <s v="B 356"/>
    <n v="705"/>
    <n v="3500"/>
    <s v=""/>
    <x v="171"/>
    <x v="0"/>
    <x v="1"/>
    <x v="0"/>
    <x v="1"/>
    <x v="0"/>
    <s v="VIAGEM"/>
    <n v="6"/>
    <s v="2022"/>
    <x v="4"/>
  </r>
  <r>
    <d v="2022-05-13T00:00:00"/>
    <s v="F"/>
    <s v="RIO(VARIAS LOJAS - 17 LOJAS)"/>
    <x v="0"/>
    <s v="27.665.906/0003-43"/>
    <d v="2022-06-02T00:00:00"/>
    <s v="B 359"/>
    <n v="706"/>
    <n v="3400"/>
    <s v=""/>
    <x v="170"/>
    <x v="0"/>
    <x v="1"/>
    <x v="0"/>
    <x v="1"/>
    <x v="0"/>
    <s v="FRETE EXTRAS"/>
    <n v="6"/>
    <s v="2022"/>
    <x v="0"/>
  </r>
  <r>
    <d v="2022-05-13T00:00:00"/>
    <s v="F"/>
    <s v="RIO (VILOG)"/>
    <x v="0"/>
    <s v="27.665.906/0009-39"/>
    <d v="2022-06-02T00:00:00"/>
    <s v="B 358"/>
    <n v="707"/>
    <n v="1100"/>
    <s v=""/>
    <x v="170"/>
    <x v="0"/>
    <x v="1"/>
    <x v="0"/>
    <x v="1"/>
    <x v="0"/>
    <s v="FRETE EXTRAS"/>
    <n v="6"/>
    <s v="2022"/>
    <x v="0"/>
  </r>
  <r>
    <d v="2022-05-15T00:00:00"/>
    <s v="F"/>
    <s v="RIO (25 LOJAS HABIBS)"/>
    <x v="0"/>
    <s v="27.665.906/0009-39"/>
    <d v="2022-06-06T00:00:00"/>
    <s v="B 360"/>
    <n v="708"/>
    <n v="5500"/>
    <s v=""/>
    <x v="172"/>
    <x v="0"/>
    <x v="1"/>
    <x v="0"/>
    <x v="1"/>
    <x v="0"/>
    <s v="FRETE EXTRAS"/>
    <n v="6"/>
    <s v="2022"/>
    <x v="0"/>
  </r>
  <r>
    <d v="2022-05-15T00:00:00"/>
    <s v="F"/>
    <s v="RIO (ITAGUAI POINT)"/>
    <x v="0"/>
    <s v="27.665.906/0009-39"/>
    <d v="2022-06-06T00:00:00"/>
    <s v="B 361"/>
    <n v="709"/>
    <n v="500"/>
    <s v=""/>
    <x v="172"/>
    <x v="0"/>
    <x v="1"/>
    <x v="0"/>
    <x v="1"/>
    <x v="0"/>
    <s v="FRETE EXTRAS"/>
    <n v="6"/>
    <s v="2022"/>
    <x v="0"/>
  </r>
  <r>
    <d v="2022-05-15T00:00:00"/>
    <s v="F"/>
    <s v="RIO (MARICA POINT SUPER)"/>
    <x v="0"/>
    <s v="27.665.906/0009-39"/>
    <d v="2022-06-06T00:00:00"/>
    <s v="B 362"/>
    <n v="710"/>
    <n v="800"/>
    <s v=""/>
    <x v="172"/>
    <x v="0"/>
    <x v="1"/>
    <x v="0"/>
    <x v="1"/>
    <x v="0"/>
    <s v="FRETE EXTRAS"/>
    <n v="6"/>
    <s v="2022"/>
    <x v="0"/>
  </r>
  <r>
    <d v="2022-05-16T00:00:00"/>
    <s v="F"/>
    <s v="RIO(LARGO DO BICÃO)"/>
    <x v="0"/>
    <s v="27.665.906/0009-39"/>
    <d v="2022-06-06T00:00:00"/>
    <s v="B 363"/>
    <n v="711"/>
    <n v="300"/>
    <s v=""/>
    <x v="172"/>
    <x v="0"/>
    <x v="1"/>
    <x v="0"/>
    <x v="1"/>
    <x v="0"/>
    <s v="FRETE EXTRAS"/>
    <n v="6"/>
    <s v="2022"/>
    <x v="0"/>
  </r>
  <r>
    <d v="2022-04-30T00:00:00"/>
    <s v="F"/>
    <s v="RIO(VARIAS LOJAS - 10 LOJAS)"/>
    <x v="0"/>
    <s v="27.665.906/0009-39"/>
    <d v="2022-06-01T00:00:00"/>
    <s v="B 367"/>
    <n v="712"/>
    <n v="2000"/>
    <s v=""/>
    <x v="170"/>
    <x v="0"/>
    <x v="1"/>
    <x v="11"/>
    <x v="1"/>
    <x v="0"/>
    <s v="FRETE EXTRAS"/>
    <n v="6"/>
    <s v="2022"/>
    <x v="0"/>
  </r>
  <r>
    <d v="2022-05-18T00:00:00"/>
    <s v="F"/>
    <s v="RIO (BAYMARKET)"/>
    <x v="0"/>
    <s v="27.665.906/0009-39"/>
    <d v="2022-06-07T00:00:00"/>
    <s v="B 364"/>
    <n v="713"/>
    <n v="500"/>
    <s v=""/>
    <x v="173"/>
    <x v="0"/>
    <x v="1"/>
    <x v="0"/>
    <x v="1"/>
    <x v="0"/>
    <s v="FRETE EXTRAS"/>
    <n v="6"/>
    <s v="2022"/>
    <x v="0"/>
  </r>
  <r>
    <d v="2022-05-18T00:00:00"/>
    <s v="F"/>
    <s v="RIO(MARICA POINT SUPER)"/>
    <x v="0"/>
    <s v="27.665.906/0009-39"/>
    <d v="2022-06-07T00:00:00"/>
    <s v="B 365"/>
    <n v="714"/>
    <n v="800"/>
    <s v=""/>
    <x v="173"/>
    <x v="0"/>
    <x v="1"/>
    <x v="0"/>
    <x v="1"/>
    <x v="0"/>
    <s v="FRETE EXTRAS"/>
    <n v="6"/>
    <s v="2022"/>
    <x v="0"/>
  </r>
  <r>
    <d v="2022-05-18T00:00:00"/>
    <s v="F"/>
    <s v="RIO(VARIAS LOJAS- 6 LOJAS)"/>
    <x v="0"/>
    <s v="27.665.906/0009-39"/>
    <d v="2022-06-07T00:00:00"/>
    <s v="B 366"/>
    <n v="715"/>
    <n v="1320"/>
    <s v=""/>
    <x v="173"/>
    <x v="0"/>
    <x v="1"/>
    <x v="0"/>
    <x v="1"/>
    <x v="0"/>
    <s v="FRETE EXTRAS"/>
    <n v="6"/>
    <s v="2022"/>
    <x v="0"/>
  </r>
  <r>
    <d v="2022-05-20T00:00:00"/>
    <s v="V"/>
    <s v="RIO DE JANEIRO X ITAPEVI"/>
    <x v="0"/>
    <s v="27.665.906/0003-43"/>
    <d v="2022-06-09T00:00:00"/>
    <s v="B 368"/>
    <n v="716"/>
    <n v="3500"/>
    <s v=""/>
    <x v="174"/>
    <x v="0"/>
    <x v="1"/>
    <x v="0"/>
    <x v="1"/>
    <x v="0"/>
    <s v="VIAGEM"/>
    <n v="6"/>
    <s v="2022"/>
    <x v="0"/>
  </r>
  <r>
    <d v="2022-05-20T00:00:00"/>
    <s v="F"/>
    <s v="RIO(HABIBS PAVUNA-HABIBS MADUREIRA)"/>
    <x v="0"/>
    <s v="27.665.906/0009-39"/>
    <d v="2022-06-09T00:00:00"/>
    <s v="B 369"/>
    <n v="717"/>
    <n v="400"/>
    <s v=""/>
    <x v="174"/>
    <x v="0"/>
    <x v="1"/>
    <x v="0"/>
    <x v="1"/>
    <x v="0"/>
    <s v="FRETE EXTRAS"/>
    <n v="6"/>
    <s v="2022"/>
    <x v="0"/>
  </r>
  <r>
    <d v="2022-05-20T00:00:00"/>
    <s v="F"/>
    <s v="RIO (BAYMARKET)"/>
    <x v="0"/>
    <s v="27.665.906/0009-39"/>
    <d v="2022-06-09T00:00:00"/>
    <s v="B 370"/>
    <n v="718"/>
    <n v="500"/>
    <s v=""/>
    <x v="174"/>
    <x v="0"/>
    <x v="1"/>
    <x v="0"/>
    <x v="1"/>
    <x v="0"/>
    <s v="FRETE EXTRAS"/>
    <n v="6"/>
    <s v="2022"/>
    <x v="0"/>
  </r>
  <r>
    <d v="2022-05-20T00:00:00"/>
    <s v="F"/>
    <s v="RIO (VILOG)"/>
    <x v="0"/>
    <s v="27.665.906/0009-39"/>
    <d v="2022-06-09T00:00:00"/>
    <s v="B 371"/>
    <n v="719"/>
    <n v="1100"/>
    <s v=""/>
    <x v="174"/>
    <x v="0"/>
    <x v="1"/>
    <x v="0"/>
    <x v="1"/>
    <x v="0"/>
    <s v="FRETE EXTRAS"/>
    <n v="6"/>
    <s v="2022"/>
    <x v="0"/>
  </r>
  <r>
    <d v="2022-05-21T00:00:00"/>
    <s v="V"/>
    <s v="MONTE ALTO X ITAPEVI"/>
    <x v="0"/>
    <s v="27.665.906/0003-43"/>
    <d v="2022-06-13T00:00:00"/>
    <s v="B 372"/>
    <n v="720"/>
    <n v="2000"/>
    <s v=""/>
    <x v="175"/>
    <x v="0"/>
    <x v="1"/>
    <x v="0"/>
    <x v="1"/>
    <x v="0"/>
    <s v="VIAGEM"/>
    <n v="6"/>
    <s v="2022"/>
    <x v="0"/>
  </r>
  <r>
    <d v="2022-05-21T00:00:00"/>
    <s v="V"/>
    <s v="RIO DE JANEIRO X PROMISSÃO"/>
    <x v="0"/>
    <s v="27.665.906/0011-53"/>
    <d v="2022-06-13T00:00:00"/>
    <s v="B 373"/>
    <n v="721"/>
    <n v="3800"/>
    <s v=""/>
    <x v="175"/>
    <x v="0"/>
    <x v="1"/>
    <x v="0"/>
    <x v="1"/>
    <x v="0"/>
    <s v="VIAGEM"/>
    <n v="6"/>
    <s v="2022"/>
    <x v="0"/>
  </r>
  <r>
    <d v="2022-05-24T00:00:00"/>
    <s v="V"/>
    <s v="ITAPEVI X RIO DE JANEIRO"/>
    <x v="0"/>
    <s v="27.665.906/0009-39"/>
    <d v="2022-06-13T00:00:00"/>
    <s v="B 374"/>
    <n v="722"/>
    <n v="2500"/>
    <s v=""/>
    <x v="175"/>
    <x v="0"/>
    <x v="1"/>
    <x v="0"/>
    <x v="1"/>
    <x v="0"/>
    <s v="VIAGEM"/>
    <n v="6"/>
    <s v="2022"/>
    <x v="0"/>
  </r>
  <r>
    <d v="2022-05-25T00:00:00"/>
    <s v="H"/>
    <s v="Alameda São Boaventura"/>
    <x v="0"/>
    <s v="27.665.906/0070-03"/>
    <d v="2022-06-06T00:00:00"/>
    <n v="336"/>
    <n v="723"/>
    <n v="5000"/>
    <s v=""/>
    <x v="172"/>
    <x v="0"/>
    <x v="1"/>
    <x v="0"/>
    <x v="1"/>
    <x v="0"/>
    <s v="HABIBS"/>
    <n v="6"/>
    <s v="2022"/>
    <x v="0"/>
  </r>
  <r>
    <d v="2022-05-25T00:00:00"/>
    <s v="H"/>
    <s v="Américas ( Padeli )"/>
    <x v="0"/>
    <s v="27.665.906/0034-40"/>
    <d v="2022-06-06T00:00:00"/>
    <n v="367"/>
    <n v="724"/>
    <n v="6000"/>
    <s v=""/>
    <x v="172"/>
    <x v="0"/>
    <x v="1"/>
    <x v="0"/>
    <x v="1"/>
    <x v="0"/>
    <s v="HABIBS"/>
    <n v="6"/>
    <s v="2022"/>
    <x v="0"/>
  </r>
  <r>
    <d v="2022-05-25T00:00:00"/>
    <s v="H"/>
    <s v="Av Brasil"/>
    <x v="0"/>
    <s v="27.665.906/0039-54"/>
    <d v="2022-06-06T00:00:00"/>
    <n v="368"/>
    <n v="725"/>
    <n v="5000"/>
    <s v=""/>
    <x v="172"/>
    <x v="0"/>
    <x v="1"/>
    <x v="0"/>
    <x v="1"/>
    <x v="0"/>
    <s v="HABIBS"/>
    <n v="6"/>
    <s v="2022"/>
    <x v="0"/>
  </r>
  <r>
    <d v="2022-05-25T00:00:00"/>
    <s v="H"/>
    <s v="Belford Roxo"/>
    <x v="0"/>
    <s v="27.665.906/0040-98"/>
    <d v="2022-06-06T00:00:00"/>
    <n v="369"/>
    <n v="726"/>
    <n v="4000"/>
    <s v=""/>
    <x v="172"/>
    <x v="0"/>
    <x v="1"/>
    <x v="0"/>
    <x v="1"/>
    <x v="0"/>
    <s v="HABIBS"/>
    <n v="6"/>
    <s v="2022"/>
    <x v="0"/>
  </r>
  <r>
    <d v="2022-05-25T00:00:00"/>
    <s v="H"/>
    <s v="Campinho"/>
    <x v="2"/>
    <s v="16.492.785/0001-05"/>
    <d v="2022-06-06T00:00:00"/>
    <n v="370"/>
    <n v="727"/>
    <n v="4000"/>
    <s v=""/>
    <x v="163"/>
    <x v="0"/>
    <x v="1"/>
    <x v="0"/>
    <x v="1"/>
    <x v="0"/>
    <s v="HABIBS"/>
    <n v="6"/>
    <s v="2022"/>
    <x v="0"/>
  </r>
  <r>
    <d v="2022-05-25T00:00:00"/>
    <s v="H"/>
    <s v="Campo Grande I"/>
    <x v="0"/>
    <s v="27.665.906/0041-79"/>
    <d v="2022-06-06T00:00:00"/>
    <n v="371"/>
    <n v="728"/>
    <n v="5900"/>
    <s v=""/>
    <x v="172"/>
    <x v="0"/>
    <x v="1"/>
    <x v="0"/>
    <x v="1"/>
    <x v="0"/>
    <s v="HABIBS"/>
    <n v="6"/>
    <s v="2022"/>
    <x v="0"/>
  </r>
  <r>
    <d v="2022-05-25T00:00:00"/>
    <s v="H"/>
    <s v="Campo Grande II"/>
    <x v="0"/>
    <s v="27.665.906/0056-55"/>
    <d v="2022-06-06T00:00:00"/>
    <n v="372"/>
    <n v="729"/>
    <n v="4500"/>
    <s v=""/>
    <x v="172"/>
    <x v="0"/>
    <x v="1"/>
    <x v="0"/>
    <x v="1"/>
    <x v="0"/>
    <s v="HABIBS"/>
    <n v="6"/>
    <s v="2022"/>
    <x v="0"/>
  </r>
  <r>
    <d v="2022-05-25T00:00:00"/>
    <s v="H"/>
    <s v="Central do Brasil"/>
    <x v="0"/>
    <s v="27.665.906/0058-17"/>
    <d v="2022-06-06T00:00:00"/>
    <n v="373"/>
    <n v="730"/>
    <n v="2000"/>
    <s v=""/>
    <x v="172"/>
    <x v="0"/>
    <x v="1"/>
    <x v="0"/>
    <x v="1"/>
    <x v="0"/>
    <s v="HABIBS"/>
    <n v="6"/>
    <s v="2022"/>
    <x v="0"/>
  </r>
  <r>
    <d v="2022-05-25T00:00:00"/>
    <s v="H"/>
    <s v="Estrada Bandeirantes"/>
    <x v="0"/>
    <s v="27.665.906/0043-30"/>
    <d v="2022-06-06T00:00:00"/>
    <n v="374"/>
    <n v="731"/>
    <n v="6000"/>
    <s v=""/>
    <x v="172"/>
    <x v="0"/>
    <x v="1"/>
    <x v="0"/>
    <x v="1"/>
    <x v="0"/>
    <s v="HABIBS"/>
    <n v="6"/>
    <s v="2022"/>
    <x v="0"/>
  </r>
  <r>
    <d v="2022-05-25T00:00:00"/>
    <s v="H"/>
    <s v="Ilha do Governador"/>
    <x v="0"/>
    <s v="27.665.906/0069-70"/>
    <d v="2022-06-06T00:00:00"/>
    <n v="375"/>
    <n v="732"/>
    <n v="5500"/>
    <s v=""/>
    <x v="172"/>
    <x v="0"/>
    <x v="1"/>
    <x v="0"/>
    <x v="1"/>
    <x v="0"/>
    <s v="HABIBS"/>
    <n v="6"/>
    <s v="2022"/>
    <x v="0"/>
  </r>
  <r>
    <d v="2022-05-25T00:00:00"/>
    <s v="H"/>
    <s v="Intendente Magalhães"/>
    <x v="0"/>
    <s v="27.665.906/0064-65"/>
    <d v="2022-06-06T00:00:00"/>
    <n v="376"/>
    <n v="733"/>
    <n v="5000"/>
    <s v=""/>
    <x v="172"/>
    <x v="0"/>
    <x v="1"/>
    <x v="0"/>
    <x v="1"/>
    <x v="0"/>
    <s v="HABIBS"/>
    <n v="6"/>
    <s v="2022"/>
    <x v="0"/>
  </r>
  <r>
    <d v="2022-05-25T00:00:00"/>
    <s v="H"/>
    <s v="Madureira"/>
    <x v="0"/>
    <s v="27.665.906/0060-31"/>
    <d v="2022-06-06T00:00:00"/>
    <n v="377"/>
    <n v="734"/>
    <n v="1150"/>
    <s v=""/>
    <x v="172"/>
    <x v="0"/>
    <x v="1"/>
    <x v="0"/>
    <x v="1"/>
    <x v="0"/>
    <s v="HABIBS"/>
    <n v="6"/>
    <s v="2022"/>
    <x v="0"/>
  </r>
  <r>
    <d v="2022-05-25T00:00:00"/>
    <s v="H"/>
    <s v="Méier"/>
    <x v="0"/>
    <s v="27.665.906/0037-92"/>
    <d v="2022-06-06T00:00:00"/>
    <n v="378"/>
    <n v="735"/>
    <n v="5500"/>
    <s v=""/>
    <x v="172"/>
    <x v="0"/>
    <x v="1"/>
    <x v="0"/>
    <x v="1"/>
    <x v="0"/>
    <s v="HABIBS"/>
    <n v="6"/>
    <s v="2022"/>
    <x v="0"/>
  </r>
  <r>
    <d v="2022-05-25T00:00:00"/>
    <s v="H"/>
    <s v="Pavuna"/>
    <x v="0"/>
    <s v="27.665.906/0047-64"/>
    <d v="2022-06-06T00:00:00"/>
    <n v="379"/>
    <n v="736"/>
    <n v="1150"/>
    <s v=""/>
    <x v="172"/>
    <x v="0"/>
    <x v="1"/>
    <x v="0"/>
    <x v="1"/>
    <x v="0"/>
    <s v="HABIBS"/>
    <n v="6"/>
    <s v="2022"/>
    <x v="0"/>
  </r>
  <r>
    <d v="2022-05-25T00:00:00"/>
    <s v="H"/>
    <s v="Pilares"/>
    <x v="0"/>
    <s v="27.665.906/0042-50"/>
    <d v="2022-06-06T00:00:00"/>
    <n v="380"/>
    <n v="737"/>
    <n v="4800"/>
    <s v=""/>
    <x v="172"/>
    <x v="0"/>
    <x v="1"/>
    <x v="0"/>
    <x v="1"/>
    <x v="0"/>
    <s v="HABIBS"/>
    <n v="6"/>
    <s v="2022"/>
    <x v="0"/>
  </r>
  <r>
    <d v="2022-05-25T00:00:00"/>
    <s v="H"/>
    <s v="Pres Vargas"/>
    <x v="0"/>
    <s v="27.665.906/0054-93"/>
    <d v="2022-06-06T00:00:00"/>
    <n v="381"/>
    <n v="738"/>
    <n v="3000"/>
    <s v=""/>
    <x v="172"/>
    <x v="0"/>
    <x v="1"/>
    <x v="0"/>
    <x v="1"/>
    <x v="0"/>
    <s v="HABIBS"/>
    <n v="6"/>
    <s v="2022"/>
    <x v="0"/>
  </r>
  <r>
    <d v="2022-05-25T00:00:00"/>
    <s v="H"/>
    <s v="São Gonçalo"/>
    <x v="0"/>
    <s v="27.665.906/0038-73"/>
    <d v="2022-06-06T00:00:00"/>
    <n v="382"/>
    <n v="739"/>
    <n v="4000"/>
    <s v=""/>
    <x v="172"/>
    <x v="0"/>
    <x v="1"/>
    <x v="0"/>
    <x v="1"/>
    <x v="0"/>
    <s v="HABIBS"/>
    <n v="6"/>
    <s v="2022"/>
    <x v="0"/>
  </r>
  <r>
    <d v="2022-05-25T00:00:00"/>
    <s v="H"/>
    <s v="Ragazzo Americas"/>
    <x v="3"/>
    <s v="22.749.835/0157-07"/>
    <d v="2022-06-06T00:00:00"/>
    <n v="383"/>
    <n v="740"/>
    <n v="2500"/>
    <s v=""/>
    <x v="172"/>
    <x v="0"/>
    <x v="1"/>
    <x v="0"/>
    <x v="1"/>
    <x v="0"/>
    <s v="HABIBS"/>
    <n v="6"/>
    <s v="2022"/>
    <x v="0"/>
  </r>
  <r>
    <d v="2022-05-25T00:00:00"/>
    <s v="F"/>
    <s v="RIO (ITABORAI POINT)"/>
    <x v="0"/>
    <s v="27.665.906/0009-39"/>
    <d v="2022-06-15T00:00:00"/>
    <s v="B 375"/>
    <n v="741"/>
    <n v="600"/>
    <s v=""/>
    <x v="176"/>
    <x v="0"/>
    <x v="1"/>
    <x v="0"/>
    <x v="1"/>
    <x v="0"/>
    <s v="FRETE EXTRAS"/>
    <n v="6"/>
    <s v="2022"/>
    <x v="0"/>
  </r>
  <r>
    <d v="2022-05-25T00:00:00"/>
    <s v="F"/>
    <s v="RIO ( VARIAS LOJAS - 4 LOJAS)"/>
    <x v="0"/>
    <s v="27.665.906/0009-39"/>
    <d v="2022-06-15T00:00:00"/>
    <s v="B 376"/>
    <n v="742"/>
    <n v="800"/>
    <s v=""/>
    <x v="176"/>
    <x v="0"/>
    <x v="1"/>
    <x v="0"/>
    <x v="1"/>
    <x v="0"/>
    <s v="FRETE EXTRAS"/>
    <n v="6"/>
    <s v="2022"/>
    <x v="0"/>
  </r>
  <r>
    <d v="2022-05-26T00:00:00"/>
    <s v="F"/>
    <s v="RIO (ROTAS MADUREIRA/NOVA IGUAÇU)"/>
    <x v="0"/>
    <s v="27.665.906/0009-39"/>
    <d v="2022-06-15T00:00:00"/>
    <s v="B 377"/>
    <n v="743"/>
    <n v="1800"/>
    <s v=""/>
    <x v="176"/>
    <x v="0"/>
    <x v="1"/>
    <x v="0"/>
    <x v="1"/>
    <x v="0"/>
    <s v="FRETE EXTRAS"/>
    <n v="6"/>
    <s v="2022"/>
    <x v="0"/>
  </r>
  <r>
    <d v="2022-05-26T00:00:00"/>
    <s v="F"/>
    <s v="RIO (ROTAS CENTRAL/NITEROI)"/>
    <x v="0"/>
    <s v="27.665.906/0009-39"/>
    <d v="2022-06-15T00:00:00"/>
    <s v="B 379"/>
    <n v="745"/>
    <n v="1800"/>
    <s v=""/>
    <x v="176"/>
    <x v="0"/>
    <x v="1"/>
    <x v="0"/>
    <x v="1"/>
    <x v="0"/>
    <s v="FRETE EXTRAS"/>
    <n v="6"/>
    <s v="2022"/>
    <x v="0"/>
  </r>
  <r>
    <d v="2022-05-26T00:00:00"/>
    <s v="F"/>
    <s v="RIO (ROTAS CAMPO GRANDE/CAXIAS/CENTRAL)"/>
    <x v="0"/>
    <s v="27.665.906/0009-39"/>
    <d v="2022-06-15T00:00:00"/>
    <s v="B 378"/>
    <n v="746"/>
    <n v="1800"/>
    <s v=""/>
    <x v="176"/>
    <x v="0"/>
    <x v="1"/>
    <x v="0"/>
    <x v="1"/>
    <x v="0"/>
    <s v="FRETE EXTRAS"/>
    <n v="6"/>
    <s v="2022"/>
    <x v="0"/>
  </r>
  <r>
    <d v="2022-05-27T00:00:00"/>
    <s v="V"/>
    <s v="RIO X OPERADOR LOGISTICO TOP FRIO"/>
    <x v="0"/>
    <s v="27.665.906/0009-39"/>
    <d v="2022-06-16T00:00:00"/>
    <s v="B 380"/>
    <n v="747"/>
    <n v="3500"/>
    <s v=""/>
    <x v="177"/>
    <x v="0"/>
    <x v="1"/>
    <x v="0"/>
    <x v="1"/>
    <x v="0"/>
    <s v="VIAGEM"/>
    <n v="6"/>
    <s v="2022"/>
    <x v="0"/>
  </r>
  <r>
    <d v="2022-05-27T00:00:00"/>
    <s v="F"/>
    <s v="RIO(VILOG)"/>
    <x v="0"/>
    <s v="27.665.906/0009-39"/>
    <d v="2022-06-16T00:00:00"/>
    <s v="B 381"/>
    <n v="748"/>
    <n v="1100"/>
    <s v=""/>
    <x v="177"/>
    <x v="0"/>
    <x v="1"/>
    <x v="0"/>
    <x v="1"/>
    <x v="0"/>
    <s v="FRETE EXTRAS"/>
    <n v="6"/>
    <s v="2022"/>
    <x v="0"/>
  </r>
  <r>
    <d v="2022-05-30T00:00:00"/>
    <s v="F"/>
    <s v="RIO (VARIAS LOJAS - 11 LOJAS)"/>
    <x v="0"/>
    <s v="27.665.906/0009-39"/>
    <d v="2022-06-20T00:00:00"/>
    <s v="B 382"/>
    <n v="749"/>
    <n v="880"/>
    <s v=""/>
    <x v="178"/>
    <x v="0"/>
    <x v="1"/>
    <x v="0"/>
    <x v="1"/>
    <x v="0"/>
    <s v="FRETE EXTRAS"/>
    <n v="6"/>
    <s v="2022"/>
    <x v="0"/>
  </r>
  <r>
    <d v="2022-05-30T00:00:00"/>
    <s v="F"/>
    <s v="RIO (VARIAS LOJAS - 7 LOJAS)"/>
    <x v="0"/>
    <s v="27.665.906/0009-39"/>
    <d v="2022-06-20T00:00:00"/>
    <s v="B 383"/>
    <n v="750"/>
    <n v="1400"/>
    <s v=""/>
    <x v="178"/>
    <x v="0"/>
    <x v="1"/>
    <x v="0"/>
    <x v="1"/>
    <x v="0"/>
    <s v="FRETE EXTRAS"/>
    <n v="6"/>
    <s v="2022"/>
    <x v="0"/>
  </r>
  <r>
    <d v="2022-06-01T00:00:00"/>
    <s v="V"/>
    <s v="RIO X OPERADOR LOGISTICO TOP FRIO"/>
    <x v="0"/>
    <s v="27.665.906/0009-39"/>
    <d v="2022-06-21T00:00:00"/>
    <s v="B 384"/>
    <n v="751"/>
    <n v="3500"/>
    <s v=""/>
    <x v="179"/>
    <x v="0"/>
    <x v="1"/>
    <x v="1"/>
    <x v="1"/>
    <x v="0"/>
    <s v="VIAGEM"/>
    <n v="6"/>
    <s v="2022"/>
    <x v="0"/>
  </r>
  <r>
    <d v="2022-06-01T00:00:00"/>
    <s v="F"/>
    <s v="RIO (ITAGUAI POINT)"/>
    <x v="0"/>
    <s v="27.665.906/0009-39"/>
    <d v="2022-06-21T00:00:00"/>
    <s v="B 385"/>
    <n v="752"/>
    <n v="500"/>
    <s v=""/>
    <x v="179"/>
    <x v="0"/>
    <x v="1"/>
    <x v="1"/>
    <x v="1"/>
    <x v="0"/>
    <s v="FRETE EXTRAS"/>
    <n v="6"/>
    <s v="2022"/>
    <x v="0"/>
  </r>
  <r>
    <d v="2022-06-01T00:00:00"/>
    <s v="F"/>
    <s v="RIO (ITABORAI POINT)"/>
    <x v="0"/>
    <s v="27.665.906/0009-39"/>
    <d v="2022-06-21T00:00:00"/>
    <s v="B 386"/>
    <n v="753"/>
    <n v="600"/>
    <s v=""/>
    <x v="179"/>
    <x v="0"/>
    <x v="1"/>
    <x v="1"/>
    <x v="1"/>
    <x v="0"/>
    <s v="FRETE EXTRAS"/>
    <n v="6"/>
    <s v="2022"/>
    <x v="0"/>
  </r>
  <r>
    <d v="2022-06-01T00:00:00"/>
    <s v="F"/>
    <s v="RIO (MACAE)"/>
    <x v="0"/>
    <s v="27.665.906/0009-39"/>
    <d v="2022-06-21T00:00:00"/>
    <s v="B 387"/>
    <n v="754"/>
    <n v="1500"/>
    <s v=""/>
    <x v="179"/>
    <x v="0"/>
    <x v="1"/>
    <x v="1"/>
    <x v="1"/>
    <x v="0"/>
    <s v="FRETE EXTRAS"/>
    <n v="6"/>
    <s v="2022"/>
    <x v="0"/>
  </r>
  <r>
    <d v="2022-06-01T00:00:00"/>
    <s v="F"/>
    <s v="RIO (VARIAS LOJAS - 6 LOJAS)"/>
    <x v="0"/>
    <s v="27.665.906/0009-39"/>
    <d v="2022-06-21T00:00:00"/>
    <s v="B 388"/>
    <n v="755"/>
    <n v="1320"/>
    <s v=""/>
    <x v="179"/>
    <x v="0"/>
    <x v="1"/>
    <x v="1"/>
    <x v="1"/>
    <x v="0"/>
    <s v="FRETE EXTRAS"/>
    <n v="6"/>
    <s v="2022"/>
    <x v="0"/>
  </r>
  <r>
    <d v="2022-06-01T00:00:00"/>
    <s v="F"/>
    <s v="RIO (VARIAS LOJAS - 6 LOJAS)"/>
    <x v="0"/>
    <s v="27.665.906/0009-39"/>
    <d v="2022-06-21T00:00:00"/>
    <s v="B 389"/>
    <n v="756"/>
    <n v="1320"/>
    <s v=""/>
    <x v="179"/>
    <x v="0"/>
    <x v="1"/>
    <x v="1"/>
    <x v="1"/>
    <x v="0"/>
    <s v="FRETE EXTRAS"/>
    <n v="6"/>
    <s v="2022"/>
    <x v="0"/>
  </r>
  <r>
    <d v="2022-06-01T00:00:00"/>
    <s v="F"/>
    <s v="RIO (VARIAS LOJAS - 6 LOJAS)"/>
    <x v="0"/>
    <s v="27.665.906/0009-39"/>
    <d v="2022-06-21T00:00:00"/>
    <s v="B 390"/>
    <n v="757"/>
    <n v="1320"/>
    <s v=""/>
    <x v="179"/>
    <x v="0"/>
    <x v="1"/>
    <x v="1"/>
    <x v="1"/>
    <x v="0"/>
    <s v="FRETE EXTRAS"/>
    <n v="6"/>
    <s v="2022"/>
    <x v="0"/>
  </r>
  <r>
    <d v="2022-06-01T00:00:00"/>
    <s v="F"/>
    <s v="RIO (VARIAS LOJAS - 6 LOJAS)"/>
    <x v="0"/>
    <s v="27.665.906/0009-39"/>
    <d v="2022-06-21T00:00:00"/>
    <s v="B 391"/>
    <n v="758"/>
    <n v="1320"/>
    <s v=""/>
    <x v="179"/>
    <x v="0"/>
    <x v="1"/>
    <x v="1"/>
    <x v="1"/>
    <x v="0"/>
    <s v="FRETE EXTRAS"/>
    <n v="6"/>
    <s v="2022"/>
    <x v="0"/>
  </r>
  <r>
    <d v="2022-06-01T00:00:00"/>
    <s v="F"/>
    <s v="RIO(VILOG)"/>
    <x v="0"/>
    <s v="27.665.906/0009-39"/>
    <d v="2022-06-21T00:00:00"/>
    <s v="B 392"/>
    <n v="759"/>
    <n v="1100"/>
    <s v=""/>
    <x v="179"/>
    <x v="0"/>
    <x v="1"/>
    <x v="1"/>
    <x v="1"/>
    <x v="0"/>
    <s v="FRETE EXTRAS"/>
    <n v="6"/>
    <s v="2022"/>
    <x v="0"/>
  </r>
  <r>
    <d v="2022-06-01T00:00:00"/>
    <s v="F"/>
    <s v="RIO (8 LOJAS/RECOLHIMENTO DE MATERIAL)"/>
    <x v="0"/>
    <s v="27.665.906/0009-39"/>
    <d v="2022-06-21T00:00:00"/>
    <s v="B 393"/>
    <n v="760"/>
    <n v="400"/>
    <s v=""/>
    <x v="179"/>
    <x v="0"/>
    <x v="1"/>
    <x v="1"/>
    <x v="1"/>
    <x v="0"/>
    <s v="FRETE EXTRAS"/>
    <n v="6"/>
    <s v="2022"/>
    <x v="0"/>
  </r>
  <r>
    <d v="2022-06-02T00:00:00"/>
    <s v="F"/>
    <s v="RIO (ARMAZENAMENTO CAMINHÃO VUC)"/>
    <x v="0"/>
    <s v="27.665.906/0009-39"/>
    <d v="2022-06-22T00:00:00"/>
    <s v="B 394"/>
    <n v="761"/>
    <n v="400"/>
    <s v=""/>
    <x v="180"/>
    <x v="0"/>
    <x v="1"/>
    <x v="1"/>
    <x v="1"/>
    <x v="0"/>
    <s v="FRETE EXTRAS"/>
    <n v="6"/>
    <s v="2022"/>
    <x v="0"/>
  </r>
  <r>
    <d v="2022-06-02T00:00:00"/>
    <s v="F"/>
    <s v="RIO (MACAE)"/>
    <x v="0"/>
    <s v="27.665.906/0009-39"/>
    <d v="2022-06-22T00:00:00"/>
    <s v="B 395"/>
    <n v="762"/>
    <n v="1500"/>
    <s v=""/>
    <x v="180"/>
    <x v="0"/>
    <x v="1"/>
    <x v="1"/>
    <x v="1"/>
    <x v="0"/>
    <s v="FRETE EXTRAS"/>
    <n v="6"/>
    <s v="2022"/>
    <x v="0"/>
  </r>
  <r>
    <d v="2022-06-02T00:00:00"/>
    <s v="F"/>
    <s v="RIO ( MARICA POINT SUPER)"/>
    <x v="0"/>
    <s v="27.665.906/0009-39"/>
    <d v="2022-06-22T00:00:00"/>
    <s v="B 396"/>
    <n v="763"/>
    <n v="800"/>
    <s v=""/>
    <x v="180"/>
    <x v="0"/>
    <x v="1"/>
    <x v="1"/>
    <x v="1"/>
    <x v="0"/>
    <s v="FRETE EXTRAS"/>
    <n v="6"/>
    <s v="2022"/>
    <x v="0"/>
  </r>
  <r>
    <d v="2022-06-02T00:00:00"/>
    <s v="F"/>
    <s v="RIO (BAYMAREKET)"/>
    <x v="0"/>
    <s v="27.665.906/0009-39"/>
    <d v="2022-06-22T00:00:00"/>
    <s v="B 397"/>
    <n v="764"/>
    <n v="500"/>
    <s v=""/>
    <x v="180"/>
    <x v="0"/>
    <x v="1"/>
    <x v="1"/>
    <x v="1"/>
    <x v="0"/>
    <s v="FRETE EXTRAS"/>
    <n v="6"/>
    <s v="2022"/>
    <x v="0"/>
  </r>
  <r>
    <d v="2022-06-02T00:00:00"/>
    <s v="F"/>
    <s v="RIO (VARIAS LOJAS - 6 LOJAS HABIBS)"/>
    <x v="0"/>
    <s v="27.665.906/0009-39"/>
    <d v="2022-06-22T00:00:00"/>
    <s v="B 398"/>
    <n v="765"/>
    <n v="1320"/>
    <s v=""/>
    <x v="180"/>
    <x v="0"/>
    <x v="1"/>
    <x v="1"/>
    <x v="1"/>
    <x v="0"/>
    <s v="FRETE EXTRAS"/>
    <n v="6"/>
    <s v="2022"/>
    <x v="0"/>
  </r>
  <r>
    <d v="2022-06-02T00:00:00"/>
    <s v="F"/>
    <s v="RIO ( VARIAS LOJAS - 7 LOJAS REX)"/>
    <x v="0"/>
    <s v="27.665.906/0009-39"/>
    <d v="2022-06-22T00:00:00"/>
    <s v="B 399"/>
    <n v="766"/>
    <n v="1540"/>
    <s v=""/>
    <x v="180"/>
    <x v="0"/>
    <x v="1"/>
    <x v="1"/>
    <x v="1"/>
    <x v="0"/>
    <s v="FRETE EXTRAS"/>
    <n v="6"/>
    <s v="2022"/>
    <x v="0"/>
  </r>
  <r>
    <d v="2022-06-02T00:00:00"/>
    <s v="F"/>
    <s v="RIO ( VARIAS LOJAS - 6 LOJAS REX)"/>
    <x v="0"/>
    <s v="27.665.906/0009-39"/>
    <d v="2022-06-22T00:00:00"/>
    <s v="B 453"/>
    <n v="767"/>
    <n v="1320"/>
    <s v=""/>
    <x v="180"/>
    <x v="0"/>
    <x v="1"/>
    <x v="1"/>
    <x v="1"/>
    <x v="0"/>
    <s v="FRETE EXTRAS"/>
    <n v="6"/>
    <s v="2022"/>
    <x v="0"/>
  </r>
  <r>
    <d v="2022-06-03T00:00:00"/>
    <s v="F"/>
    <s v="RIO ( VARIAS LOJAS - 6 LOJAS HABIBS)"/>
    <x v="0"/>
    <s v="27.665.906/0009-39"/>
    <d v="2022-06-23T00:00:00"/>
    <s v="B 401"/>
    <n v="768"/>
    <n v="1320"/>
    <s v=""/>
    <x v="181"/>
    <x v="0"/>
    <x v="1"/>
    <x v="1"/>
    <x v="1"/>
    <x v="0"/>
    <s v="FRETE EXTRAS"/>
    <n v="6"/>
    <s v="2022"/>
    <x v="0"/>
  </r>
  <r>
    <d v="2022-06-03T00:00:00"/>
    <s v="F"/>
    <s v="RIO ( VARIAS LOJAS - 5 LOJAS HABIBS)"/>
    <x v="0"/>
    <s v="27.665.906/0009-39"/>
    <d v="2022-06-23T00:00:00"/>
    <s v="B 402"/>
    <n v="769"/>
    <n v="1100"/>
    <s v=""/>
    <x v="181"/>
    <x v="0"/>
    <x v="1"/>
    <x v="1"/>
    <x v="1"/>
    <x v="0"/>
    <s v="FRETE EXTRAS"/>
    <n v="6"/>
    <s v="2022"/>
    <x v="0"/>
  </r>
  <r>
    <d v="2022-06-04T00:00:00"/>
    <s v="F"/>
    <s v="RIO ( VARIAS LOJAS - 7 LOJAS HABIBS)"/>
    <x v="0"/>
    <s v="27.665.906/0009-39"/>
    <d v="2022-06-27T00:00:00"/>
    <s v="B 403"/>
    <n v="770"/>
    <n v="1540"/>
    <s v=""/>
    <x v="182"/>
    <x v="0"/>
    <x v="1"/>
    <x v="1"/>
    <x v="1"/>
    <x v="0"/>
    <s v="FRETE EXTRAS"/>
    <n v="6"/>
    <s v="2022"/>
    <x v="0"/>
  </r>
  <r>
    <d v="2022-06-04T00:00:00"/>
    <s v="F"/>
    <s v="RIO ( VARIAS LOJAS - 6 LOJAS HABIBS)"/>
    <x v="0"/>
    <s v="27.665.906/0009-39"/>
    <d v="2022-06-27T00:00:00"/>
    <s v="B 404"/>
    <n v="771"/>
    <n v="1320"/>
    <s v=""/>
    <x v="182"/>
    <x v="0"/>
    <x v="1"/>
    <x v="1"/>
    <x v="1"/>
    <x v="0"/>
    <s v="FRETE EXTRAS"/>
    <n v="6"/>
    <s v="2022"/>
    <x v="0"/>
  </r>
  <r>
    <d v="2022-06-04T00:00:00"/>
    <s v="F"/>
    <s v="RIO (ITAGUAI POINT)"/>
    <x v="0"/>
    <s v="27.665.906/0009-39"/>
    <d v="2022-06-27T00:00:00"/>
    <s v="B 405"/>
    <n v="772"/>
    <n v="500"/>
    <s v=""/>
    <x v="182"/>
    <x v="0"/>
    <x v="1"/>
    <x v="1"/>
    <x v="1"/>
    <x v="0"/>
    <s v="FRETE EXTRAS"/>
    <n v="6"/>
    <s v="2022"/>
    <x v="0"/>
  </r>
  <r>
    <d v="2022-06-04T00:00:00"/>
    <s v="F"/>
    <s v="RIO ( ITABORAI POINT)"/>
    <x v="0"/>
    <s v="27.665.906/0009-39"/>
    <d v="2022-06-27T00:00:00"/>
    <s v="B 406"/>
    <n v="773"/>
    <n v="600"/>
    <s v=""/>
    <x v="182"/>
    <x v="0"/>
    <x v="1"/>
    <x v="1"/>
    <x v="1"/>
    <x v="0"/>
    <s v="FRETE EXTRAS"/>
    <n v="6"/>
    <s v="2022"/>
    <x v="0"/>
  </r>
  <r>
    <d v="2022-06-04T00:00:00"/>
    <s v="F"/>
    <s v="RIO (BAYMARKET)"/>
    <x v="0"/>
    <s v="27.665.906/0009-39"/>
    <d v="2022-06-27T00:00:00"/>
    <s v="B 407"/>
    <n v="774"/>
    <n v="500"/>
    <s v=""/>
    <x v="182"/>
    <x v="0"/>
    <x v="1"/>
    <x v="1"/>
    <x v="1"/>
    <x v="0"/>
    <s v="FRETE EXTRAS"/>
    <n v="6"/>
    <s v="2022"/>
    <x v="0"/>
  </r>
  <r>
    <d v="2022-06-04T00:00:00"/>
    <s v="F"/>
    <s v="RIO ( MARICA POINT SUPER)"/>
    <x v="0"/>
    <s v="27.665.906/0009-39"/>
    <d v="2022-06-27T00:00:00"/>
    <s v="B 408"/>
    <n v="775"/>
    <n v="800"/>
    <s v=""/>
    <x v="182"/>
    <x v="0"/>
    <x v="1"/>
    <x v="1"/>
    <x v="1"/>
    <x v="0"/>
    <s v="FRETE EXTRAS"/>
    <n v="6"/>
    <s v="2022"/>
    <x v="0"/>
  </r>
  <r>
    <d v="2022-06-04T00:00:00"/>
    <s v="F"/>
    <s v="RIO (VARIAS LOJAS - 5 LOJAS REX)"/>
    <x v="0"/>
    <s v="27.665.906/0009-39"/>
    <d v="2022-06-27T00:00:00"/>
    <s v="B 409"/>
    <n v="776"/>
    <n v="1100"/>
    <s v=""/>
    <x v="182"/>
    <x v="0"/>
    <x v="1"/>
    <x v="1"/>
    <x v="1"/>
    <x v="0"/>
    <s v="FRETE EXTRAS"/>
    <n v="6"/>
    <s v="2022"/>
    <x v="0"/>
  </r>
  <r>
    <d v="2022-06-04T00:00:00"/>
    <s v="F"/>
    <s v="RIO ( VARIAS LOJAS - 5 LOJAS REX)"/>
    <x v="0"/>
    <s v="27.665.906/0009-39"/>
    <d v="2022-06-27T00:00:00"/>
    <s v="B 410"/>
    <n v="777"/>
    <n v="1100"/>
    <s v=""/>
    <x v="182"/>
    <x v="0"/>
    <x v="1"/>
    <x v="1"/>
    <x v="1"/>
    <x v="0"/>
    <s v="FRETE EXTRAS"/>
    <n v="6"/>
    <s v="2022"/>
    <x v="0"/>
  </r>
  <r>
    <d v="2022-06-08T00:00:00"/>
    <s v="F"/>
    <s v="RIO (BAYMARKET)"/>
    <x v="0"/>
    <s v="27.665.906/0009-39"/>
    <d v="2022-06-29T00:00:00"/>
    <s v="B 411"/>
    <n v="778"/>
    <n v="500"/>
    <s v=""/>
    <x v="183"/>
    <x v="0"/>
    <x v="1"/>
    <x v="1"/>
    <x v="1"/>
    <x v="0"/>
    <s v="FRETE EXTRAS"/>
    <n v="6"/>
    <s v="2022"/>
    <x v="0"/>
  </r>
  <r>
    <d v="2022-06-08T00:00:00"/>
    <s v="F"/>
    <s v="RIO (ITAGUAI POINT)"/>
    <x v="0"/>
    <s v="27.665.906/0009-39"/>
    <d v="2022-06-29T00:00:00"/>
    <s v="B 412"/>
    <n v="779"/>
    <n v="500"/>
    <s v=""/>
    <x v="183"/>
    <x v="0"/>
    <x v="1"/>
    <x v="1"/>
    <x v="1"/>
    <x v="0"/>
    <s v="FRETE EXTRAS"/>
    <n v="6"/>
    <s v="2022"/>
    <x v="0"/>
  </r>
  <r>
    <d v="2022-06-08T00:00:00"/>
    <s v="F"/>
    <s v="RIO (MARICA POINT SUPER)"/>
    <x v="0"/>
    <s v="27.665.906/0009-39"/>
    <d v="2022-06-29T00:00:00"/>
    <s v="B 413"/>
    <n v="780"/>
    <n v="800"/>
    <s v=""/>
    <x v="183"/>
    <x v="0"/>
    <x v="1"/>
    <x v="1"/>
    <x v="1"/>
    <x v="0"/>
    <s v="FRETE EXTRAS"/>
    <n v="6"/>
    <s v="2022"/>
    <x v="0"/>
  </r>
  <r>
    <d v="2022-06-08T00:00:00"/>
    <s v="F"/>
    <s v="RIO (VARIAS LOJAS - 9 LOJAS HABIBS)"/>
    <x v="0"/>
    <s v="27.665.906/0009-39"/>
    <d v="2022-06-29T00:00:00"/>
    <s v="B 414"/>
    <n v="781"/>
    <n v="1980"/>
    <s v=""/>
    <x v="183"/>
    <x v="0"/>
    <x v="1"/>
    <x v="1"/>
    <x v="1"/>
    <x v="0"/>
    <s v="FRETE EXTRAS"/>
    <n v="6"/>
    <s v="2022"/>
    <x v="0"/>
  </r>
  <r>
    <d v="2022-06-08T00:00:00"/>
    <s v="F"/>
    <s v="RIO (VARIAS LOJAS - 7 LOJAS REX)"/>
    <x v="0"/>
    <s v="27.665.906/0009-39"/>
    <d v="2022-06-29T00:00:00"/>
    <s v="B 415"/>
    <n v="782"/>
    <n v="1540"/>
    <s v=""/>
    <x v="183"/>
    <x v="0"/>
    <x v="1"/>
    <x v="1"/>
    <x v="1"/>
    <x v="0"/>
    <s v="FRETE EXTRAS"/>
    <n v="6"/>
    <s v="2022"/>
    <x v="0"/>
  </r>
  <r>
    <d v="2022-06-08T00:00:00"/>
    <s v="F"/>
    <s v="RIO (VARIAS LOJAS - 7 LOJAS REX)"/>
    <x v="0"/>
    <s v="27.665.906/0009-39"/>
    <d v="2022-06-29T00:00:00"/>
    <s v="B 416"/>
    <n v="783"/>
    <n v="1540"/>
    <s v=""/>
    <x v="183"/>
    <x v="0"/>
    <x v="1"/>
    <x v="1"/>
    <x v="1"/>
    <x v="0"/>
    <s v="FRETE EXTRAS"/>
    <n v="6"/>
    <s v="2022"/>
    <x v="0"/>
  </r>
  <r>
    <d v="2022-06-08T00:00:00"/>
    <s v="F"/>
    <s v="RIO (VARIAS LOJAS - 7 LOJAS REX)"/>
    <x v="0"/>
    <s v="27.665.906/0009-39"/>
    <d v="2022-06-29T00:00:00"/>
    <s v="B 417"/>
    <n v="784"/>
    <n v="1540"/>
    <s v=""/>
    <x v="183"/>
    <x v="0"/>
    <x v="1"/>
    <x v="1"/>
    <x v="1"/>
    <x v="0"/>
    <s v="FRETE EXTRAS"/>
    <n v="6"/>
    <s v="2022"/>
    <x v="0"/>
  </r>
  <r>
    <d v="2022-06-08T00:00:00"/>
    <s v="F"/>
    <s v="RIO (VARIAS LOJAS - 5 LOJAS REX)"/>
    <x v="0"/>
    <s v="27.665.906/0009-39"/>
    <d v="2022-06-29T00:00:00"/>
    <s v="B 418"/>
    <n v="785"/>
    <n v="1100"/>
    <s v=""/>
    <x v="183"/>
    <x v="0"/>
    <x v="1"/>
    <x v="1"/>
    <x v="1"/>
    <x v="0"/>
    <s v="FRETE EXTRAS"/>
    <n v="6"/>
    <s v="2022"/>
    <x v="0"/>
  </r>
  <r>
    <d v="2022-06-09T00:00:00"/>
    <s v="F"/>
    <s v="RIO (VARIAS LOJAS - 6 LOJAS REX)"/>
    <x v="0"/>
    <s v="27.665.906/0009-39"/>
    <d v="2022-06-29T00:00:00"/>
    <s v="B 419"/>
    <n v="786"/>
    <n v="1320"/>
    <s v=""/>
    <x v="183"/>
    <x v="0"/>
    <x v="1"/>
    <x v="1"/>
    <x v="1"/>
    <x v="0"/>
    <s v="FRETE EXTRAS"/>
    <n v="6"/>
    <s v="2022"/>
    <x v="0"/>
  </r>
  <r>
    <d v="2022-06-09T00:00:00"/>
    <s v="F"/>
    <s v="RIO (VARIAS LOJAS - 5 LOJAS REX)"/>
    <x v="0"/>
    <s v="27.665.906/0009-39"/>
    <d v="2022-06-29T00:00:00"/>
    <s v="B 420"/>
    <n v="787"/>
    <n v="1100"/>
    <s v=""/>
    <x v="183"/>
    <x v="0"/>
    <x v="1"/>
    <x v="1"/>
    <x v="1"/>
    <x v="0"/>
    <s v="FRETE EXTRAS"/>
    <n v="6"/>
    <s v="2022"/>
    <x v="0"/>
  </r>
  <r>
    <d v="2022-06-09T00:00:00"/>
    <s v="F"/>
    <s v="RIO (VARIAS LOJAS - 6 LOJAS REX)"/>
    <x v="0"/>
    <s v="27.665.906/0009-39"/>
    <d v="2022-06-29T00:00:00"/>
    <s v="B 421"/>
    <n v="788"/>
    <n v="1320"/>
    <s v=""/>
    <x v="183"/>
    <x v="0"/>
    <x v="1"/>
    <x v="1"/>
    <x v="1"/>
    <x v="0"/>
    <s v="FRETE EXTRAS"/>
    <n v="6"/>
    <s v="2022"/>
    <x v="0"/>
  </r>
  <r>
    <d v="2022-06-11T00:00:00"/>
    <s v="F"/>
    <s v="RIO (CAMPO SALES/HABIBS SANTA CRUZ)"/>
    <x v="0"/>
    <s v="27.665.906/0009-39"/>
    <d v="2022-07-04T00:00:00"/>
    <s v="B 422"/>
    <n v="789"/>
    <n v="440"/>
    <s v=""/>
    <x v="184"/>
    <x v="0"/>
    <x v="1"/>
    <x v="1"/>
    <x v="1"/>
    <x v="2"/>
    <s v="FRETE EXTRAS"/>
    <n v="7"/>
    <s v="2022"/>
    <x v="2"/>
  </r>
  <r>
    <d v="2022-06-11T00:00:00"/>
    <s v="F"/>
    <s v="RIO (ITAGUAI POINT)"/>
    <x v="0"/>
    <s v="27.665.906/0009-39"/>
    <d v="2022-07-04T00:00:00"/>
    <s v="B 423"/>
    <n v="790"/>
    <n v="500"/>
    <s v=""/>
    <x v="184"/>
    <x v="0"/>
    <x v="1"/>
    <x v="1"/>
    <x v="1"/>
    <x v="2"/>
    <s v="FRETE EXTRAS"/>
    <n v="7"/>
    <s v="2022"/>
    <x v="2"/>
  </r>
  <r>
    <d v="2022-06-11T00:00:00"/>
    <s v="F"/>
    <s v="RIO (VARIAS LOJAS - 4 LOJAS REX)"/>
    <x v="0"/>
    <s v="27.665.906/0009-39"/>
    <d v="2022-07-04T00:00:00"/>
    <s v="B 424"/>
    <n v="791"/>
    <n v="880"/>
    <s v=""/>
    <x v="184"/>
    <x v="0"/>
    <x v="1"/>
    <x v="1"/>
    <x v="1"/>
    <x v="2"/>
    <s v="FRETE EXTRAS"/>
    <n v="7"/>
    <s v="2022"/>
    <x v="2"/>
  </r>
  <r>
    <d v="2022-06-11T00:00:00"/>
    <s v="F"/>
    <s v="RIO (VARIAS LOJAS - 5 LOJAS REX)"/>
    <x v="0"/>
    <s v="27.665.906/0009-39"/>
    <d v="2022-07-04T00:00:00"/>
    <s v="B 425"/>
    <n v="792"/>
    <n v="1100"/>
    <s v=""/>
    <x v="184"/>
    <x v="0"/>
    <x v="1"/>
    <x v="1"/>
    <x v="1"/>
    <x v="2"/>
    <s v="FRETE EXTRAS"/>
    <n v="7"/>
    <s v="2022"/>
    <x v="2"/>
  </r>
  <r>
    <d v="2022-06-11T00:00:00"/>
    <s v="F"/>
    <s v="RIO (VARIAS LOJAS - 6 LOJAS REX)"/>
    <x v="0"/>
    <s v="27.665.906/0009-39"/>
    <d v="2022-07-04T00:00:00"/>
    <s v="B 426"/>
    <n v="793"/>
    <n v="1320"/>
    <s v=""/>
    <x v="184"/>
    <x v="0"/>
    <x v="1"/>
    <x v="1"/>
    <x v="1"/>
    <x v="2"/>
    <s v="FRETE EXTRAS"/>
    <n v="7"/>
    <s v="2022"/>
    <x v="2"/>
  </r>
  <r>
    <d v="2022-06-11T00:00:00"/>
    <s v="F"/>
    <s v="RIO (VARIAS LOJAS - 6 LOJAS REX)"/>
    <x v="0"/>
    <s v="27.665.906/0009-39"/>
    <d v="2022-07-04T00:00:00"/>
    <s v="B 427"/>
    <n v="794"/>
    <n v="1320"/>
    <s v=""/>
    <x v="184"/>
    <x v="0"/>
    <x v="1"/>
    <x v="1"/>
    <x v="1"/>
    <x v="2"/>
    <s v="FRETE EXTRAS"/>
    <n v="7"/>
    <s v="2022"/>
    <x v="2"/>
  </r>
  <r>
    <d v="2022-06-11T00:00:00"/>
    <s v="F"/>
    <s v="RIO (VARIAS LOJAS - 6 LOJAS REX)"/>
    <x v="0"/>
    <s v="27.665.906/0009-39"/>
    <d v="2022-07-04T00:00:00"/>
    <s v="B 428"/>
    <n v="795"/>
    <n v="1320"/>
    <s v=""/>
    <x v="184"/>
    <x v="0"/>
    <x v="1"/>
    <x v="1"/>
    <x v="1"/>
    <x v="2"/>
    <s v="FRETE EXTRAS"/>
    <n v="7"/>
    <s v="2022"/>
    <x v="2"/>
  </r>
  <r>
    <d v="2022-06-12T00:00:00"/>
    <s v="F"/>
    <s v="RIO (VARIAS LOJAS - 8 LOJAS HABIBS)"/>
    <x v="0"/>
    <s v="27.665.906/0009-39"/>
    <d v="2022-07-04T00:00:00"/>
    <s v="B 429"/>
    <n v="796"/>
    <n v="2000"/>
    <s v=""/>
    <x v="184"/>
    <x v="0"/>
    <x v="1"/>
    <x v="1"/>
    <x v="1"/>
    <x v="2"/>
    <s v="FRETE EXTRAS"/>
    <n v="7"/>
    <s v="2022"/>
    <x v="2"/>
  </r>
  <r>
    <d v="2022-06-12T00:00:00"/>
    <s v="F"/>
    <s v="RIO (VARIAS LOJAS - 7 LOJAS HABIBS)"/>
    <x v="0"/>
    <s v="27.665.906/0009-39"/>
    <d v="2022-07-04T00:00:00"/>
    <s v="B 430"/>
    <n v="797"/>
    <n v="1750"/>
    <s v=""/>
    <x v="184"/>
    <x v="0"/>
    <x v="1"/>
    <x v="1"/>
    <x v="1"/>
    <x v="2"/>
    <s v="FRETE EXTRAS"/>
    <n v="7"/>
    <s v="2022"/>
    <x v="2"/>
  </r>
  <r>
    <d v="2022-06-12T00:00:00"/>
    <s v="F"/>
    <s v="RIO (VARIAS LOJAS - 5 LOJAS HABIBS)"/>
    <x v="0"/>
    <s v="27.665.906/0009-39"/>
    <d v="2022-07-04T00:00:00"/>
    <s v="B 431"/>
    <n v="798"/>
    <n v="1250"/>
    <s v=""/>
    <x v="184"/>
    <x v="0"/>
    <x v="1"/>
    <x v="1"/>
    <x v="1"/>
    <x v="2"/>
    <s v="FRETE EXTRAS"/>
    <n v="7"/>
    <s v="2022"/>
    <x v="2"/>
  </r>
  <r>
    <d v="2022-06-12T00:00:00"/>
    <s v="F"/>
    <s v="RIO (VARIAS LOJAS - 5 LOJAS HABIBS)"/>
    <x v="0"/>
    <s v="27.665.906/0009-39"/>
    <d v="2022-07-04T00:00:00"/>
    <s v="B 432"/>
    <n v="799"/>
    <n v="1250"/>
    <s v=""/>
    <x v="184"/>
    <x v="0"/>
    <x v="1"/>
    <x v="1"/>
    <x v="1"/>
    <x v="2"/>
    <s v="FRETE EXTRAS"/>
    <n v="7"/>
    <s v="2022"/>
    <x v="2"/>
  </r>
  <r>
    <d v="2022-06-12T00:00:00"/>
    <s v="F"/>
    <s v="RIO (VARIAS LOJAS - 8 LOJAS HABIBS)"/>
    <x v="0"/>
    <s v="27.665.906/0009-39"/>
    <d v="2022-07-04T00:00:00"/>
    <s v="B 433"/>
    <n v="800"/>
    <n v="2000"/>
    <s v=""/>
    <x v="184"/>
    <x v="0"/>
    <x v="1"/>
    <x v="1"/>
    <x v="1"/>
    <x v="2"/>
    <s v="FRETE EXTRAS"/>
    <n v="7"/>
    <s v="2022"/>
    <x v="2"/>
  </r>
  <r>
    <d v="2022-06-12T00:00:00"/>
    <s v="F"/>
    <s v="RIO (ITABORAI POINT)"/>
    <x v="0"/>
    <s v="27.665.906/0009-39"/>
    <d v="2022-07-04T00:00:00"/>
    <s v="B 434"/>
    <n v="801"/>
    <n v="600"/>
    <s v=""/>
    <x v="184"/>
    <x v="0"/>
    <x v="1"/>
    <x v="1"/>
    <x v="1"/>
    <x v="2"/>
    <s v="FRETE EXTRAS"/>
    <n v="7"/>
    <s v="2022"/>
    <x v="2"/>
  </r>
  <r>
    <d v="2022-06-12T00:00:00"/>
    <s v="F"/>
    <s v="RIO (ITAGUAI POINT)"/>
    <x v="0"/>
    <s v="27.665.906/0009-39"/>
    <d v="2022-07-04T00:00:00"/>
    <s v="B 435"/>
    <n v="802"/>
    <n v="500"/>
    <s v=""/>
    <x v="184"/>
    <x v="0"/>
    <x v="1"/>
    <x v="1"/>
    <x v="1"/>
    <x v="2"/>
    <s v="FRETE EXTRAS"/>
    <n v="7"/>
    <s v="2022"/>
    <x v="2"/>
  </r>
  <r>
    <d v="2022-06-13T00:00:00"/>
    <s v="F"/>
    <s v="RIO (ARMAZENAMENTO TRUCK - 04/06 A 10/06)"/>
    <x v="0"/>
    <s v="27.665.906/0009-39"/>
    <d v="2022-07-04T00:00:00"/>
    <s v="B 436"/>
    <n v="803"/>
    <n v="4900"/>
    <s v=""/>
    <x v="184"/>
    <x v="0"/>
    <x v="1"/>
    <x v="1"/>
    <x v="1"/>
    <x v="2"/>
    <s v="FRETE EXTRAS"/>
    <n v="7"/>
    <s v="2022"/>
    <x v="2"/>
  </r>
  <r>
    <d v="2022-06-13T00:00:00"/>
    <s v="F"/>
    <s v="RIO (VILOG X CP RIO)"/>
    <x v="0"/>
    <s v="27.665.906/0009-39"/>
    <d v="2022-07-04T00:00:00"/>
    <s v="B 437"/>
    <n v="804"/>
    <n v="1100"/>
    <s v=""/>
    <x v="184"/>
    <x v="0"/>
    <x v="1"/>
    <x v="1"/>
    <x v="1"/>
    <x v="2"/>
    <s v="FRETE EXTRAS"/>
    <n v="7"/>
    <s v="2022"/>
    <x v="2"/>
  </r>
  <r>
    <d v="2022-06-15T00:00:00"/>
    <s v="F"/>
    <s v="RIO (VARIAS LOJAS - 8 LOJAS HABIBS)"/>
    <x v="0"/>
    <s v="27.665.906/0009-39"/>
    <d v="2022-07-05T00:00:00"/>
    <s v="B 438"/>
    <n v="805"/>
    <n v="1760"/>
    <s v=""/>
    <x v="185"/>
    <x v="0"/>
    <x v="1"/>
    <x v="1"/>
    <x v="1"/>
    <x v="2"/>
    <s v="FRETE EXTRAS"/>
    <n v="7"/>
    <s v="2022"/>
    <x v="2"/>
  </r>
  <r>
    <d v="2022-06-15T00:00:00"/>
    <s v="F"/>
    <s v="RIO (VARIAS LOJAS - 8 LOJAS HABIBS)"/>
    <x v="0"/>
    <s v="27.665.906/0009-39"/>
    <d v="2022-07-05T00:00:00"/>
    <s v="B 439"/>
    <n v="806"/>
    <n v="1760"/>
    <s v=""/>
    <x v="185"/>
    <x v="0"/>
    <x v="1"/>
    <x v="1"/>
    <x v="1"/>
    <x v="2"/>
    <s v="FRETE EXTRAS"/>
    <n v="7"/>
    <s v="2022"/>
    <x v="2"/>
  </r>
  <r>
    <d v="2022-06-15T00:00:00"/>
    <s v="F"/>
    <s v="RIO (VARIAS LOJAS - 9 LOJAS HABIBS)"/>
    <x v="0"/>
    <s v="27.665.906/0009-39"/>
    <d v="2022-07-05T00:00:00"/>
    <s v="B 440"/>
    <n v="807"/>
    <n v="1980"/>
    <s v=""/>
    <x v="185"/>
    <x v="0"/>
    <x v="1"/>
    <x v="1"/>
    <x v="1"/>
    <x v="2"/>
    <s v="FRETE EXTRAS"/>
    <n v="7"/>
    <s v="2022"/>
    <x v="2"/>
  </r>
  <r>
    <d v="2022-06-15T00:00:00"/>
    <s v="F"/>
    <s v="RIO (ITABORAI POINT)"/>
    <x v="0"/>
    <s v="27.665.906/0009-39"/>
    <d v="2022-07-05T00:00:00"/>
    <s v="B 441"/>
    <n v="808"/>
    <n v="600"/>
    <s v=""/>
    <x v="185"/>
    <x v="0"/>
    <x v="1"/>
    <x v="1"/>
    <x v="1"/>
    <x v="2"/>
    <s v="FRETE EXTRAS"/>
    <n v="7"/>
    <s v="2022"/>
    <x v="2"/>
  </r>
  <r>
    <d v="2022-06-15T00:00:00"/>
    <s v="F"/>
    <s v="RIO (VARIAS LOJAS - 10 LOJAS REX)"/>
    <x v="0"/>
    <s v="27.665.906/0009-39"/>
    <d v="2022-07-05T00:00:00"/>
    <s v="B 442"/>
    <n v="809"/>
    <n v="2200"/>
    <s v=""/>
    <x v="185"/>
    <x v="0"/>
    <x v="1"/>
    <x v="1"/>
    <x v="1"/>
    <x v="2"/>
    <s v="FRETE EXTRAS"/>
    <n v="7"/>
    <s v="2022"/>
    <x v="2"/>
  </r>
  <r>
    <d v="2022-06-15T00:00:00"/>
    <s v="F"/>
    <s v="RIO (VARIAS LOJAS - 9 LOJAS REX)"/>
    <x v="0"/>
    <s v="27.665.906/0009-39"/>
    <d v="2022-07-05T00:00:00"/>
    <s v="B 443"/>
    <n v="810"/>
    <n v="1980"/>
    <s v=""/>
    <x v="185"/>
    <x v="0"/>
    <x v="1"/>
    <x v="1"/>
    <x v="1"/>
    <x v="2"/>
    <s v="FRETE EXTRAS"/>
    <n v="7"/>
    <s v="2022"/>
    <x v="2"/>
  </r>
  <r>
    <d v="2022-06-15T00:00:00"/>
    <s v="F"/>
    <s v="RIO (VARIAS LOJAS - 11 LOJAS REX)"/>
    <x v="0"/>
    <s v="27.665.906/0009-39"/>
    <d v="2022-07-05T00:00:00"/>
    <s v="B 444"/>
    <n v="811"/>
    <n v="2420"/>
    <s v=""/>
    <x v="185"/>
    <x v="0"/>
    <x v="1"/>
    <x v="1"/>
    <x v="1"/>
    <x v="2"/>
    <s v="FRETE EXTRAS"/>
    <n v="7"/>
    <s v="2022"/>
    <x v="2"/>
  </r>
  <r>
    <d v="2022-06-17T00:00:00"/>
    <s v="F"/>
    <s v="RIO (ARMAZENAMENTO TRUCK - 11/06 A 17/06)"/>
    <x v="0"/>
    <s v="27.665.906/0009-39"/>
    <d v="2022-07-07T00:00:00"/>
    <s v="B 445"/>
    <n v="812"/>
    <n v="4900"/>
    <s v=""/>
    <x v="186"/>
    <x v="0"/>
    <x v="1"/>
    <x v="1"/>
    <x v="1"/>
    <x v="2"/>
    <s v="FRETE EXTRAS"/>
    <n v="7"/>
    <s v="2022"/>
    <x v="2"/>
  </r>
  <r>
    <d v="2022-06-17T00:00:00"/>
    <s v="F"/>
    <s v="RIO (VILOG)"/>
    <x v="0"/>
    <s v="27.665.906/0009-39"/>
    <d v="2022-07-07T00:00:00"/>
    <s v="B 446"/>
    <n v="813"/>
    <n v="1100"/>
    <s v=""/>
    <x v="186"/>
    <x v="0"/>
    <x v="1"/>
    <x v="1"/>
    <x v="1"/>
    <x v="2"/>
    <s v="FRETE EXTRAS"/>
    <n v="7"/>
    <s v="2022"/>
    <x v="2"/>
  </r>
  <r>
    <d v="2022-06-17T00:00:00"/>
    <s v="F"/>
    <s v="RIO (BAYMARKET)"/>
    <x v="0"/>
    <s v="27.665.906/0009-39"/>
    <d v="2022-07-07T00:00:00"/>
    <s v="B 447"/>
    <n v="814"/>
    <n v="500"/>
    <s v=""/>
    <x v="186"/>
    <x v="0"/>
    <x v="1"/>
    <x v="1"/>
    <x v="1"/>
    <x v="2"/>
    <s v="FRETE EXTRAS"/>
    <n v="7"/>
    <s v="2022"/>
    <x v="2"/>
  </r>
  <r>
    <d v="2022-06-17T00:00:00"/>
    <s v="F"/>
    <s v="RIO (ITABORAI POINT)"/>
    <x v="0"/>
    <s v="27.665.906/0009-39"/>
    <d v="2022-07-07T00:00:00"/>
    <s v="B 448"/>
    <n v="815"/>
    <n v="600"/>
    <s v=""/>
    <x v="186"/>
    <x v="0"/>
    <x v="1"/>
    <x v="1"/>
    <x v="1"/>
    <x v="2"/>
    <s v="FRETE EXTRAS"/>
    <n v="7"/>
    <s v="2022"/>
    <x v="2"/>
  </r>
  <r>
    <d v="2022-06-17T00:00:00"/>
    <s v="F"/>
    <s v="RIO (ITAGUAI POINT)"/>
    <x v="0"/>
    <s v="27.665.906/0009-39"/>
    <d v="2022-07-07T00:00:00"/>
    <s v="B 449"/>
    <n v="816"/>
    <n v="500"/>
    <s v=""/>
    <x v="186"/>
    <x v="0"/>
    <x v="1"/>
    <x v="1"/>
    <x v="1"/>
    <x v="2"/>
    <s v="FRETE EXTRAS"/>
    <n v="7"/>
    <s v="2022"/>
    <x v="2"/>
  </r>
  <r>
    <d v="2022-06-17T00:00:00"/>
    <s v="F"/>
    <s v="RIO (VARIAS LOJAS - 7 LOJAS HABIBS)"/>
    <x v="0"/>
    <s v="27.665.906/0009-39"/>
    <d v="2022-07-07T00:00:00"/>
    <s v="B 450"/>
    <n v="817"/>
    <n v="1540"/>
    <s v=""/>
    <x v="186"/>
    <x v="0"/>
    <x v="1"/>
    <x v="1"/>
    <x v="1"/>
    <x v="2"/>
    <s v="FRETE EXTRAS"/>
    <n v="7"/>
    <s v="2022"/>
    <x v="2"/>
  </r>
  <r>
    <d v="2022-06-17T00:00:00"/>
    <s v="F"/>
    <s v="RIO (VARIAS LOJAS - 6 LOJAS HABIBS)"/>
    <x v="0"/>
    <s v="27.665.906/0009-39"/>
    <d v="2022-07-07T00:00:00"/>
    <s v="B 451"/>
    <n v="818"/>
    <n v="1320"/>
    <s v=""/>
    <x v="186"/>
    <x v="0"/>
    <x v="1"/>
    <x v="1"/>
    <x v="1"/>
    <x v="2"/>
    <s v="FRETE EXTRAS"/>
    <n v="7"/>
    <s v="2022"/>
    <x v="2"/>
  </r>
  <r>
    <d v="2022-06-17T00:00:00"/>
    <s v="F"/>
    <s v="RIO ( JBS X CP RIO)"/>
    <x v="0"/>
    <s v="27.665.906/0009-39"/>
    <d v="2022-07-07T00:00:00"/>
    <s v="B 452"/>
    <n v="819"/>
    <n v="1100"/>
    <s v=""/>
    <x v="186"/>
    <x v="0"/>
    <x v="1"/>
    <x v="1"/>
    <x v="1"/>
    <x v="2"/>
    <s v="FRETE EXTRAS"/>
    <n v="7"/>
    <s v="2022"/>
    <x v="2"/>
  </r>
  <r>
    <d v="2022-06-20T00:00:00"/>
    <s v="F"/>
    <s v="RIO (VARIAS LOJAS - 6 LOJAS HABIBS)"/>
    <x v="0"/>
    <s v="27.665.906/0009-39"/>
    <d v="2022-07-11T00:00:00"/>
    <s v="B 454"/>
    <n v="820"/>
    <n v="1320"/>
    <s v=""/>
    <x v="187"/>
    <x v="0"/>
    <x v="1"/>
    <x v="1"/>
    <x v="1"/>
    <x v="2"/>
    <s v="FRETE EXTRAS"/>
    <n v="7"/>
    <s v="2022"/>
    <x v="2"/>
  </r>
  <r>
    <d v="2022-06-20T00:00:00"/>
    <s v="F"/>
    <s v="RIO (VARIAS LOJAS - 6 LOJAS HABIBS)"/>
    <x v="0"/>
    <s v="27.665.906/0009-39"/>
    <d v="2022-07-11T00:00:00"/>
    <s v="B 455"/>
    <n v="821"/>
    <n v="1320"/>
    <s v=""/>
    <x v="187"/>
    <x v="0"/>
    <x v="1"/>
    <x v="1"/>
    <x v="1"/>
    <x v="2"/>
    <s v="FRETE EXTRAS"/>
    <n v="7"/>
    <s v="2022"/>
    <x v="2"/>
  </r>
  <r>
    <d v="2022-06-21T00:00:00"/>
    <s v="H"/>
    <s v="Alameda São Boaventura"/>
    <x v="0"/>
    <s v="27.665.906/0070-03"/>
    <d v="2022-07-01T00:00:00"/>
    <n v="384"/>
    <n v="822"/>
    <n v="5000"/>
    <s v=""/>
    <x v="188"/>
    <x v="0"/>
    <x v="1"/>
    <x v="1"/>
    <x v="1"/>
    <x v="2"/>
    <s v="HABIBS"/>
    <n v="7"/>
    <s v="2022"/>
    <x v="2"/>
  </r>
  <r>
    <d v="2022-06-21T00:00:00"/>
    <s v="H"/>
    <s v="Américas ( Padeli )"/>
    <x v="0"/>
    <s v="27.665.906/0034-40"/>
    <d v="2022-07-01T00:00:00"/>
    <n v="385"/>
    <n v="823"/>
    <n v="6000"/>
    <s v=""/>
    <x v="188"/>
    <x v="0"/>
    <x v="1"/>
    <x v="1"/>
    <x v="1"/>
    <x v="2"/>
    <s v="HABIBS"/>
    <n v="7"/>
    <s v="2022"/>
    <x v="2"/>
  </r>
  <r>
    <d v="2022-06-21T00:00:00"/>
    <s v="H"/>
    <s v="Av Brasil"/>
    <x v="0"/>
    <s v="27.665.906/0039-54"/>
    <d v="2022-07-01T00:00:00"/>
    <n v="386"/>
    <n v="824"/>
    <n v="5000"/>
    <s v=""/>
    <x v="188"/>
    <x v="0"/>
    <x v="1"/>
    <x v="1"/>
    <x v="1"/>
    <x v="2"/>
    <s v="HABIBS"/>
    <n v="7"/>
    <s v="2022"/>
    <x v="2"/>
  </r>
  <r>
    <d v="2022-06-21T00:00:00"/>
    <s v="H"/>
    <s v="Belford Roxo"/>
    <x v="0"/>
    <s v="27.665.906/0040-98"/>
    <d v="2022-07-01T00:00:00"/>
    <n v="387"/>
    <n v="825"/>
    <n v="4000"/>
    <s v=""/>
    <x v="188"/>
    <x v="0"/>
    <x v="1"/>
    <x v="1"/>
    <x v="1"/>
    <x v="2"/>
    <s v="HABIBS"/>
    <n v="7"/>
    <s v="2022"/>
    <x v="2"/>
  </r>
  <r>
    <d v="2022-06-21T00:00:00"/>
    <s v="H"/>
    <s v="Campinho"/>
    <x v="2"/>
    <s v="16.492.785/0001-05"/>
    <d v="2022-07-01T00:00:00"/>
    <n v="388"/>
    <n v="826"/>
    <n v="4000"/>
    <s v=""/>
    <x v="188"/>
    <x v="0"/>
    <x v="1"/>
    <x v="1"/>
    <x v="1"/>
    <x v="2"/>
    <s v="HABIBS"/>
    <n v="7"/>
    <s v="2022"/>
    <x v="2"/>
  </r>
  <r>
    <d v="2022-06-21T00:00:00"/>
    <s v="H"/>
    <s v="Campo Grande I"/>
    <x v="0"/>
    <s v="27.665.906/0041-79"/>
    <d v="2022-07-01T00:00:00"/>
    <n v="389"/>
    <n v="827"/>
    <n v="5900"/>
    <s v=""/>
    <x v="188"/>
    <x v="0"/>
    <x v="1"/>
    <x v="1"/>
    <x v="1"/>
    <x v="2"/>
    <s v="HABIBS"/>
    <n v="7"/>
    <s v="2022"/>
    <x v="2"/>
  </r>
  <r>
    <d v="2022-06-21T00:00:00"/>
    <s v="H"/>
    <s v="Campo Grande II"/>
    <x v="0"/>
    <s v="27.665.906/0056-55"/>
    <d v="2022-07-01T00:00:00"/>
    <n v="390"/>
    <n v="828"/>
    <n v="4500"/>
    <s v=""/>
    <x v="188"/>
    <x v="0"/>
    <x v="1"/>
    <x v="1"/>
    <x v="1"/>
    <x v="2"/>
    <s v="HABIBS"/>
    <n v="7"/>
    <s v="2022"/>
    <x v="2"/>
  </r>
  <r>
    <d v="2022-06-21T00:00:00"/>
    <s v="H"/>
    <s v="Central do Brasil"/>
    <x v="0"/>
    <s v="27.665.906/0058-17"/>
    <d v="2022-07-01T00:00:00"/>
    <n v="391"/>
    <n v="829"/>
    <n v="2000"/>
    <s v=""/>
    <x v="188"/>
    <x v="0"/>
    <x v="1"/>
    <x v="1"/>
    <x v="1"/>
    <x v="2"/>
    <s v="HABIBS"/>
    <n v="7"/>
    <s v="2022"/>
    <x v="2"/>
  </r>
  <r>
    <d v="2022-06-21T00:00:00"/>
    <s v="H"/>
    <s v="Estrada Bandeirantes"/>
    <x v="0"/>
    <s v="27.665.906/0043-30"/>
    <d v="2022-07-01T00:00:00"/>
    <n v="392"/>
    <n v="830"/>
    <n v="6000"/>
    <s v=""/>
    <x v="188"/>
    <x v="0"/>
    <x v="1"/>
    <x v="1"/>
    <x v="1"/>
    <x v="2"/>
    <s v="HABIBS"/>
    <n v="7"/>
    <s v="2022"/>
    <x v="2"/>
  </r>
  <r>
    <d v="2022-06-21T00:00:00"/>
    <s v="H"/>
    <s v="Ilha do Governador"/>
    <x v="0"/>
    <s v="27.665.906/0069-70"/>
    <d v="2022-07-01T00:00:00"/>
    <n v="393"/>
    <n v="831"/>
    <n v="5500"/>
    <s v=""/>
    <x v="188"/>
    <x v="0"/>
    <x v="1"/>
    <x v="1"/>
    <x v="1"/>
    <x v="2"/>
    <s v="HABIBS"/>
    <n v="7"/>
    <s v="2022"/>
    <x v="2"/>
  </r>
  <r>
    <d v="2022-06-21T00:00:00"/>
    <s v="H"/>
    <s v="Intendente Magalhães"/>
    <x v="0"/>
    <s v="27.665.906/0064-65"/>
    <d v="2022-07-01T00:00:00"/>
    <n v="394"/>
    <n v="832"/>
    <n v="5000"/>
    <s v=""/>
    <x v="188"/>
    <x v="0"/>
    <x v="1"/>
    <x v="1"/>
    <x v="1"/>
    <x v="2"/>
    <s v="HABIBS"/>
    <n v="7"/>
    <s v="2022"/>
    <x v="2"/>
  </r>
  <r>
    <d v="2022-06-21T00:00:00"/>
    <s v="H"/>
    <s v="Madureira"/>
    <x v="0"/>
    <s v="27.665.906/0060-31"/>
    <d v="2022-07-01T00:00:00"/>
    <n v="395"/>
    <n v="833"/>
    <n v="1150"/>
    <s v=""/>
    <x v="188"/>
    <x v="0"/>
    <x v="1"/>
    <x v="1"/>
    <x v="1"/>
    <x v="2"/>
    <s v="HABIBS"/>
    <n v="7"/>
    <s v="2022"/>
    <x v="2"/>
  </r>
  <r>
    <d v="2022-06-21T00:00:00"/>
    <s v="H"/>
    <s v="Méier"/>
    <x v="0"/>
    <s v="27.665.906/0037-92"/>
    <d v="2022-07-01T00:00:00"/>
    <n v="396"/>
    <n v="834"/>
    <n v="5500"/>
    <s v=""/>
    <x v="188"/>
    <x v="0"/>
    <x v="1"/>
    <x v="1"/>
    <x v="1"/>
    <x v="2"/>
    <s v="HABIBS"/>
    <n v="7"/>
    <s v="2022"/>
    <x v="2"/>
  </r>
  <r>
    <d v="2022-06-21T00:00:00"/>
    <s v="H"/>
    <s v="Pavuna"/>
    <x v="0"/>
    <s v="27.665.906/0047-64"/>
    <d v="2022-07-01T00:00:00"/>
    <n v="397"/>
    <n v="835"/>
    <n v="1150"/>
    <s v=""/>
    <x v="188"/>
    <x v="0"/>
    <x v="1"/>
    <x v="1"/>
    <x v="1"/>
    <x v="2"/>
    <s v="HABIBS"/>
    <n v="7"/>
    <s v="2022"/>
    <x v="2"/>
  </r>
  <r>
    <d v="2022-06-21T00:00:00"/>
    <s v="H"/>
    <s v="Pilares"/>
    <x v="0"/>
    <s v="27.665.906/0042-50"/>
    <d v="2022-07-01T00:00:00"/>
    <n v="398"/>
    <n v="836"/>
    <n v="4800"/>
    <s v=""/>
    <x v="188"/>
    <x v="0"/>
    <x v="1"/>
    <x v="1"/>
    <x v="1"/>
    <x v="2"/>
    <s v="HABIBS"/>
    <n v="7"/>
    <s v="2022"/>
    <x v="2"/>
  </r>
  <r>
    <d v="2022-06-21T00:00:00"/>
    <s v="H"/>
    <s v="Pres Vargas"/>
    <x v="0"/>
    <s v="27.665.906/0054-93"/>
    <d v="2022-07-01T00:00:00"/>
    <n v="399"/>
    <n v="837"/>
    <n v="3000"/>
    <s v=""/>
    <x v="188"/>
    <x v="0"/>
    <x v="1"/>
    <x v="1"/>
    <x v="1"/>
    <x v="2"/>
    <s v="HABIBS"/>
    <n v="7"/>
    <s v="2022"/>
    <x v="2"/>
  </r>
  <r>
    <d v="2022-06-21T00:00:00"/>
    <s v="H"/>
    <s v="São Gonçalo"/>
    <x v="0"/>
    <s v="27.665.906/0038-73"/>
    <d v="2022-07-01T00:00:00"/>
    <n v="400"/>
    <n v="838"/>
    <n v="4000"/>
    <s v=""/>
    <x v="188"/>
    <x v="0"/>
    <x v="1"/>
    <x v="1"/>
    <x v="1"/>
    <x v="2"/>
    <s v="HABIBS"/>
    <n v="7"/>
    <s v="2022"/>
    <x v="2"/>
  </r>
  <r>
    <d v="2022-06-21T00:00:00"/>
    <s v="H"/>
    <s v="Ragazzo Americas"/>
    <x v="3"/>
    <s v="22.749.835/0157-07"/>
    <d v="2022-07-01T00:00:00"/>
    <n v="401"/>
    <n v="839"/>
    <n v="2900"/>
    <s v=""/>
    <x v="188"/>
    <x v="0"/>
    <x v="1"/>
    <x v="1"/>
    <x v="1"/>
    <x v="2"/>
    <s v="HABIBS"/>
    <n v="7"/>
    <s v="2022"/>
    <x v="2"/>
  </r>
  <r>
    <d v="2022-06-21T00:00:00"/>
    <s v="F"/>
    <s v="RIO (VARIAS LOJAS - 5 LOJAS HABIBS)"/>
    <x v="0"/>
    <s v="27.665.906/0009-39"/>
    <d v="2022-07-11T00:00:00"/>
    <s v="B 456"/>
    <n v="840"/>
    <n v="1100"/>
    <s v=""/>
    <x v="187"/>
    <x v="0"/>
    <x v="1"/>
    <x v="1"/>
    <x v="1"/>
    <x v="2"/>
    <s v="FRETE EXTRAS"/>
    <n v="7"/>
    <s v="2022"/>
    <x v="2"/>
  </r>
  <r>
    <d v="2022-06-21T00:00:00"/>
    <s v="F"/>
    <s v="RIO (VARIAS LOJAS - 6 LOJAS HABIBS)"/>
    <x v="0"/>
    <s v="27.665.906/0009-39"/>
    <d v="2022-07-11T00:00:00"/>
    <s v="B 457"/>
    <n v="841"/>
    <n v="1320"/>
    <s v=""/>
    <x v="187"/>
    <x v="0"/>
    <x v="1"/>
    <x v="1"/>
    <x v="1"/>
    <x v="2"/>
    <s v="FRETE EXTRAS"/>
    <n v="7"/>
    <s v="2022"/>
    <x v="2"/>
  </r>
  <r>
    <d v="2022-06-21T00:00:00"/>
    <s v="F"/>
    <s v="RIO (VARIAS LOJAS - 6 LOJAS HABIBS)"/>
    <x v="0"/>
    <s v="27.665.906/0009-39"/>
    <d v="2022-07-11T00:00:00"/>
    <s v="B 458"/>
    <n v="842"/>
    <n v="1320"/>
    <s v=""/>
    <x v="187"/>
    <x v="0"/>
    <x v="1"/>
    <x v="1"/>
    <x v="1"/>
    <x v="2"/>
    <s v="FRETE EXTRAS"/>
    <n v="7"/>
    <s v="2022"/>
    <x v="2"/>
  </r>
  <r>
    <d v="2022-06-22T00:00:00"/>
    <s v="F"/>
    <s v="RIO (VILOG)"/>
    <x v="0"/>
    <s v="27.665.906/0009-39"/>
    <d v="2022-07-12T00:00:00"/>
    <s v="B 459"/>
    <n v="843"/>
    <n v="1100"/>
    <s v=""/>
    <x v="189"/>
    <x v="0"/>
    <x v="1"/>
    <x v="1"/>
    <x v="1"/>
    <x v="2"/>
    <s v="FRETE EXTRAS"/>
    <n v="7"/>
    <s v="2022"/>
    <x v="2"/>
  </r>
  <r>
    <d v="2022-06-24T00:00:00"/>
    <s v="F"/>
    <s v="RIO (VARIAS LOJAS - 6 LOJAS REX)"/>
    <x v="0"/>
    <s v="27.665.906/0009-39"/>
    <d v="2022-07-14T00:00:00"/>
    <s v="B 460"/>
    <n v="844"/>
    <n v="1320"/>
    <s v=""/>
    <x v="190"/>
    <x v="0"/>
    <x v="1"/>
    <x v="1"/>
    <x v="1"/>
    <x v="2"/>
    <s v="FRETE EXTRAS"/>
    <n v="7"/>
    <s v="2022"/>
    <x v="2"/>
  </r>
  <r>
    <d v="2022-06-24T00:00:00"/>
    <s v="F"/>
    <s v="RIO (VARIAS LOJAS - 6 LOJAS REX)"/>
    <x v="0"/>
    <s v="27.665.906/0009-39"/>
    <d v="2022-07-14T00:00:00"/>
    <s v="B 461"/>
    <n v="845"/>
    <n v="1320"/>
    <s v=""/>
    <x v="190"/>
    <x v="0"/>
    <x v="1"/>
    <x v="1"/>
    <x v="1"/>
    <x v="2"/>
    <s v="FRETE EXTRAS"/>
    <n v="7"/>
    <s v="2022"/>
    <x v="2"/>
  </r>
  <r>
    <d v="2022-06-25T00:00:00"/>
    <s v="F"/>
    <s v="RIO (ITAGUAI POINT)"/>
    <x v="0"/>
    <s v="27.665.906/0009-39"/>
    <d v="2022-07-18T00:00:00"/>
    <s v="B 462"/>
    <n v="846"/>
    <n v="500"/>
    <s v=""/>
    <x v="191"/>
    <x v="0"/>
    <x v="1"/>
    <x v="1"/>
    <x v="1"/>
    <x v="2"/>
    <s v="FRETE EXTRAS"/>
    <n v="7"/>
    <s v="2022"/>
    <x v="2"/>
  </r>
  <r>
    <d v="2022-06-25T00:00:00"/>
    <s v="F"/>
    <s v="RIO (MACAÉ)"/>
    <x v="0"/>
    <s v="27.665.906/0009-39"/>
    <d v="2022-07-18T00:00:00"/>
    <s v="B 463"/>
    <n v="847"/>
    <n v="1500"/>
    <s v=""/>
    <x v="191"/>
    <x v="0"/>
    <x v="1"/>
    <x v="1"/>
    <x v="1"/>
    <x v="2"/>
    <s v="FRETE EXTRAS"/>
    <n v="7"/>
    <s v="2022"/>
    <x v="2"/>
  </r>
  <r>
    <d v="2022-06-25T00:00:00"/>
    <s v="F"/>
    <s v="RIO (CENTRAL CONTAINER)"/>
    <x v="0"/>
    <s v="27.665.906/0009-39"/>
    <d v="2022-07-18T00:00:00"/>
    <s v="B 464"/>
    <n v="848"/>
    <n v="220"/>
    <s v=""/>
    <x v="191"/>
    <x v="0"/>
    <x v="1"/>
    <x v="1"/>
    <x v="1"/>
    <x v="2"/>
    <s v="FRETE EXTRAS"/>
    <n v="7"/>
    <s v="2022"/>
    <x v="2"/>
  </r>
  <r>
    <d v="2022-06-25T00:00:00"/>
    <s v="F"/>
    <s v="RIO ( VARIAS LOJAS - 7 LOJAS HABIBS)"/>
    <x v="0"/>
    <s v="27.665.906/0009-39"/>
    <d v="2022-07-18T00:00:00"/>
    <s v="B 465"/>
    <n v="849"/>
    <n v="1540"/>
    <s v=""/>
    <x v="191"/>
    <x v="0"/>
    <x v="1"/>
    <x v="1"/>
    <x v="1"/>
    <x v="2"/>
    <s v="FRETE EXTRAS"/>
    <n v="7"/>
    <s v="2022"/>
    <x v="2"/>
  </r>
  <r>
    <d v="2022-06-25T00:00:00"/>
    <s v="F"/>
    <s v="RIO ( VARIAS LOJAS - 7 LOJAS HABIBS)"/>
    <x v="0"/>
    <s v="27.665.906/0009-39"/>
    <d v="2022-07-18T00:00:00"/>
    <s v="B 466"/>
    <n v="850"/>
    <n v="1540"/>
    <s v=""/>
    <x v="191"/>
    <x v="0"/>
    <x v="1"/>
    <x v="1"/>
    <x v="1"/>
    <x v="2"/>
    <s v="FRETE EXTRAS"/>
    <n v="7"/>
    <s v="2022"/>
    <x v="2"/>
  </r>
  <r>
    <d v="2022-06-27T00:00:00"/>
    <s v="F"/>
    <s v="RIO (ARMAZENAMENTO TRUCK - 18/06 A 24/06)"/>
    <x v="0"/>
    <s v="27.665.906/0009-39"/>
    <d v="2022-07-18T00:00:00"/>
    <s v="B 467"/>
    <n v="851"/>
    <n v="4900"/>
    <s v=""/>
    <x v="191"/>
    <x v="0"/>
    <x v="1"/>
    <x v="1"/>
    <x v="1"/>
    <x v="2"/>
    <s v="FRETE EXTRAS"/>
    <n v="7"/>
    <s v="2022"/>
    <x v="2"/>
  </r>
  <r>
    <d v="2022-06-28T00:00:00"/>
    <s v="F"/>
    <s v="RIO (VARIAS LOJAS - 6 LOJAS REX)"/>
    <x v="0"/>
    <s v="27.665.906/0009-39"/>
    <d v="2022-07-18T00:00:00"/>
    <s v="B 468"/>
    <n v="852"/>
    <n v="1320"/>
    <s v=""/>
    <x v="191"/>
    <x v="0"/>
    <x v="1"/>
    <x v="1"/>
    <x v="1"/>
    <x v="2"/>
    <s v="FRETE EXTRAS"/>
    <n v="7"/>
    <s v="2022"/>
    <x v="2"/>
  </r>
  <r>
    <d v="2022-06-28T00:00:00"/>
    <s v="F"/>
    <s v="RIO (VARIAS LOJAS - 7 LOJAS REX)"/>
    <x v="0"/>
    <s v="27.665.906/0009-39"/>
    <d v="2022-07-18T00:00:00"/>
    <s v="B 469"/>
    <n v="853"/>
    <n v="1540"/>
    <s v=""/>
    <x v="191"/>
    <x v="0"/>
    <x v="1"/>
    <x v="1"/>
    <x v="1"/>
    <x v="2"/>
    <s v="FRETE EXTRAS"/>
    <n v="7"/>
    <s v="2022"/>
    <x v="2"/>
  </r>
  <r>
    <d v="2022-06-28T00:00:00"/>
    <s v="F"/>
    <s v="RIO (VILOG)"/>
    <x v="0"/>
    <s v="27.665.906/0009-39"/>
    <d v="2022-07-18T00:00:00"/>
    <s v="B 470"/>
    <n v="854"/>
    <n v="1100"/>
    <s v=""/>
    <x v="191"/>
    <x v="0"/>
    <x v="1"/>
    <x v="1"/>
    <x v="1"/>
    <x v="2"/>
    <s v="FRETE EXTRAS"/>
    <n v="7"/>
    <s v="2022"/>
    <x v="2"/>
  </r>
  <r>
    <d v="2022-06-29T00:00:00"/>
    <s v="F"/>
    <s v="RIO (VARIAS LOJAS - 9 LOJAS REX)"/>
    <x v="0"/>
    <s v="27.665.906/0009-39"/>
    <d v="2022-07-19T00:00:00"/>
    <s v="B 471"/>
    <n v="855"/>
    <n v="1980"/>
    <s v=""/>
    <x v="192"/>
    <x v="0"/>
    <x v="1"/>
    <x v="1"/>
    <x v="1"/>
    <x v="2"/>
    <s v="FRETE EXTRAS"/>
    <n v="7"/>
    <s v="2022"/>
    <x v="2"/>
  </r>
  <r>
    <d v="2022-06-29T00:00:00"/>
    <s v="F"/>
    <s v="RIO (VARIAS LOJAS - 9 LOJAS REX)"/>
    <x v="0"/>
    <s v="27.665.906/0009-39"/>
    <d v="2022-07-19T00:00:00"/>
    <s v="B 472"/>
    <n v="856"/>
    <n v="1980"/>
    <s v=""/>
    <x v="192"/>
    <x v="0"/>
    <x v="1"/>
    <x v="1"/>
    <x v="1"/>
    <x v="2"/>
    <s v="FRETE EXTRAS"/>
    <n v="7"/>
    <s v="2022"/>
    <x v="2"/>
  </r>
  <r>
    <d v="2022-06-29T00:00:00"/>
    <s v="F"/>
    <s v="RIO (VARIAS LOJAS - 8 LOJAS REX)"/>
    <x v="0"/>
    <s v="27.665.906/0009-39"/>
    <d v="2022-07-19T00:00:00"/>
    <s v="B 473"/>
    <n v="857"/>
    <n v="1760"/>
    <s v=""/>
    <x v="192"/>
    <x v="0"/>
    <x v="1"/>
    <x v="1"/>
    <x v="1"/>
    <x v="2"/>
    <s v="FRETE EXTRAS"/>
    <n v="7"/>
    <s v="2022"/>
    <x v="2"/>
  </r>
  <r>
    <d v="2022-06-29T00:00:00"/>
    <s v="F"/>
    <s v="RIO (VARIAS LOJAS - 8 LOJAS REX)"/>
    <x v="0"/>
    <s v="27.665.906/0009-39"/>
    <d v="2022-07-19T00:00:00"/>
    <s v="B 474"/>
    <n v="858"/>
    <n v="1760"/>
    <s v=""/>
    <x v="192"/>
    <x v="0"/>
    <x v="1"/>
    <x v="1"/>
    <x v="1"/>
    <x v="2"/>
    <s v="FRETE EXTRAS"/>
    <n v="7"/>
    <s v="2022"/>
    <x v="2"/>
  </r>
  <r>
    <d v="2022-06-29T00:00:00"/>
    <s v="F"/>
    <s v="RIO (VARIAS LOJAS - 8 LOJAS REX)"/>
    <x v="0"/>
    <s v="27.665.906/0009-39"/>
    <d v="2022-07-19T00:00:00"/>
    <s v="B 475"/>
    <n v="859"/>
    <n v="1760"/>
    <s v=""/>
    <x v="192"/>
    <x v="0"/>
    <x v="1"/>
    <x v="1"/>
    <x v="1"/>
    <x v="2"/>
    <s v="FRETE EXTRAS"/>
    <n v="7"/>
    <s v="2022"/>
    <x v="2"/>
  </r>
  <r>
    <d v="2022-06-30T00:00:00"/>
    <s v="F"/>
    <s v="RIO (VILOG)"/>
    <x v="0"/>
    <s v="27.665.906/0009-39"/>
    <d v="2022-07-20T00:00:00"/>
    <s v="B 476"/>
    <n v="860"/>
    <n v="1100"/>
    <s v=""/>
    <x v="193"/>
    <x v="0"/>
    <x v="1"/>
    <x v="1"/>
    <x v="1"/>
    <x v="2"/>
    <s v="FRETE EXTRAS"/>
    <n v="7"/>
    <s v="2022"/>
    <x v="2"/>
  </r>
  <r>
    <d v="2022-07-01T00:00:00"/>
    <s v="F"/>
    <s v="RIO (ARMAZENAMENTO TRUCK - 25/06 A 01/07)"/>
    <x v="0"/>
    <s v="27.665.906/0009-39"/>
    <d v="2022-07-21T00:00:00"/>
    <s v="B 477"/>
    <n v="861"/>
    <n v="4900"/>
    <s v=""/>
    <x v="194"/>
    <x v="0"/>
    <x v="1"/>
    <x v="2"/>
    <x v="1"/>
    <x v="2"/>
    <s v="FRETE EXTRAS"/>
    <n v="7"/>
    <s v="2022"/>
    <x v="2"/>
  </r>
  <r>
    <d v="2022-07-02T00:00:00"/>
    <s v="F"/>
    <s v="RIO (MACAÉ)"/>
    <x v="0"/>
    <s v="27.665.906/0009-39"/>
    <d v="2022-07-22T00:00:00"/>
    <s v="B 478"/>
    <n v="862"/>
    <n v="1500"/>
    <s v=""/>
    <x v="195"/>
    <x v="0"/>
    <x v="1"/>
    <x v="2"/>
    <x v="1"/>
    <x v="2"/>
    <s v="FRETE EXTRAS"/>
    <n v="7"/>
    <s v="2022"/>
    <x v="2"/>
  </r>
  <r>
    <d v="2022-07-02T00:00:00"/>
    <s v="F"/>
    <s v="RIO (MARICA POINT SUPER)"/>
    <x v="0"/>
    <s v="27.665.906/0009-39"/>
    <d v="2022-07-22T00:00:00"/>
    <s v="B 479"/>
    <n v="863"/>
    <n v="800"/>
    <s v=""/>
    <x v="195"/>
    <x v="0"/>
    <x v="1"/>
    <x v="2"/>
    <x v="1"/>
    <x v="2"/>
    <s v="FRETE EXTRAS"/>
    <n v="7"/>
    <s v="2022"/>
    <x v="2"/>
  </r>
  <r>
    <d v="2022-07-02T00:00:00"/>
    <s v="F"/>
    <s v="RIO (ITABORAI POINT)"/>
    <x v="0"/>
    <s v="27.665.906/0009-39"/>
    <d v="2022-07-22T00:00:00"/>
    <s v="B 480"/>
    <n v="864"/>
    <n v="600"/>
    <s v=""/>
    <x v="195"/>
    <x v="0"/>
    <x v="1"/>
    <x v="2"/>
    <x v="1"/>
    <x v="2"/>
    <s v="FRETE EXTRAS"/>
    <n v="7"/>
    <s v="2022"/>
    <x v="2"/>
  </r>
  <r>
    <d v="2022-07-02T00:00:00"/>
    <s v="F"/>
    <s v="RIO (ITAGUAI POINT)"/>
    <x v="0"/>
    <s v="27.665.906/0009-39"/>
    <d v="2022-07-22T00:00:00"/>
    <s v="B 481"/>
    <n v="865"/>
    <n v="500"/>
    <s v=""/>
    <x v="195"/>
    <x v="0"/>
    <x v="1"/>
    <x v="2"/>
    <x v="1"/>
    <x v="2"/>
    <s v="FRETE EXTRAS"/>
    <n v="7"/>
    <s v="2022"/>
    <x v="2"/>
  </r>
  <r>
    <d v="2022-07-02T00:00:00"/>
    <s v="F"/>
    <s v="RIO (VARIAS LOJAS - 6 LOJAS HABIBS)"/>
    <x v="0"/>
    <s v="27.665.906/0009-39"/>
    <d v="2022-07-22T00:00:00"/>
    <s v="B 482"/>
    <n v="866"/>
    <n v="1320"/>
    <s v=""/>
    <x v="195"/>
    <x v="0"/>
    <x v="1"/>
    <x v="2"/>
    <x v="1"/>
    <x v="2"/>
    <s v="FRETE EXTRAS"/>
    <n v="7"/>
    <s v="2022"/>
    <x v="2"/>
  </r>
  <r>
    <d v="2022-07-02T00:00:00"/>
    <s v="F"/>
    <s v="RIO (VARIAS LOJAS - 5 LOJAS HABIBS)"/>
    <x v="0"/>
    <s v="27.665.906/0009-39"/>
    <d v="2022-07-22T00:00:00"/>
    <s v="B 483"/>
    <n v="867"/>
    <n v="1100"/>
    <s v=""/>
    <x v="195"/>
    <x v="0"/>
    <x v="1"/>
    <x v="2"/>
    <x v="1"/>
    <x v="2"/>
    <s v="FRETE EXTRAS"/>
    <n v="7"/>
    <s v="2022"/>
    <x v="2"/>
  </r>
  <r>
    <d v="2022-07-04T00:00:00"/>
    <s v="F"/>
    <s v="RIO (REX BAYMARKET/QUIOSQUE BAYMARKET)"/>
    <x v="0"/>
    <s v="27.665.906/0009-39"/>
    <d v="2022-07-25T00:00:00"/>
    <s v="B 484"/>
    <n v="868"/>
    <n v="500"/>
    <s v=""/>
    <x v="196"/>
    <x v="0"/>
    <x v="1"/>
    <x v="2"/>
    <x v="1"/>
    <x v="2"/>
    <s v="FRETE EXTRAS"/>
    <n v="7"/>
    <s v="2022"/>
    <x v="0"/>
  </r>
  <r>
    <d v="2022-07-04T00:00:00"/>
    <s v="F"/>
    <s v="RIO (VILOG)"/>
    <x v="0"/>
    <s v="27.665.906/0009-39"/>
    <d v="2022-07-25T00:00:00"/>
    <s v="B 485"/>
    <n v="870"/>
    <n v="1100"/>
    <s v=""/>
    <x v="196"/>
    <x v="0"/>
    <x v="1"/>
    <x v="2"/>
    <x v="1"/>
    <x v="2"/>
    <s v="FRETE EXTRAS"/>
    <n v="7"/>
    <s v="2022"/>
    <x v="0"/>
  </r>
  <r>
    <d v="2022-07-05T00:00:00"/>
    <s v="F"/>
    <s v="RIO (VILOG)"/>
    <x v="0"/>
    <s v="27.665.906/0009-39"/>
    <d v="2022-07-25T00:00:00"/>
    <s v="B 486"/>
    <n v="871"/>
    <n v="1100"/>
    <s v=""/>
    <x v="196"/>
    <x v="0"/>
    <x v="1"/>
    <x v="2"/>
    <x v="1"/>
    <x v="2"/>
    <s v="FRETE EXTRAS"/>
    <n v="7"/>
    <s v="2022"/>
    <x v="0"/>
  </r>
  <r>
    <d v="2022-07-05T00:00:00"/>
    <s v="F"/>
    <s v="RIO (ARMAZENAMENTO TRUCK - 02/07 A 04/07)"/>
    <x v="0"/>
    <s v="27.665.906/0009-39"/>
    <d v="2022-07-25T00:00:00"/>
    <s v="B 487"/>
    <n v="872"/>
    <n v="2100"/>
    <s v=""/>
    <x v="196"/>
    <x v="0"/>
    <x v="1"/>
    <x v="2"/>
    <x v="1"/>
    <x v="2"/>
    <s v="FRETE EXTRAS"/>
    <n v="7"/>
    <s v="2022"/>
    <x v="0"/>
  </r>
  <r>
    <d v="2022-07-07T00:00:00"/>
    <s v="F"/>
    <s v="RIO (VARIAS LOJAS - 7 LOJAS REX)"/>
    <x v="0"/>
    <s v="27.665.906/0009-39"/>
    <d v="2022-07-27T00:00:00"/>
    <s v="B 488"/>
    <n v="873"/>
    <n v="1540"/>
    <s v=""/>
    <x v="182"/>
    <x v="0"/>
    <x v="1"/>
    <x v="2"/>
    <x v="1"/>
    <x v="2"/>
    <s v="FRETE EXTRAS"/>
    <n v="7"/>
    <s v="2022"/>
    <x v="0"/>
  </r>
  <r>
    <d v="2022-07-07T00:00:00"/>
    <s v="F"/>
    <s v="RIO (VARIAS LOJAS - 8 LOJAS REX)"/>
    <x v="0"/>
    <s v="27.665.906/0009-39"/>
    <d v="2022-07-27T00:00:00"/>
    <s v="B 489"/>
    <n v="874"/>
    <n v="1760"/>
    <s v=""/>
    <x v="182"/>
    <x v="0"/>
    <x v="1"/>
    <x v="2"/>
    <x v="1"/>
    <x v="2"/>
    <s v="FRETE EXTRAS"/>
    <n v="7"/>
    <s v="2022"/>
    <x v="0"/>
  </r>
  <r>
    <d v="2022-07-07T00:00:00"/>
    <s v="F"/>
    <s v="RIO (VARIAS LOJAS - 6 LOJAS REX)"/>
    <x v="0"/>
    <s v="27.665.906/0009-39"/>
    <d v="2022-07-27T00:00:00"/>
    <s v="B 490"/>
    <n v="875"/>
    <n v="1320"/>
    <s v=""/>
    <x v="182"/>
    <x v="0"/>
    <x v="1"/>
    <x v="2"/>
    <x v="1"/>
    <x v="2"/>
    <s v="FRETE EXTRAS"/>
    <n v="7"/>
    <s v="2022"/>
    <x v="0"/>
  </r>
  <r>
    <d v="2022-07-07T00:00:00"/>
    <s v="F"/>
    <s v="RIO (VARIAS LOJAS - 6 LOJAS REX)"/>
    <x v="0"/>
    <s v="27.665.906/0009-39"/>
    <d v="2022-07-27T00:00:00"/>
    <s v="B 491"/>
    <n v="876"/>
    <n v="1320"/>
    <s v=""/>
    <x v="182"/>
    <x v="0"/>
    <x v="1"/>
    <x v="2"/>
    <x v="1"/>
    <x v="2"/>
    <s v="FRETE EXTRAS"/>
    <n v="7"/>
    <s v="2022"/>
    <x v="0"/>
  </r>
  <r>
    <d v="2022-07-07T00:00:00"/>
    <s v="F"/>
    <s v="RIO (MARICA POINT SUPER)"/>
    <x v="0"/>
    <s v="27.665.906/0009-39"/>
    <d v="2022-07-27T00:00:00"/>
    <s v="B 492"/>
    <n v="877"/>
    <n v="800"/>
    <s v=""/>
    <x v="182"/>
    <x v="0"/>
    <x v="1"/>
    <x v="2"/>
    <x v="1"/>
    <x v="2"/>
    <s v="FRETE EXTRAS"/>
    <n v="7"/>
    <s v="2022"/>
    <x v="0"/>
  </r>
  <r>
    <d v="2022-07-07T00:00:00"/>
    <s v="F"/>
    <s v="RIO (VARIAS LOJAS - 5 LOJAS)"/>
    <x v="0"/>
    <s v="27.665.906/0009-39"/>
    <d v="2022-07-27T00:00:00"/>
    <s v="B 493"/>
    <n v="878"/>
    <n v="1100"/>
    <s v=""/>
    <x v="182"/>
    <x v="0"/>
    <x v="1"/>
    <x v="2"/>
    <x v="1"/>
    <x v="2"/>
    <s v="FRETE EXTRAS"/>
    <n v="7"/>
    <s v="2022"/>
    <x v="0"/>
  </r>
  <r>
    <d v="2022-07-07T00:00:00"/>
    <s v="F"/>
    <s v="RIO (VARIAS LOJAS - 6 LOJAS)"/>
    <x v="0"/>
    <s v="27.665.906/0009-39"/>
    <d v="2022-07-27T00:00:00"/>
    <s v="B 494"/>
    <n v="879"/>
    <n v="1320"/>
    <s v=""/>
    <x v="182"/>
    <x v="0"/>
    <x v="1"/>
    <x v="2"/>
    <x v="1"/>
    <x v="2"/>
    <s v="FRETE EXTRAS"/>
    <n v="7"/>
    <s v="2022"/>
    <x v="0"/>
  </r>
  <r>
    <d v="2022-07-07T00:00:00"/>
    <s v="F"/>
    <s v="RIO (ITAGUAI POINT)"/>
    <x v="0"/>
    <s v="27.665.906/0009-39"/>
    <d v="2022-07-27T00:00:00"/>
    <s v="B 495"/>
    <n v="880"/>
    <n v="500"/>
    <s v=""/>
    <x v="182"/>
    <x v="0"/>
    <x v="1"/>
    <x v="2"/>
    <x v="1"/>
    <x v="2"/>
    <s v="FRETE EXTRAS"/>
    <n v="7"/>
    <s v="2022"/>
    <x v="0"/>
  </r>
  <r>
    <d v="2022-07-08T00:00:00"/>
    <s v="F"/>
    <s v="RIO (RAGAZZO AMERICAS)"/>
    <x v="0"/>
    <s v="27.665.906/0009-39"/>
    <d v="2022-07-28T00:00:00"/>
    <s v="B 496"/>
    <n v="881"/>
    <n v="400"/>
    <s v=""/>
    <x v="197"/>
    <x v="0"/>
    <x v="1"/>
    <x v="2"/>
    <x v="1"/>
    <x v="2"/>
    <s v="FRETE EXTRAS"/>
    <n v="7"/>
    <s v="2022"/>
    <x v="2"/>
  </r>
  <r>
    <d v="2022-07-08T00:00:00"/>
    <s v="F"/>
    <s v="RIO (VILOG)"/>
    <x v="0"/>
    <s v="27.665.906/0009-39"/>
    <d v="2022-07-28T00:00:00"/>
    <s v="B 497"/>
    <n v="882"/>
    <n v="1100"/>
    <s v=""/>
    <x v="197"/>
    <x v="0"/>
    <x v="1"/>
    <x v="2"/>
    <x v="1"/>
    <x v="2"/>
    <s v="FRETE EXTRAS"/>
    <n v="7"/>
    <s v="2022"/>
    <x v="2"/>
  </r>
  <r>
    <d v="2022-07-21T00:00:00"/>
    <s v="H"/>
    <s v="Alameda São Boaventura"/>
    <x v="0"/>
    <s v="27.665.906/0070-03"/>
    <d v="2022-08-01T00:00:00"/>
    <n v="402"/>
    <n v="899"/>
    <n v="5000"/>
    <s v=""/>
    <x v="198"/>
    <x v="0"/>
    <x v="1"/>
    <x v="2"/>
    <x v="1"/>
    <x v="3"/>
    <s v="HABIBS"/>
    <n v="8"/>
    <s v="2022"/>
    <x v="3"/>
  </r>
  <r>
    <d v="2022-07-21T00:00:00"/>
    <s v="H"/>
    <s v="Américas ( Padeli )"/>
    <x v="0"/>
    <s v="27.665.906/0034-40"/>
    <d v="2022-08-01T00:00:00"/>
    <n v="403"/>
    <n v="900"/>
    <n v="6000"/>
    <s v=""/>
    <x v="198"/>
    <x v="0"/>
    <x v="1"/>
    <x v="2"/>
    <x v="1"/>
    <x v="3"/>
    <s v="HABIBS"/>
    <n v="8"/>
    <s v="2022"/>
    <x v="3"/>
  </r>
  <r>
    <d v="2022-07-21T00:00:00"/>
    <s v="H"/>
    <s v="Av Brasil"/>
    <x v="0"/>
    <s v="27.665.906/0039-54"/>
    <d v="2022-08-01T00:00:00"/>
    <n v="404"/>
    <n v="901"/>
    <n v="5000"/>
    <s v=""/>
    <x v="198"/>
    <x v="0"/>
    <x v="1"/>
    <x v="2"/>
    <x v="1"/>
    <x v="3"/>
    <s v="HABIBS"/>
    <n v="8"/>
    <s v="2022"/>
    <x v="3"/>
  </r>
  <r>
    <d v="2022-07-21T00:00:00"/>
    <s v="H"/>
    <s v="Belford Roxo"/>
    <x v="0"/>
    <s v="27.665.906/0040-98"/>
    <d v="2022-08-01T00:00:00"/>
    <n v="405"/>
    <n v="902"/>
    <n v="4000"/>
    <s v=""/>
    <x v="198"/>
    <x v="0"/>
    <x v="1"/>
    <x v="2"/>
    <x v="1"/>
    <x v="3"/>
    <s v="HABIBS"/>
    <n v="8"/>
    <s v="2022"/>
    <x v="3"/>
  </r>
  <r>
    <d v="2022-07-21T00:00:00"/>
    <s v="H"/>
    <s v="Campinho"/>
    <x v="2"/>
    <s v="16.492.785/0001-05"/>
    <d v="2022-08-01T00:00:00"/>
    <n v="406"/>
    <n v="903"/>
    <n v="4000"/>
    <s v=""/>
    <x v="199"/>
    <x v="0"/>
    <x v="1"/>
    <x v="2"/>
    <x v="1"/>
    <x v="3"/>
    <s v="HABIBS"/>
    <n v="8"/>
    <s v="2022"/>
    <x v="3"/>
  </r>
  <r>
    <d v="2022-07-21T00:00:00"/>
    <s v="H"/>
    <s v="Campo Grande I"/>
    <x v="0"/>
    <s v="27.665.906/0041-79"/>
    <d v="2022-08-01T00:00:00"/>
    <n v="407"/>
    <n v="904"/>
    <n v="5900"/>
    <s v=""/>
    <x v="198"/>
    <x v="0"/>
    <x v="1"/>
    <x v="2"/>
    <x v="1"/>
    <x v="3"/>
    <s v="HABIBS"/>
    <n v="8"/>
    <s v="2022"/>
    <x v="3"/>
  </r>
  <r>
    <d v="2022-07-21T00:00:00"/>
    <s v="H"/>
    <s v="Campo Grande II"/>
    <x v="0"/>
    <s v="27.665.906/0056-55"/>
    <d v="2022-08-01T00:00:00"/>
    <n v="408"/>
    <n v="905"/>
    <n v="4500"/>
    <s v=""/>
    <x v="198"/>
    <x v="0"/>
    <x v="1"/>
    <x v="2"/>
    <x v="1"/>
    <x v="3"/>
    <s v="HABIBS"/>
    <n v="8"/>
    <s v="2022"/>
    <x v="3"/>
  </r>
  <r>
    <d v="2022-07-21T00:00:00"/>
    <s v="H"/>
    <s v="Central do Brasil"/>
    <x v="0"/>
    <s v="27.665.906/0058-17"/>
    <d v="2022-08-01T00:00:00"/>
    <n v="409"/>
    <n v="906"/>
    <n v="2000"/>
    <s v=""/>
    <x v="198"/>
    <x v="0"/>
    <x v="1"/>
    <x v="2"/>
    <x v="1"/>
    <x v="3"/>
    <s v="HABIBS"/>
    <n v="8"/>
    <s v="2022"/>
    <x v="3"/>
  </r>
  <r>
    <d v="2022-07-21T00:00:00"/>
    <s v="H"/>
    <s v="Estrada Bandeirantes"/>
    <x v="0"/>
    <s v="27.665.906/0043-30"/>
    <d v="2022-08-01T00:00:00"/>
    <n v="410"/>
    <n v="907"/>
    <n v="6000"/>
    <s v=""/>
    <x v="198"/>
    <x v="0"/>
    <x v="1"/>
    <x v="2"/>
    <x v="1"/>
    <x v="3"/>
    <s v="HABIBS"/>
    <n v="8"/>
    <s v="2022"/>
    <x v="3"/>
  </r>
  <r>
    <d v="2022-07-21T00:00:00"/>
    <s v="H"/>
    <s v="Ilha do Governador"/>
    <x v="0"/>
    <s v="27.665.906/0069-70"/>
    <d v="2022-08-01T00:00:00"/>
    <n v="411"/>
    <n v="908"/>
    <n v="5800"/>
    <s v=""/>
    <x v="198"/>
    <x v="0"/>
    <x v="1"/>
    <x v="2"/>
    <x v="1"/>
    <x v="3"/>
    <s v="HABIBS"/>
    <n v="8"/>
    <s v="2022"/>
    <x v="3"/>
  </r>
  <r>
    <d v="2022-07-21T00:00:00"/>
    <s v="H"/>
    <s v="Intendente Magalhães"/>
    <x v="0"/>
    <s v="27.665.906/0064-65"/>
    <d v="2022-08-01T00:00:00"/>
    <n v="412"/>
    <n v="909"/>
    <n v="5000"/>
    <s v=""/>
    <x v="198"/>
    <x v="0"/>
    <x v="1"/>
    <x v="2"/>
    <x v="1"/>
    <x v="3"/>
    <s v="HABIBS"/>
    <n v="8"/>
    <s v="2022"/>
    <x v="3"/>
  </r>
  <r>
    <d v="2022-07-21T00:00:00"/>
    <s v="H"/>
    <s v="Madureira"/>
    <x v="0"/>
    <s v="27.665.906/0060-31"/>
    <d v="2022-08-01T00:00:00"/>
    <n v="413"/>
    <n v="910"/>
    <n v="1150"/>
    <s v=""/>
    <x v="198"/>
    <x v="0"/>
    <x v="1"/>
    <x v="2"/>
    <x v="1"/>
    <x v="3"/>
    <s v="HABIBS"/>
    <n v="8"/>
    <s v="2022"/>
    <x v="3"/>
  </r>
  <r>
    <d v="2022-07-21T00:00:00"/>
    <s v="H"/>
    <s v="Méier"/>
    <x v="0"/>
    <s v="27.665.906/0037-92"/>
    <d v="2022-08-01T00:00:00"/>
    <n v="414"/>
    <n v="911"/>
    <n v="5500"/>
    <s v=""/>
    <x v="198"/>
    <x v="0"/>
    <x v="1"/>
    <x v="2"/>
    <x v="1"/>
    <x v="3"/>
    <s v="HABIBS"/>
    <n v="8"/>
    <s v="2022"/>
    <x v="3"/>
  </r>
  <r>
    <d v="2022-07-21T00:00:00"/>
    <s v="H"/>
    <s v="Pavuna"/>
    <x v="0"/>
    <s v="27.665.906/0047-64"/>
    <d v="2022-08-01T00:00:00"/>
    <n v="415"/>
    <n v="912"/>
    <n v="1150"/>
    <s v=""/>
    <x v="198"/>
    <x v="0"/>
    <x v="1"/>
    <x v="2"/>
    <x v="1"/>
    <x v="3"/>
    <s v="HABIBS"/>
    <n v="8"/>
    <s v="2022"/>
    <x v="3"/>
  </r>
  <r>
    <d v="2022-07-18T00:00:00"/>
    <s v="F"/>
    <s v="REAL CARNES X ITAGUAI"/>
    <x v="8"/>
    <s v="10.436.655/0001-60"/>
    <d v="2022-07-20T00:00:00"/>
    <s v="B 512"/>
    <n v="897"/>
    <n v="1800"/>
    <s v=""/>
    <x v="193"/>
    <x v="0"/>
    <x v="1"/>
    <x v="2"/>
    <x v="1"/>
    <x v="2"/>
    <s v="FRETE EXTRAS"/>
    <n v="7"/>
    <s v="2022"/>
    <x v="2"/>
  </r>
  <r>
    <d v="2022-07-21T00:00:00"/>
    <s v="H"/>
    <s v="Pilares"/>
    <x v="0"/>
    <s v="27.665.906/0042-50"/>
    <d v="2022-08-01T00:00:00"/>
    <n v="416"/>
    <n v="913"/>
    <n v="4800"/>
    <s v=""/>
    <x v="198"/>
    <x v="0"/>
    <x v="1"/>
    <x v="2"/>
    <x v="1"/>
    <x v="3"/>
    <s v="HABIBS"/>
    <n v="8"/>
    <s v="2022"/>
    <x v="3"/>
  </r>
  <r>
    <d v="2022-07-21T00:00:00"/>
    <s v="H"/>
    <s v="Pres Vargas"/>
    <x v="0"/>
    <s v="27.665.906/0054-93"/>
    <d v="2022-08-01T00:00:00"/>
    <n v="417"/>
    <n v="914"/>
    <n v="3000"/>
    <s v=""/>
    <x v="198"/>
    <x v="0"/>
    <x v="1"/>
    <x v="2"/>
    <x v="1"/>
    <x v="3"/>
    <s v="HABIBS"/>
    <n v="8"/>
    <s v="2022"/>
    <x v="3"/>
  </r>
  <r>
    <d v="2022-07-21T00:00:00"/>
    <s v="H"/>
    <s v="São Gonçalo"/>
    <x v="0"/>
    <s v="27.665.906/0038-73"/>
    <d v="2022-08-01T00:00:00"/>
    <n v="418"/>
    <n v="915"/>
    <n v="4000"/>
    <s v=""/>
    <x v="198"/>
    <x v="0"/>
    <x v="1"/>
    <x v="2"/>
    <x v="1"/>
    <x v="3"/>
    <s v="HABIBS"/>
    <n v="8"/>
    <s v="2022"/>
    <x v="3"/>
  </r>
  <r>
    <d v="2022-07-21T00:00:00"/>
    <s v="H"/>
    <s v="Ragazzo Americas"/>
    <x v="3"/>
    <s v="22.749.835/0157-07"/>
    <d v="2022-08-01T00:00:00"/>
    <n v="419"/>
    <n v="916"/>
    <n v="2500"/>
    <s v=""/>
    <x v="198"/>
    <x v="0"/>
    <x v="1"/>
    <x v="2"/>
    <x v="1"/>
    <x v="3"/>
    <s v="HABIBS"/>
    <n v="8"/>
    <s v="2022"/>
    <x v="3"/>
  </r>
  <r>
    <d v="2022-07-13T00:00:00"/>
    <s v="F"/>
    <s v="RIO (VILOG)"/>
    <x v="0"/>
    <s v="27.665.906/0009-39"/>
    <d v="2022-08-02T00:00:00"/>
    <s v="B 498"/>
    <n v="883"/>
    <n v="1100"/>
    <s v=""/>
    <x v="200"/>
    <x v="0"/>
    <x v="1"/>
    <x v="2"/>
    <x v="1"/>
    <x v="3"/>
    <s v="FRETE EXTRAS"/>
    <n v="8"/>
    <s v="2022"/>
    <x v="3"/>
  </r>
  <r>
    <d v="2022-07-13T00:00:00"/>
    <s v="F"/>
    <s v="RIO (RAGAZZO AMERICAS)"/>
    <x v="0"/>
    <s v="27.665.906/0009-39"/>
    <d v="2022-08-02T00:00:00"/>
    <s v="B 499"/>
    <n v="884"/>
    <n v="400"/>
    <s v=""/>
    <x v="200"/>
    <x v="0"/>
    <x v="1"/>
    <x v="2"/>
    <x v="1"/>
    <x v="3"/>
    <s v="FRETE EXTRAS"/>
    <n v="8"/>
    <s v="2022"/>
    <x v="3"/>
  </r>
  <r>
    <d v="2022-07-15T00:00:00"/>
    <s v="F"/>
    <s v="RIO (VILOG)"/>
    <x v="0"/>
    <s v="27.665.906/0009-39"/>
    <d v="2022-08-04T00:00:00"/>
    <s v="B 500"/>
    <n v="885"/>
    <n v="1100"/>
    <s v=""/>
    <x v="201"/>
    <x v="0"/>
    <x v="1"/>
    <x v="2"/>
    <x v="1"/>
    <x v="3"/>
    <s v="FRETE EXTRAS"/>
    <n v="8"/>
    <s v="2022"/>
    <x v="3"/>
  </r>
  <r>
    <d v="2022-07-15T00:00:00"/>
    <s v="F"/>
    <s v="RIO (HABIBS CAMPINHO)"/>
    <x v="0"/>
    <s v="27.665.906/0009-39"/>
    <d v="2022-08-04T00:00:00"/>
    <s v="B 501"/>
    <n v="886"/>
    <n v="220"/>
    <s v=""/>
    <x v="201"/>
    <x v="0"/>
    <x v="1"/>
    <x v="2"/>
    <x v="1"/>
    <x v="3"/>
    <s v="FRETE EXTRAS"/>
    <n v="8"/>
    <s v="2022"/>
    <x v="3"/>
  </r>
  <r>
    <d v="2022-07-15T00:00:00"/>
    <s v="F"/>
    <s v="RIO (VARIAS LOJAS - 7 LOJAS REX)"/>
    <x v="0"/>
    <s v="27.665.906/0009-39"/>
    <d v="2022-08-04T00:00:00"/>
    <s v="B 502"/>
    <n v="887"/>
    <n v="1540"/>
    <s v=""/>
    <x v="201"/>
    <x v="0"/>
    <x v="1"/>
    <x v="2"/>
    <x v="1"/>
    <x v="3"/>
    <s v="FRETE EXTRAS"/>
    <n v="8"/>
    <s v="2022"/>
    <x v="3"/>
  </r>
  <r>
    <d v="2022-07-15T00:00:00"/>
    <s v="F"/>
    <s v="RIO (VARIAS LOJAS - 11 LOJAS REX)"/>
    <x v="0"/>
    <s v="27.665.906/0009-39"/>
    <d v="2022-08-04T00:00:00"/>
    <s v="B 503"/>
    <n v="888"/>
    <n v="2420"/>
    <s v=""/>
    <x v="201"/>
    <x v="0"/>
    <x v="1"/>
    <x v="2"/>
    <x v="1"/>
    <x v="3"/>
    <s v="FRETE EXTRAS"/>
    <n v="8"/>
    <s v="2022"/>
    <x v="3"/>
  </r>
  <r>
    <d v="2022-07-15T00:00:00"/>
    <s v="F"/>
    <s v="RIO (VARIAS LOJAS - 6 LOJAS REX)"/>
    <x v="0"/>
    <s v="27.665.906/0009-39"/>
    <d v="2022-08-04T00:00:00"/>
    <s v="B 504"/>
    <n v="889"/>
    <n v="1320"/>
    <s v=""/>
    <x v="201"/>
    <x v="0"/>
    <x v="1"/>
    <x v="2"/>
    <x v="1"/>
    <x v="3"/>
    <s v="FRETE EXTRAS"/>
    <n v="8"/>
    <s v="2022"/>
    <x v="3"/>
  </r>
  <r>
    <d v="2022-07-15T00:00:00"/>
    <s v="F"/>
    <s v="RIO (VARIAS LOJAS - 9 LOJAS REX)"/>
    <x v="0"/>
    <s v="27.665.906/0009-39"/>
    <d v="2022-08-04T00:00:00"/>
    <s v="B 505"/>
    <n v="890"/>
    <n v="1980"/>
    <s v=""/>
    <x v="201"/>
    <x v="0"/>
    <x v="1"/>
    <x v="2"/>
    <x v="1"/>
    <x v="3"/>
    <s v="FRETE EXTRAS"/>
    <n v="8"/>
    <s v="2022"/>
    <x v="3"/>
  </r>
  <r>
    <d v="2022-07-15T00:00:00"/>
    <s v="F"/>
    <s v="RIO (VARIAS LOJAS - 8 LOJAS REX)"/>
    <x v="0"/>
    <s v="27.665.906/0009-39"/>
    <d v="2022-08-04T00:00:00"/>
    <s v="B 506"/>
    <n v="891"/>
    <n v="1760"/>
    <s v=""/>
    <x v="201"/>
    <x v="0"/>
    <x v="1"/>
    <x v="2"/>
    <x v="1"/>
    <x v="3"/>
    <s v="FRETE EXTRAS"/>
    <n v="8"/>
    <s v="2022"/>
    <x v="3"/>
  </r>
  <r>
    <d v="2022-07-15T00:00:00"/>
    <s v="F"/>
    <s v="RIO (VARIAS LOJAS - 5 LOJAS HABIBS)"/>
    <x v="0"/>
    <s v="27.665.906/0009-39"/>
    <d v="2022-08-04T00:00:00"/>
    <s v="B 507"/>
    <n v="892"/>
    <n v="1100"/>
    <s v=""/>
    <x v="201"/>
    <x v="0"/>
    <x v="1"/>
    <x v="2"/>
    <x v="1"/>
    <x v="3"/>
    <s v="FRETE EXTRAS"/>
    <n v="8"/>
    <s v="2022"/>
    <x v="3"/>
  </r>
  <r>
    <d v="2022-07-15T00:00:00"/>
    <s v="F"/>
    <s v="RIO (MACAÉ)"/>
    <x v="0"/>
    <s v="27.665.906/0009-39"/>
    <d v="2022-08-04T00:00:00"/>
    <s v="B 508"/>
    <n v="893"/>
    <n v="1500"/>
    <s v=""/>
    <x v="201"/>
    <x v="0"/>
    <x v="1"/>
    <x v="2"/>
    <x v="1"/>
    <x v="3"/>
    <s v="FRETE EXTRAS"/>
    <n v="8"/>
    <s v="2022"/>
    <x v="3"/>
  </r>
  <r>
    <d v="2022-08-01T00:00:00"/>
    <s v="F"/>
    <s v="REAL CARNES 27/07/22 A 29/07/22"/>
    <x v="8"/>
    <s v="10.436.655/0001-60"/>
    <d v="2022-08-05T00:00:00"/>
    <s v="TED"/>
    <n v="941"/>
    <n v="4399"/>
    <s v=""/>
    <x v="201"/>
    <x v="0"/>
    <x v="1"/>
    <x v="3"/>
    <x v="1"/>
    <x v="3"/>
    <s v="FRETE EXTRAS"/>
    <n v="8"/>
    <s v="2022"/>
    <x v="3"/>
  </r>
  <r>
    <d v="2022-07-17T00:00:00"/>
    <s v="F"/>
    <s v="RIO (VARIAS LOJAS - 6 LOJAS HABIBS)"/>
    <x v="0"/>
    <s v="27.665.906/0009-39"/>
    <d v="2022-08-08T00:00:00"/>
    <s v="B 509"/>
    <n v="894"/>
    <n v="1320"/>
    <s v=""/>
    <x v="202"/>
    <x v="0"/>
    <x v="1"/>
    <x v="2"/>
    <x v="1"/>
    <x v="3"/>
    <s v="FRETE EXTRAS"/>
    <n v="8"/>
    <s v="2022"/>
    <x v="3"/>
  </r>
  <r>
    <d v="2022-07-17T00:00:00"/>
    <s v="F"/>
    <s v="RIO (VARIAS LOJAS - 6 LOJAS HABIBS)"/>
    <x v="0"/>
    <s v="27.665.906/0009-39"/>
    <d v="2022-08-08T00:00:00"/>
    <s v="B 510"/>
    <n v="895"/>
    <n v="1320"/>
    <s v=""/>
    <x v="202"/>
    <x v="0"/>
    <x v="1"/>
    <x v="2"/>
    <x v="1"/>
    <x v="3"/>
    <s v="FRETE EXTRAS"/>
    <n v="8"/>
    <s v="2022"/>
    <x v="3"/>
  </r>
  <r>
    <d v="2022-07-18T00:00:00"/>
    <s v="F"/>
    <s v="RIO (RAGAZZO AMERICAS)"/>
    <x v="0"/>
    <s v="27.665.906/0009-39"/>
    <d v="2022-08-08T00:00:00"/>
    <s v="B 514"/>
    <n v="896"/>
    <n v="400"/>
    <s v=""/>
    <x v="202"/>
    <x v="0"/>
    <x v="1"/>
    <x v="2"/>
    <x v="1"/>
    <x v="3"/>
    <s v="FRETE EXTRAS"/>
    <n v="8"/>
    <s v="2022"/>
    <x v="3"/>
  </r>
  <r>
    <d v="2022-07-20T00:00:00"/>
    <s v="F"/>
    <s v="RIO (RAGAZZO AMERICAS)"/>
    <x v="0"/>
    <s v="27.665.906/0009-39"/>
    <d v="2022-08-09T00:00:00"/>
    <s v="B 513"/>
    <n v="898"/>
    <n v="400"/>
    <s v=""/>
    <x v="203"/>
    <x v="0"/>
    <x v="1"/>
    <x v="2"/>
    <x v="1"/>
    <x v="3"/>
    <s v="FRETE EXTRAS"/>
    <n v="8"/>
    <s v="2022"/>
    <x v="3"/>
  </r>
  <r>
    <d v="2022-07-21T00:00:00"/>
    <s v="F"/>
    <s v="RIO (RAGAZZO AMERICAS)"/>
    <x v="0"/>
    <s v="27.665.906/0009-39"/>
    <d v="2022-08-11T00:00:00"/>
    <s v="B 515"/>
    <n v="917"/>
    <n v="300"/>
    <s v=""/>
    <x v="204"/>
    <x v="0"/>
    <x v="1"/>
    <x v="2"/>
    <x v="1"/>
    <x v="3"/>
    <s v="FRETE EXTRAS"/>
    <n v="8"/>
    <s v="2022"/>
    <x v="3"/>
  </r>
  <r>
    <d v="2022-07-22T00:00:00"/>
    <s v="F"/>
    <s v="RIO (RAGAZZO AMERICAS)"/>
    <x v="0"/>
    <s v="27.665.906/0009-39"/>
    <d v="2022-08-11T00:00:00"/>
    <s v="B 516"/>
    <n v="918"/>
    <n v="400"/>
    <s v=""/>
    <x v="204"/>
    <x v="0"/>
    <x v="1"/>
    <x v="2"/>
    <x v="1"/>
    <x v="3"/>
    <s v="FRETE EXTRAS"/>
    <n v="8"/>
    <s v="2022"/>
    <x v="3"/>
  </r>
  <r>
    <d v="2022-07-22T00:00:00"/>
    <s v="F"/>
    <s v="RIO (VILOG)"/>
    <x v="0"/>
    <s v="27.665.906/0009-39"/>
    <d v="2022-08-11T00:00:00"/>
    <s v="B 517"/>
    <n v="919"/>
    <n v="1100"/>
    <s v=""/>
    <x v="204"/>
    <x v="0"/>
    <x v="1"/>
    <x v="2"/>
    <x v="1"/>
    <x v="3"/>
    <s v="FRETE EXTRAS"/>
    <n v="8"/>
    <s v="2022"/>
    <x v="3"/>
  </r>
  <r>
    <d v="2022-07-22T00:00:00"/>
    <s v="F"/>
    <s v="RIO (VARIAS LOJAS - 4 LOJAS)"/>
    <x v="0"/>
    <s v="27.665.906/0009-39"/>
    <d v="2022-08-11T00:00:00"/>
    <s v="B 518"/>
    <n v="920"/>
    <n v="880"/>
    <s v=""/>
    <x v="204"/>
    <x v="0"/>
    <x v="1"/>
    <x v="2"/>
    <x v="1"/>
    <x v="3"/>
    <s v="FRETE EXTRAS"/>
    <n v="8"/>
    <s v="2022"/>
    <x v="3"/>
  </r>
  <r>
    <d v="2022-07-23T00:00:00"/>
    <s v="F"/>
    <s v="RIO (RAGAZZO AMERICAS)"/>
    <x v="0"/>
    <s v="27.665.906/0009-39"/>
    <d v="2022-08-15T00:00:00"/>
    <s v="B 519"/>
    <n v="921"/>
    <n v="500"/>
    <s v=""/>
    <x v="205"/>
    <x v="0"/>
    <x v="1"/>
    <x v="2"/>
    <x v="1"/>
    <x v="3"/>
    <s v="FRETE EXTRAS"/>
    <n v="8"/>
    <s v="2022"/>
    <x v="3"/>
  </r>
  <r>
    <d v="2022-07-25T00:00:00"/>
    <s v="F"/>
    <s v="RIO (VARIAS LOJAS - 8 LOJAS HABIBS)"/>
    <x v="0"/>
    <s v="27.665.906/0009-39"/>
    <d v="2022-08-15T00:00:00"/>
    <s v="B 520"/>
    <n v="922"/>
    <n v="1760"/>
    <s v=""/>
    <x v="205"/>
    <x v="0"/>
    <x v="1"/>
    <x v="2"/>
    <x v="1"/>
    <x v="3"/>
    <s v="FRETE EXTRAS"/>
    <n v="8"/>
    <s v="2022"/>
    <x v="3"/>
  </r>
  <r>
    <d v="2022-07-25T00:00:00"/>
    <s v="F"/>
    <s v="RIO (ARMAZENAMENTO TRUCK - 20/07 A 24/07)"/>
    <x v="0"/>
    <s v="27.665.906/0009-39"/>
    <d v="2022-08-15T00:00:00"/>
    <s v="B 521"/>
    <n v="923"/>
    <n v="3500"/>
    <s v=""/>
    <x v="205"/>
    <x v="0"/>
    <x v="1"/>
    <x v="2"/>
    <x v="1"/>
    <x v="3"/>
    <s v="FRETE EXTRAS"/>
    <n v="8"/>
    <s v="2022"/>
    <x v="3"/>
  </r>
  <r>
    <d v="2022-07-26T00:00:00"/>
    <s v="F"/>
    <s v="RIO (VARIAS LOJAS - 7 LOJAS HABIBS)"/>
    <x v="0"/>
    <s v="27.665.906/0009-39"/>
    <d v="2022-08-15T00:00:00"/>
    <s v="B 522"/>
    <n v="924"/>
    <n v="1540"/>
    <s v=""/>
    <x v="205"/>
    <x v="0"/>
    <x v="1"/>
    <x v="2"/>
    <x v="1"/>
    <x v="3"/>
    <s v="FRETE EXTRAS"/>
    <n v="8"/>
    <s v="2022"/>
    <x v="3"/>
  </r>
  <r>
    <d v="2022-07-26T00:00:00"/>
    <s v="F"/>
    <s v="RIO (VARIAS LOJAS - 7 LOJAS HABIBS)"/>
    <x v="0"/>
    <s v="27.665.906/0009-39"/>
    <d v="2022-08-15T00:00:00"/>
    <s v="B 523"/>
    <n v="925"/>
    <n v="1540"/>
    <s v=""/>
    <x v="205"/>
    <x v="0"/>
    <x v="1"/>
    <x v="2"/>
    <x v="1"/>
    <x v="3"/>
    <s v="FRETE EXTRAS"/>
    <n v="8"/>
    <s v="2022"/>
    <x v="3"/>
  </r>
  <r>
    <d v="2022-07-27T00:00:00"/>
    <s v="F"/>
    <s v="RIO (VILOG)"/>
    <x v="0"/>
    <s v="27.665.906/0009-39"/>
    <d v="2022-08-16T00:00:00"/>
    <s v="B 524"/>
    <n v="926"/>
    <n v="1100"/>
    <s v=""/>
    <x v="206"/>
    <x v="0"/>
    <x v="1"/>
    <x v="2"/>
    <x v="1"/>
    <x v="3"/>
    <s v="FRETE EXTRAS"/>
    <n v="8"/>
    <s v="2022"/>
    <x v="3"/>
  </r>
  <r>
    <d v="2022-07-28T00:00:00"/>
    <s v="V"/>
    <s v="RIO X ITAPEVI"/>
    <x v="0"/>
    <s v="27.665.906/0003-43"/>
    <d v="2022-08-17T00:00:00"/>
    <s v="B 525"/>
    <n v="927"/>
    <n v="3300"/>
    <s v=""/>
    <x v="207"/>
    <x v="0"/>
    <x v="1"/>
    <x v="2"/>
    <x v="1"/>
    <x v="3"/>
    <s v="VIAGEM"/>
    <n v="8"/>
    <s v="2022"/>
    <x v="3"/>
  </r>
  <r>
    <d v="2022-07-28T00:00:00"/>
    <s v="F"/>
    <s v="RIO (VARIAS LOJAS - 11 LOJAS REX)"/>
    <x v="0"/>
    <s v="27.665.906/0009-39"/>
    <d v="2022-08-17T00:00:00"/>
    <s v="B 526"/>
    <n v="928"/>
    <n v="2420"/>
    <s v=""/>
    <x v="207"/>
    <x v="0"/>
    <x v="1"/>
    <x v="2"/>
    <x v="1"/>
    <x v="3"/>
    <s v="FRETE EXTRAS"/>
    <n v="8"/>
    <s v="2022"/>
    <x v="3"/>
  </r>
  <r>
    <d v="2022-07-28T00:00:00"/>
    <s v="F"/>
    <s v="RIO (VARIAS LOJAS - 9 LOJAS REX)"/>
    <x v="0"/>
    <s v="27.665.906/0009-39"/>
    <d v="2022-08-17T00:00:00"/>
    <s v="B 527"/>
    <n v="929"/>
    <n v="1980"/>
    <s v=""/>
    <x v="207"/>
    <x v="0"/>
    <x v="1"/>
    <x v="2"/>
    <x v="1"/>
    <x v="3"/>
    <s v="FRETE EXTRAS"/>
    <n v="8"/>
    <s v="2022"/>
    <x v="3"/>
  </r>
  <r>
    <d v="2022-07-28T00:00:00"/>
    <s v="F"/>
    <s v="RIO (VARIAS LOJAS - 8 LOJAS REX)"/>
    <x v="0"/>
    <s v="27.665.906/0009-39"/>
    <d v="2022-08-17T00:00:00"/>
    <s v="B 528"/>
    <n v="930"/>
    <n v="1760"/>
    <s v=""/>
    <x v="207"/>
    <x v="0"/>
    <x v="1"/>
    <x v="2"/>
    <x v="1"/>
    <x v="3"/>
    <s v="FRETE EXTRAS"/>
    <n v="8"/>
    <s v="2022"/>
    <x v="3"/>
  </r>
  <r>
    <d v="2022-07-28T00:00:00"/>
    <s v="F"/>
    <s v="RIO (VARIAS LOJAS - 9 LOJAS REX)"/>
    <x v="0"/>
    <s v="27.665.906/0009-39"/>
    <d v="2022-08-17T00:00:00"/>
    <s v="B 529"/>
    <n v="931"/>
    <n v="1980"/>
    <s v=""/>
    <x v="207"/>
    <x v="0"/>
    <x v="1"/>
    <x v="2"/>
    <x v="1"/>
    <x v="3"/>
    <s v="FRETE EXTRAS"/>
    <n v="8"/>
    <s v="2022"/>
    <x v="3"/>
  </r>
  <r>
    <d v="2022-07-28T00:00:00"/>
    <s v="F"/>
    <s v="RIO (VARIAS LOJAS - 8 LOJAS REX)"/>
    <x v="0"/>
    <s v="27.665.906/0009-39"/>
    <d v="2022-08-17T00:00:00"/>
    <s v="B 530"/>
    <n v="932"/>
    <n v="1760"/>
    <s v=""/>
    <x v="207"/>
    <x v="0"/>
    <x v="1"/>
    <x v="2"/>
    <x v="1"/>
    <x v="3"/>
    <s v="FRETE EXTRAS"/>
    <n v="8"/>
    <s v="2022"/>
    <x v="3"/>
  </r>
  <r>
    <d v="2022-07-31T00:00:00"/>
    <s v="V"/>
    <s v="ITAPEVI X RIO DE JANEIRO"/>
    <x v="0"/>
    <s v="27.665.906/0009-39"/>
    <d v="2022-08-22T00:00:00"/>
    <s v="B 531"/>
    <n v="933"/>
    <n v="2700"/>
    <s v=""/>
    <x v="208"/>
    <x v="0"/>
    <x v="1"/>
    <x v="2"/>
    <x v="1"/>
    <x v="3"/>
    <s v="VIAGEM"/>
    <n v="8"/>
    <s v="2022"/>
    <x v="3"/>
  </r>
  <r>
    <d v="2022-07-31T00:00:00"/>
    <s v="F"/>
    <s v="RIO (ITAGUAI POINT)"/>
    <x v="0"/>
    <s v="27.665.906/0009-39"/>
    <d v="2022-08-22T00:00:00"/>
    <s v="B 532"/>
    <n v="934"/>
    <n v="500"/>
    <s v=""/>
    <x v="208"/>
    <x v="0"/>
    <x v="1"/>
    <x v="2"/>
    <x v="1"/>
    <x v="3"/>
    <s v="FRETE EXTRAS"/>
    <n v="8"/>
    <s v="2022"/>
    <x v="3"/>
  </r>
  <r>
    <d v="2022-07-31T00:00:00"/>
    <s v="F"/>
    <s v="RIO (VARIAS LOJAS - 6 LOJAS HABIBS)"/>
    <x v="0"/>
    <s v="27.665.906/0009-39"/>
    <d v="2022-08-22T00:00:00"/>
    <s v="B 533"/>
    <n v="935"/>
    <n v="1320"/>
    <s v=""/>
    <x v="208"/>
    <x v="0"/>
    <x v="1"/>
    <x v="2"/>
    <x v="1"/>
    <x v="3"/>
    <s v="FRETE EXTRAS"/>
    <n v="8"/>
    <s v="2022"/>
    <x v="3"/>
  </r>
  <r>
    <d v="2022-07-31T00:00:00"/>
    <s v="F"/>
    <s v="RIO (VARIAS LOJAS - 7 LOJAS HABIBS)"/>
    <x v="0"/>
    <s v="27.665.906/0009-39"/>
    <d v="2022-08-22T00:00:00"/>
    <s v="B 534"/>
    <n v="936"/>
    <n v="1540"/>
    <s v=""/>
    <x v="208"/>
    <x v="0"/>
    <x v="1"/>
    <x v="2"/>
    <x v="1"/>
    <x v="3"/>
    <s v="FRETE EXTRAS"/>
    <n v="8"/>
    <s v="2022"/>
    <x v="3"/>
  </r>
  <r>
    <d v="2022-07-31T00:00:00"/>
    <s v="F"/>
    <s v="RIO (VARIAS LOJAS - 6 LOJAS HABIBS)"/>
    <x v="0"/>
    <s v="27.665.906/0009-39"/>
    <d v="2022-08-22T00:00:00"/>
    <s v="B 535"/>
    <n v="937"/>
    <n v="1320"/>
    <s v=""/>
    <x v="208"/>
    <x v="0"/>
    <x v="1"/>
    <x v="2"/>
    <x v="1"/>
    <x v="3"/>
    <s v="FRETE EXTRAS"/>
    <n v="8"/>
    <s v="2022"/>
    <x v="3"/>
  </r>
  <r>
    <d v="2022-08-01T00:00:00"/>
    <s v="F"/>
    <s v="RIO (ARMAZENAMENTO NO TRUCK - 30/07 E 31/07)"/>
    <x v="0"/>
    <s v="27.665.906/0009-39"/>
    <d v="2022-08-22T00:00:00"/>
    <s v="B 536"/>
    <n v="938"/>
    <n v="1400"/>
    <s v=""/>
    <x v="208"/>
    <x v="0"/>
    <x v="1"/>
    <x v="3"/>
    <x v="1"/>
    <x v="3"/>
    <s v="FRETE EXTRAS"/>
    <n v="8"/>
    <s v="2022"/>
    <x v="3"/>
  </r>
  <r>
    <d v="2022-08-03T00:00:00"/>
    <s v="F"/>
    <s v="RIO (VARIAS LOJAS - 7 LOJAS HABIBS)"/>
    <x v="0"/>
    <s v="27.665.906/0009-39"/>
    <d v="2022-08-23T00:00:00"/>
    <s v="B 537"/>
    <n v="942"/>
    <n v="1540"/>
    <s v=""/>
    <x v="209"/>
    <x v="0"/>
    <x v="1"/>
    <x v="3"/>
    <x v="1"/>
    <x v="3"/>
    <s v="FRETE EXTRAS"/>
    <n v="8"/>
    <s v="2022"/>
    <x v="3"/>
  </r>
  <r>
    <d v="2022-08-03T00:00:00"/>
    <s v="F"/>
    <s v="RIO (VARIAS LOJAS - 8 LOJAS HABIBS)"/>
    <x v="0"/>
    <s v="27.665.906/0009-39"/>
    <d v="2022-08-23T00:00:00"/>
    <s v="B 538"/>
    <n v="943"/>
    <n v="1760"/>
    <s v=""/>
    <x v="209"/>
    <x v="0"/>
    <x v="1"/>
    <x v="3"/>
    <x v="1"/>
    <x v="3"/>
    <s v="FRETE EXTRAS"/>
    <n v="8"/>
    <s v="2022"/>
    <x v="3"/>
  </r>
  <r>
    <d v="2022-08-05T00:00:00"/>
    <s v="F"/>
    <s v="RIO (VARIAS LOJAS - 5 LOJAS HABIBS)"/>
    <x v="0"/>
    <s v="27.665.906/0009-39"/>
    <d v="2022-08-25T00:00:00"/>
    <s v="B 539"/>
    <n v="944"/>
    <n v="1100"/>
    <s v=""/>
    <x v="210"/>
    <x v="0"/>
    <x v="1"/>
    <x v="3"/>
    <x v="1"/>
    <x v="3"/>
    <s v="FRETE EXTRAS"/>
    <n v="8"/>
    <s v="2022"/>
    <x v="3"/>
  </r>
  <r>
    <d v="2022-08-05T00:00:00"/>
    <s v="F"/>
    <s v="RIO (RAGAZZO AMERICAS)"/>
    <x v="0"/>
    <s v="27.665.906/0009-39"/>
    <d v="2022-08-25T00:00:00"/>
    <s v="B 540"/>
    <n v="945"/>
    <n v="400"/>
    <s v=""/>
    <x v="210"/>
    <x v="0"/>
    <x v="1"/>
    <x v="3"/>
    <x v="1"/>
    <x v="3"/>
    <s v="FRETE EXTRAS"/>
    <n v="8"/>
    <s v="2022"/>
    <x v="3"/>
  </r>
  <r>
    <d v="2022-08-07T00:00:00"/>
    <s v="F"/>
    <s v="RIO (MARICA POINT SUPER)"/>
    <x v="0"/>
    <s v="27.665.906/0009-39"/>
    <d v="2022-08-29T00:00:00"/>
    <s v="B 541"/>
    <n v="946"/>
    <n v="800"/>
    <s v=""/>
    <x v="210"/>
    <x v="0"/>
    <x v="1"/>
    <x v="3"/>
    <x v="1"/>
    <x v="3"/>
    <s v="FRETE EXTRAS"/>
    <n v="8"/>
    <s v="2022"/>
    <x v="3"/>
  </r>
  <r>
    <d v="2022-08-07T00:00:00"/>
    <s v="F"/>
    <s v="RIO (ITABORAI POINT)"/>
    <x v="0"/>
    <s v="27.665.906/0009-39"/>
    <d v="2022-08-29T00:00:00"/>
    <s v="B 542"/>
    <n v="947"/>
    <n v="600"/>
    <s v=""/>
    <x v="210"/>
    <x v="0"/>
    <x v="1"/>
    <x v="3"/>
    <x v="1"/>
    <x v="3"/>
    <s v="FRETE EXTRAS"/>
    <n v="8"/>
    <s v="2022"/>
    <x v="3"/>
  </r>
  <r>
    <d v="2022-08-07T00:00:00"/>
    <s v="F"/>
    <s v="RIO (VARIAS LOJAS - 8 LOJAS HABIBS)"/>
    <x v="0"/>
    <s v="27.665.906/0009-39"/>
    <d v="2022-08-29T00:00:00"/>
    <s v="B 543"/>
    <n v="948"/>
    <n v="1760"/>
    <s v=""/>
    <x v="210"/>
    <x v="0"/>
    <x v="1"/>
    <x v="3"/>
    <x v="1"/>
    <x v="3"/>
    <s v="FRETE EXTRAS"/>
    <n v="8"/>
    <s v="2022"/>
    <x v="3"/>
  </r>
  <r>
    <d v="2022-08-08T00:00:00"/>
    <s v="F"/>
    <s v="RIO (VILOG)"/>
    <x v="0"/>
    <s v="27.665.906/0009-39"/>
    <d v="2022-08-29T00:00:00"/>
    <s v="B 544"/>
    <n v="949"/>
    <n v="1100"/>
    <s v=""/>
    <x v="211"/>
    <x v="0"/>
    <x v="1"/>
    <x v="3"/>
    <x v="1"/>
    <x v="3"/>
    <s v="FRETE EXTRAS"/>
    <n v="8"/>
    <s v="2022"/>
    <x v="3"/>
  </r>
  <r>
    <d v="2022-08-08T00:00:00"/>
    <s v="F"/>
    <s v="RIO (VARIAS LOJAS - 3 LOJAS HABIBS)"/>
    <x v="0"/>
    <s v="27.665.906/0009-39"/>
    <d v="2022-08-29T00:00:00"/>
    <s v="B 545"/>
    <n v="950"/>
    <n v="660"/>
    <s v=""/>
    <x v="211"/>
    <x v="0"/>
    <x v="1"/>
    <x v="3"/>
    <x v="1"/>
    <x v="3"/>
    <s v="FRETE EXTRAS"/>
    <n v="8"/>
    <s v="2022"/>
    <x v="3"/>
  </r>
  <r>
    <d v="2022-08-10T00:00:00"/>
    <s v="F"/>
    <s v="RIO (ARMAZENAMENTO TRUCK - 03/08 A 09/08)"/>
    <x v="0"/>
    <s v="27.665.906/0009-39"/>
    <d v="2022-08-30T00:00:00"/>
    <s v="B 546"/>
    <n v="951"/>
    <n v="4900"/>
    <s v=""/>
    <x v="212"/>
    <x v="0"/>
    <x v="1"/>
    <x v="3"/>
    <x v="1"/>
    <x v="3"/>
    <s v="FRETE EXTRAS"/>
    <n v="8"/>
    <s v="2022"/>
    <x v="3"/>
  </r>
  <r>
    <d v="2022-08-11T00:00:00"/>
    <s v="F"/>
    <s v="RIO (RAGAZZO AMERICAS)"/>
    <x v="0"/>
    <s v="27.665.906/0009-39"/>
    <d v="2022-08-31T00:00:00"/>
    <s v="B 547"/>
    <n v="952"/>
    <n v="300"/>
    <s v=""/>
    <x v="213"/>
    <x v="0"/>
    <x v="1"/>
    <x v="3"/>
    <x v="1"/>
    <x v="3"/>
    <s v="FRETE EXTRAS"/>
    <n v="8"/>
    <s v="2022"/>
    <x v="3"/>
  </r>
  <r>
    <d v="2022-08-11T00:00:00"/>
    <s v="F"/>
    <s v="RIO (VARIAS LOJAS - 8 LOJAS REX)"/>
    <x v="0"/>
    <s v="27.665.906/0009-39"/>
    <d v="2022-08-31T00:00:00"/>
    <s v="B 548"/>
    <n v="953"/>
    <n v="1760"/>
    <s v=""/>
    <x v="213"/>
    <x v="0"/>
    <x v="1"/>
    <x v="3"/>
    <x v="1"/>
    <x v="3"/>
    <s v="FRETE EXTRAS"/>
    <n v="8"/>
    <s v="2022"/>
    <x v="3"/>
  </r>
  <r>
    <d v="2022-08-11T00:00:00"/>
    <s v="F"/>
    <s v="RIO (VARIAS LOJAS - 9 LOJAS REX)"/>
    <x v="0"/>
    <s v="27.665.906/0009-39"/>
    <d v="2022-08-31T00:00:00"/>
    <s v="B 549"/>
    <n v="954"/>
    <n v="1980"/>
    <s v=""/>
    <x v="213"/>
    <x v="0"/>
    <x v="1"/>
    <x v="3"/>
    <x v="1"/>
    <x v="3"/>
    <s v="FRETE EXTRAS"/>
    <n v="8"/>
    <s v="2022"/>
    <x v="3"/>
  </r>
  <r>
    <d v="2022-08-11T00:00:00"/>
    <s v="F"/>
    <s v="RIO (VARIAS LOJAS - 8 LOJAS REX)"/>
    <x v="0"/>
    <s v="27.665.906/0009-39"/>
    <d v="2022-08-31T00:00:00"/>
    <s v="B 550"/>
    <n v="955"/>
    <n v="1760"/>
    <s v=""/>
    <x v="213"/>
    <x v="0"/>
    <x v="1"/>
    <x v="3"/>
    <x v="1"/>
    <x v="3"/>
    <s v="FRETE EXTRAS"/>
    <n v="8"/>
    <s v="2022"/>
    <x v="3"/>
  </r>
  <r>
    <d v="2022-08-11T00:00:00"/>
    <s v="F"/>
    <s v="RIO (VARIAS LOJAS - 5 LOJAS REX)"/>
    <x v="0"/>
    <s v="27.665.906/0009-39"/>
    <d v="2022-08-31T00:00:00"/>
    <s v="B 551"/>
    <n v="956"/>
    <n v="1100"/>
    <s v=""/>
    <x v="213"/>
    <x v="0"/>
    <x v="1"/>
    <x v="3"/>
    <x v="1"/>
    <x v="3"/>
    <s v="FRETE EXTRAS"/>
    <n v="8"/>
    <s v="2022"/>
    <x v="3"/>
  </r>
  <r>
    <d v="2022-08-11T00:00:00"/>
    <s v="F"/>
    <s v="RIO (VARIAS LOJAS - 8 LOJAS REX)"/>
    <x v="0"/>
    <s v="27.665.906/0009-39"/>
    <d v="2022-08-31T00:00:00"/>
    <s v="B 552"/>
    <n v="957"/>
    <n v="1760"/>
    <s v=""/>
    <x v="213"/>
    <x v="0"/>
    <x v="1"/>
    <x v="3"/>
    <x v="1"/>
    <x v="3"/>
    <s v="FRETE EXTRAS"/>
    <n v="8"/>
    <s v="2022"/>
    <x v="3"/>
  </r>
  <r>
    <d v="2022-08-12T00:00:00"/>
    <s v="F"/>
    <s v="RIO (VARIAS LOJAS - 4 LOJAS HABIBS)"/>
    <x v="0"/>
    <s v="27.665.906/0009-39"/>
    <d v="2022-09-01T00:00:00"/>
    <s v="B 553"/>
    <n v="958"/>
    <n v="880"/>
    <s v=""/>
    <x v="171"/>
    <x v="0"/>
    <x v="1"/>
    <x v="3"/>
    <x v="1"/>
    <x v="4"/>
    <s v="FRETE EXTRAS"/>
    <n v="9"/>
    <s v="2022"/>
    <x v="4"/>
  </r>
  <r>
    <d v="2022-08-12T00:00:00"/>
    <s v="F"/>
    <s v="RIO (VARIAS LOJAS - 5 LOJAS HABIBS)"/>
    <x v="0"/>
    <s v="27.665.906/0009-39"/>
    <d v="2022-09-01T00:00:00"/>
    <s v="B 554"/>
    <n v="959"/>
    <n v="1100"/>
    <s v=""/>
    <x v="171"/>
    <x v="0"/>
    <x v="1"/>
    <x v="3"/>
    <x v="1"/>
    <x v="4"/>
    <s v="FRETE EXTRAS"/>
    <n v="9"/>
    <s v="2022"/>
    <x v="4"/>
  </r>
  <r>
    <d v="2022-08-12T00:00:00"/>
    <s v="F"/>
    <s v="RIO (VARIAS LOJAS - 4 LOJAS HABIBS)"/>
    <x v="0"/>
    <s v="27.665.906/0009-39"/>
    <d v="2022-09-01T00:00:00"/>
    <s v="B 555"/>
    <n v="960"/>
    <n v="880"/>
    <s v=""/>
    <x v="171"/>
    <x v="0"/>
    <x v="1"/>
    <x v="3"/>
    <x v="1"/>
    <x v="4"/>
    <s v="FRETE EXTRAS"/>
    <n v="9"/>
    <s v="2022"/>
    <x v="4"/>
  </r>
  <r>
    <d v="2022-08-12T00:00:00"/>
    <s v="F"/>
    <s v="RIO (VARIAS LOJAS - 6 LOJAS HABIBS)"/>
    <x v="0"/>
    <s v="27.665.906/0009-39"/>
    <d v="2022-09-01T00:00:00"/>
    <s v="B 556"/>
    <n v="961"/>
    <n v="1320"/>
    <s v=""/>
    <x v="171"/>
    <x v="0"/>
    <x v="1"/>
    <x v="3"/>
    <x v="1"/>
    <x v="4"/>
    <s v="FRETE EXTRAS"/>
    <n v="9"/>
    <s v="2022"/>
    <x v="4"/>
  </r>
  <r>
    <d v="2022-08-23T00:00:00"/>
    <s v="H"/>
    <s v="Alameda São Boaventura"/>
    <x v="0"/>
    <s v="27.665.906/0070-03"/>
    <d v="2022-09-01T00:00:00"/>
    <n v="420"/>
    <n v="979"/>
    <n v="5000"/>
    <s v=""/>
    <x v="214"/>
    <x v="0"/>
    <x v="1"/>
    <x v="3"/>
    <x v="1"/>
    <x v="4"/>
    <s v="HABIBS"/>
    <n v="9"/>
    <s v="2022"/>
    <x v="4"/>
  </r>
  <r>
    <d v="2022-08-23T00:00:00"/>
    <s v="H"/>
    <s v="Américas ( Padeli )"/>
    <x v="0"/>
    <s v="27.665.906/0034-40"/>
    <d v="2022-09-01T00:00:00"/>
    <n v="421"/>
    <n v="980"/>
    <n v="6000"/>
    <s v=""/>
    <x v="171"/>
    <x v="0"/>
    <x v="1"/>
    <x v="3"/>
    <x v="1"/>
    <x v="4"/>
    <s v="HABIBS"/>
    <n v="9"/>
    <s v="2022"/>
    <x v="4"/>
  </r>
  <r>
    <d v="2022-08-23T00:00:00"/>
    <s v="H"/>
    <s v="Av Brasil"/>
    <x v="0"/>
    <s v="27.665.906/0039-54"/>
    <d v="2022-09-01T00:00:00"/>
    <n v="422"/>
    <n v="981"/>
    <n v="5000"/>
    <s v=""/>
    <x v="171"/>
    <x v="0"/>
    <x v="1"/>
    <x v="3"/>
    <x v="1"/>
    <x v="4"/>
    <s v="HABIBS"/>
    <n v="9"/>
    <s v="2022"/>
    <x v="4"/>
  </r>
  <r>
    <d v="2022-08-23T00:00:00"/>
    <s v="H"/>
    <s v="Belford Roxo"/>
    <x v="0"/>
    <s v="27.665.906/0040-98"/>
    <d v="2022-09-01T00:00:00"/>
    <n v="423"/>
    <n v="982"/>
    <n v="4000"/>
    <s v=""/>
    <x v="171"/>
    <x v="0"/>
    <x v="1"/>
    <x v="3"/>
    <x v="1"/>
    <x v="4"/>
    <s v="HABIBS"/>
    <n v="9"/>
    <s v="2022"/>
    <x v="4"/>
  </r>
  <r>
    <d v="2022-08-23T00:00:00"/>
    <s v="H"/>
    <s v="Campinho"/>
    <x v="2"/>
    <s v="16.492.785/0001-05"/>
    <d v="2022-09-01T00:00:00"/>
    <n v="424"/>
    <n v="983"/>
    <n v="4000"/>
    <s v=""/>
    <x v="171"/>
    <x v="0"/>
    <x v="1"/>
    <x v="3"/>
    <x v="1"/>
    <x v="4"/>
    <s v="HABIBS"/>
    <n v="9"/>
    <s v="2022"/>
    <x v="4"/>
  </r>
  <r>
    <d v="2022-08-23T00:00:00"/>
    <s v="H"/>
    <s v="Campo Grande I"/>
    <x v="0"/>
    <s v="27.665.906/0041-79"/>
    <d v="2022-09-01T00:00:00"/>
    <n v="425"/>
    <n v="984"/>
    <n v="5900"/>
    <s v=""/>
    <x v="171"/>
    <x v="0"/>
    <x v="1"/>
    <x v="3"/>
    <x v="1"/>
    <x v="4"/>
    <s v="HABIBS"/>
    <n v="9"/>
    <s v="2022"/>
    <x v="4"/>
  </r>
  <r>
    <d v="2022-08-23T00:00:00"/>
    <s v="H"/>
    <s v="Campo Grande II"/>
    <x v="0"/>
    <s v="27.665.906/0056-55"/>
    <d v="2022-09-01T00:00:00"/>
    <n v="426"/>
    <n v="985"/>
    <n v="4500"/>
    <s v=""/>
    <x v="171"/>
    <x v="0"/>
    <x v="1"/>
    <x v="3"/>
    <x v="1"/>
    <x v="4"/>
    <s v="HABIBS"/>
    <n v="9"/>
    <s v="2022"/>
    <x v="4"/>
  </r>
  <r>
    <d v="2022-08-23T00:00:00"/>
    <s v="H"/>
    <s v="Central do Brasil"/>
    <x v="0"/>
    <s v="27.665.906/0058-17"/>
    <d v="2022-09-01T00:00:00"/>
    <n v="427"/>
    <n v="986"/>
    <n v="2000"/>
    <s v=""/>
    <x v="171"/>
    <x v="0"/>
    <x v="1"/>
    <x v="3"/>
    <x v="1"/>
    <x v="4"/>
    <s v="HABIBS"/>
    <n v="9"/>
    <s v="2022"/>
    <x v="4"/>
  </r>
  <r>
    <d v="2022-08-23T00:00:00"/>
    <s v="H"/>
    <s v="Estrada Bandeirantes"/>
    <x v="0"/>
    <s v="27.665.906/0043-30"/>
    <d v="2022-09-01T00:00:00"/>
    <n v="428"/>
    <n v="987"/>
    <n v="6000"/>
    <s v=""/>
    <x v="171"/>
    <x v="0"/>
    <x v="1"/>
    <x v="3"/>
    <x v="1"/>
    <x v="4"/>
    <s v="HABIBS"/>
    <n v="9"/>
    <s v="2022"/>
    <x v="4"/>
  </r>
  <r>
    <d v="2022-08-23T00:00:00"/>
    <s v="H"/>
    <s v="Ilha do Governador"/>
    <x v="0"/>
    <s v="27.665.906/0069-70"/>
    <d v="2022-09-01T00:00:00"/>
    <n v="429"/>
    <n v="988"/>
    <n v="5500"/>
    <s v=""/>
    <x v="171"/>
    <x v="0"/>
    <x v="1"/>
    <x v="3"/>
    <x v="1"/>
    <x v="4"/>
    <s v="HABIBS"/>
    <n v="9"/>
    <s v="2022"/>
    <x v="4"/>
  </r>
  <r>
    <d v="2022-08-23T00:00:00"/>
    <s v="H"/>
    <s v="Intendente Magalhães"/>
    <x v="0"/>
    <s v="27.665.906/0064-65"/>
    <d v="2022-09-01T00:00:00"/>
    <n v="430"/>
    <n v="989"/>
    <n v="5000"/>
    <s v=""/>
    <x v="171"/>
    <x v="0"/>
    <x v="1"/>
    <x v="3"/>
    <x v="1"/>
    <x v="4"/>
    <s v="HABIBS"/>
    <n v="9"/>
    <s v="2022"/>
    <x v="4"/>
  </r>
  <r>
    <d v="2022-08-23T00:00:00"/>
    <s v="H"/>
    <s v="Madureira"/>
    <x v="0"/>
    <s v="27.665.906/0060-31"/>
    <d v="2022-09-01T00:00:00"/>
    <n v="431"/>
    <n v="990"/>
    <n v="1150"/>
    <s v=""/>
    <x v="214"/>
    <x v="0"/>
    <x v="1"/>
    <x v="3"/>
    <x v="1"/>
    <x v="4"/>
    <s v="HABIBS"/>
    <n v="9"/>
    <s v="2022"/>
    <x v="4"/>
  </r>
  <r>
    <d v="2022-08-23T00:00:00"/>
    <s v="H"/>
    <s v="Méier"/>
    <x v="0"/>
    <s v="27.665.906/0037-92"/>
    <d v="2022-09-01T00:00:00"/>
    <n v="432"/>
    <n v="991"/>
    <n v="5500"/>
    <s v=""/>
    <x v="171"/>
    <x v="0"/>
    <x v="1"/>
    <x v="3"/>
    <x v="1"/>
    <x v="4"/>
    <s v="HABIBS"/>
    <n v="9"/>
    <s v="2022"/>
    <x v="4"/>
  </r>
  <r>
    <d v="2022-08-23T00:00:00"/>
    <s v="H"/>
    <s v="Pavuna"/>
    <x v="0"/>
    <s v="27.665.906/0047-64"/>
    <d v="2022-09-01T00:00:00"/>
    <n v="433"/>
    <n v="992"/>
    <n v="1450"/>
    <s v=""/>
    <x v="171"/>
    <x v="0"/>
    <x v="1"/>
    <x v="3"/>
    <x v="1"/>
    <x v="4"/>
    <s v="HABIBS"/>
    <n v="9"/>
    <s v="2022"/>
    <x v="4"/>
  </r>
  <r>
    <d v="2022-08-23T00:00:00"/>
    <s v="H"/>
    <s v="Pilares"/>
    <x v="0"/>
    <s v="27.665.906/0042-50"/>
    <d v="2022-09-01T00:00:00"/>
    <n v="434"/>
    <n v="993"/>
    <n v="4800"/>
    <s v=""/>
    <x v="171"/>
    <x v="0"/>
    <x v="1"/>
    <x v="3"/>
    <x v="1"/>
    <x v="4"/>
    <s v="HABIBS"/>
    <n v="9"/>
    <s v="2022"/>
    <x v="4"/>
  </r>
  <r>
    <d v="2022-08-23T00:00:00"/>
    <s v="H"/>
    <s v="Pres Vargas"/>
    <x v="0"/>
    <s v="27.665.906/0054-93"/>
    <d v="2022-09-01T00:00:00"/>
    <n v="435"/>
    <n v="1004"/>
    <n v="3000"/>
    <s v=""/>
    <x v="215"/>
    <x v="0"/>
    <x v="1"/>
    <x v="3"/>
    <x v="1"/>
    <x v="4"/>
    <s v="HABIBS"/>
    <n v="9"/>
    <s v="2022"/>
    <x v="4"/>
  </r>
  <r>
    <d v="2022-08-23T00:00:00"/>
    <s v="H"/>
    <s v="São Gonçalo"/>
    <x v="0"/>
    <s v="27.665.906/0038-73"/>
    <d v="2022-09-01T00:00:00"/>
    <n v="436"/>
    <n v="995"/>
    <n v="4000"/>
    <s v=""/>
    <x v="171"/>
    <x v="0"/>
    <x v="1"/>
    <x v="3"/>
    <x v="1"/>
    <x v="4"/>
    <s v="HABIBS"/>
    <n v="9"/>
    <s v="2022"/>
    <x v="4"/>
  </r>
  <r>
    <d v="2022-08-23T00:00:00"/>
    <s v="H"/>
    <s v="Ragazzo Americas"/>
    <x v="3"/>
    <s v="22.749.835/0157-07"/>
    <d v="2022-09-01T00:00:00"/>
    <n v="437"/>
    <n v="996"/>
    <n v="2500"/>
    <s v=""/>
    <x v="171"/>
    <x v="0"/>
    <x v="1"/>
    <x v="3"/>
    <x v="1"/>
    <x v="4"/>
    <s v="HABIBS"/>
    <n v="9"/>
    <s v="2022"/>
    <x v="4"/>
  </r>
  <r>
    <d v="2022-08-13T00:00:00"/>
    <s v="F"/>
    <s v="RIO ( VARIAS LOJAS - 8 LOJAS HABIBS)"/>
    <x v="0"/>
    <s v="27.665.906/0009-39"/>
    <d v="2022-09-05T00:00:00"/>
    <s v="B 557"/>
    <n v="962"/>
    <n v="1760"/>
    <s v=""/>
    <x v="216"/>
    <x v="0"/>
    <x v="1"/>
    <x v="3"/>
    <x v="1"/>
    <x v="4"/>
    <s v="FRETE EXTRAS"/>
    <n v="9"/>
    <s v="2022"/>
    <x v="4"/>
  </r>
  <r>
    <d v="2022-08-13T00:00:00"/>
    <s v="F"/>
    <s v="RIO (ITAGUAI POINT)"/>
    <x v="0"/>
    <s v="27.665.906/0009-39"/>
    <d v="2022-09-05T00:00:00"/>
    <s v="B 558"/>
    <n v="963"/>
    <n v="500"/>
    <s v=""/>
    <x v="216"/>
    <x v="0"/>
    <x v="1"/>
    <x v="3"/>
    <x v="1"/>
    <x v="4"/>
    <s v="FRETE EXTRAS"/>
    <n v="9"/>
    <s v="2022"/>
    <x v="4"/>
  </r>
  <r>
    <d v="2022-08-15T00:00:00"/>
    <s v="F"/>
    <s v="RIO (ARMAZENAMENTO TRUCK - 10/08 A 12/08)"/>
    <x v="0"/>
    <s v="27.665.906/0009-39"/>
    <d v="2022-09-05T00:00:00"/>
    <s v="B 559"/>
    <n v="964"/>
    <n v="2100"/>
    <s v=""/>
    <x v="216"/>
    <x v="0"/>
    <x v="1"/>
    <x v="3"/>
    <x v="1"/>
    <x v="4"/>
    <s v="FRETE EXTRAS"/>
    <n v="9"/>
    <s v="2022"/>
    <x v="4"/>
  </r>
  <r>
    <d v="2022-08-16T00:00:00"/>
    <s v="F"/>
    <s v="RIO (VILOG)"/>
    <x v="0"/>
    <s v="27.665.906/0009-39"/>
    <d v="2022-09-05T00:00:00"/>
    <s v="B 560"/>
    <n v="965"/>
    <n v="1100"/>
    <s v=""/>
    <x v="216"/>
    <x v="0"/>
    <x v="1"/>
    <x v="3"/>
    <x v="1"/>
    <x v="4"/>
    <s v="FRETE EXTRAS"/>
    <n v="9"/>
    <s v="2022"/>
    <x v="4"/>
  </r>
  <r>
    <d v="2022-08-16T00:00:00"/>
    <s v="F"/>
    <s v="RIO ( VARIAS LOJAS - 6 LOJAS HABIBS)"/>
    <x v="0"/>
    <s v="27.665.906/0009-39"/>
    <d v="2022-09-05T00:00:00"/>
    <s v="B 561"/>
    <n v="966"/>
    <n v="1320"/>
    <s v=""/>
    <x v="216"/>
    <x v="0"/>
    <x v="1"/>
    <x v="3"/>
    <x v="1"/>
    <x v="4"/>
    <s v="FRETE EXTRAS"/>
    <n v="9"/>
    <s v="2022"/>
    <x v="4"/>
  </r>
  <r>
    <d v="2022-08-17T00:00:00"/>
    <s v="F"/>
    <s v="RIO (VILOG)(TRUCK)"/>
    <x v="0"/>
    <s v="27.665.906/0009-39"/>
    <d v="2022-09-05T00:00:00"/>
    <s v="B 562"/>
    <n v="967"/>
    <n v="1100"/>
    <s v=""/>
    <x v="216"/>
    <x v="0"/>
    <x v="1"/>
    <x v="3"/>
    <x v="1"/>
    <x v="4"/>
    <s v="FRETE EXTRAS"/>
    <n v="9"/>
    <s v="2022"/>
    <x v="4"/>
  </r>
  <r>
    <d v="2022-09-02T00:00:00"/>
    <s v="R"/>
    <s v="REAL CARNES 15/08/22 A 30/08/22"/>
    <x v="8"/>
    <s v="10.436.655/0001-60"/>
    <d v="2022-09-05T00:00:00"/>
    <s v="TED"/>
    <n v="1005"/>
    <n v="11835.36"/>
    <s v=""/>
    <x v="216"/>
    <x v="0"/>
    <x v="1"/>
    <x v="4"/>
    <x v="1"/>
    <x v="4"/>
    <s v="EMPRESA"/>
    <n v="9"/>
    <s v="2022"/>
    <x v="4"/>
  </r>
  <r>
    <d v="2022-08-19T00:00:00"/>
    <s v="F"/>
    <s v="RIO (VARIAS LOJAS - 5 LOJAS REX)"/>
    <x v="0"/>
    <s v="27.665.906/0009-39"/>
    <d v="2022-09-08T00:00:00"/>
    <s v="B 563"/>
    <n v="968"/>
    <n v="1100"/>
    <s v=""/>
    <x v="217"/>
    <x v="0"/>
    <x v="1"/>
    <x v="3"/>
    <x v="1"/>
    <x v="4"/>
    <s v="FRETE EXTRAS"/>
    <n v="9"/>
    <s v="2022"/>
    <x v="4"/>
  </r>
  <r>
    <d v="2022-08-19T00:00:00"/>
    <s v="F"/>
    <s v="RIO (VARIAS LOJAS - 10 LOJAS REX)"/>
    <x v="0"/>
    <s v="27.665.906/0009-39"/>
    <d v="2022-09-08T00:00:00"/>
    <s v="B 564"/>
    <n v="969"/>
    <n v="2200"/>
    <s v=""/>
    <x v="217"/>
    <x v="0"/>
    <x v="1"/>
    <x v="3"/>
    <x v="1"/>
    <x v="4"/>
    <s v="FRETE EXTRAS"/>
    <n v="9"/>
    <s v="2022"/>
    <x v="4"/>
  </r>
  <r>
    <d v="2022-08-19T00:00:00"/>
    <s v="F"/>
    <s v="RIO (VARIAS LOJAS - 10 LOJAS REX)"/>
    <x v="0"/>
    <s v="27.665.906/0009-39"/>
    <d v="2022-09-08T00:00:00"/>
    <s v="B 565"/>
    <n v="970"/>
    <n v="2200"/>
    <s v=""/>
    <x v="217"/>
    <x v="0"/>
    <x v="1"/>
    <x v="3"/>
    <x v="1"/>
    <x v="4"/>
    <s v="FRETE EXTRAS"/>
    <n v="9"/>
    <s v="2022"/>
    <x v="4"/>
  </r>
  <r>
    <d v="2022-08-19T00:00:00"/>
    <s v="F"/>
    <s v="RIO (VARIAS LOJAS - 4 LOJAS REX)"/>
    <x v="0"/>
    <s v="27.665.906/0009-39"/>
    <d v="2022-09-08T00:00:00"/>
    <s v="B 566"/>
    <n v="971"/>
    <n v="880"/>
    <s v=""/>
    <x v="217"/>
    <x v="0"/>
    <x v="1"/>
    <x v="3"/>
    <x v="1"/>
    <x v="4"/>
    <s v="FRETE EXTRAS"/>
    <n v="9"/>
    <s v="2022"/>
    <x v="4"/>
  </r>
  <r>
    <d v="2022-08-19T00:00:00"/>
    <s v="F"/>
    <s v="RIO (VARIAS LOJAS - 5 LOJAS REX)"/>
    <x v="0"/>
    <s v="27.665.906/0009-39"/>
    <d v="2022-09-08T00:00:00"/>
    <s v="B 567"/>
    <n v="972"/>
    <n v="1100"/>
    <s v=""/>
    <x v="217"/>
    <x v="0"/>
    <x v="1"/>
    <x v="3"/>
    <x v="1"/>
    <x v="4"/>
    <s v="FRETE EXTRAS"/>
    <n v="9"/>
    <s v="2022"/>
    <x v="4"/>
  </r>
  <r>
    <d v="2022-08-19T00:00:00"/>
    <s v="F"/>
    <s v="RIO (VILOG)"/>
    <x v="0"/>
    <s v="27.665.906/0009-39"/>
    <d v="2022-09-08T00:00:00"/>
    <s v="B 568"/>
    <n v="973"/>
    <n v="1100"/>
    <s v=""/>
    <x v="217"/>
    <x v="0"/>
    <x v="1"/>
    <x v="3"/>
    <x v="1"/>
    <x v="4"/>
    <s v="FRETE EXTRAS"/>
    <n v="9"/>
    <s v="2022"/>
    <x v="4"/>
  </r>
  <r>
    <d v="2022-08-19T00:00:00"/>
    <s v="F"/>
    <s v="RIO (VILOG)(TRUCK)"/>
    <x v="0"/>
    <s v="27.665.906/0009-39"/>
    <d v="2022-09-08T00:00:00"/>
    <s v="B 569"/>
    <n v="974"/>
    <n v="1100"/>
    <s v=""/>
    <x v="217"/>
    <x v="0"/>
    <x v="1"/>
    <x v="3"/>
    <x v="1"/>
    <x v="4"/>
    <s v="FRETE EXTRAS"/>
    <n v="9"/>
    <s v="2022"/>
    <x v="4"/>
  </r>
  <r>
    <d v="2022-08-19T00:00:00"/>
    <s v="F"/>
    <s v="RIO (ARMAZENAMENTO TRUCK 17/08 A 19/08)"/>
    <x v="0"/>
    <s v="27.665.906/0009-39"/>
    <d v="2022-09-08T00:00:00"/>
    <s v="B 570"/>
    <n v="975"/>
    <n v="2100"/>
    <s v=""/>
    <x v="217"/>
    <x v="0"/>
    <x v="1"/>
    <x v="3"/>
    <x v="1"/>
    <x v="4"/>
    <s v="FRETE EXTRAS"/>
    <n v="9"/>
    <s v="2022"/>
    <x v="4"/>
  </r>
  <r>
    <d v="2022-08-20T00:00:00"/>
    <s v="F"/>
    <s v="RIO (VILOG)(TRUCK)"/>
    <x v="0"/>
    <s v="27.665.906/0009-39"/>
    <d v="2022-09-09T00:00:00"/>
    <s v="B 571"/>
    <n v="976"/>
    <n v="1100"/>
    <s v=""/>
    <x v="218"/>
    <x v="0"/>
    <x v="1"/>
    <x v="3"/>
    <x v="1"/>
    <x v="4"/>
    <s v="FRETE EXTRAS"/>
    <n v="9"/>
    <s v="2022"/>
    <x v="4"/>
  </r>
  <r>
    <d v="2022-08-22T00:00:00"/>
    <s v="F"/>
    <s v="RIO (ARMAZENAMENTO TRUCK 20/08 A 22/08)"/>
    <x v="0"/>
    <s v="27.665.906/0009-39"/>
    <d v="2022-09-12T00:00:00"/>
    <s v="B 572"/>
    <n v="977"/>
    <n v="2100"/>
    <s v=""/>
    <x v="219"/>
    <x v="0"/>
    <x v="1"/>
    <x v="3"/>
    <x v="1"/>
    <x v="4"/>
    <s v="FRETE EXTRAS"/>
    <n v="9"/>
    <s v="2022"/>
    <x v="4"/>
  </r>
  <r>
    <d v="2022-08-22T00:00:00"/>
    <s v="F"/>
    <s v="RIO (VILOG)"/>
    <x v="0"/>
    <s v="27.665.906/0009-39"/>
    <d v="2022-09-12T00:00:00"/>
    <s v="B 573"/>
    <n v="978"/>
    <n v="1100"/>
    <s v=""/>
    <x v="219"/>
    <x v="0"/>
    <x v="1"/>
    <x v="3"/>
    <x v="1"/>
    <x v="4"/>
    <s v="FRETE EXTRAS"/>
    <n v="9"/>
    <s v="2022"/>
    <x v="4"/>
  </r>
  <r>
    <d v="2022-08-24T00:00:00"/>
    <s v="F"/>
    <s v="RIO (RAGAZZO AMERICAS)"/>
    <x v="0"/>
    <s v="27.665.906/0009-39"/>
    <d v="2022-09-13T00:00:00"/>
    <s v="B 574"/>
    <n v="998"/>
    <n v="400"/>
    <s v=""/>
    <x v="220"/>
    <x v="0"/>
    <x v="1"/>
    <x v="3"/>
    <x v="1"/>
    <x v="4"/>
    <s v="FRETE EXTRAS"/>
    <n v="9"/>
    <s v="2022"/>
    <x v="4"/>
  </r>
  <r>
    <d v="2022-08-24T00:00:00"/>
    <s v="F"/>
    <s v="RIO (ARMAZENAMENTO TRUCK 22/08 A 24/08)"/>
    <x v="0"/>
    <s v="27.665.906/0009-39"/>
    <d v="2022-09-14T00:00:00"/>
    <s v="B 575"/>
    <n v="999"/>
    <n v="2100"/>
    <s v=""/>
    <x v="221"/>
    <x v="0"/>
    <x v="1"/>
    <x v="3"/>
    <x v="1"/>
    <x v="4"/>
    <s v="FRETE EXTRAS"/>
    <n v="9"/>
    <s v="2022"/>
    <x v="4"/>
  </r>
  <r>
    <d v="2022-08-29T00:00:00"/>
    <s v="F"/>
    <s v="RIO (VILOG)"/>
    <x v="0"/>
    <s v="27.665.906/0009-39"/>
    <d v="2022-09-19T00:00:00"/>
    <s v="B 576"/>
    <n v="1000"/>
    <n v="1200"/>
    <s v=""/>
    <x v="222"/>
    <x v="0"/>
    <x v="1"/>
    <x v="3"/>
    <x v="1"/>
    <x v="4"/>
    <s v="FRETE EXTRAS"/>
    <n v="9"/>
    <s v="2022"/>
    <x v="4"/>
  </r>
  <r>
    <d v="2022-08-29T00:00:00"/>
    <s v="F"/>
    <s v="RIO (VILOG)"/>
    <x v="0"/>
    <s v="27.665.906/0009-39"/>
    <d v="2022-09-19T00:00:00"/>
    <s v="B 577"/>
    <n v="1001"/>
    <n v="1200"/>
    <s v=""/>
    <x v="222"/>
    <x v="0"/>
    <x v="1"/>
    <x v="3"/>
    <x v="1"/>
    <x v="4"/>
    <s v="FRETE EXTRAS"/>
    <n v="9"/>
    <s v="2022"/>
    <x v="4"/>
  </r>
  <r>
    <d v="2022-08-31T00:00:00"/>
    <s v="F"/>
    <s v="RIO (VILOG)"/>
    <x v="0"/>
    <s v="27.665.906/0009-39"/>
    <d v="2022-09-20T00:00:00"/>
    <s v="B 578"/>
    <n v="1002"/>
    <n v="1200"/>
    <s v=""/>
    <x v="223"/>
    <x v="0"/>
    <x v="1"/>
    <x v="3"/>
    <x v="1"/>
    <x v="4"/>
    <s v="FRETE EXTRAS"/>
    <n v="9"/>
    <s v="2022"/>
    <x v="4"/>
  </r>
  <r>
    <d v="2022-09-01T00:00:00"/>
    <s v="F"/>
    <s v="RIO (VILOG)"/>
    <x v="0"/>
    <s v="27.665.906/0009-39"/>
    <d v="2022-09-21T00:00:00"/>
    <s v="B 579"/>
    <n v="1003"/>
    <n v="1200"/>
    <s v=""/>
    <x v="224"/>
    <x v="0"/>
    <x v="1"/>
    <x v="4"/>
    <x v="1"/>
    <x v="4"/>
    <s v="FRETE EXTRAS"/>
    <n v="9"/>
    <s v="2022"/>
    <x v="4"/>
  </r>
  <r>
    <d v="2022-09-16T00:00:00"/>
    <s v="R"/>
    <s v="REAL CARNES 31/08/22 A 14/09/22"/>
    <x v="8"/>
    <s v="10.436.655/0001-60"/>
    <d v="2022-09-21T00:00:00"/>
    <s v="TED"/>
    <n v="1049"/>
    <n v="17290.23"/>
    <s v=""/>
    <x v="224"/>
    <x v="0"/>
    <x v="1"/>
    <x v="4"/>
    <x v="1"/>
    <x v="4"/>
    <s v="EMPRESA"/>
    <n v="9"/>
    <s v="2022"/>
    <x v="4"/>
  </r>
  <r>
    <d v="2022-09-02T00:00:00"/>
    <s v="V"/>
    <s v="RIO DE JANEIRO X ITAPEVI"/>
    <x v="0"/>
    <s v="27.665.906/0003-43"/>
    <d v="2022-09-22T00:00:00"/>
    <s v="B 580"/>
    <n v="1006"/>
    <n v="3800"/>
    <s v=""/>
    <x v="225"/>
    <x v="0"/>
    <x v="1"/>
    <x v="4"/>
    <x v="1"/>
    <x v="4"/>
    <s v="VIAGEM"/>
    <n v="9"/>
    <s v="2022"/>
    <x v="4"/>
  </r>
  <r>
    <d v="2022-09-02T00:00:00"/>
    <s v="F"/>
    <s v="RIO (VARIAS LOJAS - 5 LOJAS)"/>
    <x v="0"/>
    <s v="27.665.906/0009-39"/>
    <d v="2022-09-22T00:00:00"/>
    <s v="B 581"/>
    <n v="1007"/>
    <n v="1100"/>
    <s v=""/>
    <x v="225"/>
    <x v="0"/>
    <x v="1"/>
    <x v="4"/>
    <x v="1"/>
    <x v="4"/>
    <s v="FRETE EXTRAS"/>
    <n v="9"/>
    <s v="2022"/>
    <x v="4"/>
  </r>
  <r>
    <d v="2022-09-05T00:00:00"/>
    <s v="F"/>
    <s v="RIO (VILOG)"/>
    <x v="0"/>
    <s v="27.665.906/0009-39"/>
    <d v="2022-09-26T00:00:00"/>
    <s v="B 582"/>
    <n v="1008"/>
    <n v="1200"/>
    <s v=""/>
    <x v="226"/>
    <x v="0"/>
    <x v="1"/>
    <x v="4"/>
    <x v="1"/>
    <x v="4"/>
    <s v="FRETE EXTRAS"/>
    <n v="9"/>
    <s v="2022"/>
    <x v="4"/>
  </r>
  <r>
    <d v="2022-09-06T00:00:00"/>
    <s v="F"/>
    <s v="RIO (VILOG)"/>
    <x v="0"/>
    <s v="27.665.906/0009-39"/>
    <d v="2022-09-26T00:00:00"/>
    <s v="B 583"/>
    <n v="1009"/>
    <n v="1200"/>
    <s v=""/>
    <x v="226"/>
    <x v="0"/>
    <x v="1"/>
    <x v="4"/>
    <x v="1"/>
    <x v="4"/>
    <s v="FRETE EXTRAS"/>
    <n v="9"/>
    <s v="2022"/>
    <x v="4"/>
  </r>
  <r>
    <d v="2022-09-06T00:00:00"/>
    <s v="F"/>
    <s v="RIO (ARMAZENAMENTO LOJA CAXIAS SHOPPING)"/>
    <x v="0"/>
    <s v="27.665.906/0009-39"/>
    <d v="2022-09-26T00:00:00"/>
    <s v="B 584"/>
    <n v="1010"/>
    <n v="500"/>
    <s v=""/>
    <x v="226"/>
    <x v="0"/>
    <x v="1"/>
    <x v="4"/>
    <x v="1"/>
    <x v="4"/>
    <s v="FRETE EXTRAS"/>
    <n v="9"/>
    <s v="2022"/>
    <x v="4"/>
  </r>
  <r>
    <d v="2022-09-06T00:00:00"/>
    <s v="F"/>
    <s v="RIO (VARIAS LOJAS - 10 LOJAS REX)"/>
    <x v="0"/>
    <s v="27.665.906/0009-39"/>
    <d v="2022-09-26T00:00:00"/>
    <s v="B 585"/>
    <n v="1011"/>
    <n v="1000"/>
    <s v=""/>
    <x v="226"/>
    <x v="0"/>
    <x v="1"/>
    <x v="4"/>
    <x v="1"/>
    <x v="4"/>
    <s v="FRETE EXTRAS"/>
    <n v="9"/>
    <s v="2022"/>
    <x v="4"/>
  </r>
  <r>
    <d v="2022-09-06T00:00:00"/>
    <s v="F"/>
    <s v="RIO (VARIAS LOJAS - 12 LOJAS REX)"/>
    <x v="0"/>
    <s v="27.665.906/0009-39"/>
    <d v="2022-09-26T00:00:00"/>
    <s v="B 586"/>
    <n v="1012"/>
    <n v="1200"/>
    <s v=""/>
    <x v="226"/>
    <x v="0"/>
    <x v="1"/>
    <x v="4"/>
    <x v="1"/>
    <x v="4"/>
    <s v="FRETE EXTRAS"/>
    <n v="9"/>
    <s v="2022"/>
    <x v="4"/>
  </r>
  <r>
    <d v="2022-09-06T00:00:00"/>
    <s v="F"/>
    <s v="RIO (VARIAS LOJAS - 16 LOJAS REX)"/>
    <x v="0"/>
    <s v="27.665.906/0009-39"/>
    <d v="2022-09-26T00:00:00"/>
    <s v="B 587"/>
    <n v="1013"/>
    <n v="1600"/>
    <s v=""/>
    <x v="226"/>
    <x v="0"/>
    <x v="1"/>
    <x v="4"/>
    <x v="1"/>
    <x v="4"/>
    <s v="FRETE EXTRAS"/>
    <n v="9"/>
    <s v="2022"/>
    <x v="4"/>
  </r>
  <r>
    <d v="2022-09-06T00:00:00"/>
    <s v="F"/>
    <s v="RIO (VARIAS LOJAS - 9 LOJAS REX)"/>
    <x v="0"/>
    <s v="27.665.906/0009-39"/>
    <d v="2022-09-26T00:00:00"/>
    <s v="B 588"/>
    <n v="1014"/>
    <n v="900"/>
    <s v=""/>
    <x v="226"/>
    <x v="0"/>
    <x v="1"/>
    <x v="4"/>
    <x v="1"/>
    <x v="4"/>
    <s v="FRETE EXTRAS"/>
    <n v="9"/>
    <s v="2022"/>
    <x v="4"/>
  </r>
  <r>
    <d v="2022-09-06T00:00:00"/>
    <s v="F"/>
    <s v="RIO (VARIAS LOJAS - 9 LOJAS REX)"/>
    <x v="0"/>
    <s v="27.665.906/0009-39"/>
    <d v="2022-09-26T00:00:00"/>
    <s v="B 589"/>
    <n v="1015"/>
    <n v="900"/>
    <s v=""/>
    <x v="226"/>
    <x v="0"/>
    <x v="1"/>
    <x v="4"/>
    <x v="1"/>
    <x v="4"/>
    <s v="FRETE EXTRAS"/>
    <n v="9"/>
    <s v="2022"/>
    <x v="4"/>
  </r>
  <r>
    <d v="2022-09-07T00:00:00"/>
    <s v="F"/>
    <s v="RIO (VARIAS LOJAS - 7 LOJAS REX)"/>
    <x v="0"/>
    <s v="27.665.906/0009-39"/>
    <d v="2022-09-28T00:00:00"/>
    <s v="B 590"/>
    <n v="1016"/>
    <n v="1540"/>
    <s v=""/>
    <x v="227"/>
    <x v="0"/>
    <x v="1"/>
    <x v="4"/>
    <x v="1"/>
    <x v="4"/>
    <s v="FRETE EXTRAS"/>
    <n v="9"/>
    <s v="2022"/>
    <x v="4"/>
  </r>
  <r>
    <d v="2022-09-07T00:00:00"/>
    <s v="F"/>
    <s v="RIO (VARIAS LOJAS - 6 LOJAS REX)"/>
    <x v="0"/>
    <s v="27.665.906/0009-39"/>
    <d v="2022-09-28T00:00:00"/>
    <s v="B 591"/>
    <n v="1017"/>
    <n v="1320"/>
    <s v=""/>
    <x v="227"/>
    <x v="0"/>
    <x v="1"/>
    <x v="4"/>
    <x v="1"/>
    <x v="4"/>
    <s v="FRETE EXTRAS"/>
    <n v="9"/>
    <s v="2022"/>
    <x v="4"/>
  </r>
  <r>
    <d v="2022-09-07T00:00:00"/>
    <s v="F"/>
    <s v="RIO (VARIAS LOJAS - 7 LOJAS REX)"/>
    <x v="0"/>
    <s v="27.665.906/0009-39"/>
    <d v="2022-09-28T00:00:00"/>
    <s v="B 592"/>
    <n v="1018"/>
    <n v="1540"/>
    <s v=""/>
    <x v="227"/>
    <x v="0"/>
    <x v="1"/>
    <x v="4"/>
    <x v="1"/>
    <x v="4"/>
    <s v="FRETE EXTRAS"/>
    <n v="9"/>
    <s v="2022"/>
    <x v="4"/>
  </r>
  <r>
    <d v="2022-09-07T00:00:00"/>
    <s v="F"/>
    <s v="RIO (VARIAS LOJAS - 4 LOJAS REX)"/>
    <x v="0"/>
    <s v="27.665.906/0009-39"/>
    <d v="2022-09-28T00:00:00"/>
    <s v="B 593"/>
    <n v="1019"/>
    <n v="880"/>
    <s v=""/>
    <x v="227"/>
    <x v="0"/>
    <x v="1"/>
    <x v="4"/>
    <x v="1"/>
    <x v="4"/>
    <s v="FRETE EXTRAS"/>
    <n v="9"/>
    <s v="2022"/>
    <x v="4"/>
  </r>
  <r>
    <d v="2022-09-07T00:00:00"/>
    <s v="F"/>
    <s v="RIO (VARIAS LOJAS - 6 LOJAS REX)"/>
    <x v="0"/>
    <s v="27.665.906/0009-39"/>
    <d v="2022-09-28T00:00:00"/>
    <s v="B 594"/>
    <n v="1020"/>
    <n v="1320"/>
    <s v=""/>
    <x v="227"/>
    <x v="0"/>
    <x v="1"/>
    <x v="4"/>
    <x v="1"/>
    <x v="4"/>
    <s v="FRETE EXTRAS"/>
    <n v="9"/>
    <s v="2022"/>
    <x v="4"/>
  </r>
  <r>
    <d v="2022-09-08T00:00:00"/>
    <s v="F"/>
    <s v="RIO (VILOG)"/>
    <x v="0"/>
    <s v="27.665.906/0009-39"/>
    <d v="2022-09-28T00:00:00"/>
    <s v="B 595"/>
    <n v="1021"/>
    <n v="1200"/>
    <s v=""/>
    <x v="227"/>
    <x v="0"/>
    <x v="1"/>
    <x v="4"/>
    <x v="1"/>
    <x v="4"/>
    <s v="FRETE EXTRAS"/>
    <n v="9"/>
    <s v="2022"/>
    <x v="4"/>
  </r>
  <r>
    <d v="2022-09-10T00:00:00"/>
    <s v="F"/>
    <s v="RIO (VARIAS LOJAS - 3 LOJAS HABIBS)"/>
    <x v="0"/>
    <s v="27.665.906/0009-39"/>
    <d v="2022-10-03T00:00:00"/>
    <s v="B 596"/>
    <n v="1022"/>
    <n v="660"/>
    <s v=""/>
    <x v="228"/>
    <x v="0"/>
    <x v="1"/>
    <x v="4"/>
    <x v="1"/>
    <x v="5"/>
    <s v="FRETE EXTRAS"/>
    <n v="10"/>
    <s v="2022"/>
    <x v="5"/>
  </r>
  <r>
    <d v="2022-09-10T00:00:00"/>
    <s v="F"/>
    <s v="RIO (ITABORAI POINT)"/>
    <x v="0"/>
    <s v="27.665.906/0009-39"/>
    <d v="2022-10-03T00:00:00"/>
    <s v="B 597"/>
    <n v="1023"/>
    <n v="600"/>
    <s v=""/>
    <x v="228"/>
    <x v="0"/>
    <x v="1"/>
    <x v="4"/>
    <x v="1"/>
    <x v="5"/>
    <s v="FRETE EXTRAS"/>
    <n v="10"/>
    <s v="2022"/>
    <x v="5"/>
  </r>
  <r>
    <d v="2022-09-10T00:00:00"/>
    <s v="F"/>
    <s v="RIO (MACAÉ)"/>
    <x v="0"/>
    <s v="27.665.906/0009-39"/>
    <d v="2022-10-03T00:00:00"/>
    <s v="B 598"/>
    <n v="1024"/>
    <n v="1500"/>
    <s v=""/>
    <x v="228"/>
    <x v="0"/>
    <x v="1"/>
    <x v="4"/>
    <x v="1"/>
    <x v="5"/>
    <s v="FRETE EXTRAS"/>
    <n v="10"/>
    <s v="2022"/>
    <x v="5"/>
  </r>
  <r>
    <d v="2022-09-10T00:00:00"/>
    <s v="F"/>
    <s v="RIO (VILOG)"/>
    <x v="0"/>
    <s v="27.665.906/0009-39"/>
    <d v="2022-10-03T00:00:00"/>
    <s v="B 599"/>
    <n v="1025"/>
    <n v="1200"/>
    <s v=""/>
    <x v="228"/>
    <x v="0"/>
    <x v="1"/>
    <x v="4"/>
    <x v="1"/>
    <x v="5"/>
    <s v="FRETE EXTRAS"/>
    <n v="10"/>
    <s v="2022"/>
    <x v="5"/>
  </r>
  <r>
    <d v="2022-09-10T00:00:00"/>
    <s v="F"/>
    <s v="RIO (VARIAS LOJAS - 6 LOJAS REX)"/>
    <x v="0"/>
    <s v="27.665.906/0009-39"/>
    <d v="2022-10-03T00:00:00"/>
    <s v="B 600"/>
    <n v="1026"/>
    <n v="1320"/>
    <s v=""/>
    <x v="228"/>
    <x v="0"/>
    <x v="1"/>
    <x v="4"/>
    <x v="1"/>
    <x v="5"/>
    <s v="FRETE EXTRAS"/>
    <n v="10"/>
    <s v="2022"/>
    <x v="5"/>
  </r>
  <r>
    <d v="2022-09-10T00:00:00"/>
    <s v="F"/>
    <s v="RIO (VARIAS LOJAS - 9 LOJAS REX)"/>
    <x v="0"/>
    <s v="27.665.906/0009-39"/>
    <d v="2022-10-03T00:00:00"/>
    <s v="B 601"/>
    <n v="1027"/>
    <n v="1980"/>
    <s v=""/>
    <x v="228"/>
    <x v="0"/>
    <x v="1"/>
    <x v="4"/>
    <x v="1"/>
    <x v="5"/>
    <s v="FRETE EXTRAS"/>
    <n v="10"/>
    <s v="2022"/>
    <x v="5"/>
  </r>
  <r>
    <d v="2022-09-10T00:00:00"/>
    <s v="F"/>
    <s v="RIO (VARIAS LOJAS - 10 LOJAS REX)"/>
    <x v="0"/>
    <s v="27.665.906/0009-39"/>
    <d v="2022-10-03T00:00:00"/>
    <s v="B 602"/>
    <n v="1028"/>
    <n v="2200"/>
    <s v=""/>
    <x v="228"/>
    <x v="0"/>
    <x v="1"/>
    <x v="4"/>
    <x v="1"/>
    <x v="5"/>
    <s v="FRETE EXTRAS"/>
    <n v="10"/>
    <s v="2022"/>
    <x v="5"/>
  </r>
  <r>
    <d v="2022-09-10T00:00:00"/>
    <s v="F"/>
    <s v="RIO (VARIAS LOJAS - 6 LOJAS REX)"/>
    <x v="0"/>
    <s v="27.665.906/0009-39"/>
    <d v="2022-10-03T00:00:00"/>
    <s v="B 603"/>
    <n v="1029"/>
    <n v="1320"/>
    <s v=""/>
    <x v="228"/>
    <x v="0"/>
    <x v="1"/>
    <x v="4"/>
    <x v="1"/>
    <x v="5"/>
    <s v="FRETE EXTRAS"/>
    <n v="10"/>
    <s v="2022"/>
    <x v="5"/>
  </r>
  <r>
    <d v="2022-09-10T00:00:00"/>
    <s v="F"/>
    <s v="RIO (VARIAS LOJAS - 6 LOJAS REX)"/>
    <x v="0"/>
    <s v="27.665.906/0009-39"/>
    <d v="2022-10-03T00:00:00"/>
    <s v="B 604"/>
    <n v="1030"/>
    <n v="1320"/>
    <s v=""/>
    <x v="228"/>
    <x v="0"/>
    <x v="1"/>
    <x v="4"/>
    <x v="1"/>
    <x v="5"/>
    <s v="FRETE EXTRAS"/>
    <n v="10"/>
    <s v="2022"/>
    <x v="5"/>
  </r>
  <r>
    <d v="2022-09-12T00:00:00"/>
    <s v="A"/>
    <s v="ARMAZENAMENTO"/>
    <x v="0"/>
    <s v="27.665.906/0001-81"/>
    <d v="2022-10-03T00:00:00"/>
    <s v="B 605"/>
    <n v="1031"/>
    <n v="1136"/>
    <s v=""/>
    <x v="228"/>
    <x v="0"/>
    <x v="1"/>
    <x v="4"/>
    <x v="1"/>
    <x v="5"/>
    <s v="ARMAZENAMENTO"/>
    <n v="10"/>
    <s v="2022"/>
    <x v="5"/>
  </r>
  <r>
    <d v="2022-09-12T00:00:00"/>
    <s v="F"/>
    <s v="ARMAZEM X CP RIO"/>
    <x v="0"/>
    <s v="27.665.906/0001-81"/>
    <d v="2022-10-03T00:00:00"/>
    <s v="B 606"/>
    <n v="1032"/>
    <n v="800"/>
    <s v=""/>
    <x v="228"/>
    <x v="0"/>
    <x v="1"/>
    <x v="4"/>
    <x v="1"/>
    <x v="5"/>
    <s v="FRETE EXTRAS"/>
    <n v="10"/>
    <s v="2022"/>
    <x v="5"/>
  </r>
  <r>
    <d v="2022-09-13T00:00:00"/>
    <s v="V"/>
    <s v="RIO DE JANEIRO X ITAPEVI"/>
    <x v="0"/>
    <s v="27.665.906/0003-43"/>
    <d v="2022-10-03T00:00:00"/>
    <s v="TED"/>
    <n v="1034"/>
    <n v="3800"/>
    <s v=""/>
    <x v="229"/>
    <x v="0"/>
    <x v="1"/>
    <x v="4"/>
    <x v="1"/>
    <x v="5"/>
    <s v="VIAGEM"/>
    <n v="10"/>
    <s v="2022"/>
    <x v="5"/>
  </r>
  <r>
    <d v="2022-09-21T00:00:00"/>
    <s v="H"/>
    <s v="Alameda São Boaventura"/>
    <x v="0"/>
    <s v="27.665.906/0070-03"/>
    <d v="2022-10-03T00:00:00"/>
    <s v="C 003"/>
    <n v="1051"/>
    <n v="5000"/>
    <s v=""/>
    <x v="230"/>
    <x v="0"/>
    <x v="1"/>
    <x v="4"/>
    <x v="1"/>
    <x v="5"/>
    <s v="HABIBS"/>
    <n v="10"/>
    <s v="2022"/>
    <x v="5"/>
  </r>
  <r>
    <d v="2022-09-21T00:00:00"/>
    <s v="H"/>
    <s v="Américas ( Padeli )"/>
    <x v="0"/>
    <s v="27.665.906/0034-40"/>
    <d v="2022-10-03T00:00:00"/>
    <s v="C 004"/>
    <n v="1052"/>
    <n v="6000"/>
    <s v=""/>
    <x v="228"/>
    <x v="0"/>
    <x v="1"/>
    <x v="4"/>
    <x v="1"/>
    <x v="5"/>
    <s v="HABIBS"/>
    <n v="10"/>
    <s v="2022"/>
    <x v="5"/>
  </r>
  <r>
    <d v="2022-09-21T00:00:00"/>
    <s v="H"/>
    <s v="Av Brasil"/>
    <x v="0"/>
    <s v="27.665.906/0039-54"/>
    <d v="2022-10-03T00:00:00"/>
    <s v="C 005"/>
    <n v="1053"/>
    <n v="5000"/>
    <s v=""/>
    <x v="228"/>
    <x v="0"/>
    <x v="1"/>
    <x v="4"/>
    <x v="1"/>
    <x v="5"/>
    <s v="HABIBS"/>
    <n v="10"/>
    <s v="2022"/>
    <x v="5"/>
  </r>
  <r>
    <d v="2022-09-21T00:00:00"/>
    <s v="H"/>
    <s v="Belford Roxo"/>
    <x v="0"/>
    <s v="27.665.906/0040-98"/>
    <d v="2022-10-03T00:00:00"/>
    <s v="C 006"/>
    <n v="1054"/>
    <n v="4000"/>
    <s v=""/>
    <x v="228"/>
    <x v="0"/>
    <x v="1"/>
    <x v="4"/>
    <x v="1"/>
    <x v="5"/>
    <s v="HABIBS"/>
    <n v="10"/>
    <s v="2022"/>
    <x v="5"/>
  </r>
  <r>
    <d v="2022-09-21T00:00:00"/>
    <s v="H"/>
    <s v="Campinho"/>
    <x v="2"/>
    <s v="16.492.785/0001-05"/>
    <d v="2022-10-03T00:00:00"/>
    <s v="TED"/>
    <n v="1055"/>
    <n v="4000"/>
    <s v=""/>
    <x v="231"/>
    <x v="0"/>
    <x v="1"/>
    <x v="4"/>
    <x v="1"/>
    <x v="5"/>
    <s v="HABIBS"/>
    <n v="10"/>
    <s v="2022"/>
    <x v="4"/>
  </r>
  <r>
    <d v="2022-09-21T00:00:00"/>
    <s v="H"/>
    <s v="Campo Grande I"/>
    <x v="0"/>
    <s v="27.665.906/0041-79"/>
    <d v="2022-10-03T00:00:00"/>
    <s v="C 008"/>
    <n v="1056"/>
    <n v="5900"/>
    <s v=""/>
    <x v="228"/>
    <x v="0"/>
    <x v="1"/>
    <x v="4"/>
    <x v="1"/>
    <x v="5"/>
    <s v="HABIBS"/>
    <n v="10"/>
    <s v="2022"/>
    <x v="5"/>
  </r>
  <r>
    <d v="2022-09-21T00:00:00"/>
    <s v="H"/>
    <s v="Campo Grande II"/>
    <x v="0"/>
    <s v="27.665.906/0056-55"/>
    <d v="2022-10-03T00:00:00"/>
    <s v="C 009"/>
    <n v="1057"/>
    <n v="4500"/>
    <s v=""/>
    <x v="228"/>
    <x v="0"/>
    <x v="1"/>
    <x v="4"/>
    <x v="1"/>
    <x v="5"/>
    <s v="HABIBS"/>
    <n v="10"/>
    <s v="2022"/>
    <x v="5"/>
  </r>
  <r>
    <d v="2022-09-21T00:00:00"/>
    <s v="H"/>
    <s v="Central do Brasil"/>
    <x v="0"/>
    <s v="27.665.906/0058-17"/>
    <d v="2022-10-03T00:00:00"/>
    <s v="PIX"/>
    <n v="1058"/>
    <n v="2000"/>
    <s v=""/>
    <x v="232"/>
    <x v="0"/>
    <x v="1"/>
    <x v="4"/>
    <x v="1"/>
    <x v="5"/>
    <s v="HABIBS"/>
    <n v="10"/>
    <s v="2022"/>
    <x v="5"/>
  </r>
  <r>
    <d v="2022-09-21T00:00:00"/>
    <s v="H"/>
    <s v="Estrada Bandeirantes"/>
    <x v="0"/>
    <s v="27.665.906/0043-30"/>
    <d v="2022-10-03T00:00:00"/>
    <s v="C 011"/>
    <n v="1059"/>
    <n v="6000"/>
    <s v=""/>
    <x v="228"/>
    <x v="0"/>
    <x v="1"/>
    <x v="4"/>
    <x v="1"/>
    <x v="5"/>
    <s v="HABIBS"/>
    <n v="10"/>
    <s v="2022"/>
    <x v="5"/>
  </r>
  <r>
    <d v="2022-09-21T00:00:00"/>
    <s v="H"/>
    <s v="Ilha do Governador"/>
    <x v="0"/>
    <s v="27.665.906/0069-70"/>
    <d v="2022-10-03T00:00:00"/>
    <s v="C 012"/>
    <n v="1060"/>
    <n v="5500"/>
    <s v=""/>
    <x v="228"/>
    <x v="0"/>
    <x v="1"/>
    <x v="4"/>
    <x v="1"/>
    <x v="5"/>
    <s v="HABIBS"/>
    <n v="10"/>
    <s v="2022"/>
    <x v="5"/>
  </r>
  <r>
    <d v="2022-09-21T00:00:00"/>
    <s v="H"/>
    <s v="Intendente Magalhães"/>
    <x v="0"/>
    <s v="27.665.906/0064-65"/>
    <d v="2022-10-03T00:00:00"/>
    <s v="C 013"/>
    <n v="1061"/>
    <n v="5000"/>
    <s v=""/>
    <x v="228"/>
    <x v="0"/>
    <x v="1"/>
    <x v="4"/>
    <x v="1"/>
    <x v="5"/>
    <s v="HABIBS"/>
    <n v="10"/>
    <s v="2022"/>
    <x v="5"/>
  </r>
  <r>
    <d v="2022-09-21T00:00:00"/>
    <s v="H"/>
    <s v="Madureira"/>
    <x v="0"/>
    <s v="27.665.906/0060-31"/>
    <d v="2022-10-03T00:00:00"/>
    <s v="C 014"/>
    <n v="1062"/>
    <n v="1150"/>
    <s v=""/>
    <x v="232"/>
    <x v="0"/>
    <x v="1"/>
    <x v="4"/>
    <x v="1"/>
    <x v="5"/>
    <s v="HABIBS"/>
    <n v="10"/>
    <s v="2022"/>
    <x v="5"/>
  </r>
  <r>
    <d v="2022-09-21T00:00:00"/>
    <s v="H"/>
    <s v="Méier"/>
    <x v="0"/>
    <s v="27.665.906/0037-92"/>
    <d v="2022-10-03T00:00:00"/>
    <s v="C 015"/>
    <n v="1063"/>
    <n v="5500"/>
    <s v=""/>
    <x v="228"/>
    <x v="0"/>
    <x v="1"/>
    <x v="4"/>
    <x v="1"/>
    <x v="5"/>
    <s v="HABIBS"/>
    <n v="10"/>
    <s v="2022"/>
    <x v="5"/>
  </r>
  <r>
    <d v="2022-09-21T00:00:00"/>
    <s v="H"/>
    <s v="Pavuna"/>
    <x v="0"/>
    <s v="27.665.906/0047-64"/>
    <d v="2022-10-03T00:00:00"/>
    <s v="C 016"/>
    <n v="1064"/>
    <n v="1150"/>
    <s v=""/>
    <x v="228"/>
    <x v="0"/>
    <x v="1"/>
    <x v="4"/>
    <x v="1"/>
    <x v="5"/>
    <s v="HABIBS"/>
    <n v="10"/>
    <s v="2022"/>
    <x v="5"/>
  </r>
  <r>
    <d v="2022-09-21T00:00:00"/>
    <s v="H"/>
    <s v="Pilares"/>
    <x v="0"/>
    <s v="27.665.906/0042-50"/>
    <d v="2022-10-03T00:00:00"/>
    <s v="C 017"/>
    <n v="1065"/>
    <n v="4800"/>
    <s v=""/>
    <x v="228"/>
    <x v="0"/>
    <x v="1"/>
    <x v="4"/>
    <x v="1"/>
    <x v="5"/>
    <s v="HABIBS"/>
    <n v="10"/>
    <s v="2022"/>
    <x v="5"/>
  </r>
  <r>
    <d v="2022-09-21T00:00:00"/>
    <s v="H"/>
    <s v="Pres Vargas"/>
    <x v="0"/>
    <s v="27.665.906/0054-93"/>
    <d v="2022-10-03T00:00:00"/>
    <s v="C 018"/>
    <n v="1066"/>
    <n v="3000"/>
    <s v=""/>
    <x v="228"/>
    <x v="0"/>
    <x v="1"/>
    <x v="4"/>
    <x v="1"/>
    <x v="5"/>
    <s v="HABIBS"/>
    <n v="10"/>
    <s v="2022"/>
    <x v="5"/>
  </r>
  <r>
    <d v="2022-09-21T00:00:00"/>
    <s v="H"/>
    <s v="São Gonçalo"/>
    <x v="0"/>
    <s v="27.665.906/0038-73"/>
    <d v="2022-10-03T00:00:00"/>
    <s v="C 019"/>
    <n v="1067"/>
    <n v="4000"/>
    <s v=""/>
    <x v="230"/>
    <x v="0"/>
    <x v="1"/>
    <x v="4"/>
    <x v="1"/>
    <x v="5"/>
    <s v="HABIBS"/>
    <n v="10"/>
    <s v="2022"/>
    <x v="5"/>
  </r>
  <r>
    <d v="2022-09-21T00:00:00"/>
    <s v="H"/>
    <s v="Ragazzo Americas"/>
    <x v="3"/>
    <s v="22.749.835/0157-07"/>
    <d v="2022-10-03T00:00:00"/>
    <s v="C 020"/>
    <n v="1068"/>
    <n v="2500"/>
    <s v=""/>
    <x v="228"/>
    <x v="0"/>
    <x v="1"/>
    <x v="4"/>
    <x v="1"/>
    <x v="5"/>
    <s v="HABIBS"/>
    <n v="10"/>
    <s v="2022"/>
    <x v="5"/>
  </r>
  <r>
    <d v="2022-09-14T00:00:00"/>
    <s v="V"/>
    <s v="ITAPEVI X RIO DE JANEIRO"/>
    <x v="0"/>
    <s v="27.665.906/0009-39"/>
    <d v="2022-10-04T00:00:00"/>
    <s v="B 608"/>
    <n v="1035"/>
    <n v="3800"/>
    <s v=""/>
    <x v="233"/>
    <x v="0"/>
    <x v="1"/>
    <x v="4"/>
    <x v="1"/>
    <x v="5"/>
    <s v="VIAGEM"/>
    <n v="10"/>
    <s v="2022"/>
    <x v="5"/>
  </r>
  <r>
    <d v="2022-09-14T00:00:00"/>
    <s v="F"/>
    <s v="RIO (RAGAZZO AMERICAS)"/>
    <x v="0"/>
    <s v="27.665.906/0009-39"/>
    <d v="2022-10-04T00:00:00"/>
    <s v="B 609"/>
    <n v="1036"/>
    <n v="400"/>
    <s v=""/>
    <x v="233"/>
    <x v="0"/>
    <x v="1"/>
    <x v="4"/>
    <x v="1"/>
    <x v="5"/>
    <s v="FRETE EXTRAS"/>
    <n v="10"/>
    <s v="2022"/>
    <x v="5"/>
  </r>
  <r>
    <d v="2022-09-14T00:00:00"/>
    <s v="F"/>
    <s v="RIO (RAGAZZO AMERICAS)"/>
    <x v="0"/>
    <s v="27.665.906/0009-39"/>
    <d v="2022-10-04T00:00:00"/>
    <s v="B 610"/>
    <n v="1037"/>
    <n v="400"/>
    <s v=""/>
    <x v="233"/>
    <x v="0"/>
    <x v="1"/>
    <x v="4"/>
    <x v="1"/>
    <x v="5"/>
    <s v="FRETE EXTRAS"/>
    <n v="10"/>
    <s v="2022"/>
    <x v="5"/>
  </r>
  <r>
    <d v="2022-09-15T00:00:00"/>
    <s v="V"/>
    <s v="RIO X OPERADOR LOGISTICO TOP FRIO"/>
    <x v="0"/>
    <s v="27.665.906/0009-39"/>
    <d v="2022-10-05T00:00:00"/>
    <s v="B 611"/>
    <n v="1038"/>
    <n v="3800"/>
    <s v=""/>
    <x v="229"/>
    <x v="0"/>
    <x v="1"/>
    <x v="4"/>
    <x v="1"/>
    <x v="5"/>
    <s v="VIAGEM"/>
    <n v="10"/>
    <s v="2022"/>
    <x v="5"/>
  </r>
  <r>
    <d v="2022-09-15T00:00:00"/>
    <s v="F"/>
    <s v="RIO (RAGAZZO AMERICAS)"/>
    <x v="0"/>
    <s v="27.665.906/0009-39"/>
    <d v="2022-10-05T00:00:00"/>
    <n v="438"/>
    <n v="1039"/>
    <n v="400"/>
    <s v=""/>
    <x v="229"/>
    <x v="0"/>
    <x v="1"/>
    <x v="4"/>
    <x v="1"/>
    <x v="5"/>
    <s v="FRETE EXTRAS"/>
    <n v="10"/>
    <s v="2022"/>
    <x v="5"/>
  </r>
  <r>
    <d v="2022-09-15T00:00:00"/>
    <s v="F"/>
    <s v="RIO (VARIAS LOJAS - 7 LOJAS HABIBS)"/>
    <x v="0"/>
    <s v="27.665.906/0009-39"/>
    <d v="2022-10-05T00:00:00"/>
    <n v="439"/>
    <n v="1040"/>
    <n v="1540"/>
    <s v=""/>
    <x v="229"/>
    <x v="0"/>
    <x v="1"/>
    <x v="4"/>
    <x v="1"/>
    <x v="5"/>
    <s v="FRETE EXTRAS"/>
    <n v="10"/>
    <s v="2022"/>
    <x v="5"/>
  </r>
  <r>
    <d v="2022-09-15T00:00:00"/>
    <s v="F"/>
    <s v="RIO (VARIAS LOJAS - 7 LOJAS HABIBS)"/>
    <x v="0"/>
    <s v="27.665.906/0009-39"/>
    <d v="2022-10-05T00:00:00"/>
    <n v="440"/>
    <n v="1041"/>
    <n v="1540"/>
    <s v=""/>
    <x v="229"/>
    <x v="0"/>
    <x v="1"/>
    <x v="4"/>
    <x v="1"/>
    <x v="5"/>
    <s v="FRETE EXTRAS"/>
    <n v="10"/>
    <s v="2022"/>
    <x v="5"/>
  </r>
  <r>
    <d v="2022-09-15T00:00:00"/>
    <s v="F"/>
    <s v="RIO (MARICA POINT)"/>
    <x v="0"/>
    <s v="27.665.906/0009-39"/>
    <d v="2022-10-05T00:00:00"/>
    <n v="441"/>
    <n v="1042"/>
    <n v="800"/>
    <s v=""/>
    <x v="229"/>
    <x v="0"/>
    <x v="1"/>
    <x v="4"/>
    <x v="1"/>
    <x v="5"/>
    <s v="FRETE EXTRAS"/>
    <n v="10"/>
    <s v="2022"/>
    <x v="5"/>
  </r>
  <r>
    <d v="2022-09-15T00:00:00"/>
    <s v="F"/>
    <s v="RIO (ITABORAI POINT)"/>
    <x v="0"/>
    <s v="27.665.906/0009-39"/>
    <d v="2022-10-05T00:00:00"/>
    <n v="442"/>
    <n v="1043"/>
    <n v="600"/>
    <s v=""/>
    <x v="229"/>
    <x v="0"/>
    <x v="1"/>
    <x v="4"/>
    <x v="1"/>
    <x v="5"/>
    <s v="FRETE EXTRAS"/>
    <n v="10"/>
    <s v="2022"/>
    <x v="5"/>
  </r>
  <r>
    <d v="2022-09-15T00:00:00"/>
    <s v="F"/>
    <s v="RIO (ITAGUAI POINT)"/>
    <x v="0"/>
    <s v="27.665.906/0009-39"/>
    <d v="2022-10-05T00:00:00"/>
    <n v="443"/>
    <n v="1044"/>
    <n v="500"/>
    <s v=""/>
    <x v="229"/>
    <x v="0"/>
    <x v="1"/>
    <x v="4"/>
    <x v="1"/>
    <x v="5"/>
    <s v="FRETE EXTRAS"/>
    <n v="10"/>
    <s v="2022"/>
    <x v="5"/>
  </r>
  <r>
    <d v="2022-09-15T00:00:00"/>
    <s v="F"/>
    <s v="RIO (MACAÉ)"/>
    <x v="0"/>
    <s v="27.665.906/0009-39"/>
    <d v="2022-10-05T00:00:00"/>
    <n v="444"/>
    <n v="1045"/>
    <n v="1500"/>
    <s v=""/>
    <x v="229"/>
    <x v="0"/>
    <x v="1"/>
    <x v="4"/>
    <x v="1"/>
    <x v="5"/>
    <s v="FRETE EXTRAS"/>
    <n v="10"/>
    <s v="2022"/>
    <x v="5"/>
  </r>
  <r>
    <d v="2022-09-15T00:00:00"/>
    <s v="F"/>
    <s v="RIO (RAGAZZO AMERICAS)"/>
    <x v="0"/>
    <s v="27.665.906/0009-39"/>
    <d v="2022-10-05T00:00:00"/>
    <n v="445"/>
    <n v="1046"/>
    <n v="400"/>
    <s v=""/>
    <x v="229"/>
    <x v="0"/>
    <x v="1"/>
    <x v="4"/>
    <x v="1"/>
    <x v="5"/>
    <s v="FRETE EXTRAS"/>
    <n v="10"/>
    <s v="2022"/>
    <x v="5"/>
  </r>
  <r>
    <d v="2022-09-16T00:00:00"/>
    <s v="F"/>
    <s v="RIO (VILOG)"/>
    <x v="0"/>
    <s v="27.665.906/0009-39"/>
    <d v="2022-10-06T00:00:00"/>
    <s v="B 612"/>
    <n v="1047"/>
    <n v="1200"/>
    <s v=""/>
    <x v="234"/>
    <x v="0"/>
    <x v="1"/>
    <x v="4"/>
    <x v="1"/>
    <x v="5"/>
    <s v="FRETE EXTRAS"/>
    <n v="10"/>
    <s v="2022"/>
    <x v="2"/>
  </r>
  <r>
    <d v="2022-10-03T00:00:00"/>
    <s v="R"/>
    <s v="REAL CARNES 15/09/22 A 31/09/22"/>
    <x v="8"/>
    <s v="10.436.655/0001-60"/>
    <d v="2022-10-06T00:00:00"/>
    <n v="446"/>
    <n v="1082"/>
    <n v="21120.66"/>
    <s v=""/>
    <x v="234"/>
    <x v="0"/>
    <x v="1"/>
    <x v="5"/>
    <x v="1"/>
    <x v="5"/>
    <s v="EMPRESA"/>
    <n v="10"/>
    <s v="2022"/>
    <x v="2"/>
  </r>
  <r>
    <d v="2022-09-20T00:00:00"/>
    <s v="A"/>
    <s v="RIO (ARMAZENAMENTO)"/>
    <x v="0"/>
    <s v="27.665.906/0009-39"/>
    <d v="2022-10-10T00:00:00"/>
    <s v="C 001"/>
    <n v="1050"/>
    <n v="500"/>
    <s v=""/>
    <x v="235"/>
    <x v="0"/>
    <x v="1"/>
    <x v="4"/>
    <x v="1"/>
    <x v="5"/>
    <s v="ARMAZENAMENTO"/>
    <n v="10"/>
    <s v="2022"/>
    <x v="5"/>
  </r>
  <r>
    <d v="2022-09-22T00:00:00"/>
    <s v="A"/>
    <s v="ARMAZENAMENTO"/>
    <x v="0"/>
    <s v="27.665.906/0001-81"/>
    <d v="2022-10-12T00:00:00"/>
    <s v="C 021"/>
    <n v="1069"/>
    <n v="608"/>
    <s v=""/>
    <x v="236"/>
    <x v="0"/>
    <x v="1"/>
    <x v="4"/>
    <x v="1"/>
    <x v="5"/>
    <s v="ARMAZENAMENTO"/>
    <n v="10"/>
    <s v="2022"/>
    <x v="5"/>
  </r>
  <r>
    <d v="2022-09-22T00:00:00"/>
    <s v="F"/>
    <s v="ARMAZEM X CP RIO"/>
    <x v="0"/>
    <s v="27.665.906/0001-81"/>
    <d v="2022-10-12T00:00:00"/>
    <s v="C 022"/>
    <n v="1070"/>
    <n v="1200"/>
    <s v=""/>
    <x v="236"/>
    <x v="0"/>
    <x v="1"/>
    <x v="4"/>
    <x v="1"/>
    <x v="5"/>
    <s v="FRETE EXTRAS"/>
    <n v="10"/>
    <s v="2022"/>
    <x v="5"/>
  </r>
  <r>
    <d v="2022-10-10T00:00:00"/>
    <s v="F"/>
    <s v="REAL CARNES X ITAGUAI"/>
    <x v="8"/>
    <s v="10.436.655/0001-60"/>
    <d v="2022-10-14T00:00:00"/>
    <s v="B 615"/>
    <n v="1091"/>
    <n v="1800"/>
    <s v=""/>
    <x v="237"/>
    <x v="0"/>
    <x v="1"/>
    <x v="5"/>
    <x v="1"/>
    <x v="5"/>
    <s v="FRETE EXTRAS"/>
    <n v="10"/>
    <s v="2022"/>
    <x v="5"/>
  </r>
  <r>
    <d v="2022-09-27T00:00:00"/>
    <s v="F"/>
    <s v="RIO (RAGAZZO AMERICAS)"/>
    <x v="0"/>
    <s v="27.665.906/0009-39"/>
    <d v="2022-10-17T00:00:00"/>
    <s v="C 023"/>
    <n v="1071"/>
    <n v="400"/>
    <s v=""/>
    <x v="238"/>
    <x v="0"/>
    <x v="1"/>
    <x v="4"/>
    <x v="1"/>
    <x v="5"/>
    <s v="FRETE EXTRAS"/>
    <n v="10"/>
    <s v="2022"/>
    <x v="5"/>
  </r>
  <r>
    <d v="2022-09-28T00:00:00"/>
    <s v="A"/>
    <s v="RIO (ARMAZENAMENTO TRUCK 19/09 A 25/09)"/>
    <x v="0"/>
    <s v="27.665.906/0009-39"/>
    <d v="2022-10-18T00:00:00"/>
    <s v="C 024"/>
    <n v="1072"/>
    <n v="4900"/>
    <s v=""/>
    <x v="239"/>
    <x v="0"/>
    <x v="1"/>
    <x v="4"/>
    <x v="1"/>
    <x v="5"/>
    <s v="ARMAZENAMENTO"/>
    <n v="10"/>
    <s v="2022"/>
    <x v="5"/>
  </r>
  <r>
    <d v="2022-09-28T00:00:00"/>
    <s v="F"/>
    <s v="RIO (RAGAZZO ACRE)"/>
    <x v="0"/>
    <s v="27.665.906/0009-39"/>
    <d v="2022-10-18T00:00:00"/>
    <s v="C 026"/>
    <n v="1073"/>
    <n v="300"/>
    <s v=""/>
    <x v="239"/>
    <x v="0"/>
    <x v="1"/>
    <x v="4"/>
    <x v="1"/>
    <x v="5"/>
    <s v="FRETE EXTRAS"/>
    <n v="10"/>
    <s v="2022"/>
    <x v="5"/>
  </r>
  <r>
    <d v="2022-09-29T00:00:00"/>
    <s v="F"/>
    <s v="ITAPEVI (HABIBS MADUREIRA/HABIBS"/>
    <x v="0"/>
    <s v="27.665.906/0003-43"/>
    <d v="2022-10-19T00:00:00"/>
    <s v="C 027"/>
    <n v="1074"/>
    <n v="500"/>
    <s v=""/>
    <x v="240"/>
    <x v="0"/>
    <x v="1"/>
    <x v="4"/>
    <x v="1"/>
    <x v="5"/>
    <s v="FRETE EXTRAS"/>
    <n v="10"/>
    <s v="2022"/>
    <x v="5"/>
  </r>
  <r>
    <d v="2022-09-30T00:00:00"/>
    <s v="A"/>
    <s v="RIO (ARMAZENAMENTO TRUCK 26/09 A 30/09)"/>
    <x v="0"/>
    <s v="27.665.906/0009-39"/>
    <d v="2022-10-20T00:00:00"/>
    <s v="C 028"/>
    <n v="1075"/>
    <n v="3500"/>
    <s v=""/>
    <x v="241"/>
    <x v="0"/>
    <x v="1"/>
    <x v="4"/>
    <x v="1"/>
    <x v="5"/>
    <s v="ARMAZENAMENTO"/>
    <n v="10"/>
    <s v="2022"/>
    <x v="5"/>
  </r>
  <r>
    <d v="2022-09-30T00:00:00"/>
    <s v="F"/>
    <s v="RIO (VILOG)"/>
    <x v="0"/>
    <s v="27.665.906/0009-39"/>
    <d v="2022-10-20T00:00:00"/>
    <s v="C 029"/>
    <n v="1076"/>
    <n v="1100"/>
    <s v=""/>
    <x v="241"/>
    <x v="0"/>
    <x v="1"/>
    <x v="4"/>
    <x v="1"/>
    <x v="5"/>
    <s v="FRETE EXTRAS"/>
    <n v="10"/>
    <s v="2022"/>
    <x v="5"/>
  </r>
  <r>
    <d v="2022-09-30T00:00:00"/>
    <s v="F"/>
    <s v="RIO (VARIAS LOJAS - 9 LOJAS REX)"/>
    <x v="0"/>
    <s v="27.665.906/0009-39"/>
    <d v="2022-10-20T00:00:00"/>
    <s v="C 030"/>
    <n v="1077"/>
    <n v="720"/>
    <s v=""/>
    <x v="241"/>
    <x v="0"/>
    <x v="1"/>
    <x v="4"/>
    <x v="1"/>
    <x v="5"/>
    <s v="FRETE EXTRAS"/>
    <n v="10"/>
    <s v="2022"/>
    <x v="5"/>
  </r>
  <r>
    <d v="2022-09-30T00:00:00"/>
    <s v="F"/>
    <s v="RIO (VARIAS LOJAS - 12 LOJAS REX)"/>
    <x v="0"/>
    <s v="27.665.906/0009-39"/>
    <d v="2022-10-20T00:00:00"/>
    <s v="C 031"/>
    <n v="1078"/>
    <n v="960"/>
    <s v=""/>
    <x v="241"/>
    <x v="0"/>
    <x v="1"/>
    <x v="4"/>
    <x v="1"/>
    <x v="5"/>
    <s v="FRETE EXTRAS"/>
    <n v="10"/>
    <s v="2022"/>
    <x v="5"/>
  </r>
  <r>
    <d v="2022-09-30T00:00:00"/>
    <s v="F"/>
    <s v="RIO (VARIAS LOJAS - 9 LOJAS REX)"/>
    <x v="0"/>
    <s v="27.665.906/0009-39"/>
    <d v="2022-10-20T00:00:00"/>
    <s v="C 032"/>
    <n v="1079"/>
    <n v="720"/>
    <s v=""/>
    <x v="241"/>
    <x v="0"/>
    <x v="1"/>
    <x v="4"/>
    <x v="1"/>
    <x v="5"/>
    <s v="FRETE EXTRAS"/>
    <n v="10"/>
    <s v="2022"/>
    <x v="5"/>
  </r>
  <r>
    <d v="2022-09-30T00:00:00"/>
    <s v="F"/>
    <s v="RIO (VARIAS LOJAS - 11 LOJAS REX)"/>
    <x v="0"/>
    <s v="27.665.906/0009-39"/>
    <d v="2022-10-20T00:00:00"/>
    <s v="C 033"/>
    <n v="1080"/>
    <n v="880"/>
    <s v=""/>
    <x v="241"/>
    <x v="0"/>
    <x v="1"/>
    <x v="4"/>
    <x v="1"/>
    <x v="5"/>
    <s v="FRETE EXTRAS"/>
    <n v="10"/>
    <s v="2022"/>
    <x v="5"/>
  </r>
  <r>
    <d v="2022-09-30T00:00:00"/>
    <s v="F"/>
    <s v="RIO (VARIAS LOJAS - 14 LOJAS REX)"/>
    <x v="0"/>
    <s v="27.665.906/0009-39"/>
    <d v="2022-10-20T00:00:00"/>
    <s v="C 034"/>
    <n v="1081"/>
    <n v="1120"/>
    <s v=""/>
    <x v="241"/>
    <x v="0"/>
    <x v="1"/>
    <x v="4"/>
    <x v="1"/>
    <x v="5"/>
    <s v="FRETE EXTRAS"/>
    <n v="10"/>
    <s v="2022"/>
    <x v="5"/>
  </r>
  <r>
    <d v="2022-10-19T00:00:00"/>
    <s v="R"/>
    <s v="REAL CARNES (01/10/2022 A 15/10/2022)"/>
    <x v="8"/>
    <s v="10.436.655/0001-60"/>
    <d v="2022-10-22T00:00:00"/>
    <n v="447"/>
    <n v="1100"/>
    <n v="24587.72"/>
    <s v=""/>
    <x v="242"/>
    <x v="0"/>
    <x v="1"/>
    <x v="5"/>
    <x v="1"/>
    <x v="5"/>
    <s v="EMPRESA"/>
    <n v="10"/>
    <s v="2022"/>
    <x v="5"/>
  </r>
  <r>
    <d v="2022-10-05T00:00:00"/>
    <s v="F"/>
    <s v="ITAPEVI (HABIBS MADUREIRA/HABIBS)"/>
    <x v="0"/>
    <s v="27.665.906/0003-43"/>
    <d v="2022-10-25T00:00:00"/>
    <s v="B 776"/>
    <n v="1083"/>
    <n v="500"/>
    <s v=""/>
    <x v="243"/>
    <x v="0"/>
    <x v="1"/>
    <x v="5"/>
    <x v="1"/>
    <x v="5"/>
    <s v="FRETE EXTRAS"/>
    <n v="10"/>
    <s v="2023"/>
    <x v="5"/>
  </r>
  <r>
    <d v="2022-10-06T00:00:00"/>
    <s v="F"/>
    <s v="ITAPEVI (RAGAZZO AMERICAS)"/>
    <x v="0"/>
    <s v="27.665.906/0003-43"/>
    <d v="2022-10-26T00:00:00"/>
    <s v="C 036"/>
    <n v="1084"/>
    <n v="400"/>
    <s v=""/>
    <x v="244"/>
    <x v="0"/>
    <x v="1"/>
    <x v="5"/>
    <x v="1"/>
    <x v="5"/>
    <s v="FRETE EXTRAS"/>
    <n v="10"/>
    <s v="2022"/>
    <x v="5"/>
  </r>
  <r>
    <d v="2022-10-07T00:00:00"/>
    <s v="F"/>
    <s v="RIO ( VARIAS LOJAS - 10 LOJAS REX)"/>
    <x v="0"/>
    <s v="27.665.906/0009-39"/>
    <d v="2022-10-27T00:00:00"/>
    <s v="C 037"/>
    <n v="1085"/>
    <n v="2200"/>
    <s v=""/>
    <x v="245"/>
    <x v="0"/>
    <x v="1"/>
    <x v="5"/>
    <x v="1"/>
    <x v="5"/>
    <s v="FRETE EXTRAS"/>
    <n v="10"/>
    <s v="2022"/>
    <x v="5"/>
  </r>
  <r>
    <d v="2022-10-07T00:00:00"/>
    <s v="F"/>
    <s v="RIO ( VARIAS LOJAS - 10 LOJAS REX)"/>
    <x v="0"/>
    <s v="27.665.906/0009-39"/>
    <d v="2022-10-27T00:00:00"/>
    <s v="C 038"/>
    <n v="1086"/>
    <n v="2200"/>
    <s v=""/>
    <x v="245"/>
    <x v="0"/>
    <x v="1"/>
    <x v="5"/>
    <x v="1"/>
    <x v="5"/>
    <s v="FRETE EXTRAS"/>
    <n v="10"/>
    <s v="2022"/>
    <x v="5"/>
  </r>
  <r>
    <d v="2022-10-07T00:00:00"/>
    <s v="F"/>
    <s v="RIO ( VARIAS LOJAS - 8 LOJAS REX)"/>
    <x v="0"/>
    <s v="27.665.906/0009-39"/>
    <d v="2022-10-27T00:00:00"/>
    <s v="C 039"/>
    <n v="1087"/>
    <n v="1760"/>
    <s v=""/>
    <x v="245"/>
    <x v="0"/>
    <x v="1"/>
    <x v="5"/>
    <x v="1"/>
    <x v="5"/>
    <s v="FRETE EXTRAS"/>
    <n v="10"/>
    <s v="2022"/>
    <x v="5"/>
  </r>
  <r>
    <d v="2022-10-07T00:00:00"/>
    <s v="F"/>
    <s v="RIO ( VARIAS LOJAS - 6 LOJAS REX)"/>
    <x v="0"/>
    <s v="27.665.906/0009-39"/>
    <d v="2022-10-27T00:00:00"/>
    <s v="C 040"/>
    <n v="1088"/>
    <n v="1320"/>
    <s v=""/>
    <x v="245"/>
    <x v="0"/>
    <x v="1"/>
    <x v="5"/>
    <x v="1"/>
    <x v="5"/>
    <s v="FRETE EXTRAS"/>
    <n v="10"/>
    <s v="2022"/>
    <x v="5"/>
  </r>
  <r>
    <d v="2022-10-09T00:00:00"/>
    <s v="F"/>
    <s v="RIO ( VARIAS LOJAS - 10 LOJAS HABIBS)"/>
    <x v="0"/>
    <s v="27.665.906/0009-39"/>
    <d v="2022-10-31T00:00:00"/>
    <s v="B 613"/>
    <n v="1089"/>
    <n v="2200"/>
    <s v=""/>
    <x v="246"/>
    <x v="0"/>
    <x v="1"/>
    <x v="5"/>
    <x v="1"/>
    <x v="5"/>
    <s v="FRETE EXTRAS"/>
    <n v="10"/>
    <s v="2022"/>
    <x v="5"/>
  </r>
  <r>
    <d v="2022-10-09T00:00:00"/>
    <s v="F"/>
    <s v="RIO ( VARIAS LOJAS - 9 LOJAS HABIBS)"/>
    <x v="0"/>
    <s v="27.665.906/0009-39"/>
    <d v="2022-10-31T00:00:00"/>
    <s v="B 614"/>
    <n v="1090"/>
    <n v="1980"/>
    <s v=""/>
    <x v="246"/>
    <x v="0"/>
    <x v="1"/>
    <x v="5"/>
    <x v="1"/>
    <x v="5"/>
    <s v="FRETE EXTRAS"/>
    <n v="10"/>
    <s v="2022"/>
    <x v="5"/>
  </r>
  <r>
    <d v="2022-10-10T00:00:00"/>
    <s v="F"/>
    <s v="RIO (VARIAS LOJAS - 9 LOJAS HABIBS)"/>
    <x v="0"/>
    <s v="27.665.906/0009-39"/>
    <d v="2022-10-31T00:00:00"/>
    <s v="B 616"/>
    <n v="1092"/>
    <n v="1250"/>
    <s v=""/>
    <x v="246"/>
    <x v="0"/>
    <x v="1"/>
    <x v="5"/>
    <x v="1"/>
    <x v="5"/>
    <s v="FRETE EXTRAS"/>
    <n v="10"/>
    <s v="2022"/>
    <x v="5"/>
  </r>
  <r>
    <d v="2022-10-10T00:00:00"/>
    <s v="F"/>
    <s v="RIO (VILOG)"/>
    <x v="0"/>
    <s v="27.665.906/0009-39"/>
    <d v="2022-10-31T00:00:00"/>
    <s v="B 617"/>
    <n v="1093"/>
    <n v="1100"/>
    <s v=""/>
    <x v="246"/>
    <x v="0"/>
    <x v="1"/>
    <x v="5"/>
    <x v="1"/>
    <x v="5"/>
    <s v="FRETE EXTRAS"/>
    <n v="10"/>
    <s v="2022"/>
    <x v="5"/>
  </r>
  <r>
    <d v="2022-10-11T00:00:00"/>
    <s v="F"/>
    <s v="RIO (VARIAS LOJAS - 7 LOJAS HABIBS)"/>
    <x v="0"/>
    <s v="27.665.906/0009-39"/>
    <d v="2022-11-02T00:00:00"/>
    <s v="B 618"/>
    <n v="1094"/>
    <n v="1540"/>
    <s v=""/>
    <x v="247"/>
    <x v="0"/>
    <x v="1"/>
    <x v="5"/>
    <x v="1"/>
    <x v="6"/>
    <s v="FRETE EXTRAS"/>
    <n v="11"/>
    <s v="2022"/>
    <x v="6"/>
  </r>
  <r>
    <d v="2022-10-13T00:00:00"/>
    <s v="F"/>
    <s v="RIO (MARICA POINT SUPER)"/>
    <x v="0"/>
    <s v="27.665.906/0009-39"/>
    <d v="2022-11-02T00:00:00"/>
    <s v="B 619"/>
    <n v="1095"/>
    <n v="800"/>
    <s v=""/>
    <x v="247"/>
    <x v="0"/>
    <x v="1"/>
    <x v="5"/>
    <x v="1"/>
    <x v="6"/>
    <s v="FRETE EXTRAS"/>
    <n v="11"/>
    <s v="2022"/>
    <x v="6"/>
  </r>
  <r>
    <d v="2022-10-13T00:00:00"/>
    <s v="F"/>
    <s v="RIO (VARIAS LOJAS - 7 LOJAS)"/>
    <x v="0"/>
    <s v="27.665.906/0009-39"/>
    <d v="2022-11-02T00:00:00"/>
    <s v="B 620"/>
    <n v="1096"/>
    <n v="1540"/>
    <s v=""/>
    <x v="247"/>
    <x v="0"/>
    <x v="1"/>
    <x v="5"/>
    <x v="1"/>
    <x v="6"/>
    <s v="FRETE EXTRAS"/>
    <n v="11"/>
    <s v="2022"/>
    <x v="6"/>
  </r>
  <r>
    <d v="2022-10-13T00:00:00"/>
    <s v="F"/>
    <s v="RIO (BAYMARKET)"/>
    <x v="0"/>
    <s v="27.665.906/0009-39"/>
    <d v="2022-11-03T00:00:00"/>
    <s v="B 621"/>
    <n v="1097"/>
    <n v="500"/>
    <s v=""/>
    <x v="248"/>
    <x v="0"/>
    <x v="1"/>
    <x v="5"/>
    <x v="1"/>
    <x v="6"/>
    <s v="FRETE EXTRAS"/>
    <n v="11"/>
    <s v="2022"/>
    <x v="6"/>
  </r>
  <r>
    <d v="2022-10-14T00:00:00"/>
    <s v="A"/>
    <s v="RIO (ARMAZENAMENTO RKU3B46 07/10 A 13/10)"/>
    <x v="0"/>
    <s v="27.665.906/0009-39"/>
    <d v="2022-11-03T00:00:00"/>
    <s v="B 622"/>
    <n v="1098"/>
    <n v="3150"/>
    <s v=""/>
    <x v="248"/>
    <x v="0"/>
    <x v="1"/>
    <x v="5"/>
    <x v="1"/>
    <x v="6"/>
    <s v="ARMAZENAMENTO"/>
    <n v="11"/>
    <s v="2022"/>
    <x v="6"/>
  </r>
  <r>
    <d v="2022-10-17T00:00:00"/>
    <s v="V"/>
    <s v="RIO X GOIANIA"/>
    <x v="0"/>
    <s v="27.665.906/0015-87"/>
    <d v="2022-11-07T00:00:00"/>
    <s v="B 623"/>
    <n v="1099"/>
    <n v="4800"/>
    <s v=""/>
    <x v="249"/>
    <x v="0"/>
    <x v="1"/>
    <x v="5"/>
    <x v="1"/>
    <x v="6"/>
    <s v="VIAGEM"/>
    <n v="11"/>
    <s v="2022"/>
    <x v="6"/>
  </r>
  <r>
    <d v="2022-10-20T00:00:00"/>
    <s v="A"/>
    <s v="RIO(ARMAZENAMENTO RKU-3B46 + ENERGIA)"/>
    <x v="0"/>
    <s v="27.665.906/0009-39"/>
    <d v="2022-11-09T00:00:00"/>
    <s v="B 624"/>
    <n v="1101"/>
    <n v="3978"/>
    <s v=""/>
    <x v="250"/>
    <x v="0"/>
    <x v="1"/>
    <x v="5"/>
    <x v="1"/>
    <x v="6"/>
    <s v="ARMAZENAMENTO"/>
    <n v="11"/>
    <s v="2022"/>
    <x v="6"/>
  </r>
  <r>
    <d v="2022-10-20T00:00:00"/>
    <s v="F"/>
    <s v="RIO (MARICA POINT SUPER)"/>
    <x v="0"/>
    <s v="27.665.906/0009-39"/>
    <d v="2022-11-09T00:00:00"/>
    <s v="B 625"/>
    <n v="1102"/>
    <n v="800"/>
    <s v=""/>
    <x v="250"/>
    <x v="0"/>
    <x v="1"/>
    <x v="5"/>
    <x v="1"/>
    <x v="6"/>
    <s v="FRETE EXTRAS"/>
    <n v="11"/>
    <s v="2022"/>
    <x v="6"/>
  </r>
  <r>
    <d v="2022-10-20T00:00:00"/>
    <s v="F"/>
    <s v="RIO (ITAGUAI POINT)"/>
    <x v="0"/>
    <s v="27.665.906/0009-39"/>
    <d v="2022-11-09T00:00:00"/>
    <s v="B 626"/>
    <n v="1103"/>
    <n v="500"/>
    <s v=""/>
    <x v="250"/>
    <x v="0"/>
    <x v="1"/>
    <x v="5"/>
    <x v="1"/>
    <x v="6"/>
    <s v="FRETE EXTRAS"/>
    <n v="11"/>
    <s v="2022"/>
    <x v="6"/>
  </r>
  <r>
    <d v="2022-10-20T00:00:00"/>
    <s v="F"/>
    <s v="RIO (ITABORAI POINT)"/>
    <x v="0"/>
    <s v="27.665.906/0009-39"/>
    <d v="2022-11-09T00:00:00"/>
    <s v="B 627"/>
    <n v="1104"/>
    <n v="600"/>
    <s v=""/>
    <x v="250"/>
    <x v="0"/>
    <x v="1"/>
    <x v="5"/>
    <x v="1"/>
    <x v="6"/>
    <s v="FRETE EXTRAS"/>
    <n v="11"/>
    <s v="2022"/>
    <x v="6"/>
  </r>
  <r>
    <d v="2022-10-20T00:00:00"/>
    <s v="F"/>
    <s v="RIO (VARIAS LOJAS - 8 LOJAS)"/>
    <x v="0"/>
    <s v="27.665.906/0009-39"/>
    <d v="2022-11-09T00:00:00"/>
    <s v="B 628"/>
    <n v="1105"/>
    <n v="1760"/>
    <s v=""/>
    <x v="250"/>
    <x v="0"/>
    <x v="1"/>
    <x v="5"/>
    <x v="1"/>
    <x v="6"/>
    <s v="FRETE EXTRAS"/>
    <n v="11"/>
    <s v="2022"/>
    <x v="6"/>
  </r>
  <r>
    <d v="2022-10-20T00:00:00"/>
    <s v="F"/>
    <s v="RIO (VARIAS LOJAS - 7 LOJAS)"/>
    <x v="0"/>
    <s v="27.665.906/0009-39"/>
    <d v="2022-11-09T00:00:00"/>
    <s v="B 629"/>
    <n v="1106"/>
    <n v="1540"/>
    <s v=""/>
    <x v="250"/>
    <x v="0"/>
    <x v="1"/>
    <x v="5"/>
    <x v="1"/>
    <x v="6"/>
    <s v="FRETE EXTRAS"/>
    <n v="11"/>
    <s v="2022"/>
    <x v="6"/>
  </r>
  <r>
    <d v="2022-10-21T00:00:00"/>
    <s v="F"/>
    <s v="RIO (VARIAS LOJAS - 6 LOJAS HABIBS)"/>
    <x v="0"/>
    <s v="27.665.906/0009-39"/>
    <d v="2022-11-10T00:00:00"/>
    <s v="B 630"/>
    <n v="1107"/>
    <n v="1320"/>
    <s v=""/>
    <x v="251"/>
    <x v="0"/>
    <x v="1"/>
    <x v="5"/>
    <x v="1"/>
    <x v="6"/>
    <s v="FRETE EXTRAS"/>
    <n v="11"/>
    <s v="2022"/>
    <x v="6"/>
  </r>
  <r>
    <d v="2022-10-21T00:00:00"/>
    <s v="F"/>
    <s v="RIO (VARIAS LOJAS - 9 LOJAS)"/>
    <x v="0"/>
    <s v="27.665.906/0009-39"/>
    <d v="2022-11-10T00:00:00"/>
    <s v="B 658"/>
    <n v="1108"/>
    <n v="1980"/>
    <s v=""/>
    <x v="251"/>
    <x v="0"/>
    <x v="1"/>
    <x v="5"/>
    <x v="1"/>
    <x v="6"/>
    <s v="FRETE EXTRAS"/>
    <n v="11"/>
    <s v="2022"/>
    <x v="6"/>
  </r>
  <r>
    <d v="2022-10-24T00:00:00"/>
    <s v="A"/>
    <s v="RIO(ARMAZENAMENTO RKK-5A29 + ENERGIA)"/>
    <x v="0"/>
    <s v="27.665.906/0009-39"/>
    <d v="2022-11-14T00:00:00"/>
    <s v="B 632"/>
    <n v="1109"/>
    <n v="5644"/>
    <s v=""/>
    <x v="252"/>
    <x v="0"/>
    <x v="1"/>
    <x v="5"/>
    <x v="1"/>
    <x v="6"/>
    <s v="ARMAZENAMENTO"/>
    <n v="11"/>
    <s v="2022"/>
    <x v="6"/>
  </r>
  <r>
    <d v="2022-10-24T00:00:00"/>
    <s v="A"/>
    <s v="RIO(ARMAZENAMENTO RKU-3B46)"/>
    <x v="0"/>
    <s v="27.665.906/0009-39"/>
    <d v="2022-11-14T00:00:00"/>
    <s v="TED"/>
    <n v="1110"/>
    <n v="1800"/>
    <s v=""/>
    <x v="253"/>
    <x v="0"/>
    <x v="1"/>
    <x v="5"/>
    <x v="1"/>
    <x v="6"/>
    <s v="ARMAZENAMENTO"/>
    <n v="11"/>
    <s v="2022"/>
    <x v="6"/>
  </r>
  <r>
    <d v="2022-10-25T00:00:00"/>
    <s v="F"/>
    <s v="RIO (HABIBS PAVUNA/HABIBS MADUREIRA)"/>
    <x v="0"/>
    <s v="27.665.906/0009-39"/>
    <d v="2022-11-14T00:00:00"/>
    <s v="B 634"/>
    <n v="1111"/>
    <n v="440"/>
    <s v=""/>
    <x v="252"/>
    <x v="0"/>
    <x v="1"/>
    <x v="5"/>
    <x v="1"/>
    <x v="6"/>
    <s v="FRETE EXTRAS"/>
    <n v="11"/>
    <s v="2022"/>
    <x v="6"/>
  </r>
  <r>
    <d v="2022-10-25T00:00:00"/>
    <s v="F"/>
    <s v="RIO (ARMAZEN FRIOZEN X CP RIO)"/>
    <x v="0"/>
    <s v="27.665.906/0009-39"/>
    <d v="2022-11-14T00:00:00"/>
    <s v="B 635"/>
    <n v="1112"/>
    <n v="1100"/>
    <s v=""/>
    <x v="252"/>
    <x v="0"/>
    <x v="1"/>
    <x v="5"/>
    <x v="1"/>
    <x v="6"/>
    <s v="FRETE EXTRAS"/>
    <n v="11"/>
    <s v="2022"/>
    <x v="6"/>
  </r>
  <r>
    <d v="2022-10-26T00:00:00"/>
    <s v="F"/>
    <s v="RIO (RAGAZZO AMERICAS/HABIBS BAYMARKET)"/>
    <x v="0"/>
    <s v="27.665.906/0009-39"/>
    <d v="2022-11-15T00:00:00"/>
    <s v="B 636"/>
    <n v="1113"/>
    <n v="900"/>
    <s v=""/>
    <x v="254"/>
    <x v="0"/>
    <x v="1"/>
    <x v="5"/>
    <x v="1"/>
    <x v="6"/>
    <s v="FRETE EXTRAS"/>
    <n v="11"/>
    <s v="2022"/>
    <x v="6"/>
  </r>
  <r>
    <d v="2022-10-27T00:00:00"/>
    <s v="F"/>
    <s v="RIO (ARMAZEN FRIOZEN X CP RIO)"/>
    <x v="0"/>
    <s v="27.665.906/0009-39"/>
    <d v="2022-11-16T00:00:00"/>
    <s v="B 637"/>
    <n v="1114"/>
    <n v="1100"/>
    <s v=""/>
    <x v="255"/>
    <x v="0"/>
    <x v="1"/>
    <x v="5"/>
    <x v="1"/>
    <x v="6"/>
    <s v="FRETE EXTRAS"/>
    <n v="11"/>
    <s v="2022"/>
    <x v="6"/>
  </r>
  <r>
    <d v="2022-10-28T00:00:00"/>
    <s v="F"/>
    <s v="VILOG X CP RIO + ARMAZENAMENTO"/>
    <x v="0"/>
    <s v="27.665.906/0009-39"/>
    <d v="2022-11-21T00:00:00"/>
    <s v="B 638"/>
    <n v="1115"/>
    <n v="1100"/>
    <s v=""/>
    <x v="253"/>
    <x v="0"/>
    <x v="1"/>
    <x v="5"/>
    <x v="1"/>
    <x v="6"/>
    <s v="FRETE EXTRAS"/>
    <n v="11"/>
    <s v="2022"/>
    <x v="6"/>
  </r>
  <r>
    <d v="2022-10-28T00:00:00"/>
    <s v="F"/>
    <s v="RIO (RAGAZZO GRANABARA CAMPO GRANDE)"/>
    <x v="0"/>
    <s v="27.665.906/0009-39"/>
    <d v="2022-11-21T00:00:00"/>
    <s v="B 639"/>
    <n v="1116"/>
    <n v="300"/>
    <s v=""/>
    <x v="253"/>
    <x v="0"/>
    <x v="1"/>
    <x v="5"/>
    <x v="1"/>
    <x v="6"/>
    <s v="FRETE EXTRAS"/>
    <n v="11"/>
    <s v="2022"/>
    <x v="6"/>
  </r>
  <r>
    <d v="2022-10-30T00:00:00"/>
    <s v="A"/>
    <s v=""/>
    <x v="0"/>
    <s v="27.665.906/0009-39"/>
    <d v="2022-11-21T00:00:00"/>
    <s v="B 640"/>
    <n v="1117"/>
    <n v="4900"/>
    <s v=""/>
    <x v="253"/>
    <x v="0"/>
    <x v="1"/>
    <x v="5"/>
    <x v="1"/>
    <x v="6"/>
    <s v="ARMAZENAMENTO"/>
    <n v="11"/>
    <s v="2022"/>
    <x v="6"/>
  </r>
  <r>
    <d v="2022-11-01T00:00:00"/>
    <s v="F"/>
    <s v="RIO ( VARIAS LOJAS - 8 LOJAS RAGGAZO)"/>
    <x v="0"/>
    <s v="27.665.906/0009-39"/>
    <d v="2022-11-21T00:00:00"/>
    <s v="B 641"/>
    <n v="1118"/>
    <n v="1760"/>
    <s v=""/>
    <x v="253"/>
    <x v="0"/>
    <x v="1"/>
    <x v="6"/>
    <x v="1"/>
    <x v="6"/>
    <s v="FRETE EXTRAS"/>
    <n v="11"/>
    <s v="2022"/>
    <x v="6"/>
  </r>
  <r>
    <d v="2022-11-01T00:00:00"/>
    <s v="F"/>
    <s v="RIO ( VARIAS LOJAS - 9 LOJAS RAGGAZO)"/>
    <x v="0"/>
    <s v="27.665.906/0009-39"/>
    <d v="2022-11-21T00:00:00"/>
    <s v="B 642"/>
    <n v="1119"/>
    <n v="1980"/>
    <s v=""/>
    <x v="253"/>
    <x v="0"/>
    <x v="1"/>
    <x v="6"/>
    <x v="1"/>
    <x v="6"/>
    <s v="FRETE EXTRAS"/>
    <n v="11"/>
    <s v="2022"/>
    <x v="6"/>
  </r>
  <r>
    <d v="2022-11-01T00:00:00"/>
    <s v="F"/>
    <s v="RIO ( VARIAS LOJAS - 7 LOJAS RAGGAZO)"/>
    <x v="0"/>
    <s v="27.665.906/0009-39"/>
    <d v="2022-11-21T00:00:00"/>
    <s v="B 643"/>
    <n v="1120"/>
    <n v="1540"/>
    <s v=""/>
    <x v="253"/>
    <x v="0"/>
    <x v="1"/>
    <x v="6"/>
    <x v="1"/>
    <x v="6"/>
    <s v="FRETE EXTRAS"/>
    <n v="11"/>
    <s v="2022"/>
    <x v="6"/>
  </r>
  <r>
    <d v="2022-11-18T00:00:00"/>
    <s v="R"/>
    <s v="REAL CARNES (31/10/2022 A 14/11/2022)"/>
    <x v="8"/>
    <s v="10.436.655/0001-60"/>
    <d v="2022-11-23T00:00:00"/>
    <n v="449"/>
    <n v="1153"/>
    <n v="21256.85"/>
    <s v=""/>
    <x v="256"/>
    <x v="0"/>
    <x v="1"/>
    <x v="6"/>
    <x v="1"/>
    <x v="6"/>
    <s v="EMPRESA"/>
    <n v="11"/>
    <s v="2023"/>
    <x v="6"/>
  </r>
  <r>
    <d v="2022-11-02T00:00:00"/>
    <s v="F"/>
    <s v="RIO ( HABIBS PAVUNA-HABIBS MADUREIRA)"/>
    <x v="0"/>
    <s v="27.665.906/0009-39"/>
    <d v="2022-11-24T00:00:00"/>
    <s v="B 651"/>
    <n v="1122"/>
    <n v="440"/>
    <s v=""/>
    <x v="257"/>
    <x v="0"/>
    <x v="1"/>
    <x v="6"/>
    <x v="1"/>
    <x v="6"/>
    <s v="FRETE EXTRAS"/>
    <n v="11"/>
    <s v="2022"/>
    <x v="6"/>
  </r>
  <r>
    <d v="2022-11-02T00:00:00"/>
    <s v="F"/>
    <s v="RIO (RAGAZZO AMERICAS)"/>
    <x v="0"/>
    <s v="27.665.906/0009-39"/>
    <d v="2022-11-24T00:00:00"/>
    <s v="B 652"/>
    <n v="1123"/>
    <n v="400"/>
    <s v=""/>
    <x v="257"/>
    <x v="0"/>
    <x v="1"/>
    <x v="6"/>
    <x v="1"/>
    <x v="6"/>
    <s v="FRETE EXTRAS"/>
    <n v="11"/>
    <s v="2022"/>
    <x v="6"/>
  </r>
  <r>
    <d v="2022-11-03T00:00:00"/>
    <s v="F"/>
    <s v="RIO ( HABIBS BR040)"/>
    <x v="0"/>
    <s v="27.665.906/0009-39"/>
    <d v="2022-11-24T00:00:00"/>
    <s v=" B 653"/>
    <n v="1124"/>
    <n v="300"/>
    <s v=""/>
    <x v="257"/>
    <x v="0"/>
    <x v="1"/>
    <x v="6"/>
    <x v="1"/>
    <x v="6"/>
    <s v="FRETE EXTRAS"/>
    <n v="11"/>
    <s v="2022"/>
    <x v="6"/>
  </r>
  <r>
    <d v="2022-11-04T00:00:00"/>
    <s v="A"/>
    <s v="RIO (ARMAZENAMENTO TRUCK 31/10 A 03/11)"/>
    <x v="0"/>
    <s v="27.665.906/0009-39"/>
    <d v="2022-11-24T00:00:00"/>
    <s v="B 654"/>
    <n v="1125"/>
    <n v="2800"/>
    <s v=""/>
    <x v="257"/>
    <x v="0"/>
    <x v="1"/>
    <x v="6"/>
    <x v="1"/>
    <x v="6"/>
    <s v="ARMAZENAMENTO"/>
    <n v="11"/>
    <s v="2022"/>
    <x v="6"/>
  </r>
  <r>
    <d v="2022-11-04T00:00:00"/>
    <s v="F"/>
    <s v="RIO (VILOG)"/>
    <x v="0"/>
    <s v="27.665.906/0009-39"/>
    <d v="2022-11-24T00:00:00"/>
    <s v="B 655"/>
    <n v="1126"/>
    <n v="1100"/>
    <s v=""/>
    <x v="257"/>
    <x v="0"/>
    <x v="1"/>
    <x v="6"/>
    <x v="1"/>
    <x v="6"/>
    <s v="FRETE EXTRAS"/>
    <n v="11"/>
    <s v="2022"/>
    <x v="6"/>
  </r>
  <r>
    <d v="2022-11-04T00:00:00"/>
    <s v="V"/>
    <s v="RETIRADA DE QUIOSQUE"/>
    <x v="3"/>
    <s v="22.749.835/0268-14"/>
    <d v="2022-11-25T00:00:00"/>
    <s v="B 657"/>
    <n v="1128"/>
    <n v="7000"/>
    <s v=""/>
    <x v="258"/>
    <x v="0"/>
    <x v="1"/>
    <x v="6"/>
    <x v="1"/>
    <x v="6"/>
    <s v="VIAGEM"/>
    <n v="11"/>
    <s v="2022"/>
    <x v="6"/>
  </r>
  <r>
    <d v="2022-11-05T00:00:00"/>
    <s v="V"/>
    <s v="MONTE ALTO X ITAPEVI"/>
    <x v="0"/>
    <s v="27.665.906/0003-43"/>
    <d v="2022-11-28T00:00:00"/>
    <s v="B 663"/>
    <n v="1133"/>
    <n v="3500"/>
    <s v=""/>
    <x v="259"/>
    <x v="0"/>
    <x v="1"/>
    <x v="6"/>
    <x v="1"/>
    <x v="6"/>
    <s v="VIAGEM"/>
    <n v="11"/>
    <s v="2023"/>
    <x v="8"/>
  </r>
  <r>
    <d v="2022-11-04T00:00:00"/>
    <s v="F"/>
    <s v="RIO (VARIAS LOJAS - 9 LOJAS REX)"/>
    <x v="0"/>
    <s v="27.665.906/0009-39"/>
    <d v="2022-11-28T00:00:00"/>
    <s v="B 658"/>
    <n v="1129"/>
    <n v="1980"/>
    <s v=""/>
    <x v="260"/>
    <x v="0"/>
    <x v="1"/>
    <x v="6"/>
    <x v="1"/>
    <x v="6"/>
    <s v="FRETE EXTRAS"/>
    <n v="11"/>
    <s v="2022"/>
    <x v="6"/>
  </r>
  <r>
    <d v="2022-11-04T00:00:00"/>
    <s v="F"/>
    <s v="RIO (VARIAS LOJAS - 8 LOJAS REX)"/>
    <x v="0"/>
    <s v="27.665.906/0009-39"/>
    <d v="2022-11-28T00:00:00"/>
    <s v="B 659"/>
    <n v="1130"/>
    <n v="1760"/>
    <s v=""/>
    <x v="260"/>
    <x v="0"/>
    <x v="1"/>
    <x v="6"/>
    <x v="1"/>
    <x v="6"/>
    <s v="FRETE EXTRAS"/>
    <n v="11"/>
    <s v="2022"/>
    <x v="6"/>
  </r>
  <r>
    <d v="2022-11-04T00:00:00"/>
    <s v="F"/>
    <s v="RIO (VARIAS LOJAS - 8 LOJAS REX)"/>
    <x v="0"/>
    <s v="27.665.906/0009-39"/>
    <d v="2022-11-28T00:00:00"/>
    <s v="B 660"/>
    <n v="1131"/>
    <n v="1760"/>
    <s v=""/>
    <x v="260"/>
    <x v="0"/>
    <x v="1"/>
    <x v="6"/>
    <x v="1"/>
    <x v="6"/>
    <s v="FRETE EXTRAS"/>
    <n v="11"/>
    <s v="2022"/>
    <x v="6"/>
  </r>
  <r>
    <d v="2022-11-04T00:00:00"/>
    <s v="F"/>
    <s v="RIO (VARIAS LOJAS - 11 LOJAS REX)"/>
    <x v="0"/>
    <s v="27.665.906/0009-39"/>
    <d v="2022-11-28T00:00:00"/>
    <s v="B 661"/>
    <n v="1132"/>
    <n v="2420"/>
    <s v=""/>
    <x v="260"/>
    <x v="0"/>
    <x v="1"/>
    <x v="6"/>
    <x v="1"/>
    <x v="6"/>
    <s v="FRETE EXTRAS"/>
    <n v="11"/>
    <s v="2022"/>
    <x v="6"/>
  </r>
  <r>
    <d v="2022-11-09T00:00:00"/>
    <s v="V"/>
    <s v="RIO DE JANEIRO X ITAPEVI"/>
    <x v="0"/>
    <s v="27.665.906/0003-43"/>
    <d v="2022-11-29T00:00:00"/>
    <s v="B 664"/>
    <n v="1134"/>
    <n v="3500"/>
    <s v=""/>
    <x v="259"/>
    <x v="0"/>
    <x v="1"/>
    <x v="6"/>
    <x v="1"/>
    <x v="6"/>
    <s v="VIAGEM"/>
    <n v="11"/>
    <s v="2023"/>
    <x v="8"/>
  </r>
  <r>
    <d v="2022-11-09T00:00:00"/>
    <s v="F"/>
    <s v="ITAPEVI X OPERADOR LOGISTICO NAKOMBI"/>
    <x v="0"/>
    <s v="27.665.906/0003-43"/>
    <d v="2022-11-29T00:00:00"/>
    <s v="B 666"/>
    <n v="1136"/>
    <n v="1100"/>
    <s v=""/>
    <x v="259"/>
    <x v="0"/>
    <x v="1"/>
    <x v="6"/>
    <x v="1"/>
    <x v="6"/>
    <s v="FRETE EXTRAS"/>
    <n v="11"/>
    <s v="2023"/>
    <x v="8"/>
  </r>
  <r>
    <d v="2022-11-09T00:00:00"/>
    <s v="F"/>
    <s v="RIO (VILOG)"/>
    <x v="0"/>
    <s v="27.665.906/0009-39"/>
    <d v="2022-11-29T00:00:00"/>
    <s v="B 665"/>
    <n v="1135"/>
    <n v="1100"/>
    <s v=""/>
    <x v="261"/>
    <x v="0"/>
    <x v="1"/>
    <x v="6"/>
    <x v="1"/>
    <x v="6"/>
    <s v="FRETE EXTRAS"/>
    <n v="11"/>
    <s v="2022"/>
    <x v="6"/>
  </r>
  <r>
    <d v="2022-11-04T00:00:00"/>
    <s v="V"/>
    <s v="RIO DE JANEIRO X MONTE ALTO"/>
    <x v="0"/>
    <s v="27.665.906/0004-24"/>
    <d v="2022-11-30T00:00:00"/>
    <s v="TED"/>
    <n v="1127"/>
    <n v="6000"/>
    <s v=""/>
    <x v="262"/>
    <x v="0"/>
    <x v="1"/>
    <x v="6"/>
    <x v="1"/>
    <x v="6"/>
    <s v="VIAGEM"/>
    <n v="11"/>
    <s v="2022"/>
    <x v="6"/>
  </r>
  <r>
    <d v="2022-11-10T00:00:00"/>
    <s v="F"/>
    <s v="RIO (HABIBS PAVUNA/HABIBS MADUREIRA)"/>
    <x v="0"/>
    <s v="27.665.906/0009-39"/>
    <d v="2022-11-30T00:00:00"/>
    <s v="B 667"/>
    <n v="1137"/>
    <n v="440"/>
    <s v=""/>
    <x v="262"/>
    <x v="0"/>
    <x v="1"/>
    <x v="6"/>
    <x v="1"/>
    <x v="6"/>
    <s v="FRETE EXTRAS"/>
    <n v="11"/>
    <s v="2022"/>
    <x v="6"/>
  </r>
  <r>
    <d v="2022-11-11T00:00:00"/>
    <s v="V"/>
    <s v="ITAPEVI X MONTE ALTO"/>
    <x v="0"/>
    <s v="27.665.906/0004-24"/>
    <d v="2022-12-01T00:00:00"/>
    <s v="B 668"/>
    <n v="1138"/>
    <n v="3700"/>
    <s v=""/>
    <x v="263"/>
    <x v="0"/>
    <x v="1"/>
    <x v="6"/>
    <x v="1"/>
    <x v="7"/>
    <s v="VIAGEM"/>
    <n v="12"/>
    <s v="2022"/>
    <x v="7"/>
  </r>
  <r>
    <d v="2022-11-11T00:00:00"/>
    <s v="F"/>
    <s v="RIO (VARIAS LOJAS - 6 LOJAS REX)"/>
    <x v="0"/>
    <s v="27.665.906/0009-39"/>
    <d v="2022-12-01T00:00:00"/>
    <s v="B 669"/>
    <n v="1139"/>
    <n v="1320"/>
    <s v=""/>
    <x v="263"/>
    <x v="0"/>
    <x v="1"/>
    <x v="6"/>
    <x v="1"/>
    <x v="7"/>
    <s v="FRETE EXTRAS"/>
    <n v="12"/>
    <s v="2022"/>
    <x v="7"/>
  </r>
  <r>
    <d v="2022-11-11T00:00:00"/>
    <s v="F"/>
    <s v="RIO (VARIAS LOJAS - 6 LOJAS REX)"/>
    <x v="0"/>
    <s v="27.665.906/0009-39"/>
    <d v="2022-12-01T00:00:00"/>
    <s v="B 670"/>
    <n v="1140"/>
    <n v="1320"/>
    <s v=""/>
    <x v="263"/>
    <x v="0"/>
    <x v="1"/>
    <x v="6"/>
    <x v="1"/>
    <x v="7"/>
    <s v="FRETE EXTRAS"/>
    <n v="12"/>
    <s v="2022"/>
    <x v="7"/>
  </r>
  <r>
    <d v="2022-11-11T00:00:00"/>
    <s v="V"/>
    <s v="MONTE ALTO X ITAPEVI"/>
    <x v="0"/>
    <s v="27.665.906/0003-43"/>
    <d v="2022-12-05T00:00:00"/>
    <s v="B 671"/>
    <n v="1141"/>
    <n v="3700"/>
    <s v=""/>
    <x v="259"/>
    <x v="0"/>
    <x v="1"/>
    <x v="6"/>
    <x v="1"/>
    <x v="7"/>
    <s v="VIAGEM"/>
    <n v="12"/>
    <s v="2023"/>
    <x v="8"/>
  </r>
  <r>
    <d v="2022-11-13T00:00:00"/>
    <s v="F"/>
    <s v="RIO (VARIAS LOJAS - 9 LOJAS HABIBS)"/>
    <x v="0"/>
    <s v="27.665.906/0009-39"/>
    <d v="2022-12-05T00:00:00"/>
    <s v="B 672"/>
    <n v="1142"/>
    <n v="1980"/>
    <s v=""/>
    <x v="264"/>
    <x v="0"/>
    <x v="1"/>
    <x v="6"/>
    <x v="1"/>
    <x v="7"/>
    <s v="FRETE EXTRAS"/>
    <n v="12"/>
    <s v="2022"/>
    <x v="7"/>
  </r>
  <r>
    <d v="2022-11-14T00:00:00"/>
    <s v="V"/>
    <s v="ITAPEVI X RIO DE JANEIRO"/>
    <x v="0"/>
    <s v="27.665.906/0009-39"/>
    <d v="2022-12-05T00:00:00"/>
    <s v="B 673"/>
    <n v="1143"/>
    <n v="3700"/>
    <s v=""/>
    <x v="264"/>
    <x v="0"/>
    <x v="1"/>
    <x v="6"/>
    <x v="1"/>
    <x v="7"/>
    <s v="VIAGEM"/>
    <n v="12"/>
    <s v="2022"/>
    <x v="7"/>
  </r>
  <r>
    <d v="2022-11-14T00:00:00"/>
    <s v="F"/>
    <s v="RIO (VILOG)"/>
    <x v="0"/>
    <s v="27.665.906/0009-39"/>
    <d v="2022-12-05T00:00:00"/>
    <s v="B 674"/>
    <n v="1144"/>
    <n v="1100"/>
    <s v=""/>
    <x v="264"/>
    <x v="0"/>
    <x v="1"/>
    <x v="6"/>
    <x v="1"/>
    <x v="7"/>
    <s v="FRETE EXTRAS"/>
    <n v="12"/>
    <s v="2022"/>
    <x v="7"/>
  </r>
  <r>
    <d v="2022-11-17T00:00:00"/>
    <s v="V"/>
    <s v="RIO DE JANEIRO X OPERADOR LOGISTICO TOP FRIO"/>
    <x v="0"/>
    <s v="27.665.906/0009-39"/>
    <d v="2022-12-07T00:00:00"/>
    <s v="B 675"/>
    <n v="1145"/>
    <n v="3800"/>
    <s v=""/>
    <x v="265"/>
    <x v="0"/>
    <x v="1"/>
    <x v="6"/>
    <x v="1"/>
    <x v="7"/>
    <s v="VIAGEM"/>
    <n v="12"/>
    <s v="2022"/>
    <x v="7"/>
  </r>
  <r>
    <d v="2022-11-18T00:00:00"/>
    <s v="F"/>
    <s v="ITAPEVI (VARIAS LOJAS - 8 LOJAS REX)"/>
    <x v="0"/>
    <s v="27.665.906/0003-43"/>
    <d v="2022-12-08T00:00:00"/>
    <s v="B 677"/>
    <n v="1147"/>
    <n v="1760"/>
    <s v=""/>
    <x v="259"/>
    <x v="0"/>
    <x v="1"/>
    <x v="6"/>
    <x v="1"/>
    <x v="7"/>
    <s v="FRETE EXTRAS"/>
    <n v="12"/>
    <s v="2023"/>
    <x v="8"/>
  </r>
  <r>
    <d v="2022-11-18T00:00:00"/>
    <s v="F"/>
    <s v="ITAPEVI (VARIAS LOJAS - 6 LOJAS REX)"/>
    <x v="0"/>
    <s v="27.665.906/0003-43"/>
    <d v="2022-12-08T00:00:00"/>
    <s v="B 678"/>
    <n v="1148"/>
    <n v="1320"/>
    <s v=""/>
    <x v="259"/>
    <x v="0"/>
    <x v="1"/>
    <x v="6"/>
    <x v="1"/>
    <x v="7"/>
    <s v="FRETE EXTRAS"/>
    <n v="12"/>
    <s v="2023"/>
    <x v="8"/>
  </r>
  <r>
    <d v="2022-11-18T00:00:00"/>
    <s v="F"/>
    <s v="ITAPEVI (VARIAS LOJAS - 9 LOJAS REX)"/>
    <x v="0"/>
    <s v="27.665.906/0003-43"/>
    <d v="2022-12-08T00:00:00"/>
    <s v="B 679"/>
    <n v="1149"/>
    <n v="1980"/>
    <s v=""/>
    <x v="259"/>
    <x v="0"/>
    <x v="1"/>
    <x v="6"/>
    <x v="1"/>
    <x v="7"/>
    <s v="FRETE EXTRAS"/>
    <n v="12"/>
    <s v="2023"/>
    <x v="8"/>
  </r>
  <r>
    <d v="2022-11-18T00:00:00"/>
    <s v="F"/>
    <s v="ITAPEVI (VARIAS LOJAS - 10 LOJAS REX)"/>
    <x v="0"/>
    <s v="27.665.906/0003-43"/>
    <d v="2022-12-08T00:00:00"/>
    <s v="B 680"/>
    <n v="1150"/>
    <n v="2200"/>
    <s v=""/>
    <x v="259"/>
    <x v="0"/>
    <x v="1"/>
    <x v="6"/>
    <x v="1"/>
    <x v="7"/>
    <s v="FRETE EXTRAS"/>
    <n v="12"/>
    <s v="2023"/>
    <x v="8"/>
  </r>
  <r>
    <d v="2022-11-18T00:00:00"/>
    <s v="F"/>
    <s v="ITAPEVI (VARIAS LOJAS - 8 LOJAS REX)"/>
    <x v="0"/>
    <s v="27.665.906/0003-43"/>
    <d v="2022-12-08T00:00:00"/>
    <s v="B 681"/>
    <n v="1151"/>
    <n v="1760"/>
    <s v=""/>
    <x v="259"/>
    <x v="0"/>
    <x v="1"/>
    <x v="6"/>
    <x v="1"/>
    <x v="7"/>
    <s v="FRETE EXTRAS"/>
    <n v="12"/>
    <s v="2023"/>
    <x v="8"/>
  </r>
  <r>
    <d v="2022-11-18T00:00:00"/>
    <s v="F"/>
    <s v="ITAPEVI X RIO DE JANEIRO"/>
    <x v="0"/>
    <s v="27.665.906/0009-39"/>
    <d v="2022-12-08T00:00:00"/>
    <s v="B 676"/>
    <n v="1146"/>
    <n v="3500"/>
    <s v=""/>
    <x v="265"/>
    <x v="0"/>
    <x v="1"/>
    <x v="6"/>
    <x v="1"/>
    <x v="7"/>
    <s v="FRETE EXTRAS"/>
    <n v="12"/>
    <s v="2022"/>
    <x v="7"/>
  </r>
  <r>
    <d v="2022-11-18T00:00:00"/>
    <s v="F"/>
    <s v="RIO (RAGAZZO AMERICAS)"/>
    <x v="0"/>
    <s v="27.665.906/0009-39"/>
    <d v="2022-12-08T00:00:00"/>
    <s v="B 682"/>
    <n v="1154"/>
    <n v="400"/>
    <s v=""/>
    <x v="265"/>
    <x v="0"/>
    <x v="1"/>
    <x v="6"/>
    <x v="1"/>
    <x v="7"/>
    <s v="FRETE EXTRAS"/>
    <n v="12"/>
    <s v="2022"/>
    <x v="7"/>
  </r>
  <r>
    <d v="2022-11-18T00:00:00"/>
    <s v="F"/>
    <s v="RIO (HABIBS PAVUNA)"/>
    <x v="0"/>
    <s v="27.665.906/0009-39"/>
    <d v="2022-12-08T00:00:00"/>
    <s v="B 683"/>
    <n v="1155"/>
    <n v="220"/>
    <s v=""/>
    <x v="265"/>
    <x v="0"/>
    <x v="1"/>
    <x v="6"/>
    <x v="1"/>
    <x v="7"/>
    <s v="FRETE EXTRAS"/>
    <n v="12"/>
    <s v="2022"/>
    <x v="7"/>
  </r>
  <r>
    <d v="2022-11-19T00:00:00"/>
    <s v="F"/>
    <s v="RIO (VILOG)"/>
    <x v="0"/>
    <s v="27.665.906/0009-39"/>
    <d v="2022-12-12T00:00:00"/>
    <s v="B 684"/>
    <n v="1156"/>
    <n v="1100"/>
    <s v=""/>
    <x v="266"/>
    <x v="0"/>
    <x v="1"/>
    <x v="6"/>
    <x v="1"/>
    <x v="7"/>
    <s v="FRETE EXTRAS"/>
    <n v="12"/>
    <s v="2022"/>
    <x v="7"/>
  </r>
  <r>
    <d v="2022-11-19T00:00:00"/>
    <s v="F"/>
    <s v="RIO (RAGAZZO AMERICAS)"/>
    <x v="0"/>
    <s v="27.665.906/0009-39"/>
    <d v="2022-12-12T00:00:00"/>
    <s v="B 685"/>
    <n v="1157"/>
    <n v="400"/>
    <s v=""/>
    <x v="266"/>
    <x v="0"/>
    <x v="1"/>
    <x v="6"/>
    <x v="1"/>
    <x v="7"/>
    <s v="FRETE EXTRAS"/>
    <n v="12"/>
    <s v="2022"/>
    <x v="7"/>
  </r>
  <r>
    <d v="2022-11-21T00:00:00"/>
    <s v="F"/>
    <s v="RIO (BAYMARKET)"/>
    <x v="0"/>
    <s v="27.665.906/0009-39"/>
    <d v="2022-12-12T00:00:00"/>
    <s v="B 686"/>
    <n v="1158"/>
    <n v="500"/>
    <s v=""/>
    <x v="266"/>
    <x v="0"/>
    <x v="1"/>
    <x v="6"/>
    <x v="1"/>
    <x v="7"/>
    <s v="FRETE EXTRAS"/>
    <n v="12"/>
    <s v="2022"/>
    <x v="7"/>
  </r>
  <r>
    <d v="2022-11-23T00:00:00"/>
    <s v="A"/>
    <s v="RIO(ARMAZENAMENTO RKR-5J41 16/11 A 22/11)"/>
    <x v="0"/>
    <s v="27.665.906/0009-39"/>
    <d v="2022-12-13T00:00:00"/>
    <s v="B 687"/>
    <n v="1159"/>
    <n v="3150"/>
    <s v=""/>
    <x v="267"/>
    <x v="0"/>
    <x v="1"/>
    <x v="6"/>
    <x v="1"/>
    <x v="7"/>
    <s v="ARMAZENAMENTO"/>
    <n v="12"/>
    <s v="2022"/>
    <x v="7"/>
  </r>
  <r>
    <d v="2022-11-24T00:00:00"/>
    <s v="F"/>
    <s v="ITAPEVI (VARIAS LOJAS - 6 LOJAS REX)"/>
    <x v="0"/>
    <s v="27.665.906/0003-43"/>
    <d v="2022-12-15T00:00:00"/>
    <s v="B 689"/>
    <n v="1161"/>
    <n v="1320"/>
    <s v=""/>
    <x v="259"/>
    <x v="0"/>
    <x v="1"/>
    <x v="6"/>
    <x v="1"/>
    <x v="7"/>
    <s v="FRETE EXTRAS"/>
    <n v="12"/>
    <s v="2023"/>
    <x v="8"/>
  </r>
  <r>
    <d v="2022-11-24T00:00:00"/>
    <s v="F"/>
    <s v="ITAPEVI (VARIAS LOJAS - 6 LOJAS REX)"/>
    <x v="0"/>
    <s v="27.665.906/0003-43"/>
    <d v="2022-12-15T00:00:00"/>
    <s v="B 690"/>
    <n v="1162"/>
    <n v="1320"/>
    <s v=""/>
    <x v="259"/>
    <x v="0"/>
    <x v="1"/>
    <x v="6"/>
    <x v="1"/>
    <x v="7"/>
    <s v="FRETE EXTRAS"/>
    <n v="12"/>
    <s v="2023"/>
    <x v="8"/>
  </r>
  <r>
    <d v="2022-11-24T00:00:00"/>
    <s v="F"/>
    <s v="ITAPEVI (VARIAS LOJAS - 6 LOJAS REX)"/>
    <x v="0"/>
    <s v="27.665.906/0003-43"/>
    <d v="2022-12-15T00:00:00"/>
    <s v="B 691"/>
    <n v="1163"/>
    <n v="1320"/>
    <s v=""/>
    <x v="259"/>
    <x v="0"/>
    <x v="1"/>
    <x v="6"/>
    <x v="1"/>
    <x v="7"/>
    <s v="FRETE EXTRAS"/>
    <n v="12"/>
    <s v="2023"/>
    <x v="8"/>
  </r>
  <r>
    <d v="2022-11-24T00:00:00"/>
    <s v="F"/>
    <s v="ITAPEVI (VARIAS LOJAS - 7 LOJAS REX)"/>
    <x v="0"/>
    <s v="27.665.906/0003-43"/>
    <d v="2022-12-15T00:00:00"/>
    <s v="B 692"/>
    <n v="1164"/>
    <n v="1540"/>
    <s v=""/>
    <x v="259"/>
    <x v="0"/>
    <x v="1"/>
    <x v="6"/>
    <x v="1"/>
    <x v="7"/>
    <s v="FRETE EXTRAS"/>
    <n v="12"/>
    <s v="2023"/>
    <x v="8"/>
  </r>
  <r>
    <d v="2022-11-24T00:00:00"/>
    <s v="F"/>
    <s v="ITAPEVI (VARIAS LOJAS - 7 LOJAS REX)"/>
    <x v="0"/>
    <s v="27.665.906/0003-43"/>
    <d v="2022-12-15T00:00:00"/>
    <s v="B 693"/>
    <n v="1165"/>
    <n v="1540"/>
    <s v=""/>
    <x v="259"/>
    <x v="0"/>
    <x v="1"/>
    <x v="6"/>
    <x v="1"/>
    <x v="7"/>
    <s v="FRETE EXTRAS"/>
    <n v="12"/>
    <s v="2023"/>
    <x v="8"/>
  </r>
  <r>
    <d v="2022-11-24T00:00:00"/>
    <s v="F"/>
    <s v="BAYMARKET"/>
    <x v="0"/>
    <s v="27.665.906/0009-39"/>
    <d v="2022-12-15T00:00:00"/>
    <s v="B 688"/>
    <n v="1160"/>
    <n v="500"/>
    <s v=""/>
    <x v="268"/>
    <x v="0"/>
    <x v="1"/>
    <x v="6"/>
    <x v="1"/>
    <x v="7"/>
    <s v="FRETE EXTRAS"/>
    <n v="12"/>
    <s v="2022"/>
    <x v="7"/>
  </r>
  <r>
    <d v="2022-11-28T00:00:00"/>
    <s v="A"/>
    <s v="RIO(ARMAZENAMENTO RKK-5A29 19/11 A 25/11)"/>
    <x v="0"/>
    <s v="27.665.906/0009-39"/>
    <d v="2022-12-19T00:00:00"/>
    <s v="B 694"/>
    <n v="1166"/>
    <n v="4900"/>
    <s v=""/>
    <x v="269"/>
    <x v="0"/>
    <x v="1"/>
    <x v="6"/>
    <x v="1"/>
    <x v="7"/>
    <s v="ARMAZENAMENTO"/>
    <n v="12"/>
    <s v="2022"/>
    <x v="7"/>
  </r>
  <r>
    <d v="2022-11-28T00:00:00"/>
    <s v="F"/>
    <s v="RIO (ARMAZEM FRIOZEN)"/>
    <x v="0"/>
    <s v="27.665.906/0009-39"/>
    <d v="2022-12-19T00:00:00"/>
    <s v="B 695"/>
    <n v="1167"/>
    <n v="1100"/>
    <s v=""/>
    <x v="269"/>
    <x v="0"/>
    <x v="1"/>
    <x v="6"/>
    <x v="1"/>
    <x v="7"/>
    <s v="FRETE EXTRAS"/>
    <n v="12"/>
    <s v="2022"/>
    <x v="7"/>
  </r>
  <r>
    <d v="2022-11-29T00:00:00"/>
    <s v="A"/>
    <s v="RIO(ARMAZENAMENTO RKK-5A29 ARMAZEM FRIOZEM)"/>
    <x v="0"/>
    <s v="27.665.906/0009-39"/>
    <d v="2022-12-19T00:00:00"/>
    <s v="B 696"/>
    <n v="1168"/>
    <n v="700"/>
    <s v=""/>
    <x v="269"/>
    <x v="0"/>
    <x v="1"/>
    <x v="6"/>
    <x v="1"/>
    <x v="7"/>
    <s v="ARMAZENAMENTO"/>
    <n v="12"/>
    <s v="2022"/>
    <x v="7"/>
  </r>
  <r>
    <d v="2022-11-28T00:00:00"/>
    <s v="A"/>
    <s v="RIO(ARMAZENAMENTO CP RKK-5A29 26 E 27/11)"/>
    <x v="0"/>
    <s v="27.665.906/0009-39"/>
    <d v="2022-12-19T00:00:00"/>
    <s v="B 697"/>
    <n v="1169"/>
    <n v="1400"/>
    <s v=""/>
    <x v="269"/>
    <x v="0"/>
    <x v="1"/>
    <x v="6"/>
    <x v="1"/>
    <x v="7"/>
    <s v="ARMAZENAMENTO"/>
    <n v="12"/>
    <s v="2022"/>
    <x v="7"/>
  </r>
  <r>
    <d v="2022-11-30T00:00:00"/>
    <s v="A"/>
    <s v="RIO(ARMAZENAMENTO CP RKR-5J41 23/11 A 29/11)"/>
    <x v="0"/>
    <s v="27.665.906/0009-39"/>
    <d v="2022-12-20T00:00:00"/>
    <s v="B 698"/>
    <n v="1170"/>
    <n v="3150"/>
    <s v=""/>
    <x v="270"/>
    <x v="0"/>
    <x v="1"/>
    <x v="6"/>
    <x v="1"/>
    <x v="7"/>
    <s v="ARMAZENAMENTO"/>
    <n v="12"/>
    <s v="2022"/>
    <x v="7"/>
  </r>
  <r>
    <d v="2022-12-19T00:00:00"/>
    <s v="R"/>
    <s v="REAL CARNES (30/11/2022 a 14/12/2022 )"/>
    <x v="8"/>
    <s v="10.436.655/0001-60"/>
    <d v="2022-12-21T00:00:00"/>
    <n v="451"/>
    <n v="1204"/>
    <n v="22002.35"/>
    <s v=""/>
    <x v="271"/>
    <x v="0"/>
    <x v="1"/>
    <x v="7"/>
    <x v="1"/>
    <x v="7"/>
    <s v="EMPRESA"/>
    <n v="12"/>
    <s v="2022"/>
    <x v="7"/>
  </r>
  <r>
    <d v="2022-11-29T00:00:00"/>
    <s v="F"/>
    <s v="ITAPEVI (RAGAZZO AMERICAS/PREZUNIC CAXIAS)"/>
    <x v="0"/>
    <s v="27.665.906/0003-43"/>
    <d v="2022-12-21T00:00:00"/>
    <s v="B 699"/>
    <n v="1171"/>
    <n v="620"/>
    <s v=""/>
    <x v="272"/>
    <x v="0"/>
    <x v="1"/>
    <x v="6"/>
    <x v="1"/>
    <x v="7"/>
    <s v="FRETE EXTRAS"/>
    <n v="12"/>
    <s v="2023"/>
    <x v="8"/>
  </r>
  <r>
    <d v="2022-11-30T00:00:00"/>
    <s v="F"/>
    <s v="ITAPEVI (RAGAZZO AMERICAS)"/>
    <x v="0"/>
    <s v="27.665.906/0003-43"/>
    <d v="2022-12-21T00:00:00"/>
    <s v="B 700"/>
    <n v="1172"/>
    <n v="400"/>
    <s v=""/>
    <x v="272"/>
    <x v="0"/>
    <x v="1"/>
    <x v="6"/>
    <x v="1"/>
    <x v="7"/>
    <s v="FRETE EXTRAS"/>
    <n v="12"/>
    <s v="2023"/>
    <x v="8"/>
  </r>
  <r>
    <d v="2022-11-30T00:00:00"/>
    <s v="A"/>
    <s v="RIO(ARMAZENAMENTO RKK-5A29 ARMAZEM FRIOZEM)"/>
    <x v="0"/>
    <s v="27.665.906/0009-39"/>
    <d v="2022-12-21T00:00:00"/>
    <s v="B 701"/>
    <n v="1173"/>
    <n v="700"/>
    <s v=""/>
    <x v="271"/>
    <x v="0"/>
    <x v="1"/>
    <x v="6"/>
    <x v="1"/>
    <x v="7"/>
    <s v="ARMAZENAMENTO"/>
    <n v="12"/>
    <s v="2022"/>
    <x v="7"/>
  </r>
  <r>
    <d v="2022-12-01T00:00:00"/>
    <s v="F"/>
    <s v="RIO ( VILOG)"/>
    <x v="0"/>
    <s v="27.665.906/0009-39"/>
    <d v="2022-12-21T00:00:00"/>
    <s v="B 702"/>
    <n v="1174"/>
    <n v="1100"/>
    <s v=""/>
    <x v="271"/>
    <x v="0"/>
    <x v="1"/>
    <x v="7"/>
    <x v="1"/>
    <x v="7"/>
    <s v="FRETE EXTRAS"/>
    <n v="12"/>
    <s v="2022"/>
    <x v="7"/>
  </r>
  <r>
    <d v="2022-12-01T00:00:00"/>
    <s v="F"/>
    <s v="RIO ( ARMAZEM FRIOZEM )"/>
    <x v="0"/>
    <s v="27.665.906/0009-39"/>
    <d v="2022-12-21T00:00:00"/>
    <s v="B 703"/>
    <n v="1175"/>
    <n v="1100"/>
    <s v=""/>
    <x v="271"/>
    <x v="0"/>
    <x v="1"/>
    <x v="7"/>
    <x v="1"/>
    <x v="7"/>
    <s v="FRETE EXTRAS"/>
    <n v="12"/>
    <s v="2022"/>
    <x v="7"/>
  </r>
  <r>
    <d v="2022-12-05T00:00:00"/>
    <s v="F"/>
    <s v="ITAPEVI (BAYMARKET/RAGAZZO AMERICAS)"/>
    <x v="0"/>
    <s v="27.665.906/0003-43"/>
    <d v="2022-12-26T00:00:00"/>
    <s v="B 704"/>
    <n v="1176"/>
    <n v="1000"/>
    <s v=""/>
    <x v="272"/>
    <x v="0"/>
    <x v="1"/>
    <x v="7"/>
    <x v="1"/>
    <x v="7"/>
    <s v="FRETE EXTRAS"/>
    <n v="12"/>
    <s v="2023"/>
    <x v="8"/>
  </r>
  <r>
    <d v="2022-12-11T00:00:00"/>
    <s v="F"/>
    <s v="PROMISSÃO X RIO DE JANEIRO"/>
    <x v="0"/>
    <s v="27.665.906/0009-39"/>
    <d v="2023-01-02T00:00:00"/>
    <s v="B 719"/>
    <n v="1192"/>
    <n v="5200"/>
    <s v=""/>
    <x v="273"/>
    <x v="0"/>
    <x v="1"/>
    <x v="7"/>
    <x v="2"/>
    <x v="8"/>
    <s v="FRETE EXTRAS"/>
    <n v="1"/>
    <s v="2023"/>
    <x v="8"/>
  </r>
  <r>
    <d v="2022-12-11T00:00:00"/>
    <s v="F"/>
    <s v="ITAPEVI (HABIBS PAVUNA)"/>
    <x v="0"/>
    <s v="27.665.906/0003-43"/>
    <d v="2023-01-02T00:00:00"/>
    <s v="B 720"/>
    <n v="1193"/>
    <n v="300"/>
    <s v=""/>
    <x v="272"/>
    <x v="0"/>
    <x v="1"/>
    <x v="7"/>
    <x v="2"/>
    <x v="8"/>
    <s v="FRETE EXTRAS"/>
    <n v="1"/>
    <s v="2023"/>
    <x v="8"/>
  </r>
  <r>
    <d v="2022-12-12T00:00:00"/>
    <s v="V"/>
    <s v="RIO DE JANEIRO X ITAPEVI"/>
    <x v="0"/>
    <s v="27.665.906/0003-43"/>
    <d v="2023-01-02T00:00:00"/>
    <s v="B 721"/>
    <n v="1194"/>
    <n v="3800"/>
    <s v=""/>
    <x v="272"/>
    <x v="0"/>
    <x v="1"/>
    <x v="7"/>
    <x v="2"/>
    <x v="8"/>
    <s v="VIAGEM"/>
    <n v="1"/>
    <s v="2023"/>
    <x v="8"/>
  </r>
  <r>
    <d v="2022-12-06T00:00:00"/>
    <s v="F"/>
    <s v="ITAPEVI (VARIAS LOJAS - 7 LOJAS HABIBS)"/>
    <x v="0"/>
    <s v="27.665.906/0003-43"/>
    <d v="2022-12-27T00:00:00"/>
    <s v="B 705"/>
    <n v="1178"/>
    <n v="1540"/>
    <s v=""/>
    <x v="272"/>
    <x v="0"/>
    <x v="1"/>
    <x v="7"/>
    <x v="1"/>
    <x v="7"/>
    <s v="FRETE EXTRAS"/>
    <n v="12"/>
    <s v="2023"/>
    <x v="8"/>
  </r>
  <r>
    <d v="2022-12-07T00:00:00"/>
    <s v="V"/>
    <s v="RIO (OPERADOR LOGISTICO TOP FRIO)"/>
    <x v="0"/>
    <s v="27.665.906/0009-39"/>
    <d v="2022-12-27T00:00:00"/>
    <s v="B 709"/>
    <n v="1182"/>
    <n v="3800"/>
    <s v=""/>
    <x v="274"/>
    <x v="0"/>
    <x v="1"/>
    <x v="7"/>
    <x v="1"/>
    <x v="7"/>
    <s v="VIAGEM"/>
    <n v="12"/>
    <s v="2022"/>
    <x v="7"/>
  </r>
  <r>
    <d v="2022-12-07T00:00:00"/>
    <s v="A"/>
    <s v="RIO(ARMAZENAMENTO RKR-5J41 30/11 A 06/12)"/>
    <x v="0"/>
    <s v="27.665.906/0009-39"/>
    <d v="2022-12-27T00:00:00"/>
    <s v="B 710"/>
    <n v="1183"/>
    <n v="3150"/>
    <s v=""/>
    <x v="274"/>
    <x v="0"/>
    <x v="1"/>
    <x v="7"/>
    <x v="1"/>
    <x v="7"/>
    <s v="ARMAZENAMENTO"/>
    <n v="12"/>
    <s v="2022"/>
    <x v="7"/>
  </r>
  <r>
    <d v="2022-12-07T00:00:00"/>
    <s v="A"/>
    <s v="RIO(ARMAZENAMENTO RKK-5A29 02/12 A 06/12)"/>
    <x v="0"/>
    <s v="27.665.906/0009-39"/>
    <d v="2022-12-27T00:00:00"/>
    <s v="B 711"/>
    <n v="1184"/>
    <n v="3500"/>
    <s v=""/>
    <x v="274"/>
    <x v="0"/>
    <x v="1"/>
    <x v="7"/>
    <x v="1"/>
    <x v="7"/>
    <s v="ARMAZENAMENTO"/>
    <n v="12"/>
    <s v="2022"/>
    <x v="7"/>
  </r>
  <r>
    <d v="2022-12-07T00:00:00"/>
    <s v="F"/>
    <s v="ITAPEVI (HABIBS PAVUNA)"/>
    <x v="0"/>
    <s v="27.665.906/0003-43"/>
    <d v="2022-12-28T00:00:00"/>
    <s v="B 714"/>
    <n v="1187"/>
    <n v="220"/>
    <s v=""/>
    <x v="272"/>
    <x v="0"/>
    <x v="1"/>
    <x v="7"/>
    <x v="1"/>
    <x v="7"/>
    <s v="FRETE EXTRAS"/>
    <n v="12"/>
    <s v="2023"/>
    <x v="8"/>
  </r>
  <r>
    <d v="2022-12-07T00:00:00"/>
    <s v="F"/>
    <s v="ITAPEVI (VARIAS LOJAS - 8 LOJAS HABIBS)"/>
    <x v="0"/>
    <s v="27.665.906/0003-43"/>
    <d v="2022-12-28T00:00:00"/>
    <s v="B 715"/>
    <n v="1188"/>
    <n v="1760"/>
    <s v=""/>
    <x v="272"/>
    <x v="0"/>
    <x v="1"/>
    <x v="7"/>
    <x v="1"/>
    <x v="7"/>
    <s v="FRETE EXTRAS"/>
    <n v="12"/>
    <s v="2023"/>
    <x v="8"/>
  </r>
  <r>
    <d v="2022-12-07T00:00:00"/>
    <s v="F"/>
    <s v="ITAPEVI ( ITAGUAI POINT)"/>
    <x v="0"/>
    <s v="27.665.906/0003-43"/>
    <d v="2022-12-28T00:00:00"/>
    <s v="B 716"/>
    <n v="1189"/>
    <n v="500"/>
    <s v=""/>
    <x v="272"/>
    <x v="0"/>
    <x v="1"/>
    <x v="7"/>
    <x v="1"/>
    <x v="7"/>
    <s v="FRETE EXTRAS"/>
    <n v="12"/>
    <s v="2023"/>
    <x v="8"/>
  </r>
  <r>
    <d v="2022-12-08T00:00:00"/>
    <s v="V"/>
    <s v="ITAPEVI X MONTE ALTO"/>
    <x v="0"/>
    <s v="27.665.906/0004-24"/>
    <d v="2022-12-28T00:00:00"/>
    <s v="B 717"/>
    <n v="1190"/>
    <n v="3700"/>
    <s v=""/>
    <x v="275"/>
    <x v="0"/>
    <x v="1"/>
    <x v="7"/>
    <x v="1"/>
    <x v="7"/>
    <s v="VIAGEM"/>
    <n v="12"/>
    <s v="2022"/>
    <x v="7"/>
  </r>
  <r>
    <d v="2022-12-07T00:00:00"/>
    <s v="F"/>
    <s v="RIO (BAYMARKET)"/>
    <x v="0"/>
    <s v="27.665.906/0009-39"/>
    <d v="2022-12-28T00:00:00"/>
    <s v="B 713"/>
    <n v="1186"/>
    <n v="500"/>
    <s v=""/>
    <x v="275"/>
    <x v="0"/>
    <x v="1"/>
    <x v="7"/>
    <x v="1"/>
    <x v="7"/>
    <s v="FRETE EXTRAS"/>
    <n v="12"/>
    <s v="2022"/>
    <x v="7"/>
  </r>
  <r>
    <d v="2022-12-08T00:00:00"/>
    <s v="F"/>
    <s v="RIO ( VILOG)"/>
    <x v="0"/>
    <s v="27.665.906/0009-39"/>
    <d v="2022-12-28T00:00:00"/>
    <s v="B 718"/>
    <n v="1191"/>
    <n v="1100"/>
    <s v=""/>
    <x v="275"/>
    <x v="0"/>
    <x v="1"/>
    <x v="7"/>
    <x v="1"/>
    <x v="7"/>
    <s v="FRETE EXTRAS"/>
    <n v="12"/>
    <s v="2022"/>
    <x v="7"/>
  </r>
  <r>
    <d v="2022-12-12T00:00:00"/>
    <s v="F"/>
    <s v="ITAPEVI (TOP FRIO X CP ITAPEVI)"/>
    <x v="0"/>
    <s v="27.665.906/0003-43"/>
    <d v="2023-01-02T00:00:00"/>
    <s v="B 722"/>
    <n v="1195"/>
    <n v="1100"/>
    <s v=""/>
    <x v="272"/>
    <x v="0"/>
    <x v="1"/>
    <x v="7"/>
    <x v="2"/>
    <x v="8"/>
    <s v="FRETE EXTRAS"/>
    <n v="1"/>
    <s v="2023"/>
    <x v="8"/>
  </r>
  <r>
    <d v="2022-12-12T00:00:00"/>
    <s v="F"/>
    <s v="RIO (BAYMARKET)"/>
    <x v="0"/>
    <s v="27.665.906/0009-39"/>
    <d v="2023-01-03T00:00:00"/>
    <s v="B 723"/>
    <n v="1196"/>
    <n v="500"/>
    <s v=""/>
    <x v="276"/>
    <x v="0"/>
    <x v="1"/>
    <x v="7"/>
    <x v="2"/>
    <x v="8"/>
    <s v="FRETE EXTRAS"/>
    <n v="1"/>
    <s v="2023"/>
    <x v="8"/>
  </r>
  <r>
    <d v="2022-12-13T00:00:00"/>
    <s v="F"/>
    <s v="RIO (HABIBS BAYMARKET)"/>
    <x v="0"/>
    <s v="27.665.906/0009-39"/>
    <d v="2023-01-04T00:00:00"/>
    <s v="B 724"/>
    <n v="1197"/>
    <n v="500"/>
    <s v=""/>
    <x v="277"/>
    <x v="0"/>
    <x v="1"/>
    <x v="7"/>
    <x v="2"/>
    <x v="8"/>
    <s v="FRETE EXTRAS"/>
    <n v="1"/>
    <s v="2023"/>
    <x v="8"/>
  </r>
  <r>
    <d v="2022-12-13T00:00:00"/>
    <s v="F"/>
    <s v="RIO (RAGAZZO AMÉRICAS)"/>
    <x v="0"/>
    <s v="27.665.906/0009-39"/>
    <d v="2023-01-04T00:00:00"/>
    <s v="B 725"/>
    <n v="1198"/>
    <n v="400"/>
    <s v=""/>
    <x v="277"/>
    <x v="0"/>
    <x v="1"/>
    <x v="7"/>
    <x v="2"/>
    <x v="8"/>
    <s v="FRETE EXTRAS"/>
    <n v="1"/>
    <s v="2023"/>
    <x v="8"/>
  </r>
  <r>
    <d v="2022-12-14T00:00:00"/>
    <s v="A"/>
    <s v="RIO(ARMAZENAMENTO RKR-5J41 07/12 A 13/12)"/>
    <x v="0"/>
    <s v="27.665.906/0009-39"/>
    <d v="2023-01-04T00:00:00"/>
    <s v="B 726"/>
    <n v="1199"/>
    <n v="4200"/>
    <s v=""/>
    <x v="277"/>
    <x v="0"/>
    <x v="1"/>
    <x v="7"/>
    <x v="2"/>
    <x v="8"/>
    <s v="ARMAZENAMENTO"/>
    <n v="1"/>
    <s v="2023"/>
    <x v="8"/>
  </r>
  <r>
    <d v="2023-01-03T00:00:00"/>
    <s v="R"/>
    <s v="REAL CARNES (15/12/2022 A 31/12/2022)"/>
    <x v="8"/>
    <s v="10.436.655/0001-60"/>
    <d v="2023-01-05T00:00:00"/>
    <n v="452"/>
    <n v="1245"/>
    <n v="18374.16"/>
    <s v=""/>
    <x v="278"/>
    <x v="0"/>
    <x v="2"/>
    <x v="8"/>
    <x v="2"/>
    <x v="8"/>
    <s v="EMPRESA"/>
    <n v="1"/>
    <s v="2023"/>
    <x v="8"/>
  </r>
  <r>
    <d v="2022-12-14T00:00:00"/>
    <s v="V"/>
    <s v="ITAPEVI X RIO DE JANEIRO"/>
    <x v="0"/>
    <s v="27.665.906/0009-39"/>
    <d v="2023-01-05T00:00:00"/>
    <s v="B 727"/>
    <n v="1200"/>
    <n v="3800"/>
    <s v=""/>
    <x v="278"/>
    <x v="0"/>
    <x v="1"/>
    <x v="7"/>
    <x v="2"/>
    <x v="8"/>
    <s v="VIAGEM"/>
    <n v="1"/>
    <s v="2023"/>
    <x v="8"/>
  </r>
  <r>
    <d v="2022-12-16T00:00:00"/>
    <s v="F"/>
    <s v="RIO ( CP RIO X MACAÉ)"/>
    <x v="0"/>
    <s v="27.665.906/0009-39"/>
    <d v="2023-01-06T00:00:00"/>
    <s v="B 728"/>
    <n v="1201"/>
    <n v="1500"/>
    <s v=""/>
    <x v="279"/>
    <x v="0"/>
    <x v="1"/>
    <x v="7"/>
    <x v="2"/>
    <x v="8"/>
    <s v="FRETE EXTRAS"/>
    <n v="1"/>
    <s v="2023"/>
    <x v="8"/>
  </r>
  <r>
    <d v="2022-12-16T00:00:00"/>
    <s v="F"/>
    <s v="RIO ( MACAÉ X CP RIO)"/>
    <x v="0"/>
    <s v="27.665.906/0009-39"/>
    <d v="2023-01-06T00:00:00"/>
    <s v="B 729"/>
    <n v="1202"/>
    <n v="1000"/>
    <s v=""/>
    <x v="279"/>
    <x v="0"/>
    <x v="1"/>
    <x v="7"/>
    <x v="2"/>
    <x v="8"/>
    <s v="FRETE EXTRAS"/>
    <n v="1"/>
    <s v="2023"/>
    <x v="8"/>
  </r>
  <r>
    <d v="2022-12-16T00:00:00"/>
    <s v="F"/>
    <s v="RIO (VILOG)"/>
    <x v="0"/>
    <s v="27.665.906/0009-39"/>
    <d v="2023-01-06T00:00:00"/>
    <s v="B 730"/>
    <n v="1203"/>
    <n v="1100"/>
    <s v=""/>
    <x v="279"/>
    <x v="0"/>
    <x v="1"/>
    <x v="7"/>
    <x v="2"/>
    <x v="8"/>
    <s v="FRETE EXTRAS"/>
    <n v="1"/>
    <s v="2023"/>
    <x v="8"/>
  </r>
  <r>
    <d v="2022-12-20T00:00:00"/>
    <s v="A"/>
    <s v="RIO(ARMAZENAMENTO RKK-5A29 14/12 A 19/12"/>
    <x v="0"/>
    <s v="27.665.906/0009-39"/>
    <d v="2023-01-09T00:00:00"/>
    <s v="B 731"/>
    <n v="1205"/>
    <n v="4200"/>
    <s v=""/>
    <x v="280"/>
    <x v="0"/>
    <x v="1"/>
    <x v="7"/>
    <x v="2"/>
    <x v="8"/>
    <s v="ARMAZENAMENTO"/>
    <n v="1"/>
    <s v="2023"/>
    <x v="8"/>
  </r>
  <r>
    <d v="2022-12-20T00:00:00"/>
    <s v="A"/>
    <s v="RIO(ARMAZENAMENTO RKR-5J41 14/12 A 20/12"/>
    <x v="0"/>
    <s v="27.665.906/0009-39"/>
    <d v="2023-01-09T00:00:00"/>
    <s v="B 732"/>
    <n v="1206"/>
    <n v="4200"/>
    <s v=""/>
    <x v="280"/>
    <x v="0"/>
    <x v="1"/>
    <x v="7"/>
    <x v="2"/>
    <x v="8"/>
    <s v="ARMAZENAMENTO"/>
    <n v="1"/>
    <s v="2023"/>
    <x v="8"/>
  </r>
  <r>
    <d v="2022-12-21T00:00:00"/>
    <s v="A"/>
    <s v="RIO(ARMAZENAMENTO FRIOZEM RKK-5A29)"/>
    <x v="0"/>
    <s v="27.665.906/0009-39"/>
    <d v="2023-01-10T00:00:00"/>
    <s v="B 734"/>
    <n v="1208"/>
    <n v="700"/>
    <s v=""/>
    <x v="281"/>
    <x v="0"/>
    <x v="1"/>
    <x v="7"/>
    <x v="2"/>
    <x v="8"/>
    <s v="ARMAZENAMENTO"/>
    <n v="1"/>
    <s v="2023"/>
    <x v="8"/>
  </r>
  <r>
    <d v="2022-12-21T00:00:00"/>
    <s v="F"/>
    <s v="RIO ( CP RIO X FRIOZEM) (VILOG)"/>
    <x v="0"/>
    <s v="27.665.906/0009-39"/>
    <d v="2023-01-10T00:00:00"/>
    <s v="B 735"/>
    <n v="1209"/>
    <n v="1100"/>
    <s v=""/>
    <x v="281"/>
    <x v="0"/>
    <x v="1"/>
    <x v="7"/>
    <x v="2"/>
    <x v="8"/>
    <s v="FRETE EXTRAS"/>
    <n v="1"/>
    <s v="2023"/>
    <x v="8"/>
  </r>
  <r>
    <d v="2022-12-22T00:00:00"/>
    <s v="F"/>
    <s v="RIO (HABIBS BAYMARKET)"/>
    <x v="0"/>
    <s v="27.665.906/0009-39"/>
    <d v="2023-01-11T00:00:00"/>
    <s v="B 736"/>
    <n v="1210"/>
    <n v="500"/>
    <s v=""/>
    <x v="259"/>
    <x v="0"/>
    <x v="1"/>
    <x v="7"/>
    <x v="2"/>
    <x v="8"/>
    <s v="FRETE EXTRAS"/>
    <n v="1"/>
    <s v="2023"/>
    <x v="8"/>
  </r>
  <r>
    <d v="2022-12-22T00:00:00"/>
    <s v="F"/>
    <s v="RIO (HABIBS MACAÉ)"/>
    <x v="0"/>
    <s v="27.665.906/0009-39"/>
    <d v="2023-01-11T00:00:00"/>
    <s v="B 737"/>
    <n v="1211"/>
    <n v="1700"/>
    <s v=""/>
    <x v="259"/>
    <x v="0"/>
    <x v="1"/>
    <x v="7"/>
    <x v="2"/>
    <x v="8"/>
    <s v="FRETE EXTRAS"/>
    <n v="1"/>
    <s v="2023"/>
    <x v="8"/>
  </r>
  <r>
    <d v="2022-12-22T00:00:00"/>
    <s v="F"/>
    <s v="RIO ( RAGAZZO AMÉRICAS)"/>
    <x v="0"/>
    <s v="27.665.906/0009-39"/>
    <d v="2023-01-12T00:00:00"/>
    <s v="B 738"/>
    <n v="1212"/>
    <n v="500"/>
    <s v=""/>
    <x v="282"/>
    <x v="0"/>
    <x v="1"/>
    <x v="7"/>
    <x v="2"/>
    <x v="8"/>
    <s v="FRETE EXTRAS"/>
    <n v="1"/>
    <s v="2023"/>
    <x v="8"/>
  </r>
  <r>
    <d v="2022-12-22T00:00:00"/>
    <s v="F"/>
    <s v="RIO (VILOG)"/>
    <x v="0"/>
    <s v="27.665.906/0009-39"/>
    <d v="2023-01-12T00:00:00"/>
    <s v="B 739"/>
    <n v="1213"/>
    <n v="1100"/>
    <s v=""/>
    <x v="282"/>
    <x v="0"/>
    <x v="1"/>
    <x v="7"/>
    <x v="2"/>
    <x v="8"/>
    <s v="FRETE EXTRAS"/>
    <n v="1"/>
    <s v="2023"/>
    <x v="8"/>
  </r>
  <r>
    <d v="2022-12-22T00:00:00"/>
    <s v="A"/>
    <s v="RIO (ARMAZENAMENTO RKK-5A29 22/12/2022)"/>
    <x v="0"/>
    <s v="27.665.906/0009-39"/>
    <d v="2023-01-12T00:00:00"/>
    <s v="B 740"/>
    <n v="1214"/>
    <n v="700"/>
    <s v=""/>
    <x v="282"/>
    <x v="0"/>
    <x v="1"/>
    <x v="7"/>
    <x v="2"/>
    <x v="8"/>
    <s v="ARMAZENAMENTO"/>
    <n v="1"/>
    <s v="2023"/>
    <x v="8"/>
  </r>
  <r>
    <d v="2022-12-06T00:00:00"/>
    <s v="F"/>
    <s v="RIO (BAYMARKET)"/>
    <x v="0"/>
    <s v="27.665.906/0009-39"/>
    <d v="2022-12-27T00:00:00"/>
    <s v="B 712"/>
    <n v="1185"/>
    <n v="500"/>
    <s v=""/>
    <x v="274"/>
    <x v="0"/>
    <x v="1"/>
    <x v="7"/>
    <x v="1"/>
    <x v="7"/>
    <s v="FRETE EXTRAS"/>
    <n v="12"/>
    <s v="2022"/>
    <x v="7"/>
  </r>
  <r>
    <d v="2022-12-22T00:00:00"/>
    <s v="F"/>
    <s v="RIO ( VARIAS LOJAS - 8 LOJAS REX)"/>
    <x v="0"/>
    <s v="27.665.906/0009-39"/>
    <d v="2023-01-12T00:00:00"/>
    <s v="B 742"/>
    <n v="1220"/>
    <n v="1760"/>
    <s v=""/>
    <x v="282"/>
    <x v="0"/>
    <x v="1"/>
    <x v="7"/>
    <x v="2"/>
    <x v="8"/>
    <s v="FRETE EXTRAS"/>
    <n v="1"/>
    <s v="2023"/>
    <x v="8"/>
  </r>
  <r>
    <d v="2022-12-22T00:00:00"/>
    <s v="F"/>
    <s v="RIO ( VARIAS LOJAS - 10 LOJAS REX)"/>
    <x v="0"/>
    <s v="27.665.906/0009-39"/>
    <d v="2023-01-12T00:00:00"/>
    <s v="B 743"/>
    <n v="1221"/>
    <n v="2200"/>
    <s v=""/>
    <x v="282"/>
    <x v="0"/>
    <x v="1"/>
    <x v="7"/>
    <x v="2"/>
    <x v="8"/>
    <s v="FRETE EXTRAS"/>
    <n v="1"/>
    <s v="2023"/>
    <x v="8"/>
  </r>
  <r>
    <d v="2022-12-22T00:00:00"/>
    <s v="F"/>
    <s v="RIO ( VARIAS LOJAS - 8 LOJAS REX)"/>
    <x v="0"/>
    <s v="27.665.906/0009-39"/>
    <d v="2023-01-12T00:00:00"/>
    <s v="B 744"/>
    <n v="1222"/>
    <n v="1760"/>
    <s v=""/>
    <x v="282"/>
    <x v="0"/>
    <x v="1"/>
    <x v="7"/>
    <x v="2"/>
    <x v="8"/>
    <s v="FRETE EXTRAS"/>
    <n v="1"/>
    <s v="2023"/>
    <x v="8"/>
  </r>
  <r>
    <d v="2022-12-06T00:00:00"/>
    <s v="F"/>
    <s v="ITAPEVI (VARIAS LOJAS - 7 LOJAS HABIBS)"/>
    <x v="0"/>
    <s v="27.665.906/0003-43"/>
    <d v="2022-12-27T00:00:00"/>
    <s v="B 706"/>
    <n v="1179"/>
    <n v="1540"/>
    <s v=""/>
    <x v="272"/>
    <x v="0"/>
    <x v="1"/>
    <x v="7"/>
    <x v="1"/>
    <x v="7"/>
    <s v="FRETE EXTRAS"/>
    <n v="12"/>
    <s v="2023"/>
    <x v="8"/>
  </r>
  <r>
    <d v="2022-12-22T00:00:00"/>
    <s v="F"/>
    <s v="RIO ( VARIAS LOJAS - 5 LOJAS REX)"/>
    <x v="0"/>
    <s v="27.665.906/0009-39"/>
    <d v="2023-01-12T00:00:00"/>
    <s v="B 745"/>
    <n v="1223"/>
    <n v="1100"/>
    <s v=""/>
    <x v="282"/>
    <x v="0"/>
    <x v="1"/>
    <x v="7"/>
    <x v="2"/>
    <x v="8"/>
    <s v="FRETE EXTRAS"/>
    <n v="1"/>
    <s v="2023"/>
    <x v="8"/>
  </r>
  <r>
    <d v="2022-12-28T00:00:00"/>
    <s v="F"/>
    <s v="HABIBS CAMPINHO"/>
    <x v="2"/>
    <s v="16.492.785/0001-05"/>
    <d v="2023-01-12T00:00:00"/>
    <s v="B 753"/>
    <n v="1232"/>
    <n v="300"/>
    <s v=""/>
    <x v="283"/>
    <x v="0"/>
    <x v="1"/>
    <x v="7"/>
    <x v="2"/>
    <x v="8"/>
    <s v="FRETE EXTRAS"/>
    <n v="1"/>
    <s v="2023"/>
    <x v="8"/>
  </r>
  <r>
    <d v="2022-12-24T00:00:00"/>
    <s v="V"/>
    <s v="ITAPEVI X RIO DE JANEIRO"/>
    <x v="0"/>
    <s v="27.665.906/0009-39"/>
    <d v="2023-01-16T00:00:00"/>
    <s v="B 746"/>
    <n v="1224"/>
    <n v="3800"/>
    <s v=""/>
    <x v="283"/>
    <x v="0"/>
    <x v="1"/>
    <x v="7"/>
    <x v="2"/>
    <x v="8"/>
    <s v="VIAGEM"/>
    <n v="1"/>
    <s v="2023"/>
    <x v="8"/>
  </r>
  <r>
    <d v="2022-12-26T00:00:00"/>
    <s v="A"/>
    <s v="RIO (ARMAZENAMENTO RKK-5A29 24 E 25/12/2022)"/>
    <x v="0"/>
    <s v="27.665.906/0009-39"/>
    <d v="2023-01-16T00:00:00"/>
    <s v="B 747"/>
    <n v="1225"/>
    <n v="1400"/>
    <s v=""/>
    <x v="283"/>
    <x v="0"/>
    <x v="1"/>
    <x v="7"/>
    <x v="2"/>
    <x v="8"/>
    <s v="ARMAZENAMENTO"/>
    <n v="1"/>
    <s v="2023"/>
    <x v="8"/>
  </r>
  <r>
    <d v="2022-12-27T00:00:00"/>
    <s v="F"/>
    <s v="RIO (BAYMARKET)"/>
    <x v="0"/>
    <s v="27.665.906/0009-39"/>
    <d v="2023-01-16T00:00:00"/>
    <s v="B 748"/>
    <n v="1227"/>
    <n v="600"/>
    <s v=""/>
    <x v="283"/>
    <x v="0"/>
    <x v="1"/>
    <x v="7"/>
    <x v="2"/>
    <x v="8"/>
    <s v="FRETE EXTRAS"/>
    <n v="1"/>
    <s v="2023"/>
    <x v="8"/>
  </r>
  <r>
    <d v="2022-12-27T00:00:00"/>
    <s v="F"/>
    <s v="RIO (ARMAZENAMENTO BFC X CP RIO 2 VIAGENS)"/>
    <x v="0"/>
    <s v="27.665.906/0009-39"/>
    <d v="2023-01-16T00:00:00"/>
    <s v="B 749"/>
    <n v="1228"/>
    <n v="1600"/>
    <s v=""/>
    <x v="283"/>
    <x v="0"/>
    <x v="1"/>
    <x v="7"/>
    <x v="2"/>
    <x v="8"/>
    <s v="FRETE EXTRAS"/>
    <n v="1"/>
    <s v="2023"/>
    <x v="8"/>
  </r>
  <r>
    <d v="2022-12-27T00:00:00"/>
    <s v="F"/>
    <s v="RIO (SERVIÇO DE CROSS DOCKING)"/>
    <x v="0"/>
    <s v="27.665.906/0009-39"/>
    <d v="2023-01-16T00:00:00"/>
    <s v="B 750"/>
    <n v="1229"/>
    <n v="1232"/>
    <s v=""/>
    <x v="283"/>
    <x v="0"/>
    <x v="1"/>
    <x v="7"/>
    <x v="2"/>
    <x v="8"/>
    <s v="FRETE EXTRAS"/>
    <n v="1"/>
    <s v="2023"/>
    <x v="8"/>
  </r>
  <r>
    <d v="2022-12-27T00:00:00"/>
    <s v="V"/>
    <s v="RIO DE JANEIRO X OPERADOR LOGISTICO TOP FRIO"/>
    <x v="0"/>
    <s v="27.665.906/0009-39"/>
    <d v="2023-01-16T00:00:00"/>
    <s v="B 751"/>
    <n v="1230"/>
    <n v="3800"/>
    <s v=""/>
    <x v="283"/>
    <x v="0"/>
    <x v="1"/>
    <x v="7"/>
    <x v="2"/>
    <x v="8"/>
    <s v="VIAGEM"/>
    <n v="1"/>
    <s v="2023"/>
    <x v="8"/>
  </r>
  <r>
    <d v="2022-12-28T00:00:00"/>
    <s v="V"/>
    <s v="RIO DE JANEIRO X GOIANIA"/>
    <x v="0"/>
    <s v="27.665.906/0015-87"/>
    <d v="2023-01-17T00:00:00"/>
    <s v="B 752"/>
    <n v="1231"/>
    <n v="9500"/>
    <s v=""/>
    <x v="284"/>
    <x v="0"/>
    <x v="1"/>
    <x v="7"/>
    <x v="2"/>
    <x v="8"/>
    <s v="VIAGEM"/>
    <n v="1"/>
    <s v="2023"/>
    <x v="8"/>
  </r>
  <r>
    <d v="2022-12-28T00:00:00"/>
    <s v="F"/>
    <s v="RIO ( HABIBS BAYMARKET)"/>
    <x v="0"/>
    <s v="27.665.906/0009-39"/>
    <d v="2023-01-18T00:00:00"/>
    <s v="B 754"/>
    <n v="1233"/>
    <n v="600"/>
    <s v=""/>
    <x v="285"/>
    <x v="0"/>
    <x v="1"/>
    <x v="7"/>
    <x v="2"/>
    <x v="8"/>
    <s v="FRETE EXTRAS"/>
    <n v="1"/>
    <s v="2023"/>
    <x v="8"/>
  </r>
  <r>
    <d v="2022-12-28T00:00:00"/>
    <s v="V"/>
    <s v="RIO DE JANEIRO X ITAPEVI"/>
    <x v="0"/>
    <s v="27.665.906/0003-43"/>
    <d v="2023-01-18T00:00:00"/>
    <s v="B 755"/>
    <n v="1234"/>
    <n v="3000"/>
    <s v=""/>
    <x v="285"/>
    <x v="0"/>
    <x v="1"/>
    <x v="7"/>
    <x v="2"/>
    <x v="8"/>
    <s v="VIAGEM"/>
    <n v="1"/>
    <s v="2023"/>
    <x v="8"/>
  </r>
  <r>
    <d v="2022-12-29T00:00:00"/>
    <s v="F"/>
    <s v="RIO (VILOG)"/>
    <x v="0"/>
    <s v="27.665.906/0009-39"/>
    <d v="2023-01-18T00:00:00"/>
    <s v="B 756"/>
    <n v="1235"/>
    <n v="1100"/>
    <s v=""/>
    <x v="285"/>
    <x v="0"/>
    <x v="1"/>
    <x v="7"/>
    <x v="2"/>
    <x v="8"/>
    <s v="FRETE EXTRAS"/>
    <n v="1"/>
    <s v="2023"/>
    <x v="8"/>
  </r>
  <r>
    <d v="2022-12-29T00:00:00"/>
    <s v="A"/>
    <s v="RIO ( ARMAZENAMENTO BFC)"/>
    <x v="0"/>
    <s v="27.665.906/0009-39"/>
    <d v="2023-01-23T00:00:00"/>
    <s v="B 757"/>
    <n v="1236"/>
    <n v="3780"/>
    <s v=""/>
    <x v="286"/>
    <x v="0"/>
    <x v="1"/>
    <x v="7"/>
    <x v="2"/>
    <x v="8"/>
    <s v="ARMAZENAMENTO"/>
    <n v="1"/>
    <s v="2023"/>
    <x v="8"/>
  </r>
  <r>
    <d v="2022-12-29T00:00:00"/>
    <s v="F"/>
    <s v="RIO (2 VIAGENS CP RIO X ARMAZEM BFC - TRUCK)"/>
    <x v="0"/>
    <s v="27.665.906/0009-39"/>
    <d v="2023-01-23T00:00:00"/>
    <s v="B 758"/>
    <n v="1237"/>
    <n v="1600"/>
    <s v=""/>
    <x v="286"/>
    <x v="0"/>
    <x v="1"/>
    <x v="7"/>
    <x v="2"/>
    <x v="8"/>
    <s v="FRETE EXTRAS"/>
    <n v="1"/>
    <s v="2023"/>
    <x v="8"/>
  </r>
  <r>
    <d v="2022-12-30T00:00:00"/>
    <s v="F"/>
    <s v="RIO ( 2 VIAGENS ARMAZEM BFC X CP RIO - VUC)"/>
    <x v="0"/>
    <s v="27.665.906/0009-39"/>
    <d v="2023-01-23T00:00:00"/>
    <s v="B 759"/>
    <n v="1238"/>
    <n v="1000"/>
    <s v=""/>
    <x v="286"/>
    <x v="0"/>
    <x v="1"/>
    <x v="7"/>
    <x v="2"/>
    <x v="8"/>
    <s v="FRETE EXTRAS"/>
    <n v="1"/>
    <s v="2023"/>
    <x v="8"/>
  </r>
  <r>
    <d v="2022-12-30T00:00:00"/>
    <s v="F"/>
    <s v="RIO ( CP RIO X ARMAZEM BFC - TRUCK)"/>
    <x v="0"/>
    <s v="27.665.906/0009-39"/>
    <d v="2023-01-23T00:00:00"/>
    <s v="B 760"/>
    <n v="1239"/>
    <n v="800"/>
    <s v=""/>
    <x v="286"/>
    <x v="0"/>
    <x v="1"/>
    <x v="7"/>
    <x v="2"/>
    <x v="8"/>
    <s v="FRETE EXTRAS"/>
    <n v="1"/>
    <s v="2023"/>
    <x v="8"/>
  </r>
  <r>
    <d v="2023-01-02T00:00:00"/>
    <s v="A"/>
    <s v="RIO ( ARMAZENAMENTO TRUCK 31/12 E 01/01/2023)"/>
    <x v="0"/>
    <s v="27.665.906/0009-39"/>
    <d v="2023-01-23T00:00:00"/>
    <s v="B 761"/>
    <n v="1240"/>
    <n v="1400"/>
    <s v=""/>
    <x v="286"/>
    <x v="0"/>
    <x v="2"/>
    <x v="8"/>
    <x v="2"/>
    <x v="8"/>
    <s v="ARMAZENAMENTO"/>
    <n v="1"/>
    <s v="2023"/>
    <x v="8"/>
  </r>
  <r>
    <d v="2023-01-02T00:00:00"/>
    <s v="F"/>
    <s v="RIO ( 3 VIAGENS ARMAZEM BFC X CP RIO - TRUCK)"/>
    <x v="0"/>
    <s v="27.665.906/0009-39"/>
    <d v="2023-01-23T00:00:00"/>
    <s v="B 762"/>
    <n v="1241"/>
    <n v="2400"/>
    <s v=""/>
    <x v="286"/>
    <x v="0"/>
    <x v="2"/>
    <x v="8"/>
    <x v="2"/>
    <x v="8"/>
    <s v="FRETE EXTRAS"/>
    <n v="1"/>
    <s v="2023"/>
    <x v="8"/>
  </r>
  <r>
    <d v="2023-01-02T00:00:00"/>
    <s v="F"/>
    <s v="RIO ( ARMAZEM BFC X CP RIO - VUC)"/>
    <x v="0"/>
    <s v="27.665.906/0009-39"/>
    <d v="2023-01-23T00:00:00"/>
    <s v="B 763"/>
    <n v="1242"/>
    <n v="500"/>
    <s v=""/>
    <x v="286"/>
    <x v="0"/>
    <x v="2"/>
    <x v="8"/>
    <x v="2"/>
    <x v="8"/>
    <s v="FRETE EXTRAS"/>
    <n v="1"/>
    <s v="2023"/>
    <x v="8"/>
  </r>
  <r>
    <d v="2023-01-02T00:00:00"/>
    <s v="F"/>
    <s v="RIO ( VARIAS LOJAS - 3 LOJAS REX)"/>
    <x v="0"/>
    <s v="27.665.906/0009-39"/>
    <d v="2023-01-23T00:00:00"/>
    <s v="B 764"/>
    <n v="1243"/>
    <n v="660"/>
    <s v=""/>
    <x v="286"/>
    <x v="0"/>
    <x v="2"/>
    <x v="8"/>
    <x v="2"/>
    <x v="8"/>
    <s v="FRETE EXTRAS"/>
    <n v="1"/>
    <s v="2023"/>
    <x v="8"/>
  </r>
  <r>
    <d v="2023-01-02T00:00:00"/>
    <s v="A"/>
    <s v="RIO ( ARMAZENAMENTO BFC)"/>
    <x v="0"/>
    <s v="27.665.906/0009-39"/>
    <d v="2023-01-23T00:00:00"/>
    <s v="B 765"/>
    <n v="1244"/>
    <n v="672"/>
    <s v=""/>
    <x v="286"/>
    <x v="0"/>
    <x v="2"/>
    <x v="8"/>
    <x v="2"/>
    <x v="8"/>
    <s v="ARMAZENAMENTO"/>
    <n v="1"/>
    <s v="2023"/>
    <x v="8"/>
  </r>
  <r>
    <d v="2023-01-18T00:00:00"/>
    <s v="R"/>
    <s v="REAL CARNES (01/01/2023 A 15/01/203"/>
    <x v="8"/>
    <s v="10.436.655/0001-60"/>
    <d v="2023-01-24T00:00:00"/>
    <n v="455"/>
    <n v="1262"/>
    <n v="18023.2"/>
    <s v=""/>
    <x v="287"/>
    <x v="0"/>
    <x v="2"/>
    <x v="8"/>
    <x v="2"/>
    <x v="8"/>
    <s v="EMPRESA"/>
    <n v="1"/>
    <s v="2023"/>
    <x v="8"/>
  </r>
  <r>
    <d v="2023-01-04T00:00:00"/>
    <s v="A"/>
    <s v="RIO ( ARMAZENAMENTO RKK5A29 3 DIARAIS)"/>
    <x v="0"/>
    <s v="27.665.906/0009-39"/>
    <d v="2023-01-24T00:00:00"/>
    <s v="B 766"/>
    <n v="1246"/>
    <n v="2100"/>
    <s v=""/>
    <x v="288"/>
    <x v="0"/>
    <x v="2"/>
    <x v="8"/>
    <x v="2"/>
    <x v="8"/>
    <s v="ARMAZENAMENTO"/>
    <n v="1"/>
    <s v="2023"/>
    <x v="9"/>
  </r>
  <r>
    <d v="2023-01-04T00:00:00"/>
    <s v="F"/>
    <s v="RIO ( HABIBS BAYMARKET)"/>
    <x v="0"/>
    <s v="27.665.906/0009-39"/>
    <d v="2023-01-25T00:00:00"/>
    <s v="B 767"/>
    <n v="1247"/>
    <n v="600"/>
    <s v=""/>
    <x v="288"/>
    <x v="0"/>
    <x v="2"/>
    <x v="8"/>
    <x v="2"/>
    <x v="8"/>
    <s v="FRETE EXTRAS"/>
    <n v="1"/>
    <s v="2023"/>
    <x v="9"/>
  </r>
  <r>
    <d v="2023-01-06T00:00:00"/>
    <s v="V"/>
    <s v="RIO DE JANEIRO X ITAPEVI"/>
    <x v="0"/>
    <s v="27.665.906/0003-43"/>
    <d v="2023-01-26T00:00:00"/>
    <s v="B 768"/>
    <n v="1248"/>
    <n v="3000"/>
    <s v=""/>
    <x v="289"/>
    <x v="0"/>
    <x v="2"/>
    <x v="8"/>
    <x v="2"/>
    <x v="8"/>
    <s v="VIAGEM"/>
    <n v="1"/>
    <s v="2023"/>
    <x v="9"/>
  </r>
  <r>
    <d v="2023-01-10T00:00:00"/>
    <s v="A"/>
    <s v="RIO ( ARMAZENAMENTO RAMOS)"/>
    <x v="0"/>
    <s v="27.665.906/0009-39"/>
    <d v="2023-01-30T00:00:00"/>
    <n v="453"/>
    <n v="1253"/>
    <n v="1456"/>
    <s v=""/>
    <x v="290"/>
    <x v="0"/>
    <x v="2"/>
    <x v="8"/>
    <x v="2"/>
    <x v="8"/>
    <s v="ARMAZENAMENTO"/>
    <n v="1"/>
    <s v="2023"/>
    <x v="8"/>
  </r>
  <r>
    <d v="2023-01-05T00:00:00"/>
    <s v="F"/>
    <s v="RIO ( 2 VIAGENS CP RIO X ARMAZEM BFC VUC)"/>
    <x v="0"/>
    <s v="27.665.906/0009-39"/>
    <d v="2023-01-30T00:00:00"/>
    <s v="B 769"/>
    <n v="1250"/>
    <n v="1600"/>
    <s v=""/>
    <x v="290"/>
    <x v="0"/>
    <x v="2"/>
    <x v="8"/>
    <x v="2"/>
    <x v="8"/>
    <s v="FRETE EXTRAS"/>
    <n v="1"/>
    <s v="2023"/>
    <x v="8"/>
  </r>
  <r>
    <d v="2023-01-09T00:00:00"/>
    <s v="F"/>
    <s v="RIO (VILOG)"/>
    <x v="0"/>
    <s v="27.665.906/0009-39"/>
    <d v="2023-01-30T00:00:00"/>
    <s v="B 770"/>
    <n v="1251"/>
    <n v="1100"/>
    <s v=""/>
    <x v="288"/>
    <x v="0"/>
    <x v="2"/>
    <x v="8"/>
    <x v="2"/>
    <x v="8"/>
    <s v="FRETE EXTRAS"/>
    <n v="1"/>
    <s v="2023"/>
    <x v="9"/>
  </r>
  <r>
    <d v="2023-01-10T00:00:00"/>
    <s v="F"/>
    <s v="RIO (RAGAZZO AMÉRICAS)"/>
    <x v="0"/>
    <s v="27.665.906/0009-39"/>
    <d v="2023-01-31T00:00:00"/>
    <s v="B 772"/>
    <n v="1254"/>
    <n v="500"/>
    <s v=""/>
    <x v="291"/>
    <x v="0"/>
    <x v="2"/>
    <x v="8"/>
    <x v="2"/>
    <x v="8"/>
    <s v="FRETE EXTRAS"/>
    <n v="1"/>
    <s v="2023"/>
    <x v="8"/>
  </r>
  <r>
    <d v="2023-01-11T00:00:00"/>
    <s v="F"/>
    <s v="RIO ( ARMAZEM FRIOZEM )"/>
    <x v="0"/>
    <s v="27.665.906/0009-39"/>
    <d v="2023-01-31T00:00:00"/>
    <s v="B 773"/>
    <n v="1255"/>
    <n v="1200"/>
    <s v=""/>
    <x v="291"/>
    <x v="0"/>
    <x v="2"/>
    <x v="8"/>
    <x v="2"/>
    <x v="8"/>
    <s v="FRETE EXTRAS"/>
    <n v="1"/>
    <s v="2023"/>
    <x v="8"/>
  </r>
  <r>
    <d v="2023-01-12T00:00:00"/>
    <s v="F"/>
    <s v="RIO (RAGAZZO AMÉRICAS)"/>
    <x v="0"/>
    <s v="27.665.906/0009-39"/>
    <d v="2023-02-01T00:00:00"/>
    <s v="B 774"/>
    <n v="1256"/>
    <n v="500"/>
    <s v=""/>
    <x v="292"/>
    <x v="0"/>
    <x v="2"/>
    <x v="8"/>
    <x v="2"/>
    <x v="9"/>
    <s v="FRETE EXTRAS"/>
    <n v="2"/>
    <s v="2023"/>
    <x v="9"/>
  </r>
  <r>
    <d v="2023-02-01T00:00:00"/>
    <s v="RA"/>
    <s v="RAGAZZO (JANEIRO 2023)"/>
    <x v="0"/>
    <s v="27.665.906/0009-39"/>
    <d v="2023-02-01T00:00:00"/>
    <s v="TED"/>
    <m/>
    <n v="107682.28"/>
    <s v=""/>
    <x v="292"/>
    <x v="0"/>
    <x v="2"/>
    <x v="9"/>
    <x v="2"/>
    <x v="9"/>
    <s v="EMPRESA"/>
    <n v="2"/>
    <s v="2023"/>
    <x v="9"/>
  </r>
  <r>
    <d v="2023-01-13T00:00:00"/>
    <s v="A"/>
    <s v="RIO ( ARMAZENAMENTO RAMOS)"/>
    <x v="0"/>
    <s v="27.665.906/0009-39"/>
    <d v="2023-02-02T00:00:00"/>
    <s v="B 777"/>
    <n v="1258"/>
    <n v="4152"/>
    <s v=""/>
    <x v="293"/>
    <x v="0"/>
    <x v="2"/>
    <x v="8"/>
    <x v="2"/>
    <x v="9"/>
    <s v="ARMAZENAMENTO"/>
    <n v="2"/>
    <s v="2023"/>
    <x v="9"/>
  </r>
  <r>
    <d v="2023-02-02T00:00:00"/>
    <s v="R"/>
    <s v="REAL CARNES 16/01/2023 A 30/01/2023"/>
    <x v="8"/>
    <s v="10.436.655/0001-60"/>
    <d v="2023-02-06T00:00:00"/>
    <n v="456"/>
    <n v="1301"/>
    <n v="17997.330000000002"/>
    <s v=""/>
    <x v="294"/>
    <x v="0"/>
    <x v="2"/>
    <x v="9"/>
    <x v="2"/>
    <x v="9"/>
    <s v="EMPRESA"/>
    <n v="2"/>
    <s v="2023"/>
    <x v="9"/>
  </r>
  <r>
    <d v="2023-01-17T00:00:00"/>
    <s v="F"/>
    <s v="RIO ( VARIAS LOJAS - 4 LOJAS HABIBS)"/>
    <x v="0"/>
    <s v="27.665.906/0009-39"/>
    <d v="2023-02-06T00:00:00"/>
    <s v=" B 779"/>
    <n v="1261"/>
    <n v="880"/>
    <s v=""/>
    <x v="294"/>
    <x v="0"/>
    <x v="2"/>
    <x v="8"/>
    <x v="2"/>
    <x v="9"/>
    <s v="FRETE EXTRAS"/>
    <n v="2"/>
    <s v="2023"/>
    <x v="9"/>
  </r>
  <r>
    <d v="2023-01-16T00:00:00"/>
    <s v="A"/>
    <s v="RIO (ARMAZENAMENTO CAMINHÃO TRUCK)"/>
    <x v="0"/>
    <s v="27.665.906/0009-39"/>
    <d v="2023-02-06T00:00:00"/>
    <s v="B 775"/>
    <n v="1259"/>
    <n v="2100"/>
    <s v=""/>
    <x v="294"/>
    <x v="0"/>
    <x v="2"/>
    <x v="8"/>
    <x v="2"/>
    <x v="9"/>
    <s v="ARMAZENAMENTO"/>
    <n v="2"/>
    <s v="2023"/>
    <x v="9"/>
  </r>
  <r>
    <d v="2023-01-16T00:00:00"/>
    <s v="F"/>
    <s v="RIO ( RAGAZZO AMÉRICAS)"/>
    <x v="0"/>
    <s v="27.665.906/0009-39"/>
    <d v="2023-02-06T00:00:00"/>
    <s v="B 778"/>
    <n v="1260"/>
    <n v="500"/>
    <s v=""/>
    <x v="294"/>
    <x v="0"/>
    <x v="2"/>
    <x v="8"/>
    <x v="2"/>
    <x v="9"/>
    <s v="FRETE EXTRAS"/>
    <n v="2"/>
    <s v="2023"/>
    <x v="9"/>
  </r>
  <r>
    <d v="2023-01-19T00:00:00"/>
    <s v="F"/>
    <s v="RIO (RAGAZZO AMÉRICAS)"/>
    <x v="0"/>
    <s v="27.665.906/0009-39"/>
    <d v="2023-02-08T00:00:00"/>
    <s v="B 780"/>
    <n v="1263"/>
    <n v="500"/>
    <s v=""/>
    <x v="289"/>
    <x v="0"/>
    <x v="2"/>
    <x v="8"/>
    <x v="2"/>
    <x v="9"/>
    <s v="FRETE EXTRAS"/>
    <n v="2"/>
    <s v="2023"/>
    <x v="9"/>
  </r>
  <r>
    <d v="2023-01-20T00:00:00"/>
    <s v="A"/>
    <s v="RIO ( ARMAZENAMENTO TRUCK 18/01/2023)"/>
    <x v="0"/>
    <s v="27.665.906/0009-39"/>
    <d v="2023-02-09T00:00:00"/>
    <s v="B 781"/>
    <n v="1264"/>
    <n v="700"/>
    <s v=""/>
    <x v="295"/>
    <x v="0"/>
    <x v="2"/>
    <x v="8"/>
    <x v="2"/>
    <x v="9"/>
    <s v="ARMAZENAMENTO"/>
    <n v="2"/>
    <s v="2023"/>
    <x v="9"/>
  </r>
  <r>
    <d v="2023-01-20T00:00:00"/>
    <s v="F"/>
    <s v="RIO ( CP RIO X ARMAZEM BFC - TRUCK)"/>
    <x v="0"/>
    <s v="27.665.906/0009-39"/>
    <d v="2023-02-09T00:00:00"/>
    <s v="B 782"/>
    <n v="1265"/>
    <n v="800"/>
    <s v=""/>
    <x v="295"/>
    <x v="0"/>
    <x v="2"/>
    <x v="8"/>
    <x v="2"/>
    <x v="9"/>
    <s v="FRETE EXTRAS"/>
    <n v="2"/>
    <s v="2023"/>
    <x v="9"/>
  </r>
  <r>
    <d v="2023-01-10T00:00:00"/>
    <s v="F"/>
    <s v="RIO ( CP RIO X ARMAZEM BFC - TRUCK)"/>
    <x v="0"/>
    <s v="27.665.906/0009-39"/>
    <d v="2023-02-10T00:00:00"/>
    <s v="TED"/>
    <n v="1252"/>
    <n v="800"/>
    <s v=""/>
    <x v="295"/>
    <x v="0"/>
    <x v="2"/>
    <x v="8"/>
    <x v="2"/>
    <x v="9"/>
    <s v="FRETE EXTRAS"/>
    <n v="2"/>
    <s v="2023"/>
    <x v="9"/>
  </r>
  <r>
    <d v="2023-01-24T00:00:00"/>
    <s v="F"/>
    <s v="RIO (VILOG)"/>
    <x v="0"/>
    <s v="27.665.906/0009-39"/>
    <d v="2023-02-13T00:00:00"/>
    <s v="B 786"/>
    <n v="1270"/>
    <n v="1100"/>
    <s v=""/>
    <x v="296"/>
    <x v="0"/>
    <x v="2"/>
    <x v="8"/>
    <x v="2"/>
    <x v="9"/>
    <s v="FRETE EXTRAS"/>
    <n v="2"/>
    <s v="2023"/>
    <x v="9"/>
  </r>
  <r>
    <d v="2023-01-24T00:00:00"/>
    <s v="F"/>
    <s v="RIO (VARIAS LOJAS - 10 LOJAS REX)"/>
    <x v="0"/>
    <s v="27.665.906/0009-39"/>
    <d v="2023-02-13T00:00:00"/>
    <s v="B 787"/>
    <n v="1271"/>
    <n v="2200"/>
    <s v=""/>
    <x v="297"/>
    <x v="0"/>
    <x v="2"/>
    <x v="8"/>
    <x v="2"/>
    <x v="9"/>
    <s v="FRETE EXTRAS"/>
    <n v="2"/>
    <s v="2023"/>
    <x v="9"/>
  </r>
  <r>
    <d v="2023-01-24T00:00:00"/>
    <s v="F"/>
    <s v="RIO (VARIAS LOJAS - 10 LOJAS REX)"/>
    <x v="0"/>
    <s v="27.665.906/0009-39"/>
    <d v="2023-02-13T00:00:00"/>
    <s v="B 788"/>
    <n v="1272"/>
    <n v="2200"/>
    <s v=""/>
    <x v="297"/>
    <x v="0"/>
    <x v="2"/>
    <x v="8"/>
    <x v="2"/>
    <x v="9"/>
    <s v="FRETE EXTRAS"/>
    <n v="2"/>
    <s v="2023"/>
    <x v="9"/>
  </r>
  <r>
    <d v="2023-01-24T00:00:00"/>
    <s v="F"/>
    <s v="RIO (VARIAS LOJAS - 5 LOJAS REX)"/>
    <x v="0"/>
    <s v="27.665.906/0009-39"/>
    <d v="2023-02-13T00:00:00"/>
    <s v="B 789"/>
    <n v="1273"/>
    <n v="1100"/>
    <s v=""/>
    <x v="297"/>
    <x v="0"/>
    <x v="2"/>
    <x v="8"/>
    <x v="2"/>
    <x v="9"/>
    <s v="FRETE EXTRAS"/>
    <n v="2"/>
    <s v="2023"/>
    <x v="9"/>
  </r>
  <r>
    <d v="2023-01-23T00:00:00"/>
    <s v="A"/>
    <s v="RIO (ARMAZEM BFC RAMOS)"/>
    <x v="0"/>
    <s v="27.665.906/0009-39"/>
    <d v="2023-02-13T00:00:00"/>
    <s v="B 830"/>
    <n v="1266"/>
    <n v="318"/>
    <s v=""/>
    <x v="297"/>
    <x v="0"/>
    <x v="2"/>
    <x v="8"/>
    <x v="2"/>
    <x v="9"/>
    <s v="ARMAZENAMENTO"/>
    <n v="2"/>
    <s v="2023"/>
    <x v="9"/>
  </r>
  <r>
    <d v="2023-01-23T00:00:00"/>
    <s v="F"/>
    <s v="RIO (ARMAZEM BFC X CP RIO )"/>
    <x v="0"/>
    <s v="27.665.906/0009-39"/>
    <d v="2023-02-13T00:00:00"/>
    <s v="B 831"/>
    <n v="1267"/>
    <n v="500"/>
    <s v=""/>
    <x v="297"/>
    <x v="0"/>
    <x v="2"/>
    <x v="8"/>
    <x v="2"/>
    <x v="9"/>
    <s v="FRETE EXTRAS"/>
    <n v="2"/>
    <s v="2023"/>
    <x v="9"/>
  </r>
  <r>
    <d v="2023-01-25T00:00:00"/>
    <s v="F"/>
    <s v="RIO (ARMAZEM FRIOZEN)"/>
    <x v="0"/>
    <s v="27.665.906/0009-39"/>
    <d v="2023-02-14T00:00:00"/>
    <s v="B 790"/>
    <n v="1274"/>
    <n v="1100"/>
    <s v=""/>
    <x v="298"/>
    <x v="0"/>
    <x v="2"/>
    <x v="8"/>
    <x v="2"/>
    <x v="9"/>
    <s v="FRETE EXTRAS"/>
    <n v="2"/>
    <s v="2023"/>
    <x v="8"/>
  </r>
  <r>
    <d v="2023-01-25T00:00:00"/>
    <s v="A"/>
    <s v="RIO ( ARMAZENAMENTO TRUCK CP RIO )"/>
    <x v="0"/>
    <s v="27.665.906/0009-39"/>
    <d v="2023-02-15T00:00:00"/>
    <s v="B 792"/>
    <n v="1276"/>
    <n v="2100"/>
    <s v=""/>
    <x v="299"/>
    <x v="0"/>
    <x v="2"/>
    <x v="8"/>
    <x v="2"/>
    <x v="9"/>
    <s v="ARMAZENAMENTO"/>
    <n v="2"/>
    <s v="2023"/>
    <x v="9"/>
  </r>
  <r>
    <d v="2023-01-26T00:00:00"/>
    <s v="F"/>
    <s v="RIO (VILOG)"/>
    <x v="0"/>
    <s v="27.665.906/0009-39"/>
    <d v="2023-02-15T00:00:00"/>
    <s v="B 793"/>
    <n v="1277"/>
    <n v="1100"/>
    <s v=""/>
    <x v="299"/>
    <x v="0"/>
    <x v="2"/>
    <x v="8"/>
    <x v="2"/>
    <x v="9"/>
    <s v="FRETE EXTRAS"/>
    <n v="2"/>
    <s v="2023"/>
    <x v="9"/>
  </r>
  <r>
    <d v="2023-01-26T00:00:00"/>
    <s v="F"/>
    <s v="RIO ( ARMAZEM BFC X CP RIO - VUC)"/>
    <x v="0"/>
    <s v="27.665.906/0009-39"/>
    <d v="2023-02-15T00:00:00"/>
    <s v="B 794"/>
    <n v="1278"/>
    <n v="500"/>
    <s v=""/>
    <x v="299"/>
    <x v="0"/>
    <x v="2"/>
    <x v="8"/>
    <x v="2"/>
    <x v="9"/>
    <s v="FRETE EXTRAS"/>
    <n v="2"/>
    <s v="2023"/>
    <x v="9"/>
  </r>
  <r>
    <d v="2023-01-26T00:00:00"/>
    <s v="A"/>
    <s v="ARMAZEM BFC RAMOS"/>
    <x v="0"/>
    <s v="27.665.906/0009-39"/>
    <d v="2023-02-15T00:00:00"/>
    <s v="B 795"/>
    <n v="1279"/>
    <n v="318"/>
    <s v=""/>
    <x v="299"/>
    <x v="0"/>
    <x v="2"/>
    <x v="8"/>
    <x v="2"/>
    <x v="9"/>
    <s v="ARMAZENAMENTO"/>
    <n v="2"/>
    <s v="2023"/>
    <x v="9"/>
  </r>
  <r>
    <d v="2023-01-26T00:00:00"/>
    <s v="F"/>
    <s v="RIO (CP RIO X ARMAZEM BFC - TRUCK CARGA RECIFE)"/>
    <x v="0"/>
    <s v="27.665.906/0009-39"/>
    <d v="2023-02-15T00:00:00"/>
    <s v="B 796"/>
    <n v="1280"/>
    <n v="800"/>
    <s v=""/>
    <x v="299"/>
    <x v="0"/>
    <x v="2"/>
    <x v="8"/>
    <x v="2"/>
    <x v="9"/>
    <s v="FRETE EXTRAS"/>
    <n v="2"/>
    <s v="2023"/>
    <x v="9"/>
  </r>
  <r>
    <d v="2023-01-26T00:00:00"/>
    <s v="F"/>
    <s v="RIO (CP RIO X ARMAZEM BFC - TRUCK CARGA GOIAS)"/>
    <x v="0"/>
    <s v="27.665.906/0009-39"/>
    <d v="2023-02-15T00:00:00"/>
    <s v="B 797"/>
    <n v="1281"/>
    <n v="800"/>
    <s v=""/>
    <x v="299"/>
    <x v="0"/>
    <x v="2"/>
    <x v="8"/>
    <x v="2"/>
    <x v="9"/>
    <s v="FRETE EXTRAS"/>
    <n v="2"/>
    <s v="2023"/>
    <x v="9"/>
  </r>
  <r>
    <d v="2023-01-25T00:00:00"/>
    <s v="V"/>
    <s v="RIO DE JANEIRO X MONTE ALTO"/>
    <x v="0"/>
    <s v="27.665.906/0004-24"/>
    <d v="2023-02-15T00:00:00"/>
    <s v="TED"/>
    <n v="1275"/>
    <n v="6271"/>
    <s v=""/>
    <x v="300"/>
    <x v="0"/>
    <x v="2"/>
    <x v="8"/>
    <x v="2"/>
    <x v="9"/>
    <s v="VIAGEM"/>
    <n v="2"/>
    <s v="2023"/>
    <x v="9"/>
  </r>
  <r>
    <d v="2023-01-27T00:00:00"/>
    <s v="V"/>
    <s v="MONTE ALTO X ITAPEVI"/>
    <x v="0"/>
    <s v="27.665.906/0003-43"/>
    <d v="2023-02-16T00:00:00"/>
    <s v="B 799"/>
    <n v="1282"/>
    <n v="3800"/>
    <s v=""/>
    <x v="301"/>
    <x v="0"/>
    <x v="2"/>
    <x v="8"/>
    <x v="2"/>
    <x v="9"/>
    <s v="VIAGEM"/>
    <n v="2"/>
    <s v="2023"/>
    <x v="9"/>
  </r>
  <r>
    <d v="2023-01-27T00:00:00"/>
    <s v="F"/>
    <s v="ITAPEVI(DIFERENÇA RAGAZZO 11/22)"/>
    <x v="0"/>
    <s v="27.665.906/0003-43"/>
    <d v="2023-02-16T00:00:00"/>
    <s v="B 801"/>
    <n v="1284"/>
    <n v="720"/>
    <s v=""/>
    <x v="302"/>
    <x v="0"/>
    <x v="2"/>
    <x v="8"/>
    <x v="2"/>
    <x v="9"/>
    <s v="FRETE EXTRAS"/>
    <n v="2"/>
    <s v="2023"/>
    <x v="11"/>
  </r>
  <r>
    <d v="2022-12-06T00:00:00"/>
    <s v="F"/>
    <s v="ITAPEVI (ITAGUAI POINT)"/>
    <x v="0"/>
    <s v="27.665.906/0003-43"/>
    <d v="2022-12-27T00:00:00"/>
    <s v="B 707"/>
    <n v="1180"/>
    <n v="500"/>
    <s v=""/>
    <x v="303"/>
    <x v="0"/>
    <x v="1"/>
    <x v="7"/>
    <x v="1"/>
    <x v="7"/>
    <s v="FRETE EXTRAS"/>
    <n v="12"/>
    <s v="2023"/>
    <x v="9"/>
  </r>
  <r>
    <d v="2023-02-14T00:00:00"/>
    <s v="R"/>
    <s v="REAL CARNES 31/01/2023 A 12/02/2023"/>
    <x v="8"/>
    <s v="10.436.655/0001-60"/>
    <d v="2023-02-17T00:00:00"/>
    <n v="457"/>
    <n v="1343"/>
    <n v="19787.77"/>
    <s v=""/>
    <x v="301"/>
    <x v="0"/>
    <x v="2"/>
    <x v="9"/>
    <x v="2"/>
    <x v="9"/>
    <s v="EMPRESA"/>
    <n v="2"/>
    <s v="2023"/>
    <x v="9"/>
  </r>
  <r>
    <d v="2023-02-17T00:00:00"/>
    <s v="T"/>
    <s v="TUTTI QUITUTI (15,16,17/02)"/>
    <x v="9"/>
    <s v="32.968.396/0001-51"/>
    <d v="2023-02-17T00:00:00"/>
    <s v="PIX"/>
    <n v="1349"/>
    <n v="1950"/>
    <s v=""/>
    <x v="300"/>
    <x v="0"/>
    <x v="2"/>
    <x v="9"/>
    <x v="2"/>
    <x v="9"/>
    <s v="EMPRESA"/>
    <n v="2"/>
    <s v="2023"/>
    <x v="9"/>
  </r>
  <r>
    <d v="2022-12-06T00:00:00"/>
    <s v="F"/>
    <s v="ITAPEVI (ITABORAI POINT)"/>
    <x v="0"/>
    <s v="27.665.906/0003-43"/>
    <d v="2022-12-27T00:00:00"/>
    <s v="B 708"/>
    <n v="1181"/>
    <n v="600"/>
    <s v=""/>
    <x v="272"/>
    <x v="0"/>
    <x v="1"/>
    <x v="7"/>
    <x v="1"/>
    <x v="7"/>
    <s v="FRETE EXTRAS"/>
    <n v="12"/>
    <s v="2023"/>
    <x v="8"/>
  </r>
  <r>
    <d v="2023-01-28T00:00:00"/>
    <s v="A"/>
    <s v="RIO (ARMAZENAMENTO CP RIO TRUCK 1 DIARIA)"/>
    <x v="0"/>
    <s v="27.665.906/0009-39"/>
    <d v="2023-02-20T00:00:00"/>
    <s v="B 802"/>
    <n v="1285"/>
    <n v="700"/>
    <s v=""/>
    <x v="296"/>
    <x v="0"/>
    <x v="2"/>
    <x v="8"/>
    <x v="2"/>
    <x v="9"/>
    <s v="ARMAZENAMENTO"/>
    <n v="2"/>
    <s v="2023"/>
    <x v="9"/>
  </r>
  <r>
    <d v="2023-01-29T00:00:00"/>
    <s v="V"/>
    <s v="ITAPEVI X RIO DE JANEIRO"/>
    <x v="0"/>
    <s v="27.665.906/0009-39"/>
    <d v="2023-02-20T00:00:00"/>
    <s v="B 803"/>
    <n v="1286"/>
    <n v="3800"/>
    <s v=""/>
    <x v="304"/>
    <x v="0"/>
    <x v="2"/>
    <x v="8"/>
    <x v="2"/>
    <x v="9"/>
    <s v="VIAGEM"/>
    <n v="2"/>
    <s v="2023"/>
    <x v="9"/>
  </r>
  <r>
    <d v="2023-01-30T00:00:00"/>
    <s v="V"/>
    <s v="RIO DE JANEIRO X ITAPEVI"/>
    <x v="0"/>
    <s v="27.665.906/0003-43"/>
    <d v="2023-02-20T00:00:00"/>
    <s v="B 804"/>
    <n v="1287"/>
    <n v="3800"/>
    <s v=""/>
    <x v="296"/>
    <x v="0"/>
    <x v="2"/>
    <x v="8"/>
    <x v="2"/>
    <x v="9"/>
    <s v="VIAGEM"/>
    <n v="2"/>
    <s v="2023"/>
    <x v="9"/>
  </r>
  <r>
    <d v="2023-01-30T00:00:00"/>
    <s v="A"/>
    <s v="ARMAZEM BFC RAMOS"/>
    <x v="0"/>
    <s v="27.665.906/0009-39"/>
    <d v="2023-02-20T00:00:00"/>
    <s v="B 805"/>
    <n v="1288"/>
    <n v="4088"/>
    <s v=""/>
    <x v="296"/>
    <x v="0"/>
    <x v="2"/>
    <x v="8"/>
    <x v="2"/>
    <x v="9"/>
    <s v="ARMAZENAMENTO"/>
    <n v="2"/>
    <s v="2023"/>
    <x v="9"/>
  </r>
  <r>
    <d v="2023-01-31T00:00:00"/>
    <s v="F"/>
    <s v="RIO (CP RIO X ARMAZEM BFC - TRUCK)"/>
    <x v="0"/>
    <s v="27.665.906/0009-39"/>
    <d v="2023-02-20T00:00:00"/>
    <s v="B 806"/>
    <n v="1289"/>
    <n v="800"/>
    <s v=""/>
    <x v="296"/>
    <x v="0"/>
    <x v="2"/>
    <x v="8"/>
    <x v="2"/>
    <x v="9"/>
    <s v="FRETE EXTRAS"/>
    <n v="2"/>
    <s v="2023"/>
    <x v="9"/>
  </r>
  <r>
    <d v="2023-01-31T00:00:00"/>
    <s v="A"/>
    <s v="ARMAZEM BFC RAMOS"/>
    <x v="0"/>
    <s v="27.665.906/0009-39"/>
    <d v="2023-02-20T00:00:00"/>
    <s v="B 807"/>
    <n v="1290"/>
    <n v="2336"/>
    <s v=""/>
    <x v="296"/>
    <x v="0"/>
    <x v="2"/>
    <x v="8"/>
    <x v="2"/>
    <x v="9"/>
    <s v="ARMAZENAMENTO"/>
    <n v="2"/>
    <s v="2023"/>
    <x v="9"/>
  </r>
  <r>
    <d v="2023-02-01T00:00:00"/>
    <s v="V"/>
    <s v="RIO DE JANEIRO X APARECIDA DE GOIANIA"/>
    <x v="0"/>
    <s v="27.665.906/0015-87"/>
    <d v="2023-02-21T00:00:00"/>
    <s v="B 808"/>
    <n v="1291"/>
    <n v="9500"/>
    <s v=""/>
    <x v="296"/>
    <x v="0"/>
    <x v="2"/>
    <x v="9"/>
    <x v="2"/>
    <x v="9"/>
    <s v="VIAGEM"/>
    <n v="2"/>
    <s v="2023"/>
    <x v="9"/>
  </r>
  <r>
    <d v="2023-02-02T00:00:00"/>
    <s v="F"/>
    <s v="RIO ( CP RIO X ARMAZEM BFC - TRUCK)"/>
    <x v="0"/>
    <s v="27.665.906/0009-39"/>
    <d v="2023-02-22T00:00:00"/>
    <s v="B 809"/>
    <n v="1293"/>
    <n v="800"/>
    <s v=""/>
    <x v="296"/>
    <x v="0"/>
    <x v="2"/>
    <x v="9"/>
    <x v="2"/>
    <x v="9"/>
    <s v="FRETE EXTRAS"/>
    <n v="2"/>
    <s v="2023"/>
    <x v="9"/>
  </r>
  <r>
    <d v="2023-02-02T00:00:00"/>
    <s v="F"/>
    <s v="RIO ( ARMAZEM BFC X CP RIO - TRUCK)"/>
    <x v="0"/>
    <s v="27.665.906/0009-39"/>
    <d v="2023-02-22T00:00:00"/>
    <s v="B 810"/>
    <n v="1296"/>
    <n v="800"/>
    <s v=""/>
    <x v="296"/>
    <x v="0"/>
    <x v="2"/>
    <x v="9"/>
    <x v="2"/>
    <x v="9"/>
    <s v="FRETE EXTRAS"/>
    <n v="2"/>
    <s v="2023"/>
    <x v="9"/>
  </r>
  <r>
    <d v="2023-02-02T00:00:00"/>
    <s v="F"/>
    <s v="RIO (VILOG)"/>
    <x v="0"/>
    <s v="27.665.906/0009-39"/>
    <d v="2023-02-22T00:00:00"/>
    <s v="B 811"/>
    <n v="1297"/>
    <n v="1100"/>
    <s v=""/>
    <x v="296"/>
    <x v="0"/>
    <x v="2"/>
    <x v="9"/>
    <x v="2"/>
    <x v="9"/>
    <s v="FRETE EXTRAS"/>
    <n v="2"/>
    <s v="2023"/>
    <x v="9"/>
  </r>
  <r>
    <d v="2023-02-02T00:00:00"/>
    <s v="A"/>
    <s v="ARMAZEM BFC RAMOS"/>
    <x v="0"/>
    <s v="27.665.906/0009-39"/>
    <d v="2023-02-22T00:00:00"/>
    <s v="B 812"/>
    <n v="1298"/>
    <n v="636"/>
    <s v=""/>
    <x v="296"/>
    <x v="0"/>
    <x v="2"/>
    <x v="9"/>
    <x v="2"/>
    <x v="9"/>
    <s v="ARMAZENAMENTO"/>
    <n v="2"/>
    <s v="2023"/>
    <x v="9"/>
  </r>
  <r>
    <d v="2023-02-02T00:00:00"/>
    <s v="F"/>
    <s v="ITAPEVI( HABIBS MADUREIRA/HABIBS PAVUNA)"/>
    <x v="0"/>
    <s v="27.665.906/0003-43"/>
    <d v="2023-02-22T00:00:00"/>
    <s v="B 813"/>
    <n v="1300"/>
    <n v="500"/>
    <s v=""/>
    <x v="302"/>
    <x v="0"/>
    <x v="2"/>
    <x v="9"/>
    <x v="2"/>
    <x v="9"/>
    <s v="FRETE EXTRAS"/>
    <n v="2"/>
    <s v="2023"/>
    <x v="11"/>
  </r>
  <r>
    <d v="2023-02-02T00:00:00"/>
    <s v="A"/>
    <s v="RIO ( ARMAZENAGEM CP RIO TRUCK - RJC-9H69)"/>
    <x v="0"/>
    <s v="27.665.906/0009-39"/>
    <d v="2023-02-23T00:00:00"/>
    <s v="B 814"/>
    <n v="1302"/>
    <n v="700"/>
    <s v=""/>
    <x v="305"/>
    <x v="0"/>
    <x v="2"/>
    <x v="9"/>
    <x v="2"/>
    <x v="9"/>
    <s v="ARMAZENAMENTO"/>
    <n v="2"/>
    <s v="2023"/>
    <x v="10"/>
  </r>
  <r>
    <d v="2023-02-03T00:00:00"/>
    <s v="F"/>
    <s v="RIO ( CP RIO X ARMAZEM BFC - TRUCK)"/>
    <x v="0"/>
    <s v="27.665.906/0009-39"/>
    <d v="2023-02-23T00:00:00"/>
    <s v="B 815"/>
    <n v="1303"/>
    <n v="800"/>
    <s v=""/>
    <x v="305"/>
    <x v="0"/>
    <x v="2"/>
    <x v="9"/>
    <x v="2"/>
    <x v="9"/>
    <s v="FRETE EXTRAS"/>
    <n v="2"/>
    <s v="2023"/>
    <x v="10"/>
  </r>
  <r>
    <d v="2023-02-03T00:00:00"/>
    <s v="F"/>
    <s v="RIO ( BAYMARKET)"/>
    <x v="0"/>
    <s v="27.665.906/0009-39"/>
    <d v="2023-02-23T00:00:00"/>
    <s v="B 816"/>
    <n v="1304"/>
    <n v="600"/>
    <s v=""/>
    <x v="306"/>
    <x v="0"/>
    <x v="2"/>
    <x v="9"/>
    <x v="2"/>
    <x v="9"/>
    <s v="FRETE EXTRAS"/>
    <n v="2"/>
    <s v="2023"/>
    <x v="10"/>
  </r>
  <r>
    <d v="2023-02-24T00:00:00"/>
    <s v="T"/>
    <s v="TUTTI QUITUTI (15,16,17/02)"/>
    <x v="9"/>
    <s v="32.968.396/0001-51"/>
    <d v="2023-02-24T00:00:00"/>
    <s v="PIX"/>
    <n v="1370"/>
    <n v="2600"/>
    <s v=""/>
    <x v="307"/>
    <x v="0"/>
    <x v="2"/>
    <x v="9"/>
    <x v="2"/>
    <x v="9"/>
    <s v="EMPRESA"/>
    <n v="2"/>
    <s v="2023"/>
    <x v="9"/>
  </r>
  <r>
    <d v="2023-02-04T00:00:00"/>
    <s v="V"/>
    <s v="MONTE ALTO X ITAPEVI"/>
    <x v="0"/>
    <s v="27.665.906/0003-43"/>
    <d v="2023-02-27T00:00:00"/>
    <s v="B 817"/>
    <n v="1305"/>
    <n v="5000"/>
    <s v=""/>
    <x v="304"/>
    <x v="0"/>
    <x v="2"/>
    <x v="9"/>
    <x v="2"/>
    <x v="9"/>
    <s v="VIAGEM"/>
    <n v="2"/>
    <s v="2023"/>
    <x v="9"/>
  </r>
  <r>
    <d v="2023-02-06T00:00:00"/>
    <s v="A"/>
    <s v="ARMAZEM BFC RAMOS"/>
    <x v="0"/>
    <s v="27.665.906/0009-39"/>
    <d v="2023-02-27T00:00:00"/>
    <s v="B 818"/>
    <n v="1306"/>
    <n v="2336"/>
    <s v=""/>
    <x v="304"/>
    <x v="0"/>
    <x v="2"/>
    <x v="9"/>
    <x v="2"/>
    <x v="9"/>
    <s v="ARMAZENAMENTO"/>
    <n v="2"/>
    <s v="2023"/>
    <x v="9"/>
  </r>
  <r>
    <d v="2023-02-06T00:00:00"/>
    <s v="V"/>
    <s v="RIO DE JANEIRO X MONTE ALTO"/>
    <x v="0"/>
    <s v="27.665.906/0004-24"/>
    <d v="2023-02-27T00:00:00"/>
    <s v="B 819"/>
    <n v="1307"/>
    <n v="6271"/>
    <s v=""/>
    <x v="304"/>
    <x v="0"/>
    <x v="2"/>
    <x v="9"/>
    <x v="2"/>
    <x v="9"/>
    <s v="VIAGEM"/>
    <n v="2"/>
    <s v="2023"/>
    <x v="9"/>
  </r>
  <r>
    <d v="2023-02-06T00:00:00"/>
    <s v="V"/>
    <s v="CURITIBA X ITAPEVI"/>
    <x v="0"/>
    <s v="27.665.906/0003-43"/>
    <d v="2023-02-27T00:00:00"/>
    <s v="B 820"/>
    <n v="1308"/>
    <n v="5500"/>
    <s v=""/>
    <x v="304"/>
    <x v="0"/>
    <x v="2"/>
    <x v="9"/>
    <x v="2"/>
    <x v="9"/>
    <s v="VIAGEM"/>
    <n v="2"/>
    <s v="2023"/>
    <x v="9"/>
  </r>
  <r>
    <d v="2023-02-07T00:00:00"/>
    <s v="F"/>
    <s v="RIO ( VARIAS LOJAS - 6 LOJAS)"/>
    <x v="0"/>
    <s v="27.665.906/0009-39"/>
    <d v="2023-02-27T00:00:00"/>
    <s v="B 821"/>
    <n v="1309"/>
    <n v="1320"/>
    <s v=""/>
    <x v="304"/>
    <x v="0"/>
    <x v="2"/>
    <x v="9"/>
    <x v="2"/>
    <x v="9"/>
    <s v="FRETE EXTRAS"/>
    <n v="2"/>
    <s v="2023"/>
    <x v="9"/>
  </r>
  <r>
    <d v="2023-02-07T00:00:00"/>
    <s v="F"/>
    <s v="RIO ( VARIAS LOJAS - 5 LOJAS)"/>
    <x v="0"/>
    <s v="27.665.906/0009-39"/>
    <d v="2023-02-27T00:00:00"/>
    <s v="B 822"/>
    <n v="1310"/>
    <n v="1100"/>
    <s v=""/>
    <x v="304"/>
    <x v="0"/>
    <x v="2"/>
    <x v="9"/>
    <x v="2"/>
    <x v="9"/>
    <s v="FRETE EXTRAS"/>
    <n v="2"/>
    <s v="2023"/>
    <x v="9"/>
  </r>
  <r>
    <d v="2023-02-04T00:00:00"/>
    <s v="V"/>
    <s v="RIO DE JANEIRO X CURITIBA"/>
    <x v="0"/>
    <s v="27.665.906/0009-39"/>
    <d v="2023-02-27T00:00:00"/>
    <s v="B 823"/>
    <n v="1311"/>
    <n v="7000"/>
    <s v=""/>
    <x v="304"/>
    <x v="0"/>
    <x v="2"/>
    <x v="9"/>
    <x v="2"/>
    <x v="9"/>
    <s v="VIAGEM"/>
    <n v="2"/>
    <s v="2023"/>
    <x v="9"/>
  </r>
  <r>
    <d v="2023-02-25T00:00:00"/>
    <s v="M"/>
    <s v="FRIOZEM (MINERVA) 01/02 A 15/02"/>
    <x v="10"/>
    <s v="03.639.682/0009-22"/>
    <d v="2023-02-27T00:00:00"/>
    <s v="PIX"/>
    <m/>
    <n v="1881.38"/>
    <s v=""/>
    <x v="304"/>
    <x v="0"/>
    <x v="2"/>
    <x v="9"/>
    <x v="2"/>
    <x v="9"/>
    <s v="EMPRESA"/>
    <n v="2"/>
    <s v="2023"/>
    <x v="9"/>
  </r>
  <r>
    <d v="2023-02-08T00:00:00"/>
    <s v="F"/>
    <s v="RIO (ARMAZEM FRIOZEN)"/>
    <x v="0"/>
    <s v="27.665.906/0009-39"/>
    <d v="2023-02-28T00:00:00"/>
    <s v="B 824"/>
    <n v="1312"/>
    <n v="1200"/>
    <s v=""/>
    <x v="308"/>
    <x v="0"/>
    <x v="2"/>
    <x v="9"/>
    <x v="2"/>
    <x v="9"/>
    <s v="FRETE EXTRAS"/>
    <n v="2"/>
    <s v="2023"/>
    <x v="9"/>
  </r>
  <r>
    <d v="2023-02-08T00:00:00"/>
    <s v="F"/>
    <s v="MONTE ALTO X ITAPEVI +  ARMAZENAMENTO"/>
    <x v="0"/>
    <s v="27.665.906/0003-43"/>
    <d v="2023-02-28T00:00:00"/>
    <s v="B 827"/>
    <n v="1315"/>
    <n v="6000"/>
    <s v=""/>
    <x v="308"/>
    <x v="0"/>
    <x v="2"/>
    <x v="9"/>
    <x v="2"/>
    <x v="9"/>
    <s v="FRETE EXTRAS"/>
    <n v="2"/>
    <s v="2023"/>
    <x v="9"/>
  </r>
  <r>
    <d v="2023-02-08T00:00:00"/>
    <s v="A"/>
    <s v="ARMAZEM BFC RAMOS"/>
    <x v="0"/>
    <s v="27.665.906/0009-39"/>
    <d v="2023-02-28T00:00:00"/>
    <s v="B 828"/>
    <n v="1316"/>
    <n v="1022"/>
    <s v=""/>
    <x v="308"/>
    <x v="0"/>
    <x v="2"/>
    <x v="9"/>
    <x v="2"/>
    <x v="9"/>
    <s v="ARMAZENAMENTO"/>
    <n v="2"/>
    <s v="2023"/>
    <x v="9"/>
  </r>
  <r>
    <d v="2023-02-09T00:00:00"/>
    <s v="F"/>
    <s v="ITAPEVI X RIO DE JANEIRO"/>
    <x v="0"/>
    <s v="27.665.906/0009-39"/>
    <d v="2023-03-01T00:00:00"/>
    <s v="B 829"/>
    <n v="1317"/>
    <n v="3800"/>
    <s v=""/>
    <x v="306"/>
    <x v="0"/>
    <x v="2"/>
    <x v="9"/>
    <x v="2"/>
    <x v="10"/>
    <s v="FRETE EXTRAS"/>
    <n v="3"/>
    <s v="2023"/>
    <x v="10"/>
  </r>
  <r>
    <d v="2023-02-24T00:00:00"/>
    <s v="V"/>
    <s v="RIO DE JANEIRO X SÃO PAULO"/>
    <x v="11"/>
    <s v="03.266.643/0001-70"/>
    <d v="2023-03-01T00:00:00"/>
    <s v="B 881"/>
    <n v="1373"/>
    <n v="2900"/>
    <s v=""/>
    <x v="306"/>
    <x v="0"/>
    <x v="2"/>
    <x v="9"/>
    <x v="2"/>
    <x v="10"/>
    <s v="VIAGEM"/>
    <n v="3"/>
    <s v="2023"/>
    <x v="10"/>
  </r>
  <r>
    <d v="2023-02-28T00:00:00"/>
    <s v="RA"/>
    <s v="RAGAZZO (FEVEREIRO 2023)"/>
    <x v="0"/>
    <s v="27.665.906/0009-39"/>
    <d v="2023-03-01T00:00:00"/>
    <s v="TEF"/>
    <m/>
    <n v="110635.14"/>
    <s v=""/>
    <x v="306"/>
    <x v="0"/>
    <x v="2"/>
    <x v="9"/>
    <x v="2"/>
    <x v="10"/>
    <s v="EMPRESA"/>
    <n v="3"/>
    <s v="2023"/>
    <x v="10"/>
  </r>
  <r>
    <d v="2023-02-10T00:00:00"/>
    <s v="V"/>
    <s v="RIO DE JANEIRO X APARECIDA DE GOIANIA"/>
    <x v="0"/>
    <s v="27.665.906/0015-87"/>
    <d v="2023-03-02T00:00:00"/>
    <s v="B 832"/>
    <n v="1318"/>
    <n v="9500"/>
    <s v=""/>
    <x v="305"/>
    <x v="0"/>
    <x v="2"/>
    <x v="9"/>
    <x v="2"/>
    <x v="10"/>
    <s v="VIAGEM"/>
    <n v="3"/>
    <s v="2023"/>
    <x v="10"/>
  </r>
  <r>
    <d v="2023-02-10T00:00:00"/>
    <s v="F"/>
    <s v="RIO ( CP RIO X ARMAZEM BFC - TRUCK)"/>
    <x v="0"/>
    <s v="27.665.906/0009-39"/>
    <d v="2023-03-02T00:00:00"/>
    <s v="B 833"/>
    <n v="1319"/>
    <n v="800"/>
    <s v=""/>
    <x v="305"/>
    <x v="0"/>
    <x v="2"/>
    <x v="9"/>
    <x v="2"/>
    <x v="10"/>
    <s v="FRETE EXTRAS"/>
    <n v="3"/>
    <s v="2023"/>
    <x v="10"/>
  </r>
  <r>
    <d v="2023-02-10T00:00:00"/>
    <s v="F"/>
    <s v="RIO (VILOG )"/>
    <x v="0"/>
    <s v="27.665.906/0009-39"/>
    <d v="2023-03-02T00:00:00"/>
    <s v="B 834"/>
    <n v="1320"/>
    <n v="1100"/>
    <s v=""/>
    <x v="309"/>
    <x v="0"/>
    <x v="2"/>
    <x v="9"/>
    <x v="2"/>
    <x v="10"/>
    <s v="FRETE EXTRAS"/>
    <n v="3"/>
    <s v="2023"/>
    <x v="10"/>
  </r>
  <r>
    <d v="2023-02-10T00:00:00"/>
    <s v="F"/>
    <s v="RIO ( CP RIO X ARMAZEM BFC - TRUCK)"/>
    <x v="0"/>
    <s v="27.665.906/0009-39"/>
    <d v="2023-03-02T00:00:00"/>
    <s v="B 835"/>
    <n v="1321"/>
    <n v="800"/>
    <s v=""/>
    <x v="305"/>
    <x v="0"/>
    <x v="2"/>
    <x v="9"/>
    <x v="2"/>
    <x v="10"/>
    <s v="FRETE EXTRAS"/>
    <n v="3"/>
    <s v="2023"/>
    <x v="10"/>
  </r>
  <r>
    <d v="2023-03-02T00:00:00"/>
    <s v="T"/>
    <s v="TUTTI QUITUTI (01-02/03)"/>
    <x v="9"/>
    <s v="32.968.396/0001-51"/>
    <d v="2023-03-03T00:00:00"/>
    <s v="PIX"/>
    <n v="1386"/>
    <n v="1950"/>
    <s v=""/>
    <x v="310"/>
    <x v="0"/>
    <x v="2"/>
    <x v="10"/>
    <x v="2"/>
    <x v="10"/>
    <s v="EMPRESA"/>
    <n v="3"/>
    <s v="2023"/>
    <x v="10"/>
  </r>
  <r>
    <d v="2023-02-10T00:00:00"/>
    <s v="A"/>
    <s v="ARMAZEM BFC RAMOS (CARGA RECIFE)"/>
    <x v="0"/>
    <s v="27.665.906/0009-39"/>
    <d v="2023-03-06T00:00:00"/>
    <s v="B 836"/>
    <n v="1322"/>
    <n v="2336"/>
    <s v=""/>
    <x v="311"/>
    <x v="0"/>
    <x v="2"/>
    <x v="9"/>
    <x v="2"/>
    <x v="10"/>
    <s v="ARMAZENAMENTO"/>
    <n v="3"/>
    <s v="2023"/>
    <x v="10"/>
  </r>
  <r>
    <d v="2023-02-10T00:00:00"/>
    <s v="V"/>
    <s v="RIO DE JANEIRO X ITAPEVI"/>
    <x v="0"/>
    <s v="27.665.906/0003-43"/>
    <d v="2023-03-06T00:00:00"/>
    <s v="B 837"/>
    <n v="1323"/>
    <n v="3500"/>
    <s v=""/>
    <x v="311"/>
    <x v="0"/>
    <x v="2"/>
    <x v="9"/>
    <x v="2"/>
    <x v="10"/>
    <s v="VIAGEM"/>
    <n v="3"/>
    <s v="2023"/>
    <x v="10"/>
  </r>
  <r>
    <d v="2023-02-11T00:00:00"/>
    <s v="A"/>
    <s v="ARMAZEM BFC RAMOS (CARGA GOIANIA)"/>
    <x v="0"/>
    <s v="27.665.906/0009-39"/>
    <d v="2023-03-06T00:00:00"/>
    <s v="B 838"/>
    <n v="1324"/>
    <n v="438"/>
    <s v=""/>
    <x v="311"/>
    <x v="0"/>
    <x v="2"/>
    <x v="9"/>
    <x v="2"/>
    <x v="10"/>
    <s v="ARMAZENAMENTO"/>
    <n v="3"/>
    <s v="2023"/>
    <x v="10"/>
  </r>
  <r>
    <d v="2023-02-12T00:00:00"/>
    <s v="V"/>
    <s v="ITAPEVI X RIO DE JANEIRO"/>
    <x v="0"/>
    <s v="27.665.906/0009-39"/>
    <d v="2023-03-06T00:00:00"/>
    <s v="B 839"/>
    <n v="1325"/>
    <n v="3500"/>
    <s v=""/>
    <x v="311"/>
    <x v="0"/>
    <x v="2"/>
    <x v="9"/>
    <x v="2"/>
    <x v="10"/>
    <s v="VIAGEM"/>
    <n v="3"/>
    <s v="2023"/>
    <x v="10"/>
  </r>
  <r>
    <d v="2023-02-12T00:00:00"/>
    <s v="V"/>
    <s v="RIO DE JANEIRO X CURITIBA"/>
    <x v="0"/>
    <s v="27.665.906/0009-39"/>
    <d v="2023-03-06T00:00:00"/>
    <s v="B 840"/>
    <n v="1326"/>
    <n v="5500"/>
    <s v=""/>
    <x v="311"/>
    <x v="0"/>
    <x v="2"/>
    <x v="9"/>
    <x v="2"/>
    <x v="10"/>
    <s v="VIAGEM"/>
    <n v="3"/>
    <s v="2023"/>
    <x v="10"/>
  </r>
  <r>
    <d v="2023-02-12T00:00:00"/>
    <s v="V"/>
    <s v="RIO DE JANEIRO X APARECIDA DE GOIANIA"/>
    <x v="0"/>
    <s v="27.665.906/0009-39"/>
    <d v="2023-03-06T00:00:00"/>
    <s v="B 841"/>
    <n v="1327"/>
    <n v="5500"/>
    <s v=""/>
    <x v="311"/>
    <x v="0"/>
    <x v="2"/>
    <x v="9"/>
    <x v="2"/>
    <x v="10"/>
    <s v="VIAGEM"/>
    <n v="3"/>
    <s v="2023"/>
    <x v="10"/>
  </r>
  <r>
    <d v="2023-02-12T00:00:00"/>
    <s v="F"/>
    <s v="ITAPEVI (MACAÉ POINT)"/>
    <x v="0"/>
    <s v="27.665.906/0003-43"/>
    <d v="2023-03-06T00:00:00"/>
    <s v="B 842"/>
    <n v="1332"/>
    <n v="1500"/>
    <s v=""/>
    <x v="311"/>
    <x v="0"/>
    <x v="2"/>
    <x v="9"/>
    <x v="2"/>
    <x v="10"/>
    <s v="FRETE EXTRAS"/>
    <n v="3"/>
    <s v="2023"/>
    <x v="10"/>
  </r>
  <r>
    <d v="2023-02-12T00:00:00"/>
    <s v="F"/>
    <s v="ITAPEVI (MARICA POINT SUPER)"/>
    <x v="0"/>
    <s v="27.665.906/0003-43"/>
    <d v="2023-03-06T00:00:00"/>
    <s v="B 844"/>
    <n v="1333"/>
    <n v="800"/>
    <s v=""/>
    <x v="311"/>
    <x v="0"/>
    <x v="2"/>
    <x v="9"/>
    <x v="2"/>
    <x v="10"/>
    <s v="FRETE EXTRAS"/>
    <n v="3"/>
    <s v="2023"/>
    <x v="10"/>
  </r>
  <r>
    <d v="2023-02-12T00:00:00"/>
    <s v="F"/>
    <s v="ITAPEVI (ITABORAI POINT)"/>
    <x v="0"/>
    <s v="27.665.906/0003-43"/>
    <d v="2023-03-06T00:00:00"/>
    <s v="B 845"/>
    <n v="1334"/>
    <n v="600"/>
    <s v=""/>
    <x v="311"/>
    <x v="0"/>
    <x v="2"/>
    <x v="9"/>
    <x v="2"/>
    <x v="10"/>
    <s v="FRETE EXTRAS"/>
    <n v="3"/>
    <s v="2023"/>
    <x v="10"/>
  </r>
  <r>
    <d v="2023-02-12T00:00:00"/>
    <s v="F"/>
    <s v="ITAPEVI (ITAGUAI POINT)"/>
    <x v="0"/>
    <s v="27.665.906/0003-43"/>
    <d v="2023-03-06T00:00:00"/>
    <s v="B 846"/>
    <n v="1335"/>
    <n v="500"/>
    <s v=""/>
    <x v="311"/>
    <x v="0"/>
    <x v="2"/>
    <x v="9"/>
    <x v="2"/>
    <x v="10"/>
    <s v="FRETE EXTRAS"/>
    <n v="3"/>
    <s v="2023"/>
    <x v="10"/>
  </r>
  <r>
    <d v="2023-02-12T00:00:00"/>
    <s v="F"/>
    <s v="ITAPEVI (VARIAS LOJAS - 6 LOJAS HABIBS)"/>
    <x v="0"/>
    <s v="27.665.906/0003-43"/>
    <d v="2023-03-06T00:00:00"/>
    <s v="B 847"/>
    <n v="1336"/>
    <n v="1320"/>
    <s v=""/>
    <x v="311"/>
    <x v="0"/>
    <x v="2"/>
    <x v="9"/>
    <x v="2"/>
    <x v="10"/>
    <s v="FRETE EXTRAS"/>
    <n v="3"/>
    <s v="2023"/>
    <x v="10"/>
  </r>
  <r>
    <d v="2023-02-12T00:00:00"/>
    <s v="F"/>
    <s v="ITAPEVI (VARIAS LOJAS - 8 LOJAS HABIBS)"/>
    <x v="0"/>
    <s v="27.665.906/0003-43"/>
    <d v="2023-03-06T00:00:00"/>
    <s v="B 848"/>
    <n v="1337"/>
    <n v="1760"/>
    <s v=""/>
    <x v="311"/>
    <x v="0"/>
    <x v="2"/>
    <x v="9"/>
    <x v="2"/>
    <x v="10"/>
    <s v="FRETE EXTRAS"/>
    <n v="3"/>
    <s v="2023"/>
    <x v="10"/>
  </r>
  <r>
    <d v="2023-02-12T00:00:00"/>
    <s v="F"/>
    <s v="ITAPEVI (VARIAS LOJAS - 5 LOJAS HABIBS)"/>
    <x v="0"/>
    <s v="27.665.906/0003-43"/>
    <d v="2023-03-06T00:00:00"/>
    <s v="B 849"/>
    <n v="1338"/>
    <n v="1100"/>
    <s v=""/>
    <x v="311"/>
    <x v="0"/>
    <x v="2"/>
    <x v="9"/>
    <x v="2"/>
    <x v="10"/>
    <s v="FRETE EXTRAS"/>
    <n v="3"/>
    <s v="2023"/>
    <x v="10"/>
  </r>
  <r>
    <d v="2023-02-12T00:00:00"/>
    <s v="F"/>
    <s v="ITAPEVI (VARIAS LOJAS - 6 LOJAS HABIBS)"/>
    <x v="0"/>
    <s v="27.665.906/0003-43"/>
    <d v="2023-03-06T00:00:00"/>
    <s v="B 851"/>
    <n v="1339"/>
    <n v="1320"/>
    <s v=""/>
    <x v="311"/>
    <x v="0"/>
    <x v="2"/>
    <x v="9"/>
    <x v="2"/>
    <x v="10"/>
    <s v="FRETE EXTRAS"/>
    <n v="3"/>
    <s v="2023"/>
    <x v="10"/>
  </r>
  <r>
    <d v="2023-02-12T00:00:00"/>
    <s v="F"/>
    <s v="ITAPEVI (VARIAS LOJAS - 6 LOJAS HABIBS)"/>
    <x v="0"/>
    <s v="27.665.906/0003-43"/>
    <d v="2023-03-06T00:00:00"/>
    <s v="B 852"/>
    <n v="1340"/>
    <n v="1320"/>
    <s v=""/>
    <x v="311"/>
    <x v="0"/>
    <x v="2"/>
    <x v="9"/>
    <x v="2"/>
    <x v="10"/>
    <s v="FRETE EXTRAS"/>
    <n v="3"/>
    <s v="2023"/>
    <x v="10"/>
  </r>
  <r>
    <d v="2023-02-14T00:00:00"/>
    <s v="V"/>
    <s v="RIO DE JANEIRO X ITAPEVI"/>
    <x v="0"/>
    <s v="27.665.906/0003-43"/>
    <d v="2023-03-06T00:00:00"/>
    <s v="B 853"/>
    <n v="1341"/>
    <n v="3500"/>
    <s v=""/>
    <x v="311"/>
    <x v="0"/>
    <x v="2"/>
    <x v="9"/>
    <x v="2"/>
    <x v="10"/>
    <s v="VIAGEM"/>
    <n v="3"/>
    <s v="2023"/>
    <x v="10"/>
  </r>
  <r>
    <d v="2023-02-14T00:00:00"/>
    <s v="F"/>
    <s v="RIO ( CP RIO X ARMAZEM BFC - TRUCK)"/>
    <x v="0"/>
    <s v="27.665.906/0009-39"/>
    <d v="2023-03-06T00:00:00"/>
    <s v="B 854"/>
    <n v="1342"/>
    <n v="800"/>
    <s v=""/>
    <x v="311"/>
    <x v="0"/>
    <x v="2"/>
    <x v="9"/>
    <x v="2"/>
    <x v="10"/>
    <s v="FRETE EXTRAS"/>
    <n v="3"/>
    <s v="2023"/>
    <x v="10"/>
  </r>
  <r>
    <d v="2023-02-15T00:00:00"/>
    <s v="F"/>
    <s v="RIO ( ARMAZEM FRIOZEM )"/>
    <x v="0"/>
    <s v="27.665.906/0009-39"/>
    <d v="2023-03-07T00:00:00"/>
    <s v="B 855"/>
    <n v="1344"/>
    <n v="1100"/>
    <s v=""/>
    <x v="312"/>
    <x v="0"/>
    <x v="2"/>
    <x v="9"/>
    <x v="2"/>
    <x v="10"/>
    <s v="FRETE EXTRAS"/>
    <n v="3"/>
    <s v="2023"/>
    <x v="10"/>
  </r>
  <r>
    <d v="2023-02-15T00:00:00"/>
    <s v="F"/>
    <s v="RIO ( CP RIO X ARMAZEM BFC - TRUCK)"/>
    <x v="0"/>
    <s v="27.665.906/0009-39"/>
    <d v="2023-03-07T00:00:00"/>
    <s v="B 856"/>
    <n v="1345"/>
    <n v="800"/>
    <s v=""/>
    <x v="313"/>
    <x v="0"/>
    <x v="2"/>
    <x v="9"/>
    <x v="2"/>
    <x v="10"/>
    <s v="FRETE EXTRAS"/>
    <n v="3"/>
    <s v="2023"/>
    <x v="10"/>
  </r>
  <r>
    <d v="2023-02-15T00:00:00"/>
    <s v="A"/>
    <s v="ARMAZEM BFC"/>
    <x v="0"/>
    <s v="27.665.906/0009-39"/>
    <d v="2023-03-07T00:00:00"/>
    <s v="B 857"/>
    <n v="1346"/>
    <n v="1212"/>
    <s v=""/>
    <x v="314"/>
    <x v="0"/>
    <x v="2"/>
    <x v="9"/>
    <x v="2"/>
    <x v="10"/>
    <s v="ARMAZENAMENTO"/>
    <n v="3"/>
    <s v="2023"/>
    <x v="10"/>
  </r>
  <r>
    <d v="2023-02-16T00:00:00"/>
    <s v="F"/>
    <s v="ARMAZEM BFC X TOP FRIO"/>
    <x v="0"/>
    <s v="27.665.906/0009-39"/>
    <d v="2023-03-08T00:00:00"/>
    <s v="B 859"/>
    <n v="1348"/>
    <n v="3800"/>
    <s v=""/>
    <x v="312"/>
    <x v="0"/>
    <x v="2"/>
    <x v="9"/>
    <x v="2"/>
    <x v="10"/>
    <s v="FRETE EXTRAS"/>
    <n v="3"/>
    <s v="2023"/>
    <x v="10"/>
  </r>
  <r>
    <d v="2023-02-17T00:00:00"/>
    <s v="F"/>
    <s v="RIO ( CP RIO X ARMAZEM BFC - TRUCK)"/>
    <x v="0"/>
    <s v="27.665.906/0009-39"/>
    <d v="2023-03-09T00:00:00"/>
    <s v="B 860"/>
    <n v="1351"/>
    <n v="800"/>
    <s v=""/>
    <x v="315"/>
    <x v="0"/>
    <x v="2"/>
    <x v="9"/>
    <x v="2"/>
    <x v="10"/>
    <s v="FRETE EXTRAS"/>
    <n v="3"/>
    <s v="2023"/>
    <x v="1"/>
  </r>
  <r>
    <d v="2023-02-17T00:00:00"/>
    <s v="V"/>
    <s v="ITAPEVI X RIO DE JANEIRO"/>
    <x v="0"/>
    <s v="27.665.906/0009-39"/>
    <d v="2023-03-09T00:00:00"/>
    <s v="B 861"/>
    <n v="1352"/>
    <n v="3800"/>
    <s v=""/>
    <x v="309"/>
    <x v="0"/>
    <x v="2"/>
    <x v="9"/>
    <x v="2"/>
    <x v="10"/>
    <s v="VIAGEM"/>
    <n v="3"/>
    <s v="2023"/>
    <x v="10"/>
  </r>
  <r>
    <d v="2023-02-17T00:00:00"/>
    <s v="F"/>
    <s v="RIO (VILOG)"/>
    <x v="0"/>
    <s v="27.665.906/0009-39"/>
    <d v="2023-03-09T00:00:00"/>
    <s v="B 862"/>
    <n v="1353"/>
    <n v="1200"/>
    <s v=""/>
    <x v="309"/>
    <x v="0"/>
    <x v="2"/>
    <x v="9"/>
    <x v="2"/>
    <x v="10"/>
    <s v="FRETE EXTRAS"/>
    <n v="3"/>
    <s v="2023"/>
    <x v="10"/>
  </r>
  <r>
    <d v="2023-02-17T00:00:00"/>
    <s v="F"/>
    <s v="RIO ( VARIAS LOJAS - 4 LOJAS REX)"/>
    <x v="0"/>
    <s v="27.665.906/0009-39"/>
    <d v="2023-03-09T00:00:00"/>
    <s v="B 863"/>
    <n v="1354"/>
    <n v="880"/>
    <s v=""/>
    <x v="309"/>
    <x v="0"/>
    <x v="2"/>
    <x v="9"/>
    <x v="2"/>
    <x v="10"/>
    <s v="FRETE EXTRAS"/>
    <n v="3"/>
    <s v="2023"/>
    <x v="10"/>
  </r>
  <r>
    <d v="2023-03-08T00:00:00"/>
    <s v="R"/>
    <s v="REAL CARNES (13/02 A 16/02)"/>
    <x v="8"/>
    <s v="10.436.655/0001-60"/>
    <d v="2023-03-10T00:00:00"/>
    <n v="459"/>
    <n v="1401"/>
    <n v="7991.56"/>
    <s v=""/>
    <x v="316"/>
    <x v="0"/>
    <x v="2"/>
    <x v="10"/>
    <x v="2"/>
    <x v="10"/>
    <s v="EMPRESA"/>
    <n v="3"/>
    <s v="2023"/>
    <x v="10"/>
  </r>
  <r>
    <d v="2023-03-10T00:00:00"/>
    <s v="T"/>
    <s v="TUTTI QUITUTI (06-08-09/02 - 4 VIAGENS)"/>
    <x v="9"/>
    <s v="32.968.396/0001-51"/>
    <d v="2023-03-10T00:00:00"/>
    <s v="PIX"/>
    <n v="1406"/>
    <n v="2600"/>
    <s v=""/>
    <x v="316"/>
    <x v="0"/>
    <x v="2"/>
    <x v="10"/>
    <x v="2"/>
    <x v="10"/>
    <s v="EMPRESA"/>
    <n v="3"/>
    <s v="2023"/>
    <x v="10"/>
  </r>
  <r>
    <d v="2023-03-10T00:00:00"/>
    <s v="M"/>
    <s v="FRIOZEM (MINERVA) 16/02 A 28/02"/>
    <x v="10"/>
    <s v="03.639.682/0009-22"/>
    <d v="2023-03-10T00:00:00"/>
    <s v="TED"/>
    <m/>
    <n v="7059.18"/>
    <s v=""/>
    <x v="316"/>
    <x v="0"/>
    <x v="2"/>
    <x v="10"/>
    <x v="2"/>
    <x v="10"/>
    <s v="EMPRESA"/>
    <n v="3"/>
    <s v="2023"/>
    <x v="10"/>
  </r>
  <r>
    <d v="2023-02-18T00:00:00"/>
    <s v="F"/>
    <s v="RIO (ARMAZEM BFC X CP RIO - TRUCK - GORDURA)"/>
    <x v="0"/>
    <s v="27.665.906/0009-39"/>
    <d v="2023-03-13T00:00:00"/>
    <s v="B 866"/>
    <n v="1358"/>
    <n v="800"/>
    <s v=""/>
    <x v="309"/>
    <x v="0"/>
    <x v="2"/>
    <x v="9"/>
    <x v="2"/>
    <x v="10"/>
    <s v="FRETE EXTRAS"/>
    <n v="3"/>
    <s v="2023"/>
    <x v="10"/>
  </r>
  <r>
    <d v="2023-02-20T00:00:00"/>
    <s v="F"/>
    <s v="RIO (ARMAZEM BFC X CP RIO - TRUCK - COXINHA)"/>
    <x v="0"/>
    <s v="27.665.906/0009-39"/>
    <d v="2023-03-13T00:00:00"/>
    <s v="B 868"/>
    <n v="1360"/>
    <n v="800"/>
    <s v=""/>
    <x v="309"/>
    <x v="0"/>
    <x v="2"/>
    <x v="9"/>
    <x v="2"/>
    <x v="10"/>
    <s v="FRETE EXTRAS"/>
    <n v="3"/>
    <s v="2023"/>
    <x v="10"/>
  </r>
  <r>
    <d v="2023-02-23T00:00:00"/>
    <s v="F"/>
    <s v="ITAPEVI ( TOP FRIO X CP ITAPEVI)"/>
    <x v="0"/>
    <s v="27.665.906/0003-43"/>
    <d v="2023-03-15T00:00:00"/>
    <s v="B 878"/>
    <n v="1374"/>
    <n v="1000"/>
    <s v=""/>
    <x v="317"/>
    <x v="0"/>
    <x v="2"/>
    <x v="9"/>
    <x v="2"/>
    <x v="10"/>
    <s v="FRETE EXTRAS"/>
    <n v="3"/>
    <s v="2023"/>
    <x v="11"/>
  </r>
  <r>
    <d v="2023-02-24T00:00:00"/>
    <s v="F"/>
    <s v="RIO ( CP RIO X ARMAZEM BFC - TRUCK - CARGA MONTE ALTO)"/>
    <x v="0"/>
    <s v="27.665.906/0009-39"/>
    <d v="2023-03-16T00:00:00"/>
    <s v="B 879"/>
    <n v="1371"/>
    <n v="800"/>
    <s v=""/>
    <x v="317"/>
    <x v="0"/>
    <x v="2"/>
    <x v="9"/>
    <x v="2"/>
    <x v="10"/>
    <s v="FRETE EXTRAS"/>
    <n v="3"/>
    <s v="2023"/>
    <x v="11"/>
  </r>
  <r>
    <d v="2023-03-16T00:00:00"/>
    <s v="T"/>
    <s v="TUTTI QUITUTI (15-16-17/03 - 6 VIAGENS)"/>
    <x v="9"/>
    <s v="32.968.396/0001-51"/>
    <d v="2023-03-17T00:00:00"/>
    <s v="PIX"/>
    <n v="1422"/>
    <n v="3900"/>
    <s v=""/>
    <x v="314"/>
    <x v="0"/>
    <x v="2"/>
    <x v="10"/>
    <x v="2"/>
    <x v="10"/>
    <s v="EMPRESA"/>
    <n v="3"/>
    <s v="2023"/>
    <x v="10"/>
  </r>
  <r>
    <d v="2023-03-21T00:00:00"/>
    <s v="P"/>
    <s v="PIF PAF 01/03/2023 A 10/03/2023"/>
    <x v="12"/>
    <s v="33.028.213/0001-80"/>
    <d v="2023-03-21T00:00:00"/>
    <s v="PIX"/>
    <m/>
    <n v="9205.64"/>
    <s v=""/>
    <x v="313"/>
    <x v="0"/>
    <x v="2"/>
    <x v="10"/>
    <x v="2"/>
    <x v="10"/>
    <s v="EMPRESA"/>
    <n v="3"/>
    <s v="2023"/>
    <x v="10"/>
  </r>
  <r>
    <d v="2023-03-23T00:00:00"/>
    <s v="T"/>
    <s v="TUTTI QUITUTI (22/03 e 23/03 - 2 VIAGENS)"/>
    <x v="9"/>
    <s v="32.968.396/0001-51"/>
    <d v="2023-03-24T00:00:00"/>
    <s v="PIX"/>
    <n v="1437"/>
    <n v="1300"/>
    <s v=""/>
    <x v="318"/>
    <x v="0"/>
    <x v="2"/>
    <x v="10"/>
    <x v="2"/>
    <x v="10"/>
    <s v="EMPRESA"/>
    <n v="3"/>
    <s v="2023"/>
    <x v="10"/>
  </r>
  <r>
    <d v="2023-03-24T00:00:00"/>
    <s v="V"/>
    <s v="MINERVA (FRIOZEM 01.03 A 14.03)"/>
    <x v="10"/>
    <s v="03.639.682/0009-22"/>
    <d v="2023-03-24T00:00:00"/>
    <s v="TED"/>
    <m/>
    <n v="11818.49"/>
    <s v=""/>
    <x v="318"/>
    <x v="0"/>
    <x v="2"/>
    <x v="10"/>
    <x v="2"/>
    <x v="10"/>
    <s v="VIAGEM"/>
    <n v="3"/>
    <s v="2023"/>
    <x v="10"/>
  </r>
  <r>
    <d v="2023-03-04T00:00:00"/>
    <s v="A"/>
    <s v="ARMAZEM BFC"/>
    <x v="0"/>
    <s v="27.665.906/0009-39"/>
    <d v="2023-03-27T00:00:00"/>
    <s v="B 896"/>
    <n v="1390"/>
    <n v="4380"/>
    <s v=""/>
    <x v="319"/>
    <x v="0"/>
    <x v="2"/>
    <x v="10"/>
    <x v="2"/>
    <x v="10"/>
    <s v="ARMAZENAMENTO"/>
    <n v="3"/>
    <s v="2023"/>
    <x v="11"/>
  </r>
  <r>
    <d v="2023-03-04T00:00:00"/>
    <s v="A"/>
    <s v="ARMAZEM BFC"/>
    <x v="0"/>
    <s v="27.665.906/0009-39"/>
    <d v="2023-03-27T00:00:00"/>
    <s v="B 897"/>
    <n v="1391"/>
    <n v="3650"/>
    <s v=""/>
    <x v="319"/>
    <x v="0"/>
    <x v="2"/>
    <x v="10"/>
    <x v="2"/>
    <x v="10"/>
    <s v="ARMAZENAMENTO"/>
    <n v="3"/>
    <s v="2023"/>
    <x v="11"/>
  </r>
  <r>
    <d v="2023-03-30T00:00:00"/>
    <s v="T"/>
    <s v="TUTTI QUITUTI (30/03 - 1 VIAGEM)"/>
    <x v="9"/>
    <s v="32.968.396/0001-51"/>
    <d v="2023-03-31T00:00:00"/>
    <s v="PIX"/>
    <n v="1452"/>
    <n v="650"/>
    <s v=""/>
    <x v="320"/>
    <x v="0"/>
    <x v="2"/>
    <x v="10"/>
    <x v="2"/>
    <x v="10"/>
    <s v="EMPRESA"/>
    <n v="3"/>
    <s v="2023"/>
    <x v="10"/>
  </r>
  <r>
    <d v="2023-03-31T00:00:00"/>
    <s v="SO"/>
    <s v="AMAZONIKA MUNDI - 31/03/2023"/>
    <x v="13"/>
    <s v="30.897.876/0001-43"/>
    <d v="2023-03-31T00:00:00"/>
    <s v="PIX"/>
    <n v="1453"/>
    <n v="800"/>
    <s v=""/>
    <x v="320"/>
    <x v="0"/>
    <x v="2"/>
    <x v="10"/>
    <x v="2"/>
    <x v="10"/>
    <s v="EMPRESA"/>
    <n v="3"/>
    <s v="2023"/>
    <x v="10"/>
  </r>
  <r>
    <d v="2023-03-01T00:00:00"/>
    <s v="RA"/>
    <s v="RAGAZZO (LOJA INOA)"/>
    <x v="0"/>
    <s v="48.839.396/0001-91"/>
    <d v="2023-04-01T00:00:00"/>
    <s v="BOLETO"/>
    <m/>
    <n v="2400"/>
    <s v=""/>
    <x v="302"/>
    <x v="0"/>
    <x v="2"/>
    <x v="10"/>
    <x v="2"/>
    <x v="11"/>
    <s v="EMPRESA"/>
    <n v="4"/>
    <s v="2023"/>
    <x v="11"/>
  </r>
  <r>
    <d v="2023-03-01T00:00:00"/>
    <s v="RA"/>
    <s v="RAGAZZO MARÇO 2023"/>
    <x v="0"/>
    <s v="48.839.396/0001-91"/>
    <d v="2023-04-01T00:00:00"/>
    <s v="TED"/>
    <m/>
    <n v="110000"/>
    <s v=""/>
    <x v="302"/>
    <x v="0"/>
    <x v="2"/>
    <x v="10"/>
    <x v="2"/>
    <x v="11"/>
    <s v="EMPRESA"/>
    <n v="4"/>
    <s v="2023"/>
    <x v="11"/>
  </r>
  <r>
    <d v="2023-02-16T00:00:00"/>
    <s v="A"/>
    <s v="ARMAZEM BFC"/>
    <x v="0"/>
    <s v="27.665.906/0009-39"/>
    <d v="2023-04-03T00:00:00"/>
    <s v="B 858"/>
    <n v="1347"/>
    <n v="2044"/>
    <s v=""/>
    <x v="302"/>
    <x v="0"/>
    <x v="2"/>
    <x v="9"/>
    <x v="2"/>
    <x v="11"/>
    <s v="ARMAZENAMENTO"/>
    <n v="4"/>
    <s v="2023"/>
    <x v="11"/>
  </r>
  <r>
    <d v="2023-02-22T00:00:00"/>
    <s v="A"/>
    <s v="ARMAZEM BFC"/>
    <x v="0"/>
    <s v="27.665.906/0009-39"/>
    <d v="2023-04-03T00:00:00"/>
    <s v="B 872"/>
    <n v="1364"/>
    <n v="2368"/>
    <s v=""/>
    <x v="302"/>
    <x v="0"/>
    <x v="2"/>
    <x v="9"/>
    <x v="2"/>
    <x v="11"/>
    <s v="ARMAZENAMENTO"/>
    <n v="4"/>
    <s v="2023"/>
    <x v="11"/>
  </r>
  <r>
    <d v="2023-02-23T00:00:00"/>
    <s v="A"/>
    <s v="ARMAZEM BFC - CARGA RECIFE"/>
    <x v="0"/>
    <s v="27.665.906/0009-39"/>
    <d v="2023-04-03T00:00:00"/>
    <s v="B 873"/>
    <n v="1365"/>
    <n v="4120"/>
    <s v=""/>
    <x v="302"/>
    <x v="0"/>
    <x v="2"/>
    <x v="9"/>
    <x v="2"/>
    <x v="11"/>
    <s v="ARMAZENAMENTO"/>
    <n v="4"/>
    <s v="2023"/>
    <x v="11"/>
  </r>
  <r>
    <d v="2023-02-23T00:00:00"/>
    <s v="V"/>
    <s v="RIO ( CP RIO X FRIOZEM)"/>
    <x v="0"/>
    <s v="27.665.906/0009-39"/>
    <d v="2023-04-03T00:00:00"/>
    <s v="B 875"/>
    <n v="1367"/>
    <n v="1100"/>
    <s v=""/>
    <x v="302"/>
    <x v="0"/>
    <x v="2"/>
    <x v="9"/>
    <x v="2"/>
    <x v="11"/>
    <s v="VIAGEM"/>
    <n v="4"/>
    <s v="2023"/>
    <x v="11"/>
  </r>
  <r>
    <d v="2023-03-13T00:00:00"/>
    <s v="A"/>
    <s v="ARMAZEM BFC"/>
    <x v="0"/>
    <s v="27.665.906/0009-39"/>
    <d v="2023-04-03T00:00:00"/>
    <s v="B 912"/>
    <n v="1408"/>
    <n v="2692"/>
    <s v=""/>
    <x v="302"/>
    <x v="0"/>
    <x v="2"/>
    <x v="10"/>
    <x v="2"/>
    <x v="11"/>
    <s v="ARMAZENAMENTO"/>
    <n v="4"/>
    <s v="2023"/>
    <x v="11"/>
  </r>
  <r>
    <d v="2023-03-14T00:00:00"/>
    <s v="A"/>
    <s v="ARMAZEM BFC - CARGA MANAUS"/>
    <x v="0"/>
    <s v="27.665.906/0009-39"/>
    <d v="2023-04-03T00:00:00"/>
    <s v="B 921"/>
    <n v="1417"/>
    <n v="2044"/>
    <s v=""/>
    <x v="302"/>
    <x v="0"/>
    <x v="2"/>
    <x v="10"/>
    <x v="2"/>
    <x v="11"/>
    <s v="ARMAZENAMENTO"/>
    <n v="4"/>
    <s v="2023"/>
    <x v="11"/>
  </r>
  <r>
    <d v="2023-03-31T00:00:00"/>
    <s v="PP"/>
    <s v="PIF PAF"/>
    <x v="12"/>
    <s v="33.028.213/0001-80"/>
    <d v="2023-04-03T00:00:00"/>
    <s v="PIX"/>
    <m/>
    <n v="6082.35"/>
    <s v=""/>
    <x v="302"/>
    <x v="0"/>
    <x v="2"/>
    <x v="10"/>
    <x v="2"/>
    <x v="11"/>
    <s v="EMPRESA"/>
    <n v="4"/>
    <s v="2023"/>
    <x v="11"/>
  </r>
  <r>
    <d v="2023-02-18T00:00:00"/>
    <s v="A"/>
    <s v="ARMAZEM BFC"/>
    <x v="0"/>
    <s v="27.665.906/0009-39"/>
    <d v="2023-04-04T00:00:00"/>
    <s v="B 865"/>
    <n v="1357"/>
    <n v="168"/>
    <s v=""/>
    <x v="321"/>
    <x v="0"/>
    <x v="2"/>
    <x v="9"/>
    <x v="2"/>
    <x v="11"/>
    <s v="ARMAZENAMENTO"/>
    <n v="4"/>
    <s v="2023"/>
    <x v="11"/>
  </r>
  <r>
    <d v="2023-02-20T00:00:00"/>
    <s v="F"/>
    <s v="ARMAZEM BFC"/>
    <x v="0"/>
    <s v="27.665.906/0009-39"/>
    <d v="2023-04-04T00:00:00"/>
    <s v="B 867"/>
    <n v="1359"/>
    <n v="636"/>
    <s v=""/>
    <x v="321"/>
    <x v="0"/>
    <x v="2"/>
    <x v="9"/>
    <x v="2"/>
    <x v="11"/>
    <s v="FRETE EXTRAS"/>
    <n v="4"/>
    <s v="2023"/>
    <x v="11"/>
  </r>
  <r>
    <d v="2023-02-22T00:00:00"/>
    <s v="A"/>
    <s v="RIO ( ARMAZENAMENTO TRUCK)"/>
    <x v="0"/>
    <s v="27.665.906/0009-39"/>
    <d v="2023-04-04T00:00:00"/>
    <s v="B 869"/>
    <n v="1361"/>
    <n v="700"/>
    <s v=""/>
    <x v="321"/>
    <x v="0"/>
    <x v="2"/>
    <x v="9"/>
    <x v="2"/>
    <x v="11"/>
    <s v="ARMAZENAMENTO"/>
    <n v="4"/>
    <s v="2023"/>
    <x v="11"/>
  </r>
  <r>
    <d v="2023-02-22T00:00:00"/>
    <s v="F"/>
    <s v="RIO ( CP RIO X ARMAZEM BFC - TRUCK)"/>
    <x v="0"/>
    <s v="27.665.906/0009-39"/>
    <d v="2023-04-04T00:00:00"/>
    <s v="B 870"/>
    <n v="1362"/>
    <n v="800"/>
    <s v=""/>
    <x v="321"/>
    <x v="0"/>
    <x v="2"/>
    <x v="9"/>
    <x v="2"/>
    <x v="11"/>
    <s v="FRETE EXTRAS"/>
    <n v="4"/>
    <s v="2023"/>
    <x v="11"/>
  </r>
  <r>
    <d v="2023-02-22T00:00:00"/>
    <s v="A"/>
    <s v="ARMAZEM BFC - DESTINO GOIANIA"/>
    <x v="0"/>
    <s v="27.665.906/0009-39"/>
    <d v="2023-04-04T00:00:00"/>
    <s v="B 871"/>
    <n v="1363"/>
    <n v="3942"/>
    <s v=""/>
    <x v="321"/>
    <x v="0"/>
    <x v="2"/>
    <x v="9"/>
    <x v="2"/>
    <x v="11"/>
    <s v="ARMAZENAMENTO"/>
    <n v="4"/>
    <s v="2023"/>
    <x v="11"/>
  </r>
  <r>
    <d v="2023-02-23T00:00:00"/>
    <s v="F"/>
    <s v="RIO ( ARMAZEM BFC X TOP FRIO)"/>
    <x v="0"/>
    <s v="27.665.906/0009-39"/>
    <d v="2023-04-04T00:00:00"/>
    <s v="B 874"/>
    <n v="1366"/>
    <n v="3800"/>
    <s v=""/>
    <x v="321"/>
    <x v="0"/>
    <x v="2"/>
    <x v="9"/>
    <x v="2"/>
    <x v="11"/>
    <s v="FRETE EXTRAS"/>
    <n v="4"/>
    <s v="2023"/>
    <x v="11"/>
  </r>
  <r>
    <d v="2023-02-23T00:00:00"/>
    <s v="F"/>
    <s v="RIO ( HABIBS BAYMARKET)"/>
    <x v="0"/>
    <s v="27.665.906/0009-39"/>
    <d v="2023-04-04T00:00:00"/>
    <s v="B 876"/>
    <n v="1368"/>
    <n v="500"/>
    <s v=""/>
    <x v="321"/>
    <x v="0"/>
    <x v="2"/>
    <x v="9"/>
    <x v="2"/>
    <x v="11"/>
    <s v="FRETE EXTRAS"/>
    <n v="4"/>
    <s v="2023"/>
    <x v="11"/>
  </r>
  <r>
    <d v="2023-03-15T00:00:00"/>
    <s v="A"/>
    <s v="ARMAZEM BFC - CARGA DE GOIANIA"/>
    <x v="0"/>
    <s v="27.665.906/0009-39"/>
    <d v="2023-04-04T00:00:00"/>
    <s v="B 923"/>
    <n v="1419"/>
    <n v="584"/>
    <s v=""/>
    <x v="321"/>
    <x v="0"/>
    <x v="2"/>
    <x v="10"/>
    <x v="2"/>
    <x v="11"/>
    <s v="ARMAZENAMENTO"/>
    <n v="4"/>
    <s v="2023"/>
    <x v="11"/>
  </r>
  <r>
    <d v="2023-04-05T00:00:00"/>
    <s v="T"/>
    <s v="TUTTI QUITUTI (05/04 - 1 VIAGEM)"/>
    <x v="9"/>
    <s v="32.968.396/0001-51"/>
    <d v="2023-04-06T00:00:00"/>
    <s v="PIX "/>
    <n v="1465"/>
    <n v="650"/>
    <s v=""/>
    <x v="317"/>
    <x v="0"/>
    <x v="2"/>
    <x v="11"/>
    <x v="2"/>
    <x v="11"/>
    <s v="EMPRESA"/>
    <n v="4"/>
    <s v="2023"/>
    <x v="11"/>
  </r>
  <r>
    <d v="2023-02-25T00:00:00"/>
    <s v="A"/>
    <s v="RIO ( ARMAZENAMENTO TRUCK RJC-9H69)"/>
    <x v="0"/>
    <s v="27.665.906/0009-39"/>
    <d v="2023-04-07T00:00:00"/>
    <s v="B 882"/>
    <n v="1375"/>
    <n v="700"/>
    <s v=""/>
    <x v="322"/>
    <x v="0"/>
    <x v="2"/>
    <x v="9"/>
    <x v="2"/>
    <x v="11"/>
    <s v="ARMAZENAMENTO"/>
    <n v="4"/>
    <s v="2023"/>
    <x v="11"/>
  </r>
  <r>
    <d v="2023-02-26T00:00:00"/>
    <s v="A"/>
    <s v="ARMAZEM BFC"/>
    <x v="0"/>
    <s v="27.665.906/0009-39"/>
    <d v="2023-04-07T00:00:00"/>
    <s v="B 883"/>
    <n v="1376"/>
    <n v="2044"/>
    <s v=""/>
    <x v="322"/>
    <x v="0"/>
    <x v="2"/>
    <x v="9"/>
    <x v="2"/>
    <x v="11"/>
    <s v="ARMAZENAMENTO"/>
    <n v="4"/>
    <s v="2023"/>
    <x v="11"/>
  </r>
  <r>
    <d v="2023-02-27T00:00:00"/>
    <s v="V"/>
    <s v="RIO DE JANEIRO X MONTE ALTO"/>
    <x v="0"/>
    <s v="27.665.906/0004-24"/>
    <d v="2023-04-07T00:00:00"/>
    <s v="TED"/>
    <n v="1377"/>
    <n v="6271"/>
    <s v=""/>
    <x v="323"/>
    <x v="0"/>
    <x v="2"/>
    <x v="9"/>
    <x v="2"/>
    <x v="11"/>
    <s v="VIAGEM"/>
    <n v="4"/>
    <s v="2023"/>
    <x v="11"/>
  </r>
  <r>
    <d v="2023-02-28T00:00:00"/>
    <s v="V"/>
    <s v="PROMISSÃO X ITAPEVI"/>
    <x v="0"/>
    <s v="27.665.906/0003-43"/>
    <d v="2023-04-10T00:00:00"/>
    <s v="B 886"/>
    <n v="1378"/>
    <n v="4000"/>
    <s v=""/>
    <x v="322"/>
    <x v="0"/>
    <x v="2"/>
    <x v="9"/>
    <x v="2"/>
    <x v="11"/>
    <s v="VIAGEM"/>
    <n v="4"/>
    <s v="2023"/>
    <x v="11"/>
  </r>
  <r>
    <d v="2023-02-28T00:00:00"/>
    <s v="V"/>
    <s v="RIO DE JANEIRO X ITAPEVI (RJU-7B93)"/>
    <x v="0"/>
    <s v="27.665.906/0003-43"/>
    <d v="2023-04-10T00:00:00"/>
    <s v="B 887"/>
    <n v="1379"/>
    <n v="3000"/>
    <s v=""/>
    <x v="322"/>
    <x v="0"/>
    <x v="2"/>
    <x v="9"/>
    <x v="2"/>
    <x v="11"/>
    <s v="VIAGEM"/>
    <n v="4"/>
    <s v="2023"/>
    <x v="11"/>
  </r>
  <r>
    <d v="2023-02-28T00:00:00"/>
    <s v="F"/>
    <s v="RIO (BAYMARKET)"/>
    <x v="0"/>
    <s v="27.665.906/0009-39"/>
    <d v="2023-04-10T00:00:00"/>
    <s v="B 888"/>
    <n v="1380"/>
    <n v="500"/>
    <s v=""/>
    <x v="322"/>
    <x v="0"/>
    <x v="2"/>
    <x v="9"/>
    <x v="2"/>
    <x v="11"/>
    <s v="FRETE EXTRAS"/>
    <n v="4"/>
    <s v="2023"/>
    <x v="11"/>
  </r>
  <r>
    <d v="2023-03-01T00:00:00"/>
    <s v="V"/>
    <s v="ITAPEVI X PROMISSÃO"/>
    <x v="0"/>
    <s v="27.665.906/0011-53"/>
    <d v="2023-04-10T00:00:00"/>
    <s v="B 889"/>
    <n v="1381"/>
    <n v="2000"/>
    <s v=""/>
    <x v="322"/>
    <x v="0"/>
    <x v="2"/>
    <x v="10"/>
    <x v="2"/>
    <x v="11"/>
    <s v="VIAGEM"/>
    <n v="4"/>
    <s v="2023"/>
    <x v="11"/>
  </r>
  <r>
    <d v="2023-03-20T00:00:00"/>
    <s v="A"/>
    <s v="ARMAZEM BFC"/>
    <x v="0"/>
    <s v="27.665.906/0009-39"/>
    <d v="2023-04-10T00:00:00"/>
    <s v="B 933"/>
    <n v="1430"/>
    <n v="5092"/>
    <s v=""/>
    <x v="322"/>
    <x v="0"/>
    <x v="2"/>
    <x v="10"/>
    <x v="2"/>
    <x v="11"/>
    <s v="ARMAZENAMENTO"/>
    <n v="4"/>
    <s v="2023"/>
    <x v="11"/>
  </r>
  <r>
    <d v="2023-03-29T00:00:00"/>
    <s v="RA"/>
    <s v="RAGAZZO AMERICAS (03/2023)"/>
    <x v="3"/>
    <s v="22.749.835/0157-07"/>
    <d v="2023-04-10T00:00:00"/>
    <s v="B 951"/>
    <n v="1449"/>
    <n v="1200"/>
    <s v=""/>
    <x v="322"/>
    <x v="0"/>
    <x v="2"/>
    <x v="10"/>
    <x v="2"/>
    <x v="11"/>
    <s v="EMPRESA"/>
    <n v="4"/>
    <s v="2023"/>
    <x v="11"/>
  </r>
  <r>
    <d v="2023-04-10T00:00:00"/>
    <s v="FR"/>
    <s v="rota S.João de Meriti / Pavuna / Acari"/>
    <x v="14"/>
    <s v="06.173.113/0002-56"/>
    <d v="2023-04-10T00:00:00"/>
    <s v="PIX"/>
    <n v="1469"/>
    <n v="600"/>
    <s v=""/>
    <x v="324"/>
    <x v="0"/>
    <x v="2"/>
    <x v="11"/>
    <x v="2"/>
    <x v="11"/>
    <s v="FRIGODARIO"/>
    <n v="4"/>
    <s v="2023"/>
    <x v="11"/>
  </r>
  <r>
    <d v="2023-03-02T00:00:00"/>
    <s v="V"/>
    <s v="PROMISSÃO X RIO DE JANEIRO"/>
    <x v="0"/>
    <s v="27.665.906/0009-39"/>
    <d v="2023-04-11T00:00:00"/>
    <s v="B 890"/>
    <n v="1382"/>
    <n v="6000"/>
    <s v=""/>
    <x v="319"/>
    <x v="0"/>
    <x v="2"/>
    <x v="10"/>
    <x v="2"/>
    <x v="11"/>
    <s v="VIAGEM"/>
    <n v="4"/>
    <s v="2023"/>
    <x v="11"/>
  </r>
  <r>
    <d v="2023-03-02T00:00:00"/>
    <s v="F"/>
    <s v="RIO ( RAGAZZO AMÉRICAS)"/>
    <x v="0"/>
    <s v="27.665.906/0009-39"/>
    <d v="2023-04-11T00:00:00"/>
    <s v="B 891"/>
    <n v="1383"/>
    <n v="300"/>
    <s v=""/>
    <x v="325"/>
    <x v="0"/>
    <x v="2"/>
    <x v="10"/>
    <x v="2"/>
    <x v="11"/>
    <s v="FRETE EXTRAS"/>
    <n v="4"/>
    <s v="2023"/>
    <x v="1"/>
  </r>
  <r>
    <d v="2023-03-02T00:00:00"/>
    <s v="F"/>
    <s v="CP RIO X ARMAZEM BFC - CARGA RECIFE"/>
    <x v="0"/>
    <s v="27.665.906/0009-39"/>
    <d v="2023-04-11T00:00:00"/>
    <s v="B 892"/>
    <n v="1384"/>
    <n v="800"/>
    <s v=""/>
    <x v="325"/>
    <x v="0"/>
    <x v="2"/>
    <x v="10"/>
    <x v="2"/>
    <x v="11"/>
    <s v="FRETE EXTRAS"/>
    <n v="4"/>
    <s v="2023"/>
    <x v="1"/>
  </r>
  <r>
    <d v="2023-03-02T00:00:00"/>
    <s v="F"/>
    <s v="RIO ( OPERADOR LOGISTICO X CP RIO )"/>
    <x v="0"/>
    <s v="27.665.906/0009-39"/>
    <d v="2023-04-11T00:00:00"/>
    <s v="B 893"/>
    <n v="1385"/>
    <n v="400"/>
    <s v=""/>
    <x v="325"/>
    <x v="0"/>
    <x v="2"/>
    <x v="10"/>
    <x v="2"/>
    <x v="11"/>
    <s v="FRETE EXTRAS"/>
    <n v="4"/>
    <s v="2023"/>
    <x v="1"/>
  </r>
  <r>
    <d v="2023-04-11T00:00:00"/>
    <s v="V"/>
    <s v="NITEROI X ANHAMBI X SB CAMPO"/>
    <x v="13"/>
    <s v="30.897.876/0001-43"/>
    <d v="2023-04-12T00:00:00"/>
    <s v="PIX "/>
    <n v="1470"/>
    <n v="2400"/>
    <s v=""/>
    <x v="324"/>
    <x v="0"/>
    <x v="2"/>
    <x v="11"/>
    <x v="2"/>
    <x v="11"/>
    <s v="VIAGEM"/>
    <n v="4"/>
    <s v="2023"/>
    <x v="11"/>
  </r>
  <r>
    <d v="2023-04-13T00:00:00"/>
    <s v="T"/>
    <s v="TUTTI QUITUTI (13/04 - 1 VIAGEM)"/>
    <x v="9"/>
    <s v="32.968.396/0001-51"/>
    <d v="2023-04-14T00:00:00"/>
    <s v="PIX"/>
    <n v="1473"/>
    <n v="650"/>
    <s v=""/>
    <x v="326"/>
    <x v="0"/>
    <x v="2"/>
    <x v="11"/>
    <x v="2"/>
    <x v="11"/>
    <s v="EMPRESA"/>
    <n v="4"/>
    <s v="2023"/>
    <x v="11"/>
  </r>
  <r>
    <d v="2023-04-10T00:00:00"/>
    <s v="M"/>
    <s v="MINERVA (FRIOZEM 16.03 A 31.03)"/>
    <x v="10"/>
    <s v="03.639.682/0009-22"/>
    <d v="2023-04-14T00:00:00"/>
    <s v="TED"/>
    <m/>
    <n v="13053.3"/>
    <s v=""/>
    <x v="326"/>
    <x v="0"/>
    <x v="2"/>
    <x v="11"/>
    <x v="2"/>
    <x v="11"/>
    <s v="EMPRESA"/>
    <n v="4"/>
    <s v="2023"/>
    <x v="11"/>
  </r>
  <r>
    <d v="2023-03-03T00:00:00"/>
    <s v="F"/>
    <s v="RIO ( RAMOS X CP RIO)"/>
    <x v="0"/>
    <s v="27.665.906/0009-39"/>
    <d v="2023-04-17T00:00:00"/>
    <s v="B 894"/>
    <n v="1388"/>
    <n v="400"/>
    <s v=""/>
    <x v="327"/>
    <x v="0"/>
    <x v="2"/>
    <x v="10"/>
    <x v="2"/>
    <x v="11"/>
    <s v="FRETE EXTRAS"/>
    <n v="4"/>
    <s v="2023"/>
    <x v="1"/>
  </r>
  <r>
    <d v="2023-03-04T00:00:00"/>
    <s v="F"/>
    <s v="CP RIO X ARMAZEM BFC - CARGA RECIFE"/>
    <x v="0"/>
    <s v="27.665.906/0009-39"/>
    <d v="2023-04-17T00:00:00"/>
    <s v="B 895"/>
    <n v="1389"/>
    <n v="800"/>
    <s v=""/>
    <x v="328"/>
    <x v="0"/>
    <x v="2"/>
    <x v="10"/>
    <x v="2"/>
    <x v="11"/>
    <s v="FRETE EXTRAS"/>
    <n v="4"/>
    <s v="2023"/>
    <x v="11"/>
  </r>
  <r>
    <d v="2023-03-06T00:00:00"/>
    <s v="V"/>
    <s v="RIO DE JANEIRO X MONTE ALTO (RKK-5A29)"/>
    <x v="0"/>
    <s v="27.665.906/0004-24"/>
    <d v="2023-04-17T00:00:00"/>
    <s v="B 898"/>
    <n v="1392"/>
    <n v="6271"/>
    <s v=""/>
    <x v="328"/>
    <x v="0"/>
    <x v="2"/>
    <x v="10"/>
    <x v="2"/>
    <x v="11"/>
    <s v="VIAGEM"/>
    <n v="4"/>
    <s v="2023"/>
    <x v="11"/>
  </r>
  <r>
    <d v="2023-03-06T00:00:00"/>
    <s v="V"/>
    <s v="RIO DE JANEIRO X MONTE ALTO ( RJC-9H69)"/>
    <x v="0"/>
    <s v="27.665.906/0004-24"/>
    <d v="2023-04-17T00:00:00"/>
    <s v="B 899"/>
    <n v="1393"/>
    <n v="6271"/>
    <s v=""/>
    <x v="328"/>
    <x v="0"/>
    <x v="2"/>
    <x v="10"/>
    <x v="2"/>
    <x v="11"/>
    <s v="VIAGEM"/>
    <n v="4"/>
    <s v="2023"/>
    <x v="11"/>
  </r>
  <r>
    <d v="2023-03-07T00:00:00"/>
    <s v="V"/>
    <s v="MONTE ALTO X ITAPEVI"/>
    <x v="0"/>
    <s v="27.665.906/0003-43"/>
    <d v="2023-04-17T00:00:00"/>
    <s v="B 900"/>
    <n v="1394"/>
    <n v="5300"/>
    <s v=""/>
    <x v="328"/>
    <x v="0"/>
    <x v="2"/>
    <x v="10"/>
    <x v="2"/>
    <x v="11"/>
    <s v="VIAGEM"/>
    <n v="4"/>
    <s v="2023"/>
    <x v="11"/>
  </r>
  <r>
    <d v="2023-03-07T00:00:00"/>
    <s v="F"/>
    <s v="CP RIO X ARMAZEM BFC - CARGA MANAUS"/>
    <x v="0"/>
    <s v="27.665.906/0009-39"/>
    <d v="2023-04-17T00:00:00"/>
    <s v="B 901"/>
    <n v="1395"/>
    <n v="800"/>
    <s v=""/>
    <x v="328"/>
    <x v="0"/>
    <x v="2"/>
    <x v="10"/>
    <x v="2"/>
    <x v="11"/>
    <s v="FRETE EXTRAS"/>
    <n v="4"/>
    <s v="2023"/>
    <x v="11"/>
  </r>
  <r>
    <d v="2023-03-07T00:00:00"/>
    <s v="F"/>
    <s v="ARMAZEM BFC X CP RIO - POLPA DE FRUTAS CONG"/>
    <x v="0"/>
    <s v="27.665.906/0009-39"/>
    <d v="2023-04-17T00:00:00"/>
    <s v="B 902"/>
    <n v="1396"/>
    <n v="500"/>
    <s v=""/>
    <x v="328"/>
    <x v="0"/>
    <x v="2"/>
    <x v="10"/>
    <x v="2"/>
    <x v="11"/>
    <s v="FRETE EXTRAS"/>
    <n v="4"/>
    <s v="2023"/>
    <x v="11"/>
  </r>
  <r>
    <d v="2023-03-08T00:00:00"/>
    <s v="F"/>
    <s v="RIO (REX GUANABARA CG/REX CG 3)"/>
    <x v="0"/>
    <s v="27.665.906/0009-39"/>
    <d v="2023-04-17T00:00:00"/>
    <s v="B 903"/>
    <n v="1397"/>
    <n v="440"/>
    <s v=""/>
    <x v="328"/>
    <x v="0"/>
    <x v="2"/>
    <x v="10"/>
    <x v="2"/>
    <x v="11"/>
    <s v="FRETE EXTRAS"/>
    <n v="4"/>
    <s v="2023"/>
    <x v="11"/>
  </r>
  <r>
    <d v="2023-03-08T00:00:00"/>
    <s v="F"/>
    <s v="RIO (CARGA AFONSO PENA)"/>
    <x v="0"/>
    <s v="27.665.906/0009-39"/>
    <d v="2023-04-17T00:00:00"/>
    <s v="B 904"/>
    <n v="1398"/>
    <n v="3000"/>
    <s v=""/>
    <x v="328"/>
    <x v="0"/>
    <x v="2"/>
    <x v="10"/>
    <x v="2"/>
    <x v="11"/>
    <s v="FRETE EXTRAS"/>
    <n v="4"/>
    <s v="2023"/>
    <x v="11"/>
  </r>
  <r>
    <d v="2023-03-08T00:00:00"/>
    <s v="F"/>
    <s v="RIO ( VILOG)"/>
    <x v="0"/>
    <s v="27.665.906/0009-39"/>
    <d v="2023-04-17T00:00:00"/>
    <s v="B 905"/>
    <n v="1399"/>
    <n v="1100"/>
    <s v=""/>
    <x v="328"/>
    <x v="0"/>
    <x v="2"/>
    <x v="10"/>
    <x v="2"/>
    <x v="11"/>
    <s v="FRETE EXTRAS"/>
    <n v="4"/>
    <s v="2023"/>
    <x v="11"/>
  </r>
  <r>
    <d v="2023-03-08T00:00:00"/>
    <s v="F"/>
    <s v="RIO (MISTER MIX X CP RIO - FERMENTO)"/>
    <x v="0"/>
    <s v="27.665.906/0009-39"/>
    <d v="2023-04-17T00:00:00"/>
    <s v="B 906"/>
    <n v="1400"/>
    <n v="400"/>
    <s v=""/>
    <x v="328"/>
    <x v="0"/>
    <x v="2"/>
    <x v="10"/>
    <x v="2"/>
    <x v="11"/>
    <s v="FRETE EXTRAS"/>
    <n v="4"/>
    <s v="2023"/>
    <x v="11"/>
  </r>
  <r>
    <d v="2023-03-10T00:00:00"/>
    <s v="F"/>
    <s v="RIO ( RAGAZZO AMÉRICAS)"/>
    <x v="0"/>
    <s v="27.665.906/0009-39"/>
    <d v="2023-04-19T00:00:00"/>
    <s v="B 907"/>
    <n v="1402"/>
    <n v="600"/>
    <s v=""/>
    <x v="329"/>
    <x v="0"/>
    <x v="2"/>
    <x v="10"/>
    <x v="2"/>
    <x v="11"/>
    <s v="FRETE EXTRAS"/>
    <n v="4"/>
    <s v="2023"/>
    <x v="11"/>
  </r>
  <r>
    <d v="2023-03-10T00:00:00"/>
    <s v="V"/>
    <s v="ITAPEVI X MONTE ALTO"/>
    <x v="0"/>
    <s v="27.665.906/0004-24"/>
    <d v="2023-04-19T00:00:00"/>
    <s v="B 908"/>
    <n v="1403"/>
    <n v="3000"/>
    <s v=""/>
    <x v="330"/>
    <x v="0"/>
    <x v="2"/>
    <x v="10"/>
    <x v="2"/>
    <x v="11"/>
    <s v="VIAGEM"/>
    <n v="4"/>
    <s v="2023"/>
    <x v="0"/>
  </r>
  <r>
    <d v="2023-03-10T00:00:00"/>
    <s v="V"/>
    <s v="MONTE ALTO X PROMISSÃO"/>
    <x v="0"/>
    <s v="27.665.906/0011-53"/>
    <d v="2023-04-19T00:00:00"/>
    <s v="B 909"/>
    <n v="1404"/>
    <n v="2000"/>
    <s v=""/>
    <x v="329"/>
    <x v="0"/>
    <x v="2"/>
    <x v="10"/>
    <x v="2"/>
    <x v="11"/>
    <s v="VIAGEM"/>
    <n v="4"/>
    <s v="2023"/>
    <x v="11"/>
  </r>
  <r>
    <d v="2023-03-10T00:00:00"/>
    <s v="V"/>
    <s v="PROMISSÃO X RIO DE JANEIRO"/>
    <x v="0"/>
    <s v="27.665.906/0009-39"/>
    <d v="2023-04-19T00:00:00"/>
    <s v="B 910"/>
    <n v="1405"/>
    <n v="5800"/>
    <s v=""/>
    <x v="329"/>
    <x v="0"/>
    <x v="2"/>
    <x v="10"/>
    <x v="2"/>
    <x v="11"/>
    <s v="VIAGEM"/>
    <n v="4"/>
    <s v="2023"/>
    <x v="11"/>
  </r>
  <r>
    <d v="2023-04-18T00:00:00"/>
    <s v="C"/>
    <s v="CAMARAVE ( 1 DIARIA-18/04/2023)"/>
    <x v="15"/>
    <s v="05.433.539/0002-39"/>
    <d v="2023-04-19T00:00:00"/>
    <s v="PIX"/>
    <n v="1487"/>
    <n v="700"/>
    <s v=""/>
    <x v="331"/>
    <x v="0"/>
    <x v="2"/>
    <x v="11"/>
    <x v="2"/>
    <x v="11"/>
    <s v="EMPRESA"/>
    <n v="4"/>
    <s v="2023"/>
    <x v="11"/>
  </r>
  <r>
    <d v="2023-04-19T00:00:00"/>
    <s v="T"/>
    <s v="TUTTI QUITUTI (13/04 - 1 VIAGEM)"/>
    <x v="9"/>
    <s v="32.968.396/0001-51"/>
    <d v="2023-04-20T00:00:00"/>
    <s v="PIX"/>
    <n v="1492"/>
    <n v="1950"/>
    <s v=""/>
    <x v="331"/>
    <x v="0"/>
    <x v="2"/>
    <x v="11"/>
    <x v="2"/>
    <x v="11"/>
    <s v="EMPRESA"/>
    <n v="4"/>
    <s v="2023"/>
    <x v="11"/>
  </r>
  <r>
    <d v="2023-03-11T00:00:00"/>
    <s v="V"/>
    <s v="RIO DE JANEIRO X ITAPEVI (VUC)"/>
    <x v="0"/>
    <s v="27.665.906/0003-43"/>
    <d v="2023-04-24T00:00:00"/>
    <s v="B 911"/>
    <n v="1407"/>
    <n v="3000"/>
    <s v=""/>
    <x v="332"/>
    <x v="0"/>
    <x v="2"/>
    <x v="10"/>
    <x v="2"/>
    <x v="11"/>
    <s v="VIAGEM"/>
    <n v="4"/>
    <s v="2023"/>
    <x v="11"/>
  </r>
  <r>
    <d v="2023-03-13T00:00:00"/>
    <s v="F"/>
    <s v="RIO ( REX 113)"/>
    <x v="0"/>
    <s v="27.665.906/0009-39"/>
    <d v="2023-04-24T00:00:00"/>
    <s v="B 913"/>
    <n v="1409"/>
    <n v="300"/>
    <s v=""/>
    <x v="332"/>
    <x v="0"/>
    <x v="2"/>
    <x v="10"/>
    <x v="2"/>
    <x v="11"/>
    <s v="FRETE EXTRAS"/>
    <n v="4"/>
    <s v="2023"/>
    <x v="11"/>
  </r>
  <r>
    <d v="2023-03-13T00:00:00"/>
    <s v="V"/>
    <s v="RIO DE JANEIRO X MONTE ALTO"/>
    <x v="0"/>
    <s v="27.665.906/0004-24"/>
    <d v="2023-04-24T00:00:00"/>
    <s v="B 914"/>
    <n v="1410"/>
    <n v="6271"/>
    <s v=""/>
    <x v="333"/>
    <x v="0"/>
    <x v="2"/>
    <x v="10"/>
    <x v="2"/>
    <x v="11"/>
    <s v="VIAGEM"/>
    <n v="4"/>
    <s v="2023"/>
    <x v="1"/>
  </r>
  <r>
    <d v="2023-03-13T00:00:00"/>
    <s v="F"/>
    <s v="RIO (VARIAS LOJAS - 10 LOJAS REX)"/>
    <x v="0"/>
    <s v="27.665.906/0009-39"/>
    <d v="2023-04-24T00:00:00"/>
    <s v="B 915"/>
    <n v="1411"/>
    <n v="2200"/>
    <s v=""/>
    <x v="332"/>
    <x v="0"/>
    <x v="2"/>
    <x v="10"/>
    <x v="2"/>
    <x v="11"/>
    <s v="FRETE EXTRAS"/>
    <n v="4"/>
    <s v="2023"/>
    <x v="11"/>
  </r>
  <r>
    <d v="2023-03-13T00:00:00"/>
    <s v="F"/>
    <s v="RIO ( VILOG)"/>
    <x v="0"/>
    <s v="27.665.906/0009-39"/>
    <d v="2023-04-24T00:00:00"/>
    <s v="B 916"/>
    <n v="1412"/>
    <n v="1200"/>
    <s v=""/>
    <x v="332"/>
    <x v="0"/>
    <x v="2"/>
    <x v="10"/>
    <x v="2"/>
    <x v="11"/>
    <s v="FRETE EXTRAS"/>
    <n v="4"/>
    <s v="2023"/>
    <x v="11"/>
  </r>
  <r>
    <d v="2023-03-13T00:00:00"/>
    <s v="V"/>
    <s v="MONTE ALTO X PROMISSÃO"/>
    <x v="0"/>
    <s v="27.665.906/0011-53"/>
    <d v="2023-04-24T00:00:00"/>
    <s v="B 917"/>
    <n v="1413"/>
    <n v="1500"/>
    <s v=""/>
    <x v="332"/>
    <x v="0"/>
    <x v="2"/>
    <x v="10"/>
    <x v="2"/>
    <x v="11"/>
    <s v="VIAGEM"/>
    <n v="4"/>
    <s v="2023"/>
    <x v="11"/>
  </r>
  <r>
    <d v="2023-03-14T00:00:00"/>
    <s v="V"/>
    <s v="PROMISSAO X ITAPEVI"/>
    <x v="0"/>
    <s v="27.665.906/0003-43"/>
    <d v="2023-04-24T00:00:00"/>
    <s v="B 918"/>
    <n v="1414"/>
    <n v="3500"/>
    <s v=""/>
    <x v="332"/>
    <x v="0"/>
    <x v="2"/>
    <x v="10"/>
    <x v="2"/>
    <x v="11"/>
    <s v="VIAGEM"/>
    <n v="4"/>
    <s v="2023"/>
    <x v="11"/>
  </r>
  <r>
    <d v="2023-03-14T00:00:00"/>
    <s v="F"/>
    <s v="ITAPEVI ( TOP FRIO X CP ITAPEVI)"/>
    <x v="0"/>
    <s v="27.665.906/0003-43"/>
    <d v="2023-04-24T00:00:00"/>
    <s v="B 919"/>
    <n v="1415"/>
    <n v="1100"/>
    <s v=""/>
    <x v="332"/>
    <x v="0"/>
    <x v="2"/>
    <x v="10"/>
    <x v="2"/>
    <x v="11"/>
    <s v="FRETE EXTRAS"/>
    <n v="4"/>
    <s v="2023"/>
    <x v="11"/>
  </r>
  <r>
    <d v="2023-03-14T00:00:00"/>
    <s v="A"/>
    <s v="RIO ( ARMAZENAMENTO TRUCK RJC-9H69)"/>
    <x v="0"/>
    <s v="27.665.906/0009-39"/>
    <d v="2023-04-24T00:00:00"/>
    <s v="B 920"/>
    <n v="1416"/>
    <n v="700"/>
    <s v=""/>
    <x v="332"/>
    <x v="0"/>
    <x v="2"/>
    <x v="10"/>
    <x v="2"/>
    <x v="11"/>
    <s v="ARMAZENAMENTO"/>
    <n v="4"/>
    <s v="2023"/>
    <x v="11"/>
  </r>
  <r>
    <d v="2023-03-15T00:00:00"/>
    <s v="F"/>
    <s v="RIO ( CP RIO X ARMAZEM BFC - CARGA M.A/BELEM)"/>
    <x v="0"/>
    <s v="27.665.906/0009-39"/>
    <d v="2023-04-24T00:00:00"/>
    <s v="B 922"/>
    <n v="1418"/>
    <n v="800"/>
    <s v=""/>
    <x v="332"/>
    <x v="0"/>
    <x v="2"/>
    <x v="10"/>
    <x v="2"/>
    <x v="11"/>
    <s v="FRETE EXTRAS"/>
    <n v="4"/>
    <s v="2023"/>
    <x v="11"/>
  </r>
  <r>
    <d v="2023-04-24T00:00:00"/>
    <s v="PP"/>
    <s v="PIF PAF"/>
    <x v="12"/>
    <s v="33.028.213/0001-80"/>
    <d v="2023-04-24T00:00:00"/>
    <s v="PIX"/>
    <m/>
    <n v="4329.3100000000004"/>
    <s v=""/>
    <x v="332"/>
    <x v="0"/>
    <x v="2"/>
    <x v="11"/>
    <x v="2"/>
    <x v="11"/>
    <s v="EMPRESA"/>
    <n v="4"/>
    <s v="2023"/>
    <x v="11"/>
  </r>
  <r>
    <d v="2023-02-18T00:00:00"/>
    <s v="F"/>
    <s v="RIO DE JANEIRO X MONTE ALTO"/>
    <x v="0"/>
    <s v="27.665.906/0004-24"/>
    <d v="2023-04-25T00:00:00"/>
    <s v="B 864"/>
    <n v="1356"/>
    <n v="6271"/>
    <s v=""/>
    <x v="302"/>
    <x v="0"/>
    <x v="2"/>
    <x v="9"/>
    <x v="2"/>
    <x v="11"/>
    <s v="FRETE EXTRAS"/>
    <n v="4"/>
    <s v="2023"/>
    <x v="11"/>
  </r>
  <r>
    <d v="2023-03-16T00:00:00"/>
    <s v="V"/>
    <s v="RIO DE JANEIRO X APARECIDA DE GOIANIA - VUC"/>
    <x v="0"/>
    <s v="27.665.906/0015-87"/>
    <d v="2023-04-25T00:00:00"/>
    <s v="B 924"/>
    <n v="1420"/>
    <n v="5800"/>
    <s v=""/>
    <x v="334"/>
    <x v="0"/>
    <x v="2"/>
    <x v="10"/>
    <x v="2"/>
    <x v="11"/>
    <s v="VIAGEM"/>
    <n v="4"/>
    <s v="2023"/>
    <x v="11"/>
  </r>
  <r>
    <d v="2023-03-16T00:00:00"/>
    <s v="F"/>
    <s v="RIO ( CP RIO X ARMAZEM BFC)"/>
    <x v="0"/>
    <s v="27.665.906/0009-39"/>
    <d v="2023-04-25T00:00:00"/>
    <s v="B 925"/>
    <n v="1421"/>
    <n v="800"/>
    <s v=""/>
    <x v="315"/>
    <x v="0"/>
    <x v="2"/>
    <x v="10"/>
    <x v="2"/>
    <x v="11"/>
    <s v="FRETE EXTRAS"/>
    <n v="4"/>
    <s v="2023"/>
    <x v="1"/>
  </r>
  <r>
    <d v="2023-03-16T00:00:00"/>
    <s v="F"/>
    <s v="RIO ( CP RIO X ARMAZEM BFC)"/>
    <x v="0"/>
    <s v="27.665.906/0009-39"/>
    <d v="2023-04-25T00:00:00"/>
    <s v="B 927"/>
    <n v="1424"/>
    <n v="800"/>
    <s v=""/>
    <x v="334"/>
    <x v="0"/>
    <x v="2"/>
    <x v="10"/>
    <x v="2"/>
    <x v="11"/>
    <s v="FRETE EXTRAS"/>
    <n v="4"/>
    <s v="2023"/>
    <x v="11"/>
  </r>
  <r>
    <d v="2023-04-20T00:00:00"/>
    <s v="C"/>
    <s v="CAMARAVE ( 1 DIARIA-20/04/2023)"/>
    <x v="15"/>
    <s v="05.433.539/0002-39"/>
    <d v="2023-04-25T00:00:00"/>
    <s v="PIX"/>
    <n v="1493"/>
    <n v="700"/>
    <s v=""/>
    <x v="323"/>
    <x v="0"/>
    <x v="2"/>
    <x v="11"/>
    <x v="2"/>
    <x v="11"/>
    <s v="EMPRESA"/>
    <n v="4"/>
    <s v="2023"/>
    <x v="11"/>
  </r>
  <r>
    <d v="2023-03-17T00:00:00"/>
    <s v="A"/>
    <s v="ARMAZEM BFC - CARGA DE RECIFE"/>
    <x v="0"/>
    <s v="27.665.906/0009-39"/>
    <d v="2023-04-26T00:00:00"/>
    <s v="B 928"/>
    <n v="1425"/>
    <n v="3942"/>
    <s v=""/>
    <x v="335"/>
    <x v="0"/>
    <x v="2"/>
    <x v="10"/>
    <x v="2"/>
    <x v="11"/>
    <s v="ARMAZENAMENTO"/>
    <n v="4"/>
    <s v="2023"/>
    <x v="1"/>
  </r>
  <r>
    <d v="2023-03-17T00:00:00"/>
    <s v="A"/>
    <s v="ARMAZEM BFC - POUPA DE FRUTA"/>
    <x v="0"/>
    <s v="27.665.906/0009-39"/>
    <d v="2023-04-26T00:00:00"/>
    <s v="B 929"/>
    <n v="1426"/>
    <n v="584"/>
    <s v=""/>
    <x v="335"/>
    <x v="0"/>
    <x v="2"/>
    <x v="10"/>
    <x v="2"/>
    <x v="11"/>
    <s v="ARMAZENAMENTO"/>
    <n v="4"/>
    <s v="2023"/>
    <x v="1"/>
  </r>
  <r>
    <d v="2023-03-17T00:00:00"/>
    <s v="F"/>
    <s v="RIO ( ARMAZEM BFC X CP RIO) - POUPA DE FRUTA"/>
    <x v="0"/>
    <s v="27.665.906/0009-39"/>
    <d v="2023-04-26T00:00:00"/>
    <s v="B 930"/>
    <n v="1427"/>
    <n v="800"/>
    <s v=""/>
    <x v="323"/>
    <x v="0"/>
    <x v="2"/>
    <x v="10"/>
    <x v="2"/>
    <x v="11"/>
    <s v="FRETE EXTRAS"/>
    <n v="4"/>
    <s v="2023"/>
    <x v="11"/>
  </r>
  <r>
    <d v="2023-03-17T00:00:00"/>
    <s v="F"/>
    <s v="RIO (CP RIO X ARMAZEM BFC) - CARGA DE RECIFE/M.A"/>
    <x v="0"/>
    <s v="27.665.906/0009-39"/>
    <d v="2023-04-26T00:00:00"/>
    <s v="B 931"/>
    <n v="1428"/>
    <n v="800"/>
    <s v=""/>
    <x v="323"/>
    <x v="0"/>
    <x v="2"/>
    <x v="10"/>
    <x v="2"/>
    <x v="11"/>
    <s v="FRETE EXTRAS"/>
    <n v="4"/>
    <s v="2023"/>
    <x v="11"/>
  </r>
  <r>
    <d v="2023-03-17T00:00:00"/>
    <s v="F"/>
    <s v="RIO (CP RIO X ARMAZEM BFC) - CARGA DE RECIFE"/>
    <x v="0"/>
    <s v="27.665.906/0009-39"/>
    <d v="2023-04-26T00:00:00"/>
    <s v="B 932"/>
    <n v="1429"/>
    <n v="800"/>
    <s v=""/>
    <x v="323"/>
    <x v="0"/>
    <x v="2"/>
    <x v="10"/>
    <x v="2"/>
    <x v="11"/>
    <s v="FRETE EXTRAS"/>
    <n v="4"/>
    <s v="2023"/>
    <x v="11"/>
  </r>
  <r>
    <d v="2023-04-26T00:00:00"/>
    <s v="SO"/>
    <s v="AMAZONIKA MUNDI - 26/04/2023"/>
    <x v="13"/>
    <s v="30.897.876/0001-43"/>
    <d v="2023-04-27T00:00:00"/>
    <s v="PIX"/>
    <n v="1502"/>
    <n v="850"/>
    <s v=""/>
    <x v="336"/>
    <x v="0"/>
    <x v="2"/>
    <x v="11"/>
    <x v="2"/>
    <x v="11"/>
    <s v="EMPRESA"/>
    <n v="4"/>
    <s v="2023"/>
    <x v="11"/>
  </r>
  <r>
    <d v="2023-04-27T00:00:00"/>
    <s v="PP"/>
    <s v="PIF PAF"/>
    <x v="12"/>
    <s v="33.028.213/0001-80"/>
    <d v="2023-04-27T00:00:00"/>
    <s v="PIX"/>
    <m/>
    <n v="7515.27"/>
    <s v=""/>
    <x v="336"/>
    <x v="0"/>
    <x v="2"/>
    <x v="11"/>
    <x v="2"/>
    <x v="11"/>
    <s v="EMPRESA"/>
    <n v="4"/>
    <s v="2023"/>
    <x v="11"/>
  </r>
  <r>
    <d v="2023-04-27T00:00:00"/>
    <s v="T"/>
    <s v="TUTTI QUITUTI (27/04 - 1 VIAGEM)"/>
    <x v="9"/>
    <s v="32.968.396/0001-51"/>
    <d v="2023-04-28T00:00:00"/>
    <s v="PIX"/>
    <n v="1505"/>
    <n v="650"/>
    <s v=""/>
    <x v="337"/>
    <x v="0"/>
    <x v="2"/>
    <x v="11"/>
    <x v="2"/>
    <x v="11"/>
    <s v="EMPRESA"/>
    <n v="4"/>
    <s v="2023"/>
    <x v="11"/>
  </r>
  <r>
    <d v="2023-03-21T00:00:00"/>
    <s v="F"/>
    <s v="RIO ( HABIBS FREGUESIA/BICÃO/RAGAZZO AMÉRICA)"/>
    <x v="0"/>
    <s v="27.665.906/0009-39"/>
    <d v="2023-05-01T00:00:00"/>
    <s v="B 935"/>
    <n v="1432"/>
    <n v="750"/>
    <s v=""/>
    <x v="338"/>
    <x v="0"/>
    <x v="2"/>
    <x v="10"/>
    <x v="2"/>
    <x v="1"/>
    <s v="FRETE EXTRAS"/>
    <n v="5"/>
    <s v="2023"/>
    <x v="1"/>
  </r>
  <r>
    <d v="2023-03-21T00:00:00"/>
    <s v="V"/>
    <s v="MONTE ALTO X ITAPEVI"/>
    <x v="0"/>
    <s v="27.665.906/0003-43"/>
    <d v="2023-05-01T00:00:00"/>
    <s v="B 936"/>
    <n v="1433"/>
    <n v="3500"/>
    <s v=""/>
    <x v="338"/>
    <x v="0"/>
    <x v="2"/>
    <x v="10"/>
    <x v="2"/>
    <x v="1"/>
    <s v="VIAGEM"/>
    <n v="5"/>
    <s v="2023"/>
    <x v="1"/>
  </r>
  <r>
    <d v="2023-03-23T00:00:00"/>
    <s v="V"/>
    <s v="MONTE ALTO X ITAPEVI"/>
    <x v="0"/>
    <s v="27.665.906/0003-43"/>
    <d v="2023-05-02T00:00:00"/>
    <s v="B 938"/>
    <n v="1435"/>
    <n v="3500"/>
    <s v=""/>
    <x v="338"/>
    <x v="0"/>
    <x v="2"/>
    <x v="10"/>
    <x v="2"/>
    <x v="1"/>
    <s v="VIAGEM"/>
    <n v="5"/>
    <s v="2023"/>
    <x v="1"/>
  </r>
  <r>
    <d v="2023-03-23T00:00:00"/>
    <s v="F"/>
    <s v="CP RIO X ARMAZEM BFC"/>
    <x v="0"/>
    <s v="27.665.906/0009-39"/>
    <d v="2023-05-02T00:00:00"/>
    <s v="B 939"/>
    <n v="1436"/>
    <n v="800"/>
    <s v=""/>
    <x v="338"/>
    <x v="0"/>
    <x v="2"/>
    <x v="10"/>
    <x v="2"/>
    <x v="1"/>
    <s v="FRETE EXTRAS"/>
    <n v="5"/>
    <s v="2023"/>
    <x v="1"/>
  </r>
  <r>
    <d v="2023-04-24T00:00:00"/>
    <s v="C"/>
    <s v="CAMARAVE (25/04/2023 RKH-5J65)"/>
    <x v="15"/>
    <s v="05.433.539/0002-39"/>
    <d v="2023-05-02T00:00:00"/>
    <s v="PIX"/>
    <n v="1500"/>
    <n v="700"/>
    <s v=""/>
    <x v="338"/>
    <x v="0"/>
    <x v="2"/>
    <x v="11"/>
    <x v="2"/>
    <x v="1"/>
    <s v="EMPRESA"/>
    <n v="5"/>
    <s v="2023"/>
    <x v="1"/>
  </r>
  <r>
    <d v="2023-03-24T00:00:00"/>
    <s v="V"/>
    <s v="ITAPEVI X RIO DE JANEIRO"/>
    <x v="0"/>
    <s v="27.665.906/0009-39"/>
    <d v="2023-05-03T00:00:00"/>
    <s v="B 940"/>
    <n v="1438"/>
    <n v="3800"/>
    <s v=""/>
    <x v="339"/>
    <x v="0"/>
    <x v="2"/>
    <x v="10"/>
    <x v="2"/>
    <x v="1"/>
    <s v="VIAGEM"/>
    <n v="5"/>
    <s v="2023"/>
    <x v="1"/>
  </r>
  <r>
    <d v="2023-05-04T00:00:00"/>
    <s v="T"/>
    <s v="TUTTI QUITUTI (04/05 - 1 VIAGEM)"/>
    <x v="9"/>
    <s v="32.968.396/0001-51"/>
    <d v="2023-05-05T00:00:00"/>
    <s v="PIX"/>
    <n v="1511"/>
    <n v="650"/>
    <s v=""/>
    <x v="325"/>
    <x v="0"/>
    <x v="2"/>
    <x v="0"/>
    <x v="2"/>
    <x v="1"/>
    <s v="EMPRESA"/>
    <n v="5"/>
    <s v="2023"/>
    <x v="1"/>
  </r>
  <r>
    <d v="2023-03-24T00:00:00"/>
    <s v="F"/>
    <s v="RIO ( CP RIO X ARMAZEM BFC - CARGA GOIANIA)"/>
    <x v="0"/>
    <s v="27.665.906/0009-39"/>
    <d v="2023-05-08T00:00:00"/>
    <s v="B 941"/>
    <n v="1439"/>
    <n v="800"/>
    <s v=""/>
    <x v="327"/>
    <x v="0"/>
    <x v="2"/>
    <x v="10"/>
    <x v="2"/>
    <x v="1"/>
    <s v="FRETE EXTRAS"/>
    <n v="5"/>
    <s v="2023"/>
    <x v="1"/>
  </r>
  <r>
    <d v="2023-03-24T00:00:00"/>
    <s v="F"/>
    <s v="RIO (CP RIO X ARMAZEM BFC - PLACA: 9H69)"/>
    <x v="0"/>
    <s v="27.665.906/0009-39"/>
    <d v="2023-05-08T00:00:00"/>
    <s v="B 942"/>
    <n v="1440"/>
    <n v="800"/>
    <s v=""/>
    <x v="327"/>
    <x v="0"/>
    <x v="2"/>
    <x v="10"/>
    <x v="2"/>
    <x v="1"/>
    <s v="FRETE EXTRAS"/>
    <n v="5"/>
    <s v="2023"/>
    <x v="1"/>
  </r>
  <r>
    <d v="2023-03-25T00:00:00"/>
    <s v="A"/>
    <s v="ARMAZEM BFC - CARGA DE MONTE ALTO"/>
    <x v="0"/>
    <s v="27.665.906/0009-39"/>
    <d v="2023-05-08T00:00:00"/>
    <s v="B 943"/>
    <n v="1441"/>
    <n v="4234"/>
    <s v=""/>
    <x v="327"/>
    <x v="0"/>
    <x v="2"/>
    <x v="10"/>
    <x v="2"/>
    <x v="1"/>
    <s v="ARMAZENAMENTO"/>
    <n v="5"/>
    <s v="2023"/>
    <x v="1"/>
  </r>
  <r>
    <d v="2023-03-27T00:00:00"/>
    <s v="F"/>
    <s v="RIO (VILOG X CP RIO)"/>
    <x v="0"/>
    <s v="27.665.906/0009-39"/>
    <d v="2023-05-08T00:00:00"/>
    <s v="B 946"/>
    <n v="1444"/>
    <n v="1100"/>
    <s v=""/>
    <x v="327"/>
    <x v="0"/>
    <x v="2"/>
    <x v="10"/>
    <x v="2"/>
    <x v="1"/>
    <s v="FRETE EXTRAS"/>
    <n v="5"/>
    <s v="2023"/>
    <x v="1"/>
  </r>
  <r>
    <d v="2023-03-27T00:00:00"/>
    <s v="A"/>
    <s v="ARMAZEM BFC"/>
    <x v="0"/>
    <s v="27.665.906/0009-39"/>
    <d v="2023-05-08T00:00:00"/>
    <s v="B 947"/>
    <n v="1445"/>
    <n v="3942"/>
    <s v=""/>
    <x v="327"/>
    <x v="0"/>
    <x v="2"/>
    <x v="10"/>
    <x v="2"/>
    <x v="1"/>
    <s v="ARMAZENAMENTO"/>
    <n v="5"/>
    <s v="2023"/>
    <x v="1"/>
  </r>
  <r>
    <d v="2023-03-28T00:00:00"/>
    <s v="V"/>
    <s v="MONTE ALTO X ITAPEVI - RJC-9H69"/>
    <x v="0"/>
    <s v="27.665.906/0003-43"/>
    <d v="2023-05-08T00:00:00"/>
    <s v="B 948"/>
    <n v="1446"/>
    <n v="3500"/>
    <s v=""/>
    <x v="327"/>
    <x v="0"/>
    <x v="2"/>
    <x v="10"/>
    <x v="2"/>
    <x v="1"/>
    <s v="VIAGEM"/>
    <n v="5"/>
    <s v="2023"/>
    <x v="1"/>
  </r>
  <r>
    <d v="2023-03-28T00:00:00"/>
    <s v="V"/>
    <s v="MONTE ALTO X ITAPEVI - RKK-5A29"/>
    <x v="0"/>
    <s v="27.665.906/0003-43"/>
    <d v="2023-05-08T00:00:00"/>
    <s v="B 949"/>
    <n v="1447"/>
    <n v="3500"/>
    <s v=""/>
    <x v="327"/>
    <x v="0"/>
    <x v="2"/>
    <x v="10"/>
    <x v="2"/>
    <x v="1"/>
    <s v="VIAGEM"/>
    <n v="5"/>
    <s v="2023"/>
    <x v="1"/>
  </r>
  <r>
    <d v="2023-05-05T00:00:00"/>
    <s v="M"/>
    <s v="FRIOZEM ( MINERVA 1 QZ DE ABRIL DE 2023)"/>
    <x v="10"/>
    <s v=" 03.639.682/0009-22"/>
    <d v="2023-05-08T00:00:00"/>
    <s v="PIX"/>
    <n v="1513"/>
    <n v="7331.98"/>
    <s v=""/>
    <x v="327"/>
    <x v="0"/>
    <x v="2"/>
    <x v="0"/>
    <x v="2"/>
    <x v="1"/>
    <s v="EMPRESA"/>
    <n v="5"/>
    <s v="2023"/>
    <x v="1"/>
  </r>
  <r>
    <d v="2023-03-29T00:00:00"/>
    <s v="A"/>
    <s v="ARMAZEM BFC - CARGA GOIANIA"/>
    <x v="0"/>
    <s v="27.665.906/0009-39"/>
    <d v="2023-05-09T00:00:00"/>
    <s v="B 952"/>
    <n v="1450"/>
    <n v="3942"/>
    <s v=""/>
    <x v="340"/>
    <x v="0"/>
    <x v="2"/>
    <x v="10"/>
    <x v="2"/>
    <x v="1"/>
    <s v="ARMAZENAMENTO"/>
    <n v="5"/>
    <s v="2023"/>
    <x v="1"/>
  </r>
  <r>
    <d v="2023-03-30T00:00:00"/>
    <s v="F"/>
    <s v="RIO ( CP RIO X ARMAZEM BFC - CARGA DE MONTE ALTO)"/>
    <x v="0"/>
    <s v="27.665.906/0009-39"/>
    <d v="2023-05-10T00:00:00"/>
    <s v="B 953"/>
    <n v="1451"/>
    <n v="800"/>
    <s v=""/>
    <x v="341"/>
    <x v="0"/>
    <x v="2"/>
    <x v="10"/>
    <x v="2"/>
    <x v="1"/>
    <s v="FRETE EXTRAS"/>
    <n v="5"/>
    <s v="2023"/>
    <x v="1"/>
  </r>
  <r>
    <d v="2023-03-31T00:00:00"/>
    <s v="F"/>
    <s v="RIO ( CP RIO X ARMAZEM BFC)"/>
    <x v="0"/>
    <s v="27.665.906/0009-39"/>
    <d v="2023-05-10T00:00:00"/>
    <s v="B 954"/>
    <n v="1454"/>
    <n v="800"/>
    <s v=""/>
    <x v="341"/>
    <x v="0"/>
    <x v="2"/>
    <x v="10"/>
    <x v="2"/>
    <x v="1"/>
    <s v="FRETE EXTRAS"/>
    <n v="5"/>
    <s v="2023"/>
    <x v="1"/>
  </r>
  <r>
    <d v="2023-03-31T00:00:00"/>
    <s v="V"/>
    <s v="ITAPEVI X RIO DE JANEIRO"/>
    <x v="0"/>
    <s v="27.665.906/0009-39"/>
    <d v="2023-05-10T00:00:00"/>
    <s v="B 955"/>
    <n v="1455"/>
    <n v="3800"/>
    <s v=""/>
    <x v="341"/>
    <x v="0"/>
    <x v="2"/>
    <x v="10"/>
    <x v="2"/>
    <x v="1"/>
    <s v="VIAGEM"/>
    <n v="5"/>
    <s v="2023"/>
    <x v="1"/>
  </r>
  <r>
    <d v="2023-05-03T00:00:00"/>
    <s v="C"/>
    <s v="CAMARAVE (03/05/2023 RKH-2G26)"/>
    <x v="15"/>
    <s v="05.433.539/0002-39"/>
    <d v="2023-05-10T00:00:00"/>
    <s v="PIX"/>
    <n v="1510"/>
    <n v="650"/>
    <s v=""/>
    <x v="341"/>
    <x v="0"/>
    <x v="2"/>
    <x v="0"/>
    <x v="2"/>
    <x v="1"/>
    <s v="EMPRESA"/>
    <n v="5"/>
    <s v="2023"/>
    <x v="1"/>
  </r>
  <r>
    <d v="2023-05-09T00:00:00"/>
    <s v="SO"/>
    <s v="AMAZONIKA MUNDI (SP RJY-6B44)"/>
    <x v="13"/>
    <s v="30.897.876/0001-43"/>
    <d v="2023-05-10T00:00:00"/>
    <s v="PIX"/>
    <n v="1517"/>
    <n v="2500"/>
    <s v=""/>
    <x v="341"/>
    <x v="0"/>
    <x v="2"/>
    <x v="0"/>
    <x v="2"/>
    <x v="1"/>
    <s v="EMPRESA"/>
    <n v="5"/>
    <s v="2023"/>
    <x v="1"/>
  </r>
  <r>
    <d v="2023-05-02T00:00:00"/>
    <s v="RA"/>
    <s v="RAGAZZO AMERICAS (03/2023)"/>
    <x v="3"/>
    <s v="22.749.835/0157-07"/>
    <d v="2023-05-12T00:00:00"/>
    <s v="B 995"/>
    <n v="1507"/>
    <n v="1600"/>
    <s v=""/>
    <x v="315"/>
    <x v="0"/>
    <x v="2"/>
    <x v="0"/>
    <x v="2"/>
    <x v="1"/>
    <s v="EMPRESA"/>
    <n v="5"/>
    <s v="2023"/>
    <x v="1"/>
  </r>
  <r>
    <d v="2023-04-01T00:00:00"/>
    <s v="A"/>
    <s v="ARMAZEM BFC - CARGA DE MONTE ALTO"/>
    <x v="0"/>
    <s v="27.665.906/0009-39"/>
    <d v="2023-05-15T00:00:00"/>
    <s v="B 957"/>
    <n v="1457"/>
    <n v="2692"/>
    <s v=""/>
    <x v="342"/>
    <x v="0"/>
    <x v="2"/>
    <x v="11"/>
    <x v="2"/>
    <x v="1"/>
    <s v="ARMAZENAMENTO"/>
    <n v="5"/>
    <s v="2023"/>
    <x v="1"/>
  </r>
  <r>
    <d v="2023-03-31T00:00:00"/>
    <s v="F"/>
    <s v="RIO ( CP RIO X ARMAZEM BFC)"/>
    <x v="0"/>
    <s v="27.665.906/0009-39"/>
    <d v="2023-05-15T00:00:00"/>
    <s v="B 958"/>
    <n v="1458"/>
    <n v="800"/>
    <s v=""/>
    <x v="342"/>
    <x v="0"/>
    <x v="2"/>
    <x v="10"/>
    <x v="2"/>
    <x v="1"/>
    <s v="FRETE EXTRAS"/>
    <n v="5"/>
    <s v="2023"/>
    <x v="1"/>
  </r>
  <r>
    <d v="2023-04-03T00:00:00"/>
    <s v="A"/>
    <s v="ARMAZEM BFC - CARGA DE MONTE ALTO"/>
    <x v="0"/>
    <s v="27.665.906/0009-39"/>
    <d v="2023-05-15T00:00:00"/>
    <s v="B 959"/>
    <n v="1459"/>
    <n v="1898"/>
    <s v=""/>
    <x v="342"/>
    <x v="0"/>
    <x v="2"/>
    <x v="11"/>
    <x v="2"/>
    <x v="1"/>
    <s v="ARMAZENAMENTO"/>
    <n v="5"/>
    <s v="2023"/>
    <x v="1"/>
  </r>
  <r>
    <d v="2023-04-03T00:00:00"/>
    <s v="A"/>
    <s v="ARMAZENAMENTO TRUCK RJC-9H69 (4 DIARIAS)"/>
    <x v="0"/>
    <s v="27.665.906/0009-39"/>
    <d v="2023-05-15T00:00:00"/>
    <s v="B 960"/>
    <n v="1460"/>
    <n v="3200"/>
    <s v=""/>
    <x v="342"/>
    <x v="0"/>
    <x v="2"/>
    <x v="11"/>
    <x v="2"/>
    <x v="1"/>
    <s v="ARMAZENAMENTO"/>
    <n v="5"/>
    <s v="2023"/>
    <x v="1"/>
  </r>
  <r>
    <d v="2023-04-04T00:00:00"/>
    <s v="V"/>
    <s v="MONTE ALTO X ITAPEVI - RKK-5A29"/>
    <x v="0"/>
    <s v="27.665.906/0003-43"/>
    <d v="2023-05-15T00:00:00"/>
    <s v="B 961"/>
    <n v="1461"/>
    <n v="3500"/>
    <s v=""/>
    <x v="342"/>
    <x v="0"/>
    <x v="2"/>
    <x v="11"/>
    <x v="2"/>
    <x v="1"/>
    <s v="VIAGEM"/>
    <n v="5"/>
    <s v="2023"/>
    <x v="1"/>
  </r>
  <r>
    <d v="2023-04-04T00:00:00"/>
    <s v="F"/>
    <s v="RIO ( CP RIO X ARMAZEM BFC)"/>
    <x v="0"/>
    <s v="27.665.906/0009-39"/>
    <d v="2023-05-15T00:00:00"/>
    <s v="B 962"/>
    <n v="1462"/>
    <n v="800"/>
    <s v=""/>
    <x v="342"/>
    <x v="0"/>
    <x v="2"/>
    <x v="11"/>
    <x v="2"/>
    <x v="1"/>
    <s v="FRETE EXTRAS"/>
    <n v="5"/>
    <s v="2023"/>
    <x v="1"/>
  </r>
  <r>
    <d v="2023-04-05T00:00:00"/>
    <s v="V"/>
    <s v="RIO DE JANEIRO X ITAPEVI"/>
    <x v="0"/>
    <s v="27.665.906/0003-43"/>
    <d v="2023-05-15T00:00:00"/>
    <s v="B 963"/>
    <n v="1463"/>
    <n v="4200"/>
    <s v=""/>
    <x v="342"/>
    <x v="0"/>
    <x v="2"/>
    <x v="11"/>
    <x v="2"/>
    <x v="1"/>
    <s v="VIAGEM"/>
    <n v="5"/>
    <s v="2023"/>
    <x v="1"/>
  </r>
  <r>
    <d v="2023-04-05T00:00:00"/>
    <s v="V"/>
    <s v="ITAPEVI X MONTE ALTO"/>
    <x v="0"/>
    <s v="27.665.906/0004-24"/>
    <d v="2023-05-15T00:00:00"/>
    <s v="B 964"/>
    <n v="1464"/>
    <n v="3800"/>
    <s v=""/>
    <x v="343"/>
    <x v="0"/>
    <x v="2"/>
    <x v="11"/>
    <x v="2"/>
    <x v="1"/>
    <s v="VIAGEM"/>
    <n v="5"/>
    <s v="2023"/>
    <x v="1"/>
  </r>
  <r>
    <d v="2023-05-09T00:00:00"/>
    <s v="C"/>
    <s v="CAMARAVE (09/05/2023 RKH-5J65)"/>
    <x v="15"/>
    <s v="05.433.539/0002-39"/>
    <d v="2023-05-15T00:00:00"/>
    <s v="PIX"/>
    <n v="1518"/>
    <n v="700"/>
    <s v=""/>
    <x v="342"/>
    <x v="0"/>
    <x v="2"/>
    <x v="0"/>
    <x v="2"/>
    <x v="1"/>
    <s v="EMPRESA"/>
    <n v="5"/>
    <s v="2023"/>
    <x v="1"/>
  </r>
  <r>
    <d v="2023-04-06T00:00:00"/>
    <s v="A"/>
    <s v="ARMAZEM BFC - CARGA RECIFE"/>
    <x v="0"/>
    <s v="27.665.906/0009-39"/>
    <d v="2023-05-16T00:00:00"/>
    <s v="B 965"/>
    <n v="1466"/>
    <n v="4330"/>
    <s v=""/>
    <x v="344"/>
    <x v="0"/>
    <x v="2"/>
    <x v="11"/>
    <x v="2"/>
    <x v="1"/>
    <s v="ARMAZENAMENTO"/>
    <n v="5"/>
    <s v="2023"/>
    <x v="1"/>
  </r>
  <r>
    <d v="2023-05-05T00:00:00"/>
    <s v="C"/>
    <s v="CAMARAVE (05/05/2023 RKH-5J65)"/>
    <x v="15"/>
    <s v="05.433.539/0002-39"/>
    <d v="2023-05-16T00:00:00"/>
    <s v="PIX"/>
    <n v="1514"/>
    <n v="700"/>
    <s v=""/>
    <x v="342"/>
    <x v="0"/>
    <x v="2"/>
    <x v="0"/>
    <x v="2"/>
    <x v="1"/>
    <s v="EMPRESA"/>
    <n v="5"/>
    <s v="2023"/>
    <x v="1"/>
  </r>
  <r>
    <d v="2023-05-10T00:00:00"/>
    <s v="C"/>
    <s v="CAMARAVE (REEMBOLSO PEDAGIO)"/>
    <x v="15"/>
    <s v="05.433.539/0002-39"/>
    <d v="2023-05-18T00:00:00"/>
    <s v="PIX"/>
    <n v="1519"/>
    <n v="8"/>
    <s v=""/>
    <x v="345"/>
    <x v="0"/>
    <x v="2"/>
    <x v="0"/>
    <x v="2"/>
    <x v="1"/>
    <s v="EMPRESA"/>
    <n v="5"/>
    <s v="2023"/>
    <x v="1"/>
  </r>
  <r>
    <d v="2023-05-18T00:00:00"/>
    <s v="T"/>
    <s v="TUTTI QUITUTI (18/05 - 1 VIAGEM)"/>
    <x v="9"/>
    <s v="32.968.396/0001-51"/>
    <d v="2023-05-19T00:00:00"/>
    <s v="PIX"/>
    <n v="1531"/>
    <n v="650"/>
    <s v=""/>
    <x v="346"/>
    <x v="0"/>
    <x v="2"/>
    <x v="0"/>
    <x v="2"/>
    <x v="1"/>
    <s v="EMPRESA"/>
    <n v="5"/>
    <s v="2023"/>
    <x v="1"/>
  </r>
  <r>
    <d v="2023-04-06T00:00:00"/>
    <s v="V"/>
    <s v="ITAPEVI X RIO DE JANEIRO"/>
    <x v="0"/>
    <s v="27.665.906/0009-39"/>
    <d v="2023-05-22T00:00:00"/>
    <s v="B 966"/>
    <n v="1467"/>
    <n v="3800"/>
    <s v=""/>
    <x v="347"/>
    <x v="0"/>
    <x v="2"/>
    <x v="11"/>
    <x v="2"/>
    <x v="1"/>
    <s v="VIAGEM"/>
    <n v="5"/>
    <s v="2023"/>
    <x v="1"/>
  </r>
  <r>
    <d v="2023-04-12T00:00:00"/>
    <s v="F"/>
    <s v="RIO ( CP RIO X ARMAZEM BFC - CARGA MONTE ALTO)"/>
    <x v="0"/>
    <s v="27.665.906/0009-39"/>
    <d v="2023-05-22T00:00:00"/>
    <s v="B 968"/>
    <n v="1471"/>
    <n v="800"/>
    <s v=""/>
    <x v="347"/>
    <x v="0"/>
    <x v="2"/>
    <x v="11"/>
    <x v="2"/>
    <x v="1"/>
    <s v="FRETE EXTRAS"/>
    <n v="5"/>
    <s v="2023"/>
    <x v="1"/>
  </r>
  <r>
    <d v="2023-05-19T00:00:00"/>
    <s v="SO"/>
    <s v="AMAZONIKA MUNDI (SP RJY-6B44)"/>
    <x v="13"/>
    <s v="30.897.876/0001-43"/>
    <d v="2023-05-23T00:00:00"/>
    <s v="B 1020"/>
    <n v="1533"/>
    <n v="2250"/>
    <s v=""/>
    <x v="348"/>
    <x v="0"/>
    <x v="2"/>
    <x v="0"/>
    <x v="2"/>
    <x v="1"/>
    <s v="EMPRESA"/>
    <n v="5"/>
    <s v="2023"/>
    <x v="1"/>
  </r>
  <r>
    <d v="2023-04-14T00:00:00"/>
    <s v="F"/>
    <s v="RIO ( CP RIO X ARMAZEM BFC)"/>
    <x v="0"/>
    <s v="27.665.906/0009-39"/>
    <d v="2023-05-24T00:00:00"/>
    <s v="B 970"/>
    <n v="1474"/>
    <n v="800"/>
    <s v=""/>
    <x v="348"/>
    <x v="0"/>
    <x v="2"/>
    <x v="11"/>
    <x v="2"/>
    <x v="1"/>
    <s v="FRETE EXTRAS"/>
    <n v="5"/>
    <s v="2023"/>
    <x v="1"/>
  </r>
  <r>
    <d v="2023-04-14T00:00:00"/>
    <s v="F"/>
    <s v="RIO (VARIAS LOJAS - 4 LOJAS)"/>
    <x v="0"/>
    <s v="27.665.906/0009-39"/>
    <d v="2023-05-24T00:00:00"/>
    <s v="B 971"/>
    <n v="1475"/>
    <n v="800"/>
    <s v=""/>
    <x v="348"/>
    <x v="0"/>
    <x v="2"/>
    <x v="11"/>
    <x v="2"/>
    <x v="1"/>
    <s v="FRETE EXTRAS"/>
    <n v="5"/>
    <s v="2023"/>
    <x v="1"/>
  </r>
  <r>
    <d v="2023-04-14T00:00:00"/>
    <s v="F"/>
    <s v="RIO (CP RIO X ARMAZEM BFC - CARGA DE MANAUS)"/>
    <x v="0"/>
    <s v="27.665.906/0009-39"/>
    <d v="2023-05-24T00:00:00"/>
    <s v="B 972"/>
    <n v="1476"/>
    <n v="800"/>
    <s v=""/>
    <x v="348"/>
    <x v="0"/>
    <x v="2"/>
    <x v="11"/>
    <x v="2"/>
    <x v="1"/>
    <s v="FRETE EXTRAS"/>
    <n v="5"/>
    <s v="2023"/>
    <x v="1"/>
  </r>
  <r>
    <d v="2023-04-14T00:00:00"/>
    <s v="A"/>
    <s v="RIO ( ARMAZENAMENTO TRUCK RJC-9H69)"/>
    <x v="0"/>
    <s v="27.665.906/0009-39"/>
    <d v="2023-05-24T00:00:00"/>
    <s v="B 972"/>
    <n v="1476"/>
    <n v="800"/>
    <s v=""/>
    <x v="348"/>
    <x v="0"/>
    <x v="2"/>
    <x v="11"/>
    <x v="2"/>
    <x v="1"/>
    <s v="ARMAZENAMENTO"/>
    <n v="5"/>
    <s v="2023"/>
    <x v="1"/>
  </r>
  <r>
    <d v="2023-04-14T00:00:00"/>
    <s v="F"/>
    <s v="RIO ( CP RIO X ARMAZEM BFC - CARGA DE MONTE ALTO)"/>
    <x v="0"/>
    <s v="27.665.906/0009-39"/>
    <d v="2023-05-24T00:00:00"/>
    <s v="B 973"/>
    <n v="1477"/>
    <n v="800"/>
    <s v=""/>
    <x v="348"/>
    <x v="0"/>
    <x v="2"/>
    <x v="11"/>
    <x v="2"/>
    <x v="1"/>
    <s v="FRETE EXTRAS"/>
    <n v="5"/>
    <s v="2023"/>
    <x v="1"/>
  </r>
  <r>
    <d v="2023-05-24T00:00:00"/>
    <s v="T"/>
    <s v="TUTTI QUITUTI (24/05 e 25/05 - 2 VIAGENS)"/>
    <x v="9"/>
    <s v="32.968.396/0001-51"/>
    <d v="2023-05-25T00:00:00"/>
    <s v="PIX "/>
    <n v="1546"/>
    <n v="1350"/>
    <s v=""/>
    <x v="349"/>
    <x v="0"/>
    <x v="2"/>
    <x v="0"/>
    <x v="2"/>
    <x v="1"/>
    <s v="EMPRESA"/>
    <n v="5"/>
    <s v="2023"/>
    <x v="1"/>
  </r>
  <r>
    <d v="2023-04-17T00:00:00"/>
    <s v="A"/>
    <s v="RIO ( ARMAZEM BFC - CARGA DE BELEM)"/>
    <x v="0"/>
    <s v="27.665.906/0009-39"/>
    <d v="2023-05-29T00:00:00"/>
    <s v="B 974"/>
    <n v="1478"/>
    <n v="3582"/>
    <s v=""/>
    <x v="333"/>
    <x v="0"/>
    <x v="2"/>
    <x v="11"/>
    <x v="2"/>
    <x v="1"/>
    <s v="ARMAZENAMENTO"/>
    <n v="5"/>
    <s v="2023"/>
    <x v="1"/>
  </r>
  <r>
    <d v="2023-04-17T00:00:00"/>
    <s v="A"/>
    <s v="RIO ( ARMAZEM BFC - CARGA DE MONTE ALTO)"/>
    <x v="0"/>
    <s v="27.665.906/0009-39"/>
    <d v="2023-05-29T00:00:00"/>
    <s v="B 975"/>
    <n v="1479"/>
    <n v="2692"/>
    <s v=""/>
    <x v="333"/>
    <x v="0"/>
    <x v="2"/>
    <x v="11"/>
    <x v="2"/>
    <x v="1"/>
    <s v="ARMAZENAMENTO"/>
    <n v="5"/>
    <s v="2023"/>
    <x v="1"/>
  </r>
  <r>
    <d v="2023-04-17T00:00:00"/>
    <s v="V"/>
    <s v="RIO DE JANEIRO X MONTE ALTO"/>
    <x v="0"/>
    <s v="27.665.906/0004-24"/>
    <d v="2023-05-29T00:00:00"/>
    <s v="B 976"/>
    <n v="1480"/>
    <n v="6271"/>
    <s v=""/>
    <x v="333"/>
    <x v="0"/>
    <x v="2"/>
    <x v="11"/>
    <x v="2"/>
    <x v="1"/>
    <s v="VIAGEM"/>
    <n v="5"/>
    <s v="2023"/>
    <x v="1"/>
  </r>
  <r>
    <d v="2023-04-17T00:00:00"/>
    <s v="A"/>
    <s v="RIO ( ARMAZENAMENTO TRUCK RJC-9H69 3 DIARIAS)"/>
    <x v="0"/>
    <s v="27.665.906/0009-39"/>
    <d v="2023-05-29T00:00:00"/>
    <s v="B 977"/>
    <n v="1481"/>
    <n v="2400"/>
    <s v=""/>
    <x v="333"/>
    <x v="0"/>
    <x v="2"/>
    <x v="11"/>
    <x v="2"/>
    <x v="1"/>
    <s v="ARMAZENAMENTO"/>
    <n v="5"/>
    <s v="2023"/>
    <x v="1"/>
  </r>
  <r>
    <d v="2023-04-17T00:00:00"/>
    <s v="A"/>
    <s v="RIO ( ARMAZEM BFC - CARGA DE MANAUS)"/>
    <x v="0"/>
    <s v="27.665.906/0009-39"/>
    <d v="2023-05-29T00:00:00"/>
    <s v="B 978"/>
    <n v="1482"/>
    <n v="490"/>
    <s v=""/>
    <x v="333"/>
    <x v="0"/>
    <x v="2"/>
    <x v="11"/>
    <x v="2"/>
    <x v="1"/>
    <s v="ARMAZENAMENTO"/>
    <n v="5"/>
    <s v="2023"/>
    <x v="1"/>
  </r>
  <r>
    <d v="2023-04-18T00:00:00"/>
    <s v="F"/>
    <s v="RIO (ARMAZEM BFC-CARGA DE MONTE ALTO/RECIFE"/>
    <x v="0"/>
    <s v="27.665.906/0009-39"/>
    <d v="2023-05-29T00:00:00"/>
    <s v="B 980"/>
    <n v="1486"/>
    <n v="800"/>
    <s v=""/>
    <x v="333"/>
    <x v="0"/>
    <x v="2"/>
    <x v="11"/>
    <x v="2"/>
    <x v="1"/>
    <s v="FRETE EXTRAS"/>
    <n v="5"/>
    <s v="2023"/>
    <x v="1"/>
  </r>
  <r>
    <d v="2023-04-18T00:00:00"/>
    <s v="A"/>
    <s v="ARMAZEM BFC - CARGA GOIANIA"/>
    <x v="0"/>
    <s v="27.665.906/0009-39"/>
    <d v="2023-05-29T00:00:00"/>
    <s v="B 981"/>
    <n v="1488"/>
    <n v="50"/>
    <s v=""/>
    <x v="333"/>
    <x v="0"/>
    <x v="2"/>
    <x v="11"/>
    <x v="2"/>
    <x v="1"/>
    <s v="ARMAZENAMENTO"/>
    <n v="5"/>
    <s v="2023"/>
    <x v="1"/>
  </r>
  <r>
    <d v="2023-04-18T00:00:00"/>
    <s v="A"/>
    <s v="ARMAZEM BFC - CARGA RECIFE"/>
    <x v="0"/>
    <s v="27.665.906/0009-39"/>
    <d v="2023-05-29T00:00:00"/>
    <s v="B 982"/>
    <n v="1489"/>
    <n v="500"/>
    <s v=""/>
    <x v="333"/>
    <x v="0"/>
    <x v="2"/>
    <x v="11"/>
    <x v="2"/>
    <x v="1"/>
    <s v="ARMAZENAMENTO"/>
    <n v="5"/>
    <s v="2023"/>
    <x v="1"/>
  </r>
  <r>
    <d v="2023-04-18T00:00:00"/>
    <s v="F"/>
    <s v="RIO ( VILOG)"/>
    <x v="0"/>
    <s v="27.665.906/0009-39"/>
    <d v="2023-05-29T00:00:00"/>
    <s v="B 983"/>
    <n v="1490"/>
    <n v="1100"/>
    <s v=""/>
    <x v="333"/>
    <x v="0"/>
    <x v="2"/>
    <x v="11"/>
    <x v="2"/>
    <x v="1"/>
    <s v="FRETE EXTRAS"/>
    <n v="5"/>
    <s v="2023"/>
    <x v="1"/>
  </r>
  <r>
    <d v="2023-04-19T00:00:00"/>
    <s v="V"/>
    <s v="ITAPEVI ( TOP FRIO X CP ITAPEVI)"/>
    <x v="0"/>
    <s v="27.665.906/0003-43"/>
    <d v="2023-05-29T00:00:00"/>
    <s v="B 985"/>
    <n v="1491"/>
    <n v="1200"/>
    <s v=""/>
    <x v="333"/>
    <x v="0"/>
    <x v="2"/>
    <x v="11"/>
    <x v="2"/>
    <x v="1"/>
    <s v="VIAGEM"/>
    <n v="5"/>
    <s v="2023"/>
    <x v="1"/>
  </r>
  <r>
    <d v="2023-05-23T00:00:00"/>
    <s v="SO"/>
    <s v="AMAZONIKA MUNDI (RKH-5J65)"/>
    <x v="13"/>
    <s v="30.897.876/0001-43"/>
    <d v="2023-05-29T00:00:00"/>
    <s v="B 1022"/>
    <n v="1542"/>
    <n v="846"/>
    <s v=""/>
    <x v="350"/>
    <x v="0"/>
    <x v="2"/>
    <x v="0"/>
    <x v="2"/>
    <x v="1"/>
    <s v="EMPRESA"/>
    <n v="5"/>
    <s v="2023"/>
    <x v="0"/>
  </r>
  <r>
    <d v="2023-04-20T00:00:00"/>
    <s v="A"/>
    <s v="ARMAZEM BFC ( CARGA DE RECIFE)"/>
    <x v="0"/>
    <s v="27.665.906/0009-39"/>
    <d v="2023-05-30T00:00:00"/>
    <s v="B 986"/>
    <n v="1494"/>
    <n v="5312"/>
    <s v=""/>
    <x v="351"/>
    <x v="0"/>
    <x v="2"/>
    <x v="11"/>
    <x v="2"/>
    <x v="1"/>
    <s v="ARMAZENAMENTO"/>
    <n v="5"/>
    <s v="2023"/>
    <x v="1"/>
  </r>
  <r>
    <d v="2023-03-16T00:00:00"/>
    <s v="A"/>
    <s v="ARMAZEM BFC-CARGA DE BELEM"/>
    <x v="0"/>
    <s v="27.665.906/0009-39"/>
    <d v="2023-07-21T00:00:00"/>
    <s v="B 926"/>
    <n v="1423"/>
    <n v="2628"/>
    <n v="7"/>
    <x v="352"/>
    <x v="1"/>
    <x v="2"/>
    <x v="10"/>
    <x v="2"/>
    <x v="2"/>
    <s v="ARMAZENAMENTO"/>
    <n v="7"/>
    <s v="1900"/>
    <x v="8"/>
  </r>
  <r>
    <d v="2023-03-20T00:00:00"/>
    <s v="V"/>
    <s v="RIO DE JANEIRO X MONTE ALTO"/>
    <x v="0"/>
    <s v="27.665.906/0004-24"/>
    <d v="2023-06-28T00:00:00"/>
    <s v="B 934"/>
    <n v="1431"/>
    <n v="6271"/>
    <s v=""/>
    <x v="353"/>
    <x v="0"/>
    <x v="2"/>
    <x v="10"/>
    <x v="2"/>
    <x v="0"/>
    <s v="VIAGEM"/>
    <n v="6"/>
    <s v="2023"/>
    <x v="0"/>
  </r>
  <r>
    <d v="2023-03-22T00:00:00"/>
    <s v="V"/>
    <s v="RIO DE JANEIRO X MONTE ALTO"/>
    <x v="0"/>
    <s v="27.665.906/0004-24"/>
    <d v="2023-07-21T00:00:00"/>
    <s v="B 937"/>
    <n v="1434"/>
    <n v="6270"/>
    <n v="7"/>
    <x v="352"/>
    <x v="1"/>
    <x v="2"/>
    <x v="10"/>
    <x v="2"/>
    <x v="2"/>
    <s v="VIAGEM"/>
    <n v="7"/>
    <s v="1900"/>
    <x v="8"/>
  </r>
  <r>
    <d v="2023-03-27T00:00:00"/>
    <s v="V"/>
    <s v="RIO DE JANEIRO X MONTE ALTO - TRUCK RKK-5A29"/>
    <x v="0"/>
    <s v="27.665.906/0004-24"/>
    <d v="2023-07-03T00:00:00"/>
    <s v="B 944"/>
    <n v="1442"/>
    <n v="6270"/>
    <s v=""/>
    <x v="354"/>
    <x v="0"/>
    <x v="2"/>
    <x v="10"/>
    <x v="2"/>
    <x v="2"/>
    <s v="VIAGEM"/>
    <n v="7"/>
    <s v="2023"/>
    <x v="2"/>
  </r>
  <r>
    <d v="2023-03-27T00:00:00"/>
    <s v="V"/>
    <s v="RIO DE JANEIRO X MONTE ALTO - TRUCK RJC-9H69"/>
    <x v="0"/>
    <s v="27.665.906/0004-24"/>
    <d v="2023-07-03T00:00:00"/>
    <s v="B 945"/>
    <n v="1443"/>
    <n v="6270"/>
    <n v="25"/>
    <x v="352"/>
    <x v="1"/>
    <x v="2"/>
    <x v="10"/>
    <x v="2"/>
    <x v="2"/>
    <s v="VIAGEM"/>
    <n v="7"/>
    <s v="1900"/>
    <x v="8"/>
  </r>
  <r>
    <d v="2023-03-29T00:00:00"/>
    <s v="V"/>
    <s v="CURITIBA X ITAPEVI"/>
    <x v="0"/>
    <s v="27.665.906/0003-43"/>
    <d v="2023-07-21T00:00:00"/>
    <s v="B 950"/>
    <n v="1448"/>
    <n v="6000"/>
    <n v="7"/>
    <x v="352"/>
    <x v="1"/>
    <x v="2"/>
    <x v="10"/>
    <x v="2"/>
    <x v="2"/>
    <s v="VIAGEM"/>
    <n v="7"/>
    <s v="1900"/>
    <x v="8"/>
  </r>
  <r>
    <d v="2023-04-03T00:00:00"/>
    <s v="V"/>
    <s v="RIO DE JANEIRO X MONTE ALTO"/>
    <x v="0"/>
    <s v="27.665.906/0004-24"/>
    <d v="2023-07-21T00:00:00"/>
    <s v="B 956"/>
    <n v="1456"/>
    <n v="6271"/>
    <n v="7"/>
    <x v="352"/>
    <x v="1"/>
    <x v="2"/>
    <x v="11"/>
    <x v="2"/>
    <x v="2"/>
    <s v="VIAGEM"/>
    <n v="7"/>
    <s v="1900"/>
    <x v="8"/>
  </r>
  <r>
    <d v="2023-04-06T00:00:00"/>
    <s v="V"/>
    <s v="MONTE ALTO X ITAPEVI"/>
    <x v="0"/>
    <s v="27.665.906/0003-43"/>
    <d v="2023-07-03T00:00:00"/>
    <s v="B 967"/>
    <n v="1468"/>
    <n v="3500"/>
    <n v="25"/>
    <x v="352"/>
    <x v="1"/>
    <x v="2"/>
    <x v="11"/>
    <x v="2"/>
    <x v="2"/>
    <s v="VIAGEM"/>
    <n v="7"/>
    <s v="1900"/>
    <x v="8"/>
  </r>
  <r>
    <d v="2023-04-12T00:00:00"/>
    <s v="V"/>
    <s v="RIO DE JANEIRO X ITAPEVI"/>
    <x v="0"/>
    <s v="27.665.906/0003-43"/>
    <d v="2023-07-21T00:00:00"/>
    <s v="B 969"/>
    <n v="1472"/>
    <n v="4200"/>
    <n v="7"/>
    <x v="352"/>
    <x v="1"/>
    <x v="2"/>
    <x v="11"/>
    <x v="2"/>
    <x v="2"/>
    <s v="VIAGEM"/>
    <n v="7"/>
    <s v="1900"/>
    <x v="8"/>
  </r>
  <r>
    <d v="2023-04-18T00:00:00"/>
    <s v="V"/>
    <s v="MONTE ALTO X ITAPEVI"/>
    <x v="0"/>
    <s v="27.665.906/0003-43"/>
    <d v="2023-07-21T00:00:00"/>
    <s v="B 979"/>
    <n v="1485"/>
    <n v="5300"/>
    <n v="7"/>
    <x v="352"/>
    <x v="1"/>
    <x v="2"/>
    <x v="11"/>
    <x v="2"/>
    <x v="2"/>
    <s v="VIAGEM"/>
    <n v="7"/>
    <s v="1900"/>
    <x v="8"/>
  </r>
  <r>
    <d v="2023-04-24T00:00:00"/>
    <s v="V"/>
    <s v="RIO DE JANEIRO X MONTE ALTO"/>
    <x v="0"/>
    <s v="27.665.906/0004-24 "/>
    <d v="2023-06-30T00:00:00"/>
    <s v="B 990"/>
    <n v="1496"/>
    <n v="6271"/>
    <s v=""/>
    <x v="355"/>
    <x v="0"/>
    <x v="2"/>
    <x v="11"/>
    <x v="2"/>
    <x v="0"/>
    <s v="VIAGEM"/>
    <n v="6"/>
    <s v="2023"/>
    <x v="0"/>
  </r>
  <r>
    <d v="2023-04-24T00:00:00"/>
    <s v="A"/>
    <s v="ARMAZEM BFC"/>
    <x v="0"/>
    <s v="27.665.906/0009-39 "/>
    <d v="2023-06-05T00:00:00"/>
    <s v="B 987"/>
    <n v="1497"/>
    <n v="3328"/>
    <s v=""/>
    <x v="356"/>
    <x v="0"/>
    <x v="2"/>
    <x v="11"/>
    <x v="2"/>
    <x v="0"/>
    <s v="ARMAZENAMENTO"/>
    <n v="6"/>
    <s v="2023"/>
    <x v="0"/>
  </r>
  <r>
    <d v="2023-04-22T00:00:00"/>
    <s v="F"/>
    <s v="RIO (ARMAZEM BFC X CP RIO)"/>
    <x v="0"/>
    <s v="27.665.906/0009-39 "/>
    <d v="2023-06-05T00:00:00"/>
    <s v="B 988"/>
    <n v="1498"/>
    <n v="400"/>
    <s v=""/>
    <x v="356"/>
    <x v="0"/>
    <x v="2"/>
    <x v="11"/>
    <x v="2"/>
    <x v="0"/>
    <s v="FRETE EXTRAS"/>
    <n v="6"/>
    <s v="2023"/>
    <x v="0"/>
  </r>
  <r>
    <d v="2023-04-24T00:00:00"/>
    <s v="V"/>
    <s v="RIO DE JANEIRO X ITAPEVI"/>
    <x v="0"/>
    <s v="27.665.906/0003-43 "/>
    <d v="2023-06-05T00:00:00"/>
    <s v="B 989"/>
    <n v="1499"/>
    <n v="4200"/>
    <s v=""/>
    <x v="356"/>
    <x v="0"/>
    <x v="2"/>
    <x v="11"/>
    <x v="2"/>
    <x v="0"/>
    <s v="VIAGEM"/>
    <n v="6"/>
    <s v="2023"/>
    <x v="0"/>
  </r>
  <r>
    <d v="2023-04-25T00:00:00"/>
    <s v="V"/>
    <s v="MONTE ALTO X ITAPEVI"/>
    <x v="0"/>
    <s v="27.665.906/0003-43 "/>
    <d v="2023-06-05T00:00:00"/>
    <s v="B 991"/>
    <n v="1501"/>
    <n v="3800"/>
    <s v=""/>
    <x v="356"/>
    <x v="0"/>
    <x v="2"/>
    <x v="11"/>
    <x v="2"/>
    <x v="0"/>
    <s v="VIAGEM"/>
    <n v="6"/>
    <s v="2023"/>
    <x v="0"/>
  </r>
  <r>
    <d v="2023-04-26T00:00:00"/>
    <s v="F"/>
    <s v="RIO ( VILOG)"/>
    <x v="0"/>
    <s v="27.665.906/0009-39"/>
    <d v="2023-06-07T00:00:00"/>
    <s v="B 992"/>
    <n v="1503"/>
    <n v="1100"/>
    <s v=""/>
    <x v="357"/>
    <x v="0"/>
    <x v="2"/>
    <x v="11"/>
    <x v="2"/>
    <x v="0"/>
    <s v="FRETE EXTRAS"/>
    <n v="6"/>
    <s v="2023"/>
    <x v="0"/>
  </r>
  <r>
    <d v="2023-04-27T00:00:00"/>
    <s v="V"/>
    <s v="PROMISSÃO X CP RIO"/>
    <x v="0"/>
    <s v="27.665.906/0009-39"/>
    <d v="2023-06-07T00:00:00"/>
    <s v="B 993"/>
    <n v="1504"/>
    <n v="10500"/>
    <s v=""/>
    <x v="358"/>
    <x v="0"/>
    <x v="2"/>
    <x v="11"/>
    <x v="2"/>
    <x v="0"/>
    <s v="VIAGEM"/>
    <n v="6"/>
    <s v="2023"/>
    <x v="0"/>
  </r>
  <r>
    <d v="2023-04-28T00:00:00"/>
    <s v="V"/>
    <s v="RIO DE JANEIRO X ITAPEVI"/>
    <x v="0"/>
    <s v="27.665.906/0003-43"/>
    <d v="2023-06-08T00:00:00"/>
    <s v="B 994"/>
    <n v="1504"/>
    <n v="4200"/>
    <s v=""/>
    <x v="357"/>
    <x v="0"/>
    <x v="2"/>
    <x v="11"/>
    <x v="2"/>
    <x v="0"/>
    <s v="VIAGEM"/>
    <n v="6"/>
    <s v="2023"/>
    <x v="0"/>
  </r>
  <r>
    <d v="2023-05-02T00:00:00"/>
    <s v="V"/>
    <s v="RIO DE JANEIRO X ITAPEVI"/>
    <x v="0"/>
    <s v="27.665.906/0003-43"/>
    <d v="2023-06-12T00:00:00"/>
    <s v="B 996"/>
    <n v="1508"/>
    <n v="4200"/>
    <s v=""/>
    <x v="315"/>
    <x v="0"/>
    <x v="2"/>
    <x v="0"/>
    <x v="2"/>
    <x v="0"/>
    <s v="VIAGEM"/>
    <n v="6"/>
    <s v="2023"/>
    <x v="1"/>
  </r>
  <r>
    <d v="2023-05-02T00:00:00"/>
    <s v="F"/>
    <s v="RIO ( VILOG)"/>
    <x v="0"/>
    <s v="27.665.906/0009-39"/>
    <d v="2023-06-12T00:00:00"/>
    <s v="B 997"/>
    <n v="1509"/>
    <n v="1100"/>
    <s v=""/>
    <x v="359"/>
    <x v="0"/>
    <x v="2"/>
    <x v="0"/>
    <x v="2"/>
    <x v="0"/>
    <s v="FRETE EXTRAS"/>
    <n v="6"/>
    <s v="2023"/>
    <x v="0"/>
  </r>
  <r>
    <d v="2023-05-04T00:00:00"/>
    <s v="F"/>
    <s v="RIO (CP RIO X MACAÉ)"/>
    <x v="0"/>
    <s v="27.665.906/0009-39"/>
    <d v="2023-06-13T00:00:00"/>
    <s v="B 998"/>
    <n v="1512"/>
    <n v="1800"/>
    <s v=""/>
    <x v="360"/>
    <x v="0"/>
    <x v="2"/>
    <x v="0"/>
    <x v="2"/>
    <x v="0"/>
    <s v="FRETE EXTRAS"/>
    <n v="6"/>
    <s v="2023"/>
    <x v="0"/>
  </r>
  <r>
    <d v="2023-05-08T00:00:00"/>
    <s v="V"/>
    <s v="RIO DE JANEIRO X  TOP FRIO (SP)"/>
    <x v="0"/>
    <s v="27.665.906/0009-39"/>
    <d v="2023-06-19T00:00:00"/>
    <s v="B 999"/>
    <n v="1515"/>
    <n v="4200"/>
    <s v=""/>
    <x v="361"/>
    <x v="0"/>
    <x v="2"/>
    <x v="0"/>
    <x v="2"/>
    <x v="0"/>
    <s v="VIAGEM"/>
    <n v="6"/>
    <s v="2023"/>
    <x v="0"/>
  </r>
  <r>
    <d v="2023-05-08T00:00:00"/>
    <s v="F"/>
    <s v="RIO ( VILOG)"/>
    <x v="0"/>
    <s v="27.665.906/0009-39"/>
    <d v="2023-06-19T00:00:00"/>
    <s v="B 1000"/>
    <n v="1516"/>
    <n v="1100"/>
    <s v=""/>
    <x v="361"/>
    <x v="0"/>
    <x v="2"/>
    <x v="0"/>
    <x v="2"/>
    <x v="0"/>
    <s v="FRETE EXTRAS"/>
    <n v="6"/>
    <s v="2023"/>
    <x v="0"/>
  </r>
  <r>
    <d v="2023-05-10T00:00:00"/>
    <s v="F"/>
    <s v="RIO (HABIBS MADUREIRA-HABIBS PAVUNA)"/>
    <x v="0"/>
    <s v="27.665.906/0009-39"/>
    <d v="2023-06-19T00:00:00"/>
    <s v="B 1001"/>
    <n v="1520"/>
    <n v="400"/>
    <s v=""/>
    <x v="361"/>
    <x v="0"/>
    <x v="2"/>
    <x v="0"/>
    <x v="2"/>
    <x v="0"/>
    <s v="FRETE EXTRAS"/>
    <n v="6"/>
    <s v="2023"/>
    <x v="0"/>
  </r>
  <r>
    <d v="2023-05-11T00:00:00"/>
    <s v="V"/>
    <s v="RIO DE JANEIRO X MONTE ALTO"/>
    <x v="0"/>
    <s v="27.665.906/0004-24 "/>
    <d v="2023-06-20T00:00:00"/>
    <s v="B 1002"/>
    <n v="1521"/>
    <n v="6271"/>
    <s v=""/>
    <x v="362"/>
    <x v="0"/>
    <x v="2"/>
    <x v="0"/>
    <x v="2"/>
    <x v="0"/>
    <s v="VIAGEM"/>
    <n v="6"/>
    <s v="2023"/>
    <x v="0"/>
  </r>
  <r>
    <d v="2023-05-12T00:00:00"/>
    <s v="V"/>
    <s v="MONTE ALTO X ITAPEVI"/>
    <x v="0"/>
    <s v="27.665.906/0003-43"/>
    <d v="2023-06-21T00:00:00"/>
    <s v="B 1003"/>
    <n v="1522"/>
    <n v="5300"/>
    <s v=""/>
    <x v="363"/>
    <x v="0"/>
    <x v="2"/>
    <x v="0"/>
    <x v="2"/>
    <x v="0"/>
    <s v="VIAGEM"/>
    <n v="6"/>
    <s v="2023"/>
    <x v="0"/>
  </r>
  <r>
    <d v="2023-05-12T00:00:00"/>
    <s v="F"/>
    <s v="RIO (VILOG)"/>
    <x v="0"/>
    <s v="27.665.906/0009-39"/>
    <d v="2023-06-21T00:00:00"/>
    <s v="B 1004"/>
    <n v="1523"/>
    <n v="1100"/>
    <s v=""/>
    <x v="363"/>
    <x v="0"/>
    <x v="2"/>
    <x v="0"/>
    <x v="2"/>
    <x v="0"/>
    <s v="FRETE EXTRAS"/>
    <n v="6"/>
    <s v="2023"/>
    <x v="0"/>
  </r>
  <r>
    <d v="2023-05-15T00:00:00"/>
    <s v="V"/>
    <s v="RIO DE JANEIRO X ITAPEVI"/>
    <x v="0"/>
    <s v="27.665.906/0003-43"/>
    <d v="2023-07-24T00:00:00"/>
    <s v="B 1005"/>
    <n v="1524"/>
    <n v="5450"/>
    <n v="4"/>
    <x v="352"/>
    <x v="1"/>
    <x v="2"/>
    <x v="0"/>
    <x v="2"/>
    <x v="2"/>
    <s v="VIAGEM"/>
    <n v="7"/>
    <s v="1900"/>
    <x v="8"/>
  </r>
  <r>
    <d v="2023-05-16T00:00:00"/>
    <s v="V"/>
    <s v="RIO DE JANEIRO X MONTE ALTO"/>
    <x v="0"/>
    <s v="27.665.906/0004-24 "/>
    <d v="2023-06-26T00:00:00"/>
    <s v="B 1006"/>
    <n v="1525"/>
    <n v="6271"/>
    <s v=""/>
    <x v="364"/>
    <x v="0"/>
    <x v="2"/>
    <x v="0"/>
    <x v="2"/>
    <x v="0"/>
    <s v="VIAGEM"/>
    <n v="6"/>
    <s v="2023"/>
    <x v="0"/>
  </r>
  <r>
    <d v="2023-05-16T00:00:00"/>
    <s v="V"/>
    <s v="RIO DE JANEIRO X ITAPEVI (VUC)"/>
    <x v="0"/>
    <s v="27.665.906/0003-43"/>
    <d v="2023-07-24T00:00:00"/>
    <s v="B 1007"/>
    <n v="1526"/>
    <n v="3000"/>
    <n v="4"/>
    <x v="352"/>
    <x v="1"/>
    <x v="2"/>
    <x v="0"/>
    <x v="2"/>
    <x v="2"/>
    <s v="VIAGEM"/>
    <n v="7"/>
    <s v="1900"/>
    <x v="8"/>
  </r>
  <r>
    <d v="2023-05-17T00:00:00"/>
    <s v="V"/>
    <s v="MONTE ALTO X ITAPEVI"/>
    <x v="0"/>
    <s v="27.665.906/0003-43"/>
    <d v="2023-06-26T00:00:00"/>
    <s v="B 1008"/>
    <n v="1527"/>
    <n v="5300"/>
    <s v=""/>
    <x v="364"/>
    <x v="0"/>
    <x v="2"/>
    <x v="0"/>
    <x v="2"/>
    <x v="0"/>
    <s v="VIAGEM"/>
    <n v="6"/>
    <s v="2023"/>
    <x v="0"/>
  </r>
  <r>
    <d v="2023-05-17T00:00:00"/>
    <s v="F"/>
    <s v="RIO ( HABIBS REALENGO/VILAR DOS TELES)"/>
    <x v="0"/>
    <s v="27.665.906/0009-39"/>
    <d v="2023-06-27T00:00:00"/>
    <s v="B 1009"/>
    <n v="1528"/>
    <n v="400"/>
    <s v=""/>
    <x v="365"/>
    <x v="0"/>
    <x v="2"/>
    <x v="0"/>
    <x v="2"/>
    <x v="0"/>
    <s v="FRETE EXTRAS"/>
    <n v="6"/>
    <s v="2023"/>
    <x v="0"/>
  </r>
  <r>
    <d v="2023-05-18T00:00:00"/>
    <s v="V"/>
    <s v="ITAPEVI X RIO DE JANEIRO (CAIXA VAZIA)"/>
    <x v="0"/>
    <s v="27.665.906/0009-39"/>
    <d v="2023-06-27T00:00:00"/>
    <s v="B 1010"/>
    <n v="1529"/>
    <n v="2500"/>
    <s v=""/>
    <x v="364"/>
    <x v="0"/>
    <x v="2"/>
    <x v="0"/>
    <x v="2"/>
    <x v="0"/>
    <s v="VIAGEM"/>
    <n v="6"/>
    <s v="2023"/>
    <x v="0"/>
  </r>
  <r>
    <d v="2023-05-18T00:00:00"/>
    <s v="F"/>
    <s v="RIO ( CP RIO X ARMAZEM BFC)"/>
    <x v="0"/>
    <s v="27.665.906/0009-39"/>
    <d v="2023-06-27T00:00:00"/>
    <s v="B 1011"/>
    <n v="1530"/>
    <n v="800"/>
    <s v=""/>
    <x v="365"/>
    <x v="0"/>
    <x v="2"/>
    <x v="0"/>
    <x v="2"/>
    <x v="0"/>
    <s v="FRETE EXTRAS"/>
    <n v="6"/>
    <s v="2023"/>
    <x v="0"/>
  </r>
  <r>
    <d v="2023-05-19T00:00:00"/>
    <s v="F"/>
    <s v="RIO (BAYMARKET)"/>
    <x v="0"/>
    <s v="27.665.906/0009-39"/>
    <d v="2023-06-28T00:00:00"/>
    <s v="B 1012"/>
    <n v="1532"/>
    <n v="500"/>
    <s v=""/>
    <x v="353"/>
    <x v="0"/>
    <x v="2"/>
    <x v="0"/>
    <x v="2"/>
    <x v="0"/>
    <s v="FRETE EXTRAS"/>
    <n v="6"/>
    <s v="2023"/>
    <x v="0"/>
  </r>
  <r>
    <d v="2023-05-19T00:00:00"/>
    <s v="V"/>
    <s v="RIO DE JANEIRO X CURITIBA (LUIZ RICARDO RJC-9H69)"/>
    <x v="0"/>
    <s v="27.665.906/0009-39"/>
    <d v="2023-07-28T00:00:00"/>
    <s v="B 1013"/>
    <n v="1534"/>
    <n v="7000"/>
    <n v="0"/>
    <x v="352"/>
    <x v="1"/>
    <x v="2"/>
    <x v="0"/>
    <x v="2"/>
    <x v="2"/>
    <s v="VIAGEM"/>
    <n v="7"/>
    <s v="1900"/>
    <x v="8"/>
  </r>
  <r>
    <d v="2023-05-20T00:00:00"/>
    <s v="F"/>
    <s v="RIO (VARIAS LOJAS - 15 LOJAS REX)"/>
    <x v="0"/>
    <s v="27.665.906/0009-39"/>
    <d v="2023-07-03T00:00:00"/>
    <s v="B 1014"/>
    <n v="1535"/>
    <n v="750"/>
    <s v=""/>
    <x v="354"/>
    <x v="0"/>
    <x v="2"/>
    <x v="0"/>
    <x v="2"/>
    <x v="2"/>
    <s v="FRETE EXTRAS"/>
    <n v="7"/>
    <s v="2023"/>
    <x v="2"/>
  </r>
  <r>
    <d v="2023-05-20T00:00:00"/>
    <s v="F"/>
    <s v="RIO ( VARIAS LOJAS - 4 LOJAS HABIBS)"/>
    <x v="0"/>
    <s v="27.665.906/0009-39"/>
    <d v="2023-07-03T00:00:00"/>
    <s v="B 1015"/>
    <n v="1536"/>
    <n v="1200"/>
    <s v=""/>
    <x v="354"/>
    <x v="0"/>
    <x v="2"/>
    <x v="0"/>
    <x v="2"/>
    <x v="2"/>
    <s v="FRETE EXTRAS"/>
    <n v="7"/>
    <s v="2023"/>
    <x v="2"/>
  </r>
  <r>
    <d v="2023-05-20T00:00:00"/>
    <s v="A"/>
    <s v="ARMAZEM BFC - CARGA CURITIBA"/>
    <x v="0"/>
    <s v="27.665.906/0009-39"/>
    <d v="2023-07-03T00:00:00"/>
    <s v="B 1016"/>
    <n v="1537"/>
    <n v="584"/>
    <s v=""/>
    <x v="354"/>
    <x v="0"/>
    <x v="2"/>
    <x v="0"/>
    <x v="2"/>
    <x v="2"/>
    <s v="ARMAZENAMENTO"/>
    <n v="7"/>
    <s v="2023"/>
    <x v="2"/>
  </r>
  <r>
    <d v="2023-05-20T00:00:00"/>
    <s v="A"/>
    <s v="ARMAZEM BFC - CARGA GOIANIA"/>
    <x v="0"/>
    <s v="27.665.906/0009-39"/>
    <d v="2023-07-03T00:00:00"/>
    <s v="B 1017"/>
    <n v="1538"/>
    <n v="584"/>
    <s v=""/>
    <x v="354"/>
    <x v="0"/>
    <x v="2"/>
    <x v="0"/>
    <x v="2"/>
    <x v="2"/>
    <s v="ARMAZENAMENTO"/>
    <n v="7"/>
    <s v="2023"/>
    <x v="2"/>
  </r>
  <r>
    <d v="2023-05-20T00:00:00"/>
    <s v="V"/>
    <s v="RIO DE JANEIRO X CURITIBA (LUIZ RICARDO RJC-9H69)"/>
    <x v="0"/>
    <s v="27.665.906/0009-39"/>
    <d v="2023-07-03T00:00:00"/>
    <s v="B 1018"/>
    <n v="1539"/>
    <n v="5000"/>
    <n v="25"/>
    <x v="352"/>
    <x v="1"/>
    <x v="2"/>
    <x v="0"/>
    <x v="2"/>
    <x v="2"/>
    <s v="VIAGEM"/>
    <n v="7"/>
    <s v="1900"/>
    <x v="8"/>
  </r>
  <r>
    <d v="2023-05-20T00:00:00"/>
    <s v="V"/>
    <s v="RIO DE JANEIRO X GOIANIA (RKR-5J41)"/>
    <x v="0"/>
    <s v="27.665.906/0009-39"/>
    <d v="2023-07-03T00:00:00"/>
    <s v="B 1019"/>
    <n v="1540"/>
    <n v="5800"/>
    <s v=""/>
    <x v="354"/>
    <x v="0"/>
    <x v="2"/>
    <x v="0"/>
    <x v="2"/>
    <x v="2"/>
    <s v="VIAGEM"/>
    <n v="7"/>
    <s v="2023"/>
    <x v="2"/>
  </r>
  <r>
    <d v="2023-05-22T00:00:00"/>
    <s v="F"/>
    <s v="RIO (2 VIAGENS CP RIO X ARMAZEM BFC - TRUCK)"/>
    <x v="0"/>
    <s v="27.665.906/0009-39"/>
    <d v="2023-07-03T00:00:00"/>
    <s v="B 1021"/>
    <n v="1541"/>
    <n v="1600"/>
    <s v=""/>
    <x v="354"/>
    <x v="0"/>
    <x v="2"/>
    <x v="0"/>
    <x v="2"/>
    <x v="2"/>
    <s v="FRETE EXTRAS"/>
    <n v="7"/>
    <s v="2023"/>
    <x v="2"/>
  </r>
  <r>
    <d v="2023-05-23T00:00:00"/>
    <s v="F"/>
    <s v="ARMAZEM BFC X CP RIO"/>
    <x v="0"/>
    <s v="27.665.906/0009-39"/>
    <d v="2023-07-03T00:00:00"/>
    <s v="B 1025"/>
    <n v="1543"/>
    <n v="800"/>
    <s v=""/>
    <x v="354"/>
    <x v="0"/>
    <x v="2"/>
    <x v="0"/>
    <x v="2"/>
    <x v="2"/>
    <s v="FRETE EXTRAS"/>
    <n v="7"/>
    <s v="2023"/>
    <x v="2"/>
  </r>
  <r>
    <d v="2023-05-23T00:00:00"/>
    <s v="A"/>
    <s v="ARMAZEM BFC"/>
    <x v="0"/>
    <s v="27.665.906/0009-39"/>
    <d v="2023-07-03T00:00:00"/>
    <s v="B 1024"/>
    <n v="1544"/>
    <n v="1168"/>
    <s v=""/>
    <x v="354"/>
    <x v="0"/>
    <x v="2"/>
    <x v="0"/>
    <x v="2"/>
    <x v="2"/>
    <s v="ARMAZENAMENTO"/>
    <n v="7"/>
    <s v="2023"/>
    <x v="2"/>
  </r>
  <r>
    <d v="2023-05-24T00:00:00"/>
    <s v="F"/>
    <s v="RIO (CP RIO X ARMAZEM BFC)"/>
    <x v="0"/>
    <s v="27.665.906/0009-39"/>
    <d v="2023-07-03T00:00:00"/>
    <s v="B 1026"/>
    <n v="1545"/>
    <n v="800"/>
    <s v=""/>
    <x v="354"/>
    <x v="0"/>
    <x v="2"/>
    <x v="0"/>
    <x v="2"/>
    <x v="2"/>
    <s v="FRETE EXTRAS"/>
    <n v="7"/>
    <s v="2023"/>
    <x v="2"/>
  </r>
  <r>
    <d v="2023-05-24T00:00:00"/>
    <s v="F"/>
    <s v="RIO (BAYMARKET)"/>
    <x v="0"/>
    <s v="27.665.906/0009-39"/>
    <d v="2023-07-03T00:00:00"/>
    <s v="B 1027"/>
    <n v="1547"/>
    <n v="500"/>
    <n v="25"/>
    <x v="352"/>
    <x v="1"/>
    <x v="2"/>
    <x v="0"/>
    <x v="2"/>
    <x v="2"/>
    <s v="FRETE EXTRAS"/>
    <n v="7"/>
    <s v="1900"/>
    <x v="8"/>
  </r>
  <r>
    <d v="2023-05-25T00:00:00"/>
    <s v="V"/>
    <s v="RIO DE JANEIRO X APARECIDA DE GOIÂNIA (RJC-9H69 LUIZ RICARDO)"/>
    <x v="0"/>
    <s v="27.665.906/0009-39"/>
    <d v="2023-07-04T00:00:00"/>
    <s v="B 1028"/>
    <n v="1548"/>
    <n v="9500"/>
    <n v="24"/>
    <x v="352"/>
    <x v="1"/>
    <x v="2"/>
    <x v="0"/>
    <x v="2"/>
    <x v="2"/>
    <s v="VIAGEM"/>
    <n v="7"/>
    <s v="1900"/>
    <x v="8"/>
  </r>
  <r>
    <d v="2023-05-25T00:00:00"/>
    <s v="A"/>
    <s v="ARMAZEM BFC (CARGA DE MANAUS/TOP FRIO)"/>
    <x v="0"/>
    <s v="27.665.906/0009-39"/>
    <d v="2023-07-04T00:00:00"/>
    <s v="B 1029"/>
    <n v="1549"/>
    <n v="3188"/>
    <s v=""/>
    <x v="366"/>
    <x v="0"/>
    <x v="2"/>
    <x v="0"/>
    <x v="2"/>
    <x v="2"/>
    <s v="ARMAZENAMENTO"/>
    <n v="7"/>
    <s v="2023"/>
    <x v="2"/>
  </r>
  <r>
    <d v="2023-05-25T00:00:00"/>
    <s v="A"/>
    <s v="ARMAZEM BFC (CARGA DE MONTE ALTO)"/>
    <x v="0"/>
    <s v="27.665.906/0009-39"/>
    <d v="2023-07-04T00:00:00"/>
    <s v="B 1030"/>
    <n v="1550"/>
    <n v="2336"/>
    <s v=""/>
    <x v="366"/>
    <x v="0"/>
    <x v="2"/>
    <x v="0"/>
    <x v="2"/>
    <x v="2"/>
    <s v="ARMAZENAMENTO"/>
    <n v="7"/>
    <s v="2023"/>
    <x v="2"/>
  </r>
  <r>
    <d v="2023-05-26T00:00:00"/>
    <s v="V"/>
    <s v="RIO DE JANEIRO X MONTE ALTO (RKK-5A29)"/>
    <x v="0"/>
    <s v="27.665.906/0004-24 "/>
    <d v="2023-07-05T00:00:00"/>
    <s v="B 1031"/>
    <n v="1551"/>
    <n v="6271"/>
    <n v="23"/>
    <x v="352"/>
    <x v="1"/>
    <x v="2"/>
    <x v="0"/>
    <x v="2"/>
    <x v="2"/>
    <s v="VIAGEM"/>
    <n v="7"/>
    <s v="1900"/>
    <x v="8"/>
  </r>
  <r>
    <d v="2023-05-26T00:00:00"/>
    <s v="F"/>
    <s v="RIO (ARMAZEM BFC X CP RIO - RKU-3A70/VANDO)"/>
    <x v="0"/>
    <s v="27.665.906/0009-39"/>
    <d v="2023-07-05T00:00:00"/>
    <s v="B 1032"/>
    <n v="1552"/>
    <n v="500"/>
    <s v=""/>
    <x v="367"/>
    <x v="0"/>
    <x v="2"/>
    <x v="0"/>
    <x v="2"/>
    <x v="2"/>
    <s v="FRETE EXTRAS"/>
    <n v="7"/>
    <s v="2023"/>
    <x v="2"/>
  </r>
  <r>
    <d v="2023-05-27T00:00:00"/>
    <s v="V"/>
    <s v="RIO DE JANEIRO X APARECIDA DE GOIÂNIA (RKK-5A29-EZEQUIEL)"/>
    <x v="0"/>
    <s v="27.665.906/0015-87"/>
    <d v="2023-07-10T00:00:00"/>
    <s v="B 1033"/>
    <n v="1553"/>
    <n v="9614"/>
    <n v="18"/>
    <x v="352"/>
    <x v="1"/>
    <x v="2"/>
    <x v="0"/>
    <x v="2"/>
    <x v="2"/>
    <s v="VIAGEM"/>
    <n v="7"/>
    <s v="1900"/>
    <x v="8"/>
  </r>
  <r>
    <d v="2023-05-27T00:00:00"/>
    <s v="A"/>
    <s v="ARMAZEM BFC ( CARGA DE GOIANIA)"/>
    <x v="0"/>
    <s v="27.665.906/0009-39"/>
    <d v="2023-07-10T00:00:00"/>
    <s v="B 1034"/>
    <n v="1554"/>
    <n v="3404"/>
    <s v=""/>
    <x v="368"/>
    <x v="0"/>
    <x v="2"/>
    <x v="0"/>
    <x v="2"/>
    <x v="2"/>
    <s v="ARMAZENAMENTO"/>
    <n v="7"/>
    <s v="2023"/>
    <x v="2"/>
  </r>
  <r>
    <d v="2023-05-27T00:00:00"/>
    <s v="A"/>
    <s v="ARMAZEM BFC ( CARGA DE CURITIBA)"/>
    <x v="0"/>
    <s v="27.665.906/0009-39"/>
    <d v="2023-07-10T00:00:00"/>
    <s v="B 1035"/>
    <n v="1555"/>
    <n v="438"/>
    <s v=""/>
    <x v="368"/>
    <x v="0"/>
    <x v="2"/>
    <x v="0"/>
    <x v="2"/>
    <x v="2"/>
    <s v="ARMAZENAMENTO"/>
    <n v="7"/>
    <s v="2023"/>
    <x v="2"/>
  </r>
  <r>
    <d v="2023-05-27T00:00:00"/>
    <s v="V"/>
    <s v="RIO DE JANEIRO X CURITIBA ( RKR-5J41-LUIZ RICARDO)"/>
    <x v="0"/>
    <s v="27.665.906/0009-39"/>
    <d v="2023-07-10T00:00:00"/>
    <s v="B 1036"/>
    <n v="1556"/>
    <n v="5500"/>
    <n v="18"/>
    <x v="352"/>
    <x v="1"/>
    <x v="2"/>
    <x v="0"/>
    <x v="2"/>
    <x v="2"/>
    <s v="VIAGEM"/>
    <n v="7"/>
    <s v="1900"/>
    <x v="8"/>
  </r>
  <r>
    <d v="2023-05-27T00:00:00"/>
    <s v="V"/>
    <s v="CURITIBA X ITAPEVI ( RKR-5J41-LUIZ RICARDO)"/>
    <x v="0"/>
    <s v="27.665.906/0003-43"/>
    <d v="2023-07-10T00:00:00"/>
    <s v="B 1037"/>
    <n v="1557"/>
    <n v="2000"/>
    <s v=""/>
    <x v="369"/>
    <x v="0"/>
    <x v="2"/>
    <x v="0"/>
    <x v="2"/>
    <x v="2"/>
    <s v="VIAGEM"/>
    <n v="7"/>
    <s v="2023"/>
    <x v="2"/>
  </r>
  <r>
    <d v="2023-05-31T00:00:00"/>
    <s v="A"/>
    <s v="ARMAZEM BFC (CARGA DE CURITIBA)"/>
    <x v="0"/>
    <s v="27.665.906/0009-39"/>
    <d v="2023-07-10T00:00:00"/>
    <s v="B 1038"/>
    <n v="1558"/>
    <n v="2368"/>
    <s v=""/>
    <x v="368"/>
    <x v="0"/>
    <x v="2"/>
    <x v="0"/>
    <x v="2"/>
    <x v="2"/>
    <s v="ARMAZENAMENTO"/>
    <n v="7"/>
    <s v="2023"/>
    <x v="2"/>
  </r>
  <r>
    <d v="2023-05-31T00:00:00"/>
    <s v="T"/>
    <s v="TUTTI QUITUTI ( CARRO RKR5J41 DIAS  31/05 e 01/06)"/>
    <x v="9"/>
    <s v="32.968.396/0001-51"/>
    <d v="2023-06-02T00:00:00"/>
    <s v="PIX"/>
    <n v="1559"/>
    <n v="1400"/>
    <s v=""/>
    <x v="370"/>
    <x v="0"/>
    <x v="2"/>
    <x v="0"/>
    <x v="2"/>
    <x v="0"/>
    <s v="EMPRESA"/>
    <n v="6"/>
    <s v="2023"/>
    <x v="0"/>
  </r>
  <r>
    <d v="2023-05-31T00:00:00"/>
    <s v="A"/>
    <s v="ARMAZEM BFC (CARGA DE MONTE ALTO)"/>
    <x v="0"/>
    <s v="27.665.906/0009-39"/>
    <d v="2023-07-10T00:00:00"/>
    <s v="B 1039"/>
    <n v="1560"/>
    <n v="2368"/>
    <s v=""/>
    <x v="368"/>
    <x v="0"/>
    <x v="2"/>
    <x v="0"/>
    <x v="2"/>
    <x v="2"/>
    <s v="ARMAZENAMENTO"/>
    <n v="7"/>
    <s v="2023"/>
    <x v="2"/>
  </r>
  <r>
    <d v="2023-06-01T00:00:00"/>
    <s v="A"/>
    <s v="ARMAZEM BFC ( CARGA DE RECIFE)"/>
    <x v="0"/>
    <s v="27.665.906/0009-39"/>
    <d v="2023-07-10T00:00:00"/>
    <s v="B 1042"/>
    <n v="1562"/>
    <n v="2774"/>
    <n v="18"/>
    <x v="352"/>
    <x v="1"/>
    <x v="2"/>
    <x v="1"/>
    <x v="2"/>
    <x v="2"/>
    <s v="ARMAZENAMENTO"/>
    <n v="7"/>
    <s v="1900"/>
    <x v="8"/>
  </r>
  <r>
    <d v="2023-06-01T00:00:00"/>
    <s v="V"/>
    <s v="RIO DE JANEIRO X MONTE ALTO (RKK-5A29/LUIZ RICARDO)"/>
    <x v="0"/>
    <s v="27.665.906/0004-24 "/>
    <d v="2023-07-10T00:00:00"/>
    <s v="B 1040"/>
    <n v="1563"/>
    <n v="6271"/>
    <s v=""/>
    <x v="369"/>
    <x v="0"/>
    <x v="2"/>
    <x v="1"/>
    <x v="2"/>
    <x v="2"/>
    <s v="VIAGEM"/>
    <n v="7"/>
    <s v="2023"/>
    <x v="2"/>
  </r>
  <r>
    <d v="2023-06-02T00:00:00"/>
    <s v="SO"/>
    <s v="AMAZONIKA MUNDI (RJU-7B93)"/>
    <x v="13"/>
    <s v="30.897.876/0001-43"/>
    <d v="2023-06-16T00:00:00"/>
    <s v="B 1043"/>
    <n v="1564"/>
    <n v="2600"/>
    <s v=""/>
    <x v="361"/>
    <x v="0"/>
    <x v="2"/>
    <x v="1"/>
    <x v="2"/>
    <x v="0"/>
    <s v="EMPRESA"/>
    <n v="6"/>
    <s v="2023"/>
    <x v="0"/>
  </r>
  <r>
    <d v="2023-06-02T00:00:00"/>
    <s v="V"/>
    <s v="MONTE ALTO X RIO DE JANEIRO (RKK-5A29/LUIZ RICARDO)"/>
    <x v="0"/>
    <s v="27.665.906/0009-39"/>
    <d v="2023-07-11T00:00:00"/>
    <s v="B 1044"/>
    <n v="1565"/>
    <n v="5800"/>
    <s v=""/>
    <x v="368"/>
    <x v="0"/>
    <x v="2"/>
    <x v="1"/>
    <x v="2"/>
    <x v="2"/>
    <s v="VIAGEM"/>
    <n v="7"/>
    <s v="2023"/>
    <x v="2"/>
  </r>
  <r>
    <d v="2023-06-02T00:00:00"/>
    <s v="V"/>
    <s v="RIO DE JANEIRO X TOP FRIO"/>
    <x v="0"/>
    <s v="27.665.906/0009-39"/>
    <d v="2023-07-11T00:00:00"/>
    <s v="B 1045"/>
    <n v="1566"/>
    <n v="5450"/>
    <s v=""/>
    <x v="368"/>
    <x v="0"/>
    <x v="2"/>
    <x v="1"/>
    <x v="2"/>
    <x v="2"/>
    <s v="VIAGEM"/>
    <n v="7"/>
    <s v="2023"/>
    <x v="2"/>
  </r>
  <r>
    <d v="2023-06-02T00:00:00"/>
    <s v="A"/>
    <s v="ARMAZEM BFC - CARGA DE BELEM"/>
    <x v="0"/>
    <s v="27.665.906/0009-39"/>
    <d v="2023-07-11T00:00:00"/>
    <s v="B 1046"/>
    <n v="1567"/>
    <n v="2160"/>
    <s v=""/>
    <x v="368"/>
    <x v="0"/>
    <x v="2"/>
    <x v="1"/>
    <x v="2"/>
    <x v="2"/>
    <s v="ARMAZENAMENTO"/>
    <n v="7"/>
    <s v="2023"/>
    <x v="2"/>
  </r>
  <r>
    <d v="2023-06-02T00:00:00"/>
    <s v="F"/>
    <s v="RIO (CP RIO X ARMAZEM BFC )"/>
    <x v="0"/>
    <s v="27.665.906/0009-39"/>
    <d v="2023-07-11T00:00:00"/>
    <s v="B 1047"/>
    <n v="1568"/>
    <n v="800"/>
    <s v=""/>
    <x v="368"/>
    <x v="0"/>
    <x v="2"/>
    <x v="1"/>
    <x v="2"/>
    <x v="2"/>
    <s v="FRETE EXTRAS"/>
    <n v="7"/>
    <s v="2023"/>
    <x v="2"/>
  </r>
  <r>
    <d v="2023-06-05T00:00:00"/>
    <s v="A"/>
    <s v="ARMAZENAMENTO VUC-LUK-7E79 6 DIARIAS"/>
    <x v="0"/>
    <s v="27.665.906/0009-39"/>
    <d v="2023-07-17T00:00:00"/>
    <s v="B 1048"/>
    <n v="1569"/>
    <n v="4200"/>
    <n v="11"/>
    <x v="352"/>
    <x v="1"/>
    <x v="2"/>
    <x v="1"/>
    <x v="2"/>
    <x v="2"/>
    <s v="ARMAZENAMENTO"/>
    <n v="7"/>
    <s v="1900"/>
    <x v="8"/>
  </r>
  <r>
    <d v="2023-06-05T00:00:00"/>
    <s v="F"/>
    <s v="RIO (VARIAS LOJAS - 6 LOJAS)"/>
    <x v="0"/>
    <s v="27.665.906/0009-39"/>
    <d v="2023-07-17T00:00:00"/>
    <s v="B 1049"/>
    <n v="1570"/>
    <n v="1200"/>
    <n v="11"/>
    <x v="352"/>
    <x v="1"/>
    <x v="2"/>
    <x v="1"/>
    <x v="2"/>
    <x v="2"/>
    <s v="FRETE EXTRAS"/>
    <n v="7"/>
    <s v="1900"/>
    <x v="8"/>
  </r>
  <r>
    <d v="2023-06-05T00:00:00"/>
    <s v="F"/>
    <s v="RIO (CP RIO X ARMAZEM BFC)"/>
    <x v="0"/>
    <s v="27.665.906/0009-39"/>
    <d v="2023-07-17T00:00:00"/>
    <s v="B 1050"/>
    <n v="1571"/>
    <n v="800"/>
    <n v="11"/>
    <x v="352"/>
    <x v="1"/>
    <x v="2"/>
    <x v="1"/>
    <x v="2"/>
    <x v="2"/>
    <s v="FRETE EXTRAS"/>
    <n v="7"/>
    <s v="1900"/>
    <x v="8"/>
  </r>
  <r>
    <d v="2023-06-06T00:00:00"/>
    <s v="A"/>
    <s v="ARMAZEM BFC - CARGA DE MONTE ALTO"/>
    <x v="0"/>
    <s v="27.665.906/0009-39"/>
    <d v="2023-07-17T00:00:00"/>
    <s v="B 1051"/>
    <n v="1572"/>
    <n v="2336"/>
    <n v="11"/>
    <x v="352"/>
    <x v="1"/>
    <x v="2"/>
    <x v="1"/>
    <x v="2"/>
    <x v="2"/>
    <s v="ARMAZENAMENTO"/>
    <n v="7"/>
    <s v="1900"/>
    <x v="8"/>
  </r>
  <r>
    <d v="2023-06-06T00:00:00"/>
    <s v="F"/>
    <s v="RIO ( CP RIO X ARMAZEM BFC)"/>
    <x v="0"/>
    <s v="27.665.906/0009-39"/>
    <d v="2023-07-17T00:00:00"/>
    <s v="B 1052"/>
    <n v="1573"/>
    <n v="800"/>
    <n v="11"/>
    <x v="352"/>
    <x v="1"/>
    <x v="2"/>
    <x v="1"/>
    <x v="2"/>
    <x v="2"/>
    <s v="FRETE EXTRAS"/>
    <n v="7"/>
    <s v="1900"/>
    <x v="8"/>
  </r>
  <r>
    <d v="2023-06-06T00:00:00"/>
    <s v="T"/>
    <s v="TUTTI QUITUTI (LUK-7E72/RKR-5J41 3 DIARIAS)"/>
    <x v="9"/>
    <s v="32.968.396/0001-51"/>
    <d v="2023-06-09T00:00:00"/>
    <s v="PIX"/>
    <n v="1574"/>
    <n v="2150"/>
    <s v=""/>
    <x v="357"/>
    <x v="0"/>
    <x v="2"/>
    <x v="1"/>
    <x v="2"/>
    <x v="0"/>
    <s v="EMPRESA"/>
    <n v="6"/>
    <s v="2023"/>
    <x v="0"/>
  </r>
  <r>
    <d v="2023-06-06T00:00:00"/>
    <s v="A"/>
    <s v="ARMAZEM BFC - CARGA DE CURITIBA"/>
    <x v="0"/>
    <s v="27.665.906/0009-39"/>
    <d v="2023-07-17T00:00:00"/>
    <s v="B 1053"/>
    <n v="1575"/>
    <n v="2592"/>
    <n v="11"/>
    <x v="352"/>
    <x v="1"/>
    <x v="2"/>
    <x v="1"/>
    <x v="2"/>
    <x v="2"/>
    <s v="ARMAZENAMENTO"/>
    <n v="7"/>
    <s v="1900"/>
    <x v="8"/>
  </r>
  <r>
    <d v="2023-06-06T00:00:00"/>
    <s v="A"/>
    <s v="ARMAZEM BFC - CARGA DE RETORNO PARA CP RIO"/>
    <x v="0"/>
    <s v="27.665.906/0009-39"/>
    <d v="2023-07-17T00:00:00"/>
    <s v="B 1054"/>
    <n v="1576"/>
    <n v="1680"/>
    <n v="11"/>
    <x v="352"/>
    <x v="1"/>
    <x v="2"/>
    <x v="1"/>
    <x v="2"/>
    <x v="2"/>
    <s v="ARMAZENAMENTO"/>
    <n v="7"/>
    <s v="1900"/>
    <x v="8"/>
  </r>
  <r>
    <d v="2023-06-07T00:00:00"/>
    <s v="A"/>
    <s v="ARMAZEM BFC - CARGA DE RETORNO PARA CP RIO"/>
    <x v="0"/>
    <s v="27.665.906/0009-39"/>
    <d v="2023-07-17T00:00:00"/>
    <s v="B 1055"/>
    <n v="1577"/>
    <n v="2240"/>
    <n v="11"/>
    <x v="352"/>
    <x v="1"/>
    <x v="2"/>
    <x v="1"/>
    <x v="2"/>
    <x v="2"/>
    <s v="ARMAZENAMENTO"/>
    <n v="7"/>
    <s v="1900"/>
    <x v="8"/>
  </r>
  <r>
    <d v="2023-06-07T00:00:00"/>
    <s v="RA"/>
    <s v="RAGAZZO AMÉRICAS (MAIO DE 2023)"/>
    <x v="0"/>
    <s v="22.749.835/0157-07"/>
    <d v="2023-06-16T00:00:00"/>
    <s v="B 1056"/>
    <n v="1578"/>
    <n v="1280"/>
    <s v=""/>
    <x v="371"/>
    <x v="0"/>
    <x v="2"/>
    <x v="1"/>
    <x v="2"/>
    <x v="0"/>
    <s v="EMPRESA"/>
    <n v="6"/>
    <s v="2023"/>
    <x v="0"/>
  </r>
  <r>
    <d v="2023-06-07T00:00:00"/>
    <s v="F"/>
    <s v="RIO ( CP RIO X MACAÉ)"/>
    <x v="0"/>
    <s v="27.665.906/0009-39"/>
    <d v="2023-07-17T00:00:00"/>
    <s v="B 1057"/>
    <n v="1579"/>
    <n v="1500"/>
    <n v="11"/>
    <x v="352"/>
    <x v="1"/>
    <x v="2"/>
    <x v="1"/>
    <x v="2"/>
    <x v="2"/>
    <s v="FRETE EXTRAS"/>
    <n v="7"/>
    <s v="1900"/>
    <x v="8"/>
  </r>
  <r>
    <d v="2023-06-07T00:00:00"/>
    <s v="F"/>
    <s v="RIO ( AMAZEM BFC X CP RIO )"/>
    <x v="0"/>
    <s v="27.665.906/0009-39"/>
    <d v="2023-07-17T00:00:00"/>
    <s v="B 1058"/>
    <n v="1580"/>
    <n v="500"/>
    <n v="11"/>
    <x v="352"/>
    <x v="1"/>
    <x v="2"/>
    <x v="1"/>
    <x v="2"/>
    <x v="2"/>
    <s v="FRETE EXTRAS"/>
    <n v="7"/>
    <s v="1900"/>
    <x v="8"/>
  </r>
  <r>
    <d v="2023-06-07T00:00:00"/>
    <s v="A"/>
    <s v="ARMAZEM BFC"/>
    <x v="0"/>
    <s v="27.665.906/0009-39"/>
    <d v="2023-07-17T00:00:00"/>
    <s v="B 1059"/>
    <n v="1581"/>
    <n v="480"/>
    <n v="11"/>
    <x v="352"/>
    <x v="1"/>
    <x v="2"/>
    <x v="1"/>
    <x v="2"/>
    <x v="2"/>
    <s v="ARMAZENAMENTO"/>
    <n v="7"/>
    <s v="1900"/>
    <x v="8"/>
  </r>
  <r>
    <d v="2023-06-08T00:00:00"/>
    <s v="F"/>
    <s v="RIO ( HABIBS REALENGO)"/>
    <x v="0"/>
    <s v="27.665.906/0009-39"/>
    <d v="2023-07-19T00:00:00"/>
    <s v="B 1060"/>
    <n v="1582"/>
    <n v="300"/>
    <n v="9"/>
    <x v="352"/>
    <x v="1"/>
    <x v="2"/>
    <x v="1"/>
    <x v="2"/>
    <x v="2"/>
    <s v="FRETE EXTRAS"/>
    <n v="7"/>
    <s v="1900"/>
    <x v="8"/>
  </r>
  <r>
    <d v="2023-06-08T00:00:00"/>
    <s v="F"/>
    <s v="RIO ( HABIBS BAYMARKET)"/>
    <x v="0"/>
    <s v="27.665.906/0009-39"/>
    <d v="2023-07-19T00:00:00"/>
    <s v="B 1061"/>
    <n v="1583"/>
    <n v="500"/>
    <n v="9"/>
    <x v="352"/>
    <x v="1"/>
    <x v="2"/>
    <x v="1"/>
    <x v="2"/>
    <x v="2"/>
    <s v="FRETE EXTRAS"/>
    <n v="7"/>
    <s v="1900"/>
    <x v="8"/>
  </r>
  <r>
    <d v="2023-06-08T00:00:00"/>
    <s v="V"/>
    <s v="RIO DE JANEIRO X GOIÂNIA (LUS-5H20/ LUIZ RICARDO)"/>
    <x v="0"/>
    <s v="27.665.906/0015-87"/>
    <d v="2023-07-19T00:00:00"/>
    <s v="B 1062"/>
    <n v="1584"/>
    <n v="5800"/>
    <n v="9"/>
    <x v="352"/>
    <x v="1"/>
    <x v="2"/>
    <x v="1"/>
    <x v="2"/>
    <x v="2"/>
    <s v="VIAGEM"/>
    <n v="7"/>
    <s v="1900"/>
    <x v="8"/>
  </r>
  <r>
    <d v="2023-06-08T00:00:00"/>
    <s v="F"/>
    <s v="RIO ( ARMAZEM BFC X CP RIO)"/>
    <x v="0"/>
    <s v="27.665.906/0009-39"/>
    <d v="2023-07-19T00:00:00"/>
    <s v="B 1063"/>
    <n v="1585"/>
    <n v="500"/>
    <n v="9"/>
    <x v="352"/>
    <x v="1"/>
    <x v="2"/>
    <x v="1"/>
    <x v="2"/>
    <x v="2"/>
    <s v="FRETE EXTRAS"/>
    <n v="7"/>
    <s v="1900"/>
    <x v="8"/>
  </r>
  <r>
    <d v="2023-06-08T00:00:00"/>
    <s v="A"/>
    <s v="ARMAZEM BFC"/>
    <x v="0"/>
    <s v="27.665.906/0009-39"/>
    <d v="2023-07-19T00:00:00"/>
    <s v="B 1064"/>
    <n v="1586"/>
    <n v="160"/>
    <n v="9"/>
    <x v="352"/>
    <x v="1"/>
    <x v="2"/>
    <x v="1"/>
    <x v="2"/>
    <x v="2"/>
    <s v="ARMAZENAMENTO"/>
    <n v="7"/>
    <s v="1900"/>
    <x v="8"/>
  </r>
  <r>
    <d v="2023-06-09T00:00:00"/>
    <s v="A"/>
    <s v="ARMAZEM BFC"/>
    <x v="0"/>
    <s v="27.665.906/0009-39"/>
    <d v="2023-07-19T00:00:00"/>
    <s v="B 1065"/>
    <n v="1587"/>
    <n v="2560"/>
    <n v="9"/>
    <x v="352"/>
    <x v="1"/>
    <x v="2"/>
    <x v="1"/>
    <x v="2"/>
    <x v="2"/>
    <s v="ARMAZENAMENTO"/>
    <n v="7"/>
    <s v="1900"/>
    <x v="8"/>
  </r>
  <r>
    <d v="2023-06-09T00:00:00"/>
    <s v="F"/>
    <s v="RIO (ARMAZEM BFC X CP RIO TRUCK RKK-5A29)"/>
    <x v="0"/>
    <s v="27.665.906/0009-39"/>
    <d v="2023-07-19T00:00:00"/>
    <s v="B 1066"/>
    <n v="1588"/>
    <n v="800"/>
    <n v="9"/>
    <x v="352"/>
    <x v="1"/>
    <x v="2"/>
    <x v="1"/>
    <x v="2"/>
    <x v="2"/>
    <s v="FRETE EXTRAS"/>
    <n v="7"/>
    <s v="1900"/>
    <x v="8"/>
  </r>
  <r>
    <d v="2023-06-09T00:00:00"/>
    <s v="F"/>
    <s v="RIO ( HABIBS BAYMARKET/MADUREIRA/PAVUNA)"/>
    <x v="0"/>
    <s v="27.665.906/0009-39"/>
    <d v="2023-07-19T00:00:00"/>
    <s v="B 1067"/>
    <n v="1589"/>
    <n v="1000"/>
    <n v="9"/>
    <x v="352"/>
    <x v="1"/>
    <x v="2"/>
    <x v="1"/>
    <x v="2"/>
    <x v="2"/>
    <s v="FRETE EXTRAS"/>
    <n v="7"/>
    <s v="1900"/>
    <x v="8"/>
  </r>
  <r>
    <d v="2023-06-09T00:00:00"/>
    <s v="A"/>
    <s v="ARMAZEM BFC"/>
    <x v="0"/>
    <s v="27.665.906/0009-39"/>
    <d v="2023-07-19T00:00:00"/>
    <s v="B 1068"/>
    <n v="1590"/>
    <n v="1120"/>
    <n v="9"/>
    <x v="352"/>
    <x v="1"/>
    <x v="2"/>
    <x v="1"/>
    <x v="2"/>
    <x v="2"/>
    <s v="ARMAZENAMENTO"/>
    <n v="7"/>
    <s v="1900"/>
    <x v="8"/>
  </r>
  <r>
    <d v="2023-06-09T00:00:00"/>
    <s v="C"/>
    <s v="CAMARAVE (RKR-5J41 / 06/06/2023)"/>
    <x v="15"/>
    <s v="05.433.539/0002-39"/>
    <d v="2023-06-21T00:00:00"/>
    <s v="PIX"/>
    <n v="1591"/>
    <n v="650"/>
    <s v=""/>
    <x v="363"/>
    <x v="0"/>
    <x v="2"/>
    <x v="1"/>
    <x v="2"/>
    <x v="0"/>
    <s v="EMPRESA"/>
    <n v="6"/>
    <s v="2023"/>
    <x v="0"/>
  </r>
  <r>
    <d v="2023-06-12T00:00:00"/>
    <s v="F"/>
    <s v="RIO (ARMAZEM BFC X CP RIO)"/>
    <x v="0"/>
    <s v="27.665.906/0009-39"/>
    <d v="2023-07-24T00:00:00"/>
    <s v="B 1069"/>
    <n v="1592"/>
    <n v="800"/>
    <n v="4"/>
    <x v="352"/>
    <x v="1"/>
    <x v="2"/>
    <x v="1"/>
    <x v="2"/>
    <x v="2"/>
    <s v="FRETE EXTRAS"/>
    <n v="7"/>
    <s v="1900"/>
    <x v="8"/>
  </r>
  <r>
    <d v="2023-06-12T00:00:00"/>
    <s v="A"/>
    <s v="ARMAZEM BFC"/>
    <x v="0"/>
    <s v="27.665.906/0009-39"/>
    <d v="2023-07-24T00:00:00"/>
    <s v="B 1070"/>
    <n v="1593"/>
    <n v="2560"/>
    <n v="4"/>
    <x v="352"/>
    <x v="1"/>
    <x v="2"/>
    <x v="1"/>
    <x v="2"/>
    <x v="2"/>
    <s v="ARMAZENAMENTO"/>
    <n v="7"/>
    <s v="1900"/>
    <x v="8"/>
  </r>
  <r>
    <d v="2023-06-10T00:00:00"/>
    <s v="F"/>
    <s v="RIO ( VARIAS LOJAS - 8 LOJAS REX)"/>
    <x v="0"/>
    <s v="27.665.906/0009-39"/>
    <d v="2023-07-24T00:00:00"/>
    <s v="B 1071"/>
    <n v="1594"/>
    <n v="1600"/>
    <n v="4"/>
    <x v="352"/>
    <x v="1"/>
    <x v="2"/>
    <x v="1"/>
    <x v="2"/>
    <x v="2"/>
    <s v="FRETE EXTRAS"/>
    <n v="7"/>
    <s v="1900"/>
    <x v="8"/>
  </r>
  <r>
    <d v="2023-06-13T00:00:00"/>
    <s v="F"/>
    <s v="RIO (CP RIO X ARMAZEM BFC)"/>
    <x v="0"/>
    <s v="27.665.906/0009-39"/>
    <d v="2023-07-24T00:00:00"/>
    <s v="B 1073"/>
    <n v="1596"/>
    <n v="800"/>
    <n v="4"/>
    <x v="352"/>
    <x v="1"/>
    <x v="2"/>
    <x v="1"/>
    <x v="2"/>
    <x v="2"/>
    <s v="FRETE EXTRAS"/>
    <n v="7"/>
    <s v="1900"/>
    <x v="8"/>
  </r>
  <r>
    <d v="2023-06-13T00:00:00"/>
    <s v="F"/>
    <s v="RIO (CP RIO X ARMAZEM BFC)"/>
    <x v="0"/>
    <s v="27.665.906/0009-39"/>
    <d v="2023-07-24T00:00:00"/>
    <s v="B 1074"/>
    <n v="1597"/>
    <n v="800"/>
    <n v="4"/>
    <x v="352"/>
    <x v="1"/>
    <x v="2"/>
    <x v="1"/>
    <x v="2"/>
    <x v="2"/>
    <s v="FRETE EXTRAS"/>
    <n v="7"/>
    <s v="1900"/>
    <x v="8"/>
  </r>
  <r>
    <d v="2023-06-14T00:00:00"/>
    <s v="A"/>
    <s v="ARMAZEM BFC"/>
    <x v="0"/>
    <s v="27.665.906/0009-39"/>
    <d v="2023-07-24T00:00:00"/>
    <s v="B 1075"/>
    <n v="1598"/>
    <n v="2560"/>
    <n v="4"/>
    <x v="352"/>
    <x v="1"/>
    <x v="2"/>
    <x v="1"/>
    <x v="2"/>
    <x v="2"/>
    <s v="ARMAZENAMENTO"/>
    <n v="7"/>
    <s v="1900"/>
    <x v="8"/>
  </r>
  <r>
    <d v="2023-06-14T00:00:00"/>
    <s v="A"/>
    <s v="ARMAZEM BFC - CARGA DE RECIFE"/>
    <x v="0"/>
    <s v="27.665.906/0009-39"/>
    <d v="2023-07-24T00:00:00"/>
    <s v="B 1076"/>
    <n v="1599"/>
    <n v="2560"/>
    <n v="4"/>
    <x v="352"/>
    <x v="1"/>
    <x v="2"/>
    <x v="1"/>
    <x v="2"/>
    <x v="2"/>
    <s v="ARMAZENAMENTO"/>
    <n v="7"/>
    <s v="1900"/>
    <x v="8"/>
  </r>
  <r>
    <d v="2023-06-14T00:00:00"/>
    <s v="F"/>
    <s v="RIO ( CP RIO X ARMAZEM BFC)"/>
    <x v="0"/>
    <s v="27.665.906/0009-39"/>
    <d v="2023-07-24T00:00:00"/>
    <s v="B 1077"/>
    <n v="1600"/>
    <n v="800"/>
    <n v="4"/>
    <x v="352"/>
    <x v="1"/>
    <x v="2"/>
    <x v="1"/>
    <x v="2"/>
    <x v="2"/>
    <s v="FRETE EXTRAS"/>
    <n v="7"/>
    <s v="1900"/>
    <x v="8"/>
  </r>
  <r>
    <d v="2023-06-14T00:00:00"/>
    <s v="T"/>
    <s v="TUTTI QUITUTI (3 SAIDAS DIAS 14/06-15/06 )"/>
    <x v="9"/>
    <s v="32.968.396/0001-51"/>
    <d v="2023-06-16T00:00:00"/>
    <s v="PIX"/>
    <n v="1601"/>
    <n v="2100"/>
    <s v=""/>
    <x v="371"/>
    <x v="0"/>
    <x v="2"/>
    <x v="1"/>
    <x v="2"/>
    <x v="0"/>
    <s v="EMPRESA"/>
    <n v="6"/>
    <s v="2023"/>
    <x v="0"/>
  </r>
  <r>
    <d v="2023-06-14T00:00:00"/>
    <s v="F"/>
    <s v="RIO (HABIBS BAYMARKET)"/>
    <x v="0"/>
    <s v="27.665.906/0009-39"/>
    <d v="2023-07-24T00:00:00"/>
    <s v="B 1078"/>
    <n v="1602"/>
    <n v="500"/>
    <n v="4"/>
    <x v="352"/>
    <x v="1"/>
    <x v="2"/>
    <x v="1"/>
    <x v="2"/>
    <x v="2"/>
    <s v="FRETE EXTRAS"/>
    <n v="7"/>
    <s v="1900"/>
    <x v="8"/>
  </r>
  <r>
    <d v="2023-06-14T00:00:00"/>
    <s v="C"/>
    <s v="CAMARAVE"/>
    <x v="15"/>
    <s v="05.433.539/0002-39"/>
    <d v="2023-06-21T00:00:00"/>
    <s v="PIX"/>
    <n v="1603"/>
    <n v="658"/>
    <s v=""/>
    <x v="363"/>
    <x v="0"/>
    <x v="2"/>
    <x v="1"/>
    <x v="2"/>
    <x v="0"/>
    <s v="EMPRESA"/>
    <n v="6"/>
    <s v="2023"/>
    <x v="0"/>
  </r>
  <r>
    <d v="2023-06-15T00:00:00"/>
    <s v="F"/>
    <s v="RIO ( HABIBS BAYMARKET)"/>
    <x v="0"/>
    <s v="27.665.906/0009-39"/>
    <d v="2023-07-25T00:00:00"/>
    <s v="B 1079"/>
    <n v="1604"/>
    <n v="500"/>
    <n v="3"/>
    <x v="352"/>
    <x v="1"/>
    <x v="2"/>
    <x v="1"/>
    <x v="2"/>
    <x v="2"/>
    <s v="FRETE EXTRAS"/>
    <n v="7"/>
    <s v="1900"/>
    <x v="8"/>
  </r>
  <r>
    <d v="2023-06-15T00:00:00"/>
    <s v="F"/>
    <s v="RIO ( CP RIO X ARMAZEM BFC)"/>
    <x v="0"/>
    <s v="27.665.906/0009-39"/>
    <d v="2023-07-25T00:00:00"/>
    <s v="B 1080"/>
    <n v="1605"/>
    <n v="800"/>
    <n v="3"/>
    <x v="352"/>
    <x v="1"/>
    <x v="2"/>
    <x v="1"/>
    <x v="2"/>
    <x v="2"/>
    <s v="FRETE EXTRAS"/>
    <n v="7"/>
    <s v="1900"/>
    <x v="8"/>
  </r>
  <r>
    <d v="2023-06-15T00:00:00"/>
    <s v="A"/>
    <s v="ARMAZEM BFC - CARGA DE MONTE ALTO"/>
    <x v="0"/>
    <s v="27.665.906/0009-39"/>
    <d v="2023-07-25T00:00:00"/>
    <s v="B 1081"/>
    <n v="1606"/>
    <n v="2560"/>
    <n v="3"/>
    <x v="352"/>
    <x v="1"/>
    <x v="2"/>
    <x v="1"/>
    <x v="2"/>
    <x v="2"/>
    <s v="ARMAZENAMENTO"/>
    <n v="7"/>
    <s v="1900"/>
    <x v="8"/>
  </r>
  <r>
    <d v="2023-06-16T00:00:00"/>
    <s v="F"/>
    <s v="RIO ( VARIAS LOJAS - 7 LOJAS)"/>
    <x v="0"/>
    <s v="27.665.906/0009-39"/>
    <d v="2023-07-26T00:00:00"/>
    <s v="B 1082"/>
    <n v="1607"/>
    <n v="1050"/>
    <n v="2"/>
    <x v="352"/>
    <x v="1"/>
    <x v="2"/>
    <x v="1"/>
    <x v="2"/>
    <x v="2"/>
    <s v="FRETE EXTRAS"/>
    <n v="7"/>
    <s v="1900"/>
    <x v="8"/>
  </r>
  <r>
    <d v="2023-06-16T00:00:00"/>
    <s v="F"/>
    <s v="RIO ( VARIAS LOJAS - 11 LOJAS)"/>
    <x v="0"/>
    <s v="27.665.906/0009-39"/>
    <d v="2023-07-26T00:00:00"/>
    <s v="B 1083"/>
    <n v="1608"/>
    <n v="1650"/>
    <n v="2"/>
    <x v="352"/>
    <x v="1"/>
    <x v="2"/>
    <x v="1"/>
    <x v="2"/>
    <x v="2"/>
    <s v="FRETE EXTRAS"/>
    <n v="7"/>
    <s v="1900"/>
    <x v="8"/>
  </r>
  <r>
    <d v="2023-06-16T00:00:00"/>
    <s v="F"/>
    <s v="RIO ( VARIAS LOJAS - 13 LOJAS)"/>
    <x v="0"/>
    <s v="27.665.906/0009-39"/>
    <d v="2023-07-26T00:00:00"/>
    <s v="B 1084"/>
    <n v="1609"/>
    <n v="1800"/>
    <n v="2"/>
    <x v="352"/>
    <x v="1"/>
    <x v="2"/>
    <x v="1"/>
    <x v="2"/>
    <x v="2"/>
    <s v="FRETE EXTRAS"/>
    <n v="7"/>
    <s v="1900"/>
    <x v="8"/>
  </r>
  <r>
    <d v="2023-06-16T00:00:00"/>
    <s v="F"/>
    <s v="RIO ( VARIAS LOJAS - 8 LOJAS)"/>
    <x v="0"/>
    <s v="27.665.906/0009-39"/>
    <d v="2023-07-26T00:00:00"/>
    <s v="B 1085"/>
    <n v="1610"/>
    <n v="1200"/>
    <n v="2"/>
    <x v="352"/>
    <x v="1"/>
    <x v="2"/>
    <x v="1"/>
    <x v="2"/>
    <x v="2"/>
    <s v="FRETE EXTRAS"/>
    <n v="7"/>
    <s v="1900"/>
    <x v="8"/>
  </r>
  <r>
    <d v="2023-06-16T00:00:00"/>
    <s v="F"/>
    <s v="RIO ( VARIAS LOJAS - 7 LOJAS)"/>
    <x v="0"/>
    <s v="27.665.906/0009-39"/>
    <d v="2023-07-26T00:00:00"/>
    <s v="B 1086"/>
    <n v="1611"/>
    <n v="1050"/>
    <n v="2"/>
    <x v="352"/>
    <x v="1"/>
    <x v="2"/>
    <x v="1"/>
    <x v="2"/>
    <x v="2"/>
    <s v="FRETE EXTRAS"/>
    <n v="7"/>
    <s v="1900"/>
    <x v="8"/>
  </r>
  <r>
    <d v="2023-06-16T00:00:00"/>
    <s v="V"/>
    <s v="RIO DE JANEIRO X MONTE ALTO"/>
    <x v="0"/>
    <s v="27.665.906/0004-24 "/>
    <d v="2023-07-26T00:00:00"/>
    <s v="B 1087"/>
    <n v="1612"/>
    <n v="6271"/>
    <s v=""/>
    <x v="372"/>
    <x v="0"/>
    <x v="2"/>
    <x v="1"/>
    <x v="2"/>
    <x v="2"/>
    <s v="VIAGEM"/>
    <n v="7"/>
    <s v="2023"/>
    <x v="2"/>
  </r>
  <r>
    <d v="2023-06-16T00:00:00"/>
    <s v="F"/>
    <s v="RIO ( HABIBS SHOPPING BOULEVARD)"/>
    <x v="0"/>
    <s v="27.665.906/0009-39"/>
    <d v="2023-07-26T00:00:00"/>
    <s v="B 1088"/>
    <n v="1613"/>
    <n v="300"/>
    <n v="2"/>
    <x v="352"/>
    <x v="1"/>
    <x v="2"/>
    <x v="1"/>
    <x v="2"/>
    <x v="2"/>
    <s v="FRETE EXTRAS"/>
    <n v="7"/>
    <s v="1900"/>
    <x v="8"/>
  </r>
  <r>
    <d v="2023-06-16T00:00:00"/>
    <s v="SO"/>
    <s v="AMAZONIKA MUNDI (RJU-7B93)"/>
    <x v="13"/>
    <s v="30.897.876/0001-43"/>
    <d v="2023-06-23T00:00:00"/>
    <s v="B 1089"/>
    <n v="1614"/>
    <n v="2600"/>
    <s v=""/>
    <x v="373"/>
    <x v="0"/>
    <x v="2"/>
    <x v="1"/>
    <x v="2"/>
    <x v="0"/>
    <s v="EMPRESA"/>
    <n v="6"/>
    <s v="2023"/>
    <x v="0"/>
  </r>
  <r>
    <d v="2023-06-17T00:00:00"/>
    <s v="A"/>
    <s v="ARMAZEM BFC - CARGA DE CURITIBA"/>
    <x v="0"/>
    <s v="27.665.906/0009-39"/>
    <d v="2023-07-31T00:00:00"/>
    <s v="B 1090"/>
    <n v="1615"/>
    <n v="2240"/>
    <s v=""/>
    <x v="352"/>
    <x v="2"/>
    <x v="2"/>
    <x v="1"/>
    <x v="2"/>
    <x v="2"/>
    <s v="ARMAZENAMENTO"/>
    <n v="7"/>
    <s v="1900"/>
    <x v="8"/>
  </r>
  <r>
    <d v="2023-06-17T00:00:00"/>
    <s v="F"/>
    <s v="RIO ( VILOG)"/>
    <x v="0"/>
    <s v="27.665.906/0009-39"/>
    <d v="2023-07-31T00:00:00"/>
    <s v="B 1091"/>
    <n v="1616"/>
    <n v="1100"/>
    <s v=""/>
    <x v="352"/>
    <x v="2"/>
    <x v="2"/>
    <x v="1"/>
    <x v="2"/>
    <x v="2"/>
    <s v="FRETE EXTRAS"/>
    <n v="7"/>
    <s v="1900"/>
    <x v="8"/>
  </r>
  <r>
    <d v="2023-06-17T00:00:00"/>
    <s v="A"/>
    <s v="ARMAZEM BFC - CARGA DE GOIANIA"/>
    <x v="0"/>
    <s v="27.665.906/0009-39"/>
    <d v="2023-07-31T00:00:00"/>
    <s v="B 1092"/>
    <n v="1617"/>
    <n v="2560"/>
    <s v=""/>
    <x v="352"/>
    <x v="2"/>
    <x v="2"/>
    <x v="1"/>
    <x v="2"/>
    <x v="2"/>
    <s v="ARMAZENAMENTO"/>
    <n v="7"/>
    <s v="1900"/>
    <x v="8"/>
  </r>
  <r>
    <d v="2023-06-18T00:00:00"/>
    <s v="V"/>
    <s v="MONTE ALTO X RIO DE JANEIRO (RKK-5A29/LUIZ RICARDO)"/>
    <x v="0"/>
    <s v="27.665.906/0009-39"/>
    <d v="2023-07-31T00:00:00"/>
    <s v="B 1093"/>
    <n v="1618"/>
    <n v="5800"/>
    <s v=""/>
    <x v="352"/>
    <x v="2"/>
    <x v="2"/>
    <x v="1"/>
    <x v="2"/>
    <x v="2"/>
    <s v="VIAGEM"/>
    <n v="7"/>
    <s v="1900"/>
    <x v="8"/>
  </r>
  <r>
    <d v="2023-06-19T00:00:00"/>
    <s v="F"/>
    <s v="RIO ( CP RIO X ARMAZEM BFC - CARGA DE MONTE ALTO)"/>
    <x v="0"/>
    <s v="27.665.906/0009-39"/>
    <d v="2023-07-31T00:00:00"/>
    <s v="B 1094"/>
    <n v="1619"/>
    <n v="800"/>
    <s v=""/>
    <x v="352"/>
    <x v="2"/>
    <x v="2"/>
    <x v="1"/>
    <x v="2"/>
    <x v="2"/>
    <s v="FRETE EXTRAS"/>
    <n v="7"/>
    <s v="1900"/>
    <x v="8"/>
  </r>
  <r>
    <d v="2023-06-20T00:00:00"/>
    <s v="V"/>
    <s v="RIO DE JANEIRO X APARECIDA DE GOIÂNIA"/>
    <x v="0"/>
    <s v="27.665.906/0015-87"/>
    <d v="2023-07-31T00:00:00"/>
    <s v="B 1095"/>
    <n v="1621"/>
    <n v="9614"/>
    <s v=""/>
    <x v="352"/>
    <x v="2"/>
    <x v="2"/>
    <x v="1"/>
    <x v="2"/>
    <x v="2"/>
    <s v="VIAGEM"/>
    <n v="7"/>
    <s v="1900"/>
    <x v="8"/>
  </r>
  <r>
    <d v="2023-06-20T00:00:00"/>
    <s v="A"/>
    <s v="ARMAZEM BFC - CARDA DE MONTE ALTO"/>
    <x v="0"/>
    <s v="27.665.906/0009-39"/>
    <d v="2023-07-31T00:00:00"/>
    <s v="B 1096"/>
    <n v="1622"/>
    <n v="2240"/>
    <s v=""/>
    <x v="352"/>
    <x v="2"/>
    <x v="2"/>
    <x v="1"/>
    <x v="2"/>
    <x v="2"/>
    <s v="ARMAZENAMENTO"/>
    <n v="7"/>
    <s v="1900"/>
    <x v="8"/>
  </r>
  <r>
    <d v="2023-06-20T00:00:00"/>
    <s v="C"/>
    <s v="CAMARAVE (RKU-3A70)"/>
    <x v="15"/>
    <s v="05.433.539/0002-39"/>
    <d v="2023-07-03T00:00:00"/>
    <s v="PIX"/>
    <n v="1623"/>
    <n v="650"/>
    <s v=""/>
    <x v="354"/>
    <x v="0"/>
    <x v="2"/>
    <x v="1"/>
    <x v="2"/>
    <x v="2"/>
    <s v="EMPRESA"/>
    <n v="7"/>
    <s v="2023"/>
    <x v="2"/>
  </r>
  <r>
    <d v="2023-06-21T00:00:00"/>
    <s v="V"/>
    <s v="RIO DE JANEIRO X MONTE ALTO ( RJC-9H69 / WALLACE)"/>
    <x v="0"/>
    <s v="27.665.906/0004-24 "/>
    <d v="2023-07-31T00:00:00"/>
    <s v="B 1097"/>
    <n v="1624"/>
    <n v="6271"/>
    <s v=""/>
    <x v="352"/>
    <x v="2"/>
    <x v="2"/>
    <x v="1"/>
    <x v="2"/>
    <x v="2"/>
    <s v="VIAGEM"/>
    <n v="7"/>
    <s v="1900"/>
    <x v="8"/>
  </r>
  <r>
    <d v="2023-06-21T00:00:00"/>
    <s v="V"/>
    <s v="MONTE ALTO X PROMISSÃO ( RKK-5A29 / LUIZ RICARDO"/>
    <x v="0"/>
    <s v="27.665.906/0011-53"/>
    <d v="2023-07-31T00:00:00"/>
    <s v="B 1098"/>
    <n v="1625"/>
    <n v="4800"/>
    <s v=""/>
    <x v="352"/>
    <x v="2"/>
    <x v="2"/>
    <x v="1"/>
    <x v="2"/>
    <x v="2"/>
    <s v="VIAGEM"/>
    <n v="7"/>
    <s v="1900"/>
    <x v="8"/>
  </r>
  <r>
    <d v="2023-06-21T00:00:00"/>
    <s v="A"/>
    <s v="ARMAZEM BFC - CARGA DE CURITIBA"/>
    <x v="0"/>
    <s v="27.665.906/0009-39"/>
    <d v="2023-07-31T00:00:00"/>
    <s v="B 1099"/>
    <n v="1626"/>
    <n v="2240"/>
    <s v=""/>
    <x v="352"/>
    <x v="2"/>
    <x v="2"/>
    <x v="1"/>
    <x v="2"/>
    <x v="2"/>
    <s v="ARMAZENAMENTO"/>
    <n v="7"/>
    <s v="1900"/>
    <x v="8"/>
  </r>
  <r>
    <d v="2023-06-21T00:00:00"/>
    <s v="F"/>
    <s v="RIO (VARIAS LOJAS - 8 LOJAS)"/>
    <x v="0"/>
    <s v="27.665.906/0009-39"/>
    <d v="2023-07-31T00:00:00"/>
    <s v="B 1100"/>
    <n v="1627"/>
    <n v="1600"/>
    <s v=""/>
    <x v="352"/>
    <x v="2"/>
    <x v="2"/>
    <x v="1"/>
    <x v="2"/>
    <x v="2"/>
    <s v="FRETE EXTRAS"/>
    <n v="7"/>
    <s v="1900"/>
    <x v="8"/>
  </r>
  <r>
    <d v="2023-06-21T00:00:00"/>
    <s v="F"/>
    <s v="RIO (BAYMARKET)"/>
    <x v="0"/>
    <s v="27.665.906/0009-39"/>
    <d v="2023-07-31T00:00:00"/>
    <s v="B 1101"/>
    <n v="1629"/>
    <n v="500"/>
    <s v=""/>
    <x v="352"/>
    <x v="2"/>
    <x v="2"/>
    <x v="1"/>
    <x v="2"/>
    <x v="2"/>
    <s v="FRETE EXTRAS"/>
    <n v="7"/>
    <s v="1900"/>
    <x v="8"/>
  </r>
  <r>
    <d v="2023-06-21T00:00:00"/>
    <s v="T"/>
    <s v="TUTTI QUITUTI (RJY-6B44/RKU-3A70 22/06/2023)"/>
    <x v="9"/>
    <s v="32.968.396/0001-51"/>
    <d v="2023-06-23T00:00:00"/>
    <s v="PIX"/>
    <n v="1630"/>
    <n v="1400"/>
    <s v=""/>
    <x v="373"/>
    <x v="0"/>
    <x v="2"/>
    <x v="1"/>
    <x v="2"/>
    <x v="0"/>
    <s v="EMPRESA"/>
    <n v="6"/>
    <s v="2023"/>
    <x v="0"/>
  </r>
  <r>
    <d v="2023-06-22T00:00:00"/>
    <s v="V"/>
    <s v="PROMISSÃO X ITAPEVI"/>
    <x v="0"/>
    <s v="27.665.906/0003-43"/>
    <d v="2023-08-01T00:00:00"/>
    <s v="B 1102"/>
    <n v="1631"/>
    <n v="2500"/>
    <s v=""/>
    <x v="352"/>
    <x v="2"/>
    <x v="2"/>
    <x v="1"/>
    <x v="2"/>
    <x v="3"/>
    <s v="VIAGEM"/>
    <n v="8"/>
    <s v="1900"/>
    <x v="8"/>
  </r>
  <r>
    <d v="2023-06-22T00:00:00"/>
    <s v="F"/>
    <s v="RIO ( VARIAS LOJAS - 14 LOJAS REX)"/>
    <x v="0"/>
    <s v="27.665.906/0009-39"/>
    <d v="2023-08-01T00:00:00"/>
    <s v="B 1103"/>
    <n v="1632"/>
    <n v="2100"/>
    <s v=""/>
    <x v="352"/>
    <x v="2"/>
    <x v="2"/>
    <x v="1"/>
    <x v="2"/>
    <x v="3"/>
    <s v="FRETE EXTRAS"/>
    <n v="8"/>
    <s v="1900"/>
    <x v="8"/>
  </r>
  <r>
    <d v="2023-06-22T00:00:00"/>
    <s v="F"/>
    <s v="RIO ( VARIAS LOJAS - 07 LOJAS REX)"/>
    <x v="0"/>
    <s v="27.665.906/0009-39"/>
    <d v="2023-08-01T00:00:00"/>
    <s v="B 1104"/>
    <n v="1633"/>
    <n v="1050"/>
    <s v=""/>
    <x v="352"/>
    <x v="2"/>
    <x v="2"/>
    <x v="1"/>
    <x v="2"/>
    <x v="3"/>
    <s v="FRETE EXTRAS"/>
    <n v="8"/>
    <s v="1900"/>
    <x v="8"/>
  </r>
  <r>
    <d v="2023-06-22T00:00:00"/>
    <s v="F"/>
    <s v="RIO ( VARIAS LOJAS - 13 LOJAS REX)"/>
    <x v="0"/>
    <s v="27.665.906/0009-39"/>
    <d v="2023-08-01T00:00:00"/>
    <s v="B 1105"/>
    <n v="1634"/>
    <n v="1950"/>
    <s v=""/>
    <x v="352"/>
    <x v="2"/>
    <x v="2"/>
    <x v="1"/>
    <x v="2"/>
    <x v="3"/>
    <s v="FRETE EXTRAS"/>
    <n v="8"/>
    <s v="1900"/>
    <x v="8"/>
  </r>
  <r>
    <d v="2023-06-22T00:00:00"/>
    <s v="F"/>
    <s v="RIO ( BAYMARKET)"/>
    <x v="0"/>
    <s v="27.665.906/0009-39"/>
    <d v="2023-08-01T00:00:00"/>
    <s v="B 1106"/>
    <n v="1635"/>
    <n v="500"/>
    <s v=""/>
    <x v="352"/>
    <x v="2"/>
    <x v="2"/>
    <x v="1"/>
    <x v="2"/>
    <x v="3"/>
    <s v="FRETE EXTRAS"/>
    <n v="8"/>
    <s v="1900"/>
    <x v="8"/>
  </r>
  <r>
    <d v="2023-06-22T00:00:00"/>
    <s v="F"/>
    <s v="RIO (COLETA BAYMARKET)"/>
    <x v="0"/>
    <s v="27.665.906/0009-39"/>
    <d v="2023-08-01T00:00:00"/>
    <s v="B 1107"/>
    <n v="1636"/>
    <n v="300"/>
    <s v=""/>
    <x v="352"/>
    <x v="2"/>
    <x v="2"/>
    <x v="1"/>
    <x v="2"/>
    <x v="3"/>
    <s v="FRETE EXTRAS"/>
    <n v="8"/>
    <s v="1900"/>
    <x v="8"/>
  </r>
  <r>
    <d v="2023-06-23T00:00:00"/>
    <s v="A"/>
    <s v="ARMAZEM BFC - CARGA DE GOIANIA"/>
    <x v="0"/>
    <s v="27.665.906/0009-39"/>
    <d v="2023-08-02T00:00:00"/>
    <s v="B 1108"/>
    <n v="1637"/>
    <n v="2560"/>
    <s v=""/>
    <x v="352"/>
    <x v="2"/>
    <x v="2"/>
    <x v="1"/>
    <x v="2"/>
    <x v="3"/>
    <s v="ARMAZENAMENTO"/>
    <n v="8"/>
    <s v="1900"/>
    <x v="8"/>
  </r>
  <r>
    <d v="2023-06-24T00:00:00"/>
    <s v="F"/>
    <s v="RIO (VARIAS LOJAS - 13 LOJAS REX)"/>
    <x v="0"/>
    <s v="27.665.906/0009-39"/>
    <d v="2023-08-07T00:00:00"/>
    <s v="B 1109"/>
    <n v="1638"/>
    <n v="2080"/>
    <s v=""/>
    <x v="352"/>
    <x v="2"/>
    <x v="2"/>
    <x v="1"/>
    <x v="2"/>
    <x v="3"/>
    <s v="FRETE EXTRAS"/>
    <n v="8"/>
    <s v="1900"/>
    <x v="8"/>
  </r>
  <r>
    <d v="2023-06-24T00:00:00"/>
    <s v="A"/>
    <s v="ARMAZEM BFC - CARGA DE RECIFE"/>
    <x v="0"/>
    <s v="27.665.906/0009-39"/>
    <d v="2023-08-07T00:00:00"/>
    <s v="B 1110"/>
    <n v="1639"/>
    <n v="3744"/>
    <s v=""/>
    <x v="352"/>
    <x v="2"/>
    <x v="2"/>
    <x v="1"/>
    <x v="2"/>
    <x v="3"/>
    <s v="ARMAZENAMENTO"/>
    <n v="8"/>
    <s v="1900"/>
    <x v="8"/>
  </r>
  <r>
    <d v="2023-06-24T00:00:00"/>
    <s v="A"/>
    <s v="ARMAZENAMENTO TRUCK RJC-9H69 (3 DIARIAS)"/>
    <x v="0"/>
    <s v="27.665.906/0009-39"/>
    <d v="2023-08-07T00:00:00"/>
    <s v="B 1111"/>
    <n v="1640"/>
    <n v="2400"/>
    <s v=""/>
    <x v="352"/>
    <x v="2"/>
    <x v="2"/>
    <x v="1"/>
    <x v="2"/>
    <x v="3"/>
    <s v="ARMAZENAMENTO"/>
    <n v="8"/>
    <s v="1900"/>
    <x v="8"/>
  </r>
  <r>
    <d v="2023-06-24T00:00:00"/>
    <s v="V"/>
    <s v="RIO DE JANEIRO X APARECIDA DE GOIÂNIA  (LUIZ RICARDO / RKK-5A29)"/>
    <x v="0"/>
    <s v="27.665.906/0015-87"/>
    <d v="2023-08-07T00:00:00"/>
    <s v="B 1112"/>
    <n v="1641"/>
    <n v="9614"/>
    <s v=""/>
    <x v="352"/>
    <x v="2"/>
    <x v="2"/>
    <x v="1"/>
    <x v="2"/>
    <x v="3"/>
    <s v="VIAGEM"/>
    <n v="8"/>
    <s v="1900"/>
    <x v="8"/>
  </r>
  <r>
    <d v="2023-06-26T00:00:00"/>
    <s v="SO"/>
    <s v="AMAZONIKA MUNDI (RKH-2G26)"/>
    <x v="13"/>
    <s v="30.897.876/0001-43"/>
    <d v="2023-07-03T00:00:00"/>
    <s v="B 1113"/>
    <n v="1642"/>
    <n v="850"/>
    <s v=""/>
    <x v="354"/>
    <x v="0"/>
    <x v="2"/>
    <x v="1"/>
    <x v="2"/>
    <x v="2"/>
    <s v="EMPRESA"/>
    <n v="7"/>
    <s v="2023"/>
    <x v="2"/>
  </r>
  <r>
    <d v="2023-06-26T00:00:00"/>
    <s v="F"/>
    <s v="RIO ( CP RIO X ARMAZEM BFC )"/>
    <x v="0"/>
    <s v="27.665.906/0009-39"/>
    <d v="2023-08-07T00:00:00"/>
    <s v="B 1114"/>
    <n v="1643"/>
    <n v="800"/>
    <s v=""/>
    <x v="352"/>
    <x v="2"/>
    <x v="2"/>
    <x v="1"/>
    <x v="2"/>
    <x v="3"/>
    <s v="FRETE EXTRAS"/>
    <n v="8"/>
    <s v="1900"/>
    <x v="8"/>
  </r>
  <r>
    <d v="2023-06-27T00:00:00"/>
    <s v="F"/>
    <s v="RIO ( CP RIO X ARMAZEM BFC )"/>
    <x v="0"/>
    <s v="27.665.906/0009-39"/>
    <d v="2023-08-07T00:00:00"/>
    <s v="B 1115"/>
    <n v="1644"/>
    <n v="500"/>
    <s v=""/>
    <x v="352"/>
    <x v="2"/>
    <x v="2"/>
    <x v="1"/>
    <x v="2"/>
    <x v="3"/>
    <s v="FRETE EXTRAS"/>
    <n v="8"/>
    <s v="1900"/>
    <x v="8"/>
  </r>
  <r>
    <d v="2023-06-28T00:00:00"/>
    <s v="F"/>
    <s v="RIO ( VARIAS LOJAS - 11 LOJAS)"/>
    <x v="0"/>
    <s v="27.665.906/0009-39"/>
    <d v="2023-08-07T00:00:00"/>
    <s v="B 1116"/>
    <n v="1645"/>
    <n v="1650"/>
    <s v=""/>
    <x v="352"/>
    <x v="2"/>
    <x v="2"/>
    <x v="1"/>
    <x v="2"/>
    <x v="3"/>
    <s v="FRETE EXTRAS"/>
    <n v="8"/>
    <s v="1900"/>
    <x v="8"/>
  </r>
  <r>
    <d v="2023-06-28T00:00:00"/>
    <s v="F"/>
    <s v="RIO ( CP RIO X ARMAZEM BFC)"/>
    <x v="0"/>
    <s v="27.665.906/0009-39"/>
    <d v="2023-08-07T00:00:00"/>
    <s v="B 1117"/>
    <n v="1646"/>
    <n v="800"/>
    <s v=""/>
    <x v="352"/>
    <x v="2"/>
    <x v="2"/>
    <x v="1"/>
    <x v="2"/>
    <x v="3"/>
    <s v="FRETE EXTRAS"/>
    <n v="8"/>
    <s v="1900"/>
    <x v="8"/>
  </r>
  <r>
    <d v="2023-06-28T00:00:00"/>
    <s v="F"/>
    <s v="RIO ( CP RIO X ARMAZEM BFC)"/>
    <x v="0"/>
    <s v="27.665.906/0009-39"/>
    <d v="2023-08-07T00:00:00"/>
    <s v="B 1118"/>
    <n v="1647"/>
    <n v="800"/>
    <s v=""/>
    <x v="352"/>
    <x v="2"/>
    <x v="2"/>
    <x v="1"/>
    <x v="2"/>
    <x v="3"/>
    <s v="FRETE EXTRAS"/>
    <n v="8"/>
    <s v="1900"/>
    <x v="8"/>
  </r>
  <r>
    <d v="2023-06-28T00:00:00"/>
    <s v="A"/>
    <s v="ARMAZEM BFC - CARGA DE CURITIBA"/>
    <x v="0"/>
    <s v="27.665.906/0009-39"/>
    <d v="2023-08-07T00:00:00"/>
    <s v="B 1119"/>
    <n v="1648"/>
    <n v="1920"/>
    <s v=""/>
    <x v="352"/>
    <x v="2"/>
    <x v="2"/>
    <x v="1"/>
    <x v="2"/>
    <x v="3"/>
    <s v="ARMAZENAMENTO"/>
    <n v="8"/>
    <s v="1900"/>
    <x v="8"/>
  </r>
  <r>
    <d v="2023-06-28T00:00:00"/>
    <s v="T"/>
    <s v="TUTTI QUITUTI (RJY-6B44/RKH-2G26 29/06/2023)"/>
    <x v="9"/>
    <s v="32.968.396/0001-51"/>
    <d v="2023-06-30T00:00:00"/>
    <s v="PIX"/>
    <n v="1649"/>
    <n v="1400"/>
    <s v=""/>
    <x v="355"/>
    <x v="0"/>
    <x v="2"/>
    <x v="1"/>
    <x v="2"/>
    <x v="0"/>
    <s v="EMPRESA"/>
    <n v="6"/>
    <s v="2023"/>
    <x v="0"/>
  </r>
  <r>
    <d v="2023-06-28T00:00:00"/>
    <s v="SO"/>
    <s v="AMAZONIKA MUNDI (RKR-5J41)"/>
    <x v="13"/>
    <s v="30.897.876/0001-43"/>
    <d v="2023-07-05T00:00:00"/>
    <s v="PIX"/>
    <n v="1650"/>
    <n v="800"/>
    <s v=""/>
    <x v="374"/>
    <x v="0"/>
    <x v="2"/>
    <x v="1"/>
    <x v="2"/>
    <x v="2"/>
    <s v="EMPRESA"/>
    <n v="7"/>
    <s v="2023"/>
    <x v="2"/>
  </r>
  <r>
    <d v="2023-06-29T00:00:00"/>
    <s v="A"/>
    <s v="ARMAZEM BFC - CARGA DE MONTE ALTO"/>
    <x v="0"/>
    <s v="27.665.906/0009-39"/>
    <d v="2023-08-08T00:00:00"/>
    <s v="B 1121"/>
    <n v="1651"/>
    <n v="1920"/>
    <s v=""/>
    <x v="352"/>
    <x v="2"/>
    <x v="2"/>
    <x v="1"/>
    <x v="2"/>
    <x v="3"/>
    <s v="ARMAZENAMENTO"/>
    <n v="8"/>
    <s v="1900"/>
    <x v="8"/>
  </r>
  <r>
    <d v="2023-06-29T00:00:00"/>
    <s v="A"/>
    <s v="ARMAZEM BFC - CARGA DE CURITIBA"/>
    <x v="0"/>
    <s v="27.665.906/0009-39"/>
    <d v="2023-08-09T00:00:00"/>
    <s v="B 1122"/>
    <n v="1652"/>
    <n v="700"/>
    <s v=""/>
    <x v="352"/>
    <x v="2"/>
    <x v="2"/>
    <x v="1"/>
    <x v="2"/>
    <x v="3"/>
    <s v="ARMAZENAMENTO"/>
    <n v="8"/>
    <s v="1900"/>
    <x v="8"/>
  </r>
  <r>
    <d v="2023-06-30T00:00:00"/>
    <s v="V"/>
    <s v="RIO DE JANEIRO X MONTE ALTO (LUIZ RICARDO / RKK-5A29)"/>
    <x v="0"/>
    <s v="27.665.906/0004-24 "/>
    <d v="2023-08-09T00:00:00"/>
    <s v="B 1123"/>
    <n v="1653"/>
    <n v="6271"/>
    <s v=""/>
    <x v="352"/>
    <x v="2"/>
    <x v="2"/>
    <x v="1"/>
    <x v="2"/>
    <x v="3"/>
    <s v="VIAGEM"/>
    <n v="8"/>
    <s v="1900"/>
    <x v="8"/>
  </r>
  <r>
    <d v="2023-06-30T00:00:00"/>
    <s v="F"/>
    <s v="RIO ( VARIAS LOJAS - 5 LOJAS REX)"/>
    <x v="0"/>
    <s v="27.665.906/0009-39"/>
    <d v="2023-08-09T00:00:00"/>
    <s v="B 1124"/>
    <n v="1654"/>
    <n v="750"/>
    <s v=""/>
    <x v="352"/>
    <x v="2"/>
    <x v="2"/>
    <x v="1"/>
    <x v="2"/>
    <x v="3"/>
    <s v="FRETE EXTRAS"/>
    <n v="8"/>
    <s v="1900"/>
    <x v="8"/>
  </r>
  <r>
    <d v="2023-06-30T00:00:00"/>
    <s v="V"/>
    <s v="AMAZONIKA MUNDI (RKH-5J65)"/>
    <x v="13"/>
    <s v="30.897.876/0001-43"/>
    <d v="2023-07-10T00:00:00"/>
    <s v="B 1126"/>
    <n v="1655"/>
    <n v="2600"/>
    <s v=""/>
    <x v="369"/>
    <x v="0"/>
    <x v="2"/>
    <x v="1"/>
    <x v="2"/>
    <x v="2"/>
    <s v="VIAGEM"/>
    <n v="7"/>
    <s v="2023"/>
    <x v="2"/>
  </r>
  <r>
    <d v="2023-06-30T00:00:00"/>
    <s v="F"/>
    <s v="RIO ( CP RIO X ARMAZEM BFC)"/>
    <x v="0"/>
    <s v="27.665.906/0009-39"/>
    <d v="2023-08-09T00:00:00"/>
    <s v="B 1127"/>
    <n v="1656"/>
    <n v="800"/>
    <s v=""/>
    <x v="352"/>
    <x v="2"/>
    <x v="2"/>
    <x v="1"/>
    <x v="2"/>
    <x v="3"/>
    <s v="FRETE EXTRAS"/>
    <n v="8"/>
    <s v="1900"/>
    <x v="8"/>
  </r>
  <r>
    <d v="2023-07-03T00:00:00"/>
    <s v="V"/>
    <s v="MONTE ALTO X RIO DE JANEIRO (RKK-5A29/LUIZ RICARDO)"/>
    <x v="0"/>
    <s v="27.665.906/0009-39"/>
    <d v="2023-08-14T00:00:00"/>
    <s v="B 1128"/>
    <n v="1657"/>
    <n v="5800"/>
    <s v=""/>
    <x v="352"/>
    <x v="2"/>
    <x v="2"/>
    <x v="2"/>
    <x v="2"/>
    <x v="3"/>
    <s v="VIAGEM"/>
    <n v="8"/>
    <s v="1900"/>
    <x v="8"/>
  </r>
  <r>
    <d v="2023-07-03T00:00:00"/>
    <s v="F"/>
    <s v="RIO ( VARIAS LOJAS - 14 LOJAS HABIBS)"/>
    <x v="0"/>
    <s v="27.665.906/0009-39"/>
    <d v="2023-08-14T00:00:00"/>
    <s v="B 1129"/>
    <n v="1658"/>
    <n v="2800"/>
    <s v=""/>
    <x v="352"/>
    <x v="2"/>
    <x v="2"/>
    <x v="2"/>
    <x v="2"/>
    <x v="3"/>
    <s v="FRETE EXTRAS"/>
    <n v="8"/>
    <s v="1900"/>
    <x v="8"/>
  </r>
  <r>
    <d v="2023-07-03T00:00:00"/>
    <s v="F"/>
    <s v="RIO ( VARIAS LOJAS - 12 LOJAS HABIBS)"/>
    <x v="0"/>
    <s v="27.665.906/0009-39"/>
    <d v="2023-08-14T00:00:00"/>
    <s v="B 1130"/>
    <n v="1659"/>
    <n v="2400"/>
    <s v=""/>
    <x v="352"/>
    <x v="2"/>
    <x v="2"/>
    <x v="2"/>
    <x v="2"/>
    <x v="3"/>
    <s v="FRETE EXTRAS"/>
    <n v="8"/>
    <s v="1900"/>
    <x v="8"/>
  </r>
  <r>
    <d v="2023-07-03T00:00:00"/>
    <s v="F"/>
    <s v="RIO ( CP RIO X MACAÉ)"/>
    <x v="0"/>
    <s v="27.665.906/0009-39"/>
    <d v="2023-08-14T00:00:00"/>
    <s v="B 1131"/>
    <n v="1660"/>
    <n v="1600"/>
    <s v=""/>
    <x v="352"/>
    <x v="2"/>
    <x v="2"/>
    <x v="2"/>
    <x v="2"/>
    <x v="3"/>
    <s v="FRETE EXTRAS"/>
    <n v="8"/>
    <s v="1900"/>
    <x v="8"/>
  </r>
  <r>
    <d v="2023-07-03T00:00:00"/>
    <s v="F"/>
    <s v="RIO ( CP RIO X ARMAZEM BFC)"/>
    <x v="0"/>
    <s v="27.665.906/0009-39"/>
    <d v="2023-08-14T00:00:00"/>
    <s v="B 1132"/>
    <n v="1661"/>
    <n v="800"/>
    <s v=""/>
    <x v="352"/>
    <x v="2"/>
    <x v="2"/>
    <x v="2"/>
    <x v="2"/>
    <x v="3"/>
    <s v="FRETE EXTRAS"/>
    <n v="8"/>
    <s v="1900"/>
    <x v="8"/>
  </r>
  <r>
    <d v="2023-07-04T00:00:00"/>
    <s v="A"/>
    <s v="ARMAZEM BFC - CARGA DE CURITIBA"/>
    <x v="0"/>
    <s v="27.665.906/0009-39"/>
    <d v="2023-08-14T00:00:00"/>
    <s v="B 1133"/>
    <n v="1662"/>
    <n v="2560"/>
    <s v=""/>
    <x v="352"/>
    <x v="2"/>
    <x v="2"/>
    <x v="2"/>
    <x v="2"/>
    <x v="3"/>
    <s v="ARMAZENAMENTO"/>
    <n v="8"/>
    <s v="1900"/>
    <x v="8"/>
  </r>
  <r>
    <d v="2023-07-04T00:00:00"/>
    <s v="F"/>
    <s v="RIO ( CP RIO X ARMAZEM BFC)"/>
    <x v="0"/>
    <s v="27.665.906/0009-39"/>
    <d v="2023-08-14T00:00:00"/>
    <s v="B 1134"/>
    <n v="1663"/>
    <n v="800"/>
    <s v=""/>
    <x v="352"/>
    <x v="2"/>
    <x v="2"/>
    <x v="2"/>
    <x v="2"/>
    <x v="3"/>
    <s v="FRETE EXTRAS"/>
    <n v="8"/>
    <s v="1900"/>
    <x v="8"/>
  </r>
  <r>
    <d v="2023-07-04T00:00:00"/>
    <s v="C"/>
    <s v="CAMARAVE (RKR-5J41)"/>
    <x v="15"/>
    <s v="05.433.539/0002-39"/>
    <d v="2023-07-12T00:00:00"/>
    <s v="B 1135"/>
    <n v="1664"/>
    <n v="700"/>
    <s v=""/>
    <x v="375"/>
    <x v="0"/>
    <x v="2"/>
    <x v="2"/>
    <x v="2"/>
    <x v="2"/>
    <s v="EMPRESA"/>
    <n v="7"/>
    <s v="2023"/>
    <x v="2"/>
  </r>
  <r>
    <d v="2023-07-05T00:00:00"/>
    <s v="A"/>
    <s v="ARMAZEM BFC - CARGA DE RECIFE"/>
    <x v="0"/>
    <s v="27.665.906/0009-39"/>
    <d v="2023-08-14T00:00:00"/>
    <s v="B 1136"/>
    <n v="1665"/>
    <n v="4160"/>
    <s v=""/>
    <x v="352"/>
    <x v="2"/>
    <x v="2"/>
    <x v="2"/>
    <x v="2"/>
    <x v="3"/>
    <s v="ARMAZENAMENTO"/>
    <n v="8"/>
    <s v="1900"/>
    <x v="8"/>
  </r>
  <r>
    <d v="2023-07-06T00:00:00"/>
    <s v="V"/>
    <s v="RIO DE JANEIRO X MONTE ALTO (LUIZ RICARDO / RKK-5A29)"/>
    <x v="0"/>
    <s v="27.665.906/0004-24 "/>
    <d v="2023-08-15T00:00:00"/>
    <s v="B 1137"/>
    <n v="1666"/>
    <n v="6271"/>
    <s v=""/>
    <x v="352"/>
    <x v="2"/>
    <x v="2"/>
    <x v="2"/>
    <x v="2"/>
    <x v="3"/>
    <s v="VIAGEM"/>
    <n v="8"/>
    <s v="1900"/>
    <x v="8"/>
  </r>
  <r>
    <d v="2023-07-06T00:00:00"/>
    <s v="F"/>
    <s v="RIO (CP RIO X ARMAZEM BFC)"/>
    <x v="0"/>
    <s v="27.665.906/0009-39"/>
    <d v="2023-08-16T00:00:00"/>
    <s v="B 1138"/>
    <n v="1667"/>
    <n v="800"/>
    <s v=""/>
    <x v="352"/>
    <x v="2"/>
    <x v="2"/>
    <x v="2"/>
    <x v="2"/>
    <x v="3"/>
    <s v="FRETE EXTRAS"/>
    <n v="8"/>
    <s v="1900"/>
    <x v="8"/>
  </r>
  <r>
    <d v="2023-07-07T00:00:00"/>
    <s v="V"/>
    <s v="MONTE ALTO X RIO DE JANEIRO (RKK-5A29/LUIZ RICARDO)"/>
    <x v="0"/>
    <s v="27.665.906/0009-39"/>
    <d v="2023-08-16T00:00:00"/>
    <s v="B 1139"/>
    <n v="1668"/>
    <n v="5800"/>
    <s v=""/>
    <x v="352"/>
    <x v="2"/>
    <x v="2"/>
    <x v="2"/>
    <x v="2"/>
    <x v="3"/>
    <s v="VIAGEM"/>
    <n v="8"/>
    <s v="1900"/>
    <x v="8"/>
  </r>
  <r>
    <d v="2023-07-07T00:00:00"/>
    <s v="A"/>
    <s v="ARMAZEM BFC - CARGA DE CURITIBA"/>
    <x v="0"/>
    <s v="27.665.906/0009-39"/>
    <d v="2023-08-16T00:00:00"/>
    <s v="B 1140"/>
    <n v="1669"/>
    <n v="2560"/>
    <s v=""/>
    <x v="352"/>
    <x v="2"/>
    <x v="2"/>
    <x v="2"/>
    <x v="2"/>
    <x v="3"/>
    <s v="ARMAZENAMENTO"/>
    <n v="8"/>
    <s v="1900"/>
    <x v="8"/>
  </r>
  <r>
    <d v="2023-07-10T00:00:00"/>
    <s v="V"/>
    <s v="RIO DE JANEIRO X ITAPEVI ( RJC-9H69 - LUIZ RICARDO)"/>
    <x v="0"/>
    <s v="27.665.906/0003-43"/>
    <d v="2023-08-21T00:00:00"/>
    <s v="B 1142"/>
    <n v="1672"/>
    <n v="5450"/>
    <s v=""/>
    <x v="352"/>
    <x v="2"/>
    <x v="2"/>
    <x v="2"/>
    <x v="2"/>
    <x v="3"/>
    <s v="VIAGEM"/>
    <n v="8"/>
    <s v="1900"/>
    <x v="8"/>
  </r>
  <r>
    <d v="2023-07-10T00:00:00"/>
    <s v="V"/>
    <s v="RIO DE JANEIRO X MONTE ALTO ( RKK-5A29 - WALLACE)"/>
    <x v="0"/>
    <s v="27.665.906/0004-24 "/>
    <d v="2023-08-21T00:00:00"/>
    <s v="B 1143"/>
    <n v="1673"/>
    <n v="6271"/>
    <s v=""/>
    <x v="352"/>
    <x v="2"/>
    <x v="2"/>
    <x v="2"/>
    <x v="2"/>
    <x v="3"/>
    <s v="VIAGEM"/>
    <n v="8"/>
    <s v="1900"/>
    <x v="8"/>
  </r>
  <r>
    <d v="2023-07-11T00:00:00"/>
    <s v="F"/>
    <s v="RIO ( CP RIO X ARMAZEM BFC - CARGA DE CURITIBA)"/>
    <x v="0"/>
    <s v="27.665.906/0009-39"/>
    <d v="2023-08-21T00:00:00"/>
    <s v="B 1144"/>
    <n v="1674"/>
    <n v="800"/>
    <s v=""/>
    <x v="352"/>
    <x v="2"/>
    <x v="2"/>
    <x v="2"/>
    <x v="2"/>
    <x v="3"/>
    <s v="FRETE EXTRAS"/>
    <n v="8"/>
    <s v="1900"/>
    <x v="8"/>
  </r>
  <r>
    <d v="2023-07-12T00:00:00"/>
    <s v="A"/>
    <s v="ARMAZEM BFC - CARGA DE CURITIBA"/>
    <x v="0"/>
    <s v="27.665.906/0009-39"/>
    <d v="2023-08-21T00:00:00"/>
    <s v="B 1145"/>
    <n v="1675"/>
    <n v="2560"/>
    <s v=""/>
    <x v="352"/>
    <x v="2"/>
    <x v="2"/>
    <x v="2"/>
    <x v="2"/>
    <x v="3"/>
    <s v="ARMAZENAMENTO"/>
    <n v="8"/>
    <s v="1900"/>
    <x v="8"/>
  </r>
  <r>
    <d v="2023-07-12T00:00:00"/>
    <s v="F"/>
    <s v="RIO ( CP RIO X ARMAZEM BFC - CARGA DE RECIFE)"/>
    <x v="0"/>
    <s v="27.665.906/0009-39"/>
    <d v="2023-08-22T00:00:00"/>
    <s v="B 1146"/>
    <n v="1676"/>
    <n v="800"/>
    <s v=""/>
    <x v="352"/>
    <x v="2"/>
    <x v="2"/>
    <x v="2"/>
    <x v="2"/>
    <x v="3"/>
    <s v="FRETE EXTRAS"/>
    <n v="8"/>
    <s v="1900"/>
    <x v="8"/>
  </r>
  <r>
    <d v="2023-07-12T00:00:00"/>
    <s v="A"/>
    <s v="ARMAZENAMENTO TRUCK RJC-9H69 - CARGA CEBOLA"/>
    <x v="0"/>
    <s v="27.665.906/0009-39"/>
    <d v="2023-08-22T00:00:00"/>
    <s v="B 1147"/>
    <n v="1677"/>
    <n v="800"/>
    <s v=""/>
    <x v="352"/>
    <x v="2"/>
    <x v="2"/>
    <x v="2"/>
    <x v="2"/>
    <x v="3"/>
    <s v="ARMAZENAMENTO"/>
    <n v="8"/>
    <s v="1900"/>
    <x v="8"/>
  </r>
  <r>
    <d v="2023-07-14T00:00:00"/>
    <s v="V"/>
    <s v="CP RIO X CP GOIANIA"/>
    <x v="0"/>
    <s v="27.665.906/0015-87"/>
    <d v="2023-08-23T00:00:00"/>
    <s v="B1148"/>
    <n v="1678"/>
    <n v="9500"/>
    <s v=""/>
    <x v="352"/>
    <x v="2"/>
    <x v="2"/>
    <x v="2"/>
    <x v="2"/>
    <x v="3"/>
    <s v="VIAGEM"/>
    <n v="8"/>
    <s v="1900"/>
    <x v="8"/>
  </r>
  <r>
    <d v="2023-07-14T00:00:00"/>
    <s v="V"/>
    <s v="CP RIO X CP ITAPEVI"/>
    <x v="0"/>
    <s v="27.665.906/0003-43"/>
    <d v="2023-08-23T00:00:00"/>
    <s v="B1149"/>
    <n v="1679"/>
    <n v="5450"/>
    <s v=""/>
    <x v="352"/>
    <x v="2"/>
    <x v="2"/>
    <x v="2"/>
    <x v="2"/>
    <x v="3"/>
    <s v="VIAGEM"/>
    <n v="8"/>
    <s v="1900"/>
    <x v="8"/>
  </r>
  <r>
    <d v="2023-07-14T00:00:00"/>
    <s v="V"/>
    <s v="RIO DE JANEIRO X SÃO PAULO"/>
    <x v="13"/>
    <s v="30.897.8760001.43"/>
    <d v="2023-07-24T00:00:00"/>
    <s v="B1150"/>
    <n v="1680"/>
    <n v="260000"/>
    <s v=""/>
    <x v="352"/>
    <x v="2"/>
    <x v="2"/>
    <x v="2"/>
    <x v="2"/>
    <x v="2"/>
    <s v="VIAGEM"/>
    <n v="7"/>
    <s v="1900"/>
    <x v="8"/>
  </r>
  <r>
    <d v="2023-07-17T00:00:00"/>
    <s v="F"/>
    <s v="CP RIO X ARMAZME BFC"/>
    <x v="0"/>
    <s v="27.665.906.009-39"/>
    <d v="2023-08-28T00:00:00"/>
    <s v="B1151"/>
    <n v="1681"/>
    <n v="800"/>
    <s v=""/>
    <x v="352"/>
    <x v="2"/>
    <x v="2"/>
    <x v="2"/>
    <x v="2"/>
    <x v="3"/>
    <s v="FRETE EXTRAS"/>
    <n v="8"/>
    <s v="1900"/>
    <x v="8"/>
  </r>
  <r>
    <d v="2023-07-17T00:00:00"/>
    <s v="A"/>
    <s v="ARMAZEM BFC -CARGA DE BELEM"/>
    <x v="0"/>
    <s v="27.665.906.0009-39"/>
    <d v="2023-08-28T00:00:00"/>
    <s v="B1152"/>
    <n v="1682"/>
    <n v="2240"/>
    <s v=""/>
    <x v="352"/>
    <x v="2"/>
    <x v="2"/>
    <x v="2"/>
    <x v="2"/>
    <x v="3"/>
    <s v="ARMAZENAMENTO"/>
    <n v="8"/>
    <s v="1900"/>
    <x v="8"/>
  </r>
  <r>
    <d v="2023-07-17T00:00:00"/>
    <s v="A"/>
    <s v="ARMAZEM BFC - CARGA DE RECIFE"/>
    <x v="0"/>
    <s v="27.665.906.0009.39"/>
    <d v="2023-08-28T00:00:00"/>
    <s v="B1153"/>
    <n v="1683"/>
    <n v="4320"/>
    <s v=""/>
    <x v="352"/>
    <x v="2"/>
    <x v="2"/>
    <x v="2"/>
    <x v="2"/>
    <x v="3"/>
    <s v="ARMAZENAMENTO"/>
    <n v="8"/>
    <s v="1900"/>
    <x v="8"/>
  </r>
  <r>
    <d v="2023-07-18T00:00:00"/>
    <s v="F"/>
    <s v="CP RIO X ARMAZEM BFC"/>
    <x v="0"/>
    <s v="27.665.906.0009-39"/>
    <d v="2023-08-28T00:00:00"/>
    <s v="B1154"/>
    <n v="1684"/>
    <n v="800"/>
    <s v=""/>
    <x v="352"/>
    <x v="2"/>
    <x v="2"/>
    <x v="2"/>
    <x v="2"/>
    <x v="3"/>
    <s v="FRETE EXTRAS"/>
    <n v="8"/>
    <s v="1900"/>
    <x v="8"/>
  </r>
  <r>
    <d v="2023-07-18T00:00:00"/>
    <s v="A"/>
    <s v="ARMAZEM BFC - CARGA DE CURITIBA"/>
    <x v="0"/>
    <s v="27.665.906.0009.39"/>
    <d v="2023-08-28T00:00:00"/>
    <s v="B1155"/>
    <n v="1685"/>
    <n v="1120"/>
    <s v=""/>
    <x v="352"/>
    <x v="2"/>
    <x v="2"/>
    <x v="2"/>
    <x v="2"/>
    <x v="3"/>
    <s v="ARMAZENAMENTO"/>
    <n v="8"/>
    <s v="1900"/>
    <x v="8"/>
  </r>
  <r>
    <d v="2023-06-01T00:00:00"/>
    <s v="MF"/>
    <s v="MARFRIG (01/05/2023 A 15/05/2023)"/>
    <x v="16"/>
    <s v="-"/>
    <d v="2023-06-01T00:00:00"/>
    <s v="-"/>
    <m/>
    <n v="13607"/>
    <s v=""/>
    <x v="350"/>
    <x v="0"/>
    <x v="2"/>
    <x v="1"/>
    <x v="2"/>
    <x v="0"/>
    <s v=""/>
    <n v="6"/>
    <s v="2023"/>
    <x v="0"/>
  </r>
  <r>
    <d v="2023-06-14T00:00:00"/>
    <s v="PP"/>
    <s v="PIP PAF"/>
    <x v="12"/>
    <s v="33.028.213/0001-80"/>
    <d v="2023-06-14T00:00:00"/>
    <s v="PIX"/>
    <m/>
    <n v="1163.6500000000001"/>
    <s v=""/>
    <x v="330"/>
    <x v="0"/>
    <x v="2"/>
    <x v="1"/>
    <x v="2"/>
    <x v="0"/>
    <s v="EMPRESA"/>
    <n v="6"/>
    <s v="2023"/>
    <x v="0"/>
  </r>
  <r>
    <d v="2023-06-02T00:00:00"/>
    <s v="CD"/>
    <s v="CASA D ARY(02/06/2023 RJ X SP RKH-5J65)"/>
    <x v="17"/>
    <s v="49.667.334/0001-01"/>
    <d v="2023-06-05T00:00:00"/>
    <s v="PIX"/>
    <m/>
    <n v="2600"/>
    <s v=""/>
    <x v="356"/>
    <x v="0"/>
    <x v="2"/>
    <x v="1"/>
    <x v="2"/>
    <x v="0"/>
    <s v=""/>
    <n v="6"/>
    <s v="2023"/>
    <x v="0"/>
  </r>
  <r>
    <d v="2023-06-02T00:00:00"/>
    <s v="PP"/>
    <s v="PIF PAF (24/05 - 02/06)"/>
    <x v="12"/>
    <s v="33.028.213/0001-80"/>
    <d v="2023-06-06T00:00:00"/>
    <s v="PIX"/>
    <m/>
    <n v="4583.01"/>
    <s v=""/>
    <x v="358"/>
    <x v="0"/>
    <x v="2"/>
    <x v="1"/>
    <x v="2"/>
    <x v="0"/>
    <s v="EMPRESA"/>
    <n v="6"/>
    <s v="2023"/>
    <x v="0"/>
  </r>
  <r>
    <d v="2023-07-07T00:00:00"/>
    <s v="CD"/>
    <s v="CASA D ARY(07/07/2023 RJ X SP RKR-5J41)"/>
    <x v="17"/>
    <s v="49.667.334/0001-01"/>
    <d v="2023-07-07T00:00:00"/>
    <s v="PIX"/>
    <m/>
    <n v="2600"/>
    <s v=""/>
    <x v="374"/>
    <x v="0"/>
    <x v="2"/>
    <x v="2"/>
    <x v="2"/>
    <x v="2"/>
    <s v=""/>
    <n v="7"/>
    <s v="2023"/>
    <x v="2"/>
  </r>
  <r>
    <d v="2023-07-19T00:00:00"/>
    <s v="F"/>
    <s v="CP RIO X ARMAZEM BFC"/>
    <x v="0"/>
    <s v="27.665.906/0009-39"/>
    <d v="2023-08-28T00:00:00"/>
    <m/>
    <n v="1686"/>
    <n v="800"/>
    <s v=""/>
    <x v="352"/>
    <x v="2"/>
    <x v="2"/>
    <x v="2"/>
    <x v="2"/>
    <x v="3"/>
    <s v="FRETE EXTRAS"/>
    <n v="8"/>
    <s v="1900"/>
    <x v="8"/>
  </r>
  <r>
    <d v="2023-07-19T00:00:00"/>
    <s v="A"/>
    <s v="ARMAZEM BFC - CARGA MONTE ALTO SP"/>
    <x v="0"/>
    <s v="27.665.906/0009-39"/>
    <d v="2023-08-28T00:00:00"/>
    <m/>
    <n v="1687"/>
    <n v="2240"/>
    <s v=""/>
    <x v="352"/>
    <x v="2"/>
    <x v="2"/>
    <x v="2"/>
    <x v="2"/>
    <x v="3"/>
    <s v="ARMAZENAMENTO"/>
    <n v="8"/>
    <s v="1900"/>
    <x v="8"/>
  </r>
  <r>
    <d v="2023-07-20T00:00:00"/>
    <s v="V"/>
    <s v="CP RIO X CP MONTE ALTO"/>
    <x v="0"/>
    <s v="27.665.906/0004-24"/>
    <d v="2023-08-29T00:00:00"/>
    <m/>
    <n v="1688"/>
    <n v="6270"/>
    <s v=""/>
    <x v="352"/>
    <x v="2"/>
    <x v="2"/>
    <x v="2"/>
    <x v="2"/>
    <x v="3"/>
    <s v="VIAGEM"/>
    <n v="8"/>
    <s v="1900"/>
    <x v="8"/>
  </r>
  <r>
    <d v="2023-07-20T00:00:00"/>
    <s v="V"/>
    <s v="CP RIO X CP ITAPEVI SP"/>
    <x v="0"/>
    <s v="27.665.906/0003-43"/>
    <d v="2023-08-29T00:00:00"/>
    <m/>
    <n v="1689"/>
    <n v="4200"/>
    <s v=""/>
    <x v="352"/>
    <x v="2"/>
    <x v="2"/>
    <x v="2"/>
    <x v="2"/>
    <x v="3"/>
    <s v="VIAGEM"/>
    <n v="8"/>
    <s v="1900"/>
    <x v="8"/>
  </r>
  <r>
    <d v="2023-07-21T00:00:00"/>
    <s v="F"/>
    <s v="19 LOJAS REX NO RIO DE JANEIRO"/>
    <x v="0"/>
    <s v="27.665.906/0009-39"/>
    <d v="2023-08-30T00:00:00"/>
    <m/>
    <n v="1690"/>
    <n v="2850"/>
    <s v=""/>
    <x v="352"/>
    <x v="2"/>
    <x v="2"/>
    <x v="2"/>
    <x v="2"/>
    <x v="3"/>
    <s v="FRETE EXTRAS"/>
    <n v="8"/>
    <s v="1900"/>
    <x v="8"/>
  </r>
  <r>
    <d v="2023-07-21T00:00:00"/>
    <s v="F"/>
    <s v="19 LOJAS REX NO RIO DE JANEIRO"/>
    <x v="0"/>
    <s v="27.665.906/0009-39"/>
    <d v="2023-08-30T00:00:00"/>
    <m/>
    <n v="1691"/>
    <n v="1950"/>
    <s v=""/>
    <x v="352"/>
    <x v="2"/>
    <x v="2"/>
    <x v="2"/>
    <x v="2"/>
    <x v="3"/>
    <s v="FRETE EXTRAS"/>
    <n v="8"/>
    <s v="1900"/>
    <x v="8"/>
  </r>
  <r>
    <d v="2023-07-21T00:00:00"/>
    <s v="V"/>
    <s v="CP ITAPEVI X CP RIO"/>
    <x v="0"/>
    <s v="27.665.906/0009-39"/>
    <d v="2023-08-30T00:00:00"/>
    <m/>
    <n v="1692"/>
    <n v="5525"/>
    <s v=""/>
    <x v="352"/>
    <x v="2"/>
    <x v="2"/>
    <x v="2"/>
    <x v="2"/>
    <x v="3"/>
    <s v="VIAGEM"/>
    <n v="8"/>
    <s v="1900"/>
    <x v="8"/>
  </r>
  <r>
    <d v="2023-07-21T00:00:00"/>
    <s v="V"/>
    <s v="CP MONTE ALTO X CP ITAPEVI"/>
    <x v="0"/>
    <s v="27.665.906/0003-43"/>
    <d v="2023-08-30T00:00:00"/>
    <m/>
    <n v="1693"/>
    <n v="5300"/>
    <s v=""/>
    <x v="352"/>
    <x v="2"/>
    <x v="2"/>
    <x v="2"/>
    <x v="2"/>
    <x v="3"/>
    <s v="VIAGEM"/>
    <n v="8"/>
    <s v="1900"/>
    <x v="8"/>
  </r>
  <r>
    <d v="2023-07-24T00:00:00"/>
    <s v="V"/>
    <s v="CP RIO X CP ITAPEVI SP"/>
    <x v="0"/>
    <s v="27.665.906/0003-43"/>
    <d v="2023-09-02T00:00:00"/>
    <m/>
    <n v="1694"/>
    <n v="5450"/>
    <s v=""/>
    <x v="352"/>
    <x v="2"/>
    <x v="2"/>
    <x v="2"/>
    <x v="2"/>
    <x v="4"/>
    <s v="VIAGEM"/>
    <n v="9"/>
    <s v="1900"/>
    <x v="8"/>
  </r>
  <r>
    <d v="2023-07-24T00:00:00"/>
    <s v="V"/>
    <s v="CP RIO X CP ITAPEVI SP"/>
    <x v="0"/>
    <s v="27.665.906/0003-43"/>
    <d v="2023-09-02T00:00:00"/>
    <m/>
    <n v="1695"/>
    <n v="5450"/>
    <s v=""/>
    <x v="352"/>
    <x v="2"/>
    <x v="2"/>
    <x v="2"/>
    <x v="2"/>
    <x v="4"/>
    <s v="VIAGEM"/>
    <n v="9"/>
    <s v="1900"/>
    <x v="8"/>
  </r>
  <r>
    <d v="2023-07-25T00:00:00"/>
    <s v="F"/>
    <s v="CP RIO X HABIBS MACAÉ RJ"/>
    <x v="0"/>
    <s v="27.665.906/0009-39"/>
    <d v="2023-09-03T00:00:00"/>
    <m/>
    <n v="1696"/>
    <n v="1600"/>
    <s v=""/>
    <x v="352"/>
    <x v="2"/>
    <x v="2"/>
    <x v="2"/>
    <x v="2"/>
    <x v="4"/>
    <s v="FRETE EXTRAS"/>
    <n v="9"/>
    <s v="1900"/>
    <x v="8"/>
  </r>
  <r>
    <d v="2023-07-27T00:00:00"/>
    <s v="F"/>
    <s v="CP RIO X ARMAZEM BFC - CARGA DE CURITIBA"/>
    <x v="0"/>
    <s v="27.665.906/0009-39"/>
    <d v="2023-09-05T00:00:00"/>
    <s v="B1168"/>
    <n v="1698"/>
    <n v="800"/>
    <s v=""/>
    <x v="352"/>
    <x v="2"/>
    <x v="2"/>
    <x v="2"/>
    <x v="2"/>
    <x v="4"/>
    <s v="FRETE EXTRAS"/>
    <n v="9"/>
    <s v="1900"/>
    <x v="8"/>
  </r>
  <r>
    <d v="2023-07-26T00:00:00"/>
    <s v="F"/>
    <s v="RIO ( VARIAS LOJAS - 16 LOJAS HABIBS)"/>
    <x v="0"/>
    <s v="27.665.906/0009-39"/>
    <d v="2023-09-04T00:00:00"/>
    <s v="VERIFICAR"/>
    <n v="1697"/>
    <n v="2400"/>
    <s v=""/>
    <x v="352"/>
    <x v="2"/>
    <x v="2"/>
    <x v="2"/>
    <x v="2"/>
    <x v="4"/>
    <s v="FRETE EXTRAS"/>
    <n v="9"/>
    <s v="1900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9">
  <r>
    <x v="0"/>
    <x v="0"/>
    <m/>
    <m/>
    <n v="10948.78"/>
    <d v="2023-01-02T00:00:00"/>
    <x v="0"/>
    <s v="PARCELAMENTO"/>
    <x v="0"/>
    <s v="FIXA"/>
    <x v="0"/>
    <x v="0"/>
    <x v="0"/>
    <x v="0"/>
    <x v="0"/>
    <x v="0"/>
    <n v="1"/>
    <n v="1"/>
  </r>
  <r>
    <x v="0"/>
    <x v="1"/>
    <m/>
    <m/>
    <n v="5993.67"/>
    <d v="2023-01-02T00:00:00"/>
    <x v="0"/>
    <s v="PARCELAMENTO"/>
    <x v="0"/>
    <s v="FIXA"/>
    <x v="0"/>
    <x v="1"/>
    <x v="0"/>
    <x v="0"/>
    <x v="0"/>
    <x v="0"/>
    <n v="1"/>
    <n v="1"/>
  </r>
  <r>
    <x v="0"/>
    <x v="2"/>
    <m/>
    <m/>
    <n v="961.62"/>
    <d v="2023-01-02T00:00:00"/>
    <x v="0"/>
    <s v="À VISTA"/>
    <x v="1"/>
    <s v="VARIÁVEL"/>
    <x v="0"/>
    <x v="1"/>
    <x v="0"/>
    <x v="0"/>
    <x v="0"/>
    <x v="0"/>
    <n v="1"/>
    <n v="1"/>
  </r>
  <r>
    <x v="1"/>
    <x v="3"/>
    <m/>
    <m/>
    <n v="532"/>
    <d v="2023-01-02T00:00:00"/>
    <x v="0"/>
    <s v="À VISTA"/>
    <x v="1"/>
    <s v="VARIÁVEL"/>
    <x v="0"/>
    <x v="1"/>
    <x v="0"/>
    <x v="0"/>
    <x v="0"/>
    <x v="0"/>
    <n v="1"/>
    <n v="1"/>
  </r>
  <r>
    <x v="2"/>
    <x v="4"/>
    <m/>
    <m/>
    <n v="572.88"/>
    <d v="2023-01-04T00:00:00"/>
    <x v="0"/>
    <s v="À VISTA"/>
    <x v="2"/>
    <s v="FIXA"/>
    <x v="1"/>
    <x v="1"/>
    <x v="0"/>
    <x v="0"/>
    <x v="0"/>
    <x v="0"/>
    <n v="1"/>
    <n v="1"/>
  </r>
  <r>
    <x v="2"/>
    <x v="5"/>
    <m/>
    <m/>
    <n v="300"/>
    <d v="2023-01-04T00:00:00"/>
    <x v="0"/>
    <s v="À VISTA"/>
    <x v="3"/>
    <s v="FIXA"/>
    <x v="1"/>
    <x v="1"/>
    <x v="0"/>
    <x v="0"/>
    <x v="0"/>
    <x v="0"/>
    <n v="1"/>
    <n v="1"/>
  </r>
  <r>
    <x v="2"/>
    <x v="6"/>
    <m/>
    <m/>
    <n v="989.62"/>
    <d v="2023-01-04T00:00:00"/>
    <x v="0"/>
    <s v="À VISTA"/>
    <x v="4"/>
    <s v="FIXA"/>
    <x v="1"/>
    <x v="1"/>
    <x v="0"/>
    <x v="0"/>
    <x v="0"/>
    <x v="0"/>
    <n v="1"/>
    <n v="1"/>
  </r>
  <r>
    <x v="3"/>
    <x v="7"/>
    <m/>
    <m/>
    <n v="7992.77"/>
    <d v="2023-01-05T00:00:00"/>
    <x v="0"/>
    <s v="À VISTA"/>
    <x v="5"/>
    <s v="FIXA"/>
    <x v="0"/>
    <x v="1"/>
    <x v="0"/>
    <x v="0"/>
    <x v="0"/>
    <x v="0"/>
    <n v="1"/>
    <n v="1"/>
  </r>
  <r>
    <x v="3"/>
    <x v="8"/>
    <m/>
    <m/>
    <n v="700"/>
    <d v="2023-01-05T00:00:00"/>
    <x v="0"/>
    <s v="À VISTA"/>
    <x v="6"/>
    <s v="VARIÁVEL"/>
    <x v="0"/>
    <x v="1"/>
    <x v="0"/>
    <x v="0"/>
    <x v="0"/>
    <x v="0"/>
    <n v="1"/>
    <n v="1"/>
  </r>
  <r>
    <x v="3"/>
    <x v="9"/>
    <m/>
    <m/>
    <n v="145"/>
    <d v="2023-01-05T00:00:00"/>
    <x v="0"/>
    <s v="À VISTA"/>
    <x v="1"/>
    <s v="VARIÁVEL"/>
    <x v="0"/>
    <x v="1"/>
    <x v="0"/>
    <x v="0"/>
    <x v="0"/>
    <x v="0"/>
    <n v="1"/>
    <n v="1"/>
  </r>
  <r>
    <x v="3"/>
    <x v="10"/>
    <m/>
    <m/>
    <n v="390"/>
    <d v="2023-01-05T00:00:00"/>
    <x v="0"/>
    <s v="À VISTA"/>
    <x v="1"/>
    <s v="VARIÁVEL"/>
    <x v="1"/>
    <x v="1"/>
    <x v="0"/>
    <x v="0"/>
    <x v="0"/>
    <x v="0"/>
    <n v="1"/>
    <n v="1"/>
  </r>
  <r>
    <x v="4"/>
    <x v="1"/>
    <m/>
    <m/>
    <n v="7503.33"/>
    <d v="2023-01-06T00:00:00"/>
    <x v="0"/>
    <s v="PARCELAMENTO"/>
    <x v="0"/>
    <s v="FIXA"/>
    <x v="0"/>
    <x v="1"/>
    <x v="0"/>
    <x v="0"/>
    <x v="0"/>
    <x v="0"/>
    <n v="1"/>
    <n v="1"/>
  </r>
  <r>
    <x v="4"/>
    <x v="11"/>
    <m/>
    <m/>
    <n v="487.5"/>
    <d v="2023-01-06T00:00:00"/>
    <x v="0"/>
    <s v="À VISTA"/>
    <x v="7"/>
    <s v="FIXA"/>
    <x v="2"/>
    <x v="1"/>
    <x v="0"/>
    <x v="0"/>
    <x v="0"/>
    <x v="0"/>
    <n v="1"/>
    <n v="1"/>
  </r>
  <r>
    <x v="5"/>
    <x v="12"/>
    <m/>
    <m/>
    <n v="4656.21"/>
    <d v="2023-01-09T00:00:00"/>
    <x v="0"/>
    <s v="PARCELAMENTO"/>
    <x v="0"/>
    <s v="FIXA"/>
    <x v="0"/>
    <x v="1"/>
    <x v="0"/>
    <x v="0"/>
    <x v="0"/>
    <x v="0"/>
    <n v="1"/>
    <n v="1"/>
  </r>
  <r>
    <x v="6"/>
    <x v="13"/>
    <m/>
    <m/>
    <n v="1552.88"/>
    <d v="2023-01-09T00:00:00"/>
    <x v="0"/>
    <s v="PARCELAMENTO"/>
    <x v="0"/>
    <s v="FIXA"/>
    <x v="0"/>
    <x v="1"/>
    <x v="0"/>
    <x v="0"/>
    <x v="0"/>
    <x v="0"/>
    <n v="1"/>
    <n v="1"/>
  </r>
  <r>
    <x v="6"/>
    <x v="14"/>
    <m/>
    <m/>
    <n v="1552.88"/>
    <d v="2023-01-09T00:00:00"/>
    <x v="0"/>
    <s v="PARCELAMENTO"/>
    <x v="0"/>
    <s v="FIXA"/>
    <x v="0"/>
    <x v="1"/>
    <x v="0"/>
    <x v="0"/>
    <x v="0"/>
    <x v="0"/>
    <n v="1"/>
    <n v="1"/>
  </r>
  <r>
    <x v="6"/>
    <x v="15"/>
    <m/>
    <m/>
    <n v="9402"/>
    <d v="2023-01-09T00:00:00"/>
    <x v="0"/>
    <s v="PARCELAMENTO"/>
    <x v="0"/>
    <s v="FIXA"/>
    <x v="0"/>
    <x v="1"/>
    <x v="0"/>
    <x v="0"/>
    <x v="0"/>
    <x v="0"/>
    <n v="1"/>
    <n v="1"/>
  </r>
  <r>
    <x v="7"/>
    <x v="16"/>
    <m/>
    <m/>
    <n v="15"/>
    <d v="2023-01-09T00:00:00"/>
    <x v="0"/>
    <s v="À VISTA"/>
    <x v="8"/>
    <s v="FIXA"/>
    <x v="3"/>
    <x v="1"/>
    <x v="0"/>
    <x v="0"/>
    <x v="0"/>
    <x v="0"/>
    <n v="1"/>
    <n v="1"/>
  </r>
  <r>
    <x v="8"/>
    <x v="17"/>
    <m/>
    <m/>
    <n v="109.99"/>
    <d v="2023-01-10T00:00:00"/>
    <x v="0"/>
    <s v="À VISTA"/>
    <x v="9"/>
    <s v="FIXA"/>
    <x v="2"/>
    <x v="1"/>
    <x v="0"/>
    <x v="0"/>
    <x v="0"/>
    <x v="0"/>
    <n v="1"/>
    <n v="1"/>
  </r>
  <r>
    <x v="8"/>
    <x v="18"/>
    <m/>
    <m/>
    <n v="272.95"/>
    <d v="2023-01-10T00:00:00"/>
    <x v="0"/>
    <s v="À VISTA"/>
    <x v="9"/>
    <s v="FIXA"/>
    <x v="2"/>
    <x v="1"/>
    <x v="0"/>
    <x v="0"/>
    <x v="0"/>
    <x v="0"/>
    <n v="1"/>
    <n v="1"/>
  </r>
  <r>
    <x v="8"/>
    <x v="19"/>
    <m/>
    <m/>
    <n v="362.59"/>
    <d v="2023-01-10T00:00:00"/>
    <x v="0"/>
    <s v="PROVISÃO"/>
    <x v="10"/>
    <s v="VARIÁVEL"/>
    <x v="0"/>
    <x v="1"/>
    <x v="0"/>
    <x v="0"/>
    <x v="0"/>
    <x v="0"/>
    <n v="1"/>
    <n v="1"/>
  </r>
  <r>
    <x v="9"/>
    <x v="20"/>
    <m/>
    <m/>
    <n v="62.12"/>
    <d v="2023-01-11T00:00:00"/>
    <x v="0"/>
    <s v="À VISTA"/>
    <x v="11"/>
    <s v="FIXA"/>
    <x v="3"/>
    <x v="1"/>
    <x v="0"/>
    <x v="0"/>
    <x v="0"/>
    <x v="0"/>
    <n v="1"/>
    <n v="1"/>
  </r>
  <r>
    <x v="10"/>
    <x v="21"/>
    <m/>
    <m/>
    <n v="594"/>
    <d v="2023-01-12T00:00:00"/>
    <x v="0"/>
    <s v="À VISTA"/>
    <x v="1"/>
    <s v="VARIÁVEL"/>
    <x v="0"/>
    <x v="1"/>
    <x v="0"/>
    <x v="0"/>
    <x v="0"/>
    <x v="0"/>
    <n v="1"/>
    <n v="1"/>
  </r>
  <r>
    <x v="11"/>
    <x v="12"/>
    <m/>
    <m/>
    <n v="4656.21"/>
    <d v="2023-01-13T00:00:00"/>
    <x v="0"/>
    <s v="PARCELAMENTO"/>
    <x v="0"/>
    <s v="FIXA"/>
    <x v="0"/>
    <x v="1"/>
    <x v="0"/>
    <x v="0"/>
    <x v="0"/>
    <x v="0"/>
    <n v="1"/>
    <n v="1"/>
  </r>
  <r>
    <x v="12"/>
    <x v="22"/>
    <m/>
    <m/>
    <n v="1067"/>
    <d v="2023-01-16T00:00:00"/>
    <x v="0"/>
    <s v="À VISTA"/>
    <x v="1"/>
    <s v="VARIÁVEL"/>
    <x v="0"/>
    <x v="1"/>
    <x v="0"/>
    <x v="0"/>
    <x v="0"/>
    <x v="0"/>
    <n v="1"/>
    <n v="1"/>
  </r>
  <r>
    <x v="13"/>
    <x v="23"/>
    <m/>
    <m/>
    <n v="898.78"/>
    <d v="2023-01-17T00:00:00"/>
    <x v="0"/>
    <s v="À VISTA"/>
    <x v="9"/>
    <s v="FIXA"/>
    <x v="2"/>
    <x v="1"/>
    <x v="0"/>
    <x v="0"/>
    <x v="0"/>
    <x v="0"/>
    <n v="1"/>
    <n v="1"/>
  </r>
  <r>
    <x v="13"/>
    <x v="24"/>
    <m/>
    <m/>
    <n v="390.42"/>
    <d v="2023-01-17T00:00:00"/>
    <x v="0"/>
    <s v="À VISTA"/>
    <x v="12"/>
    <s v="FIXA"/>
    <x v="2"/>
    <x v="1"/>
    <x v="0"/>
    <x v="0"/>
    <x v="0"/>
    <x v="0"/>
    <n v="1"/>
    <n v="1"/>
  </r>
  <r>
    <x v="13"/>
    <x v="25"/>
    <m/>
    <m/>
    <n v="390.42"/>
    <d v="2023-01-18T00:00:00"/>
    <x v="0"/>
    <s v="À VISTA"/>
    <x v="13"/>
    <s v="FIXA"/>
    <x v="2"/>
    <x v="2"/>
    <x v="0"/>
    <x v="0"/>
    <x v="0"/>
    <x v="0"/>
    <n v="1"/>
    <n v="1"/>
  </r>
  <r>
    <x v="14"/>
    <x v="7"/>
    <m/>
    <m/>
    <n v="12363.65"/>
    <d v="2023-01-18T00:00:00"/>
    <x v="0"/>
    <s v="À VISTA"/>
    <x v="5"/>
    <s v="FIXA"/>
    <x v="0"/>
    <x v="1"/>
    <x v="0"/>
    <x v="0"/>
    <x v="0"/>
    <x v="0"/>
    <n v="1"/>
    <n v="1"/>
  </r>
  <r>
    <x v="15"/>
    <x v="10"/>
    <m/>
    <m/>
    <n v="390"/>
    <d v="2023-01-20T00:00:00"/>
    <x v="0"/>
    <s v="À VISTA"/>
    <x v="1"/>
    <s v="VARIÁVEL"/>
    <x v="1"/>
    <x v="1"/>
    <x v="0"/>
    <x v="0"/>
    <x v="0"/>
    <x v="0"/>
    <n v="1"/>
    <n v="1"/>
  </r>
  <r>
    <x v="15"/>
    <x v="26"/>
    <m/>
    <m/>
    <n v="133.47"/>
    <d v="2023-01-20T00:00:00"/>
    <x v="0"/>
    <s v="À VISTA"/>
    <x v="9"/>
    <s v="FIXA"/>
    <x v="2"/>
    <x v="1"/>
    <x v="0"/>
    <x v="0"/>
    <x v="0"/>
    <x v="0"/>
    <n v="1"/>
    <n v="1"/>
  </r>
  <r>
    <x v="16"/>
    <x v="27"/>
    <m/>
    <m/>
    <n v="220.28"/>
    <d v="2023-01-23T00:00:00"/>
    <x v="0"/>
    <s v="À VISTA"/>
    <x v="9"/>
    <s v="FIXA"/>
    <x v="2"/>
    <x v="1"/>
    <x v="0"/>
    <x v="0"/>
    <x v="0"/>
    <x v="0"/>
    <n v="1"/>
    <n v="1"/>
  </r>
  <r>
    <x v="17"/>
    <x v="28"/>
    <m/>
    <m/>
    <n v="15"/>
    <d v="2023-01-23T00:00:00"/>
    <x v="0"/>
    <s v="À VISTA"/>
    <x v="8"/>
    <s v="FIXA"/>
    <x v="3"/>
    <x v="1"/>
    <x v="0"/>
    <x v="0"/>
    <x v="0"/>
    <x v="0"/>
    <n v="1"/>
    <n v="1"/>
  </r>
  <r>
    <x v="17"/>
    <x v="29"/>
    <m/>
    <m/>
    <n v="962.46"/>
    <d v="2023-01-23T00:00:00"/>
    <x v="0"/>
    <s v="À VISTA"/>
    <x v="6"/>
    <s v="FIXA"/>
    <x v="0"/>
    <x v="1"/>
    <x v="0"/>
    <x v="0"/>
    <x v="0"/>
    <x v="0"/>
    <n v="1"/>
    <n v="1"/>
  </r>
  <r>
    <x v="18"/>
    <x v="1"/>
    <m/>
    <m/>
    <n v="6043.39"/>
    <d v="2023-01-24T00:00:00"/>
    <x v="0"/>
    <s v="PARCELAMENTO"/>
    <x v="0"/>
    <s v="FIXA"/>
    <x v="0"/>
    <x v="1"/>
    <x v="0"/>
    <x v="0"/>
    <x v="0"/>
    <x v="0"/>
    <n v="1"/>
    <n v="1"/>
  </r>
  <r>
    <x v="19"/>
    <x v="1"/>
    <m/>
    <m/>
    <n v="7668.63"/>
    <d v="2023-01-26T00:00:00"/>
    <x v="0"/>
    <s v="PARCELAMENTO"/>
    <x v="0"/>
    <s v="FIXA"/>
    <x v="0"/>
    <x v="1"/>
    <x v="0"/>
    <x v="0"/>
    <x v="0"/>
    <x v="0"/>
    <n v="1"/>
    <n v="1"/>
  </r>
  <r>
    <x v="20"/>
    <x v="30"/>
    <m/>
    <m/>
    <n v="3425.09"/>
    <d v="2023-01-30T00:00:00"/>
    <x v="0"/>
    <s v="PARCELAMENTO"/>
    <x v="0"/>
    <s v="FIXA"/>
    <x v="0"/>
    <x v="1"/>
    <x v="0"/>
    <x v="0"/>
    <x v="0"/>
    <x v="0"/>
    <n v="1"/>
    <n v="1"/>
  </r>
  <r>
    <x v="20"/>
    <x v="31"/>
    <m/>
    <m/>
    <n v="71.86"/>
    <d v="2023-01-30T00:00:00"/>
    <x v="0"/>
    <s v="À VISTA"/>
    <x v="14"/>
    <s v="FIXA"/>
    <x v="2"/>
    <x v="1"/>
    <x v="0"/>
    <x v="0"/>
    <x v="0"/>
    <x v="0"/>
    <n v="1"/>
    <n v="1"/>
  </r>
  <r>
    <x v="20"/>
    <x v="3"/>
    <m/>
    <m/>
    <n v="531.21"/>
    <d v="2023-01-30T00:00:00"/>
    <x v="0"/>
    <s v="À VISTA"/>
    <x v="1"/>
    <s v="VARIÁVEL"/>
    <x v="0"/>
    <x v="1"/>
    <x v="0"/>
    <x v="0"/>
    <x v="0"/>
    <x v="0"/>
    <n v="1"/>
    <n v="1"/>
  </r>
  <r>
    <x v="20"/>
    <x v="32"/>
    <m/>
    <m/>
    <n v="149.9"/>
    <d v="2023-01-30T00:00:00"/>
    <x v="0"/>
    <s v="À VISTA"/>
    <x v="15"/>
    <s v="FIXA"/>
    <x v="4"/>
    <x v="1"/>
    <x v="0"/>
    <x v="0"/>
    <x v="0"/>
    <x v="0"/>
    <n v="1"/>
    <n v="1"/>
  </r>
  <r>
    <x v="20"/>
    <x v="33"/>
    <m/>
    <m/>
    <n v="67.739999999999995"/>
    <d v="2023-01-30T00:00:00"/>
    <x v="0"/>
    <s v="À VISTA"/>
    <x v="16"/>
    <s v="FIXA"/>
    <x v="4"/>
    <x v="1"/>
    <x v="0"/>
    <x v="0"/>
    <x v="0"/>
    <x v="0"/>
    <n v="1"/>
    <n v="1"/>
  </r>
  <r>
    <x v="21"/>
    <x v="34"/>
    <m/>
    <m/>
    <n v="170"/>
    <d v="2023-01-31T00:00:00"/>
    <x v="0"/>
    <s v="À VISTA"/>
    <x v="17"/>
    <s v="VARIÁVEL"/>
    <x v="1"/>
    <x v="1"/>
    <x v="0"/>
    <x v="0"/>
    <x v="0"/>
    <x v="0"/>
    <n v="1"/>
    <n v="1"/>
  </r>
  <r>
    <x v="21"/>
    <x v="35"/>
    <m/>
    <m/>
    <n v="50"/>
    <d v="2023-01-31T00:00:00"/>
    <x v="0"/>
    <s v="À VISTA"/>
    <x v="17"/>
    <s v="FIXA"/>
    <x v="0"/>
    <x v="1"/>
    <x v="0"/>
    <x v="0"/>
    <x v="0"/>
    <x v="0"/>
    <n v="1"/>
    <n v="1"/>
  </r>
  <r>
    <x v="21"/>
    <x v="36"/>
    <m/>
    <m/>
    <n v="8864.2099999999991"/>
    <d v="2023-01-31T00:00:00"/>
    <x v="0"/>
    <s v="À VISTA"/>
    <x v="18"/>
    <s v="VARIÁVEL"/>
    <x v="2"/>
    <x v="1"/>
    <x v="0"/>
    <x v="0"/>
    <x v="0"/>
    <x v="0"/>
    <n v="1"/>
    <n v="1"/>
  </r>
  <r>
    <x v="22"/>
    <x v="37"/>
    <m/>
    <m/>
    <n v="10948.78"/>
    <d v="2023-02-01T00:00:00"/>
    <x v="0"/>
    <s v="PARCELAMENTO"/>
    <x v="0"/>
    <s v="FIXA"/>
    <x v="0"/>
    <x v="1"/>
    <x v="0"/>
    <x v="1"/>
    <x v="0"/>
    <x v="1"/>
    <n v="2"/>
    <n v="2"/>
  </r>
  <r>
    <x v="22"/>
    <x v="1"/>
    <m/>
    <m/>
    <n v="5993.67"/>
    <d v="2023-02-01T00:00:00"/>
    <x v="0"/>
    <s v="PARCELAMENTO"/>
    <x v="0"/>
    <s v="FIXA"/>
    <x v="0"/>
    <x v="1"/>
    <x v="0"/>
    <x v="1"/>
    <x v="0"/>
    <x v="1"/>
    <n v="2"/>
    <n v="2"/>
  </r>
  <r>
    <x v="22"/>
    <x v="2"/>
    <m/>
    <m/>
    <n v="1200"/>
    <d v="2023-02-01T00:00:00"/>
    <x v="0"/>
    <s v="À VISTA"/>
    <x v="1"/>
    <s v="VARIÁVEL"/>
    <x v="0"/>
    <x v="1"/>
    <x v="0"/>
    <x v="1"/>
    <x v="0"/>
    <x v="1"/>
    <n v="2"/>
    <n v="2"/>
  </r>
  <r>
    <x v="23"/>
    <x v="38"/>
    <m/>
    <m/>
    <n v="9765.26"/>
    <d v="2023-02-02T00:00:00"/>
    <x v="0"/>
    <s v="À VISTA"/>
    <x v="5"/>
    <s v="FIXA"/>
    <x v="0"/>
    <x v="1"/>
    <x v="0"/>
    <x v="1"/>
    <x v="0"/>
    <x v="1"/>
    <n v="2"/>
    <n v="2"/>
  </r>
  <r>
    <x v="24"/>
    <x v="5"/>
    <m/>
    <m/>
    <n v="400"/>
    <d v="2023-02-03T00:00:00"/>
    <x v="0"/>
    <s v="À VISTA"/>
    <x v="3"/>
    <s v="FIXA"/>
    <x v="1"/>
    <x v="1"/>
    <x v="0"/>
    <x v="1"/>
    <x v="0"/>
    <x v="1"/>
    <n v="2"/>
    <n v="2"/>
  </r>
  <r>
    <x v="25"/>
    <x v="4"/>
    <m/>
    <m/>
    <n v="572.88"/>
    <d v="2023-02-06T00:00:00"/>
    <x v="0"/>
    <s v="À VISTA"/>
    <x v="2"/>
    <s v="FIXA"/>
    <x v="1"/>
    <x v="1"/>
    <x v="0"/>
    <x v="1"/>
    <x v="0"/>
    <x v="1"/>
    <n v="2"/>
    <n v="2"/>
  </r>
  <r>
    <x v="25"/>
    <x v="6"/>
    <m/>
    <m/>
    <n v="989.62"/>
    <d v="2023-02-06T00:00:00"/>
    <x v="0"/>
    <s v="À VISTA"/>
    <x v="4"/>
    <s v="FIXA"/>
    <x v="1"/>
    <x v="1"/>
    <x v="0"/>
    <x v="1"/>
    <x v="0"/>
    <x v="1"/>
    <n v="2"/>
    <n v="2"/>
  </r>
  <r>
    <x v="26"/>
    <x v="39"/>
    <m/>
    <m/>
    <n v="700"/>
    <d v="2023-02-06T00:00:00"/>
    <x v="0"/>
    <s v="À VISTA"/>
    <x v="6"/>
    <s v="VARIÁVEL"/>
    <x v="0"/>
    <x v="1"/>
    <x v="0"/>
    <x v="1"/>
    <x v="0"/>
    <x v="1"/>
    <n v="2"/>
    <n v="2"/>
  </r>
  <r>
    <x v="26"/>
    <x v="40"/>
    <m/>
    <m/>
    <n v="79"/>
    <d v="2023-02-06T00:00:00"/>
    <x v="0"/>
    <s v="À VISTA"/>
    <x v="19"/>
    <s v="FIXA"/>
    <x v="3"/>
    <x v="1"/>
    <x v="0"/>
    <x v="1"/>
    <x v="0"/>
    <x v="1"/>
    <n v="2"/>
    <n v="2"/>
  </r>
  <r>
    <x v="27"/>
    <x v="41"/>
    <m/>
    <m/>
    <n v="772.42"/>
    <d v="2023-02-06T00:00:00"/>
    <x v="0"/>
    <s v="À VISTA"/>
    <x v="1"/>
    <s v="VARIÁVEL"/>
    <x v="0"/>
    <x v="1"/>
    <x v="0"/>
    <x v="1"/>
    <x v="0"/>
    <x v="1"/>
    <n v="2"/>
    <n v="2"/>
  </r>
  <r>
    <x v="27"/>
    <x v="10"/>
    <m/>
    <m/>
    <n v="390"/>
    <d v="2023-02-06T00:00:00"/>
    <x v="0"/>
    <s v="À VISTA"/>
    <x v="1"/>
    <s v="VARIÁVEL"/>
    <x v="1"/>
    <x v="1"/>
    <x v="0"/>
    <x v="1"/>
    <x v="0"/>
    <x v="1"/>
    <n v="2"/>
    <n v="2"/>
  </r>
  <r>
    <x v="27"/>
    <x v="1"/>
    <m/>
    <m/>
    <n v="7503.33"/>
    <d v="2023-02-06T00:00:00"/>
    <x v="0"/>
    <s v="PARCELAMENTO"/>
    <x v="0"/>
    <s v="FIXA"/>
    <x v="0"/>
    <x v="1"/>
    <x v="0"/>
    <x v="1"/>
    <x v="0"/>
    <x v="1"/>
    <n v="2"/>
    <n v="2"/>
  </r>
  <r>
    <x v="28"/>
    <x v="42"/>
    <m/>
    <m/>
    <n v="450"/>
    <d v="2023-02-07T00:00:00"/>
    <x v="0"/>
    <s v="À VISTA"/>
    <x v="7"/>
    <s v="FIXA"/>
    <x v="2"/>
    <x v="1"/>
    <x v="0"/>
    <x v="1"/>
    <x v="0"/>
    <x v="1"/>
    <n v="2"/>
    <n v="2"/>
  </r>
  <r>
    <x v="28"/>
    <x v="43"/>
    <m/>
    <m/>
    <n v="4656.21"/>
    <d v="2023-02-07T00:00:00"/>
    <x v="0"/>
    <s v="PARCELAMENTO"/>
    <x v="0"/>
    <s v="FIXA"/>
    <x v="0"/>
    <x v="1"/>
    <x v="0"/>
    <x v="1"/>
    <x v="0"/>
    <x v="1"/>
    <n v="2"/>
    <n v="2"/>
  </r>
  <r>
    <x v="29"/>
    <x v="44"/>
    <m/>
    <m/>
    <n v="1552.88"/>
    <d v="2023-02-08T00:00:00"/>
    <x v="0"/>
    <s v="PARCELAMENTO"/>
    <x v="0"/>
    <s v="FIXA"/>
    <x v="0"/>
    <x v="1"/>
    <x v="0"/>
    <x v="1"/>
    <x v="0"/>
    <x v="1"/>
    <n v="2"/>
    <n v="2"/>
  </r>
  <r>
    <x v="29"/>
    <x v="45"/>
    <m/>
    <m/>
    <n v="1552.88"/>
    <d v="2023-02-08T00:00:00"/>
    <x v="0"/>
    <s v="PARCELAMENTO"/>
    <x v="0"/>
    <s v="FIXA"/>
    <x v="0"/>
    <x v="1"/>
    <x v="0"/>
    <x v="1"/>
    <x v="0"/>
    <x v="1"/>
    <n v="2"/>
    <n v="2"/>
  </r>
  <r>
    <x v="29"/>
    <x v="15"/>
    <m/>
    <m/>
    <n v="9402"/>
    <d v="2023-02-08T00:00:00"/>
    <x v="0"/>
    <s v="PARCELAMENTO"/>
    <x v="0"/>
    <s v="FIXA"/>
    <x v="0"/>
    <x v="1"/>
    <x v="0"/>
    <x v="1"/>
    <x v="0"/>
    <x v="1"/>
    <n v="2"/>
    <n v="2"/>
  </r>
  <r>
    <x v="29"/>
    <x v="46"/>
    <m/>
    <m/>
    <n v="368.5"/>
    <d v="2023-02-08T00:00:00"/>
    <x v="0"/>
    <s v="À VISTA"/>
    <x v="1"/>
    <s v="VARIÁVEL"/>
    <x v="0"/>
    <x v="1"/>
    <x v="0"/>
    <x v="1"/>
    <x v="0"/>
    <x v="1"/>
    <n v="2"/>
    <n v="2"/>
  </r>
  <r>
    <x v="29"/>
    <x v="47"/>
    <m/>
    <m/>
    <n v="608"/>
    <d v="2023-02-08T00:00:00"/>
    <x v="0"/>
    <s v="À VISTA"/>
    <x v="1"/>
    <s v="VARIÁVEL"/>
    <x v="0"/>
    <x v="1"/>
    <x v="0"/>
    <x v="1"/>
    <x v="0"/>
    <x v="1"/>
    <n v="2"/>
    <n v="2"/>
  </r>
  <r>
    <x v="30"/>
    <x v="48"/>
    <m/>
    <m/>
    <n v="521.41"/>
    <d v="2023-02-09T00:00:00"/>
    <x v="0"/>
    <s v="À VISTA"/>
    <x v="1"/>
    <s v="VARIÁVEL"/>
    <x v="0"/>
    <x v="1"/>
    <x v="0"/>
    <x v="1"/>
    <x v="0"/>
    <x v="1"/>
    <n v="2"/>
    <n v="2"/>
  </r>
  <r>
    <x v="31"/>
    <x v="18"/>
    <m/>
    <m/>
    <n v="272.95"/>
    <d v="2023-02-10T00:00:00"/>
    <x v="0"/>
    <s v="À VISTA"/>
    <x v="9"/>
    <s v="FIXA"/>
    <x v="2"/>
    <x v="1"/>
    <x v="0"/>
    <x v="1"/>
    <x v="0"/>
    <x v="1"/>
    <n v="2"/>
    <n v="2"/>
  </r>
  <r>
    <x v="31"/>
    <x v="19"/>
    <m/>
    <m/>
    <n v="268.92"/>
    <d v="2023-02-10T00:00:00"/>
    <x v="0"/>
    <s v="PROVISÃO"/>
    <x v="10"/>
    <s v="VARIÁVEL"/>
    <x v="0"/>
    <x v="1"/>
    <x v="0"/>
    <x v="1"/>
    <x v="0"/>
    <x v="1"/>
    <n v="2"/>
    <n v="2"/>
  </r>
  <r>
    <x v="32"/>
    <x v="20"/>
    <m/>
    <m/>
    <n v="62.12"/>
    <d v="2023-02-13T00:00:00"/>
    <x v="0"/>
    <s v="À VISTA"/>
    <x v="11"/>
    <s v="FIXA"/>
    <x v="3"/>
    <x v="1"/>
    <x v="0"/>
    <x v="1"/>
    <x v="0"/>
    <x v="1"/>
    <n v="2"/>
    <n v="2"/>
  </r>
  <r>
    <x v="33"/>
    <x v="49"/>
    <m/>
    <m/>
    <n v="104.87"/>
    <d v="2023-02-13T00:00:00"/>
    <x v="0"/>
    <s v="À VISTA"/>
    <x v="9"/>
    <s v="FIXA"/>
    <x v="2"/>
    <x v="1"/>
    <x v="0"/>
    <x v="1"/>
    <x v="0"/>
    <x v="1"/>
    <n v="2"/>
    <n v="2"/>
  </r>
  <r>
    <x v="33"/>
    <x v="43"/>
    <m/>
    <m/>
    <n v="4656.21"/>
    <d v="2023-02-13T00:00:00"/>
    <x v="0"/>
    <s v="PARCELAMENTO"/>
    <x v="0"/>
    <s v="FIXA"/>
    <x v="0"/>
    <x v="1"/>
    <x v="0"/>
    <x v="1"/>
    <x v="0"/>
    <x v="1"/>
    <n v="2"/>
    <n v="2"/>
  </r>
  <r>
    <x v="34"/>
    <x v="50"/>
    <m/>
    <m/>
    <n v="15"/>
    <d v="2023-02-14T00:00:00"/>
    <x v="0"/>
    <s v="À VISTA"/>
    <x v="8"/>
    <s v="FIXA"/>
    <x v="3"/>
    <x v="1"/>
    <x v="0"/>
    <x v="1"/>
    <x v="0"/>
    <x v="1"/>
    <n v="2"/>
    <n v="2"/>
  </r>
  <r>
    <x v="34"/>
    <x v="51"/>
    <m/>
    <m/>
    <n v="325"/>
    <d v="2023-02-14T00:00:00"/>
    <x v="0"/>
    <s v="À VISTA"/>
    <x v="1"/>
    <s v="VARIÁVEL"/>
    <x v="0"/>
    <x v="1"/>
    <x v="0"/>
    <x v="1"/>
    <x v="0"/>
    <x v="1"/>
    <n v="2"/>
    <n v="2"/>
  </r>
  <r>
    <x v="35"/>
    <x v="52"/>
    <m/>
    <m/>
    <n v="559.46"/>
    <d v="2023-02-15T00:00:00"/>
    <x v="0"/>
    <s v="À VISTA"/>
    <x v="1"/>
    <s v="VARIÁVEL"/>
    <x v="0"/>
    <x v="1"/>
    <x v="0"/>
    <x v="1"/>
    <x v="0"/>
    <x v="1"/>
    <n v="2"/>
    <n v="2"/>
  </r>
  <r>
    <x v="36"/>
    <x v="25"/>
    <m/>
    <m/>
    <n v="380.54"/>
    <d v="2023-02-16T00:00:00"/>
    <x v="0"/>
    <s v="À VISTA"/>
    <x v="13"/>
    <s v="FIXA"/>
    <x v="2"/>
    <x v="2"/>
    <x v="0"/>
    <x v="1"/>
    <x v="0"/>
    <x v="1"/>
    <n v="2"/>
    <n v="2"/>
  </r>
  <r>
    <x v="36"/>
    <x v="53"/>
    <m/>
    <m/>
    <n v="360"/>
    <d v="2023-02-16T00:00:00"/>
    <x v="0"/>
    <s v="À VISTA"/>
    <x v="1"/>
    <s v="VARIÁVEL"/>
    <x v="1"/>
    <x v="1"/>
    <x v="0"/>
    <x v="1"/>
    <x v="0"/>
    <x v="1"/>
    <n v="2"/>
    <n v="2"/>
  </r>
  <r>
    <x v="37"/>
    <x v="23"/>
    <m/>
    <m/>
    <n v="900.89"/>
    <d v="2023-02-17T00:00:00"/>
    <x v="0"/>
    <s v="À VISTA"/>
    <x v="9"/>
    <s v="FIXA"/>
    <x v="2"/>
    <x v="1"/>
    <x v="0"/>
    <x v="1"/>
    <x v="0"/>
    <x v="1"/>
    <n v="2"/>
    <n v="2"/>
  </r>
  <r>
    <x v="37"/>
    <x v="24"/>
    <m/>
    <m/>
    <n v="365.58"/>
    <d v="2023-02-17T00:00:00"/>
    <x v="0"/>
    <s v="À VISTA"/>
    <x v="12"/>
    <s v="FIXA"/>
    <x v="2"/>
    <x v="1"/>
    <x v="0"/>
    <x v="1"/>
    <x v="0"/>
    <x v="1"/>
    <n v="2"/>
    <n v="2"/>
  </r>
  <r>
    <x v="37"/>
    <x v="54"/>
    <m/>
    <m/>
    <n v="631"/>
    <d v="2023-02-17T00:00:00"/>
    <x v="0"/>
    <s v="À VISTA"/>
    <x v="1"/>
    <s v="VARIÁVEL"/>
    <x v="0"/>
    <x v="1"/>
    <x v="0"/>
    <x v="1"/>
    <x v="0"/>
    <x v="1"/>
    <n v="2"/>
    <n v="2"/>
  </r>
  <r>
    <x v="38"/>
    <x v="38"/>
    <m/>
    <m/>
    <n v="13917.98"/>
    <d v="2023-02-22T00:00:00"/>
    <x v="0"/>
    <s v="À VISTA"/>
    <x v="5"/>
    <s v="FIXA"/>
    <x v="0"/>
    <x v="1"/>
    <x v="0"/>
    <x v="1"/>
    <x v="0"/>
    <x v="1"/>
    <n v="2"/>
    <n v="2"/>
  </r>
  <r>
    <x v="39"/>
    <x v="55"/>
    <m/>
    <m/>
    <n v="2700"/>
    <d v="2023-02-20T00:00:00"/>
    <x v="0"/>
    <s v="À VISTA"/>
    <x v="20"/>
    <s v="FIXA"/>
    <x v="0"/>
    <x v="1"/>
    <x v="0"/>
    <x v="1"/>
    <x v="0"/>
    <x v="1"/>
    <n v="2"/>
    <n v="2"/>
  </r>
  <r>
    <x v="40"/>
    <x v="10"/>
    <m/>
    <m/>
    <n v="390"/>
    <d v="2023-02-20T00:00:00"/>
    <x v="0"/>
    <s v="À VISTA"/>
    <x v="1"/>
    <s v="VARIÁVEL"/>
    <x v="1"/>
    <x v="1"/>
    <x v="0"/>
    <x v="1"/>
    <x v="0"/>
    <x v="1"/>
    <n v="2"/>
    <n v="2"/>
  </r>
  <r>
    <x v="40"/>
    <x v="26"/>
    <m/>
    <m/>
    <n v="133.47"/>
    <d v="2023-02-20T00:00:00"/>
    <x v="0"/>
    <s v="À VISTA"/>
    <x v="9"/>
    <s v="FIXA"/>
    <x v="2"/>
    <x v="1"/>
    <x v="0"/>
    <x v="1"/>
    <x v="0"/>
    <x v="1"/>
    <n v="2"/>
    <n v="2"/>
  </r>
  <r>
    <x v="41"/>
    <x v="27"/>
    <m/>
    <m/>
    <n v="134.97"/>
    <d v="2023-02-22T00:00:00"/>
    <x v="0"/>
    <s v="À VISTA"/>
    <x v="9"/>
    <s v="FIXA"/>
    <x v="2"/>
    <x v="1"/>
    <x v="0"/>
    <x v="1"/>
    <x v="0"/>
    <x v="1"/>
    <n v="2"/>
    <n v="2"/>
  </r>
  <r>
    <x v="42"/>
    <x v="29"/>
    <m/>
    <m/>
    <n v="962.46"/>
    <d v="2023-02-22T00:00:00"/>
    <x v="0"/>
    <s v="À VISTA"/>
    <x v="6"/>
    <s v="FIXA"/>
    <x v="0"/>
    <x v="1"/>
    <x v="0"/>
    <x v="1"/>
    <x v="0"/>
    <x v="1"/>
    <n v="2"/>
    <n v="2"/>
  </r>
  <r>
    <x v="42"/>
    <x v="56"/>
    <m/>
    <m/>
    <n v="7927.65"/>
    <d v="2023-02-22T00:00:00"/>
    <x v="0"/>
    <s v="À VISTA"/>
    <x v="18"/>
    <s v="FIXA"/>
    <x v="2"/>
    <x v="1"/>
    <x v="0"/>
    <x v="1"/>
    <x v="0"/>
    <x v="1"/>
    <n v="2"/>
    <n v="2"/>
  </r>
  <r>
    <x v="43"/>
    <x v="57"/>
    <m/>
    <m/>
    <n v="270"/>
    <d v="2023-02-24T00:00:00"/>
    <x v="0"/>
    <s v="À VISTA"/>
    <x v="1"/>
    <s v="VARIÁVEL"/>
    <x v="0"/>
    <x v="1"/>
    <x v="0"/>
    <x v="1"/>
    <x v="0"/>
    <x v="1"/>
    <n v="2"/>
    <n v="2"/>
  </r>
  <r>
    <x v="43"/>
    <x v="1"/>
    <m/>
    <m/>
    <n v="6043.39"/>
    <d v="2023-02-24T00:00:00"/>
    <x v="0"/>
    <s v="PARCELAMENTO"/>
    <x v="0"/>
    <s v="FIXA"/>
    <x v="0"/>
    <x v="1"/>
    <x v="0"/>
    <x v="1"/>
    <x v="0"/>
    <x v="1"/>
    <n v="2"/>
    <n v="2"/>
  </r>
  <r>
    <x v="44"/>
    <x v="1"/>
    <m/>
    <m/>
    <n v="7668.63"/>
    <d v="2023-02-27T00:00:00"/>
    <x v="0"/>
    <s v="PARCELAMENTO"/>
    <x v="0"/>
    <s v="FIXA"/>
    <x v="0"/>
    <x v="1"/>
    <x v="0"/>
    <x v="1"/>
    <x v="0"/>
    <x v="1"/>
    <n v="2"/>
    <n v="2"/>
  </r>
  <r>
    <x v="45"/>
    <x v="58"/>
    <m/>
    <m/>
    <n v="300"/>
    <d v="2023-02-27T00:00:00"/>
    <x v="0"/>
    <s v="À VISTA"/>
    <x v="1"/>
    <s v="VARIÁVEL"/>
    <x v="0"/>
    <x v="1"/>
    <x v="0"/>
    <x v="1"/>
    <x v="0"/>
    <x v="1"/>
    <n v="2"/>
    <n v="2"/>
  </r>
  <r>
    <x v="46"/>
    <x v="59"/>
    <m/>
    <m/>
    <n v="3425.09"/>
    <d v="2023-02-28T00:00:00"/>
    <x v="0"/>
    <s v="PARCELAMENTO"/>
    <x v="0"/>
    <s v="FIXA"/>
    <x v="0"/>
    <x v="1"/>
    <x v="0"/>
    <x v="1"/>
    <x v="0"/>
    <x v="1"/>
    <n v="2"/>
    <n v="2"/>
  </r>
  <r>
    <x v="46"/>
    <x v="31"/>
    <m/>
    <m/>
    <n v="71.86"/>
    <d v="2023-02-28T00:00:00"/>
    <x v="0"/>
    <s v="À VISTA"/>
    <x v="14"/>
    <s v="FIXA"/>
    <x v="2"/>
    <x v="1"/>
    <x v="0"/>
    <x v="1"/>
    <x v="0"/>
    <x v="1"/>
    <n v="2"/>
    <n v="2"/>
  </r>
  <r>
    <x v="46"/>
    <x v="33"/>
    <m/>
    <m/>
    <n v="65.599999999999994"/>
    <d v="2023-02-28T00:00:00"/>
    <x v="0"/>
    <s v="À VISTA"/>
    <x v="16"/>
    <s v="FIXA"/>
    <x v="4"/>
    <x v="1"/>
    <x v="0"/>
    <x v="1"/>
    <x v="0"/>
    <x v="1"/>
    <n v="2"/>
    <n v="2"/>
  </r>
  <r>
    <x v="46"/>
    <x v="60"/>
    <m/>
    <m/>
    <n v="560"/>
    <d v="2023-02-28T00:00:00"/>
    <x v="0"/>
    <s v="À VISTA"/>
    <x v="1"/>
    <s v="VARIÁVEL"/>
    <x v="0"/>
    <x v="1"/>
    <x v="0"/>
    <x v="1"/>
    <x v="0"/>
    <x v="1"/>
    <n v="2"/>
    <n v="2"/>
  </r>
  <r>
    <x v="47"/>
    <x v="61"/>
    <m/>
    <m/>
    <n v="10948.78"/>
    <d v="2023-03-01T00:00:00"/>
    <x v="0"/>
    <s v="PARCELAMENTO"/>
    <x v="0"/>
    <s v="FIXA"/>
    <x v="0"/>
    <x v="1"/>
    <x v="0"/>
    <x v="2"/>
    <x v="0"/>
    <x v="2"/>
    <n v="3"/>
    <n v="3"/>
  </r>
  <r>
    <x v="47"/>
    <x v="1"/>
    <m/>
    <m/>
    <n v="5993.67"/>
    <d v="2023-03-01T00:00:00"/>
    <x v="0"/>
    <s v="PARCELAMENTO"/>
    <x v="0"/>
    <s v="FIXA"/>
    <x v="0"/>
    <x v="1"/>
    <x v="0"/>
    <x v="2"/>
    <x v="0"/>
    <x v="2"/>
    <n v="3"/>
    <n v="3"/>
  </r>
  <r>
    <x v="47"/>
    <x v="2"/>
    <m/>
    <m/>
    <n v="1200"/>
    <d v="2023-03-01T00:00:00"/>
    <x v="0"/>
    <s v="À VISTA"/>
    <x v="1"/>
    <s v="VARIÁVEL"/>
    <x v="0"/>
    <x v="1"/>
    <x v="0"/>
    <x v="2"/>
    <x v="0"/>
    <x v="2"/>
    <n v="3"/>
    <n v="3"/>
  </r>
  <r>
    <x v="48"/>
    <x v="5"/>
    <m/>
    <m/>
    <n v="300"/>
    <d v="2023-03-06T00:00:00"/>
    <x v="0"/>
    <s v="À VISTA"/>
    <x v="3"/>
    <s v="FIXA"/>
    <x v="1"/>
    <x v="1"/>
    <x v="0"/>
    <x v="2"/>
    <x v="0"/>
    <x v="2"/>
    <n v="3"/>
    <n v="3"/>
  </r>
  <r>
    <x v="48"/>
    <x v="6"/>
    <m/>
    <m/>
    <n v="989.62"/>
    <d v="2023-03-06T00:00:00"/>
    <x v="0"/>
    <s v="À VISTA"/>
    <x v="4"/>
    <s v="FIXA"/>
    <x v="1"/>
    <x v="1"/>
    <x v="0"/>
    <x v="2"/>
    <x v="0"/>
    <x v="2"/>
    <n v="3"/>
    <n v="3"/>
  </r>
  <r>
    <x v="49"/>
    <x v="7"/>
    <m/>
    <m/>
    <n v="18505.23"/>
    <d v="2023-03-06T00:00:00"/>
    <x v="0"/>
    <s v="À VISTA"/>
    <x v="5"/>
    <s v="FIXA"/>
    <x v="0"/>
    <x v="1"/>
    <x v="0"/>
    <x v="2"/>
    <x v="0"/>
    <x v="2"/>
    <n v="3"/>
    <n v="3"/>
  </r>
  <r>
    <x v="49"/>
    <x v="8"/>
    <m/>
    <m/>
    <n v="700"/>
    <d v="2023-03-06T00:00:00"/>
    <x v="0"/>
    <s v="À VISTA"/>
    <x v="6"/>
    <s v="VARIÁVEL"/>
    <x v="0"/>
    <x v="1"/>
    <x v="0"/>
    <x v="2"/>
    <x v="0"/>
    <x v="2"/>
    <n v="3"/>
    <n v="3"/>
  </r>
  <r>
    <x v="50"/>
    <x v="1"/>
    <m/>
    <m/>
    <n v="7503.33"/>
    <d v="2023-03-06T00:00:00"/>
    <x v="0"/>
    <s v="PARCELAMENTO"/>
    <x v="0"/>
    <s v="FIXA"/>
    <x v="0"/>
    <x v="1"/>
    <x v="0"/>
    <x v="2"/>
    <x v="0"/>
    <x v="2"/>
    <n v="3"/>
    <n v="3"/>
  </r>
  <r>
    <x v="50"/>
    <x v="4"/>
    <m/>
    <m/>
    <n v="572.88"/>
    <d v="2023-03-06T00:00:00"/>
    <x v="0"/>
    <s v="À VISTA"/>
    <x v="2"/>
    <s v="FIXA"/>
    <x v="1"/>
    <x v="1"/>
    <x v="0"/>
    <x v="2"/>
    <x v="0"/>
    <x v="2"/>
    <n v="3"/>
    <n v="3"/>
  </r>
  <r>
    <x v="51"/>
    <x v="11"/>
    <m/>
    <m/>
    <n v="450"/>
    <d v="2023-03-07T00:00:00"/>
    <x v="0"/>
    <s v="À VISTA"/>
    <x v="7"/>
    <s v="FIXA"/>
    <x v="2"/>
    <x v="1"/>
    <x v="0"/>
    <x v="2"/>
    <x v="0"/>
    <x v="2"/>
    <n v="3"/>
    <n v="3"/>
  </r>
  <r>
    <x v="51"/>
    <x v="62"/>
    <m/>
    <m/>
    <n v="4656.21"/>
    <d v="2023-03-07T00:00:00"/>
    <x v="0"/>
    <s v="PARCELAMENTO"/>
    <x v="0"/>
    <s v="FIXA"/>
    <x v="0"/>
    <x v="1"/>
    <x v="0"/>
    <x v="2"/>
    <x v="0"/>
    <x v="2"/>
    <n v="3"/>
    <n v="3"/>
  </r>
  <r>
    <x v="51"/>
    <x v="63"/>
    <m/>
    <m/>
    <n v="1618.1"/>
    <d v="2023-03-07T00:00:00"/>
    <x v="0"/>
    <s v="À VISTA"/>
    <x v="21"/>
    <s v="VARIÁVEL"/>
    <x v="2"/>
    <x v="1"/>
    <x v="0"/>
    <x v="2"/>
    <x v="0"/>
    <x v="2"/>
    <n v="3"/>
    <n v="3"/>
  </r>
  <r>
    <x v="52"/>
    <x v="64"/>
    <m/>
    <m/>
    <n v="1526.55"/>
    <d v="2023-03-08T00:00:00"/>
    <x v="0"/>
    <s v="À VISTA"/>
    <x v="1"/>
    <s v="VARIÁVEL"/>
    <x v="0"/>
    <x v="1"/>
    <x v="0"/>
    <x v="2"/>
    <x v="0"/>
    <x v="2"/>
    <n v="3"/>
    <n v="3"/>
  </r>
  <r>
    <x v="52"/>
    <x v="46"/>
    <m/>
    <m/>
    <n v="368.5"/>
    <d v="2023-03-08T00:00:00"/>
    <x v="0"/>
    <s v="À VISTA"/>
    <x v="1"/>
    <s v="VARIÁVEL"/>
    <x v="0"/>
    <x v="1"/>
    <x v="0"/>
    <x v="2"/>
    <x v="0"/>
    <x v="2"/>
    <n v="3"/>
    <n v="3"/>
  </r>
  <r>
    <x v="52"/>
    <x v="65"/>
    <m/>
    <m/>
    <n v="1552.88"/>
    <d v="2023-03-08T00:00:00"/>
    <x v="0"/>
    <s v="PARCELAMENTO"/>
    <x v="0"/>
    <s v="FIXA"/>
    <x v="0"/>
    <x v="1"/>
    <x v="0"/>
    <x v="2"/>
    <x v="0"/>
    <x v="2"/>
    <n v="3"/>
    <n v="3"/>
  </r>
  <r>
    <x v="52"/>
    <x v="66"/>
    <m/>
    <m/>
    <n v="1552.88"/>
    <d v="2023-03-08T00:00:00"/>
    <x v="0"/>
    <s v="PARCELAMENTO"/>
    <x v="0"/>
    <s v="FIXA"/>
    <x v="0"/>
    <x v="1"/>
    <x v="0"/>
    <x v="2"/>
    <x v="0"/>
    <x v="2"/>
    <n v="3"/>
    <n v="3"/>
  </r>
  <r>
    <x v="52"/>
    <x v="41"/>
    <m/>
    <m/>
    <n v="749.7"/>
    <d v="2023-03-08T00:00:00"/>
    <x v="0"/>
    <s v="À VISTA"/>
    <x v="1"/>
    <s v="VARIÁVEL"/>
    <x v="0"/>
    <x v="1"/>
    <x v="0"/>
    <x v="2"/>
    <x v="0"/>
    <x v="2"/>
    <n v="3"/>
    <n v="3"/>
  </r>
  <r>
    <x v="52"/>
    <x v="15"/>
    <m/>
    <m/>
    <n v="9402"/>
    <d v="2023-03-08T00:00:00"/>
    <x v="0"/>
    <s v="PARCELAMENTO"/>
    <x v="0"/>
    <s v="FIXA"/>
    <x v="0"/>
    <x v="1"/>
    <x v="0"/>
    <x v="2"/>
    <x v="0"/>
    <x v="2"/>
    <n v="3"/>
    <n v="3"/>
  </r>
  <r>
    <x v="53"/>
    <x v="48"/>
    <m/>
    <m/>
    <n v="521.41"/>
    <d v="2023-03-09T00:00:00"/>
    <x v="0"/>
    <s v="À VISTA"/>
    <x v="1"/>
    <s v="VARIÁVEL"/>
    <x v="0"/>
    <x v="1"/>
    <x v="0"/>
    <x v="2"/>
    <x v="0"/>
    <x v="2"/>
    <n v="3"/>
    <n v="3"/>
  </r>
  <r>
    <x v="54"/>
    <x v="47"/>
    <m/>
    <m/>
    <n v="607.91"/>
    <d v="2023-03-10T00:00:00"/>
    <x v="0"/>
    <s v="À VISTA"/>
    <x v="1"/>
    <s v="VARIÁVEL"/>
    <x v="0"/>
    <x v="1"/>
    <x v="0"/>
    <x v="2"/>
    <x v="0"/>
    <x v="2"/>
    <n v="3"/>
    <n v="3"/>
  </r>
  <r>
    <x v="54"/>
    <x v="18"/>
    <m/>
    <m/>
    <n v="272.45999999999998"/>
    <d v="2023-03-10T00:00:00"/>
    <x v="0"/>
    <s v="À VISTA"/>
    <x v="9"/>
    <s v="FIXA"/>
    <x v="2"/>
    <x v="1"/>
    <x v="0"/>
    <x v="2"/>
    <x v="0"/>
    <x v="2"/>
    <n v="3"/>
    <n v="3"/>
  </r>
  <r>
    <x v="54"/>
    <x v="67"/>
    <m/>
    <m/>
    <n v="349.56"/>
    <d v="2023-03-10T00:00:00"/>
    <x v="0"/>
    <s v="PROVISÃO"/>
    <x v="10"/>
    <s v="VARIÁVEL"/>
    <x v="1"/>
    <x v="1"/>
    <x v="0"/>
    <x v="2"/>
    <x v="0"/>
    <x v="2"/>
    <n v="3"/>
    <n v="3"/>
  </r>
  <r>
    <x v="54"/>
    <x v="68"/>
    <m/>
    <m/>
    <n v="3561.27"/>
    <d v="2023-03-10T00:00:00"/>
    <x v="0"/>
    <s v="PROVISÃO"/>
    <x v="10"/>
    <s v="VARIÁVEL"/>
    <x v="0"/>
    <x v="1"/>
    <x v="0"/>
    <x v="2"/>
    <x v="0"/>
    <x v="2"/>
    <n v="3"/>
    <n v="3"/>
  </r>
  <r>
    <x v="54"/>
    <x v="69"/>
    <m/>
    <m/>
    <n v="1000"/>
    <d v="2023-03-10T00:00:00"/>
    <x v="0"/>
    <s v="À VISTA"/>
    <x v="22"/>
    <s v="FIXA"/>
    <x v="2"/>
    <x v="1"/>
    <x v="0"/>
    <x v="2"/>
    <x v="0"/>
    <x v="2"/>
    <n v="3"/>
    <n v="3"/>
  </r>
  <r>
    <x v="54"/>
    <x v="70"/>
    <m/>
    <m/>
    <n v="149.9"/>
    <d v="2023-03-10T00:00:00"/>
    <x v="0"/>
    <s v="À VISTA"/>
    <x v="15"/>
    <s v="FIXA"/>
    <x v="4"/>
    <x v="1"/>
    <x v="0"/>
    <x v="2"/>
    <x v="0"/>
    <x v="2"/>
    <n v="3"/>
    <n v="3"/>
  </r>
  <r>
    <x v="55"/>
    <x v="71"/>
    <m/>
    <m/>
    <n v="110"/>
    <d v="2023-03-13T00:00:00"/>
    <x v="0"/>
    <s v="À VISTA"/>
    <x v="1"/>
    <s v="VARIÁVEL"/>
    <x v="0"/>
    <x v="1"/>
    <x v="0"/>
    <x v="2"/>
    <x v="0"/>
    <x v="2"/>
    <n v="3"/>
    <n v="3"/>
  </r>
  <r>
    <x v="55"/>
    <x v="20"/>
    <m/>
    <m/>
    <n v="65.78"/>
    <d v="2023-03-13T00:00:00"/>
    <x v="0"/>
    <s v="À VISTA"/>
    <x v="11"/>
    <s v="FIXA"/>
    <x v="3"/>
    <x v="1"/>
    <x v="0"/>
    <x v="2"/>
    <x v="0"/>
    <x v="2"/>
    <n v="3"/>
    <n v="3"/>
  </r>
  <r>
    <x v="56"/>
    <x v="17"/>
    <m/>
    <m/>
    <n v="109.99"/>
    <d v="2023-03-13T00:00:00"/>
    <x v="0"/>
    <s v="À VISTA"/>
    <x v="9"/>
    <s v="FIXA"/>
    <x v="2"/>
    <x v="1"/>
    <x v="0"/>
    <x v="2"/>
    <x v="0"/>
    <x v="2"/>
    <n v="3"/>
    <n v="3"/>
  </r>
  <r>
    <x v="56"/>
    <x v="62"/>
    <m/>
    <m/>
    <n v="4656.21"/>
    <d v="2023-03-13T00:00:00"/>
    <x v="0"/>
    <s v="PARCELAMENTO"/>
    <x v="0"/>
    <s v="FIXA"/>
    <x v="0"/>
    <x v="1"/>
    <x v="0"/>
    <x v="2"/>
    <x v="0"/>
    <x v="2"/>
    <n v="3"/>
    <n v="3"/>
  </r>
  <r>
    <x v="57"/>
    <x v="72"/>
    <m/>
    <m/>
    <n v="384.51"/>
    <d v="2023-03-14T00:00:00"/>
    <x v="0"/>
    <s v="À VISTA"/>
    <x v="23"/>
    <s v="VARIÁVEL"/>
    <x v="2"/>
    <x v="1"/>
    <x v="0"/>
    <x v="2"/>
    <x v="0"/>
    <x v="2"/>
    <n v="3"/>
    <n v="3"/>
  </r>
  <r>
    <x v="57"/>
    <x v="73"/>
    <m/>
    <m/>
    <n v="186.4"/>
    <d v="2023-03-14T00:00:00"/>
    <x v="0"/>
    <s v="À VISTA"/>
    <x v="24"/>
    <s v="VARIÁVEL"/>
    <x v="0"/>
    <x v="1"/>
    <x v="0"/>
    <x v="2"/>
    <x v="0"/>
    <x v="2"/>
    <n v="3"/>
    <n v="3"/>
  </r>
  <r>
    <x v="58"/>
    <x v="52"/>
    <m/>
    <m/>
    <n v="559.46"/>
    <d v="2023-03-15T00:00:00"/>
    <x v="0"/>
    <s v="À VISTA"/>
    <x v="1"/>
    <s v="VARIÁVEL"/>
    <x v="0"/>
    <x v="1"/>
    <x v="0"/>
    <x v="2"/>
    <x v="0"/>
    <x v="2"/>
    <n v="3"/>
    <n v="3"/>
  </r>
  <r>
    <x v="58"/>
    <x v="25"/>
    <m/>
    <m/>
    <n v="389.54"/>
    <d v="2023-03-15T00:00:00"/>
    <x v="0"/>
    <s v="À VISTA"/>
    <x v="13"/>
    <s v="FIXA"/>
    <x v="2"/>
    <x v="2"/>
    <x v="0"/>
    <x v="2"/>
    <x v="0"/>
    <x v="2"/>
    <n v="3"/>
    <n v="3"/>
  </r>
  <r>
    <x v="58"/>
    <x v="74"/>
    <m/>
    <m/>
    <n v="400"/>
    <d v="2023-03-15T00:00:00"/>
    <x v="0"/>
    <s v="À VISTA"/>
    <x v="1"/>
    <s v="VARIÁVEL"/>
    <x v="0"/>
    <x v="1"/>
    <x v="0"/>
    <x v="2"/>
    <x v="0"/>
    <x v="2"/>
    <n v="3"/>
    <n v="3"/>
  </r>
  <r>
    <x v="58"/>
    <x v="75"/>
    <m/>
    <m/>
    <n v="640"/>
    <d v="2023-03-15T00:00:00"/>
    <x v="0"/>
    <s v="À VISTA"/>
    <x v="1"/>
    <s v="VARIÁVEL"/>
    <x v="0"/>
    <x v="1"/>
    <x v="0"/>
    <x v="2"/>
    <x v="0"/>
    <x v="2"/>
    <n v="3"/>
    <n v="3"/>
  </r>
  <r>
    <x v="59"/>
    <x v="76"/>
    <m/>
    <m/>
    <n v="620"/>
    <d v="2023-03-16T00:00:00"/>
    <x v="0"/>
    <s v="À VISTA"/>
    <x v="1"/>
    <s v="VARIÁVEL"/>
    <x v="0"/>
    <x v="1"/>
    <x v="0"/>
    <x v="2"/>
    <x v="0"/>
    <x v="2"/>
    <n v="3"/>
    <n v="3"/>
  </r>
  <r>
    <x v="60"/>
    <x v="23"/>
    <m/>
    <m/>
    <n v="321.49"/>
    <d v="2023-03-17T00:00:00"/>
    <x v="0"/>
    <s v="À VISTA"/>
    <x v="9"/>
    <s v="FIXA"/>
    <x v="2"/>
    <x v="1"/>
    <x v="0"/>
    <x v="2"/>
    <x v="0"/>
    <x v="2"/>
    <n v="3"/>
    <n v="3"/>
  </r>
  <r>
    <x v="60"/>
    <x v="77"/>
    <m/>
    <m/>
    <n v="115.34"/>
    <d v="2023-03-17T00:00:00"/>
    <x v="0"/>
    <s v="À VISTA"/>
    <x v="23"/>
    <s v="VARIÁVEL"/>
    <x v="2"/>
    <x v="1"/>
    <x v="0"/>
    <x v="2"/>
    <x v="0"/>
    <x v="2"/>
    <n v="3"/>
    <n v="3"/>
  </r>
  <r>
    <x v="60"/>
    <x v="24"/>
    <m/>
    <m/>
    <n v="598.23"/>
    <d v="2023-03-17T00:00:00"/>
    <x v="0"/>
    <s v="À VISTA"/>
    <x v="12"/>
    <s v="FIXA"/>
    <x v="2"/>
    <x v="1"/>
    <x v="0"/>
    <x v="2"/>
    <x v="0"/>
    <x v="2"/>
    <n v="3"/>
    <n v="3"/>
  </r>
  <r>
    <x v="61"/>
    <x v="7"/>
    <s v="OUTROS"/>
    <m/>
    <n v="11822.21"/>
    <d v="2023-03-20T00:00:00"/>
    <x v="0"/>
    <s v="À VISTA"/>
    <x v="5"/>
    <s v="FIXA"/>
    <x v="0"/>
    <x v="1"/>
    <x v="0"/>
    <x v="2"/>
    <x v="0"/>
    <x v="2"/>
    <n v="3"/>
    <n v="3"/>
  </r>
  <r>
    <x v="61"/>
    <x v="78"/>
    <m/>
    <m/>
    <n v="448"/>
    <d v="2023-03-20T00:00:00"/>
    <x v="0"/>
    <s v="À VISTA"/>
    <x v="1"/>
    <s v="VARIÁVEL"/>
    <x v="0"/>
    <x v="1"/>
    <x v="0"/>
    <x v="2"/>
    <x v="0"/>
    <x v="2"/>
    <n v="3"/>
    <n v="3"/>
  </r>
  <r>
    <x v="62"/>
    <x v="79"/>
    <m/>
    <m/>
    <n v="2700"/>
    <d v="2023-03-20T00:00:00"/>
    <x v="0"/>
    <s v="À VISTA"/>
    <x v="20"/>
    <s v="FIXA"/>
    <x v="0"/>
    <x v="1"/>
    <x v="0"/>
    <x v="2"/>
    <x v="0"/>
    <x v="2"/>
    <n v="3"/>
    <n v="3"/>
  </r>
  <r>
    <x v="63"/>
    <x v="80"/>
    <m/>
    <m/>
    <n v="20431.45"/>
    <d v="2023-03-20T00:00:00"/>
    <x v="0"/>
    <s v="À VISTA"/>
    <x v="18"/>
    <s v="VARIÁVEL"/>
    <x v="2"/>
    <x v="1"/>
    <x v="0"/>
    <x v="2"/>
    <x v="0"/>
    <x v="2"/>
    <n v="3"/>
    <n v="3"/>
  </r>
  <r>
    <x v="63"/>
    <x v="53"/>
    <m/>
    <m/>
    <n v="360"/>
    <d v="2023-03-20T00:00:00"/>
    <x v="0"/>
    <s v="À VISTA"/>
    <x v="1"/>
    <s v="VARIÁVEL"/>
    <x v="1"/>
    <x v="1"/>
    <x v="0"/>
    <x v="2"/>
    <x v="0"/>
    <x v="2"/>
    <n v="3"/>
    <n v="3"/>
  </r>
  <r>
    <x v="63"/>
    <x v="81"/>
    <m/>
    <m/>
    <n v="631"/>
    <d v="2023-03-20T00:00:00"/>
    <x v="0"/>
    <s v="À VISTA"/>
    <x v="1"/>
    <s v="VARIÁVEL"/>
    <x v="0"/>
    <x v="1"/>
    <x v="0"/>
    <x v="2"/>
    <x v="0"/>
    <x v="2"/>
    <n v="3"/>
    <n v="3"/>
  </r>
  <r>
    <x v="63"/>
    <x v="26"/>
    <m/>
    <m/>
    <n v="137.30000000000001"/>
    <d v="2023-03-20T00:00:00"/>
    <x v="0"/>
    <s v="À VISTA"/>
    <x v="9"/>
    <s v="FIXA"/>
    <x v="2"/>
    <x v="1"/>
    <x v="0"/>
    <x v="2"/>
    <x v="0"/>
    <x v="2"/>
    <n v="3"/>
    <n v="3"/>
  </r>
  <r>
    <x v="64"/>
    <x v="27"/>
    <m/>
    <m/>
    <n v="220.28"/>
    <d v="2023-03-22T00:00:00"/>
    <x v="0"/>
    <s v="À VISTA"/>
    <x v="9"/>
    <s v="FIXA"/>
    <x v="2"/>
    <x v="1"/>
    <x v="0"/>
    <x v="2"/>
    <x v="0"/>
    <x v="2"/>
    <n v="3"/>
    <n v="3"/>
  </r>
  <r>
    <x v="65"/>
    <x v="29"/>
    <m/>
    <m/>
    <n v="2994.42"/>
    <d v="2023-03-22T00:00:00"/>
    <x v="0"/>
    <s v="À VISTA"/>
    <x v="6"/>
    <s v="FIXA"/>
    <x v="0"/>
    <x v="1"/>
    <x v="0"/>
    <x v="2"/>
    <x v="0"/>
    <x v="2"/>
    <n v="3"/>
    <n v="3"/>
  </r>
  <r>
    <x v="66"/>
    <x v="1"/>
    <m/>
    <m/>
    <n v="6043.39"/>
    <d v="2023-03-24T00:00:00"/>
    <x v="0"/>
    <s v="PARCELAMENTO"/>
    <x v="0"/>
    <s v="FIXA"/>
    <x v="0"/>
    <x v="1"/>
    <x v="0"/>
    <x v="2"/>
    <x v="0"/>
    <x v="2"/>
    <n v="3"/>
    <n v="3"/>
  </r>
  <r>
    <x v="67"/>
    <x v="1"/>
    <m/>
    <m/>
    <n v="7668.63"/>
    <d v="2023-03-27T00:00:00"/>
    <x v="0"/>
    <s v="PARCELAMENTO"/>
    <x v="0"/>
    <s v="FIXA"/>
    <x v="0"/>
    <x v="1"/>
    <x v="0"/>
    <x v="2"/>
    <x v="0"/>
    <x v="2"/>
    <n v="3"/>
    <n v="3"/>
  </r>
  <r>
    <x v="68"/>
    <x v="82"/>
    <m/>
    <m/>
    <n v="750"/>
    <d v="2023-03-28T00:00:00"/>
    <x v="0"/>
    <s v="À VISTA"/>
    <x v="1"/>
    <s v="VARIÁVEL"/>
    <x v="0"/>
    <x v="1"/>
    <x v="0"/>
    <x v="2"/>
    <x v="0"/>
    <x v="2"/>
    <n v="3"/>
    <n v="3"/>
  </r>
  <r>
    <x v="69"/>
    <x v="70"/>
    <m/>
    <m/>
    <n v="149.9"/>
    <d v="2023-03-30T00:00:00"/>
    <x v="0"/>
    <s v="À VISTA"/>
    <x v="15"/>
    <s v="FIXA"/>
    <x v="4"/>
    <x v="1"/>
    <x v="0"/>
    <x v="2"/>
    <x v="0"/>
    <x v="2"/>
    <n v="3"/>
    <n v="3"/>
  </r>
  <r>
    <x v="69"/>
    <x v="83"/>
    <m/>
    <m/>
    <n v="3425.09"/>
    <d v="2023-03-30T00:00:00"/>
    <x v="0"/>
    <s v="PARCELAMENTO"/>
    <x v="0"/>
    <s v="FIXA"/>
    <x v="0"/>
    <x v="1"/>
    <x v="0"/>
    <x v="2"/>
    <x v="0"/>
    <x v="2"/>
    <n v="3"/>
    <n v="3"/>
  </r>
  <r>
    <x v="69"/>
    <x v="31"/>
    <m/>
    <m/>
    <n v="71.86"/>
    <d v="2023-03-30T00:00:00"/>
    <x v="0"/>
    <s v="À VISTA"/>
    <x v="14"/>
    <s v="FIXA"/>
    <x v="2"/>
    <x v="1"/>
    <x v="0"/>
    <x v="2"/>
    <x v="0"/>
    <x v="2"/>
    <n v="3"/>
    <n v="3"/>
  </r>
  <r>
    <x v="69"/>
    <x v="84"/>
    <m/>
    <m/>
    <n v="786.4"/>
    <d v="2023-03-30T00:00:00"/>
    <x v="0"/>
    <s v="À VISTA"/>
    <x v="1"/>
    <s v="VARIÁVEL"/>
    <x v="0"/>
    <x v="1"/>
    <x v="0"/>
    <x v="2"/>
    <x v="0"/>
    <x v="2"/>
    <n v="3"/>
    <n v="3"/>
  </r>
  <r>
    <x v="70"/>
    <x v="61"/>
    <m/>
    <m/>
    <n v="10948.78"/>
    <d v="2023-04-03T00:00:00"/>
    <x v="0"/>
    <s v="PARCELAMENTO"/>
    <x v="0"/>
    <s v="FIXA"/>
    <x v="0"/>
    <x v="1"/>
    <x v="0"/>
    <x v="3"/>
    <x v="0"/>
    <x v="3"/>
    <n v="4"/>
    <n v="4"/>
  </r>
  <r>
    <x v="70"/>
    <x v="1"/>
    <m/>
    <m/>
    <n v="5993.67"/>
    <d v="2023-04-03T00:00:00"/>
    <x v="0"/>
    <s v="PARCELAMENTO"/>
    <x v="0"/>
    <s v="FIXA"/>
    <x v="0"/>
    <x v="1"/>
    <x v="0"/>
    <x v="3"/>
    <x v="0"/>
    <x v="3"/>
    <n v="4"/>
    <n v="4"/>
  </r>
  <r>
    <x v="70"/>
    <x v="2"/>
    <m/>
    <m/>
    <n v="1200"/>
    <d v="2023-04-03T00:00:00"/>
    <x v="0"/>
    <s v="À VISTA"/>
    <x v="1"/>
    <s v="VARIÁVEL"/>
    <x v="0"/>
    <x v="1"/>
    <x v="0"/>
    <x v="3"/>
    <x v="0"/>
    <x v="3"/>
    <n v="4"/>
    <n v="4"/>
  </r>
  <r>
    <x v="71"/>
    <x v="7"/>
    <s v="OUTROS"/>
    <m/>
    <n v="24052.36"/>
    <d v="2023-04-03T00:00:00"/>
    <x v="0"/>
    <s v="À VISTA"/>
    <x v="5"/>
    <s v="FIXA"/>
    <x v="0"/>
    <x v="1"/>
    <x v="0"/>
    <x v="3"/>
    <x v="0"/>
    <x v="3"/>
    <n v="4"/>
    <n v="4"/>
  </r>
  <r>
    <x v="72"/>
    <x v="6"/>
    <m/>
    <m/>
    <n v="989.62"/>
    <d v="2023-04-04T00:00:00"/>
    <x v="0"/>
    <s v="À VISTA"/>
    <x v="4"/>
    <s v="FIXA"/>
    <x v="1"/>
    <x v="1"/>
    <x v="0"/>
    <x v="3"/>
    <x v="0"/>
    <x v="3"/>
    <n v="4"/>
    <n v="4"/>
  </r>
  <r>
    <x v="73"/>
    <x v="5"/>
    <m/>
    <m/>
    <n v="300"/>
    <d v="2023-04-05T00:00:00"/>
    <x v="0"/>
    <s v="À VISTA"/>
    <x v="3"/>
    <s v="FIXA"/>
    <x v="1"/>
    <x v="1"/>
    <x v="0"/>
    <x v="3"/>
    <x v="0"/>
    <x v="3"/>
    <n v="4"/>
    <n v="4"/>
  </r>
  <r>
    <x v="73"/>
    <x v="4"/>
    <m/>
    <m/>
    <n v="572.88"/>
    <d v="2023-04-05T00:00:00"/>
    <x v="0"/>
    <s v="À VISTA"/>
    <x v="2"/>
    <s v="FIXA"/>
    <x v="1"/>
    <x v="1"/>
    <x v="0"/>
    <x v="3"/>
    <x v="0"/>
    <x v="3"/>
    <n v="4"/>
    <n v="4"/>
  </r>
  <r>
    <x v="74"/>
    <x v="85"/>
    <m/>
    <m/>
    <n v="492"/>
    <d v="2023-04-06T00:00:00"/>
    <x v="0"/>
    <s v="À VISTA"/>
    <x v="1"/>
    <s v="VARIÁVEL"/>
    <x v="0"/>
    <x v="1"/>
    <x v="0"/>
    <x v="3"/>
    <x v="0"/>
    <x v="3"/>
    <n v="4"/>
    <n v="4"/>
  </r>
  <r>
    <x v="74"/>
    <x v="48"/>
    <m/>
    <m/>
    <n v="521.58000000000004"/>
    <d v="2023-04-06T00:00:00"/>
    <x v="0"/>
    <s v="À VISTA"/>
    <x v="1"/>
    <s v="VARIÁVEL"/>
    <x v="0"/>
    <x v="1"/>
    <x v="0"/>
    <x v="3"/>
    <x v="0"/>
    <x v="3"/>
    <n v="4"/>
    <n v="4"/>
  </r>
  <r>
    <x v="74"/>
    <x v="86"/>
    <m/>
    <m/>
    <n v="7503.33"/>
    <d v="2023-04-06T00:00:00"/>
    <x v="0"/>
    <s v="PARCELAMENTO"/>
    <x v="0"/>
    <s v="FIXA"/>
    <x v="0"/>
    <x v="1"/>
    <x v="0"/>
    <x v="3"/>
    <x v="0"/>
    <x v="3"/>
    <n v="4"/>
    <n v="4"/>
  </r>
  <r>
    <x v="75"/>
    <x v="11"/>
    <m/>
    <m/>
    <n v="450"/>
    <d v="2023-04-10T00:00:00"/>
    <x v="0"/>
    <s v="À VISTA"/>
    <x v="7"/>
    <s v="FIXA"/>
    <x v="2"/>
    <x v="1"/>
    <x v="0"/>
    <x v="3"/>
    <x v="0"/>
    <x v="3"/>
    <n v="4"/>
    <n v="4"/>
  </r>
  <r>
    <x v="75"/>
    <x v="41"/>
    <m/>
    <m/>
    <n v="749.69"/>
    <d v="2023-04-10T00:00:00"/>
    <x v="0"/>
    <s v="À VISTA"/>
    <x v="1"/>
    <s v="VARIÁVEL"/>
    <x v="0"/>
    <x v="1"/>
    <x v="0"/>
    <x v="3"/>
    <x v="0"/>
    <x v="3"/>
    <n v="4"/>
    <n v="4"/>
  </r>
  <r>
    <x v="75"/>
    <x v="62"/>
    <m/>
    <m/>
    <n v="4656.21"/>
    <d v="2023-04-10T00:00:00"/>
    <x v="0"/>
    <s v="PARCELAMENTO"/>
    <x v="0"/>
    <s v="FIXA"/>
    <x v="0"/>
    <x v="1"/>
    <x v="0"/>
    <x v="3"/>
    <x v="0"/>
    <x v="3"/>
    <n v="4"/>
    <n v="4"/>
  </r>
  <r>
    <x v="76"/>
    <x v="65"/>
    <m/>
    <m/>
    <n v="1552.88"/>
    <d v="2023-04-10T00:00:00"/>
    <x v="0"/>
    <s v="PARCELAMENTO"/>
    <x v="0"/>
    <s v="FIXA"/>
    <x v="0"/>
    <x v="1"/>
    <x v="0"/>
    <x v="3"/>
    <x v="0"/>
    <x v="3"/>
    <n v="4"/>
    <n v="4"/>
  </r>
  <r>
    <x v="76"/>
    <x v="66"/>
    <m/>
    <m/>
    <n v="1552.88"/>
    <d v="2023-04-10T00:00:00"/>
    <x v="0"/>
    <s v="PARCELAMENTO"/>
    <x v="0"/>
    <s v="FIXA"/>
    <x v="0"/>
    <x v="1"/>
    <x v="0"/>
    <x v="3"/>
    <x v="0"/>
    <x v="3"/>
    <n v="4"/>
    <n v="4"/>
  </r>
  <r>
    <x v="76"/>
    <x v="15"/>
    <m/>
    <m/>
    <n v="9402"/>
    <d v="2023-04-10T00:00:00"/>
    <x v="0"/>
    <s v="PARCELAMENTO"/>
    <x v="0"/>
    <s v="FIXA"/>
    <x v="0"/>
    <x v="1"/>
    <x v="0"/>
    <x v="3"/>
    <x v="0"/>
    <x v="3"/>
    <n v="4"/>
    <n v="4"/>
  </r>
  <r>
    <x v="77"/>
    <x v="87"/>
    <m/>
    <m/>
    <n v="646.6"/>
    <d v="2023-04-10T00:00:00"/>
    <x v="0"/>
    <s v="À VISTA"/>
    <x v="1"/>
    <s v="VARIÁVEL"/>
    <x v="0"/>
    <x v="1"/>
    <x v="0"/>
    <x v="3"/>
    <x v="0"/>
    <x v="3"/>
    <n v="4"/>
    <n v="4"/>
  </r>
  <r>
    <x v="77"/>
    <x v="18"/>
    <m/>
    <m/>
    <n v="271.06"/>
    <d v="2023-04-10T00:00:00"/>
    <x v="0"/>
    <s v="À VISTA"/>
    <x v="9"/>
    <s v="FIXA"/>
    <x v="2"/>
    <x v="1"/>
    <x v="0"/>
    <x v="3"/>
    <x v="0"/>
    <x v="3"/>
    <n v="4"/>
    <n v="4"/>
  </r>
  <r>
    <x v="77"/>
    <x v="67"/>
    <m/>
    <m/>
    <n v="439.6"/>
    <d v="2023-04-10T00:00:00"/>
    <x v="0"/>
    <s v="PROVISÃO"/>
    <x v="10"/>
    <s v="VARIÁVEL"/>
    <x v="1"/>
    <x v="1"/>
    <x v="0"/>
    <x v="3"/>
    <x v="0"/>
    <x v="3"/>
    <n v="4"/>
    <n v="4"/>
  </r>
  <r>
    <x v="77"/>
    <x v="68"/>
    <m/>
    <m/>
    <n v="6575.72"/>
    <d v="2023-04-10T00:00:00"/>
    <x v="0"/>
    <s v="PROVISÃO"/>
    <x v="10"/>
    <s v="VARIÁVEL"/>
    <x v="0"/>
    <x v="1"/>
    <x v="0"/>
    <x v="3"/>
    <x v="0"/>
    <x v="3"/>
    <n v="4"/>
    <n v="4"/>
  </r>
  <r>
    <x v="77"/>
    <x v="88"/>
    <m/>
    <m/>
    <n v="1618.1"/>
    <d v="2023-04-10T00:00:00"/>
    <x v="0"/>
    <s v="À VISTA"/>
    <x v="21"/>
    <s v="FIXA"/>
    <x v="2"/>
    <x v="1"/>
    <x v="0"/>
    <x v="3"/>
    <x v="0"/>
    <x v="3"/>
    <n v="4"/>
    <n v="4"/>
  </r>
  <r>
    <x v="77"/>
    <x v="69"/>
    <m/>
    <m/>
    <n v="1000"/>
    <d v="2023-04-10T00:00:00"/>
    <x v="0"/>
    <s v="À VISTA"/>
    <x v="22"/>
    <s v="FIXA"/>
    <x v="2"/>
    <x v="1"/>
    <x v="0"/>
    <x v="3"/>
    <x v="0"/>
    <x v="3"/>
    <n v="4"/>
    <n v="4"/>
  </r>
  <r>
    <x v="77"/>
    <x v="8"/>
    <m/>
    <m/>
    <n v="771.39"/>
    <d v="2023-04-10T00:00:00"/>
    <x v="0"/>
    <s v="À VISTA"/>
    <x v="6"/>
    <s v="VARIÁVEL"/>
    <x v="0"/>
    <x v="1"/>
    <x v="0"/>
    <x v="3"/>
    <x v="0"/>
    <x v="3"/>
    <n v="4"/>
    <n v="4"/>
  </r>
  <r>
    <x v="78"/>
    <x v="89"/>
    <m/>
    <m/>
    <n v="384.5"/>
    <d v="2023-04-11T00:00:00"/>
    <x v="0"/>
    <s v="À VISTA"/>
    <x v="23"/>
    <s v="VARIÁVEL"/>
    <x v="2"/>
    <x v="1"/>
    <x v="0"/>
    <x v="3"/>
    <x v="0"/>
    <x v="3"/>
    <n v="4"/>
    <n v="4"/>
  </r>
  <r>
    <x v="78"/>
    <x v="49"/>
    <m/>
    <m/>
    <n v="109.99"/>
    <m/>
    <x v="0"/>
    <s v="À VISTA"/>
    <x v="9"/>
    <s v="FIXA"/>
    <x v="2"/>
    <x v="1"/>
    <x v="0"/>
    <x v="3"/>
    <x v="1"/>
    <x v="4"/>
    <n v="4"/>
    <s v=""/>
  </r>
  <r>
    <x v="78"/>
    <x v="20"/>
    <m/>
    <m/>
    <n v="65.78"/>
    <m/>
    <x v="0"/>
    <s v="À VISTA"/>
    <x v="11"/>
    <s v="FIXA"/>
    <x v="3"/>
    <x v="1"/>
    <x v="0"/>
    <x v="3"/>
    <x v="1"/>
    <x v="4"/>
    <n v="4"/>
    <s v=""/>
  </r>
  <r>
    <x v="79"/>
    <x v="52"/>
    <m/>
    <m/>
    <n v="559.63"/>
    <d v="2023-04-12T00:00:00"/>
    <x v="0"/>
    <s v="À VISTA"/>
    <x v="1"/>
    <s v="VARIÁVEL"/>
    <x v="0"/>
    <x v="1"/>
    <x v="0"/>
    <x v="3"/>
    <x v="0"/>
    <x v="3"/>
    <n v="4"/>
    <n v="4"/>
  </r>
  <r>
    <x v="80"/>
    <x v="62"/>
    <m/>
    <m/>
    <n v="4656.21"/>
    <d v="2023-04-13T00:00:00"/>
    <x v="0"/>
    <s v="PARCELAMENTO"/>
    <x v="0"/>
    <s v="FIXA"/>
    <x v="0"/>
    <x v="1"/>
    <x v="0"/>
    <x v="3"/>
    <x v="0"/>
    <x v="3"/>
    <n v="4"/>
    <n v="4"/>
  </r>
  <r>
    <x v="81"/>
    <x v="23"/>
    <m/>
    <m/>
    <n v="346.67"/>
    <d v="2023-04-17T00:00:00"/>
    <x v="0"/>
    <s v="À VISTA"/>
    <x v="9"/>
    <s v="FIXA"/>
    <x v="2"/>
    <x v="1"/>
    <x v="0"/>
    <x v="3"/>
    <x v="0"/>
    <x v="3"/>
    <n v="4"/>
    <n v="4"/>
  </r>
  <r>
    <x v="81"/>
    <x v="90"/>
    <m/>
    <m/>
    <n v="699.14"/>
    <d v="2023-04-17T00:00:00"/>
    <x v="0"/>
    <s v="À VISTA"/>
    <x v="12"/>
    <s v="FIXA"/>
    <x v="2"/>
    <x v="3"/>
    <x v="0"/>
    <x v="3"/>
    <x v="0"/>
    <x v="3"/>
    <n v="4"/>
    <n v="4"/>
  </r>
  <r>
    <x v="81"/>
    <x v="53"/>
    <m/>
    <m/>
    <n v="360"/>
    <d v="2023-04-17T00:00:00"/>
    <x v="0"/>
    <s v="À VISTA"/>
    <x v="1"/>
    <s v="VARIÁVEL"/>
    <x v="1"/>
    <x v="1"/>
    <x v="0"/>
    <x v="3"/>
    <x v="0"/>
    <x v="3"/>
    <n v="4"/>
    <n v="4"/>
  </r>
  <r>
    <x v="82"/>
    <x v="7"/>
    <s v="OUTROS"/>
    <m/>
    <n v="28061.03"/>
    <d v="2023-04-18T00:00:00"/>
    <x v="0"/>
    <s v="À VISTA"/>
    <x v="5"/>
    <s v="FIXA"/>
    <x v="0"/>
    <x v="1"/>
    <x v="0"/>
    <x v="3"/>
    <x v="0"/>
    <x v="3"/>
    <n v="4"/>
    <n v="4"/>
  </r>
  <r>
    <x v="82"/>
    <x v="81"/>
    <m/>
    <m/>
    <n v="632.44000000000005"/>
    <d v="2023-04-18T00:00:00"/>
    <x v="0"/>
    <s v="À VISTA"/>
    <x v="1"/>
    <s v="VARIÁVEL"/>
    <x v="0"/>
    <x v="1"/>
    <x v="0"/>
    <x v="3"/>
    <x v="0"/>
    <x v="3"/>
    <n v="4"/>
    <n v="4"/>
  </r>
  <r>
    <x v="82"/>
    <x v="91"/>
    <m/>
    <m/>
    <n v="448"/>
    <d v="2023-04-18T00:00:00"/>
    <x v="0"/>
    <s v="À VISTA"/>
    <x v="1"/>
    <s v="VARIÁVEL"/>
    <x v="0"/>
    <x v="1"/>
    <x v="0"/>
    <x v="3"/>
    <x v="0"/>
    <x v="3"/>
    <n v="4"/>
    <n v="4"/>
  </r>
  <r>
    <x v="83"/>
    <x v="92"/>
    <m/>
    <m/>
    <n v="389.54"/>
    <d v="2023-04-19T00:00:00"/>
    <x v="0"/>
    <s v="À VISTA"/>
    <x v="13"/>
    <s v="FIXA"/>
    <x v="2"/>
    <x v="1"/>
    <x v="0"/>
    <x v="3"/>
    <x v="0"/>
    <x v="3"/>
    <n v="4"/>
    <n v="4"/>
  </r>
  <r>
    <x v="83"/>
    <x v="51"/>
    <m/>
    <m/>
    <n v="510"/>
    <d v="2023-04-19T00:00:00"/>
    <x v="0"/>
    <s v="À VISTA"/>
    <x v="1"/>
    <s v="VARIÁVEL"/>
    <x v="0"/>
    <x v="1"/>
    <x v="0"/>
    <x v="3"/>
    <x v="0"/>
    <x v="3"/>
    <n v="4"/>
    <n v="4"/>
  </r>
  <r>
    <x v="83"/>
    <x v="93"/>
    <m/>
    <m/>
    <n v="2700"/>
    <d v="2023-04-19T00:00:00"/>
    <x v="0"/>
    <s v="À VISTA"/>
    <x v="20"/>
    <s v="FIXA"/>
    <x v="0"/>
    <x v="1"/>
    <x v="0"/>
    <x v="3"/>
    <x v="0"/>
    <x v="3"/>
    <n v="4"/>
    <n v="4"/>
  </r>
  <r>
    <x v="84"/>
    <x v="94"/>
    <m/>
    <m/>
    <n v="444.81"/>
    <d v="2023-04-20T00:00:00"/>
    <x v="0"/>
    <s v="À VISTA"/>
    <x v="1"/>
    <s v="VARIÁVEL"/>
    <x v="0"/>
    <x v="1"/>
    <x v="0"/>
    <x v="3"/>
    <x v="0"/>
    <x v="3"/>
    <n v="4"/>
    <n v="4"/>
  </r>
  <r>
    <x v="84"/>
    <x v="95"/>
    <m/>
    <m/>
    <n v="332.5"/>
    <d v="2023-04-20T00:00:00"/>
    <x v="0"/>
    <s v="À VISTA"/>
    <x v="4"/>
    <s v="FIXA"/>
    <x v="3"/>
    <x v="1"/>
    <x v="0"/>
    <x v="3"/>
    <x v="0"/>
    <x v="3"/>
    <n v="4"/>
    <n v="4"/>
  </r>
  <r>
    <x v="84"/>
    <x v="26"/>
    <m/>
    <m/>
    <n v="137.30000000000001"/>
    <d v="2023-04-20T00:00:00"/>
    <x v="0"/>
    <s v="À VISTA"/>
    <x v="9"/>
    <s v="FIXA"/>
    <x v="2"/>
    <x v="1"/>
    <x v="0"/>
    <x v="3"/>
    <x v="0"/>
    <x v="3"/>
    <n v="4"/>
    <n v="4"/>
  </r>
  <r>
    <x v="85"/>
    <x v="27"/>
    <m/>
    <m/>
    <n v="251.42"/>
    <d v="2023-04-24T00:00:00"/>
    <x v="0"/>
    <s v="À VISTA"/>
    <x v="9"/>
    <s v="FIXA"/>
    <x v="2"/>
    <x v="1"/>
    <x v="0"/>
    <x v="3"/>
    <x v="0"/>
    <x v="3"/>
    <n v="4"/>
    <n v="4"/>
  </r>
  <r>
    <x v="86"/>
    <x v="96"/>
    <m/>
    <m/>
    <n v="1534.41"/>
    <d v="2023-04-24T00:00:00"/>
    <x v="0"/>
    <s v="À VISTA"/>
    <x v="6"/>
    <s v="FIXA"/>
    <x v="0"/>
    <x v="1"/>
    <x v="0"/>
    <x v="3"/>
    <x v="0"/>
    <x v="3"/>
    <n v="4"/>
    <n v="4"/>
  </r>
  <r>
    <x v="86"/>
    <x v="1"/>
    <m/>
    <m/>
    <n v="6043.39"/>
    <d v="2023-04-24T00:00:00"/>
    <x v="0"/>
    <s v="PARCELAMENTO"/>
    <x v="0"/>
    <s v="FIXA"/>
    <x v="0"/>
    <x v="1"/>
    <x v="0"/>
    <x v="3"/>
    <x v="0"/>
    <x v="3"/>
    <n v="4"/>
    <n v="4"/>
  </r>
  <r>
    <x v="87"/>
    <x v="82"/>
    <m/>
    <m/>
    <n v="750"/>
    <d v="2023-04-25T00:00:00"/>
    <x v="0"/>
    <s v="À VISTA"/>
    <x v="1"/>
    <s v="VARIÁVEL"/>
    <x v="0"/>
    <x v="1"/>
    <x v="0"/>
    <x v="3"/>
    <x v="0"/>
    <x v="3"/>
    <n v="4"/>
    <n v="4"/>
  </r>
  <r>
    <x v="88"/>
    <x v="97"/>
    <m/>
    <m/>
    <n v="7668.63"/>
    <d v="2023-04-26T00:00:00"/>
    <x v="0"/>
    <s v="PARCELAMENTO"/>
    <x v="0"/>
    <s v="FIXA"/>
    <x v="0"/>
    <x v="1"/>
    <x v="0"/>
    <x v="3"/>
    <x v="0"/>
    <x v="3"/>
    <n v="4"/>
    <n v="4"/>
  </r>
  <r>
    <x v="89"/>
    <x v="98"/>
    <m/>
    <m/>
    <n v="603.63"/>
    <d v="2023-04-28T00:00:00"/>
    <x v="0"/>
    <s v="À VISTA"/>
    <x v="18"/>
    <s v="VARIÁVEL"/>
    <x v="2"/>
    <x v="1"/>
    <x v="0"/>
    <x v="3"/>
    <x v="0"/>
    <x v="3"/>
    <n v="4"/>
    <n v="4"/>
  </r>
  <r>
    <x v="89"/>
    <x v="99"/>
    <m/>
    <m/>
    <n v="603.63"/>
    <d v="2023-04-28T00:00:00"/>
    <x v="0"/>
    <s v="À VISTA"/>
    <x v="18"/>
    <s v="VARIÁVEL"/>
    <x v="2"/>
    <x v="1"/>
    <x v="0"/>
    <x v="3"/>
    <x v="0"/>
    <x v="3"/>
    <n v="4"/>
    <n v="4"/>
  </r>
  <r>
    <x v="89"/>
    <x v="100"/>
    <m/>
    <m/>
    <n v="603.63"/>
    <d v="2023-04-28T00:00:00"/>
    <x v="0"/>
    <s v="À VISTA"/>
    <x v="18"/>
    <s v="VARIÁVEL"/>
    <x v="2"/>
    <x v="1"/>
    <x v="0"/>
    <x v="3"/>
    <x v="0"/>
    <x v="3"/>
    <n v="4"/>
    <n v="4"/>
  </r>
  <r>
    <x v="89"/>
    <x v="101"/>
    <m/>
    <m/>
    <n v="65.599999999999994"/>
    <d v="2023-04-28T00:00:00"/>
    <x v="0"/>
    <s v="À VISTA"/>
    <x v="16"/>
    <s v="FIXA"/>
    <x v="4"/>
    <x v="1"/>
    <x v="0"/>
    <x v="3"/>
    <x v="0"/>
    <x v="3"/>
    <n v="4"/>
    <n v="4"/>
  </r>
  <r>
    <x v="90"/>
    <x v="70"/>
    <m/>
    <m/>
    <n v="149.9"/>
    <d v="2023-05-02T00:00:00"/>
    <x v="0"/>
    <s v="À VISTA"/>
    <x v="15"/>
    <s v="FIXA"/>
    <x v="4"/>
    <x v="1"/>
    <x v="0"/>
    <x v="3"/>
    <x v="0"/>
    <x v="5"/>
    <n v="4"/>
    <n v="5"/>
  </r>
  <r>
    <x v="90"/>
    <x v="83"/>
    <m/>
    <m/>
    <n v="3425.09"/>
    <d v="2023-05-02T00:00:00"/>
    <x v="0"/>
    <s v="PARCELAMENTO"/>
    <x v="0"/>
    <s v="FIXA"/>
    <x v="0"/>
    <x v="1"/>
    <x v="0"/>
    <x v="3"/>
    <x v="0"/>
    <x v="5"/>
    <n v="4"/>
    <n v="5"/>
  </r>
  <r>
    <x v="90"/>
    <x v="102"/>
    <m/>
    <m/>
    <n v="786.4"/>
    <d v="2023-05-02T00:00:00"/>
    <x v="0"/>
    <s v="À VISTA"/>
    <x v="1"/>
    <s v="VARIÁVEL"/>
    <x v="0"/>
    <x v="1"/>
    <x v="0"/>
    <x v="3"/>
    <x v="0"/>
    <x v="5"/>
    <n v="4"/>
    <n v="5"/>
  </r>
  <r>
    <x v="91"/>
    <x v="61"/>
    <m/>
    <m/>
    <n v="10948.78"/>
    <d v="2023-05-02T00:00:00"/>
    <x v="0"/>
    <s v="PARCELAMENTO"/>
    <x v="0"/>
    <s v="FIXA"/>
    <x v="0"/>
    <x v="1"/>
    <x v="0"/>
    <x v="4"/>
    <x v="0"/>
    <x v="5"/>
    <n v="5"/>
    <n v="5"/>
  </r>
  <r>
    <x v="91"/>
    <x v="1"/>
    <m/>
    <m/>
    <n v="5993.67"/>
    <d v="2023-05-02T00:00:00"/>
    <x v="0"/>
    <s v="PARCELAMENTO"/>
    <x v="0"/>
    <s v="FIXA"/>
    <x v="0"/>
    <x v="1"/>
    <x v="0"/>
    <x v="4"/>
    <x v="0"/>
    <x v="5"/>
    <n v="5"/>
    <n v="5"/>
  </r>
  <r>
    <x v="91"/>
    <x v="2"/>
    <m/>
    <m/>
    <n v="1200"/>
    <d v="2023-05-02T00:00:00"/>
    <x v="0"/>
    <s v="À VISTA"/>
    <x v="1"/>
    <s v="VARIÁVEL"/>
    <x v="0"/>
    <x v="1"/>
    <x v="0"/>
    <x v="4"/>
    <x v="0"/>
    <x v="5"/>
    <n v="5"/>
    <n v="5"/>
  </r>
  <r>
    <x v="92"/>
    <x v="103"/>
    <m/>
    <m/>
    <n v="71.86"/>
    <d v="2023-05-02T00:00:00"/>
    <x v="0"/>
    <s v="À VISTA"/>
    <x v="14"/>
    <s v="FIXA"/>
    <x v="2"/>
    <x v="1"/>
    <x v="0"/>
    <x v="4"/>
    <x v="0"/>
    <x v="5"/>
    <n v="5"/>
    <n v="5"/>
  </r>
  <r>
    <x v="93"/>
    <x v="6"/>
    <m/>
    <m/>
    <n v="989.62"/>
    <d v="2023-05-04T00:00:00"/>
    <x v="0"/>
    <s v="À VISTA"/>
    <x v="4"/>
    <s v="FIXA"/>
    <x v="1"/>
    <x v="1"/>
    <x v="0"/>
    <x v="4"/>
    <x v="0"/>
    <x v="5"/>
    <n v="5"/>
    <n v="5"/>
  </r>
  <r>
    <x v="94"/>
    <x v="8"/>
    <m/>
    <m/>
    <n v="700"/>
    <d v="2023-05-05T00:00:00"/>
    <x v="0"/>
    <s v="À VISTA"/>
    <x v="6"/>
    <s v="VARIÁVEL"/>
    <x v="0"/>
    <x v="1"/>
    <x v="0"/>
    <x v="4"/>
    <x v="0"/>
    <x v="5"/>
    <n v="5"/>
    <n v="5"/>
  </r>
  <r>
    <x v="94"/>
    <x v="5"/>
    <m/>
    <m/>
    <n v="300"/>
    <d v="2023-05-05T00:00:00"/>
    <x v="0"/>
    <s v="À VISTA"/>
    <x v="3"/>
    <s v="FIXA"/>
    <x v="1"/>
    <x v="1"/>
    <x v="0"/>
    <x v="4"/>
    <x v="0"/>
    <x v="5"/>
    <n v="5"/>
    <n v="5"/>
  </r>
  <r>
    <x v="94"/>
    <x v="4"/>
    <m/>
    <m/>
    <n v="572.88"/>
    <d v="2023-05-05T00:00:00"/>
    <x v="0"/>
    <s v="À VISTA"/>
    <x v="2"/>
    <s v="FIXA"/>
    <x v="1"/>
    <x v="1"/>
    <x v="0"/>
    <x v="4"/>
    <x v="0"/>
    <x v="5"/>
    <n v="5"/>
    <n v="5"/>
  </r>
  <r>
    <x v="94"/>
    <x v="104"/>
    <m/>
    <m/>
    <n v="7414.01"/>
    <m/>
    <x v="0"/>
    <s v="À VISTA"/>
    <x v="25"/>
    <s v="FIXA"/>
    <x v="3"/>
    <x v="1"/>
    <x v="0"/>
    <x v="4"/>
    <x v="1"/>
    <x v="4"/>
    <n v="5"/>
    <s v=""/>
  </r>
  <r>
    <x v="95"/>
    <x v="85"/>
    <m/>
    <m/>
    <n v="492"/>
    <d v="2023-05-08T00:00:00"/>
    <x v="0"/>
    <s v="À VISTA"/>
    <x v="1"/>
    <s v="FIXA"/>
    <x v="0"/>
    <x v="1"/>
    <x v="0"/>
    <x v="4"/>
    <x v="0"/>
    <x v="5"/>
    <n v="5"/>
    <n v="5"/>
  </r>
  <r>
    <x v="95"/>
    <x v="48"/>
    <m/>
    <m/>
    <n v="521.58000000000004"/>
    <d v="2023-05-08T00:00:00"/>
    <x v="0"/>
    <s v="À VISTA"/>
    <x v="1"/>
    <s v="VARIÁVEL"/>
    <x v="0"/>
    <x v="1"/>
    <x v="0"/>
    <x v="4"/>
    <x v="0"/>
    <x v="5"/>
    <n v="5"/>
    <n v="5"/>
  </r>
  <r>
    <x v="95"/>
    <x v="86"/>
    <m/>
    <m/>
    <n v="7503.33"/>
    <d v="2023-05-08T00:00:00"/>
    <x v="0"/>
    <s v="PARCELAMENTO"/>
    <x v="0"/>
    <s v="FIXA"/>
    <x v="0"/>
    <x v="1"/>
    <x v="0"/>
    <x v="4"/>
    <x v="0"/>
    <x v="5"/>
    <n v="5"/>
    <n v="5"/>
  </r>
  <r>
    <x v="96"/>
    <x v="41"/>
    <m/>
    <m/>
    <n v="749.69"/>
    <d v="2023-05-08T00:00:00"/>
    <x v="0"/>
    <s v="À VISTA"/>
    <x v="1"/>
    <s v="VARIÁVEL"/>
    <x v="0"/>
    <x v="1"/>
    <x v="0"/>
    <x v="4"/>
    <x v="0"/>
    <x v="5"/>
    <n v="5"/>
    <n v="5"/>
  </r>
  <r>
    <x v="96"/>
    <x v="105"/>
    <m/>
    <m/>
    <n v="4656.21"/>
    <d v="2023-05-08T00:00:00"/>
    <x v="0"/>
    <s v="PARCELAMENTO"/>
    <x v="0"/>
    <s v="FIXA"/>
    <x v="0"/>
    <x v="1"/>
    <x v="0"/>
    <x v="4"/>
    <x v="0"/>
    <x v="5"/>
    <n v="5"/>
    <n v="5"/>
  </r>
  <r>
    <x v="97"/>
    <x v="106"/>
    <m/>
    <m/>
    <n v="1552.88"/>
    <d v="2023-05-08T00:00:00"/>
    <x v="0"/>
    <s v="PARCELAMENTO"/>
    <x v="0"/>
    <s v="FIXA"/>
    <x v="0"/>
    <x v="1"/>
    <x v="0"/>
    <x v="4"/>
    <x v="0"/>
    <x v="5"/>
    <n v="5"/>
    <n v="5"/>
  </r>
  <r>
    <x v="97"/>
    <x v="107"/>
    <m/>
    <m/>
    <n v="1552.88"/>
    <d v="2023-05-08T00:00:00"/>
    <x v="0"/>
    <s v="PARCELAMENTO"/>
    <x v="0"/>
    <s v="FIXA"/>
    <x v="0"/>
    <x v="1"/>
    <x v="0"/>
    <x v="4"/>
    <x v="0"/>
    <x v="5"/>
    <n v="5"/>
    <n v="5"/>
  </r>
  <r>
    <x v="97"/>
    <x v="108"/>
    <m/>
    <m/>
    <n v="1618.1"/>
    <d v="2023-05-08T00:00:00"/>
    <x v="0"/>
    <s v="À VISTA"/>
    <x v="21"/>
    <s v="VARIÁVEL"/>
    <x v="2"/>
    <x v="1"/>
    <x v="0"/>
    <x v="4"/>
    <x v="0"/>
    <x v="5"/>
    <n v="5"/>
    <n v="5"/>
  </r>
  <r>
    <x v="97"/>
    <x v="11"/>
    <m/>
    <m/>
    <n v="450"/>
    <d v="2023-05-08T00:00:00"/>
    <x v="0"/>
    <s v="À VISTA"/>
    <x v="7"/>
    <s v="FIXA"/>
    <x v="2"/>
    <x v="1"/>
    <x v="0"/>
    <x v="4"/>
    <x v="0"/>
    <x v="5"/>
    <n v="5"/>
    <n v="5"/>
  </r>
  <r>
    <x v="97"/>
    <x v="15"/>
    <m/>
    <m/>
    <n v="9402"/>
    <d v="2023-05-08T00:00:00"/>
    <x v="0"/>
    <s v="PARCELAMENTO"/>
    <x v="0"/>
    <s v="FIXA"/>
    <x v="0"/>
    <x v="1"/>
    <x v="0"/>
    <x v="4"/>
    <x v="0"/>
    <x v="5"/>
    <n v="5"/>
    <n v="5"/>
  </r>
  <r>
    <x v="97"/>
    <x v="109"/>
    <m/>
    <m/>
    <n v="646.6"/>
    <d v="2023-05-08T00:00:00"/>
    <x v="0"/>
    <s v="À VISTA"/>
    <x v="1"/>
    <s v="VARIÁVEL"/>
    <x v="0"/>
    <x v="1"/>
    <x v="0"/>
    <x v="4"/>
    <x v="0"/>
    <x v="5"/>
    <n v="5"/>
    <n v="5"/>
  </r>
  <r>
    <x v="98"/>
    <x v="110"/>
    <m/>
    <m/>
    <n v="384.5"/>
    <d v="2023-05-09T00:00:00"/>
    <x v="0"/>
    <s v="À VISTA"/>
    <x v="23"/>
    <s v="VARIÁVEL"/>
    <x v="2"/>
    <x v="1"/>
    <x v="0"/>
    <x v="4"/>
    <x v="0"/>
    <x v="5"/>
    <n v="5"/>
    <n v="5"/>
  </r>
  <r>
    <x v="99"/>
    <x v="7"/>
    <s v="OUTROS"/>
    <m/>
    <n v="17977.23"/>
    <d v="2023-05-10T00:00:00"/>
    <x v="0"/>
    <s v="À VISTA"/>
    <x v="5"/>
    <s v="FIXA"/>
    <x v="0"/>
    <x v="1"/>
    <x v="0"/>
    <x v="4"/>
    <x v="0"/>
    <x v="5"/>
    <n v="5"/>
    <n v="5"/>
  </r>
  <r>
    <x v="99"/>
    <x v="111"/>
    <m/>
    <m/>
    <n v="1000"/>
    <d v="2023-05-10T00:00:00"/>
    <x v="0"/>
    <s v="À VISTA"/>
    <x v="26"/>
    <s v="VARIÁVEL"/>
    <x v="3"/>
    <x v="1"/>
    <x v="0"/>
    <x v="4"/>
    <x v="0"/>
    <x v="5"/>
    <n v="5"/>
    <n v="5"/>
  </r>
  <r>
    <x v="99"/>
    <x v="18"/>
    <m/>
    <m/>
    <n v="273.67"/>
    <d v="2023-05-10T00:00:00"/>
    <x v="0"/>
    <s v="À VISTA"/>
    <x v="9"/>
    <s v="FIXA"/>
    <x v="2"/>
    <x v="1"/>
    <x v="0"/>
    <x v="4"/>
    <x v="0"/>
    <x v="5"/>
    <n v="5"/>
    <n v="5"/>
  </r>
  <r>
    <x v="99"/>
    <x v="112"/>
    <m/>
    <m/>
    <n v="122"/>
    <d v="2023-05-10T00:00:00"/>
    <x v="0"/>
    <s v="À VISTA"/>
    <x v="24"/>
    <s v="VARIÁVEL"/>
    <x v="0"/>
    <x v="1"/>
    <x v="0"/>
    <x v="4"/>
    <x v="0"/>
    <x v="5"/>
    <n v="5"/>
    <n v="5"/>
  </r>
  <r>
    <x v="99"/>
    <x v="67"/>
    <m/>
    <m/>
    <n v="143.19999999999999"/>
    <d v="2023-05-10T00:00:00"/>
    <x v="0"/>
    <s v="PROVISÃO"/>
    <x v="10"/>
    <s v="VARIÁVEL"/>
    <x v="1"/>
    <x v="1"/>
    <x v="0"/>
    <x v="4"/>
    <x v="0"/>
    <x v="5"/>
    <n v="5"/>
    <n v="5"/>
  </r>
  <r>
    <x v="99"/>
    <x v="68"/>
    <m/>
    <m/>
    <n v="4863.1099999999997"/>
    <d v="2023-05-10T00:00:00"/>
    <x v="0"/>
    <s v="PROVISÃO"/>
    <x v="10"/>
    <s v="VARIÁVEL"/>
    <x v="0"/>
    <x v="1"/>
    <x v="0"/>
    <x v="4"/>
    <x v="0"/>
    <x v="5"/>
    <n v="5"/>
    <n v="5"/>
  </r>
  <r>
    <x v="99"/>
    <x v="69"/>
    <m/>
    <m/>
    <n v="1000"/>
    <d v="2023-05-10T00:00:00"/>
    <x v="0"/>
    <s v="À VISTA"/>
    <x v="22"/>
    <s v="FIXA"/>
    <x v="2"/>
    <x v="1"/>
    <x v="0"/>
    <x v="4"/>
    <x v="0"/>
    <x v="5"/>
    <n v="5"/>
    <n v="5"/>
  </r>
  <r>
    <x v="100"/>
    <x v="49"/>
    <m/>
    <m/>
    <n v="31.48"/>
    <d v="2023-05-11T00:00:00"/>
    <x v="0"/>
    <s v="À VISTA"/>
    <x v="9"/>
    <s v="FIXA"/>
    <x v="2"/>
    <x v="1"/>
    <x v="0"/>
    <x v="4"/>
    <x v="0"/>
    <x v="5"/>
    <n v="5"/>
    <n v="5"/>
  </r>
  <r>
    <x v="100"/>
    <x v="20"/>
    <m/>
    <m/>
    <n v="65.78"/>
    <d v="2023-05-11T00:00:00"/>
    <x v="0"/>
    <s v="À VISTA"/>
    <x v="11"/>
    <s v="FIXA"/>
    <x v="3"/>
    <x v="1"/>
    <x v="0"/>
    <x v="4"/>
    <x v="0"/>
    <x v="5"/>
    <n v="5"/>
    <n v="5"/>
  </r>
  <r>
    <x v="100"/>
    <x v="113"/>
    <m/>
    <m/>
    <n v="159.19999999999999"/>
    <d v="2023-05-11T00:00:00"/>
    <x v="0"/>
    <s v="À VISTA"/>
    <x v="14"/>
    <s v="VARIÁVEL"/>
    <x v="1"/>
    <x v="1"/>
    <x v="0"/>
    <x v="4"/>
    <x v="0"/>
    <x v="5"/>
    <n v="5"/>
    <n v="5"/>
  </r>
  <r>
    <x v="101"/>
    <x v="114"/>
    <m/>
    <m/>
    <n v="649.94000000000005"/>
    <d v="2023-05-13T00:00:00"/>
    <x v="0"/>
    <s v="À VISTA"/>
    <x v="1"/>
    <s v="VARIÁVEL"/>
    <x v="0"/>
    <x v="1"/>
    <x v="0"/>
    <x v="4"/>
    <x v="0"/>
    <x v="5"/>
    <n v="5"/>
    <n v="5"/>
  </r>
  <r>
    <x v="101"/>
    <x v="62"/>
    <m/>
    <m/>
    <n v="4656.21"/>
    <d v="2023-05-13T00:00:00"/>
    <x v="0"/>
    <s v="PARCELAMENTO"/>
    <x v="0"/>
    <s v="FIXA"/>
    <x v="0"/>
    <x v="1"/>
    <x v="0"/>
    <x v="4"/>
    <x v="0"/>
    <x v="5"/>
    <n v="5"/>
    <n v="5"/>
  </r>
  <r>
    <x v="102"/>
    <x v="92"/>
    <m/>
    <m/>
    <n v="380.54"/>
    <d v="2023-05-16T00:00:00"/>
    <x v="0"/>
    <s v="À VISTA"/>
    <x v="13"/>
    <s v="FIXA"/>
    <x v="2"/>
    <x v="1"/>
    <x v="0"/>
    <x v="4"/>
    <x v="0"/>
    <x v="5"/>
    <n v="5"/>
    <n v="5"/>
  </r>
  <r>
    <x v="103"/>
    <x v="23"/>
    <m/>
    <m/>
    <n v="367.35"/>
    <d v="2023-05-17T00:00:00"/>
    <x v="0"/>
    <s v="À VISTA"/>
    <x v="9"/>
    <s v="FIXA"/>
    <x v="2"/>
    <x v="1"/>
    <x v="0"/>
    <x v="4"/>
    <x v="0"/>
    <x v="5"/>
    <n v="5"/>
    <n v="5"/>
  </r>
  <r>
    <x v="103"/>
    <x v="90"/>
    <m/>
    <m/>
    <n v="357.53"/>
    <d v="2023-05-17T00:00:00"/>
    <x v="0"/>
    <s v="À VISTA"/>
    <x v="12"/>
    <s v="FIXA"/>
    <x v="2"/>
    <x v="3"/>
    <x v="0"/>
    <x v="4"/>
    <x v="0"/>
    <x v="5"/>
    <n v="5"/>
    <n v="5"/>
  </r>
  <r>
    <x v="104"/>
    <x v="7"/>
    <s v="OUTROS"/>
    <m/>
    <n v="11245.88"/>
    <m/>
    <x v="0"/>
    <s v="À VISTA"/>
    <x v="5"/>
    <s v="FIXA"/>
    <x v="0"/>
    <x v="1"/>
    <x v="0"/>
    <x v="4"/>
    <x v="1"/>
    <x v="4"/>
    <n v="5"/>
    <s v=""/>
  </r>
  <r>
    <x v="104"/>
    <x v="94"/>
    <m/>
    <m/>
    <n v="444.81"/>
    <d v="2023-05-18T00:00:00"/>
    <x v="0"/>
    <s v="À VISTA"/>
    <x v="1"/>
    <s v="VARIÁVEL"/>
    <x v="0"/>
    <x v="1"/>
    <x v="0"/>
    <x v="4"/>
    <x v="0"/>
    <x v="5"/>
    <n v="5"/>
    <n v="5"/>
  </r>
  <r>
    <x v="105"/>
    <x v="93"/>
    <m/>
    <m/>
    <n v="2700"/>
    <d v="2023-05-19T00:00:00"/>
    <x v="0"/>
    <s v="À VISTA"/>
    <x v="20"/>
    <s v="FIXA"/>
    <x v="0"/>
    <x v="1"/>
    <x v="0"/>
    <x v="4"/>
    <x v="0"/>
    <x v="5"/>
    <n v="5"/>
    <n v="5"/>
  </r>
  <r>
    <x v="105"/>
    <x v="115"/>
    <m/>
    <m/>
    <n v="155"/>
    <d v="2023-05-19T00:00:00"/>
    <x v="0"/>
    <s v="À VISTA"/>
    <x v="1"/>
    <s v="FIXA"/>
    <x v="0"/>
    <x v="1"/>
    <x v="0"/>
    <x v="4"/>
    <x v="0"/>
    <x v="5"/>
    <n v="5"/>
    <n v="5"/>
  </r>
  <r>
    <x v="106"/>
    <x v="26"/>
    <m/>
    <m/>
    <n v="137.30000000000001"/>
    <d v="2023-05-22T00:00:00"/>
    <x v="0"/>
    <s v="À VISTA"/>
    <x v="9"/>
    <s v="FIXA"/>
    <x v="2"/>
    <x v="1"/>
    <x v="0"/>
    <x v="4"/>
    <x v="0"/>
    <x v="5"/>
    <n v="5"/>
    <n v="5"/>
  </r>
  <r>
    <x v="106"/>
    <x v="116"/>
    <m/>
    <m/>
    <n v="6944.99"/>
    <m/>
    <x v="0"/>
    <s v="À VISTA"/>
    <x v="25"/>
    <s v="FIXA"/>
    <x v="3"/>
    <x v="1"/>
    <x v="0"/>
    <x v="4"/>
    <x v="1"/>
    <x v="4"/>
    <n v="5"/>
    <s v=""/>
  </r>
  <r>
    <x v="107"/>
    <x v="29"/>
    <m/>
    <m/>
    <n v="2050.92"/>
    <d v="2023-05-22T00:00:00"/>
    <x v="0"/>
    <s v="À VISTA"/>
    <x v="6"/>
    <s v="FIXA"/>
    <x v="0"/>
    <x v="1"/>
    <x v="0"/>
    <x v="4"/>
    <x v="0"/>
    <x v="5"/>
    <n v="5"/>
    <n v="5"/>
  </r>
  <r>
    <x v="108"/>
    <x v="27"/>
    <m/>
    <m/>
    <n v="240"/>
    <d v="2023-05-23T00:00:00"/>
    <x v="0"/>
    <s v="À VISTA"/>
    <x v="9"/>
    <s v="FIXA"/>
    <x v="2"/>
    <x v="1"/>
    <x v="0"/>
    <x v="4"/>
    <x v="0"/>
    <x v="5"/>
    <n v="5"/>
    <n v="5"/>
  </r>
  <r>
    <x v="108"/>
    <x v="82"/>
    <m/>
    <m/>
    <n v="750"/>
    <d v="2023-05-23T00:00:00"/>
    <x v="0"/>
    <s v="À VISTA"/>
    <x v="1"/>
    <s v="VARIÁVEL"/>
    <x v="0"/>
    <x v="1"/>
    <x v="0"/>
    <x v="4"/>
    <x v="0"/>
    <x v="5"/>
    <n v="5"/>
    <n v="5"/>
  </r>
  <r>
    <x v="109"/>
    <x v="1"/>
    <m/>
    <m/>
    <n v="6043.39"/>
    <d v="2023-05-24T00:00:00"/>
    <x v="0"/>
    <s v="PARCELAMENTO"/>
    <x v="0"/>
    <s v="FIXA"/>
    <x v="0"/>
    <x v="1"/>
    <x v="0"/>
    <x v="4"/>
    <x v="0"/>
    <x v="5"/>
    <n v="5"/>
    <n v="5"/>
  </r>
  <r>
    <x v="109"/>
    <x v="117"/>
    <m/>
    <m/>
    <n v="299"/>
    <d v="2023-05-24T00:00:00"/>
    <x v="0"/>
    <s v="À VISTA"/>
    <x v="1"/>
    <s v="VARIÁVEL"/>
    <x v="0"/>
    <x v="1"/>
    <x v="0"/>
    <x v="4"/>
    <x v="0"/>
    <x v="5"/>
    <n v="5"/>
    <n v="5"/>
  </r>
  <r>
    <x v="110"/>
    <x v="1"/>
    <m/>
    <m/>
    <n v="7668.63"/>
    <d v="2023-05-26T00:00:00"/>
    <x v="0"/>
    <s v="PARCELAMENTO"/>
    <x v="0"/>
    <s v="FIXA"/>
    <x v="0"/>
    <x v="1"/>
    <x v="0"/>
    <x v="4"/>
    <x v="0"/>
    <x v="5"/>
    <n v="5"/>
    <n v="5"/>
  </r>
  <r>
    <x v="111"/>
    <x v="118"/>
    <m/>
    <m/>
    <n v="659.78"/>
    <d v="2023-05-29T00:00:00"/>
    <x v="0"/>
    <s v="À VISTA"/>
    <x v="1"/>
    <s v="VARIÁVEL"/>
    <x v="0"/>
    <x v="1"/>
    <x v="0"/>
    <x v="4"/>
    <x v="0"/>
    <x v="5"/>
    <n v="5"/>
    <n v="5"/>
  </r>
  <r>
    <x v="112"/>
    <x v="33"/>
    <m/>
    <m/>
    <n v="65.599999999999994"/>
    <d v="2023-05-29T00:00:00"/>
    <x v="0"/>
    <s v="À VISTA"/>
    <x v="16"/>
    <s v="FIXA"/>
    <x v="4"/>
    <x v="1"/>
    <x v="0"/>
    <x v="4"/>
    <x v="0"/>
    <x v="5"/>
    <n v="5"/>
    <n v="5"/>
  </r>
  <r>
    <x v="113"/>
    <x v="83"/>
    <m/>
    <m/>
    <n v="3425.09"/>
    <d v="2023-05-30T00:00:00"/>
    <x v="0"/>
    <s v="PARCELAMENTO"/>
    <x v="0"/>
    <s v="FIXA"/>
    <x v="0"/>
    <x v="1"/>
    <x v="0"/>
    <x v="4"/>
    <x v="0"/>
    <x v="5"/>
    <n v="5"/>
    <n v="5"/>
  </r>
  <r>
    <x v="113"/>
    <x v="103"/>
    <m/>
    <m/>
    <n v="71.86"/>
    <d v="2023-05-30T00:00:00"/>
    <x v="0"/>
    <s v="À VISTA"/>
    <x v="14"/>
    <s v="FIXA"/>
    <x v="2"/>
    <x v="1"/>
    <x v="0"/>
    <x v="4"/>
    <x v="0"/>
    <x v="5"/>
    <n v="5"/>
    <n v="5"/>
  </r>
  <r>
    <x v="113"/>
    <x v="119"/>
    <m/>
    <m/>
    <n v="786.4"/>
    <d v="2023-05-30T00:00:00"/>
    <x v="0"/>
    <s v="À VISTA"/>
    <x v="1"/>
    <s v="VARIÁVEL"/>
    <x v="0"/>
    <x v="1"/>
    <x v="0"/>
    <x v="4"/>
    <x v="0"/>
    <x v="5"/>
    <n v="5"/>
    <n v="5"/>
  </r>
  <r>
    <x v="113"/>
    <x v="32"/>
    <m/>
    <m/>
    <n v="149.9"/>
    <d v="2023-05-30T00:00:00"/>
    <x v="0"/>
    <s v="À VISTA"/>
    <x v="15"/>
    <s v="FIXA"/>
    <x v="4"/>
    <x v="1"/>
    <x v="0"/>
    <x v="4"/>
    <x v="0"/>
    <x v="5"/>
    <n v="5"/>
    <n v="5"/>
  </r>
  <r>
    <x v="114"/>
    <x v="120"/>
    <m/>
    <m/>
    <n v="6733.16"/>
    <m/>
    <x v="0"/>
    <s v="À VISTA"/>
    <x v="8"/>
    <s v="FIXA"/>
    <x v="3"/>
    <x v="1"/>
    <x v="0"/>
    <x v="4"/>
    <x v="1"/>
    <x v="4"/>
    <n v="5"/>
    <s v=""/>
  </r>
  <r>
    <x v="115"/>
    <x v="121"/>
    <m/>
    <m/>
    <n v="10948.78"/>
    <d v="2023-06-01T00:00:00"/>
    <x v="0"/>
    <s v="PARCELAMENTO"/>
    <x v="0"/>
    <s v="FIXA"/>
    <x v="0"/>
    <x v="1"/>
    <x v="0"/>
    <x v="5"/>
    <x v="0"/>
    <x v="6"/>
    <n v="6"/>
    <n v="6"/>
  </r>
  <r>
    <x v="115"/>
    <x v="122"/>
    <m/>
    <m/>
    <n v="5993.67"/>
    <d v="2023-06-01T00:00:00"/>
    <x v="0"/>
    <s v="PARCELAMENTO"/>
    <x v="0"/>
    <s v="FIXA"/>
    <x v="0"/>
    <x v="1"/>
    <x v="0"/>
    <x v="5"/>
    <x v="0"/>
    <x v="6"/>
    <n v="6"/>
    <n v="6"/>
  </r>
  <r>
    <x v="115"/>
    <x v="2"/>
    <m/>
    <m/>
    <n v="1200"/>
    <d v="2023-06-01T00:00:00"/>
    <x v="0"/>
    <s v="À VISTA"/>
    <x v="1"/>
    <s v="VARIÁVEL"/>
    <x v="0"/>
    <x v="1"/>
    <x v="0"/>
    <x v="5"/>
    <x v="0"/>
    <x v="6"/>
    <n v="6"/>
    <n v="6"/>
  </r>
  <r>
    <x v="116"/>
    <x v="7"/>
    <s v="OUTROS"/>
    <m/>
    <n v="14785.65"/>
    <d v="2023-06-19T00:00:00"/>
    <x v="0"/>
    <s v="À VISTA"/>
    <x v="5"/>
    <s v="FIXA"/>
    <x v="0"/>
    <x v="1"/>
    <x v="0"/>
    <x v="5"/>
    <x v="0"/>
    <x v="6"/>
    <n v="6"/>
    <n v="6"/>
  </r>
  <r>
    <x v="117"/>
    <x v="4"/>
    <m/>
    <m/>
    <n v="573"/>
    <d v="2023-06-04T00:00:00"/>
    <x v="0"/>
    <s v="À VISTA"/>
    <x v="2"/>
    <s v="FIXA"/>
    <x v="1"/>
    <x v="1"/>
    <x v="0"/>
    <x v="5"/>
    <x v="0"/>
    <x v="6"/>
    <n v="6"/>
    <n v="6"/>
  </r>
  <r>
    <x v="117"/>
    <x v="5"/>
    <m/>
    <m/>
    <n v="300"/>
    <d v="2023-06-04T00:00:00"/>
    <x v="0"/>
    <s v="À VISTA"/>
    <x v="3"/>
    <s v="FIXA"/>
    <x v="1"/>
    <x v="1"/>
    <x v="0"/>
    <x v="5"/>
    <x v="0"/>
    <x v="6"/>
    <n v="6"/>
    <n v="6"/>
  </r>
  <r>
    <x v="118"/>
    <x v="6"/>
    <m/>
    <m/>
    <n v="989.62"/>
    <d v="2023-06-05T00:00:00"/>
    <x v="0"/>
    <s v="À VISTA"/>
    <x v="4"/>
    <s v="FIXA"/>
    <x v="1"/>
    <x v="1"/>
    <x v="0"/>
    <x v="5"/>
    <x v="0"/>
    <x v="6"/>
    <n v="6"/>
    <n v="6"/>
  </r>
  <r>
    <x v="118"/>
    <x v="123"/>
    <m/>
    <m/>
    <n v="250"/>
    <d v="2023-06-05T00:00:00"/>
    <x v="0"/>
    <s v="À VISTA"/>
    <x v="6"/>
    <s v="VARIÁVEL"/>
    <x v="0"/>
    <x v="1"/>
    <x v="0"/>
    <x v="5"/>
    <x v="0"/>
    <x v="6"/>
    <n v="6"/>
    <n v="6"/>
  </r>
  <r>
    <x v="118"/>
    <x v="124"/>
    <m/>
    <m/>
    <n v="720"/>
    <d v="2023-06-05T00:00:00"/>
    <x v="0"/>
    <s v="À VISTA"/>
    <x v="6"/>
    <s v="VARIÁVEL"/>
    <x v="0"/>
    <x v="1"/>
    <x v="0"/>
    <x v="5"/>
    <x v="0"/>
    <x v="6"/>
    <n v="6"/>
    <n v="6"/>
  </r>
  <r>
    <x v="118"/>
    <x v="125"/>
    <m/>
    <m/>
    <n v="646.79999999999995"/>
    <d v="2023-06-05T00:00:00"/>
    <x v="0"/>
    <s v="À VISTA"/>
    <x v="1"/>
    <s v="VARIÁVEL"/>
    <x v="0"/>
    <x v="1"/>
    <x v="0"/>
    <x v="5"/>
    <x v="0"/>
    <x v="6"/>
    <n v="6"/>
    <n v="6"/>
  </r>
  <r>
    <x v="118"/>
    <x v="126"/>
    <m/>
    <m/>
    <n v="8651.9599999999991"/>
    <m/>
    <x v="0"/>
    <s v="À VISTA"/>
    <x v="25"/>
    <s v="FIXA"/>
    <x v="3"/>
    <x v="1"/>
    <x v="0"/>
    <x v="5"/>
    <x v="1"/>
    <x v="4"/>
    <n v="6"/>
    <s v=""/>
  </r>
  <r>
    <x v="119"/>
    <x v="127"/>
    <m/>
    <m/>
    <n v="7503.33"/>
    <d v="2023-06-06T00:00:00"/>
    <x v="0"/>
    <s v="PARCELAMENTO"/>
    <x v="0"/>
    <s v="FIXA"/>
    <x v="0"/>
    <x v="1"/>
    <x v="0"/>
    <x v="5"/>
    <x v="0"/>
    <x v="6"/>
    <n v="6"/>
    <n v="6"/>
  </r>
  <r>
    <x v="120"/>
    <x v="128"/>
    <m/>
    <m/>
    <n v="1389.96"/>
    <d v="2023-06-07T00:00:00"/>
    <x v="0"/>
    <s v="À VISTA"/>
    <x v="27"/>
    <s v="FIXA"/>
    <x v="3"/>
    <x v="1"/>
    <x v="0"/>
    <x v="5"/>
    <x v="0"/>
    <x v="6"/>
    <n v="6"/>
    <n v="6"/>
  </r>
  <r>
    <x v="120"/>
    <x v="11"/>
    <m/>
    <m/>
    <n v="450"/>
    <d v="2023-06-07T00:00:00"/>
    <x v="0"/>
    <s v="À VISTA"/>
    <x v="7"/>
    <s v="FIXA"/>
    <x v="2"/>
    <x v="1"/>
    <x v="0"/>
    <x v="5"/>
    <x v="0"/>
    <x v="6"/>
    <n v="6"/>
    <n v="6"/>
  </r>
  <r>
    <x v="120"/>
    <x v="129"/>
    <m/>
    <m/>
    <n v="1618.1"/>
    <d v="2023-06-07T00:00:00"/>
    <x v="0"/>
    <s v="À VISTA"/>
    <x v="21"/>
    <s v="VARIÁVEL"/>
    <x v="2"/>
    <x v="1"/>
    <x v="0"/>
    <x v="5"/>
    <x v="0"/>
    <x v="6"/>
    <n v="6"/>
    <n v="6"/>
  </r>
  <r>
    <x v="120"/>
    <x v="130"/>
    <m/>
    <m/>
    <n v="4656.21"/>
    <d v="2023-06-07T00:00:00"/>
    <x v="0"/>
    <s v="PARCELAMENTO"/>
    <x v="0"/>
    <s v="FIXA"/>
    <x v="0"/>
    <x v="1"/>
    <x v="0"/>
    <x v="5"/>
    <x v="0"/>
    <x v="6"/>
    <n v="6"/>
    <n v="6"/>
  </r>
  <r>
    <x v="121"/>
    <x v="131"/>
    <m/>
    <m/>
    <n v="1552.88"/>
    <d v="2023-06-08T00:00:00"/>
    <x v="0"/>
    <s v="PARCELAMENTO"/>
    <x v="0"/>
    <s v="FIXA"/>
    <x v="0"/>
    <x v="1"/>
    <x v="0"/>
    <x v="5"/>
    <x v="0"/>
    <x v="6"/>
    <n v="6"/>
    <n v="6"/>
  </r>
  <r>
    <x v="121"/>
    <x v="132"/>
    <m/>
    <m/>
    <n v="1552.88"/>
    <d v="2023-06-08T00:00:00"/>
    <x v="0"/>
    <s v="PARCELAMENTO"/>
    <x v="0"/>
    <s v="FIXA"/>
    <x v="0"/>
    <x v="1"/>
    <x v="0"/>
    <x v="5"/>
    <x v="0"/>
    <x v="6"/>
    <n v="6"/>
    <n v="6"/>
  </r>
  <r>
    <x v="121"/>
    <x v="133"/>
    <m/>
    <m/>
    <n v="9402"/>
    <d v="2023-06-08T00:00:00"/>
    <x v="0"/>
    <s v="PARCELAMENTO"/>
    <x v="0"/>
    <s v="FIXA"/>
    <x v="0"/>
    <x v="1"/>
    <x v="0"/>
    <x v="5"/>
    <x v="0"/>
    <x v="6"/>
    <n v="6"/>
    <n v="6"/>
  </r>
  <r>
    <x v="122"/>
    <x v="111"/>
    <m/>
    <m/>
    <n v="1000"/>
    <d v="2023-06-09T00:00:00"/>
    <x v="0"/>
    <s v="À VISTA"/>
    <x v="26"/>
    <s v="VARIÁVEL"/>
    <x v="3"/>
    <x v="1"/>
    <x v="0"/>
    <x v="5"/>
    <x v="0"/>
    <x v="6"/>
    <n v="6"/>
    <n v="6"/>
  </r>
  <r>
    <x v="123"/>
    <x v="134"/>
    <m/>
    <m/>
    <n v="10786.99"/>
    <d v="2023-06-10T00:00:00"/>
    <x v="0"/>
    <s v="PARCELAMENTO"/>
    <x v="0"/>
    <s v="FIXA"/>
    <x v="0"/>
    <x v="1"/>
    <x v="0"/>
    <x v="5"/>
    <x v="0"/>
    <x v="6"/>
    <n v="6"/>
    <n v="6"/>
  </r>
  <r>
    <x v="123"/>
    <x v="135"/>
    <m/>
    <m/>
    <n v="10786.99"/>
    <d v="2023-06-10T00:00:00"/>
    <x v="0"/>
    <s v="PARCELAMENTO"/>
    <x v="0"/>
    <s v="FIXA"/>
    <x v="0"/>
    <x v="1"/>
    <x v="0"/>
    <x v="5"/>
    <x v="0"/>
    <x v="6"/>
    <n v="6"/>
    <n v="6"/>
  </r>
  <r>
    <x v="123"/>
    <x v="112"/>
    <m/>
    <m/>
    <n v="40.6"/>
    <d v="2023-06-10T00:00:00"/>
    <x v="0"/>
    <s v="À VISTA"/>
    <x v="24"/>
    <s v="VARIÁVEL"/>
    <x v="0"/>
    <x v="1"/>
    <x v="0"/>
    <x v="5"/>
    <x v="0"/>
    <x v="6"/>
    <n v="6"/>
    <n v="6"/>
  </r>
  <r>
    <x v="123"/>
    <x v="18"/>
    <m/>
    <m/>
    <n v="272.08"/>
    <d v="2023-06-10T00:00:00"/>
    <x v="0"/>
    <s v="À VISTA"/>
    <x v="9"/>
    <s v="FIXA"/>
    <x v="2"/>
    <x v="1"/>
    <x v="0"/>
    <x v="5"/>
    <x v="0"/>
    <x v="6"/>
    <n v="6"/>
    <n v="6"/>
  </r>
  <r>
    <x v="123"/>
    <x v="49"/>
    <m/>
    <m/>
    <n v="0"/>
    <d v="2023-06-10T00:00:00"/>
    <x v="0"/>
    <s v="À VISTA"/>
    <x v="9"/>
    <s v="FIXA"/>
    <x v="2"/>
    <x v="1"/>
    <x v="0"/>
    <x v="5"/>
    <x v="0"/>
    <x v="6"/>
    <n v="6"/>
    <n v="6"/>
  </r>
  <r>
    <x v="124"/>
    <x v="20"/>
    <m/>
    <m/>
    <n v="65.78"/>
    <d v="2023-06-11T00:00:00"/>
    <x v="0"/>
    <s v="À VISTA"/>
    <x v="11"/>
    <s v="FIXA"/>
    <x v="3"/>
    <x v="1"/>
    <x v="0"/>
    <x v="5"/>
    <x v="0"/>
    <x v="6"/>
    <n v="6"/>
    <n v="6"/>
  </r>
  <r>
    <x v="125"/>
    <x v="67"/>
    <m/>
    <m/>
    <n v="137.80000000000001"/>
    <d v="2023-06-12T00:00:00"/>
    <x v="0"/>
    <s v="PROVISÃO"/>
    <x v="10"/>
    <s v="VARIÁVEL"/>
    <x v="1"/>
    <x v="1"/>
    <x v="0"/>
    <x v="5"/>
    <x v="0"/>
    <x v="6"/>
    <n v="6"/>
    <n v="6"/>
  </r>
  <r>
    <x v="125"/>
    <x v="68"/>
    <m/>
    <m/>
    <n v="6639.85"/>
    <d v="2023-06-12T00:00:00"/>
    <x v="0"/>
    <s v="PROVISÃO"/>
    <x v="10"/>
    <s v="VARIÁVEL"/>
    <x v="0"/>
    <x v="1"/>
    <x v="0"/>
    <x v="5"/>
    <x v="0"/>
    <x v="6"/>
    <n v="6"/>
    <n v="6"/>
  </r>
  <r>
    <x v="125"/>
    <x v="136"/>
    <m/>
    <m/>
    <n v="649.92999999999995"/>
    <d v="2023-06-12T00:00:00"/>
    <x v="0"/>
    <s v="À VISTA"/>
    <x v="1"/>
    <s v="VARIÁVEL"/>
    <x v="0"/>
    <x v="1"/>
    <x v="0"/>
    <x v="5"/>
    <x v="0"/>
    <x v="6"/>
    <n v="6"/>
    <n v="6"/>
  </r>
  <r>
    <x v="125"/>
    <x v="137"/>
    <m/>
    <m/>
    <n v="659.77"/>
    <d v="2023-06-12T00:00:00"/>
    <x v="0"/>
    <s v="À VISTA"/>
    <x v="1"/>
    <s v="VARIÁVEL"/>
    <x v="0"/>
    <x v="1"/>
    <x v="0"/>
    <x v="5"/>
    <x v="0"/>
    <x v="6"/>
    <n v="6"/>
    <n v="6"/>
  </r>
  <r>
    <x v="125"/>
    <x v="138"/>
    <m/>
    <m/>
    <n v="670"/>
    <d v="2023-06-12T00:00:00"/>
    <x v="0"/>
    <s v="À VISTA"/>
    <x v="1"/>
    <s v="VARIÁVEL"/>
    <x v="0"/>
    <x v="1"/>
    <x v="0"/>
    <x v="5"/>
    <x v="0"/>
    <x v="6"/>
    <n v="6"/>
    <n v="6"/>
  </r>
  <r>
    <x v="125"/>
    <x v="139"/>
    <m/>
    <m/>
    <n v="1000"/>
    <d v="2023-06-12T00:00:00"/>
    <x v="0"/>
    <s v="À VISTA"/>
    <x v="22"/>
    <s v="FIXA"/>
    <x v="2"/>
    <x v="1"/>
    <x v="0"/>
    <x v="5"/>
    <x v="0"/>
    <x v="6"/>
    <n v="6"/>
    <n v="6"/>
  </r>
  <r>
    <x v="126"/>
    <x v="140"/>
    <m/>
    <m/>
    <n v="4656.21"/>
    <d v="2023-06-13T00:00:00"/>
    <x v="0"/>
    <s v="PARCELAMENTO"/>
    <x v="0"/>
    <s v="FIXA"/>
    <x v="0"/>
    <x v="1"/>
    <x v="0"/>
    <x v="5"/>
    <x v="0"/>
    <x v="6"/>
    <n v="6"/>
    <n v="6"/>
  </r>
  <r>
    <x v="126"/>
    <x v="141"/>
    <m/>
    <m/>
    <n v="384.5"/>
    <d v="2023-06-13T00:00:00"/>
    <x v="0"/>
    <s v="À VISTA"/>
    <x v="23"/>
    <s v="VARIÁVEL"/>
    <x v="2"/>
    <x v="1"/>
    <x v="0"/>
    <x v="5"/>
    <x v="0"/>
    <x v="6"/>
    <n v="6"/>
    <n v="6"/>
  </r>
  <r>
    <x v="127"/>
    <x v="142"/>
    <m/>
    <m/>
    <n v="380.54"/>
    <d v="2023-06-15T00:00:00"/>
    <x v="0"/>
    <s v="À VISTA"/>
    <x v="13"/>
    <s v="FIXA"/>
    <x v="2"/>
    <x v="1"/>
    <x v="0"/>
    <x v="5"/>
    <x v="0"/>
    <x v="6"/>
    <n v="6"/>
    <n v="6"/>
  </r>
  <r>
    <x v="127"/>
    <x v="143"/>
    <m/>
    <m/>
    <n v="173.6"/>
    <d v="2023-06-15T00:00:00"/>
    <x v="0"/>
    <s v="À VISTA"/>
    <x v="4"/>
    <s v="FIXA"/>
    <x v="3"/>
    <x v="1"/>
    <x v="0"/>
    <x v="5"/>
    <x v="0"/>
    <x v="6"/>
    <n v="6"/>
    <n v="6"/>
  </r>
  <r>
    <x v="127"/>
    <x v="144"/>
    <m/>
    <m/>
    <n v="275.5"/>
    <d v="2023-06-15T00:00:00"/>
    <x v="0"/>
    <s v="À VISTA"/>
    <x v="28"/>
    <s v="FIXA"/>
    <x v="3"/>
    <x v="1"/>
    <x v="0"/>
    <x v="5"/>
    <x v="0"/>
    <x v="6"/>
    <n v="6"/>
    <n v="6"/>
  </r>
  <r>
    <x v="128"/>
    <x v="23"/>
    <m/>
    <m/>
    <n v="328.64"/>
    <d v="2023-06-17T00:00:00"/>
    <x v="0"/>
    <s v="À VISTA"/>
    <x v="9"/>
    <s v="FIXA"/>
    <x v="2"/>
    <x v="1"/>
    <x v="0"/>
    <x v="5"/>
    <x v="0"/>
    <x v="6"/>
    <n v="6"/>
    <n v="6"/>
  </r>
  <r>
    <x v="129"/>
    <x v="7"/>
    <s v="OUTROS"/>
    <m/>
    <n v="23325.16"/>
    <m/>
    <x v="0"/>
    <s v="À VISTA"/>
    <x v="5"/>
    <s v="FIXA"/>
    <x v="0"/>
    <x v="1"/>
    <x v="0"/>
    <x v="5"/>
    <x v="1"/>
    <x v="4"/>
    <n v="6"/>
    <s v=""/>
  </r>
  <r>
    <x v="130"/>
    <x v="90"/>
    <m/>
    <m/>
    <n v="106.52"/>
    <d v="2023-06-19T00:00:00"/>
    <x v="0"/>
    <s v="À VISTA"/>
    <x v="12"/>
    <s v="FIXA"/>
    <x v="2"/>
    <x v="3"/>
    <x v="0"/>
    <x v="5"/>
    <x v="0"/>
    <x v="6"/>
    <n v="6"/>
    <n v="6"/>
  </r>
  <r>
    <x v="131"/>
    <x v="145"/>
    <m/>
    <m/>
    <n v="397.5"/>
    <d v="2023-06-20T00:00:00"/>
    <x v="0"/>
    <s v="À VISTA"/>
    <x v="4"/>
    <s v="FIXA"/>
    <x v="3"/>
    <x v="1"/>
    <x v="0"/>
    <x v="5"/>
    <x v="0"/>
    <x v="6"/>
    <n v="6"/>
    <n v="6"/>
  </r>
  <r>
    <x v="131"/>
    <x v="146"/>
    <m/>
    <m/>
    <n v="750"/>
    <d v="2023-06-20T00:00:00"/>
    <x v="0"/>
    <s v="À VISTA"/>
    <x v="1"/>
    <s v="VARIÁVEL"/>
    <x v="0"/>
    <x v="1"/>
    <x v="0"/>
    <x v="5"/>
    <x v="0"/>
    <x v="6"/>
    <n v="6"/>
    <n v="6"/>
  </r>
  <r>
    <x v="131"/>
    <x v="147"/>
    <m/>
    <m/>
    <n v="814.03"/>
    <d v="2023-06-20T00:00:00"/>
    <x v="0"/>
    <s v="À VISTA"/>
    <x v="29"/>
    <s v="FIXA"/>
    <x v="3"/>
    <x v="1"/>
    <x v="0"/>
    <x v="5"/>
    <x v="0"/>
    <x v="6"/>
    <n v="6"/>
    <n v="6"/>
  </r>
  <r>
    <x v="131"/>
    <x v="148"/>
    <m/>
    <m/>
    <n v="282.58"/>
    <d v="2023-06-20T00:00:00"/>
    <x v="0"/>
    <s v="À VISTA"/>
    <x v="1"/>
    <s v="VARIÁVEL"/>
    <x v="0"/>
    <x v="1"/>
    <x v="0"/>
    <x v="5"/>
    <x v="0"/>
    <x v="6"/>
    <n v="6"/>
    <n v="6"/>
  </r>
  <r>
    <x v="131"/>
    <x v="26"/>
    <m/>
    <m/>
    <n v="137.30000000000001"/>
    <d v="2023-06-20T00:00:00"/>
    <x v="0"/>
    <s v="À VISTA"/>
    <x v="9"/>
    <s v="FIXA"/>
    <x v="2"/>
    <x v="1"/>
    <x v="0"/>
    <x v="5"/>
    <x v="0"/>
    <x v="6"/>
    <n v="6"/>
    <n v="6"/>
  </r>
  <r>
    <x v="131"/>
    <x v="149"/>
    <m/>
    <m/>
    <n v="6809.86"/>
    <m/>
    <x v="0"/>
    <s v="À VISTA"/>
    <x v="25"/>
    <s v="FIXA"/>
    <x v="3"/>
    <x v="1"/>
    <x v="0"/>
    <x v="5"/>
    <x v="1"/>
    <x v="4"/>
    <n v="6"/>
    <s v=""/>
  </r>
  <r>
    <x v="132"/>
    <x v="150"/>
    <m/>
    <m/>
    <n v="299.08"/>
    <d v="2023-06-21T00:00:00"/>
    <x v="0"/>
    <s v="À VISTA"/>
    <x v="1"/>
    <s v="VARIÁVEL"/>
    <x v="0"/>
    <x v="1"/>
    <x v="0"/>
    <x v="5"/>
    <x v="0"/>
    <x v="6"/>
    <n v="6"/>
    <n v="6"/>
  </r>
  <r>
    <x v="132"/>
    <x v="27"/>
    <m/>
    <m/>
    <n v="244.64"/>
    <d v="2023-06-21T00:00:00"/>
    <x v="0"/>
    <s v="À VISTA"/>
    <x v="9"/>
    <s v="FIXA"/>
    <x v="2"/>
    <x v="1"/>
    <x v="0"/>
    <x v="5"/>
    <x v="0"/>
    <x v="6"/>
    <n v="6"/>
    <n v="6"/>
  </r>
  <r>
    <x v="132"/>
    <x v="151"/>
    <m/>
    <m/>
    <n v="270"/>
    <d v="2023-06-21T00:00:00"/>
    <x v="0"/>
    <s v="À VISTA"/>
    <x v="1"/>
    <s v="VARIÁVEL"/>
    <x v="0"/>
    <x v="1"/>
    <x v="0"/>
    <x v="5"/>
    <x v="0"/>
    <x v="6"/>
    <n v="6"/>
    <n v="6"/>
  </r>
  <r>
    <x v="133"/>
    <x v="152"/>
    <m/>
    <m/>
    <n v="134.6"/>
    <d v="2023-06-22T00:00:00"/>
    <x v="0"/>
    <s v="À VISTA"/>
    <x v="1"/>
    <s v="VARIÁVEL"/>
    <x v="0"/>
    <x v="1"/>
    <x v="0"/>
    <x v="5"/>
    <x v="0"/>
    <x v="6"/>
    <n v="6"/>
    <n v="6"/>
  </r>
  <r>
    <x v="134"/>
    <x v="153"/>
    <m/>
    <m/>
    <n v="6043.39"/>
    <d v="2023-06-26T00:00:00"/>
    <x v="0"/>
    <s v="PARCELAMENTO"/>
    <x v="0"/>
    <s v="FIXA"/>
    <x v="0"/>
    <x v="1"/>
    <x v="0"/>
    <x v="5"/>
    <x v="0"/>
    <x v="6"/>
    <n v="6"/>
    <n v="6"/>
  </r>
  <r>
    <x v="135"/>
    <x v="154"/>
    <m/>
    <m/>
    <n v="7668.63"/>
    <d v="2023-06-26T00:00:00"/>
    <x v="0"/>
    <s v="PARCELAMENTO"/>
    <x v="0"/>
    <s v="FIXA"/>
    <x v="0"/>
    <x v="1"/>
    <x v="0"/>
    <x v="5"/>
    <x v="0"/>
    <x v="6"/>
    <n v="6"/>
    <n v="6"/>
  </r>
  <r>
    <x v="136"/>
    <x v="155"/>
    <m/>
    <m/>
    <n v="120.1"/>
    <d v="2023-06-28T00:00:00"/>
    <x v="0"/>
    <s v="À VISTA"/>
    <x v="1"/>
    <s v="VARIÁVEL"/>
    <x v="0"/>
    <x v="1"/>
    <x v="0"/>
    <x v="5"/>
    <x v="0"/>
    <x v="6"/>
    <n v="6"/>
    <n v="6"/>
  </r>
  <r>
    <x v="136"/>
    <x v="156"/>
    <m/>
    <m/>
    <n v="1374.56"/>
    <d v="2023-06-28T00:00:00"/>
    <x v="0"/>
    <s v="À VISTA"/>
    <x v="1"/>
    <s v="VARIÁVEL"/>
    <x v="0"/>
    <x v="1"/>
    <x v="0"/>
    <x v="5"/>
    <x v="0"/>
    <x v="6"/>
    <n v="6"/>
    <n v="6"/>
  </r>
  <r>
    <x v="136"/>
    <x v="157"/>
    <m/>
    <m/>
    <n v="400"/>
    <d v="2023-06-28T00:00:00"/>
    <x v="0"/>
    <s v="À VISTA"/>
    <x v="1"/>
    <s v="VARIÁVEL"/>
    <x v="0"/>
    <x v="1"/>
    <x v="0"/>
    <x v="5"/>
    <x v="0"/>
    <x v="6"/>
    <n v="6"/>
    <n v="6"/>
  </r>
  <r>
    <x v="136"/>
    <x v="158"/>
    <m/>
    <m/>
    <n v="99.6"/>
    <d v="2023-06-28T00:00:00"/>
    <x v="0"/>
    <s v="À VISTA"/>
    <x v="30"/>
    <s v="FIXA"/>
    <x v="4"/>
    <x v="1"/>
    <x v="0"/>
    <x v="5"/>
    <x v="0"/>
    <x v="6"/>
    <n v="6"/>
    <n v="6"/>
  </r>
  <r>
    <x v="136"/>
    <x v="159"/>
    <m/>
    <m/>
    <n v="680"/>
    <d v="2023-06-28T00:00:00"/>
    <x v="0"/>
    <s v="À VISTA"/>
    <x v="17"/>
    <s v="FIXA"/>
    <x v="0"/>
    <x v="1"/>
    <x v="0"/>
    <x v="5"/>
    <x v="0"/>
    <x v="6"/>
    <n v="6"/>
    <n v="6"/>
  </r>
  <r>
    <x v="137"/>
    <x v="33"/>
    <m/>
    <m/>
    <n v="65.599999999999994"/>
    <d v="2023-06-28T00:00:00"/>
    <x v="0"/>
    <s v="À VISTA"/>
    <x v="16"/>
    <s v="FIXA"/>
    <x v="4"/>
    <x v="1"/>
    <x v="0"/>
    <x v="5"/>
    <x v="0"/>
    <x v="6"/>
    <n v="6"/>
    <n v="6"/>
  </r>
  <r>
    <x v="137"/>
    <x v="160"/>
    <m/>
    <m/>
    <n v="261.8"/>
    <d v="2023-06-28T00:00:00"/>
    <x v="0"/>
    <s v="À VISTA"/>
    <x v="31"/>
    <s v="VARIÁVEL"/>
    <x v="0"/>
    <x v="1"/>
    <x v="0"/>
    <x v="5"/>
    <x v="0"/>
    <x v="6"/>
    <n v="6"/>
    <n v="6"/>
  </r>
  <r>
    <x v="138"/>
    <x v="96"/>
    <m/>
    <m/>
    <n v="1846"/>
    <d v="2023-06-29T00:00:00"/>
    <x v="0"/>
    <s v="À VISTA"/>
    <x v="6"/>
    <s v="FIXA"/>
    <x v="0"/>
    <x v="1"/>
    <x v="0"/>
    <x v="5"/>
    <x v="0"/>
    <x v="6"/>
    <n v="6"/>
    <n v="6"/>
  </r>
  <r>
    <x v="139"/>
    <x v="32"/>
    <m/>
    <m/>
    <n v="149.9"/>
    <m/>
    <x v="0"/>
    <s v="À VISTA"/>
    <x v="15"/>
    <s v="FIXA"/>
    <x v="4"/>
    <x v="1"/>
    <x v="0"/>
    <x v="5"/>
    <x v="1"/>
    <x v="4"/>
    <n v="6"/>
    <s v=""/>
  </r>
  <r>
    <x v="139"/>
    <x v="161"/>
    <m/>
    <m/>
    <n v="3425.09"/>
    <m/>
    <x v="0"/>
    <s v="PARCELAMENTO"/>
    <x v="0"/>
    <s v="FIXA"/>
    <x v="0"/>
    <x v="1"/>
    <x v="0"/>
    <x v="5"/>
    <x v="1"/>
    <x v="4"/>
    <n v="6"/>
    <s v=""/>
  </r>
  <r>
    <x v="139"/>
    <x v="162"/>
    <m/>
    <m/>
    <n v="71.86"/>
    <m/>
    <x v="0"/>
    <s v="À VISTA"/>
    <x v="14"/>
    <s v="FIXA"/>
    <x v="2"/>
    <x v="1"/>
    <x v="0"/>
    <x v="5"/>
    <x v="1"/>
    <x v="4"/>
    <n v="6"/>
    <s v=""/>
  </r>
  <r>
    <x v="139"/>
    <x v="163"/>
    <m/>
    <s v="0433"/>
    <n v="310"/>
    <m/>
    <x v="0"/>
    <s v="PARCELAMENTO"/>
    <x v="1"/>
    <s v="VARIÁVEL"/>
    <x v="0"/>
    <x v="1"/>
    <x v="0"/>
    <x v="5"/>
    <x v="1"/>
    <x v="4"/>
    <n v="6"/>
    <s v=""/>
  </r>
  <r>
    <x v="139"/>
    <x v="164"/>
    <s v="OUTROS"/>
    <s v="0000"/>
    <n v="1778.25"/>
    <m/>
    <x v="0"/>
    <s v="PARCELAMENTO"/>
    <x v="31"/>
    <s v="FIXA"/>
    <x v="0"/>
    <x v="4"/>
    <x v="0"/>
    <x v="5"/>
    <x v="1"/>
    <x v="4"/>
    <n v="6"/>
    <s v=""/>
  </r>
  <r>
    <x v="139"/>
    <x v="165"/>
    <m/>
    <m/>
    <n v="786.4"/>
    <m/>
    <x v="0"/>
    <s v="À VISTA"/>
    <x v="1"/>
    <s v="VARIÁVEL"/>
    <x v="0"/>
    <x v="1"/>
    <x v="0"/>
    <x v="5"/>
    <x v="1"/>
    <x v="4"/>
    <n v="6"/>
    <s v=""/>
  </r>
  <r>
    <x v="139"/>
    <x v="166"/>
    <m/>
    <m/>
    <n v="6418.3"/>
    <m/>
    <x v="0"/>
    <s v="À VISTA"/>
    <x v="8"/>
    <s v="FIXA"/>
    <x v="3"/>
    <x v="1"/>
    <x v="0"/>
    <x v="5"/>
    <x v="1"/>
    <x v="4"/>
    <n v="6"/>
    <s v=""/>
  </r>
  <r>
    <x v="140"/>
    <x v="61"/>
    <m/>
    <m/>
    <n v="10948.78"/>
    <d v="2023-07-03T00:00:00"/>
    <x v="0"/>
    <s v="PARCELAMENTO"/>
    <x v="0"/>
    <s v="FIXA"/>
    <x v="0"/>
    <x v="1"/>
    <x v="0"/>
    <x v="6"/>
    <x v="0"/>
    <x v="7"/>
    <n v="7"/>
    <n v="7"/>
  </r>
  <r>
    <x v="140"/>
    <x v="1"/>
    <m/>
    <m/>
    <n v="5993.67"/>
    <d v="2023-07-03T00:00:00"/>
    <x v="0"/>
    <s v="PARCELAMENTO"/>
    <x v="0"/>
    <s v="FIXA"/>
    <x v="0"/>
    <x v="1"/>
    <x v="0"/>
    <x v="6"/>
    <x v="0"/>
    <x v="7"/>
    <n v="7"/>
    <n v="7"/>
  </r>
  <r>
    <x v="140"/>
    <x v="2"/>
    <m/>
    <m/>
    <n v="1200"/>
    <d v="2023-07-03T00:00:00"/>
    <x v="0"/>
    <s v="À VISTA"/>
    <x v="1"/>
    <s v="VARIÁVEL"/>
    <x v="0"/>
    <x v="1"/>
    <x v="0"/>
    <x v="6"/>
    <x v="0"/>
    <x v="7"/>
    <n v="7"/>
    <n v="7"/>
  </r>
  <r>
    <x v="141"/>
    <x v="7"/>
    <s v="OUTROS"/>
    <m/>
    <n v="14042.12"/>
    <m/>
    <x v="0"/>
    <s v="À VISTA"/>
    <x v="5"/>
    <s v="FIXA"/>
    <x v="0"/>
    <x v="1"/>
    <x v="0"/>
    <x v="6"/>
    <x v="1"/>
    <x v="4"/>
    <n v="7"/>
    <s v=""/>
  </r>
  <r>
    <x v="141"/>
    <x v="167"/>
    <m/>
    <m/>
    <n v="478.56"/>
    <d v="2023-07-03T00:00:00"/>
    <x v="0"/>
    <s v="PARCELAMENTO"/>
    <x v="1"/>
    <s v="VARIÁVEL"/>
    <x v="0"/>
    <x v="1"/>
    <x v="0"/>
    <x v="6"/>
    <x v="0"/>
    <x v="7"/>
    <n v="7"/>
    <n v="7"/>
  </r>
  <r>
    <x v="142"/>
    <x v="4"/>
    <m/>
    <m/>
    <n v="572.88"/>
    <d v="2023-07-04T00:00:00"/>
    <x v="0"/>
    <s v="À VISTA"/>
    <x v="2"/>
    <s v="FIXA"/>
    <x v="1"/>
    <x v="1"/>
    <x v="0"/>
    <x v="6"/>
    <x v="0"/>
    <x v="7"/>
    <n v="7"/>
    <n v="7"/>
  </r>
  <r>
    <x v="142"/>
    <x v="6"/>
    <m/>
    <m/>
    <n v="989.62"/>
    <d v="2023-07-04T00:00:00"/>
    <x v="0"/>
    <s v="À VISTA"/>
    <x v="4"/>
    <s v="FIXA"/>
    <x v="1"/>
    <x v="1"/>
    <x v="0"/>
    <x v="6"/>
    <x v="0"/>
    <x v="7"/>
    <n v="7"/>
    <n v="7"/>
  </r>
  <r>
    <x v="143"/>
    <x v="5"/>
    <m/>
    <m/>
    <n v="300"/>
    <d v="2023-07-05T00:00:00"/>
    <x v="0"/>
    <s v="À VISTA"/>
    <x v="3"/>
    <s v="FIXA"/>
    <x v="1"/>
    <x v="1"/>
    <x v="0"/>
    <x v="6"/>
    <x v="0"/>
    <x v="7"/>
    <n v="7"/>
    <n v="7"/>
  </r>
  <r>
    <x v="143"/>
    <x v="8"/>
    <m/>
    <m/>
    <n v="840"/>
    <d v="2023-07-05T00:00:00"/>
    <x v="0"/>
    <s v="À VISTA"/>
    <x v="6"/>
    <s v="FIXA"/>
    <x v="0"/>
    <x v="1"/>
    <x v="0"/>
    <x v="6"/>
    <x v="0"/>
    <x v="7"/>
    <n v="7"/>
    <n v="7"/>
  </r>
  <r>
    <x v="143"/>
    <x v="168"/>
    <m/>
    <m/>
    <n v="169"/>
    <d v="2023-07-05T00:00:00"/>
    <x v="0"/>
    <s v="À VISTA"/>
    <x v="19"/>
    <s v="FIXA"/>
    <x v="3"/>
    <x v="1"/>
    <x v="0"/>
    <x v="6"/>
    <x v="0"/>
    <x v="7"/>
    <n v="7"/>
    <n v="7"/>
  </r>
  <r>
    <x v="143"/>
    <x v="169"/>
    <m/>
    <m/>
    <n v="8651.9599999999991"/>
    <m/>
    <x v="0"/>
    <s v="PARCELAMENTO"/>
    <x v="25"/>
    <s v="FIXA"/>
    <x v="3"/>
    <x v="1"/>
    <x v="0"/>
    <x v="6"/>
    <x v="1"/>
    <x v="4"/>
    <n v="7"/>
    <s v=""/>
  </r>
  <r>
    <x v="144"/>
    <x v="170"/>
    <m/>
    <m/>
    <n v="7503.33"/>
    <d v="2023-07-06T00:00:00"/>
    <x v="0"/>
    <s v="PARCELAMENTO"/>
    <x v="0"/>
    <s v="FIXA"/>
    <x v="0"/>
    <x v="1"/>
    <x v="0"/>
    <x v="6"/>
    <x v="0"/>
    <x v="7"/>
    <n v="7"/>
    <n v="7"/>
  </r>
  <r>
    <x v="145"/>
    <x v="171"/>
    <m/>
    <m/>
    <n v="1395.49"/>
    <d v="2023-07-07T00:00:00"/>
    <x v="0"/>
    <s v="À VISTA"/>
    <x v="27"/>
    <s v="FIXA"/>
    <x v="3"/>
    <x v="1"/>
    <x v="0"/>
    <x v="6"/>
    <x v="0"/>
    <x v="7"/>
    <n v="7"/>
    <n v="7"/>
  </r>
  <r>
    <x v="145"/>
    <x v="172"/>
    <m/>
    <m/>
    <n v="450"/>
    <d v="2023-07-07T00:00:00"/>
    <x v="0"/>
    <s v="À VISTA"/>
    <x v="7"/>
    <s v="FIXA"/>
    <x v="2"/>
    <x v="1"/>
    <x v="0"/>
    <x v="6"/>
    <x v="0"/>
    <x v="7"/>
    <n v="7"/>
    <n v="7"/>
  </r>
  <r>
    <x v="145"/>
    <x v="173"/>
    <m/>
    <m/>
    <n v="1618.1"/>
    <d v="2023-07-07T00:00:00"/>
    <x v="0"/>
    <s v="À VISTA"/>
    <x v="21"/>
    <s v="VARIÁVEL"/>
    <x v="2"/>
    <x v="1"/>
    <x v="0"/>
    <x v="6"/>
    <x v="0"/>
    <x v="7"/>
    <n v="7"/>
    <n v="7"/>
  </r>
  <r>
    <x v="145"/>
    <x v="174"/>
    <m/>
    <m/>
    <n v="4656.21"/>
    <d v="2023-07-07T00:00:00"/>
    <x v="0"/>
    <s v="PARCELAMENTO"/>
    <x v="0"/>
    <s v="FIXA"/>
    <x v="0"/>
    <x v="1"/>
    <x v="0"/>
    <x v="6"/>
    <x v="0"/>
    <x v="7"/>
    <n v="7"/>
    <n v="7"/>
  </r>
  <r>
    <x v="146"/>
    <x v="175"/>
    <m/>
    <m/>
    <n v="1552.88"/>
    <d v="2023-07-10T00:00:00"/>
    <x v="0"/>
    <s v="PARCELAMENTO"/>
    <x v="0"/>
    <s v="FIXA"/>
    <x v="0"/>
    <x v="1"/>
    <x v="0"/>
    <x v="6"/>
    <x v="0"/>
    <x v="7"/>
    <n v="7"/>
    <n v="7"/>
  </r>
  <r>
    <x v="146"/>
    <x v="176"/>
    <m/>
    <m/>
    <n v="1552.88"/>
    <d v="2023-07-10T00:00:00"/>
    <x v="0"/>
    <s v="PARCELAMENTO"/>
    <x v="0"/>
    <s v="FIXA"/>
    <x v="0"/>
    <x v="1"/>
    <x v="0"/>
    <x v="6"/>
    <x v="0"/>
    <x v="7"/>
    <n v="7"/>
    <n v="7"/>
  </r>
  <r>
    <x v="146"/>
    <x v="177"/>
    <m/>
    <m/>
    <n v="9402"/>
    <d v="2023-07-10T00:00:00"/>
    <x v="0"/>
    <s v="PARCELAMENTO"/>
    <x v="0"/>
    <s v="FIXA"/>
    <x v="0"/>
    <x v="1"/>
    <x v="0"/>
    <x v="6"/>
    <x v="0"/>
    <x v="7"/>
    <n v="7"/>
    <n v="7"/>
  </r>
  <r>
    <x v="147"/>
    <x v="178"/>
    <m/>
    <m/>
    <n v="10786.99"/>
    <d v="2023-07-10T00:00:00"/>
    <x v="0"/>
    <s v="PARCELAMENTO"/>
    <x v="0"/>
    <s v="FIXA"/>
    <x v="0"/>
    <x v="1"/>
    <x v="0"/>
    <x v="6"/>
    <x v="0"/>
    <x v="7"/>
    <n v="7"/>
    <n v="7"/>
  </r>
  <r>
    <x v="147"/>
    <x v="179"/>
    <m/>
    <m/>
    <n v="10786.99"/>
    <d v="2023-07-10T00:00:00"/>
    <x v="0"/>
    <s v="PARCELAMENTO"/>
    <x v="0"/>
    <s v="FIXA"/>
    <x v="0"/>
    <x v="1"/>
    <x v="0"/>
    <x v="6"/>
    <x v="0"/>
    <x v="7"/>
    <n v="7"/>
    <n v="7"/>
  </r>
  <r>
    <x v="147"/>
    <x v="138"/>
    <m/>
    <m/>
    <n v="670"/>
    <d v="2023-07-10T00:00:00"/>
    <x v="0"/>
    <s v="À VISTA"/>
    <x v="1"/>
    <s v="VARIÁVEL"/>
    <x v="0"/>
    <x v="1"/>
    <x v="0"/>
    <x v="6"/>
    <x v="0"/>
    <x v="7"/>
    <n v="7"/>
    <n v="7"/>
  </r>
  <r>
    <x v="147"/>
    <x v="112"/>
    <m/>
    <m/>
    <n v="807.5"/>
    <d v="2023-07-10T00:00:00"/>
    <x v="0"/>
    <s v="À VISTA"/>
    <x v="24"/>
    <s v="VARIÁVEL"/>
    <x v="0"/>
    <x v="1"/>
    <x v="0"/>
    <x v="6"/>
    <x v="0"/>
    <x v="7"/>
    <n v="7"/>
    <n v="7"/>
  </r>
  <r>
    <x v="147"/>
    <x v="180"/>
    <m/>
    <m/>
    <n v="1000"/>
    <d v="2023-07-10T00:00:00"/>
    <x v="0"/>
    <s v="À VISTA"/>
    <x v="26"/>
    <s v="VARIÁVEL"/>
    <x v="3"/>
    <x v="1"/>
    <x v="0"/>
    <x v="6"/>
    <x v="0"/>
    <x v="7"/>
    <n v="7"/>
    <n v="7"/>
  </r>
  <r>
    <x v="147"/>
    <x v="181"/>
    <m/>
    <m/>
    <n v="278.01"/>
    <d v="2023-07-10T00:00:00"/>
    <x v="0"/>
    <s v="À VISTA"/>
    <x v="9"/>
    <s v="FIXA"/>
    <x v="2"/>
    <x v="1"/>
    <x v="0"/>
    <x v="6"/>
    <x v="0"/>
    <x v="7"/>
    <n v="7"/>
    <n v="7"/>
  </r>
  <r>
    <x v="147"/>
    <x v="182"/>
    <m/>
    <m/>
    <n v="56.83"/>
    <d v="2023-07-10T00:00:00"/>
    <x v="0"/>
    <s v="À VISTA"/>
    <x v="9"/>
    <s v="FIXA"/>
    <x v="2"/>
    <x v="1"/>
    <x v="0"/>
    <x v="6"/>
    <x v="0"/>
    <x v="7"/>
    <n v="7"/>
    <n v="7"/>
  </r>
  <r>
    <x v="147"/>
    <x v="67"/>
    <m/>
    <m/>
    <n v="60.54"/>
    <d v="2023-07-10T00:00:00"/>
    <x v="0"/>
    <s v="PROVISÃO"/>
    <x v="10"/>
    <s v="VARIÁVEL"/>
    <x v="1"/>
    <x v="1"/>
    <x v="0"/>
    <x v="6"/>
    <x v="0"/>
    <x v="7"/>
    <n v="7"/>
    <n v="7"/>
  </r>
  <r>
    <x v="147"/>
    <x v="68"/>
    <m/>
    <m/>
    <n v="4665.91"/>
    <d v="2023-07-10T00:00:00"/>
    <x v="0"/>
    <s v="PROVISÃO"/>
    <x v="10"/>
    <s v="VARIÁVEL"/>
    <x v="0"/>
    <x v="1"/>
    <x v="0"/>
    <x v="6"/>
    <x v="0"/>
    <x v="7"/>
    <n v="7"/>
    <n v="7"/>
  </r>
  <r>
    <x v="147"/>
    <x v="139"/>
    <m/>
    <m/>
    <n v="1000"/>
    <d v="2023-07-10T00:00:00"/>
    <x v="0"/>
    <s v="À VISTA"/>
    <x v="22"/>
    <s v="FIXA"/>
    <x v="2"/>
    <x v="5"/>
    <x v="0"/>
    <x v="6"/>
    <x v="0"/>
    <x v="7"/>
    <n v="7"/>
    <n v="7"/>
  </r>
  <r>
    <x v="148"/>
    <x v="183"/>
    <m/>
    <m/>
    <n v="384.5"/>
    <d v="2023-07-11T00:00:00"/>
    <x v="0"/>
    <s v="À VISTA"/>
    <x v="23"/>
    <s v="VARIÁVEL"/>
    <x v="2"/>
    <x v="1"/>
    <x v="0"/>
    <x v="6"/>
    <x v="0"/>
    <x v="7"/>
    <n v="7"/>
    <n v="7"/>
  </r>
  <r>
    <x v="148"/>
    <x v="20"/>
    <m/>
    <m/>
    <n v="65.78"/>
    <d v="2023-07-11T00:00:00"/>
    <x v="0"/>
    <s v="À VISTA"/>
    <x v="11"/>
    <s v="FIXA"/>
    <x v="3"/>
    <x v="1"/>
    <x v="0"/>
    <x v="6"/>
    <x v="0"/>
    <x v="7"/>
    <n v="7"/>
    <n v="7"/>
  </r>
  <r>
    <x v="149"/>
    <x v="114"/>
    <m/>
    <m/>
    <n v="650.13"/>
    <d v="2023-07-12T00:00:00"/>
    <x v="0"/>
    <s v="À VISTA"/>
    <x v="1"/>
    <s v="VARIÁVEL"/>
    <x v="0"/>
    <x v="1"/>
    <x v="0"/>
    <x v="6"/>
    <x v="0"/>
    <x v="7"/>
    <n v="7"/>
    <n v="7"/>
  </r>
  <r>
    <x v="150"/>
    <x v="184"/>
    <m/>
    <m/>
    <n v="310"/>
    <m/>
    <x v="0"/>
    <s v="PARCELAMENTO"/>
    <x v="1"/>
    <s v="VARIÁVEL"/>
    <x v="0"/>
    <x v="1"/>
    <x v="0"/>
    <x v="6"/>
    <x v="1"/>
    <x v="4"/>
    <n v="7"/>
    <s v=""/>
  </r>
  <r>
    <x v="150"/>
    <x v="185"/>
    <m/>
    <m/>
    <n v="433.4"/>
    <d v="2023-07-13T00:00:00"/>
    <x v="0"/>
    <s v="À VISTA"/>
    <x v="1"/>
    <s v="VARIÁVEL"/>
    <x v="0"/>
    <x v="1"/>
    <x v="0"/>
    <x v="6"/>
    <x v="0"/>
    <x v="7"/>
    <n v="7"/>
    <n v="7"/>
  </r>
  <r>
    <x v="150"/>
    <x v="186"/>
    <m/>
    <m/>
    <n v="4656.21"/>
    <m/>
    <x v="0"/>
    <s v="PARCELAMENTO"/>
    <x v="0"/>
    <s v="FIXA"/>
    <x v="0"/>
    <x v="1"/>
    <x v="0"/>
    <x v="6"/>
    <x v="1"/>
    <x v="4"/>
    <n v="7"/>
    <s v=""/>
  </r>
  <r>
    <x v="151"/>
    <x v="187"/>
    <m/>
    <m/>
    <n v="232"/>
    <d v="2023-07-15T00:00:00"/>
    <x v="0"/>
    <s v="À VISTA"/>
    <x v="28"/>
    <s v="FIXA"/>
    <x v="3"/>
    <x v="1"/>
    <x v="0"/>
    <x v="6"/>
    <x v="0"/>
    <x v="7"/>
    <n v="7"/>
    <n v="7"/>
  </r>
  <r>
    <x v="151"/>
    <x v="144"/>
    <m/>
    <m/>
    <n v="275.5"/>
    <m/>
    <x v="0"/>
    <s v="À VISTA"/>
    <x v="28"/>
    <s v="FIXA"/>
    <x v="3"/>
    <x v="6"/>
    <x v="0"/>
    <x v="6"/>
    <x v="1"/>
    <x v="4"/>
    <n v="7"/>
    <s v=""/>
  </r>
  <r>
    <x v="151"/>
    <x v="143"/>
    <m/>
    <m/>
    <n v="173.6"/>
    <m/>
    <x v="0"/>
    <s v="À VISTA"/>
    <x v="4"/>
    <s v="FIXA"/>
    <x v="3"/>
    <x v="6"/>
    <x v="0"/>
    <x v="6"/>
    <x v="1"/>
    <x v="4"/>
    <n v="7"/>
    <s v=""/>
  </r>
  <r>
    <x v="152"/>
    <x v="90"/>
    <m/>
    <m/>
    <n v="749.75"/>
    <d v="2023-07-17T00:00:00"/>
    <x v="0"/>
    <s v="À VISTA"/>
    <x v="12"/>
    <s v="FIXA"/>
    <x v="2"/>
    <x v="3"/>
    <x v="0"/>
    <x v="6"/>
    <x v="0"/>
    <x v="7"/>
    <n v="7"/>
    <n v="7"/>
  </r>
  <r>
    <x v="152"/>
    <x v="25"/>
    <m/>
    <m/>
    <n v="380"/>
    <d v="2023-07-17T00:00:00"/>
    <x v="0"/>
    <s v="À VISTA"/>
    <x v="13"/>
    <s v="FIXA"/>
    <x v="2"/>
    <x v="2"/>
    <x v="0"/>
    <x v="6"/>
    <x v="0"/>
    <x v="7"/>
    <n v="7"/>
    <n v="7"/>
  </r>
  <r>
    <x v="152"/>
    <x v="188"/>
    <m/>
    <m/>
    <n v="161.19999999999999"/>
    <m/>
    <x v="0"/>
    <s v="À VISTA"/>
    <x v="4"/>
    <s v="FIXA"/>
    <x v="3"/>
    <x v="1"/>
    <x v="0"/>
    <x v="6"/>
    <x v="1"/>
    <x v="4"/>
    <n v="7"/>
    <s v=""/>
  </r>
  <r>
    <x v="152"/>
    <x v="23"/>
    <m/>
    <m/>
    <n v="350.33"/>
    <m/>
    <x v="0"/>
    <s v="À VISTA"/>
    <x v="9"/>
    <s v="FIXA"/>
    <x v="2"/>
    <x v="1"/>
    <x v="0"/>
    <x v="6"/>
    <x v="1"/>
    <x v="4"/>
    <n v="7"/>
    <s v=""/>
  </r>
  <r>
    <x v="153"/>
    <x v="7"/>
    <s v="OUTROS"/>
    <m/>
    <n v="20073.53"/>
    <m/>
    <x v="0"/>
    <s v="À VISTA"/>
    <x v="5"/>
    <s v="FIXA"/>
    <x v="0"/>
    <x v="1"/>
    <x v="0"/>
    <x v="6"/>
    <x v="1"/>
    <x v="4"/>
    <n v="7"/>
    <s v=""/>
  </r>
  <r>
    <x v="154"/>
    <x v="189"/>
    <m/>
    <m/>
    <n v="8124.21"/>
    <m/>
    <x v="0"/>
    <s v="À VISTA"/>
    <x v="12"/>
    <s v="FIXA"/>
    <x v="2"/>
    <x v="1"/>
    <x v="0"/>
    <x v="6"/>
    <x v="1"/>
    <x v="4"/>
    <n v="7"/>
    <s v=""/>
  </r>
  <r>
    <x v="154"/>
    <x v="190"/>
    <m/>
    <m/>
    <n v="874.51"/>
    <m/>
    <x v="0"/>
    <s v="À VISTA"/>
    <x v="29"/>
    <s v="FIXA"/>
    <x v="3"/>
    <x v="1"/>
    <x v="0"/>
    <x v="6"/>
    <x v="1"/>
    <x v="4"/>
    <n v="7"/>
    <s v=""/>
  </r>
  <r>
    <x v="154"/>
    <x v="191"/>
    <m/>
    <m/>
    <n v="137.30000000000001"/>
    <m/>
    <x v="0"/>
    <s v="À VISTA"/>
    <x v="9"/>
    <s v="FIXA"/>
    <x v="2"/>
    <x v="7"/>
    <x v="0"/>
    <x v="6"/>
    <x v="1"/>
    <x v="4"/>
    <n v="7"/>
    <s v=""/>
  </r>
  <r>
    <x v="154"/>
    <x v="147"/>
    <m/>
    <m/>
    <n v="814.03"/>
    <m/>
    <x v="0"/>
    <s v="À VISTA"/>
    <x v="29"/>
    <s v="FIXA"/>
    <x v="3"/>
    <x v="1"/>
    <x v="0"/>
    <x v="6"/>
    <x v="1"/>
    <x v="4"/>
    <n v="7"/>
    <s v=""/>
  </r>
  <r>
    <x v="154"/>
    <x v="145"/>
    <m/>
    <m/>
    <n v="397.5"/>
    <m/>
    <x v="0"/>
    <s v="À VISTA"/>
    <x v="4"/>
    <s v="FIXA"/>
    <x v="3"/>
    <x v="6"/>
    <x v="0"/>
    <x v="6"/>
    <x v="1"/>
    <x v="4"/>
    <n v="7"/>
    <s v=""/>
  </r>
  <r>
    <x v="154"/>
    <x v="192"/>
    <m/>
    <m/>
    <n v="6089.86"/>
    <m/>
    <x v="0"/>
    <s v="À VISTA"/>
    <x v="25"/>
    <s v="FIXA"/>
    <x v="3"/>
    <x v="1"/>
    <x v="0"/>
    <x v="6"/>
    <x v="1"/>
    <x v="4"/>
    <n v="7"/>
    <s v=""/>
  </r>
  <r>
    <x v="155"/>
    <x v="27"/>
    <m/>
    <m/>
    <n v="269.76"/>
    <m/>
    <x v="0"/>
    <s v="À VISTA"/>
    <x v="9"/>
    <s v="FIXA"/>
    <x v="2"/>
    <x v="8"/>
    <x v="0"/>
    <x v="6"/>
    <x v="1"/>
    <x v="4"/>
    <n v="7"/>
    <s v=""/>
  </r>
  <r>
    <x v="156"/>
    <x v="193"/>
    <m/>
    <m/>
    <n v="448"/>
    <m/>
    <x v="0"/>
    <s v="À VISTA"/>
    <x v="1"/>
    <s v="VARIÁVEL"/>
    <x v="0"/>
    <x v="1"/>
    <x v="0"/>
    <x v="6"/>
    <x v="1"/>
    <x v="4"/>
    <n v="7"/>
    <s v=""/>
  </r>
  <r>
    <x v="157"/>
    <x v="29"/>
    <s v="S/N"/>
    <s v="0000"/>
    <n v="1805.69"/>
    <m/>
    <x v="0"/>
    <s v="À VISTA"/>
    <x v="6"/>
    <s v="FIXA"/>
    <x v="0"/>
    <x v="1"/>
    <x v="0"/>
    <x v="6"/>
    <x v="1"/>
    <x v="4"/>
    <n v="7"/>
    <s v=""/>
  </r>
  <r>
    <x v="157"/>
    <x v="194"/>
    <m/>
    <m/>
    <n v="6043.39"/>
    <m/>
    <x v="0"/>
    <s v="PARCELAMENTO"/>
    <x v="0"/>
    <s v="FIXA"/>
    <x v="0"/>
    <x v="1"/>
    <x v="0"/>
    <x v="6"/>
    <x v="1"/>
    <x v="4"/>
    <n v="7"/>
    <s v=""/>
  </r>
  <r>
    <x v="157"/>
    <x v="195"/>
    <s v="NF"/>
    <n v="108069"/>
    <n v="696.19"/>
    <d v="2023-07-27T00:00:00"/>
    <x v="0"/>
    <s v="À VISTA"/>
    <x v="1"/>
    <s v="VARIÁVEL"/>
    <x v="0"/>
    <x v="1"/>
    <x v="0"/>
    <x v="6"/>
    <x v="0"/>
    <x v="7"/>
    <n v="7"/>
    <n v="7"/>
  </r>
  <r>
    <x v="158"/>
    <x v="196"/>
    <s v="OUTROS"/>
    <s v="0047234414"/>
    <n v="7668.63"/>
    <d v="2023-07-26T00:00:00"/>
    <x v="0"/>
    <s v="PARCELAMENTO"/>
    <x v="1"/>
    <s v="FIXA"/>
    <x v="0"/>
    <x v="1"/>
    <x v="0"/>
    <x v="6"/>
    <x v="0"/>
    <x v="7"/>
    <n v="7"/>
    <n v="7"/>
  </r>
  <r>
    <x v="158"/>
    <x v="197"/>
    <s v="NF"/>
    <n v="294678"/>
    <n v="520"/>
    <d v="2023-07-26T00:00:00"/>
    <x v="0"/>
    <s v="À VISTA"/>
    <x v="1"/>
    <s v="VARIÁVEL"/>
    <x v="0"/>
    <x v="1"/>
    <x v="0"/>
    <x v="6"/>
    <x v="0"/>
    <x v="7"/>
    <n v="7"/>
    <n v="7"/>
  </r>
  <r>
    <x v="159"/>
    <x v="198"/>
    <m/>
    <m/>
    <n v="100"/>
    <d v="2023-07-27T00:00:00"/>
    <x v="0"/>
    <s v="À VISTA"/>
    <x v="17"/>
    <s v="VARIÁVEL"/>
    <x v="0"/>
    <x v="9"/>
    <x v="0"/>
    <x v="6"/>
    <x v="0"/>
    <x v="7"/>
    <n v="7"/>
    <n v="7"/>
  </r>
  <r>
    <x v="160"/>
    <x v="199"/>
    <s v="S/N"/>
    <m/>
    <n v="65.599999999999994"/>
    <m/>
    <x v="0"/>
    <s v="PROVISÃO"/>
    <x v="16"/>
    <s v="FIXA"/>
    <x v="4"/>
    <x v="10"/>
    <x v="0"/>
    <x v="6"/>
    <x v="1"/>
    <x v="4"/>
    <n v="7"/>
    <s v=""/>
  </r>
  <r>
    <x v="161"/>
    <x v="200"/>
    <s v="S/N"/>
    <s v="043302"/>
    <n v="310"/>
    <m/>
    <x v="1"/>
    <s v="PARCELAMENTO"/>
    <x v="1"/>
    <s v="VARIÁVEL"/>
    <x v="0"/>
    <x v="11"/>
    <x v="0"/>
    <x v="6"/>
    <x v="1"/>
    <x v="4"/>
    <n v="7"/>
    <s v=""/>
  </r>
  <r>
    <x v="161"/>
    <x v="162"/>
    <s v="S/N"/>
    <s v="3000522525"/>
    <n v="71.86"/>
    <m/>
    <x v="1"/>
    <s v="À VISTA"/>
    <x v="14"/>
    <s v="FIXA"/>
    <x v="2"/>
    <x v="7"/>
    <x v="0"/>
    <x v="6"/>
    <x v="1"/>
    <x v="4"/>
    <n v="7"/>
    <s v=""/>
  </r>
  <r>
    <x v="161"/>
    <x v="32"/>
    <s v="S/N"/>
    <s v="00000"/>
    <n v="149"/>
    <m/>
    <x v="1"/>
    <s v="PROVISÃO"/>
    <x v="15"/>
    <s v="FIXA"/>
    <x v="4"/>
    <x v="7"/>
    <x v="0"/>
    <x v="6"/>
    <x v="1"/>
    <x v="4"/>
    <n v="7"/>
    <s v=""/>
  </r>
  <r>
    <x v="161"/>
    <x v="201"/>
    <s v="NF"/>
    <s v="293725"/>
    <n v="478.56"/>
    <m/>
    <x v="1"/>
    <s v="À VISTA"/>
    <x v="1"/>
    <s v="VARIÁVEL"/>
    <x v="0"/>
    <x v="7"/>
    <x v="0"/>
    <x v="6"/>
    <x v="1"/>
    <x v="4"/>
    <n v="7"/>
    <s v=""/>
  </r>
  <r>
    <x v="161"/>
    <x v="202"/>
    <s v="S/N"/>
    <s v="0000"/>
    <n v="786.4"/>
    <m/>
    <x v="1"/>
    <s v="À VISTA"/>
    <x v="1"/>
    <s v="VARIÁVEL"/>
    <x v="0"/>
    <x v="12"/>
    <x v="0"/>
    <x v="6"/>
    <x v="1"/>
    <x v="4"/>
    <n v="7"/>
    <s v=""/>
  </r>
  <r>
    <x v="161"/>
    <x v="203"/>
    <s v="OUTROS"/>
    <s v="20036145677"/>
    <n v="3425.09"/>
    <m/>
    <x v="1"/>
    <s v="PARCELAMENTO"/>
    <x v="0"/>
    <s v="FIXA"/>
    <x v="0"/>
    <x v="7"/>
    <x v="0"/>
    <x v="6"/>
    <x v="1"/>
    <x v="4"/>
    <n v="7"/>
    <s v=""/>
  </r>
  <r>
    <x v="161"/>
    <x v="204"/>
    <s v="OUTROS"/>
    <s v="0000"/>
    <n v="1778.25"/>
    <m/>
    <x v="1"/>
    <s v="PARCELAMENTO"/>
    <x v="31"/>
    <s v="FIXA"/>
    <x v="0"/>
    <x v="7"/>
    <x v="0"/>
    <x v="6"/>
    <x v="1"/>
    <x v="4"/>
    <n v="7"/>
    <s v=""/>
  </r>
  <r>
    <x v="161"/>
    <x v="205"/>
    <m/>
    <m/>
    <n v="6466.74"/>
    <m/>
    <x v="1"/>
    <s v="À VISTA"/>
    <x v="8"/>
    <s v="FIXA"/>
    <x v="3"/>
    <x v="13"/>
    <x v="0"/>
    <x v="6"/>
    <x v="1"/>
    <x v="4"/>
    <n v="7"/>
    <s v=""/>
  </r>
  <r>
    <x v="161"/>
    <x v="206"/>
    <m/>
    <m/>
    <n v="1143.2"/>
    <m/>
    <x v="1"/>
    <s v="À VISTA"/>
    <x v="32"/>
    <s v="FIXA"/>
    <x v="3"/>
    <x v="13"/>
    <x v="0"/>
    <x v="6"/>
    <x v="1"/>
    <x v="4"/>
    <n v="7"/>
    <s v=""/>
  </r>
  <r>
    <x v="161"/>
    <x v="207"/>
    <m/>
    <m/>
    <n v="142.16"/>
    <m/>
    <x v="1"/>
    <s v="À VISTA"/>
    <x v="32"/>
    <s v="FIXA"/>
    <x v="3"/>
    <x v="13"/>
    <x v="0"/>
    <x v="6"/>
    <x v="1"/>
    <x v="4"/>
    <n v="7"/>
    <s v=""/>
  </r>
  <r>
    <x v="161"/>
    <x v="208"/>
    <m/>
    <m/>
    <n v="455"/>
    <m/>
    <x v="1"/>
    <s v="À VISTA"/>
    <x v="25"/>
    <s v="FIXA"/>
    <x v="3"/>
    <x v="14"/>
    <x v="0"/>
    <x v="6"/>
    <x v="1"/>
    <x v="4"/>
    <n v="7"/>
    <s v=""/>
  </r>
  <r>
    <x v="162"/>
    <x v="209"/>
    <s v="OUTROS"/>
    <s v="20036538569"/>
    <n v="10948.78"/>
    <m/>
    <x v="1"/>
    <s v="PARCELAMENTO"/>
    <x v="0"/>
    <s v="FIXA"/>
    <x v="0"/>
    <x v="7"/>
    <x v="0"/>
    <x v="7"/>
    <x v="1"/>
    <x v="4"/>
    <n v="8"/>
    <s v=""/>
  </r>
  <r>
    <x v="162"/>
    <x v="210"/>
    <s v="OUTROS"/>
    <s v="0045984149"/>
    <n v="5993.67"/>
    <m/>
    <x v="1"/>
    <s v="PARCELAMENTO"/>
    <x v="0"/>
    <s v="FIXA"/>
    <x v="0"/>
    <x v="7"/>
    <x v="0"/>
    <x v="7"/>
    <x v="1"/>
    <x v="4"/>
    <n v="8"/>
    <s v=""/>
  </r>
  <r>
    <x v="162"/>
    <x v="2"/>
    <m/>
    <m/>
    <n v="1200"/>
    <m/>
    <x v="1"/>
    <s v="À VISTA"/>
    <x v="1"/>
    <s v="VARIÁVEL"/>
    <x v="0"/>
    <x v="15"/>
    <x v="0"/>
    <x v="7"/>
    <x v="1"/>
    <x v="4"/>
    <n v="8"/>
    <s v=""/>
  </r>
  <r>
    <x v="162"/>
    <x v="211"/>
    <m/>
    <m/>
    <n v="150"/>
    <m/>
    <x v="1"/>
    <s v="PROVISÃO"/>
    <x v="17"/>
    <s v="VARIÁVEL"/>
    <x v="0"/>
    <x v="9"/>
    <x v="0"/>
    <x v="7"/>
    <x v="1"/>
    <x v="4"/>
    <n v="8"/>
    <s v=""/>
  </r>
  <r>
    <x v="163"/>
    <x v="7"/>
    <s v="OUTROS"/>
    <s v="0000"/>
    <n v="14000"/>
    <m/>
    <x v="1"/>
    <s v="PROVISÃO"/>
    <x v="5"/>
    <s v="FIXA"/>
    <x v="0"/>
    <x v="16"/>
    <x v="0"/>
    <x v="7"/>
    <x v="1"/>
    <x v="4"/>
    <n v="8"/>
    <s v=""/>
  </r>
  <r>
    <x v="164"/>
    <x v="5"/>
    <m/>
    <m/>
    <n v="300"/>
    <m/>
    <x v="1"/>
    <s v="PROVISÃO"/>
    <x v="3"/>
    <s v="FIXA"/>
    <x v="1"/>
    <x v="17"/>
    <x v="0"/>
    <x v="7"/>
    <x v="1"/>
    <x v="4"/>
    <n v="8"/>
    <s v=""/>
  </r>
  <r>
    <x v="164"/>
    <x v="6"/>
    <m/>
    <m/>
    <n v="1234.6300000000001"/>
    <m/>
    <x v="1"/>
    <s v="À VISTA"/>
    <x v="4"/>
    <s v="FIXA"/>
    <x v="1"/>
    <x v="7"/>
    <x v="0"/>
    <x v="7"/>
    <x v="1"/>
    <x v="4"/>
    <n v="8"/>
    <s v=""/>
  </r>
  <r>
    <x v="164"/>
    <x v="4"/>
    <s v="OUTROS"/>
    <s v="0000"/>
    <n v="573"/>
    <m/>
    <x v="1"/>
    <s v="PROVISÃO"/>
    <x v="2"/>
    <s v="FIXA"/>
    <x v="1"/>
    <x v="17"/>
    <x v="0"/>
    <x v="7"/>
    <x v="1"/>
    <x v="4"/>
    <n v="8"/>
    <s v=""/>
  </r>
  <r>
    <x v="165"/>
    <x v="168"/>
    <s v="S/N"/>
    <s v="579614"/>
    <n v="169"/>
    <m/>
    <x v="1"/>
    <s v="À VISTA"/>
    <x v="19"/>
    <s v="FIXA"/>
    <x v="3"/>
    <x v="7"/>
    <x v="0"/>
    <x v="7"/>
    <x v="1"/>
    <x v="4"/>
    <n v="8"/>
    <s v=""/>
  </r>
  <r>
    <x v="165"/>
    <x v="212"/>
    <s v="S/N"/>
    <s v="240530421"/>
    <n v="840"/>
    <m/>
    <x v="1"/>
    <s v="À VISTA"/>
    <x v="6"/>
    <s v="FIXA"/>
    <x v="0"/>
    <x v="7"/>
    <x v="0"/>
    <x v="7"/>
    <x v="1"/>
    <x v="4"/>
    <n v="8"/>
    <s v=""/>
  </r>
  <r>
    <x v="165"/>
    <x v="213"/>
    <m/>
    <m/>
    <n v="8651.9599999999991"/>
    <m/>
    <x v="1"/>
    <s v="PARCELAMENTO"/>
    <x v="25"/>
    <s v="FIXA"/>
    <x v="3"/>
    <x v="13"/>
    <x v="0"/>
    <x v="7"/>
    <x v="1"/>
    <x v="4"/>
    <n v="8"/>
    <s v=""/>
  </r>
  <r>
    <x v="166"/>
    <x v="214"/>
    <s v="OUTROS"/>
    <s v="0046982662"/>
    <n v="7503.33"/>
    <m/>
    <x v="1"/>
    <s v="PARCELAMENTO"/>
    <x v="0"/>
    <s v="FIXA"/>
    <x v="0"/>
    <x v="7"/>
    <x v="0"/>
    <x v="7"/>
    <x v="1"/>
    <x v="4"/>
    <n v="8"/>
    <s v=""/>
  </r>
  <r>
    <x v="166"/>
    <x v="215"/>
    <s v="OUTROS"/>
    <n v="2192457"/>
    <n v="4656.21"/>
    <m/>
    <x v="1"/>
    <s v="PARCELAMENTO"/>
    <x v="0"/>
    <s v="FIXA"/>
    <x v="0"/>
    <x v="7"/>
    <x v="0"/>
    <x v="7"/>
    <x v="1"/>
    <x v="4"/>
    <n v="8"/>
    <s v=""/>
  </r>
  <r>
    <x v="166"/>
    <x v="172"/>
    <s v="NF"/>
    <n v="78"/>
    <n v="450"/>
    <m/>
    <x v="1"/>
    <s v="À VISTA"/>
    <x v="7"/>
    <s v="FIXA"/>
    <x v="2"/>
    <x v="7"/>
    <x v="0"/>
    <x v="7"/>
    <x v="1"/>
    <x v="4"/>
    <n v="8"/>
    <s v=""/>
  </r>
  <r>
    <x v="166"/>
    <x v="216"/>
    <s v="OUTROS"/>
    <s v="000"/>
    <n v="1400"/>
    <m/>
    <x v="1"/>
    <s v="PROVISÃO"/>
    <x v="27"/>
    <s v="FIXA"/>
    <x v="3"/>
    <x v="13"/>
    <x v="0"/>
    <x v="7"/>
    <x v="1"/>
    <x v="4"/>
    <n v="8"/>
    <s v=""/>
  </r>
  <r>
    <x v="166"/>
    <x v="217"/>
    <s v="OUTROS"/>
    <s v="000"/>
    <n v="1618.1"/>
    <m/>
    <x v="1"/>
    <s v="PARCELAMENTO"/>
    <x v="21"/>
    <s v="FIXA"/>
    <x v="2"/>
    <x v="7"/>
    <x v="0"/>
    <x v="7"/>
    <x v="1"/>
    <x v="4"/>
    <n v="8"/>
    <s v=""/>
  </r>
  <r>
    <x v="166"/>
    <x v="218"/>
    <s v="NF"/>
    <n v="292814"/>
    <n v="670"/>
    <m/>
    <x v="1"/>
    <s v="PARCELAMENTO"/>
    <x v="1"/>
    <s v="VARIÁVEL"/>
    <x v="0"/>
    <x v="7"/>
    <x v="0"/>
    <x v="7"/>
    <x v="1"/>
    <x v="4"/>
    <n v="8"/>
    <s v=""/>
  </r>
  <r>
    <x v="167"/>
    <x v="219"/>
    <s v="OUTROS"/>
    <n v="2192849"/>
    <n v="1552.88"/>
    <m/>
    <x v="1"/>
    <s v="PARCELAMENTO"/>
    <x v="0"/>
    <s v="FIXA"/>
    <x v="0"/>
    <x v="7"/>
    <x v="0"/>
    <x v="7"/>
    <x v="1"/>
    <x v="4"/>
    <n v="8"/>
    <s v=""/>
  </r>
  <r>
    <x v="167"/>
    <x v="220"/>
    <s v="OUTROS"/>
    <s v="20035734765"/>
    <n v="9402"/>
    <m/>
    <x v="1"/>
    <s v="PARCELAMENTO"/>
    <x v="0"/>
    <s v="FIXA"/>
    <x v="0"/>
    <x v="7"/>
    <x v="0"/>
    <x v="7"/>
    <x v="1"/>
    <x v="4"/>
    <n v="8"/>
    <s v=""/>
  </r>
  <r>
    <x v="167"/>
    <x v="221"/>
    <s v="OUTROS"/>
    <n v="2192846"/>
    <n v="1552.88"/>
    <m/>
    <x v="1"/>
    <s v="PARCELAMENTO"/>
    <x v="0"/>
    <s v="FIXA"/>
    <x v="0"/>
    <x v="7"/>
    <x v="0"/>
    <x v="7"/>
    <x v="1"/>
    <x v="4"/>
    <n v="8"/>
    <s v=""/>
  </r>
  <r>
    <x v="168"/>
    <x v="222"/>
    <s v="OUTROS"/>
    <s v="0048628572"/>
    <n v="10786.99"/>
    <m/>
    <x v="1"/>
    <s v="PARCELAMENTO"/>
    <x v="0"/>
    <s v="FIXA"/>
    <x v="0"/>
    <x v="7"/>
    <x v="0"/>
    <x v="7"/>
    <x v="1"/>
    <x v="4"/>
    <n v="8"/>
    <s v=""/>
  </r>
  <r>
    <x v="168"/>
    <x v="223"/>
    <s v="OUTROS"/>
    <s v="0048628564"/>
    <n v="10786.99"/>
    <m/>
    <x v="1"/>
    <s v="PARCELAMENTO"/>
    <x v="0"/>
    <s v="FIXA"/>
    <x v="0"/>
    <x v="7"/>
    <x v="0"/>
    <x v="7"/>
    <x v="1"/>
    <x v="4"/>
    <n v="8"/>
    <s v=""/>
  </r>
  <r>
    <x v="168"/>
    <x v="181"/>
    <m/>
    <m/>
    <n v="272.95"/>
    <m/>
    <x v="1"/>
    <s v="À VISTA"/>
    <x v="9"/>
    <s v="FIXA"/>
    <x v="2"/>
    <x v="7"/>
    <x v="0"/>
    <x v="7"/>
    <x v="1"/>
    <x v="4"/>
    <n v="8"/>
    <s v=""/>
  </r>
  <r>
    <x v="168"/>
    <x v="182"/>
    <m/>
    <m/>
    <n v="155"/>
    <m/>
    <x v="1"/>
    <s v="À VISTA"/>
    <x v="9"/>
    <s v="FIXA"/>
    <x v="2"/>
    <x v="7"/>
    <x v="0"/>
    <x v="7"/>
    <x v="1"/>
    <x v="4"/>
    <n v="8"/>
    <s v=""/>
  </r>
  <r>
    <x v="168"/>
    <x v="139"/>
    <m/>
    <m/>
    <n v="1000"/>
    <m/>
    <x v="1"/>
    <s v="À VISTA"/>
    <x v="22"/>
    <s v="FIXA"/>
    <x v="2"/>
    <x v="5"/>
    <x v="0"/>
    <x v="7"/>
    <x v="1"/>
    <x v="4"/>
    <n v="8"/>
    <s v=""/>
  </r>
  <r>
    <x v="168"/>
    <x v="224"/>
    <m/>
    <m/>
    <n v="5000"/>
    <m/>
    <x v="1"/>
    <s v="PROVISÃO"/>
    <x v="10"/>
    <s v="VARIÁVEL"/>
    <x v="0"/>
    <x v="18"/>
    <x v="0"/>
    <x v="7"/>
    <x v="1"/>
    <x v="4"/>
    <n v="8"/>
    <s v=""/>
  </r>
  <r>
    <x v="168"/>
    <x v="225"/>
    <m/>
    <m/>
    <n v="600"/>
    <m/>
    <x v="1"/>
    <s v="PROVISÃO"/>
    <x v="10"/>
    <s v="VARIÁVEL"/>
    <x v="1"/>
    <x v="19"/>
    <x v="0"/>
    <x v="7"/>
    <x v="1"/>
    <x v="4"/>
    <n v="8"/>
    <s v=""/>
  </r>
  <r>
    <x v="168"/>
    <x v="226"/>
    <s v="NF"/>
    <n v="3928"/>
    <n v="56.8"/>
    <m/>
    <x v="1"/>
    <s v="À VISTA"/>
    <x v="1"/>
    <s v="FIXA"/>
    <x v="0"/>
    <x v="20"/>
    <x v="0"/>
    <x v="7"/>
    <x v="1"/>
    <x v="4"/>
    <n v="8"/>
    <s v=""/>
  </r>
  <r>
    <x v="168"/>
    <x v="226"/>
    <s v="NF"/>
    <n v="3947"/>
    <n v="82.3"/>
    <m/>
    <x v="1"/>
    <s v="À VISTA"/>
    <x v="1"/>
    <s v="FIXA"/>
    <x v="0"/>
    <x v="20"/>
    <x v="0"/>
    <x v="7"/>
    <x v="1"/>
    <x v="4"/>
    <n v="8"/>
    <s v=""/>
  </r>
  <r>
    <x v="169"/>
    <x v="20"/>
    <m/>
    <m/>
    <n v="65.78"/>
    <m/>
    <x v="1"/>
    <s v="PROVISÃO"/>
    <x v="11"/>
    <s v="FIXA"/>
    <x v="1"/>
    <x v="7"/>
    <x v="0"/>
    <x v="7"/>
    <x v="1"/>
    <x v="4"/>
    <n v="8"/>
    <s v=""/>
  </r>
  <r>
    <x v="170"/>
    <x v="227"/>
    <s v="S/N"/>
    <s v="0465"/>
    <n v="310"/>
    <m/>
    <x v="1"/>
    <s v="PARCELAMENTO"/>
    <x v="1"/>
    <s v="VARIÁVEL"/>
    <x v="0"/>
    <x v="7"/>
    <x v="0"/>
    <x v="7"/>
    <x v="1"/>
    <x v="4"/>
    <n v="8"/>
    <s v=""/>
  </r>
  <r>
    <x v="170"/>
    <x v="228"/>
    <s v="OUTROS"/>
    <n v="2192458"/>
    <n v="4656.21"/>
    <m/>
    <x v="1"/>
    <s v="PARCELAMENTO"/>
    <x v="0"/>
    <s v="FIXA"/>
    <x v="0"/>
    <x v="7"/>
    <x v="0"/>
    <x v="7"/>
    <x v="1"/>
    <x v="4"/>
    <n v="8"/>
    <s v=""/>
  </r>
  <r>
    <x v="171"/>
    <x v="144"/>
    <m/>
    <m/>
    <n v="275.5"/>
    <m/>
    <x v="1"/>
    <s v="PROVISÃO"/>
    <x v="28"/>
    <s v="FIXA"/>
    <x v="3"/>
    <x v="6"/>
    <x v="0"/>
    <x v="7"/>
    <x v="1"/>
    <x v="4"/>
    <n v="8"/>
    <s v=""/>
  </r>
  <r>
    <x v="171"/>
    <x v="143"/>
    <m/>
    <m/>
    <n v="173.6"/>
    <m/>
    <x v="1"/>
    <s v="PROVISÃO"/>
    <x v="4"/>
    <s v="FIXA"/>
    <x v="3"/>
    <x v="6"/>
    <x v="0"/>
    <x v="7"/>
    <x v="1"/>
    <x v="4"/>
    <n v="8"/>
    <s v=""/>
  </r>
  <r>
    <x v="171"/>
    <x v="25"/>
    <m/>
    <m/>
    <n v="400"/>
    <m/>
    <x v="1"/>
    <s v="PROVISÃO"/>
    <x v="13"/>
    <s v="FIXA"/>
    <x v="2"/>
    <x v="2"/>
    <x v="0"/>
    <x v="7"/>
    <x v="1"/>
    <x v="4"/>
    <n v="8"/>
    <s v=""/>
  </r>
  <r>
    <x v="172"/>
    <x v="90"/>
    <m/>
    <m/>
    <n v="824.91"/>
    <m/>
    <x v="1"/>
    <s v="À VISTA"/>
    <x v="12"/>
    <s v="FIXA"/>
    <x v="2"/>
    <x v="3"/>
    <x v="0"/>
    <x v="7"/>
    <x v="1"/>
    <x v="4"/>
    <n v="8"/>
    <s v=""/>
  </r>
  <r>
    <x v="172"/>
    <x v="23"/>
    <m/>
    <m/>
    <n v="350"/>
    <m/>
    <x v="1"/>
    <s v="PROVISÃO"/>
    <x v="9"/>
    <s v="FIXA"/>
    <x v="2"/>
    <x v="21"/>
    <x v="0"/>
    <x v="7"/>
    <x v="1"/>
    <x v="4"/>
    <n v="8"/>
    <s v=""/>
  </r>
  <r>
    <x v="173"/>
    <x v="7"/>
    <s v="OUTROS"/>
    <s v="0000"/>
    <n v="25000"/>
    <m/>
    <x v="1"/>
    <s v="PROVISÃO"/>
    <x v="5"/>
    <s v="FIXA"/>
    <x v="0"/>
    <x v="16"/>
    <x v="0"/>
    <x v="7"/>
    <x v="1"/>
    <x v="4"/>
    <n v="8"/>
    <s v=""/>
  </r>
  <r>
    <x v="173"/>
    <x v="147"/>
    <m/>
    <m/>
    <n v="814.03"/>
    <m/>
    <x v="1"/>
    <s v="PROVISÃO"/>
    <x v="29"/>
    <s v="FIXA"/>
    <x v="3"/>
    <x v="6"/>
    <x v="0"/>
    <x v="7"/>
    <x v="1"/>
    <x v="4"/>
    <n v="8"/>
    <s v=""/>
  </r>
  <r>
    <x v="174"/>
    <x v="229"/>
    <m/>
    <m/>
    <n v="6089.86"/>
    <m/>
    <x v="1"/>
    <s v="PROVISÃO"/>
    <x v="25"/>
    <s v="FIXA"/>
    <x v="3"/>
    <x v="1"/>
    <x v="0"/>
    <x v="7"/>
    <x v="1"/>
    <x v="4"/>
    <n v="8"/>
    <s v=""/>
  </r>
  <r>
    <x v="175"/>
    <x v="230"/>
    <s v="OUTROS"/>
    <s v="0611"/>
    <n v="80"/>
    <m/>
    <x v="1"/>
    <s v="À VISTA"/>
    <x v="1"/>
    <s v="VARIÁVEL"/>
    <x v="0"/>
    <x v="7"/>
    <x v="0"/>
    <x v="7"/>
    <x v="1"/>
    <x v="4"/>
    <n v="8"/>
    <s v=""/>
  </r>
  <r>
    <x v="175"/>
    <x v="231"/>
    <s v="OUTROS"/>
    <s v="0615"/>
    <n v="40"/>
    <m/>
    <x v="1"/>
    <s v="À VISTA"/>
    <x v="1"/>
    <s v="VARIÁVEL"/>
    <x v="0"/>
    <x v="1"/>
    <x v="0"/>
    <x v="7"/>
    <x v="1"/>
    <x v="4"/>
    <n v="8"/>
    <s v=""/>
  </r>
  <r>
    <x v="175"/>
    <x v="232"/>
    <s v="NF"/>
    <s v="108345"/>
    <n v="384"/>
    <m/>
    <x v="1"/>
    <s v="PARCELAMENTO"/>
    <x v="1"/>
    <s v="VARIÁVEL"/>
    <x v="0"/>
    <x v="7"/>
    <x v="0"/>
    <x v="7"/>
    <x v="1"/>
    <x v="4"/>
    <n v="8"/>
    <s v=""/>
  </r>
  <r>
    <x v="175"/>
    <x v="191"/>
    <m/>
    <m/>
    <n v="137.30000000000001"/>
    <m/>
    <x v="1"/>
    <s v="PROVISÃO"/>
    <x v="9"/>
    <s v="FIXA"/>
    <x v="2"/>
    <x v="7"/>
    <x v="0"/>
    <x v="7"/>
    <x v="1"/>
    <x v="4"/>
    <n v="8"/>
    <s v=""/>
  </r>
  <r>
    <x v="175"/>
    <x v="27"/>
    <m/>
    <m/>
    <n v="350.33"/>
    <m/>
    <x v="1"/>
    <s v="PROVISÃO"/>
    <x v="9"/>
    <s v="FIXA"/>
    <x v="2"/>
    <x v="8"/>
    <x v="0"/>
    <x v="7"/>
    <x v="1"/>
    <x v="4"/>
    <n v="8"/>
    <s v=""/>
  </r>
  <r>
    <x v="175"/>
    <x v="145"/>
    <m/>
    <m/>
    <n v="397.5"/>
    <m/>
    <x v="1"/>
    <s v="PROVISÃO"/>
    <x v="4"/>
    <s v="FIXA"/>
    <x v="3"/>
    <x v="6"/>
    <x v="0"/>
    <x v="7"/>
    <x v="1"/>
    <x v="4"/>
    <n v="8"/>
    <s v=""/>
  </r>
  <r>
    <x v="175"/>
    <x v="189"/>
    <m/>
    <m/>
    <n v="8000"/>
    <m/>
    <x v="1"/>
    <s v="À VISTA"/>
    <x v="12"/>
    <s v="FIXA"/>
    <x v="2"/>
    <x v="21"/>
    <x v="0"/>
    <x v="7"/>
    <x v="1"/>
    <x v="4"/>
    <n v="8"/>
    <s v=""/>
  </r>
  <r>
    <x v="176"/>
    <x v="233"/>
    <m/>
    <m/>
    <n v="448"/>
    <m/>
    <x v="1"/>
    <s v="À VISTA"/>
    <x v="1"/>
    <s v="VARIÁVEL"/>
    <x v="0"/>
    <x v="7"/>
    <x v="0"/>
    <x v="7"/>
    <x v="1"/>
    <x v="4"/>
    <n v="8"/>
    <s v=""/>
  </r>
  <r>
    <x v="177"/>
    <x v="234"/>
    <s v="OUTROS"/>
    <s v="0046084729"/>
    <n v="6043.39"/>
    <m/>
    <x v="1"/>
    <s v="PARCELAMENTO"/>
    <x v="0"/>
    <s v="FIXA"/>
    <x v="0"/>
    <x v="7"/>
    <x v="0"/>
    <x v="7"/>
    <x v="1"/>
    <x v="4"/>
    <n v="8"/>
    <s v=""/>
  </r>
  <r>
    <x v="177"/>
    <x v="29"/>
    <s v="S/N"/>
    <n v="0"/>
    <n v="1805.69"/>
    <m/>
    <x v="1"/>
    <s v="À VISTA"/>
    <x v="6"/>
    <s v="FIXA"/>
    <x v="0"/>
    <x v="11"/>
    <x v="0"/>
    <x v="7"/>
    <x v="1"/>
    <x v="4"/>
    <n v="8"/>
    <s v=""/>
  </r>
  <r>
    <x v="178"/>
    <x v="235"/>
    <s v="NF"/>
    <s v="293725"/>
    <n v="478.56"/>
    <m/>
    <x v="1"/>
    <s v="PARCELAMENTO"/>
    <x v="1"/>
    <s v="VARIÁVEL"/>
    <x v="0"/>
    <x v="7"/>
    <x v="0"/>
    <x v="7"/>
    <x v="1"/>
    <x v="4"/>
    <n v="8"/>
    <s v=""/>
  </r>
  <r>
    <x v="178"/>
    <x v="236"/>
    <s v="OUTROS"/>
    <s v="0047234414"/>
    <n v="7668.63"/>
    <m/>
    <x v="1"/>
    <s v="PARCELAMENTO"/>
    <x v="0"/>
    <s v="FIXA"/>
    <x v="0"/>
    <x v="7"/>
    <x v="0"/>
    <x v="7"/>
    <x v="1"/>
    <x v="4"/>
    <n v="8"/>
    <s v=""/>
  </r>
  <r>
    <x v="178"/>
    <x v="237"/>
    <s v="S/N"/>
    <m/>
    <n v="65.599999999999994"/>
    <m/>
    <x v="1"/>
    <s v="PROVISÃO"/>
    <x v="16"/>
    <s v="FIXA"/>
    <x v="4"/>
    <x v="11"/>
    <x v="0"/>
    <x v="7"/>
    <x v="1"/>
    <x v="4"/>
    <n v="8"/>
    <s v=""/>
  </r>
  <r>
    <x v="179"/>
    <x v="238"/>
    <s v="OUTROS"/>
    <s v="9286602"/>
    <n v="1778.25"/>
    <m/>
    <x v="1"/>
    <s v="PARCELAMENTO"/>
    <x v="31"/>
    <s v="FIXA"/>
    <x v="0"/>
    <x v="7"/>
    <x v="0"/>
    <x v="7"/>
    <x v="1"/>
    <x v="4"/>
    <n v="8"/>
    <s v=""/>
  </r>
  <r>
    <x v="179"/>
    <x v="239"/>
    <s v="S/N"/>
    <s v="043303"/>
    <n v="310"/>
    <m/>
    <x v="1"/>
    <s v="PARCELAMENTO"/>
    <x v="1"/>
    <s v="VARIÁVEL"/>
    <x v="0"/>
    <x v="7"/>
    <x v="0"/>
    <x v="7"/>
    <x v="1"/>
    <x v="4"/>
    <n v="8"/>
    <s v=""/>
  </r>
  <r>
    <x v="179"/>
    <x v="240"/>
    <s v="OUTROS"/>
    <s v="20036145677"/>
    <n v="3425.09"/>
    <m/>
    <x v="1"/>
    <s v="PARCELAMENTO"/>
    <x v="0"/>
    <s v="FIXA"/>
    <x v="0"/>
    <x v="7"/>
    <x v="0"/>
    <x v="7"/>
    <x v="1"/>
    <x v="4"/>
    <n v="8"/>
    <s v=""/>
  </r>
  <r>
    <x v="179"/>
    <x v="32"/>
    <s v="S/N"/>
    <s v="00000"/>
    <n v="149"/>
    <m/>
    <x v="1"/>
    <s v="PROVISÃO"/>
    <x v="15"/>
    <s v="FIXA"/>
    <x v="4"/>
    <x v="1"/>
    <x v="0"/>
    <x v="7"/>
    <x v="1"/>
    <x v="4"/>
    <n v="8"/>
    <s v=""/>
  </r>
  <r>
    <x v="180"/>
    <x v="241"/>
    <m/>
    <m/>
    <n v="71.86"/>
    <m/>
    <x v="1"/>
    <s v="À VISTA"/>
    <x v="14"/>
    <s v="FIXA"/>
    <x v="2"/>
    <x v="22"/>
    <x v="0"/>
    <x v="7"/>
    <x v="1"/>
    <x v="4"/>
    <n v="8"/>
    <s v=""/>
  </r>
  <r>
    <x v="180"/>
    <x v="242"/>
    <m/>
    <m/>
    <n v="1143.2"/>
    <m/>
    <x v="1"/>
    <s v="À VISTA"/>
    <x v="32"/>
    <s v="FIXA"/>
    <x v="3"/>
    <x v="13"/>
    <x v="0"/>
    <x v="7"/>
    <x v="1"/>
    <x v="4"/>
    <n v="8"/>
    <s v=""/>
  </r>
  <r>
    <x v="180"/>
    <x v="207"/>
    <m/>
    <m/>
    <n v="142.16"/>
    <m/>
    <x v="1"/>
    <s v="À VISTA"/>
    <x v="32"/>
    <s v="FIXA"/>
    <x v="3"/>
    <x v="13"/>
    <x v="0"/>
    <x v="7"/>
    <x v="1"/>
    <x v="4"/>
    <n v="8"/>
    <s v=""/>
  </r>
  <r>
    <x v="180"/>
    <x v="243"/>
    <m/>
    <m/>
    <n v="6466.74"/>
    <m/>
    <x v="1"/>
    <s v="PROVISÃO"/>
    <x v="8"/>
    <s v="FIXA"/>
    <x v="3"/>
    <x v="13"/>
    <x v="0"/>
    <x v="7"/>
    <x v="1"/>
    <x v="4"/>
    <n v="8"/>
    <s v=""/>
  </r>
  <r>
    <x v="181"/>
    <x v="244"/>
    <s v="OUTROS"/>
    <n v="20036538569"/>
    <n v="10948.78"/>
    <m/>
    <x v="1"/>
    <s v="PARCELAMENTO"/>
    <x v="0"/>
    <s v="FIXA"/>
    <x v="0"/>
    <x v="4"/>
    <x v="0"/>
    <x v="8"/>
    <x v="1"/>
    <x v="4"/>
    <n v="9"/>
    <s v=""/>
  </r>
  <r>
    <x v="181"/>
    <x v="245"/>
    <s v="OUTROS"/>
    <s v="0045984149"/>
    <n v="5993.67"/>
    <m/>
    <x v="1"/>
    <s v="PARCELAMENTO"/>
    <x v="0"/>
    <s v="FIXA"/>
    <x v="0"/>
    <x v="4"/>
    <x v="0"/>
    <x v="8"/>
    <x v="1"/>
    <x v="4"/>
    <n v="9"/>
    <s v=""/>
  </r>
  <r>
    <x v="182"/>
    <x v="246"/>
    <s v="NF"/>
    <n v="292814"/>
    <n v="670"/>
    <m/>
    <x v="1"/>
    <s v="PARCELAMENTO"/>
    <x v="1"/>
    <s v="VARIÁVEL"/>
    <x v="0"/>
    <x v="7"/>
    <x v="0"/>
    <x v="8"/>
    <x v="1"/>
    <x v="4"/>
    <n v="9"/>
    <s v=""/>
  </r>
  <r>
    <x v="182"/>
    <x v="7"/>
    <s v="OUTROS"/>
    <s v="0000"/>
    <n v="14000"/>
    <m/>
    <x v="1"/>
    <s v="PROVISÃO"/>
    <x v="5"/>
    <s v="FIXA"/>
    <x v="0"/>
    <x v="16"/>
    <x v="0"/>
    <x v="8"/>
    <x v="1"/>
    <x v="4"/>
    <n v="9"/>
    <s v=""/>
  </r>
  <r>
    <x v="182"/>
    <x v="4"/>
    <s v="OUTROS"/>
    <s v="0000"/>
    <n v="573"/>
    <m/>
    <x v="1"/>
    <s v="PROVISÃO"/>
    <x v="2"/>
    <s v="FIXA"/>
    <x v="1"/>
    <x v="17"/>
    <x v="0"/>
    <x v="8"/>
    <x v="1"/>
    <x v="4"/>
    <n v="9"/>
    <s v=""/>
  </r>
  <r>
    <x v="182"/>
    <x v="5"/>
    <s v="OUTROS"/>
    <s v="0000"/>
    <n v="300"/>
    <m/>
    <x v="1"/>
    <s v="PROVISÃO"/>
    <x v="3"/>
    <s v="FIXA"/>
    <x v="1"/>
    <x v="17"/>
    <x v="0"/>
    <x v="8"/>
    <x v="1"/>
    <x v="4"/>
    <n v="9"/>
    <s v=""/>
  </r>
  <r>
    <x v="183"/>
    <x v="6"/>
    <s v="S/N"/>
    <s v="0000"/>
    <n v="1234.6300000000001"/>
    <m/>
    <x v="1"/>
    <s v="PROVISÃO"/>
    <x v="4"/>
    <s v="FIXA"/>
    <x v="1"/>
    <x v="23"/>
    <x v="0"/>
    <x v="8"/>
    <x v="1"/>
    <x v="4"/>
    <n v="9"/>
    <s v=""/>
  </r>
  <r>
    <x v="183"/>
    <x v="212"/>
    <m/>
    <m/>
    <n v="840"/>
    <m/>
    <x v="1"/>
    <s v="PROVISÃO"/>
    <x v="6"/>
    <s v="FIXA"/>
    <x v="0"/>
    <x v="24"/>
    <x v="0"/>
    <x v="8"/>
    <x v="1"/>
    <x v="4"/>
    <n v="9"/>
    <s v=""/>
  </r>
  <r>
    <x v="183"/>
    <x v="168"/>
    <m/>
    <m/>
    <n v="169"/>
    <m/>
    <x v="1"/>
    <s v="PROVISÃO"/>
    <x v="19"/>
    <s v="FIXA"/>
    <x v="3"/>
    <x v="13"/>
    <x v="0"/>
    <x v="8"/>
    <x v="1"/>
    <x v="4"/>
    <n v="9"/>
    <s v=""/>
  </r>
  <r>
    <x v="183"/>
    <x v="247"/>
    <m/>
    <m/>
    <n v="8651.9599999999991"/>
    <m/>
    <x v="1"/>
    <s v="PARCELAMENTO"/>
    <x v="25"/>
    <s v="FIXA"/>
    <x v="3"/>
    <x v="1"/>
    <x v="0"/>
    <x v="8"/>
    <x v="1"/>
    <x v="4"/>
    <n v="9"/>
    <s v=""/>
  </r>
  <r>
    <x v="184"/>
    <x v="248"/>
    <s v="OUTROS"/>
    <s v="0046982662"/>
    <n v="7503.33"/>
    <m/>
    <x v="1"/>
    <s v="PARCELAMENTO"/>
    <x v="0"/>
    <s v="FIXA"/>
    <x v="0"/>
    <x v="4"/>
    <x v="0"/>
    <x v="8"/>
    <x v="1"/>
    <x v="4"/>
    <n v="9"/>
    <s v=""/>
  </r>
  <r>
    <x v="185"/>
    <x v="249"/>
    <s v="OUTROS"/>
    <n v="2192457"/>
    <n v="4656.21"/>
    <m/>
    <x v="1"/>
    <s v="PARCELAMENTO"/>
    <x v="0"/>
    <s v="FIXA"/>
    <x v="0"/>
    <x v="4"/>
    <x v="0"/>
    <x v="8"/>
    <x v="1"/>
    <x v="4"/>
    <n v="9"/>
    <s v=""/>
  </r>
  <r>
    <x v="185"/>
    <x v="172"/>
    <m/>
    <m/>
    <n v="450"/>
    <m/>
    <x v="1"/>
    <s v="PROVISÃO"/>
    <x v="7"/>
    <s v="FIXA"/>
    <x v="2"/>
    <x v="17"/>
    <x v="0"/>
    <x v="8"/>
    <x v="1"/>
    <x v="4"/>
    <n v="9"/>
    <s v=""/>
  </r>
  <r>
    <x v="185"/>
    <x v="250"/>
    <s v="OUTROS"/>
    <s v="000"/>
    <n v="1400"/>
    <m/>
    <x v="1"/>
    <s v="PROVISÃO"/>
    <x v="27"/>
    <s v="FIXA"/>
    <x v="3"/>
    <x v="13"/>
    <x v="0"/>
    <x v="8"/>
    <x v="1"/>
    <x v="4"/>
    <n v="9"/>
    <s v=""/>
  </r>
  <r>
    <x v="185"/>
    <x v="251"/>
    <s v="OUTROS"/>
    <s v="000"/>
    <n v="1618.1"/>
    <m/>
    <x v="1"/>
    <s v="PROVISÃO"/>
    <x v="21"/>
    <s v="FIXA"/>
    <x v="2"/>
    <x v="25"/>
    <x v="0"/>
    <x v="8"/>
    <x v="1"/>
    <x v="4"/>
    <n v="9"/>
    <s v=""/>
  </r>
  <r>
    <x v="186"/>
    <x v="252"/>
    <s v="OUTROS"/>
    <n v="20035734765"/>
    <n v="9402"/>
    <m/>
    <x v="1"/>
    <s v="PARCELAMENTO"/>
    <x v="0"/>
    <s v="FIXA"/>
    <x v="0"/>
    <x v="4"/>
    <x v="0"/>
    <x v="8"/>
    <x v="1"/>
    <x v="4"/>
    <n v="9"/>
    <s v=""/>
  </r>
  <r>
    <x v="186"/>
    <x v="253"/>
    <s v="OUTROS"/>
    <n v="2192849"/>
    <n v="1552.88"/>
    <m/>
    <x v="1"/>
    <s v="PARCELAMENTO"/>
    <x v="0"/>
    <s v="FIXA"/>
    <x v="0"/>
    <x v="4"/>
    <x v="0"/>
    <x v="8"/>
    <x v="1"/>
    <x v="4"/>
    <n v="9"/>
    <s v=""/>
  </r>
  <r>
    <x v="186"/>
    <x v="254"/>
    <s v="OUTROS"/>
    <n v="2192846"/>
    <n v="1552.88"/>
    <m/>
    <x v="1"/>
    <s v="PARCELAMENTO"/>
    <x v="0"/>
    <s v="FIXA"/>
    <x v="0"/>
    <x v="4"/>
    <x v="0"/>
    <x v="8"/>
    <x v="1"/>
    <x v="4"/>
    <n v="9"/>
    <s v=""/>
  </r>
  <r>
    <x v="187"/>
    <x v="255"/>
    <s v="OUTROS"/>
    <s v="0048628572"/>
    <n v="10786.99"/>
    <m/>
    <x v="1"/>
    <s v="PARCELAMENTO"/>
    <x v="0"/>
    <s v="FIXA"/>
    <x v="0"/>
    <x v="26"/>
    <x v="0"/>
    <x v="8"/>
    <x v="1"/>
    <x v="4"/>
    <n v="9"/>
    <s v=""/>
  </r>
  <r>
    <x v="187"/>
    <x v="256"/>
    <s v="OUTROS"/>
    <s v="0048628564"/>
    <n v="10786.99"/>
    <m/>
    <x v="1"/>
    <s v="PARCELAMENTO"/>
    <x v="0"/>
    <s v="FIXA"/>
    <x v="0"/>
    <x v="26"/>
    <x v="0"/>
    <x v="8"/>
    <x v="1"/>
    <x v="4"/>
    <n v="9"/>
    <s v=""/>
  </r>
  <r>
    <x v="187"/>
    <x v="181"/>
    <m/>
    <m/>
    <n v="272.95"/>
    <m/>
    <x v="1"/>
    <s v="PROVISÃO"/>
    <x v="9"/>
    <s v="FIXA"/>
    <x v="2"/>
    <x v="21"/>
    <x v="0"/>
    <x v="8"/>
    <x v="1"/>
    <x v="4"/>
    <n v="9"/>
    <s v=""/>
  </r>
  <r>
    <x v="187"/>
    <x v="182"/>
    <m/>
    <m/>
    <n v="155"/>
    <m/>
    <x v="1"/>
    <s v="PROVISÃO"/>
    <x v="9"/>
    <s v="FIXA"/>
    <x v="2"/>
    <x v="21"/>
    <x v="0"/>
    <x v="8"/>
    <x v="1"/>
    <x v="4"/>
    <n v="9"/>
    <s v=""/>
  </r>
  <r>
    <x v="187"/>
    <x v="139"/>
    <m/>
    <m/>
    <n v="1000"/>
    <m/>
    <x v="1"/>
    <s v="PROVISÃO"/>
    <x v="22"/>
    <s v="FIXA"/>
    <x v="2"/>
    <x v="5"/>
    <x v="0"/>
    <x v="8"/>
    <x v="1"/>
    <x v="4"/>
    <n v="9"/>
    <s v=""/>
  </r>
  <r>
    <x v="187"/>
    <x v="68"/>
    <m/>
    <m/>
    <n v="5000"/>
    <m/>
    <x v="1"/>
    <s v="PROVISÃO"/>
    <x v="10"/>
    <s v="VARIÁVEL"/>
    <x v="0"/>
    <x v="18"/>
    <x v="0"/>
    <x v="8"/>
    <x v="1"/>
    <x v="4"/>
    <n v="9"/>
    <s v=""/>
  </r>
  <r>
    <x v="187"/>
    <x v="67"/>
    <m/>
    <m/>
    <n v="100"/>
    <m/>
    <x v="1"/>
    <s v="PROVISÃO"/>
    <x v="10"/>
    <s v="VARIÁVEL"/>
    <x v="1"/>
    <x v="19"/>
    <x v="0"/>
    <x v="8"/>
    <x v="1"/>
    <x v="4"/>
    <n v="9"/>
    <s v=""/>
  </r>
  <r>
    <x v="187"/>
    <x v="20"/>
    <m/>
    <m/>
    <n v="65.78"/>
    <m/>
    <x v="1"/>
    <s v="PROVISÃO"/>
    <x v="11"/>
    <s v="FIXA"/>
    <x v="1"/>
    <x v="2"/>
    <x v="0"/>
    <x v="8"/>
    <x v="1"/>
    <x v="4"/>
    <n v="9"/>
    <s v=""/>
  </r>
  <r>
    <x v="188"/>
    <x v="257"/>
    <s v="S/N"/>
    <s v="0465"/>
    <n v="310"/>
    <m/>
    <x v="1"/>
    <s v="PARCELAMENTO"/>
    <x v="1"/>
    <s v="VARIÁVEL"/>
    <x v="0"/>
    <x v="7"/>
    <x v="0"/>
    <x v="8"/>
    <x v="1"/>
    <x v="4"/>
    <n v="9"/>
    <s v=""/>
  </r>
  <r>
    <x v="188"/>
    <x v="258"/>
    <s v="OUTROS"/>
    <n v="2192458"/>
    <n v="4656.21"/>
    <m/>
    <x v="1"/>
    <s v="PARCELAMENTO"/>
    <x v="0"/>
    <s v="FIXA"/>
    <x v="0"/>
    <x v="4"/>
    <x v="0"/>
    <x v="8"/>
    <x v="1"/>
    <x v="4"/>
    <n v="9"/>
    <s v=""/>
  </r>
  <r>
    <x v="189"/>
    <x v="259"/>
    <m/>
    <m/>
    <n v="450"/>
    <m/>
    <x v="1"/>
    <s v="PROVISÃO"/>
    <x v="17"/>
    <s v="VARIÁVEL"/>
    <x v="0"/>
    <x v="9"/>
    <x v="0"/>
    <x v="8"/>
    <x v="1"/>
    <x v="4"/>
    <n v="9"/>
    <s v=""/>
  </r>
  <r>
    <x v="190"/>
    <x v="144"/>
    <m/>
    <m/>
    <n v="275.5"/>
    <m/>
    <x v="1"/>
    <s v="PROVISÃO"/>
    <x v="28"/>
    <s v="FIXA"/>
    <x v="3"/>
    <x v="6"/>
    <x v="0"/>
    <x v="8"/>
    <x v="1"/>
    <x v="4"/>
    <n v="9"/>
    <s v=""/>
  </r>
  <r>
    <x v="190"/>
    <x v="143"/>
    <m/>
    <m/>
    <n v="173.6"/>
    <m/>
    <x v="1"/>
    <s v="PROVISÃO"/>
    <x v="4"/>
    <s v="FIXA"/>
    <x v="3"/>
    <x v="6"/>
    <x v="0"/>
    <x v="8"/>
    <x v="1"/>
    <x v="4"/>
    <n v="9"/>
    <s v=""/>
  </r>
  <r>
    <x v="190"/>
    <x v="25"/>
    <m/>
    <m/>
    <n v="400"/>
    <m/>
    <x v="1"/>
    <s v="PROVISÃO"/>
    <x v="13"/>
    <s v="FIXA"/>
    <x v="2"/>
    <x v="2"/>
    <x v="0"/>
    <x v="8"/>
    <x v="1"/>
    <x v="4"/>
    <n v="9"/>
    <s v=""/>
  </r>
  <r>
    <x v="191"/>
    <x v="23"/>
    <m/>
    <m/>
    <n v="350.33"/>
    <m/>
    <x v="1"/>
    <s v="PROVISÃO"/>
    <x v="9"/>
    <s v="FIXA"/>
    <x v="2"/>
    <x v="21"/>
    <x v="0"/>
    <x v="8"/>
    <x v="1"/>
    <x v="4"/>
    <n v="9"/>
    <s v=""/>
  </r>
  <r>
    <x v="191"/>
    <x v="90"/>
    <m/>
    <m/>
    <n v="800"/>
    <m/>
    <x v="1"/>
    <s v="À VISTA"/>
    <x v="12"/>
    <s v="FIXA"/>
    <x v="2"/>
    <x v="3"/>
    <x v="0"/>
    <x v="8"/>
    <x v="1"/>
    <x v="4"/>
    <n v="9"/>
    <s v=""/>
  </r>
  <r>
    <x v="191"/>
    <x v="7"/>
    <s v="OUTROS"/>
    <s v="0000"/>
    <n v="25000"/>
    <m/>
    <x v="1"/>
    <s v="PROVISÃO"/>
    <x v="5"/>
    <s v="FIXA"/>
    <x v="0"/>
    <x v="16"/>
    <x v="0"/>
    <x v="8"/>
    <x v="1"/>
    <x v="4"/>
    <n v="9"/>
    <s v=""/>
  </r>
  <r>
    <x v="191"/>
    <x v="260"/>
    <s v="NF"/>
    <s v="108345"/>
    <n v="383.92"/>
    <m/>
    <x v="1"/>
    <s v="PARCELAMENTO"/>
    <x v="1"/>
    <s v="VARIÁVEL"/>
    <x v="0"/>
    <x v="1"/>
    <x v="0"/>
    <x v="8"/>
    <x v="1"/>
    <x v="4"/>
    <n v="9"/>
    <s v=""/>
  </r>
  <r>
    <x v="192"/>
    <x v="191"/>
    <m/>
    <m/>
    <n v="137.30000000000001"/>
    <m/>
    <x v="1"/>
    <s v="PROVISÃO"/>
    <x v="9"/>
    <s v="FIXA"/>
    <x v="2"/>
    <x v="21"/>
    <x v="0"/>
    <x v="8"/>
    <x v="1"/>
    <x v="4"/>
    <n v="9"/>
    <s v=""/>
  </r>
  <r>
    <x v="192"/>
    <x v="27"/>
    <m/>
    <m/>
    <n v="350.33"/>
    <m/>
    <x v="1"/>
    <s v="PROVISÃO"/>
    <x v="9"/>
    <s v="FIXA"/>
    <x v="2"/>
    <x v="8"/>
    <x v="0"/>
    <x v="8"/>
    <x v="1"/>
    <x v="4"/>
    <n v="9"/>
    <s v=""/>
  </r>
  <r>
    <x v="192"/>
    <x v="147"/>
    <m/>
    <m/>
    <n v="814.03"/>
    <m/>
    <x v="1"/>
    <s v="PROVISÃO"/>
    <x v="29"/>
    <s v="FIXA"/>
    <x v="3"/>
    <x v="6"/>
    <x v="0"/>
    <x v="8"/>
    <x v="1"/>
    <x v="4"/>
    <n v="9"/>
    <s v=""/>
  </r>
  <r>
    <x v="192"/>
    <x v="145"/>
    <m/>
    <m/>
    <n v="397.5"/>
    <m/>
    <x v="1"/>
    <s v="PROVISÃO"/>
    <x v="4"/>
    <s v="FIXA"/>
    <x v="3"/>
    <x v="6"/>
    <x v="0"/>
    <x v="8"/>
    <x v="1"/>
    <x v="4"/>
    <n v="9"/>
    <s v=""/>
  </r>
  <r>
    <x v="192"/>
    <x v="189"/>
    <m/>
    <m/>
    <n v="8000"/>
    <m/>
    <x v="1"/>
    <s v="À VISTA"/>
    <x v="12"/>
    <s v="FIXA"/>
    <x v="2"/>
    <x v="21"/>
    <x v="0"/>
    <x v="8"/>
    <x v="1"/>
    <x v="4"/>
    <n v="9"/>
    <s v=""/>
  </r>
  <r>
    <x v="192"/>
    <x v="261"/>
    <m/>
    <m/>
    <n v="6089.86"/>
    <m/>
    <x v="1"/>
    <s v="PROVISÃO"/>
    <x v="25"/>
    <s v="FIXA"/>
    <x v="3"/>
    <x v="1"/>
    <x v="0"/>
    <x v="8"/>
    <x v="1"/>
    <x v="4"/>
    <n v="9"/>
    <s v=""/>
  </r>
  <r>
    <x v="193"/>
    <x v="262"/>
    <s v="OUTROS"/>
    <s v="0046084729"/>
    <n v="6043.39"/>
    <m/>
    <x v="1"/>
    <s v="PARCELAMENTO"/>
    <x v="0"/>
    <s v="FIXA"/>
    <x v="0"/>
    <x v="4"/>
    <x v="0"/>
    <x v="8"/>
    <x v="1"/>
    <x v="4"/>
    <n v="9"/>
    <s v=""/>
  </r>
  <r>
    <x v="193"/>
    <x v="29"/>
    <s v="S/N"/>
    <n v="0"/>
    <n v="1805.69"/>
    <m/>
    <x v="1"/>
    <s v="À VISTA"/>
    <x v="6"/>
    <s v="FIXA"/>
    <x v="0"/>
    <x v="11"/>
    <x v="0"/>
    <x v="8"/>
    <x v="1"/>
    <x v="4"/>
    <n v="9"/>
    <s v=""/>
  </r>
  <r>
    <x v="194"/>
    <x v="263"/>
    <s v="OUTROS"/>
    <s v="0047234414"/>
    <n v="7668.63"/>
    <m/>
    <x v="1"/>
    <s v="PARCELAMENTO"/>
    <x v="0"/>
    <s v="FIXA"/>
    <x v="0"/>
    <x v="4"/>
    <x v="0"/>
    <x v="8"/>
    <x v="1"/>
    <x v="4"/>
    <n v="9"/>
    <s v=""/>
  </r>
  <r>
    <x v="195"/>
    <x v="237"/>
    <s v="S/N"/>
    <m/>
    <n v="65.599999999999994"/>
    <m/>
    <x v="1"/>
    <s v="PROVISÃO"/>
    <x v="16"/>
    <s v="FIXA"/>
    <x v="4"/>
    <x v="11"/>
    <x v="0"/>
    <x v="8"/>
    <x v="1"/>
    <x v="4"/>
    <n v="9"/>
    <s v=""/>
  </r>
  <r>
    <x v="196"/>
    <x v="264"/>
    <m/>
    <m/>
    <n v="6466.74"/>
    <m/>
    <x v="1"/>
    <s v="PROVISÃO"/>
    <x v="8"/>
    <s v="FIXA"/>
    <x v="3"/>
    <x v="13"/>
    <x v="0"/>
    <x v="8"/>
    <x v="1"/>
    <x v="4"/>
    <n v="9"/>
    <s v=""/>
  </r>
  <r>
    <x v="196"/>
    <x v="265"/>
    <m/>
    <m/>
    <n v="1143.2"/>
    <m/>
    <x v="1"/>
    <s v="PROVISÃO"/>
    <x v="32"/>
    <s v="FIXA"/>
    <x v="3"/>
    <x v="13"/>
    <x v="0"/>
    <x v="8"/>
    <x v="1"/>
    <x v="4"/>
    <n v="9"/>
    <s v=""/>
  </r>
  <r>
    <x v="196"/>
    <x v="207"/>
    <m/>
    <m/>
    <n v="142.16"/>
    <m/>
    <x v="1"/>
    <s v="PROVISÃO"/>
    <x v="32"/>
    <s v="FIXA"/>
    <x v="3"/>
    <x v="13"/>
    <x v="0"/>
    <x v="8"/>
    <x v="1"/>
    <x v="4"/>
    <n v="9"/>
    <s v=""/>
  </r>
  <r>
    <x v="197"/>
    <x v="266"/>
    <s v="S/N"/>
    <s v="0433"/>
    <n v="310"/>
    <m/>
    <x v="1"/>
    <s v="PARCELAMENTO"/>
    <x v="1"/>
    <s v="VARIÁVEL"/>
    <x v="0"/>
    <x v="7"/>
    <x v="0"/>
    <x v="8"/>
    <x v="1"/>
    <x v="4"/>
    <n v="9"/>
    <s v=""/>
  </r>
  <r>
    <x v="198"/>
    <x v="267"/>
    <s v="OUTROS"/>
    <s v="20036145677"/>
    <n v="3425.09"/>
    <m/>
    <x v="1"/>
    <s v="PARCELAMENTO"/>
    <x v="0"/>
    <s v="FIXA"/>
    <x v="0"/>
    <x v="27"/>
    <x v="0"/>
    <x v="9"/>
    <x v="1"/>
    <x v="4"/>
    <n v="10"/>
    <s v=""/>
  </r>
  <r>
    <x v="198"/>
    <x v="32"/>
    <s v="S/N"/>
    <s v="00000"/>
    <n v="149"/>
    <m/>
    <x v="1"/>
    <s v="PROVISÃO"/>
    <x v="15"/>
    <s v="FIXA"/>
    <x v="4"/>
    <x v="1"/>
    <x v="0"/>
    <x v="9"/>
    <x v="1"/>
    <x v="4"/>
    <n v="10"/>
    <s v=""/>
  </r>
  <r>
    <x v="198"/>
    <x v="241"/>
    <m/>
    <m/>
    <n v="71.86"/>
    <m/>
    <x v="1"/>
    <s v="À VISTA"/>
    <x v="14"/>
    <s v="FIXA"/>
    <x v="2"/>
    <x v="22"/>
    <x v="0"/>
    <x v="9"/>
    <x v="1"/>
    <x v="4"/>
    <n v="10"/>
    <s v=""/>
  </r>
  <r>
    <x v="198"/>
    <x v="268"/>
    <s v="OUTROS"/>
    <n v="20036538569"/>
    <n v="10948.78"/>
    <m/>
    <x v="1"/>
    <s v="PARCELAMENTO"/>
    <x v="0"/>
    <s v="FIXA"/>
    <x v="0"/>
    <x v="4"/>
    <x v="0"/>
    <x v="9"/>
    <x v="1"/>
    <x v="4"/>
    <n v="10"/>
    <s v=""/>
  </r>
  <r>
    <x v="198"/>
    <x v="269"/>
    <s v="OUTROS"/>
    <s v="0045984149"/>
    <n v="5993.67"/>
    <m/>
    <x v="1"/>
    <s v="PARCELAMENTO"/>
    <x v="0"/>
    <s v="FIXA"/>
    <x v="0"/>
    <x v="4"/>
    <x v="0"/>
    <x v="9"/>
    <x v="1"/>
    <x v="4"/>
    <n v="10"/>
    <s v=""/>
  </r>
  <r>
    <x v="198"/>
    <x v="270"/>
    <s v="OUTROS"/>
    <s v="0000"/>
    <n v="1778.25"/>
    <m/>
    <x v="1"/>
    <s v="PARCELAMENTO"/>
    <x v="31"/>
    <s v="FIXA"/>
    <x v="0"/>
    <x v="4"/>
    <x v="0"/>
    <x v="9"/>
    <x v="1"/>
    <x v="4"/>
    <n v="10"/>
    <s v=""/>
  </r>
  <r>
    <x v="198"/>
    <x v="7"/>
    <s v="OUTROS"/>
    <s v="0000"/>
    <n v="14000"/>
    <m/>
    <x v="1"/>
    <s v="PROVISÃO"/>
    <x v="5"/>
    <s v="FIXA"/>
    <x v="0"/>
    <x v="16"/>
    <x v="0"/>
    <x v="9"/>
    <x v="1"/>
    <x v="4"/>
    <n v="10"/>
    <s v=""/>
  </r>
  <r>
    <x v="199"/>
    <x v="4"/>
    <s v="OUTROS"/>
    <s v="0000"/>
    <n v="573"/>
    <m/>
    <x v="1"/>
    <s v="PROVISÃO"/>
    <x v="2"/>
    <s v="FIXA"/>
    <x v="1"/>
    <x v="17"/>
    <x v="0"/>
    <x v="9"/>
    <x v="1"/>
    <x v="4"/>
    <n v="10"/>
    <s v=""/>
  </r>
  <r>
    <x v="199"/>
    <x v="5"/>
    <s v="OUTROS"/>
    <s v="0000"/>
    <n v="300"/>
    <m/>
    <x v="1"/>
    <s v="PROVISÃO"/>
    <x v="3"/>
    <s v="FIXA"/>
    <x v="1"/>
    <x v="17"/>
    <x v="0"/>
    <x v="9"/>
    <x v="1"/>
    <x v="4"/>
    <n v="10"/>
    <s v=""/>
  </r>
  <r>
    <x v="199"/>
    <x v="6"/>
    <s v="S/N"/>
    <s v="0000"/>
    <n v="1234.6300000000001"/>
    <m/>
    <x v="1"/>
    <s v="PROVISÃO"/>
    <x v="4"/>
    <s v="FIXA"/>
    <x v="1"/>
    <x v="23"/>
    <x v="0"/>
    <x v="9"/>
    <x v="1"/>
    <x v="4"/>
    <n v="10"/>
    <s v=""/>
  </r>
  <r>
    <x v="199"/>
    <x v="212"/>
    <m/>
    <m/>
    <n v="840"/>
    <m/>
    <x v="1"/>
    <s v="PROVISÃO"/>
    <x v="6"/>
    <s v="FIXA"/>
    <x v="0"/>
    <x v="24"/>
    <x v="0"/>
    <x v="9"/>
    <x v="1"/>
    <x v="4"/>
    <n v="10"/>
    <s v=""/>
  </r>
  <r>
    <x v="199"/>
    <x v="168"/>
    <m/>
    <m/>
    <n v="169"/>
    <m/>
    <x v="1"/>
    <s v="PROVISÃO"/>
    <x v="19"/>
    <s v="FIXA"/>
    <x v="3"/>
    <x v="13"/>
    <x v="0"/>
    <x v="9"/>
    <x v="1"/>
    <x v="4"/>
    <n v="10"/>
    <s v=""/>
  </r>
  <r>
    <x v="200"/>
    <x v="271"/>
    <m/>
    <m/>
    <n v="8651.9599999999991"/>
    <m/>
    <x v="1"/>
    <s v="PARCELAMENTO"/>
    <x v="25"/>
    <s v="FIXA"/>
    <x v="3"/>
    <x v="1"/>
    <x v="0"/>
    <x v="9"/>
    <x v="1"/>
    <x v="4"/>
    <n v="10"/>
    <s v=""/>
  </r>
  <r>
    <x v="201"/>
    <x v="272"/>
    <s v="OUTROS"/>
    <s v="0046982662"/>
    <n v="7503.33"/>
    <m/>
    <x v="1"/>
    <s v="PARCELAMENTO"/>
    <x v="0"/>
    <s v="FIXA"/>
    <x v="0"/>
    <x v="4"/>
    <x v="0"/>
    <x v="9"/>
    <x v="1"/>
    <x v="4"/>
    <n v="10"/>
    <s v=""/>
  </r>
  <r>
    <x v="201"/>
    <x v="273"/>
    <s v="OUTROS"/>
    <s v="000"/>
    <n v="1400"/>
    <m/>
    <x v="1"/>
    <s v="PROVISÃO"/>
    <x v="27"/>
    <s v="FIXA"/>
    <x v="3"/>
    <x v="13"/>
    <x v="0"/>
    <x v="9"/>
    <x v="1"/>
    <x v="4"/>
    <n v="10"/>
    <s v=""/>
  </r>
  <r>
    <x v="201"/>
    <x v="274"/>
    <s v="OUTROS"/>
    <s v="000"/>
    <n v="1618.1"/>
    <m/>
    <x v="1"/>
    <s v="PROVISÃO"/>
    <x v="21"/>
    <s v="FIXA"/>
    <x v="2"/>
    <x v="25"/>
    <x v="0"/>
    <x v="9"/>
    <x v="1"/>
    <x v="4"/>
    <n v="10"/>
    <s v=""/>
  </r>
  <r>
    <x v="202"/>
    <x v="275"/>
    <s v="OUTROS"/>
    <n v="2192457"/>
    <n v="4656.21"/>
    <m/>
    <x v="1"/>
    <s v="PARCELAMENTO"/>
    <x v="0"/>
    <s v="FIXA"/>
    <x v="0"/>
    <x v="4"/>
    <x v="0"/>
    <x v="9"/>
    <x v="1"/>
    <x v="4"/>
    <n v="10"/>
    <s v=""/>
  </r>
  <r>
    <x v="202"/>
    <x v="276"/>
    <s v="OUTROS"/>
    <n v="20035734765"/>
    <n v="9402"/>
    <m/>
    <x v="1"/>
    <s v="PARCELAMENTO"/>
    <x v="0"/>
    <s v="FIXA"/>
    <x v="0"/>
    <x v="4"/>
    <x v="0"/>
    <x v="9"/>
    <x v="1"/>
    <x v="4"/>
    <n v="10"/>
    <s v=""/>
  </r>
  <r>
    <x v="202"/>
    <x v="277"/>
    <s v="OUTROS"/>
    <n v="2192849"/>
    <n v="1552.88"/>
    <m/>
    <x v="1"/>
    <s v="PARCELAMENTO"/>
    <x v="0"/>
    <s v="FIXA"/>
    <x v="0"/>
    <x v="4"/>
    <x v="0"/>
    <x v="9"/>
    <x v="1"/>
    <x v="4"/>
    <n v="10"/>
    <s v=""/>
  </r>
  <r>
    <x v="202"/>
    <x v="278"/>
    <s v="OUTROS"/>
    <n v="2192846"/>
    <n v="1552.88"/>
    <m/>
    <x v="1"/>
    <s v="PARCELAMENTO"/>
    <x v="0"/>
    <s v="FIXA"/>
    <x v="0"/>
    <x v="4"/>
    <x v="0"/>
    <x v="9"/>
    <x v="1"/>
    <x v="4"/>
    <n v="10"/>
    <s v=""/>
  </r>
  <r>
    <x v="202"/>
    <x v="172"/>
    <m/>
    <m/>
    <n v="450"/>
    <m/>
    <x v="1"/>
    <s v="PROVISÃO"/>
    <x v="7"/>
    <s v="FIXA"/>
    <x v="2"/>
    <x v="17"/>
    <x v="0"/>
    <x v="9"/>
    <x v="1"/>
    <x v="4"/>
    <n v="10"/>
    <s v=""/>
  </r>
  <r>
    <x v="203"/>
    <x v="279"/>
    <s v="OUTROS"/>
    <s v="0048628572"/>
    <n v="10786.99"/>
    <m/>
    <x v="1"/>
    <s v="PARCELAMENTO"/>
    <x v="0"/>
    <s v="FIXA"/>
    <x v="0"/>
    <x v="26"/>
    <x v="0"/>
    <x v="9"/>
    <x v="1"/>
    <x v="4"/>
    <n v="10"/>
    <s v=""/>
  </r>
  <r>
    <x v="203"/>
    <x v="280"/>
    <s v="OUTROS"/>
    <s v="0048628564"/>
    <n v="10786.99"/>
    <m/>
    <x v="1"/>
    <s v="PARCELAMENTO"/>
    <x v="0"/>
    <s v="FIXA"/>
    <x v="0"/>
    <x v="26"/>
    <x v="0"/>
    <x v="9"/>
    <x v="1"/>
    <x v="4"/>
    <n v="10"/>
    <s v=""/>
  </r>
  <r>
    <x v="203"/>
    <x v="181"/>
    <m/>
    <m/>
    <n v="272.95"/>
    <m/>
    <x v="1"/>
    <s v="PROVISÃO"/>
    <x v="9"/>
    <s v="FIXA"/>
    <x v="2"/>
    <x v="21"/>
    <x v="0"/>
    <x v="9"/>
    <x v="1"/>
    <x v="4"/>
    <n v="10"/>
    <s v=""/>
  </r>
  <r>
    <x v="203"/>
    <x v="182"/>
    <m/>
    <m/>
    <n v="155"/>
    <m/>
    <x v="1"/>
    <s v="PROVISÃO"/>
    <x v="9"/>
    <s v="FIXA"/>
    <x v="2"/>
    <x v="21"/>
    <x v="0"/>
    <x v="9"/>
    <x v="1"/>
    <x v="4"/>
    <n v="10"/>
    <s v=""/>
  </r>
  <r>
    <x v="203"/>
    <x v="139"/>
    <m/>
    <m/>
    <n v="1000"/>
    <m/>
    <x v="1"/>
    <s v="PROVISÃO"/>
    <x v="22"/>
    <s v="FIXA"/>
    <x v="2"/>
    <x v="5"/>
    <x v="0"/>
    <x v="9"/>
    <x v="1"/>
    <x v="4"/>
    <n v="10"/>
    <s v=""/>
  </r>
  <r>
    <x v="203"/>
    <x v="68"/>
    <m/>
    <m/>
    <n v="5000"/>
    <m/>
    <x v="1"/>
    <s v="PROVISÃO"/>
    <x v="10"/>
    <s v="VARIÁVEL"/>
    <x v="0"/>
    <x v="18"/>
    <x v="0"/>
    <x v="9"/>
    <x v="1"/>
    <x v="4"/>
    <n v="10"/>
    <s v=""/>
  </r>
  <r>
    <x v="203"/>
    <x v="67"/>
    <m/>
    <m/>
    <n v="100"/>
    <m/>
    <x v="1"/>
    <s v="PROVISÃO"/>
    <x v="10"/>
    <s v="VARIÁVEL"/>
    <x v="1"/>
    <x v="19"/>
    <x v="0"/>
    <x v="9"/>
    <x v="1"/>
    <x v="4"/>
    <n v="10"/>
    <s v=""/>
  </r>
  <r>
    <x v="204"/>
    <x v="20"/>
    <m/>
    <m/>
    <n v="65.78"/>
    <m/>
    <x v="1"/>
    <s v="PROVISÃO"/>
    <x v="11"/>
    <s v="FIXA"/>
    <x v="1"/>
    <x v="2"/>
    <x v="0"/>
    <x v="9"/>
    <x v="1"/>
    <x v="4"/>
    <n v="10"/>
    <s v=""/>
  </r>
  <r>
    <x v="205"/>
    <x v="281"/>
    <s v="S/N"/>
    <s v="0465"/>
    <n v="310"/>
    <m/>
    <x v="1"/>
    <s v="PARCELAMENTO"/>
    <x v="1"/>
    <s v="VARIÁVEL"/>
    <x v="0"/>
    <x v="7"/>
    <x v="0"/>
    <x v="9"/>
    <x v="1"/>
    <x v="4"/>
    <n v="10"/>
    <s v=""/>
  </r>
  <r>
    <x v="205"/>
    <x v="282"/>
    <s v="OUTROS"/>
    <n v="2192458"/>
    <n v="4656.21"/>
    <m/>
    <x v="1"/>
    <s v="PARCELAMENTO"/>
    <x v="0"/>
    <s v="FIXA"/>
    <x v="0"/>
    <x v="4"/>
    <x v="0"/>
    <x v="9"/>
    <x v="1"/>
    <x v="4"/>
    <n v="10"/>
    <s v=""/>
  </r>
  <r>
    <x v="206"/>
    <x v="144"/>
    <m/>
    <m/>
    <n v="275.5"/>
    <m/>
    <x v="1"/>
    <s v="PROVISÃO"/>
    <x v="28"/>
    <s v="FIXA"/>
    <x v="3"/>
    <x v="6"/>
    <x v="0"/>
    <x v="9"/>
    <x v="1"/>
    <x v="4"/>
    <n v="10"/>
    <s v=""/>
  </r>
  <r>
    <x v="206"/>
    <x v="143"/>
    <m/>
    <m/>
    <n v="173.6"/>
    <m/>
    <x v="1"/>
    <s v="PROVISÃO"/>
    <x v="4"/>
    <s v="FIXA"/>
    <x v="3"/>
    <x v="6"/>
    <x v="0"/>
    <x v="9"/>
    <x v="1"/>
    <x v="4"/>
    <n v="10"/>
    <s v=""/>
  </r>
  <r>
    <x v="206"/>
    <x v="25"/>
    <m/>
    <m/>
    <n v="400"/>
    <m/>
    <x v="1"/>
    <s v="PROVISÃO"/>
    <x v="13"/>
    <s v="FIXA"/>
    <x v="2"/>
    <x v="2"/>
    <x v="0"/>
    <x v="9"/>
    <x v="1"/>
    <x v="4"/>
    <n v="10"/>
    <s v=""/>
  </r>
  <r>
    <x v="207"/>
    <x v="23"/>
    <m/>
    <m/>
    <n v="350.33"/>
    <m/>
    <x v="1"/>
    <s v="PROVISÃO"/>
    <x v="9"/>
    <s v="FIXA"/>
    <x v="2"/>
    <x v="21"/>
    <x v="0"/>
    <x v="9"/>
    <x v="1"/>
    <x v="4"/>
    <n v="10"/>
    <s v=""/>
  </r>
  <r>
    <x v="207"/>
    <x v="90"/>
    <m/>
    <m/>
    <n v="800"/>
    <m/>
    <x v="1"/>
    <s v="À VISTA"/>
    <x v="12"/>
    <s v="FIXA"/>
    <x v="2"/>
    <x v="3"/>
    <x v="0"/>
    <x v="9"/>
    <x v="1"/>
    <x v="4"/>
    <n v="10"/>
    <s v=""/>
  </r>
  <r>
    <x v="208"/>
    <x v="7"/>
    <s v="OUTROS"/>
    <s v="0000"/>
    <n v="25000"/>
    <m/>
    <x v="1"/>
    <s v="PROVISÃO"/>
    <x v="5"/>
    <s v="FIXA"/>
    <x v="0"/>
    <x v="16"/>
    <x v="0"/>
    <x v="9"/>
    <x v="1"/>
    <x v="4"/>
    <n v="10"/>
    <s v=""/>
  </r>
  <r>
    <x v="209"/>
    <x v="191"/>
    <m/>
    <m/>
    <n v="137.30000000000001"/>
    <m/>
    <x v="1"/>
    <s v="PROVISÃO"/>
    <x v="9"/>
    <s v="FIXA"/>
    <x v="2"/>
    <x v="21"/>
    <x v="0"/>
    <x v="9"/>
    <x v="1"/>
    <x v="4"/>
    <n v="10"/>
    <s v=""/>
  </r>
  <r>
    <x v="209"/>
    <x v="27"/>
    <m/>
    <m/>
    <n v="350.33"/>
    <m/>
    <x v="1"/>
    <s v="PROVISÃO"/>
    <x v="9"/>
    <s v="FIXA"/>
    <x v="2"/>
    <x v="8"/>
    <x v="0"/>
    <x v="9"/>
    <x v="1"/>
    <x v="4"/>
    <n v="10"/>
    <s v=""/>
  </r>
  <r>
    <x v="209"/>
    <x v="147"/>
    <m/>
    <m/>
    <n v="814.03"/>
    <m/>
    <x v="1"/>
    <s v="PROVISÃO"/>
    <x v="29"/>
    <s v="FIXA"/>
    <x v="3"/>
    <x v="6"/>
    <x v="0"/>
    <x v="9"/>
    <x v="1"/>
    <x v="4"/>
    <n v="10"/>
    <s v=""/>
  </r>
  <r>
    <x v="209"/>
    <x v="145"/>
    <m/>
    <m/>
    <n v="397.5"/>
    <m/>
    <x v="1"/>
    <s v="PROVISÃO"/>
    <x v="4"/>
    <s v="FIXA"/>
    <x v="3"/>
    <x v="6"/>
    <x v="0"/>
    <x v="9"/>
    <x v="1"/>
    <x v="4"/>
    <n v="10"/>
    <s v=""/>
  </r>
  <r>
    <x v="209"/>
    <x v="189"/>
    <m/>
    <m/>
    <n v="8000"/>
    <m/>
    <x v="1"/>
    <s v="À VISTA"/>
    <x v="12"/>
    <s v="FIXA"/>
    <x v="2"/>
    <x v="21"/>
    <x v="0"/>
    <x v="9"/>
    <x v="1"/>
    <x v="4"/>
    <n v="10"/>
    <s v=""/>
  </r>
  <r>
    <x v="209"/>
    <x v="283"/>
    <m/>
    <m/>
    <n v="6089.86"/>
    <m/>
    <x v="1"/>
    <s v="PROVISÃO"/>
    <x v="25"/>
    <s v="FIXA"/>
    <x v="3"/>
    <x v="1"/>
    <x v="0"/>
    <x v="9"/>
    <x v="1"/>
    <x v="4"/>
    <n v="10"/>
    <s v=""/>
  </r>
  <r>
    <x v="210"/>
    <x v="284"/>
    <s v="OUTROS"/>
    <s v="0046084729"/>
    <n v="6043.39"/>
    <m/>
    <x v="1"/>
    <s v="PARCELAMENTO"/>
    <x v="0"/>
    <s v="FIXA"/>
    <x v="0"/>
    <x v="4"/>
    <x v="0"/>
    <x v="9"/>
    <x v="1"/>
    <x v="4"/>
    <n v="10"/>
    <s v=""/>
  </r>
  <r>
    <x v="210"/>
    <x v="29"/>
    <s v="S/N"/>
    <n v="0"/>
    <n v="1805.69"/>
    <m/>
    <x v="1"/>
    <s v="À VISTA"/>
    <x v="6"/>
    <s v="FIXA"/>
    <x v="0"/>
    <x v="11"/>
    <x v="0"/>
    <x v="9"/>
    <x v="1"/>
    <x v="4"/>
    <n v="10"/>
    <s v=""/>
  </r>
  <r>
    <x v="211"/>
    <x v="285"/>
    <s v="OUTROS"/>
    <s v="0047234414"/>
    <n v="7668.63"/>
    <m/>
    <x v="1"/>
    <s v="PARCELAMENTO"/>
    <x v="0"/>
    <s v="FIXA"/>
    <x v="0"/>
    <x v="4"/>
    <x v="0"/>
    <x v="9"/>
    <x v="1"/>
    <x v="4"/>
    <n v="10"/>
    <s v=""/>
  </r>
  <r>
    <x v="212"/>
    <x v="237"/>
    <s v="S/N"/>
    <m/>
    <n v="65.599999999999994"/>
    <m/>
    <x v="1"/>
    <s v="PROVISÃO"/>
    <x v="16"/>
    <s v="FIXA"/>
    <x v="4"/>
    <x v="11"/>
    <x v="0"/>
    <x v="9"/>
    <x v="1"/>
    <x v="4"/>
    <n v="10"/>
    <s v=""/>
  </r>
  <r>
    <x v="212"/>
    <x v="286"/>
    <s v="OUTROS"/>
    <s v="20036145677"/>
    <n v="3425.09"/>
    <m/>
    <x v="1"/>
    <s v="PARCELAMENTO"/>
    <x v="0"/>
    <s v="FIXA"/>
    <x v="0"/>
    <x v="27"/>
    <x v="0"/>
    <x v="9"/>
    <x v="1"/>
    <x v="4"/>
    <n v="10"/>
    <s v=""/>
  </r>
  <r>
    <x v="212"/>
    <x v="287"/>
    <s v="OUTROS"/>
    <s v="0000"/>
    <n v="1778.25"/>
    <m/>
    <x v="1"/>
    <s v="PARCELAMENTO"/>
    <x v="31"/>
    <s v="FIXA"/>
    <x v="0"/>
    <x v="4"/>
    <x v="0"/>
    <x v="9"/>
    <x v="1"/>
    <x v="4"/>
    <n v="10"/>
    <s v=""/>
  </r>
  <r>
    <x v="212"/>
    <x v="288"/>
    <s v="S/N"/>
    <s v="0433"/>
    <n v="310"/>
    <m/>
    <x v="1"/>
    <s v="PARCELAMENTO"/>
    <x v="1"/>
    <s v="VARIÁVEL"/>
    <x v="0"/>
    <x v="7"/>
    <x v="0"/>
    <x v="9"/>
    <x v="1"/>
    <x v="4"/>
    <n v="10"/>
    <s v=""/>
  </r>
  <r>
    <x v="212"/>
    <x v="32"/>
    <s v="S/N"/>
    <s v="00000"/>
    <n v="149"/>
    <m/>
    <x v="1"/>
    <s v="PROVISÃO"/>
    <x v="15"/>
    <s v="FIXA"/>
    <x v="4"/>
    <x v="1"/>
    <x v="0"/>
    <x v="9"/>
    <x v="1"/>
    <x v="4"/>
    <n v="10"/>
    <s v=""/>
  </r>
  <r>
    <x v="213"/>
    <x v="241"/>
    <m/>
    <m/>
    <n v="71.86"/>
    <m/>
    <x v="1"/>
    <s v="À VISTA"/>
    <x v="14"/>
    <s v="FIXA"/>
    <x v="2"/>
    <x v="22"/>
    <x v="0"/>
    <x v="9"/>
    <x v="1"/>
    <x v="4"/>
    <n v="10"/>
    <s v=""/>
  </r>
  <r>
    <x v="213"/>
    <x v="289"/>
    <m/>
    <m/>
    <n v="6466.74"/>
    <m/>
    <x v="1"/>
    <s v="PROVISÃO"/>
    <x v="8"/>
    <s v="FIXA"/>
    <x v="3"/>
    <x v="13"/>
    <x v="0"/>
    <x v="9"/>
    <x v="1"/>
    <x v="4"/>
    <n v="10"/>
    <s v=""/>
  </r>
  <r>
    <x v="213"/>
    <x v="290"/>
    <m/>
    <m/>
    <n v="1143.2"/>
    <m/>
    <x v="1"/>
    <s v="PROVISÃO"/>
    <x v="32"/>
    <s v="FIXA"/>
    <x v="3"/>
    <x v="13"/>
    <x v="0"/>
    <x v="9"/>
    <x v="1"/>
    <x v="4"/>
    <n v="10"/>
    <s v=""/>
  </r>
  <r>
    <x v="213"/>
    <x v="207"/>
    <m/>
    <m/>
    <n v="142.16"/>
    <m/>
    <x v="1"/>
    <s v="PROVISÃO"/>
    <x v="32"/>
    <s v="FIXA"/>
    <x v="3"/>
    <x v="13"/>
    <x v="0"/>
    <x v="9"/>
    <x v="1"/>
    <x v="4"/>
    <n v="10"/>
    <s v=""/>
  </r>
  <r>
    <x v="214"/>
    <x v="291"/>
    <s v="OUTROS"/>
    <n v="20036538569"/>
    <n v="10948.78"/>
    <m/>
    <x v="1"/>
    <s v="PARCELAMENTO"/>
    <x v="0"/>
    <s v="FIXA"/>
    <x v="0"/>
    <x v="4"/>
    <x v="0"/>
    <x v="10"/>
    <x v="1"/>
    <x v="4"/>
    <n v="11"/>
    <s v=""/>
  </r>
  <r>
    <x v="214"/>
    <x v="292"/>
    <s v="OUTROS"/>
    <s v="0045984149"/>
    <n v="5993.67"/>
    <m/>
    <x v="1"/>
    <s v="PARCELAMENTO"/>
    <x v="0"/>
    <s v="FIXA"/>
    <x v="0"/>
    <x v="4"/>
    <x v="0"/>
    <x v="10"/>
    <x v="1"/>
    <x v="4"/>
    <n v="11"/>
    <s v=""/>
  </r>
  <r>
    <x v="215"/>
    <x v="7"/>
    <s v="OUTROS"/>
    <s v="0000"/>
    <n v="14000"/>
    <m/>
    <x v="1"/>
    <s v="PROVISÃO"/>
    <x v="5"/>
    <s v="FIXA"/>
    <x v="0"/>
    <x v="16"/>
    <x v="0"/>
    <x v="10"/>
    <x v="1"/>
    <x v="4"/>
    <n v="11"/>
    <s v=""/>
  </r>
  <r>
    <x v="216"/>
    <x v="293"/>
    <m/>
    <m/>
    <n v="8651.9599999999991"/>
    <m/>
    <x v="1"/>
    <s v="PARCELAMENTO"/>
    <x v="25"/>
    <s v="FIXA"/>
    <x v="3"/>
    <x v="1"/>
    <x v="0"/>
    <x v="10"/>
    <x v="1"/>
    <x v="4"/>
    <n v="11"/>
    <s v=""/>
  </r>
  <r>
    <x v="217"/>
    <x v="294"/>
    <s v="OUTROS"/>
    <s v="0046982662"/>
    <n v="7503.33"/>
    <m/>
    <x v="1"/>
    <s v="PARCELAMENTO"/>
    <x v="0"/>
    <s v="FIXA"/>
    <x v="0"/>
    <x v="4"/>
    <x v="0"/>
    <x v="10"/>
    <x v="1"/>
    <x v="4"/>
    <n v="11"/>
    <s v=""/>
  </r>
  <r>
    <x v="217"/>
    <x v="4"/>
    <s v="OUTROS"/>
    <s v="0000"/>
    <n v="573"/>
    <m/>
    <x v="1"/>
    <s v="PROVISÃO"/>
    <x v="2"/>
    <s v="FIXA"/>
    <x v="1"/>
    <x v="17"/>
    <x v="0"/>
    <x v="10"/>
    <x v="1"/>
    <x v="4"/>
    <n v="11"/>
    <s v=""/>
  </r>
  <r>
    <x v="217"/>
    <x v="5"/>
    <s v="OUTROS"/>
    <s v="0000"/>
    <n v="300"/>
    <m/>
    <x v="1"/>
    <s v="PROVISÃO"/>
    <x v="3"/>
    <s v="FIXA"/>
    <x v="1"/>
    <x v="17"/>
    <x v="0"/>
    <x v="10"/>
    <x v="1"/>
    <x v="4"/>
    <n v="11"/>
    <s v=""/>
  </r>
  <r>
    <x v="217"/>
    <x v="6"/>
    <s v="S/N"/>
    <s v="0000"/>
    <n v="1234.6300000000001"/>
    <m/>
    <x v="1"/>
    <s v="PROVISÃO"/>
    <x v="4"/>
    <s v="FIXA"/>
    <x v="1"/>
    <x v="23"/>
    <x v="0"/>
    <x v="10"/>
    <x v="1"/>
    <x v="4"/>
    <n v="11"/>
    <s v=""/>
  </r>
  <r>
    <x v="217"/>
    <x v="212"/>
    <m/>
    <m/>
    <n v="840"/>
    <m/>
    <x v="1"/>
    <s v="PROVISÃO"/>
    <x v="6"/>
    <s v="FIXA"/>
    <x v="0"/>
    <x v="24"/>
    <x v="0"/>
    <x v="10"/>
    <x v="1"/>
    <x v="4"/>
    <n v="11"/>
    <s v=""/>
  </r>
  <r>
    <x v="217"/>
    <x v="168"/>
    <m/>
    <m/>
    <n v="169"/>
    <m/>
    <x v="1"/>
    <s v="PROVISÃO"/>
    <x v="19"/>
    <s v="FIXA"/>
    <x v="3"/>
    <x v="13"/>
    <x v="0"/>
    <x v="10"/>
    <x v="1"/>
    <x v="4"/>
    <n v="11"/>
    <s v=""/>
  </r>
  <r>
    <x v="218"/>
    <x v="295"/>
    <s v="OUTROS"/>
    <n v="2192457"/>
    <n v="4656.21"/>
    <m/>
    <x v="1"/>
    <s v="PARCELAMENTO"/>
    <x v="0"/>
    <s v="FIXA"/>
    <x v="0"/>
    <x v="4"/>
    <x v="0"/>
    <x v="10"/>
    <x v="1"/>
    <x v="4"/>
    <n v="11"/>
    <s v=""/>
  </r>
  <r>
    <x v="218"/>
    <x v="172"/>
    <m/>
    <m/>
    <n v="450"/>
    <m/>
    <x v="1"/>
    <s v="PROVISÃO"/>
    <x v="7"/>
    <s v="FIXA"/>
    <x v="2"/>
    <x v="17"/>
    <x v="0"/>
    <x v="10"/>
    <x v="1"/>
    <x v="4"/>
    <n v="11"/>
    <s v=""/>
  </r>
  <r>
    <x v="218"/>
    <x v="296"/>
    <s v="OUTROS"/>
    <s v="000"/>
    <n v="1400"/>
    <m/>
    <x v="1"/>
    <s v="PROVISÃO"/>
    <x v="27"/>
    <s v="FIXA"/>
    <x v="3"/>
    <x v="13"/>
    <x v="0"/>
    <x v="10"/>
    <x v="1"/>
    <x v="4"/>
    <n v="11"/>
    <s v=""/>
  </r>
  <r>
    <x v="218"/>
    <x v="297"/>
    <s v="OUTROS"/>
    <s v="000"/>
    <n v="1618.1"/>
    <m/>
    <x v="1"/>
    <s v="PROVISÃO"/>
    <x v="21"/>
    <s v="FIXA"/>
    <x v="2"/>
    <x v="25"/>
    <x v="0"/>
    <x v="10"/>
    <x v="1"/>
    <x v="4"/>
    <n v="11"/>
    <s v=""/>
  </r>
  <r>
    <x v="219"/>
    <x v="298"/>
    <s v="OUTROS"/>
    <n v="20035734765"/>
    <n v="9402"/>
    <m/>
    <x v="1"/>
    <s v="PARCELAMENTO"/>
    <x v="0"/>
    <s v="FIXA"/>
    <x v="0"/>
    <x v="4"/>
    <x v="0"/>
    <x v="10"/>
    <x v="1"/>
    <x v="4"/>
    <n v="11"/>
    <s v=""/>
  </r>
  <r>
    <x v="219"/>
    <x v="299"/>
    <s v="OUTROS"/>
    <n v="2192849"/>
    <n v="1552.88"/>
    <m/>
    <x v="1"/>
    <s v="PARCELAMENTO"/>
    <x v="0"/>
    <s v="FIXA"/>
    <x v="0"/>
    <x v="4"/>
    <x v="0"/>
    <x v="10"/>
    <x v="1"/>
    <x v="4"/>
    <n v="11"/>
    <s v=""/>
  </r>
  <r>
    <x v="219"/>
    <x v="300"/>
    <s v="OUTROS"/>
    <n v="2192846"/>
    <n v="1552.88"/>
    <m/>
    <x v="1"/>
    <s v="PARCELAMENTO"/>
    <x v="0"/>
    <s v="FIXA"/>
    <x v="0"/>
    <x v="4"/>
    <x v="0"/>
    <x v="10"/>
    <x v="1"/>
    <x v="4"/>
    <n v="11"/>
    <s v=""/>
  </r>
  <r>
    <x v="220"/>
    <x v="301"/>
    <s v="OUTROS"/>
    <s v="0048628572"/>
    <n v="10786.99"/>
    <m/>
    <x v="1"/>
    <s v="PARCELAMENTO"/>
    <x v="0"/>
    <s v="FIXA"/>
    <x v="0"/>
    <x v="26"/>
    <x v="0"/>
    <x v="10"/>
    <x v="1"/>
    <x v="4"/>
    <n v="11"/>
    <s v=""/>
  </r>
  <r>
    <x v="220"/>
    <x v="302"/>
    <s v="OUTROS"/>
    <s v="0048628564"/>
    <n v="10786.99"/>
    <m/>
    <x v="1"/>
    <s v="PARCELAMENTO"/>
    <x v="0"/>
    <s v="FIXA"/>
    <x v="0"/>
    <x v="26"/>
    <x v="0"/>
    <x v="10"/>
    <x v="1"/>
    <x v="4"/>
    <n v="11"/>
    <s v=""/>
  </r>
  <r>
    <x v="220"/>
    <x v="181"/>
    <m/>
    <m/>
    <n v="272.95"/>
    <m/>
    <x v="1"/>
    <s v="PROVISÃO"/>
    <x v="9"/>
    <s v="FIXA"/>
    <x v="2"/>
    <x v="21"/>
    <x v="0"/>
    <x v="10"/>
    <x v="1"/>
    <x v="4"/>
    <n v="11"/>
    <s v=""/>
  </r>
  <r>
    <x v="220"/>
    <x v="182"/>
    <m/>
    <m/>
    <n v="155"/>
    <m/>
    <x v="1"/>
    <s v="PROVISÃO"/>
    <x v="9"/>
    <s v="FIXA"/>
    <x v="2"/>
    <x v="21"/>
    <x v="0"/>
    <x v="10"/>
    <x v="1"/>
    <x v="4"/>
    <n v="11"/>
    <s v=""/>
  </r>
  <r>
    <x v="220"/>
    <x v="139"/>
    <m/>
    <m/>
    <n v="1000"/>
    <m/>
    <x v="1"/>
    <s v="PROVISÃO"/>
    <x v="22"/>
    <s v="FIXA"/>
    <x v="2"/>
    <x v="5"/>
    <x v="0"/>
    <x v="10"/>
    <x v="1"/>
    <x v="4"/>
    <n v="11"/>
    <s v=""/>
  </r>
  <r>
    <x v="220"/>
    <x v="68"/>
    <m/>
    <m/>
    <n v="5000"/>
    <m/>
    <x v="1"/>
    <s v="PROVISÃO"/>
    <x v="10"/>
    <s v="VARIÁVEL"/>
    <x v="0"/>
    <x v="18"/>
    <x v="0"/>
    <x v="10"/>
    <x v="1"/>
    <x v="4"/>
    <n v="11"/>
    <s v=""/>
  </r>
  <r>
    <x v="220"/>
    <x v="67"/>
    <m/>
    <m/>
    <n v="100"/>
    <m/>
    <x v="1"/>
    <s v="PROVISÃO"/>
    <x v="10"/>
    <s v="VARIÁVEL"/>
    <x v="1"/>
    <x v="19"/>
    <x v="0"/>
    <x v="10"/>
    <x v="1"/>
    <x v="4"/>
    <n v="11"/>
    <s v=""/>
  </r>
  <r>
    <x v="221"/>
    <x v="303"/>
    <s v="S/N"/>
    <s v="0465"/>
    <n v="310"/>
    <m/>
    <x v="1"/>
    <s v="PARCELAMENTO"/>
    <x v="1"/>
    <s v="VARIÁVEL"/>
    <x v="0"/>
    <x v="7"/>
    <x v="0"/>
    <x v="10"/>
    <x v="1"/>
    <x v="4"/>
    <n v="11"/>
    <s v=""/>
  </r>
  <r>
    <x v="221"/>
    <x v="304"/>
    <s v="OUTROS"/>
    <n v="2192458"/>
    <n v="4656.21"/>
    <m/>
    <x v="1"/>
    <s v="PARCELAMENTO"/>
    <x v="0"/>
    <s v="FIXA"/>
    <x v="0"/>
    <x v="4"/>
    <x v="0"/>
    <x v="10"/>
    <x v="1"/>
    <x v="4"/>
    <n v="11"/>
    <s v=""/>
  </r>
  <r>
    <x v="221"/>
    <x v="20"/>
    <m/>
    <m/>
    <n v="65.78"/>
    <m/>
    <x v="1"/>
    <s v="PROVISÃO"/>
    <x v="11"/>
    <s v="FIXA"/>
    <x v="1"/>
    <x v="2"/>
    <x v="0"/>
    <x v="10"/>
    <x v="1"/>
    <x v="4"/>
    <n v="11"/>
    <s v=""/>
  </r>
  <r>
    <x v="222"/>
    <x v="144"/>
    <m/>
    <m/>
    <n v="275.5"/>
    <m/>
    <x v="1"/>
    <s v="PROVISÃO"/>
    <x v="28"/>
    <s v="FIXA"/>
    <x v="3"/>
    <x v="6"/>
    <x v="0"/>
    <x v="10"/>
    <x v="1"/>
    <x v="4"/>
    <n v="11"/>
    <s v=""/>
  </r>
  <r>
    <x v="222"/>
    <x v="143"/>
    <m/>
    <m/>
    <n v="173.6"/>
    <m/>
    <x v="1"/>
    <s v="PROVISÃO"/>
    <x v="4"/>
    <s v="FIXA"/>
    <x v="3"/>
    <x v="6"/>
    <x v="0"/>
    <x v="10"/>
    <x v="1"/>
    <x v="4"/>
    <n v="11"/>
    <s v=""/>
  </r>
  <r>
    <x v="222"/>
    <x v="25"/>
    <m/>
    <m/>
    <n v="400"/>
    <m/>
    <x v="1"/>
    <s v="PROVISÃO"/>
    <x v="13"/>
    <s v="FIXA"/>
    <x v="2"/>
    <x v="2"/>
    <x v="0"/>
    <x v="10"/>
    <x v="1"/>
    <x v="4"/>
    <n v="11"/>
    <s v=""/>
  </r>
  <r>
    <x v="223"/>
    <x v="23"/>
    <m/>
    <m/>
    <n v="350.33"/>
    <m/>
    <x v="1"/>
    <s v="PROVISÃO"/>
    <x v="9"/>
    <s v="FIXA"/>
    <x v="2"/>
    <x v="21"/>
    <x v="0"/>
    <x v="10"/>
    <x v="1"/>
    <x v="4"/>
    <n v="11"/>
    <s v=""/>
  </r>
  <r>
    <x v="223"/>
    <x v="90"/>
    <m/>
    <m/>
    <n v="800"/>
    <m/>
    <x v="1"/>
    <s v="À VISTA"/>
    <x v="12"/>
    <s v="FIXA"/>
    <x v="2"/>
    <x v="3"/>
    <x v="0"/>
    <x v="10"/>
    <x v="1"/>
    <x v="4"/>
    <n v="11"/>
    <s v=""/>
  </r>
  <r>
    <x v="224"/>
    <x v="7"/>
    <s v="OUTROS"/>
    <s v="0000"/>
    <n v="25000"/>
    <m/>
    <x v="1"/>
    <s v="PROVISÃO"/>
    <x v="5"/>
    <s v="FIXA"/>
    <x v="0"/>
    <x v="16"/>
    <x v="0"/>
    <x v="10"/>
    <x v="1"/>
    <x v="4"/>
    <n v="11"/>
    <s v=""/>
  </r>
  <r>
    <x v="224"/>
    <x v="191"/>
    <m/>
    <m/>
    <n v="137.30000000000001"/>
    <m/>
    <x v="1"/>
    <s v="PROVISÃO"/>
    <x v="9"/>
    <s v="FIXA"/>
    <x v="2"/>
    <x v="21"/>
    <x v="0"/>
    <x v="10"/>
    <x v="1"/>
    <x v="4"/>
    <n v="11"/>
    <s v=""/>
  </r>
  <r>
    <x v="224"/>
    <x v="27"/>
    <m/>
    <m/>
    <n v="350.33"/>
    <m/>
    <x v="1"/>
    <s v="PROVISÃO"/>
    <x v="9"/>
    <s v="FIXA"/>
    <x v="2"/>
    <x v="8"/>
    <x v="0"/>
    <x v="10"/>
    <x v="1"/>
    <x v="4"/>
    <n v="11"/>
    <s v=""/>
  </r>
  <r>
    <x v="224"/>
    <x v="147"/>
    <m/>
    <m/>
    <n v="814.03"/>
    <m/>
    <x v="1"/>
    <s v="PROVISÃO"/>
    <x v="29"/>
    <s v="FIXA"/>
    <x v="3"/>
    <x v="6"/>
    <x v="0"/>
    <x v="10"/>
    <x v="1"/>
    <x v="4"/>
    <n v="11"/>
    <s v=""/>
  </r>
  <r>
    <x v="224"/>
    <x v="145"/>
    <m/>
    <m/>
    <n v="397.5"/>
    <m/>
    <x v="1"/>
    <s v="PROVISÃO"/>
    <x v="4"/>
    <s v="FIXA"/>
    <x v="3"/>
    <x v="6"/>
    <x v="0"/>
    <x v="10"/>
    <x v="1"/>
    <x v="4"/>
    <n v="11"/>
    <s v=""/>
  </r>
  <r>
    <x v="224"/>
    <x v="189"/>
    <m/>
    <m/>
    <n v="8000"/>
    <m/>
    <x v="1"/>
    <s v="À VISTA"/>
    <x v="12"/>
    <s v="FIXA"/>
    <x v="2"/>
    <x v="21"/>
    <x v="0"/>
    <x v="10"/>
    <x v="1"/>
    <x v="4"/>
    <n v="11"/>
    <s v=""/>
  </r>
  <r>
    <x v="224"/>
    <x v="305"/>
    <m/>
    <m/>
    <n v="6089.86"/>
    <m/>
    <x v="1"/>
    <s v="PROVISÃO"/>
    <x v="25"/>
    <s v="FIXA"/>
    <x v="3"/>
    <x v="1"/>
    <x v="0"/>
    <x v="10"/>
    <x v="1"/>
    <x v="4"/>
    <n v="11"/>
    <s v=""/>
  </r>
  <r>
    <x v="225"/>
    <x v="306"/>
    <s v="OUTROS"/>
    <s v="0046084729"/>
    <n v="6043.39"/>
    <m/>
    <x v="1"/>
    <s v="PARCELAMENTO"/>
    <x v="0"/>
    <s v="FIXA"/>
    <x v="0"/>
    <x v="4"/>
    <x v="0"/>
    <x v="10"/>
    <x v="1"/>
    <x v="4"/>
    <n v="11"/>
    <s v=""/>
  </r>
  <r>
    <x v="225"/>
    <x v="29"/>
    <s v="S/N"/>
    <n v="0"/>
    <n v="1805.69"/>
    <m/>
    <x v="1"/>
    <s v="À VISTA"/>
    <x v="6"/>
    <s v="FIXA"/>
    <x v="0"/>
    <x v="11"/>
    <x v="0"/>
    <x v="10"/>
    <x v="1"/>
    <x v="4"/>
    <n v="11"/>
    <s v=""/>
  </r>
  <r>
    <x v="226"/>
    <x v="307"/>
    <s v="OUTROS"/>
    <s v="0047234414"/>
    <n v="7668.63"/>
    <m/>
    <x v="1"/>
    <s v="PARCELAMENTO"/>
    <x v="0"/>
    <s v="FIXA"/>
    <x v="0"/>
    <x v="4"/>
    <x v="0"/>
    <x v="10"/>
    <x v="1"/>
    <x v="4"/>
    <n v="11"/>
    <s v=""/>
  </r>
  <r>
    <x v="227"/>
    <x v="237"/>
    <s v="S/N"/>
    <m/>
    <n v="65.599999999999994"/>
    <m/>
    <x v="1"/>
    <s v="PROVISÃO"/>
    <x v="16"/>
    <s v="FIXA"/>
    <x v="4"/>
    <x v="11"/>
    <x v="0"/>
    <x v="10"/>
    <x v="1"/>
    <x v="4"/>
    <n v="11"/>
    <s v=""/>
  </r>
  <r>
    <x v="228"/>
    <x v="308"/>
    <s v="OUTROS"/>
    <s v="20036145677"/>
    <n v="3425.09"/>
    <m/>
    <x v="1"/>
    <s v="PARCELAMENTO"/>
    <x v="0"/>
    <s v="FIXA"/>
    <x v="0"/>
    <x v="27"/>
    <x v="0"/>
    <x v="10"/>
    <x v="1"/>
    <x v="4"/>
    <n v="11"/>
    <s v=""/>
  </r>
  <r>
    <x v="228"/>
    <x v="309"/>
    <s v="OUTROS"/>
    <s v="0000"/>
    <n v="1778.25"/>
    <m/>
    <x v="1"/>
    <s v="PARCELAMENTO"/>
    <x v="31"/>
    <s v="FIXA"/>
    <x v="0"/>
    <x v="4"/>
    <x v="0"/>
    <x v="10"/>
    <x v="1"/>
    <x v="4"/>
    <n v="11"/>
    <s v=""/>
  </r>
  <r>
    <x v="228"/>
    <x v="32"/>
    <s v="S/N"/>
    <s v="00000"/>
    <n v="149"/>
    <m/>
    <x v="1"/>
    <s v="PROVISÃO"/>
    <x v="15"/>
    <s v="FIXA"/>
    <x v="4"/>
    <x v="1"/>
    <x v="0"/>
    <x v="10"/>
    <x v="1"/>
    <x v="4"/>
    <n v="11"/>
    <s v=""/>
  </r>
  <r>
    <x v="228"/>
    <x v="241"/>
    <m/>
    <m/>
    <n v="71.86"/>
    <m/>
    <x v="1"/>
    <s v="À VISTA"/>
    <x v="14"/>
    <s v="FIXA"/>
    <x v="2"/>
    <x v="22"/>
    <x v="0"/>
    <x v="10"/>
    <x v="1"/>
    <x v="4"/>
    <n v="11"/>
    <s v=""/>
  </r>
  <r>
    <x v="228"/>
    <x v="310"/>
    <m/>
    <m/>
    <n v="6466.74"/>
    <m/>
    <x v="1"/>
    <s v="PROVISÃO"/>
    <x v="8"/>
    <s v="FIXA"/>
    <x v="3"/>
    <x v="13"/>
    <x v="0"/>
    <x v="10"/>
    <x v="1"/>
    <x v="4"/>
    <n v="11"/>
    <s v=""/>
  </r>
  <r>
    <x v="228"/>
    <x v="311"/>
    <m/>
    <m/>
    <n v="1143.2"/>
    <m/>
    <x v="1"/>
    <s v="PROVISÃO"/>
    <x v="32"/>
    <s v="FIXA"/>
    <x v="3"/>
    <x v="13"/>
    <x v="0"/>
    <x v="10"/>
    <x v="1"/>
    <x v="4"/>
    <n v="11"/>
    <s v=""/>
  </r>
  <r>
    <x v="228"/>
    <x v="207"/>
    <m/>
    <m/>
    <n v="142.16"/>
    <m/>
    <x v="1"/>
    <s v="PROVISÃO"/>
    <x v="32"/>
    <s v="FIXA"/>
    <x v="3"/>
    <x v="13"/>
    <x v="0"/>
    <x v="10"/>
    <x v="1"/>
    <x v="4"/>
    <n v="11"/>
    <s v=""/>
  </r>
  <r>
    <x v="229"/>
    <x v="312"/>
    <s v="OUTROS"/>
    <n v="20036538569"/>
    <n v="10948.78"/>
    <m/>
    <x v="1"/>
    <s v="PARCELAMENTO"/>
    <x v="0"/>
    <s v="FIXA"/>
    <x v="0"/>
    <x v="4"/>
    <x v="0"/>
    <x v="11"/>
    <x v="1"/>
    <x v="4"/>
    <n v="12"/>
    <s v=""/>
  </r>
  <r>
    <x v="229"/>
    <x v="313"/>
    <s v="OUTROS"/>
    <s v="0045984149"/>
    <n v="5993.67"/>
    <m/>
    <x v="1"/>
    <s v="PARCELAMENTO"/>
    <x v="0"/>
    <s v="FIXA"/>
    <x v="0"/>
    <x v="4"/>
    <x v="0"/>
    <x v="11"/>
    <x v="1"/>
    <x v="4"/>
    <n v="12"/>
    <s v=""/>
  </r>
  <r>
    <x v="230"/>
    <x v="7"/>
    <s v="OUTROS"/>
    <s v="0000"/>
    <n v="14000"/>
    <m/>
    <x v="1"/>
    <s v="PROVISÃO"/>
    <x v="5"/>
    <s v="FIXA"/>
    <x v="0"/>
    <x v="16"/>
    <x v="0"/>
    <x v="11"/>
    <x v="1"/>
    <x v="4"/>
    <n v="12"/>
    <s v=""/>
  </r>
  <r>
    <x v="230"/>
    <x v="4"/>
    <s v="OUTROS"/>
    <s v="0000"/>
    <n v="573"/>
    <m/>
    <x v="1"/>
    <s v="PROVISÃO"/>
    <x v="2"/>
    <s v="FIXA"/>
    <x v="1"/>
    <x v="17"/>
    <x v="0"/>
    <x v="11"/>
    <x v="1"/>
    <x v="4"/>
    <n v="12"/>
    <s v=""/>
  </r>
  <r>
    <x v="230"/>
    <x v="5"/>
    <s v="OUTROS"/>
    <s v="0000"/>
    <n v="300"/>
    <m/>
    <x v="1"/>
    <s v="PROVISÃO"/>
    <x v="3"/>
    <s v="FIXA"/>
    <x v="1"/>
    <x v="17"/>
    <x v="0"/>
    <x v="11"/>
    <x v="1"/>
    <x v="4"/>
    <n v="12"/>
    <s v=""/>
  </r>
  <r>
    <x v="230"/>
    <x v="6"/>
    <s v="S/N"/>
    <s v="0000"/>
    <n v="1234.6300000000001"/>
    <m/>
    <x v="1"/>
    <s v="PROVISÃO"/>
    <x v="4"/>
    <s v="FIXA"/>
    <x v="1"/>
    <x v="23"/>
    <x v="0"/>
    <x v="11"/>
    <x v="1"/>
    <x v="4"/>
    <n v="12"/>
    <s v=""/>
  </r>
  <r>
    <x v="230"/>
    <x v="212"/>
    <m/>
    <m/>
    <n v="840"/>
    <m/>
    <x v="1"/>
    <s v="PROVISÃO"/>
    <x v="6"/>
    <s v="FIXA"/>
    <x v="0"/>
    <x v="24"/>
    <x v="0"/>
    <x v="11"/>
    <x v="1"/>
    <x v="4"/>
    <n v="12"/>
    <s v=""/>
  </r>
  <r>
    <x v="230"/>
    <x v="168"/>
    <m/>
    <m/>
    <n v="169"/>
    <m/>
    <x v="1"/>
    <s v="PROVISÃO"/>
    <x v="19"/>
    <s v="FIXA"/>
    <x v="3"/>
    <x v="13"/>
    <x v="0"/>
    <x v="11"/>
    <x v="1"/>
    <x v="4"/>
    <n v="12"/>
    <s v=""/>
  </r>
  <r>
    <x v="231"/>
    <x v="314"/>
    <m/>
    <m/>
    <n v="8651.9599999999991"/>
    <m/>
    <x v="1"/>
    <s v="PARCELAMENTO"/>
    <x v="25"/>
    <s v="FIXA"/>
    <x v="3"/>
    <x v="1"/>
    <x v="0"/>
    <x v="11"/>
    <x v="1"/>
    <x v="4"/>
    <n v="12"/>
    <s v=""/>
  </r>
  <r>
    <x v="232"/>
    <x v="315"/>
    <s v="OUTROS"/>
    <s v="0046982662"/>
    <n v="7503.33"/>
    <m/>
    <x v="1"/>
    <s v="PARCELAMENTO"/>
    <x v="0"/>
    <s v="FIXA"/>
    <x v="0"/>
    <x v="4"/>
    <x v="0"/>
    <x v="11"/>
    <x v="1"/>
    <x v="4"/>
    <n v="12"/>
    <s v=""/>
  </r>
  <r>
    <x v="233"/>
    <x v="316"/>
    <s v="OUTROS"/>
    <n v="2192457"/>
    <n v="4656.21"/>
    <m/>
    <x v="1"/>
    <s v="PARCELAMENTO"/>
    <x v="0"/>
    <s v="FIXA"/>
    <x v="0"/>
    <x v="4"/>
    <x v="0"/>
    <x v="11"/>
    <x v="1"/>
    <x v="4"/>
    <n v="12"/>
    <s v=""/>
  </r>
  <r>
    <x v="233"/>
    <x v="172"/>
    <m/>
    <m/>
    <n v="450"/>
    <m/>
    <x v="1"/>
    <s v="PROVISÃO"/>
    <x v="7"/>
    <s v="FIXA"/>
    <x v="2"/>
    <x v="17"/>
    <x v="0"/>
    <x v="11"/>
    <x v="1"/>
    <x v="4"/>
    <n v="12"/>
    <s v=""/>
  </r>
  <r>
    <x v="233"/>
    <x v="317"/>
    <s v="OUTROS"/>
    <s v="000"/>
    <n v="1400"/>
    <m/>
    <x v="1"/>
    <s v="PROVISÃO"/>
    <x v="27"/>
    <s v="FIXA"/>
    <x v="3"/>
    <x v="13"/>
    <x v="0"/>
    <x v="11"/>
    <x v="1"/>
    <x v="4"/>
    <n v="12"/>
    <s v=""/>
  </r>
  <r>
    <x v="233"/>
    <x v="318"/>
    <s v="OUTROS"/>
    <s v="000"/>
    <n v="1618.1"/>
    <m/>
    <x v="1"/>
    <s v="PROVISÃO"/>
    <x v="21"/>
    <s v="FIXA"/>
    <x v="2"/>
    <x v="25"/>
    <x v="0"/>
    <x v="11"/>
    <x v="1"/>
    <x v="4"/>
    <n v="12"/>
    <s v=""/>
  </r>
  <r>
    <x v="234"/>
    <x v="319"/>
    <s v="OUTROS"/>
    <n v="20035734765"/>
    <n v="9402"/>
    <m/>
    <x v="1"/>
    <s v="PARCELAMENTO"/>
    <x v="0"/>
    <s v="FIXA"/>
    <x v="0"/>
    <x v="4"/>
    <x v="0"/>
    <x v="11"/>
    <x v="1"/>
    <x v="4"/>
    <n v="12"/>
    <s v=""/>
  </r>
  <r>
    <x v="234"/>
    <x v="320"/>
    <s v="OUTROS"/>
    <n v="2192849"/>
    <n v="1552.88"/>
    <m/>
    <x v="1"/>
    <s v="PARCELAMENTO"/>
    <x v="0"/>
    <s v="FIXA"/>
    <x v="0"/>
    <x v="4"/>
    <x v="0"/>
    <x v="11"/>
    <x v="1"/>
    <x v="4"/>
    <n v="12"/>
    <s v=""/>
  </r>
  <r>
    <x v="234"/>
    <x v="321"/>
    <s v="OUTROS"/>
    <n v="2192846"/>
    <n v="1552.88"/>
    <m/>
    <x v="1"/>
    <s v="PARCELAMENTO"/>
    <x v="0"/>
    <s v="FIXA"/>
    <x v="0"/>
    <x v="4"/>
    <x v="0"/>
    <x v="11"/>
    <x v="1"/>
    <x v="4"/>
    <n v="12"/>
    <s v=""/>
  </r>
  <r>
    <x v="235"/>
    <x v="322"/>
    <s v="OUTROS"/>
    <s v="0048628572"/>
    <n v="10786.99"/>
    <m/>
    <x v="1"/>
    <s v="PARCELAMENTO"/>
    <x v="0"/>
    <s v="FIXA"/>
    <x v="0"/>
    <x v="26"/>
    <x v="0"/>
    <x v="11"/>
    <x v="1"/>
    <x v="4"/>
    <n v="12"/>
    <s v=""/>
  </r>
  <r>
    <x v="235"/>
    <x v="323"/>
    <s v="OUTROS"/>
    <s v="0048628564"/>
    <n v="10786.99"/>
    <m/>
    <x v="1"/>
    <s v="PARCELAMENTO"/>
    <x v="0"/>
    <s v="FIXA"/>
    <x v="0"/>
    <x v="26"/>
    <x v="0"/>
    <x v="11"/>
    <x v="1"/>
    <x v="4"/>
    <n v="12"/>
    <s v=""/>
  </r>
  <r>
    <x v="235"/>
    <x v="181"/>
    <m/>
    <m/>
    <n v="272.95"/>
    <m/>
    <x v="1"/>
    <s v="PROVISÃO"/>
    <x v="9"/>
    <s v="FIXA"/>
    <x v="2"/>
    <x v="21"/>
    <x v="0"/>
    <x v="11"/>
    <x v="1"/>
    <x v="4"/>
    <n v="12"/>
    <s v=""/>
  </r>
  <r>
    <x v="235"/>
    <x v="182"/>
    <m/>
    <m/>
    <n v="155"/>
    <m/>
    <x v="1"/>
    <s v="PROVISÃO"/>
    <x v="9"/>
    <s v="FIXA"/>
    <x v="2"/>
    <x v="21"/>
    <x v="0"/>
    <x v="11"/>
    <x v="1"/>
    <x v="4"/>
    <n v="12"/>
    <s v=""/>
  </r>
  <r>
    <x v="235"/>
    <x v="139"/>
    <m/>
    <m/>
    <n v="1000"/>
    <m/>
    <x v="1"/>
    <s v="PROVISÃO"/>
    <x v="22"/>
    <s v="FIXA"/>
    <x v="2"/>
    <x v="5"/>
    <x v="0"/>
    <x v="11"/>
    <x v="1"/>
    <x v="4"/>
    <n v="12"/>
    <s v=""/>
  </r>
  <r>
    <x v="235"/>
    <x v="68"/>
    <m/>
    <m/>
    <n v="5000"/>
    <m/>
    <x v="1"/>
    <s v="PROVISÃO"/>
    <x v="10"/>
    <s v="VARIÁVEL"/>
    <x v="0"/>
    <x v="18"/>
    <x v="0"/>
    <x v="11"/>
    <x v="1"/>
    <x v="4"/>
    <n v="12"/>
    <s v=""/>
  </r>
  <r>
    <x v="235"/>
    <x v="67"/>
    <m/>
    <m/>
    <n v="100"/>
    <m/>
    <x v="1"/>
    <s v="PROVISÃO"/>
    <x v="10"/>
    <s v="VARIÁVEL"/>
    <x v="1"/>
    <x v="19"/>
    <x v="0"/>
    <x v="11"/>
    <x v="1"/>
    <x v="4"/>
    <n v="12"/>
    <s v=""/>
  </r>
  <r>
    <x v="235"/>
    <x v="20"/>
    <m/>
    <m/>
    <n v="65.78"/>
    <m/>
    <x v="1"/>
    <s v="PROVISÃO"/>
    <x v="11"/>
    <s v="FIXA"/>
    <x v="1"/>
    <x v="2"/>
    <x v="0"/>
    <x v="11"/>
    <x v="1"/>
    <x v="4"/>
    <n v="12"/>
    <s v=""/>
  </r>
  <r>
    <x v="236"/>
    <x v="324"/>
    <s v="OUTROS"/>
    <n v="2192458"/>
    <n v="4656.21"/>
    <m/>
    <x v="1"/>
    <s v="PARCELAMENTO"/>
    <x v="0"/>
    <s v="FIXA"/>
    <x v="0"/>
    <x v="4"/>
    <x v="0"/>
    <x v="11"/>
    <x v="1"/>
    <x v="4"/>
    <n v="12"/>
    <s v=""/>
  </r>
  <r>
    <x v="237"/>
    <x v="144"/>
    <m/>
    <m/>
    <n v="275.5"/>
    <m/>
    <x v="1"/>
    <s v="PROVISÃO"/>
    <x v="28"/>
    <s v="FIXA"/>
    <x v="3"/>
    <x v="6"/>
    <x v="0"/>
    <x v="11"/>
    <x v="1"/>
    <x v="4"/>
    <n v="12"/>
    <s v=""/>
  </r>
  <r>
    <x v="237"/>
    <x v="143"/>
    <m/>
    <m/>
    <n v="173.6"/>
    <m/>
    <x v="1"/>
    <s v="PROVISÃO"/>
    <x v="4"/>
    <s v="FIXA"/>
    <x v="3"/>
    <x v="6"/>
    <x v="0"/>
    <x v="11"/>
    <x v="1"/>
    <x v="4"/>
    <n v="12"/>
    <s v=""/>
  </r>
  <r>
    <x v="237"/>
    <x v="25"/>
    <m/>
    <m/>
    <n v="400"/>
    <m/>
    <x v="1"/>
    <s v="PROVISÃO"/>
    <x v="13"/>
    <s v="FIXA"/>
    <x v="2"/>
    <x v="2"/>
    <x v="0"/>
    <x v="11"/>
    <x v="1"/>
    <x v="4"/>
    <n v="12"/>
    <s v=""/>
  </r>
  <r>
    <x v="238"/>
    <x v="23"/>
    <m/>
    <m/>
    <n v="350.33"/>
    <m/>
    <x v="1"/>
    <s v="PROVISÃO"/>
    <x v="9"/>
    <s v="FIXA"/>
    <x v="2"/>
    <x v="21"/>
    <x v="0"/>
    <x v="11"/>
    <x v="1"/>
    <x v="4"/>
    <n v="12"/>
    <s v=""/>
  </r>
  <r>
    <x v="238"/>
    <x v="90"/>
    <m/>
    <m/>
    <n v="800"/>
    <m/>
    <x v="1"/>
    <s v="À VISTA"/>
    <x v="12"/>
    <s v="FIXA"/>
    <x v="2"/>
    <x v="3"/>
    <x v="0"/>
    <x v="11"/>
    <x v="1"/>
    <x v="4"/>
    <n v="12"/>
    <s v=""/>
  </r>
  <r>
    <x v="238"/>
    <x v="7"/>
    <s v="OUTROS"/>
    <s v="0000"/>
    <n v="25000"/>
    <m/>
    <x v="1"/>
    <s v="PROVISÃO"/>
    <x v="5"/>
    <s v="FIXA"/>
    <x v="0"/>
    <x v="16"/>
    <x v="0"/>
    <x v="11"/>
    <x v="1"/>
    <x v="4"/>
    <n v="12"/>
    <s v=""/>
  </r>
  <r>
    <x v="239"/>
    <x v="191"/>
    <m/>
    <m/>
    <n v="137.30000000000001"/>
    <m/>
    <x v="1"/>
    <s v="PROVISÃO"/>
    <x v="9"/>
    <s v="FIXA"/>
    <x v="2"/>
    <x v="21"/>
    <x v="0"/>
    <x v="11"/>
    <x v="1"/>
    <x v="4"/>
    <n v="12"/>
    <s v=""/>
  </r>
  <r>
    <x v="239"/>
    <x v="27"/>
    <m/>
    <m/>
    <n v="350.33"/>
    <m/>
    <x v="1"/>
    <s v="PROVISÃO"/>
    <x v="9"/>
    <s v="FIXA"/>
    <x v="2"/>
    <x v="8"/>
    <x v="0"/>
    <x v="11"/>
    <x v="1"/>
    <x v="4"/>
    <n v="12"/>
    <s v=""/>
  </r>
  <r>
    <x v="239"/>
    <x v="147"/>
    <m/>
    <m/>
    <n v="814.03"/>
    <m/>
    <x v="1"/>
    <s v="PROVISÃO"/>
    <x v="29"/>
    <s v="FIXA"/>
    <x v="3"/>
    <x v="6"/>
    <x v="0"/>
    <x v="11"/>
    <x v="1"/>
    <x v="4"/>
    <n v="12"/>
    <s v=""/>
  </r>
  <r>
    <x v="239"/>
    <x v="145"/>
    <m/>
    <m/>
    <n v="397.5"/>
    <m/>
    <x v="1"/>
    <s v="PROVISÃO"/>
    <x v="4"/>
    <s v="FIXA"/>
    <x v="3"/>
    <x v="6"/>
    <x v="0"/>
    <x v="11"/>
    <x v="1"/>
    <x v="4"/>
    <n v="12"/>
    <s v=""/>
  </r>
  <r>
    <x v="239"/>
    <x v="189"/>
    <m/>
    <m/>
    <n v="8000"/>
    <m/>
    <x v="1"/>
    <s v="À VISTA"/>
    <x v="12"/>
    <s v="FIXA"/>
    <x v="2"/>
    <x v="21"/>
    <x v="0"/>
    <x v="11"/>
    <x v="1"/>
    <x v="4"/>
    <n v="12"/>
    <s v=""/>
  </r>
  <r>
    <x v="239"/>
    <x v="325"/>
    <m/>
    <m/>
    <n v="6089.86"/>
    <m/>
    <x v="1"/>
    <s v="PROVISÃO"/>
    <x v="25"/>
    <s v="FIXA"/>
    <x v="3"/>
    <x v="1"/>
    <x v="0"/>
    <x v="11"/>
    <x v="1"/>
    <x v="4"/>
    <n v="12"/>
    <s v=""/>
  </r>
  <r>
    <x v="240"/>
    <x v="326"/>
    <s v="OUTROS"/>
    <s v="0046084729"/>
    <n v="6043.39"/>
    <m/>
    <x v="1"/>
    <s v="PARCELAMENTO"/>
    <x v="0"/>
    <s v="FIXA"/>
    <x v="0"/>
    <x v="4"/>
    <x v="0"/>
    <x v="11"/>
    <x v="1"/>
    <x v="4"/>
    <n v="12"/>
    <s v=""/>
  </r>
  <r>
    <x v="240"/>
    <x v="29"/>
    <s v="S/N"/>
    <n v="0"/>
    <n v="1805.69"/>
    <m/>
    <x v="1"/>
    <s v="À VISTA"/>
    <x v="6"/>
    <s v="FIXA"/>
    <x v="0"/>
    <x v="11"/>
    <x v="0"/>
    <x v="11"/>
    <x v="1"/>
    <x v="4"/>
    <n v="12"/>
    <s v=""/>
  </r>
  <r>
    <x v="241"/>
    <x v="327"/>
    <s v="OUTROS"/>
    <s v="0047234414"/>
    <n v="7668.63"/>
    <m/>
    <x v="1"/>
    <s v="PARCELAMENTO"/>
    <x v="0"/>
    <s v="FIXA"/>
    <x v="0"/>
    <x v="4"/>
    <x v="0"/>
    <x v="11"/>
    <x v="1"/>
    <x v="4"/>
    <n v="12"/>
    <s v=""/>
  </r>
  <r>
    <x v="242"/>
    <x v="237"/>
    <s v="S/N"/>
    <m/>
    <n v="65.599999999999994"/>
    <m/>
    <x v="1"/>
    <s v="PROVISÃO"/>
    <x v="16"/>
    <s v="FIXA"/>
    <x v="4"/>
    <x v="11"/>
    <x v="0"/>
    <x v="11"/>
    <x v="1"/>
    <x v="4"/>
    <n v="12"/>
    <s v=""/>
  </r>
  <r>
    <x v="243"/>
    <x v="328"/>
    <m/>
    <m/>
    <n v="6466.74"/>
    <m/>
    <x v="1"/>
    <s v="PROVISÃO"/>
    <x v="8"/>
    <s v="FIXA"/>
    <x v="3"/>
    <x v="13"/>
    <x v="0"/>
    <x v="11"/>
    <x v="1"/>
    <x v="4"/>
    <n v="12"/>
    <s v=""/>
  </r>
  <r>
    <x v="243"/>
    <x v="329"/>
    <m/>
    <m/>
    <n v="1143.2"/>
    <m/>
    <x v="1"/>
    <s v="PROVISÃO"/>
    <x v="32"/>
    <s v="FIXA"/>
    <x v="3"/>
    <x v="13"/>
    <x v="0"/>
    <x v="11"/>
    <x v="1"/>
    <x v="4"/>
    <n v="12"/>
    <s v=""/>
  </r>
  <r>
    <x v="243"/>
    <x v="207"/>
    <m/>
    <m/>
    <n v="142.16"/>
    <m/>
    <x v="1"/>
    <s v="PROVISÃO"/>
    <x v="32"/>
    <s v="FIXA"/>
    <x v="3"/>
    <x v="13"/>
    <x v="0"/>
    <x v="11"/>
    <x v="1"/>
    <x v="4"/>
    <n v="12"/>
    <s v=""/>
  </r>
  <r>
    <x v="244"/>
    <x v="330"/>
    <s v="OUTROS"/>
    <s v="20036145677"/>
    <n v="3425.09"/>
    <m/>
    <x v="1"/>
    <s v="PARCELAMENTO"/>
    <x v="0"/>
    <s v="FIXA"/>
    <x v="0"/>
    <x v="27"/>
    <x v="1"/>
    <x v="0"/>
    <x v="1"/>
    <x v="4"/>
    <n v="1"/>
    <s v=""/>
  </r>
  <r>
    <x v="244"/>
    <x v="32"/>
    <s v="S/N"/>
    <s v="00000"/>
    <n v="149"/>
    <m/>
    <x v="1"/>
    <s v="PROVISÃO"/>
    <x v="15"/>
    <s v="FIXA"/>
    <x v="4"/>
    <x v="1"/>
    <x v="1"/>
    <x v="0"/>
    <x v="1"/>
    <x v="4"/>
    <n v="1"/>
    <s v=""/>
  </r>
  <r>
    <x v="244"/>
    <x v="241"/>
    <m/>
    <m/>
    <n v="71.86"/>
    <m/>
    <x v="1"/>
    <s v="À VISTA"/>
    <x v="14"/>
    <s v="FIXA"/>
    <x v="2"/>
    <x v="22"/>
    <x v="1"/>
    <x v="0"/>
    <x v="1"/>
    <x v="4"/>
    <n v="1"/>
    <s v=""/>
  </r>
  <r>
    <x v="245"/>
    <x v="331"/>
    <m/>
    <m/>
    <n v="100"/>
    <m/>
    <x v="1"/>
    <s v="PROVISÃO"/>
    <x v="17"/>
    <s v="VARIÁVEL"/>
    <x v="0"/>
    <x v="9"/>
    <x v="1"/>
    <x v="0"/>
    <x v="1"/>
    <x v="4"/>
    <n v="1"/>
    <s v=""/>
  </r>
  <r>
    <x v="246"/>
    <x v="211"/>
    <m/>
    <m/>
    <n v="150"/>
    <m/>
    <x v="1"/>
    <s v="PROVISÃO"/>
    <x v="17"/>
    <s v="VARIÁVEL"/>
    <x v="0"/>
    <x v="9"/>
    <x v="1"/>
    <x v="0"/>
    <x v="1"/>
    <x v="4"/>
    <n v="1"/>
    <s v=""/>
  </r>
  <r>
    <x v="247"/>
    <x v="259"/>
    <m/>
    <m/>
    <n v="450"/>
    <m/>
    <x v="1"/>
    <s v="PROVISÃO"/>
    <x v="17"/>
    <s v="VARIÁVEL"/>
    <x v="0"/>
    <x v="9"/>
    <x v="1"/>
    <x v="2"/>
    <x v="1"/>
    <x v="4"/>
    <n v="3"/>
    <s v=""/>
  </r>
  <r>
    <x v="248"/>
    <x v="331"/>
    <m/>
    <m/>
    <n v="100"/>
    <m/>
    <x v="1"/>
    <s v="PROVISÃO"/>
    <x v="17"/>
    <s v="VARIÁVEL"/>
    <x v="0"/>
    <x v="9"/>
    <x v="1"/>
    <x v="2"/>
    <x v="1"/>
    <x v="4"/>
    <n v="3"/>
    <s v=""/>
  </r>
  <r>
    <x v="249"/>
    <x v="211"/>
    <m/>
    <m/>
    <n v="150"/>
    <m/>
    <x v="1"/>
    <s v="PROVISÃO"/>
    <x v="17"/>
    <s v="VARIÁVEL"/>
    <x v="0"/>
    <x v="9"/>
    <x v="1"/>
    <x v="5"/>
    <x v="1"/>
    <x v="4"/>
    <n v="6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6CA3D-C1F3-4AE7-8BC2-02E9AD044697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LUXO DE CAIXA DIA 31 DE AGOSTO">
  <location ref="A5:B18" firstHeaderRow="1" firstDataRow="1" firstDataCol="1" rowPageCount="3" colPageCount="1"/>
  <pivotFields count="18">
    <pivotField axis="axisRow" numFmtId="14" showAll="0">
      <items count="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m="1" x="251"/>
        <item x="164"/>
        <item x="165"/>
        <item x="166"/>
        <item x="167"/>
        <item x="168"/>
        <item x="169"/>
        <item x="170"/>
        <item m="1" x="25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axis="axisRow" showAll="0" sortType="descending">
      <items count="353">
        <item x="91"/>
        <item x="46"/>
        <item x="148"/>
        <item x="197"/>
        <item x="52"/>
        <item x="60"/>
        <item x="94"/>
        <item x="76"/>
        <item x="57"/>
        <item x="58"/>
        <item x="41"/>
        <item m="1" x="342"/>
        <item x="48"/>
        <item x="109"/>
        <item x="87"/>
        <item x="185"/>
        <item x="111"/>
        <item x="180"/>
        <item x="92"/>
        <item x="142"/>
        <item x="51"/>
        <item x="231"/>
        <item x="230"/>
        <item x="9"/>
        <item x="151"/>
        <item x="16"/>
        <item x="28"/>
        <item x="50"/>
        <item x="79"/>
        <item x="93"/>
        <item x="112"/>
        <item x="73"/>
        <item x="20"/>
        <item x="7"/>
        <item x="38"/>
        <item x="219"/>
        <item x="253"/>
        <item x="277"/>
        <item x="299"/>
        <item x="320"/>
        <item x="221"/>
        <item x="254"/>
        <item x="278"/>
        <item x="300"/>
        <item x="321"/>
        <item x="106"/>
        <item x="13"/>
        <item x="44"/>
        <item x="65"/>
        <item x="131"/>
        <item x="175"/>
        <item x="107"/>
        <item x="14"/>
        <item x="45"/>
        <item x="66"/>
        <item x="132"/>
        <item x="176"/>
        <item x="47"/>
        <item x="81"/>
        <item x="54"/>
        <item x="195"/>
        <item x="75"/>
        <item x="237"/>
        <item x="156"/>
        <item x="136"/>
        <item x="114"/>
        <item x="23"/>
        <item x="25"/>
        <item x="18"/>
        <item x="181"/>
        <item x="182"/>
        <item x="26"/>
        <item x="191"/>
        <item x="90"/>
        <item m="1" x="347"/>
        <item m="1" x="346"/>
        <item x="189"/>
        <item x="24"/>
        <item x="27"/>
        <item x="17"/>
        <item x="49"/>
        <item x="139"/>
        <item x="259"/>
        <item x="35"/>
        <item x="211"/>
        <item x="198"/>
        <item x="331"/>
        <item x="36"/>
        <item x="8"/>
        <item x="124"/>
        <item x="212"/>
        <item x="123"/>
        <item x="160"/>
        <item x="4"/>
        <item x="42"/>
        <item x="11"/>
        <item x="172"/>
        <item x="69"/>
        <item m="1" x="349"/>
        <item m="1" x="350"/>
        <item x="167"/>
        <item x="171"/>
        <item x="128"/>
        <item x="250"/>
        <item x="273"/>
        <item x="216"/>
        <item x="317"/>
        <item x="296"/>
        <item x="137"/>
        <item x="88"/>
        <item x="85"/>
        <item x="56"/>
        <item x="98"/>
        <item x="99"/>
        <item x="100"/>
        <item x="80"/>
        <item x="190"/>
        <item x="147"/>
        <item x="129"/>
        <item x="297"/>
        <item x="217"/>
        <item x="251"/>
        <item x="274"/>
        <item x="318"/>
        <item x="63"/>
        <item x="173"/>
        <item x="108"/>
        <item x="74"/>
        <item x="55"/>
        <item x="101"/>
        <item x="33"/>
        <item x="2"/>
        <item x="157"/>
        <item x="144"/>
        <item x="163"/>
        <item x="200"/>
        <item x="239"/>
        <item x="266"/>
        <item x="288"/>
        <item x="227"/>
        <item x="257"/>
        <item x="281"/>
        <item x="303"/>
        <item x="184"/>
        <item x="155"/>
        <item x="118"/>
        <item x="64"/>
        <item x="158"/>
        <item x="125"/>
        <item x="115"/>
        <item x="5"/>
        <item x="6"/>
        <item x="187"/>
        <item x="138"/>
        <item x="1"/>
        <item x="97"/>
        <item x="105"/>
        <item x="228"/>
        <item x="258"/>
        <item x="282"/>
        <item x="304"/>
        <item x="324"/>
        <item x="12"/>
        <item x="43"/>
        <item x="62"/>
        <item x="174"/>
        <item x="186"/>
        <item x="222"/>
        <item x="255"/>
        <item x="279"/>
        <item x="301"/>
        <item x="322"/>
        <item x="135"/>
        <item x="179"/>
        <item x="223"/>
        <item x="256"/>
        <item x="280"/>
        <item x="302"/>
        <item x="323"/>
        <item x="134"/>
        <item x="178"/>
        <item x="121"/>
        <item x="215"/>
        <item x="249"/>
        <item x="275"/>
        <item x="295"/>
        <item x="316"/>
        <item x="130"/>
        <item x="140"/>
        <item x="127"/>
        <item x="170"/>
        <item x="133"/>
        <item x="177"/>
        <item x="203"/>
        <item x="240"/>
        <item x="267"/>
        <item x="286"/>
        <item x="308"/>
        <item x="330"/>
        <item x="161"/>
        <item x="210"/>
        <item x="245"/>
        <item x="269"/>
        <item x="292"/>
        <item x="313"/>
        <item x="122"/>
        <item x="153"/>
        <item x="194"/>
        <item x="15"/>
        <item x="209"/>
        <item x="244"/>
        <item x="268"/>
        <item x="291"/>
        <item x="312"/>
        <item x="0"/>
        <item x="37"/>
        <item x="61"/>
        <item x="30"/>
        <item x="59"/>
        <item x="83"/>
        <item x="220"/>
        <item x="252"/>
        <item x="276"/>
        <item x="298"/>
        <item x="319"/>
        <item x="86"/>
        <item x="214"/>
        <item x="248"/>
        <item x="272"/>
        <item x="294"/>
        <item x="315"/>
        <item x="236"/>
        <item x="263"/>
        <item x="285"/>
        <item x="307"/>
        <item x="327"/>
        <item x="154"/>
        <item x="196"/>
        <item x="234"/>
        <item x="262"/>
        <item x="284"/>
        <item x="306"/>
        <item x="326"/>
        <item x="145"/>
        <item x="95"/>
        <item x="146"/>
        <item x="82"/>
        <item x="39"/>
        <item x="113"/>
        <item x="22"/>
        <item x="10"/>
        <item x="53"/>
        <item x="168"/>
        <item x="3"/>
        <item x="21"/>
        <item x="29"/>
        <item x="96"/>
        <item x="164"/>
        <item x="204"/>
        <item x="238"/>
        <item x="270"/>
        <item x="287"/>
        <item x="309"/>
        <item x="19"/>
        <item x="67"/>
        <item x="68"/>
        <item x="40"/>
        <item x="32"/>
        <item x="70"/>
        <item x="71"/>
        <item x="152"/>
        <item x="117"/>
        <item x="150"/>
        <item x="77"/>
        <item x="110"/>
        <item x="183"/>
        <item x="72"/>
        <item x="141"/>
        <item x="89"/>
        <item x="188"/>
        <item x="143"/>
        <item x="202"/>
        <item x="84"/>
        <item x="102"/>
        <item x="119"/>
        <item x="165"/>
        <item x="193"/>
        <item x="78"/>
        <item x="159"/>
        <item x="34"/>
        <item x="103"/>
        <item x="162"/>
        <item x="31"/>
        <item x="241"/>
        <item x="226"/>
        <item x="233"/>
        <item x="199"/>
        <item x="201"/>
        <item x="218"/>
        <item x="246"/>
        <item x="224"/>
        <item x="225"/>
        <item x="235"/>
        <item m="1" x="336"/>
        <item m="1" x="339"/>
        <item m="1" x="335"/>
        <item m="1" x="348"/>
        <item m="1" x="337"/>
        <item m="1" x="343"/>
        <item m="1" x="334"/>
        <item m="1" x="341"/>
        <item x="116"/>
        <item x="149"/>
        <item x="192"/>
        <item x="229"/>
        <item x="261"/>
        <item x="283"/>
        <item x="305"/>
        <item x="325"/>
        <item x="104"/>
        <item x="126"/>
        <item x="169"/>
        <item x="213"/>
        <item x="247"/>
        <item x="271"/>
        <item x="293"/>
        <item x="314"/>
        <item m="1" x="333"/>
        <item m="1" x="344"/>
        <item m="1" x="345"/>
        <item m="1" x="340"/>
        <item m="1" x="332"/>
        <item x="207"/>
        <item m="1" x="351"/>
        <item x="120"/>
        <item x="166"/>
        <item x="205"/>
        <item x="264"/>
        <item x="289"/>
        <item x="310"/>
        <item x="328"/>
        <item x="206"/>
        <item x="242"/>
        <item x="265"/>
        <item x="290"/>
        <item x="311"/>
        <item x="329"/>
        <item x="243"/>
        <item m="1" x="338"/>
        <item x="208"/>
        <item x="232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43" showAll="0"/>
    <pivotField showAll="0"/>
    <pivotField axis="axisPage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4">
        <item x="0"/>
        <item x="1"/>
        <item m="1" x="2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13">
    <i>
      <x v="161"/>
    </i>
    <i r="1">
      <x v="336"/>
    </i>
    <i r="1">
      <x v="193"/>
    </i>
    <i r="1">
      <x v="258"/>
    </i>
    <i r="1">
      <x v="341"/>
    </i>
    <i r="1">
      <x v="281"/>
    </i>
    <i r="1">
      <x v="297"/>
    </i>
    <i r="1">
      <x v="349"/>
    </i>
    <i r="1">
      <x v="135"/>
    </i>
    <i r="1">
      <x v="267"/>
    </i>
    <i r="1">
      <x v="332"/>
    </i>
    <i r="1">
      <x v="291"/>
    </i>
    <i t="grand">
      <x/>
    </i>
  </rowItems>
  <colItems count="1">
    <i/>
  </colItems>
  <pageFields count="3">
    <pageField fld="12" item="0" hier="-1"/>
    <pageField fld="13" item="6" hier="-1"/>
    <pageField fld="6" item="0" hier="-1"/>
  </pageFields>
  <dataFields count="1">
    <dataField name="R$" fld="4" baseField="0" baseItem="0" numFmtId="43"/>
  </dataFields>
  <formats count="19">
    <format dxfId="424">
      <pivotArea type="all" dataOnly="0" outline="0" fieldPosition="0"/>
    </format>
    <format dxfId="423">
      <pivotArea outline="0" collapsedLevelsAreSubtotals="1" fieldPosition="0"/>
    </format>
    <format dxfId="422">
      <pivotArea field="0" type="button" dataOnly="0" labelOnly="1" outline="0" axis="axisRow" fieldPosition="0"/>
    </format>
    <format dxfId="421">
      <pivotArea dataOnly="0" labelOnly="1" grandRow="1" outline="0" fieldPosition="0"/>
    </format>
    <format dxfId="420">
      <pivotArea dataOnly="0" labelOnly="1" outline="0" axis="axisValues" fieldPosition="0"/>
    </format>
    <format dxfId="419">
      <pivotArea outline="0" collapsedLevelsAreSubtotals="1" fieldPosition="0"/>
    </format>
    <format dxfId="418">
      <pivotArea grandRow="1" outline="0" collapsedLevelsAreSubtotals="1" fieldPosition="0"/>
    </format>
    <format dxfId="417">
      <pivotArea outline="0" collapsedLevelsAreSubtotals="1" fieldPosition="0"/>
    </format>
    <format dxfId="416">
      <pivotArea dataOnly="0" labelOnly="1" outline="0" axis="axisValues" fieldPosition="0"/>
    </format>
    <format dxfId="415">
      <pivotArea field="0" type="button" dataOnly="0" labelOnly="1" outline="0" axis="axisRow" fieldPosition="0"/>
    </format>
    <format dxfId="414">
      <pivotArea type="all" dataOnly="0" outline="0" fieldPosition="0"/>
    </format>
    <format dxfId="413">
      <pivotArea outline="0" collapsedLevelsAreSubtotals="1" fieldPosition="0"/>
    </format>
    <format dxfId="412">
      <pivotArea field="0" type="button" dataOnly="0" labelOnly="1" outline="0" axis="axisRow" fieldPosition="0"/>
    </format>
    <format dxfId="411">
      <pivotArea dataOnly="0" labelOnly="1" grandRow="1" outline="0" fieldPosition="0"/>
    </format>
    <format dxfId="410">
      <pivotArea dataOnly="0" labelOnly="1" outline="0" axis="axisValues" fieldPosition="0"/>
    </format>
    <format dxfId="409">
      <pivotArea grandRow="1" outline="0" collapsedLevelsAreSubtotals="1" fieldPosition="0"/>
    </format>
    <format dxfId="408">
      <pivotArea dataOnly="0" labelOnly="1" grandRow="1" outline="0" fieldPosition="0"/>
    </format>
    <format dxfId="407">
      <pivotArea field="0" type="button" dataOnly="0" labelOnly="1" outline="0" axis="axisRow" fieldPosition="0"/>
    </format>
    <format dxfId="40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40F74-A629-4DE9-97AD-7B872CC7F814}" name="Tabela dinâ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rowHeaderCaption="MÊS">
  <location ref="W21:X29" firstHeaderRow="1" firstDataRow="1" firstDataCol="1" rowPageCount="1" colPageCount="1"/>
  <pivotFields count="20">
    <pivotField numFmtId="14" showAll="0"/>
    <pivotField showAll="0"/>
    <pivotField showAll="0"/>
    <pivotField showAll="0"/>
    <pivotField showAll="0"/>
    <pivotField numFmtId="14" showAll="0"/>
    <pivotField showAll="0"/>
    <pivotField showAll="0"/>
    <pivotField dataField="1" numFmtId="43"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2" item="2" hier="-1"/>
  </pageFields>
  <dataFields count="1">
    <dataField name="R$" fld="8" baseField="0" baseItem="0" numFmtId="43"/>
  </dataFields>
  <formats count="8">
    <format dxfId="344">
      <pivotArea outline="0" collapsedLevelsAreSubtotals="1" fieldPosition="0"/>
    </format>
    <format dxfId="343">
      <pivotArea dataOnly="0" labelOnly="1" outline="0" axis="axisValues" fieldPosition="0"/>
    </format>
    <format dxfId="342">
      <pivotArea type="all" dataOnly="0" outline="0" fieldPosition="0"/>
    </format>
    <format dxfId="341">
      <pivotArea outline="0" collapsedLevelsAreSubtotals="1" fieldPosition="0"/>
    </format>
    <format dxfId="340">
      <pivotArea field="13" type="button" dataOnly="0" labelOnly="1" outline="0" axis="axisRow" fieldPosition="0"/>
    </format>
    <format dxfId="339">
      <pivotArea dataOnly="0" labelOnly="1" fieldPosition="0">
        <references count="1">
          <reference field="13" count="7">
            <x v="0"/>
            <x v="1"/>
            <x v="2"/>
            <x v="3"/>
            <x v="4"/>
            <x v="5"/>
            <x v="6"/>
          </reference>
        </references>
      </pivotArea>
    </format>
    <format dxfId="338">
      <pivotArea dataOnly="0" labelOnly="1" grandRow="1" outline="0" fieldPosition="0"/>
    </format>
    <format dxfId="337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30CF6-E356-4361-BB2C-E4CAA936299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 rowHeaderCaption="CLIENTES" colHeaderCaption="MÊS">
  <location ref="O3:W14" firstHeaderRow="1" firstDataRow="2" firstDataCol="1" rowPageCount="1" colPageCount="1"/>
  <pivotFields count="11">
    <pivotField showAll="0"/>
    <pivotField showAll="0"/>
    <pivotField numFmtId="14" showAll="0"/>
    <pivotField showAll="0"/>
    <pivotField showAll="0"/>
    <pivotField dataField="1" numFmtId="43" showAll="0"/>
    <pivotField numFmtId="14" showAll="0"/>
    <pivotField axis="axisPage" showAll="0">
      <items count="2">
        <item x="0"/>
        <item t="default"/>
      </items>
    </pivotField>
    <pivotField axis="axisCol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 sortType="descending">
      <items count="11">
        <item x="7"/>
        <item x="0"/>
        <item x="5"/>
        <item m="1" x="9"/>
        <item x="1"/>
        <item x="2"/>
        <item x="3"/>
        <item x="4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9"/>
  </rowFields>
  <rowItems count="10">
    <i>
      <x v="1"/>
    </i>
    <i>
      <x v="4"/>
    </i>
    <i>
      <x v="5"/>
    </i>
    <i>
      <x v="2"/>
    </i>
    <i>
      <x v="9"/>
    </i>
    <i>
      <x/>
    </i>
    <i>
      <x v="7"/>
    </i>
    <i>
      <x v="6"/>
    </i>
    <i>
      <x v="8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7" hier="-1"/>
  </pageFields>
  <dataFields count="1">
    <dataField name="." fld="5" baseField="0" baseItem="0" numFmtId="43"/>
  </dataFields>
  <formats count="18">
    <format dxfId="284">
      <pivotArea type="all" dataOnly="0" outline="0" fieldPosition="0"/>
    </format>
    <format dxfId="283">
      <pivotArea outline="0" collapsedLevelsAreSubtotals="1" fieldPosition="0"/>
    </format>
    <format dxfId="282">
      <pivotArea type="origin" dataOnly="0" labelOnly="1" outline="0" fieldPosition="0"/>
    </format>
    <format dxfId="281">
      <pivotArea field="8" type="button" dataOnly="0" labelOnly="1" outline="0" axis="axisCol" fieldPosition="0"/>
    </format>
    <format dxfId="280">
      <pivotArea type="topRight" dataOnly="0" labelOnly="1" outline="0" fieldPosition="0"/>
    </format>
    <format dxfId="279">
      <pivotArea field="9" type="button" dataOnly="0" labelOnly="1" outline="0" axis="axisRow" fieldPosition="0"/>
    </format>
    <format dxfId="278">
      <pivotArea dataOnly="0" labelOnly="1" fieldPosition="0">
        <references count="1">
          <reference field="9" count="0"/>
        </references>
      </pivotArea>
    </format>
    <format dxfId="277">
      <pivotArea dataOnly="0" labelOnly="1" grandRow="1" outline="0" fieldPosition="0"/>
    </format>
    <format dxfId="276">
      <pivotArea dataOnly="0" labelOnly="1" fieldPosition="0">
        <references count="1">
          <reference field="8" count="0"/>
        </references>
      </pivotArea>
    </format>
    <format dxfId="275">
      <pivotArea dataOnly="0" labelOnly="1" grandCol="1" outline="0" fieldPosition="0"/>
    </format>
    <format dxfId="274">
      <pivotArea outline="0" collapsedLevelsAreSubtotals="1" fieldPosition="0"/>
    </format>
    <format dxfId="273">
      <pivotArea field="7" type="button" dataOnly="0" labelOnly="1" outline="0" axis="axisPage" fieldPosition="0"/>
    </format>
    <format dxfId="272">
      <pivotArea dataOnly="0" labelOnly="1" outline="0" fieldPosition="0">
        <references count="1">
          <reference field="7" count="0"/>
        </references>
      </pivotArea>
    </format>
    <format dxfId="271">
      <pivotArea collapsedLevelsAreSubtotals="1" fieldPosition="0">
        <references count="1">
          <reference field="9" count="0"/>
        </references>
      </pivotArea>
    </format>
    <format dxfId="270">
      <pivotArea dataOnly="0" labelOnly="1" fieldPosition="0">
        <references count="1">
          <reference field="9" count="0"/>
        </references>
      </pivotArea>
    </format>
    <format dxfId="269">
      <pivotArea field="9" type="button" dataOnly="0" labelOnly="1" outline="0" axis="axisRow" fieldPosition="0"/>
    </format>
    <format dxfId="268">
      <pivotArea dataOnly="0" labelOnly="1" fieldPosition="0">
        <references count="1">
          <reference field="8" count="0"/>
        </references>
      </pivotArea>
    </format>
    <format dxfId="267">
      <pivotArea dataOnly="0" labelOnly="1" grandCol="1" outline="0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05336-D15A-4118-A4FF-00B10DE6D654}" name="Tabela dinâ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TOR/DESPESAS">
  <location ref="L6:M11" firstHeaderRow="1" firstDataRow="1" firstDataCol="1" rowPageCount="3" colPageCount="1"/>
  <pivotFields count="18">
    <pivotField axis="axisPage" numFmtId="14" multipleItemSelectionAllowed="1" showAll="0">
      <items count="25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x="162"/>
        <item h="1" x="163"/>
        <item m="1" x="251"/>
        <item h="1" x="164"/>
        <item h="1" x="165"/>
        <item h="1" x="166"/>
        <item h="1" x="167"/>
        <item h="1" x="168"/>
        <item h="1" x="169"/>
        <item h="1" x="170"/>
        <item m="1" x="25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35">
        <item x="7"/>
        <item x="13"/>
        <item x="0"/>
        <item x="22"/>
        <item x="5"/>
        <item x="2"/>
        <item x="27"/>
        <item x="17"/>
        <item x="21"/>
        <item x="1"/>
        <item x="10"/>
        <item x="3"/>
        <item x="4"/>
        <item x="11"/>
        <item x="28"/>
        <item x="19"/>
        <item x="25"/>
        <item x="6"/>
        <item x="9"/>
        <item x="12"/>
        <item x="16"/>
        <item x="14"/>
        <item x="15"/>
        <item x="31"/>
        <item x="29"/>
        <item x="8"/>
        <item x="18"/>
        <item x="20"/>
        <item x="23"/>
        <item x="24"/>
        <item x="26"/>
        <item x="30"/>
        <item x="32"/>
        <item m="1"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7">
        <item x="1"/>
        <item x="0"/>
        <item x="3"/>
        <item x="2"/>
        <item x="4"/>
        <item m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4">
        <item x="0"/>
        <item x="1"/>
        <item m="1" x="2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</pivotFields>
  <rowFields count="2">
    <field x="10"/>
    <field x="8"/>
  </rowFields>
  <rowItems count="5">
    <i>
      <x v="1"/>
    </i>
    <i r="1">
      <x v="2"/>
    </i>
    <i r="1">
      <x v="9"/>
    </i>
    <i r="1">
      <x v="7"/>
    </i>
    <i t="grand">
      <x/>
    </i>
  </rowItems>
  <colItems count="1">
    <i/>
  </colItems>
  <pageFields count="3">
    <pageField fld="12" item="0" hier="-1"/>
    <pageField fld="13" item="7" hier="-1"/>
    <pageField fld="0" hier="-1"/>
  </pageFields>
  <dataFields count="1">
    <dataField name="R$" fld="4" baseField="0" baseItem="0" numFmtId="43"/>
  </dataFields>
  <formats count="23">
    <format dxfId="447">
      <pivotArea collapsedLevelsAreSubtotals="1" fieldPosition="0">
        <references count="1">
          <reference field="8" count="0"/>
        </references>
      </pivotArea>
    </format>
    <format dxfId="446">
      <pivotArea outline="0" collapsedLevelsAreSubtotals="1" fieldPosition="0"/>
    </format>
    <format dxfId="445">
      <pivotArea type="all" dataOnly="0" outline="0" fieldPosition="0"/>
    </format>
    <format dxfId="444">
      <pivotArea field="8" type="button" dataOnly="0" labelOnly="1" outline="0" axis="axisRow" fieldPosition="1"/>
    </format>
    <format dxfId="443">
      <pivotArea dataOnly="0" labelOnly="1" fieldPosition="0">
        <references count="1">
          <reference field="8" count="0"/>
        </references>
      </pivotArea>
    </format>
    <format dxfId="442">
      <pivotArea dataOnly="0" labelOnly="1" outline="0" axis="axisValues" fieldPosition="0"/>
    </format>
    <format dxfId="441">
      <pivotArea field="10" type="button" dataOnly="0" labelOnly="1" outline="0" axis="axisRow" fieldPosition="0"/>
    </format>
    <format dxfId="440">
      <pivotArea dataOnly="0" labelOnly="1" outline="0" axis="axisValues" fieldPosition="0"/>
    </format>
    <format dxfId="439">
      <pivotArea type="all" dataOnly="0" outline="0" fieldPosition="0"/>
    </format>
    <format dxfId="438">
      <pivotArea field="10" type="button" dataOnly="0" labelOnly="1" outline="0" axis="axisRow" fieldPosition="0"/>
    </format>
    <format dxfId="437">
      <pivotArea dataOnly="0" labelOnly="1" fieldPosition="0">
        <references count="1">
          <reference field="10" count="4">
            <x v="1"/>
            <x v="2"/>
            <x v="3"/>
            <x v="4"/>
          </reference>
        </references>
      </pivotArea>
    </format>
    <format dxfId="436">
      <pivotArea dataOnly="0" labelOnly="1" fieldPosition="0">
        <references count="2">
          <reference field="8" count="5">
            <x v="2"/>
            <x v="4"/>
            <x v="9"/>
            <x v="17"/>
            <x v="23"/>
          </reference>
          <reference field="10" count="1" selected="0">
            <x v="1"/>
          </reference>
        </references>
      </pivotArea>
    </format>
    <format dxfId="435">
      <pivotArea dataOnly="0" labelOnly="1" fieldPosition="0">
        <references count="2">
          <reference field="8" count="5">
            <x v="12"/>
            <x v="16"/>
            <x v="24"/>
            <x v="25"/>
            <x v="32"/>
          </reference>
          <reference field="10" count="1" selected="0">
            <x v="2"/>
          </reference>
        </references>
      </pivotArea>
    </format>
    <format dxfId="434">
      <pivotArea dataOnly="0" labelOnly="1" fieldPosition="0">
        <references count="2">
          <reference field="8" count="3">
            <x v="18"/>
            <x v="19"/>
            <x v="21"/>
          </reference>
          <reference field="10" count="1" selected="0">
            <x v="3"/>
          </reference>
        </references>
      </pivotArea>
    </format>
    <format dxfId="433">
      <pivotArea dataOnly="0" labelOnly="1" fieldPosition="0">
        <references count="2">
          <reference field="8" count="2">
            <x v="20"/>
            <x v="22"/>
          </reference>
          <reference field="10" count="1" selected="0">
            <x v="4"/>
          </reference>
        </references>
      </pivotArea>
    </format>
    <format dxfId="432">
      <pivotArea dataOnly="0" labelOnly="1" outline="0" axis="axisValues" fieldPosition="0"/>
    </format>
    <format dxfId="431">
      <pivotArea outline="0" collapsedLevelsAreSubtotals="1" fieldPosition="0"/>
    </format>
    <format dxfId="430">
      <pivotArea dataOnly="0" labelOnly="1" fieldPosition="0">
        <references count="1">
          <reference field="10" count="4">
            <x v="0"/>
            <x v="1"/>
            <x v="2"/>
            <x v="3"/>
          </reference>
        </references>
      </pivotArea>
    </format>
    <format dxfId="429">
      <pivotArea dataOnly="0" labelOnly="1" grandRow="1" outline="0" fieldPosition="0"/>
    </format>
    <format dxfId="428">
      <pivotArea dataOnly="0" labelOnly="1" fieldPosition="0">
        <references count="2">
          <reference field="8" count="6">
            <x v="2"/>
            <x v="4"/>
            <x v="7"/>
            <x v="9"/>
            <x v="10"/>
            <x v="17"/>
          </reference>
          <reference field="10" count="1" selected="0">
            <x v="1"/>
          </reference>
        </references>
      </pivotArea>
    </format>
    <format dxfId="427">
      <pivotArea dataOnly="0" labelOnly="1" fieldPosition="0">
        <references count="2">
          <reference field="8" count="5">
            <x v="6"/>
            <x v="12"/>
            <x v="14"/>
            <x v="15"/>
            <x v="16"/>
          </reference>
          <reference field="10" count="1" selected="0">
            <x v="2"/>
          </reference>
        </references>
      </pivotArea>
    </format>
    <format dxfId="426">
      <pivotArea dataOnly="0" labelOnly="1" fieldPosition="0">
        <references count="2">
          <reference field="8" count="5">
            <x v="0"/>
            <x v="1"/>
            <x v="3"/>
            <x v="8"/>
            <x v="18"/>
          </reference>
          <reference field="10" count="1" selected="0">
            <x v="3"/>
          </reference>
        </references>
      </pivotArea>
    </format>
    <format dxfId="425">
      <pivotArea dataOnly="0" labelOnly="1" fieldPosition="0">
        <references count="2">
          <reference field="8" count="5">
            <x v="5"/>
            <x v="10"/>
            <x v="11"/>
            <x v="12"/>
            <x v="13"/>
          </reference>
          <reference field="10" count="1" selected="0">
            <x v="0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62317-2A61-48CE-9D3B-6A8C039848F6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DE DESPESA">
  <location ref="D5:E14" firstHeaderRow="1" firstDataRow="1" firstDataCol="1" rowPageCount="3" colPageCount="1"/>
  <pivotFields count="18">
    <pivotField numFmtId="14" showAll="0">
      <items count="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m="1" x="251"/>
        <item x="164"/>
        <item x="165"/>
        <item x="166"/>
        <item x="167"/>
        <item x="168"/>
        <item x="169"/>
        <item x="170"/>
        <item m="1" x="25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showAll="0"/>
    <pivotField showAll="0"/>
    <pivotField showAll="0"/>
    <pivotField dataField="1" numFmtId="43" showAll="0"/>
    <pivotField showAll="0"/>
    <pivotField axis="axisPage" showAll="0">
      <items count="4">
        <item x="1"/>
        <item x="0"/>
        <item m="1" x="2"/>
        <item t="default"/>
      </items>
    </pivotField>
    <pivotField showAll="0"/>
    <pivotField axis="axisRow" showAll="0" sortType="descending">
      <items count="35">
        <item x="26"/>
        <item x="7"/>
        <item x="13"/>
        <item x="8"/>
        <item x="20"/>
        <item x="0"/>
        <item x="22"/>
        <item x="5"/>
        <item x="12"/>
        <item x="24"/>
        <item x="2"/>
        <item x="27"/>
        <item x="17"/>
        <item x="18"/>
        <item x="29"/>
        <item x="21"/>
        <item x="1"/>
        <item x="16"/>
        <item x="30"/>
        <item x="14"/>
        <item x="10"/>
        <item x="3"/>
        <item x="4"/>
        <item x="11"/>
        <item x="28"/>
        <item x="19"/>
        <item x="31"/>
        <item x="6"/>
        <item x="15"/>
        <item x="23"/>
        <item x="9"/>
        <item x="25"/>
        <item x="32"/>
        <item m="1"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Page" showAll="0">
      <items count="4">
        <item x="0"/>
        <item x="1"/>
        <item m="1" x="2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</pivotFields>
  <rowFields count="1">
    <field x="8"/>
  </rowFields>
  <rowItems count="9">
    <i>
      <x v="3"/>
    </i>
    <i>
      <x v="5"/>
    </i>
    <i>
      <x v="26"/>
    </i>
    <i>
      <x v="16"/>
    </i>
    <i>
      <x v="32"/>
    </i>
    <i>
      <x v="31"/>
    </i>
    <i>
      <x v="28"/>
    </i>
    <i>
      <x v="19"/>
    </i>
    <i t="grand">
      <x/>
    </i>
  </rowItems>
  <colItems count="1">
    <i/>
  </colItems>
  <pageFields count="3">
    <pageField fld="12" item="0" hier="-1"/>
    <pageField fld="13" item="6" hier="-1"/>
    <pageField fld="6" item="0" hier="-1"/>
  </pageFields>
  <dataFields count="1">
    <dataField name="R$" fld="4" baseField="0" baseItem="0" numFmtId="43"/>
  </dataFields>
  <formats count="7">
    <format dxfId="454">
      <pivotArea type="all" dataOnly="0" outline="0" fieldPosition="0"/>
    </format>
    <format dxfId="453">
      <pivotArea outline="0" collapsedLevelsAreSubtotals="1" fieldPosition="0"/>
    </format>
    <format dxfId="452">
      <pivotArea field="0" type="button" dataOnly="0" labelOnly="1" outline="0"/>
    </format>
    <format dxfId="451">
      <pivotArea dataOnly="0" labelOnly="1" grandRow="1" outline="0" fieldPosition="0"/>
    </format>
    <format dxfId="450">
      <pivotArea dataOnly="0" labelOnly="1" outline="0" axis="axisValues" fieldPosition="0"/>
    </format>
    <format dxfId="449">
      <pivotArea outline="0" collapsedLevelsAreSubtotals="1" fieldPosition="0"/>
    </format>
    <format dxfId="448">
      <pivotArea dataOnly="0" labelOnly="1" outline="0" axis="axisValues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FF491-B510-4FD2-A1F9-BD41FE03146C}" name="Tabela dinâ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rowHeaderCaption="FLUXO DE CAIXA">
  <location ref="G6:J12" firstHeaderRow="1" firstDataRow="1" firstDataCol="3" rowPageCount="3" colPageCount="1"/>
  <pivotFields count="18">
    <pivotField axis="axisRow" compact="0" numFmtId="14" outline="0" showAll="0">
      <items count="25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x="162"/>
        <item h="1" x="163"/>
        <item m="1" x="251"/>
        <item h="1" x="164"/>
        <item h="1" x="165"/>
        <item h="1" x="166"/>
        <item h="1" x="167"/>
        <item h="1" x="168"/>
        <item h="1" x="169"/>
        <item h="1" x="170"/>
        <item m="1" x="25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t="default"/>
      </items>
    </pivotField>
    <pivotField axis="axisRow" compact="0" outline="0" showAll="0" sortType="descending" defaultSubtotal="0">
      <items count="352">
        <item x="91"/>
        <item x="46"/>
        <item x="148"/>
        <item x="197"/>
        <item x="52"/>
        <item x="60"/>
        <item x="94"/>
        <item x="76"/>
        <item x="57"/>
        <item x="58"/>
        <item x="41"/>
        <item m="1" x="342"/>
        <item x="48"/>
        <item x="109"/>
        <item x="87"/>
        <item x="185"/>
        <item x="111"/>
        <item x="180"/>
        <item x="92"/>
        <item x="142"/>
        <item x="51"/>
        <item x="231"/>
        <item x="230"/>
        <item x="9"/>
        <item x="151"/>
        <item x="16"/>
        <item x="28"/>
        <item x="50"/>
        <item x="79"/>
        <item x="93"/>
        <item x="112"/>
        <item x="73"/>
        <item x="20"/>
        <item x="7"/>
        <item x="38"/>
        <item x="219"/>
        <item x="253"/>
        <item x="277"/>
        <item x="299"/>
        <item x="320"/>
        <item x="221"/>
        <item x="254"/>
        <item x="278"/>
        <item x="300"/>
        <item x="321"/>
        <item x="106"/>
        <item x="13"/>
        <item x="44"/>
        <item x="65"/>
        <item x="131"/>
        <item x="175"/>
        <item x="107"/>
        <item x="14"/>
        <item x="45"/>
        <item x="66"/>
        <item x="132"/>
        <item x="176"/>
        <item x="47"/>
        <item x="81"/>
        <item x="54"/>
        <item x="195"/>
        <item x="75"/>
        <item x="237"/>
        <item x="156"/>
        <item x="136"/>
        <item x="114"/>
        <item x="23"/>
        <item x="25"/>
        <item x="18"/>
        <item x="181"/>
        <item x="182"/>
        <item x="26"/>
        <item x="191"/>
        <item x="90"/>
        <item m="1" x="347"/>
        <item m="1" x="346"/>
        <item x="189"/>
        <item x="24"/>
        <item x="27"/>
        <item x="17"/>
        <item x="49"/>
        <item x="139"/>
        <item x="259"/>
        <item x="35"/>
        <item x="211"/>
        <item x="198"/>
        <item x="331"/>
        <item x="36"/>
        <item x="8"/>
        <item x="124"/>
        <item x="212"/>
        <item x="123"/>
        <item x="160"/>
        <item x="4"/>
        <item x="42"/>
        <item x="11"/>
        <item x="172"/>
        <item x="69"/>
        <item m="1" x="349"/>
        <item m="1" x="350"/>
        <item x="167"/>
        <item x="171"/>
        <item x="128"/>
        <item x="250"/>
        <item x="273"/>
        <item x="216"/>
        <item x="317"/>
        <item x="296"/>
        <item x="137"/>
        <item x="88"/>
        <item x="85"/>
        <item x="56"/>
        <item x="98"/>
        <item x="99"/>
        <item x="100"/>
        <item x="80"/>
        <item x="190"/>
        <item x="147"/>
        <item x="129"/>
        <item x="297"/>
        <item x="217"/>
        <item x="251"/>
        <item x="274"/>
        <item x="318"/>
        <item x="63"/>
        <item x="173"/>
        <item x="108"/>
        <item x="74"/>
        <item x="55"/>
        <item x="101"/>
        <item x="33"/>
        <item x="2"/>
        <item x="157"/>
        <item x="144"/>
        <item x="163"/>
        <item x="200"/>
        <item x="239"/>
        <item x="266"/>
        <item x="288"/>
        <item x="227"/>
        <item x="257"/>
        <item x="281"/>
        <item x="303"/>
        <item x="184"/>
        <item x="155"/>
        <item x="118"/>
        <item x="64"/>
        <item x="158"/>
        <item x="125"/>
        <item x="115"/>
        <item x="5"/>
        <item x="6"/>
        <item x="187"/>
        <item x="138"/>
        <item x="1"/>
        <item x="97"/>
        <item x="105"/>
        <item x="228"/>
        <item x="258"/>
        <item x="282"/>
        <item x="304"/>
        <item x="324"/>
        <item x="12"/>
        <item x="43"/>
        <item x="62"/>
        <item x="174"/>
        <item x="186"/>
        <item x="222"/>
        <item x="255"/>
        <item x="279"/>
        <item x="301"/>
        <item x="322"/>
        <item x="135"/>
        <item x="179"/>
        <item x="223"/>
        <item x="256"/>
        <item x="280"/>
        <item x="302"/>
        <item x="323"/>
        <item x="134"/>
        <item x="178"/>
        <item x="121"/>
        <item x="215"/>
        <item x="249"/>
        <item x="275"/>
        <item x="295"/>
        <item x="316"/>
        <item x="130"/>
        <item x="140"/>
        <item x="127"/>
        <item x="170"/>
        <item x="133"/>
        <item x="177"/>
        <item x="203"/>
        <item x="240"/>
        <item x="267"/>
        <item x="286"/>
        <item x="308"/>
        <item x="330"/>
        <item x="161"/>
        <item x="210"/>
        <item x="245"/>
        <item x="269"/>
        <item x="292"/>
        <item x="313"/>
        <item x="122"/>
        <item x="153"/>
        <item x="194"/>
        <item x="15"/>
        <item x="209"/>
        <item x="244"/>
        <item x="268"/>
        <item x="291"/>
        <item x="312"/>
        <item x="0"/>
        <item x="37"/>
        <item x="61"/>
        <item x="30"/>
        <item x="59"/>
        <item x="83"/>
        <item x="220"/>
        <item x="252"/>
        <item x="276"/>
        <item x="298"/>
        <item x="319"/>
        <item x="86"/>
        <item x="214"/>
        <item x="248"/>
        <item x="272"/>
        <item x="294"/>
        <item x="315"/>
        <item x="236"/>
        <item x="263"/>
        <item x="285"/>
        <item x="307"/>
        <item x="327"/>
        <item x="154"/>
        <item x="196"/>
        <item x="234"/>
        <item x="262"/>
        <item x="284"/>
        <item x="306"/>
        <item x="326"/>
        <item x="145"/>
        <item x="95"/>
        <item x="146"/>
        <item x="82"/>
        <item x="39"/>
        <item x="113"/>
        <item x="22"/>
        <item x="10"/>
        <item x="53"/>
        <item x="168"/>
        <item x="3"/>
        <item x="21"/>
        <item x="29"/>
        <item x="96"/>
        <item x="164"/>
        <item x="204"/>
        <item x="238"/>
        <item x="270"/>
        <item x="287"/>
        <item x="309"/>
        <item x="19"/>
        <item x="67"/>
        <item x="68"/>
        <item x="40"/>
        <item x="32"/>
        <item x="70"/>
        <item x="71"/>
        <item x="152"/>
        <item x="117"/>
        <item x="150"/>
        <item x="77"/>
        <item x="110"/>
        <item x="183"/>
        <item x="72"/>
        <item x="141"/>
        <item x="89"/>
        <item x="188"/>
        <item x="143"/>
        <item x="202"/>
        <item x="84"/>
        <item x="102"/>
        <item x="119"/>
        <item x="165"/>
        <item x="193"/>
        <item x="78"/>
        <item x="159"/>
        <item x="34"/>
        <item x="103"/>
        <item x="162"/>
        <item x="31"/>
        <item x="241"/>
        <item x="226"/>
        <item x="233"/>
        <item x="199"/>
        <item x="201"/>
        <item x="218"/>
        <item x="246"/>
        <item x="224"/>
        <item x="225"/>
        <item x="235"/>
        <item m="1" x="336"/>
        <item m="1" x="339"/>
        <item m="1" x="335"/>
        <item m="1" x="348"/>
        <item m="1" x="337"/>
        <item m="1" x="343"/>
        <item m="1" x="334"/>
        <item m="1" x="341"/>
        <item x="116"/>
        <item x="149"/>
        <item x="192"/>
        <item x="229"/>
        <item x="261"/>
        <item x="283"/>
        <item x="305"/>
        <item x="325"/>
        <item x="104"/>
        <item x="126"/>
        <item x="169"/>
        <item x="213"/>
        <item x="247"/>
        <item x="271"/>
        <item x="293"/>
        <item x="314"/>
        <item m="1" x="333"/>
        <item m="1" x="344"/>
        <item m="1" x="345"/>
        <item m="1" x="340"/>
        <item m="1" x="332"/>
        <item x="207"/>
        <item m="1" x="351"/>
        <item x="120"/>
        <item x="166"/>
        <item x="205"/>
        <item x="264"/>
        <item x="289"/>
        <item x="310"/>
        <item x="328"/>
        <item x="206"/>
        <item x="242"/>
        <item x="265"/>
        <item x="290"/>
        <item x="311"/>
        <item x="329"/>
        <item x="243"/>
        <item m="1" x="338"/>
        <item x="208"/>
        <item x="232"/>
        <item x="26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numFmtId="43" outline="0" showAll="0"/>
    <pivotField compact="0" outline="0" showAll="0"/>
    <pivotField axis="axisPage" compact="0" outline="0" showAll="0">
      <items count="4">
        <item x="1"/>
        <item x="0"/>
        <item m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multipleItemSelectionAllowed="1" showAll="0">
      <items count="30">
        <item x="20"/>
        <item m="1" x="28"/>
        <item x="11"/>
        <item x="4"/>
        <item x="8"/>
        <item x="24"/>
        <item x="5"/>
        <item x="3"/>
        <item x="9"/>
        <item x="16"/>
        <item x="13"/>
        <item x="2"/>
        <item x="25"/>
        <item x="19"/>
        <item x="23"/>
        <item x="18"/>
        <item x="10"/>
        <item x="7"/>
        <item x="21"/>
        <item x="27"/>
        <item x="26"/>
        <item x="6"/>
        <item x="22"/>
        <item x="17"/>
        <item x="15"/>
        <item x="12"/>
        <item x="0"/>
        <item x="1"/>
        <item x="14"/>
        <item t="default"/>
      </items>
    </pivotField>
    <pivotField axis="axisPage" compact="0" outline="0" showAll="0">
      <items count="4">
        <item x="0"/>
        <item x="1"/>
        <item m="1" x="2"/>
        <item t="default"/>
      </items>
    </pivotField>
    <pivotField axis="axisPage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11"/>
  </rowFields>
  <rowItems count="6">
    <i>
      <x v="162"/>
      <x v="209"/>
      <x v="17"/>
    </i>
    <i r="1">
      <x v="200"/>
      <x v="17"/>
    </i>
    <i r="1">
      <x v="131"/>
      <x v="24"/>
    </i>
    <i r="1">
      <x v="84"/>
      <x v="8"/>
    </i>
    <i t="default">
      <x v="162"/>
    </i>
    <i t="grand">
      <x/>
    </i>
  </rowItems>
  <colItems count="1">
    <i/>
  </colItems>
  <pageFields count="3">
    <pageField fld="12" item="0" hier="-1"/>
    <pageField fld="13" item="7" hier="-1"/>
    <pageField fld="6" item="0" hier="-1"/>
  </pageFields>
  <dataFields count="1">
    <dataField name="R$" fld="4" baseField="0" baseItem="0" numFmtId="43"/>
  </dataFields>
  <formats count="148">
    <format dxfId="602">
      <pivotArea type="all" dataOnly="0" outline="0" fieldPosition="0"/>
    </format>
    <format dxfId="601">
      <pivotArea outline="0" collapsedLevelsAreSubtotals="1" fieldPosition="0"/>
    </format>
    <format dxfId="600">
      <pivotArea field="0" type="button" dataOnly="0" labelOnly="1" outline="0" axis="axisRow" fieldPosition="0"/>
    </format>
    <format dxfId="599">
      <pivotArea dataOnly="0" labelOnly="1" grandRow="1" outline="0" fieldPosition="0"/>
    </format>
    <format dxfId="598">
      <pivotArea dataOnly="0" labelOnly="1" outline="0" axis="axisValues" fieldPosition="0"/>
    </format>
    <format dxfId="597">
      <pivotArea outline="0" collapsedLevelsAreSubtotals="1" fieldPosition="0"/>
    </format>
    <format dxfId="596">
      <pivotArea type="all" dataOnly="0" outline="0" fieldPosition="0"/>
    </format>
    <format dxfId="595">
      <pivotArea field="0" type="button" dataOnly="0" labelOnly="1" outline="0" axis="axisRow" fieldPosition="0"/>
    </format>
    <format dxfId="594">
      <pivotArea dataOnly="0" labelOnly="1" outline="0" axis="axisValues" fieldPosition="0"/>
    </format>
    <format dxfId="593">
      <pivotArea grandRow="1" outline="0" collapsedLevelsAreSubtotals="1" fieldPosition="0"/>
    </format>
    <format dxfId="592">
      <pivotArea field="0" type="button" dataOnly="0" labelOnly="1" outline="0" axis="axisRow" fieldPosition="0"/>
    </format>
    <format dxfId="591">
      <pivotArea collapsedLevelsAreSubtotals="1" fieldPosition="0">
        <references count="1">
          <reference field="0" count="1">
            <x v="174"/>
          </reference>
        </references>
      </pivotArea>
    </format>
    <format dxfId="590">
      <pivotArea collapsedLevelsAreSubtotals="1" fieldPosition="0">
        <references count="2">
          <reference field="0" count="1" selected="0">
            <x v="174"/>
          </reference>
          <reference field="1" count="2">
            <x v="66"/>
            <x v="73"/>
          </reference>
        </references>
      </pivotArea>
    </format>
    <format dxfId="589">
      <pivotArea collapsedLevelsAreSubtotals="1" fieldPosition="0">
        <references count="1">
          <reference field="0" count="1">
            <x v="175"/>
          </reference>
        </references>
      </pivotArea>
    </format>
    <format dxfId="588">
      <pivotArea collapsedLevelsAreSubtotals="1" fieldPosition="0">
        <references count="2">
          <reference field="0" count="1" selected="0">
            <x v="175"/>
          </reference>
          <reference field="1" count="2">
            <x v="33"/>
            <x v="117"/>
          </reference>
        </references>
      </pivotArea>
    </format>
    <format dxfId="587">
      <pivotArea collapsedLevelsAreSubtotals="1" fieldPosition="0">
        <references count="1">
          <reference field="0" count="1">
            <x v="176"/>
          </reference>
        </references>
      </pivotArea>
    </format>
    <format dxfId="586">
      <pivotArea collapsedLevelsAreSubtotals="1" fieldPosition="0">
        <references count="2">
          <reference field="0" count="1" selected="0">
            <x v="176"/>
          </reference>
          <reference field="1" count="1">
            <x v="314"/>
          </reference>
        </references>
      </pivotArea>
    </format>
    <format dxfId="585">
      <pivotArea collapsedLevelsAreSubtotals="1" fieldPosition="0">
        <references count="1">
          <reference field="0" count="1">
            <x v="177"/>
          </reference>
        </references>
      </pivotArea>
    </format>
    <format dxfId="584">
      <pivotArea collapsedLevelsAreSubtotals="1" fieldPosition="0">
        <references count="2">
          <reference field="0" count="1" selected="0">
            <x v="177"/>
          </reference>
          <reference field="1" count="7">
            <x v="21"/>
            <x v="22"/>
            <x v="72"/>
            <x v="76"/>
            <x v="78"/>
            <x v="243"/>
            <x v="350"/>
          </reference>
        </references>
      </pivotArea>
    </format>
    <format dxfId="583">
      <pivotArea collapsedLevelsAreSubtotals="1" fieldPosition="0">
        <references count="1">
          <reference field="0" count="1">
            <x v="178"/>
          </reference>
        </references>
      </pivotArea>
    </format>
    <format dxfId="582">
      <pivotArea collapsedLevelsAreSubtotals="1" fieldPosition="0">
        <references count="2">
          <reference field="0" count="1" selected="0">
            <x v="178"/>
          </reference>
          <reference field="1" count="1">
            <x v="295"/>
          </reference>
        </references>
      </pivotArea>
    </format>
    <format dxfId="581">
      <pivotArea collapsedLevelsAreSubtotals="1" fieldPosition="0">
        <references count="1">
          <reference field="0" count="1">
            <x v="179"/>
          </reference>
        </references>
      </pivotArea>
    </format>
    <format dxfId="580">
      <pivotArea collapsedLevelsAreSubtotals="1" fieldPosition="0">
        <references count="2">
          <reference field="0" count="1" selected="0">
            <x v="179"/>
          </reference>
          <reference field="1" count="2">
            <x v="238"/>
            <x v="255"/>
          </reference>
        </references>
      </pivotArea>
    </format>
    <format dxfId="579">
      <pivotArea collapsedLevelsAreSubtotals="1" fieldPosition="0">
        <references count="1">
          <reference field="0" count="1">
            <x v="180"/>
          </reference>
        </references>
      </pivotArea>
    </format>
    <format dxfId="578">
      <pivotArea collapsedLevelsAreSubtotals="1" fieldPosition="0">
        <references count="2">
          <reference field="0" count="1" selected="0">
            <x v="180"/>
          </reference>
          <reference field="1" count="3">
            <x v="62"/>
            <x v="231"/>
            <x v="302"/>
          </reference>
        </references>
      </pivotArea>
    </format>
    <format dxfId="577">
      <pivotArea collapsedLevelsAreSubtotals="1" fieldPosition="0">
        <references count="1">
          <reference field="0" count="1">
            <x v="181"/>
          </reference>
        </references>
      </pivotArea>
    </format>
    <format dxfId="576">
      <pivotArea collapsedLevelsAreSubtotals="1" fieldPosition="0">
        <references count="2">
          <reference field="0" count="1" selected="0">
            <x v="181"/>
          </reference>
          <reference field="1" count="4">
            <x v="136"/>
            <x v="194"/>
            <x v="259"/>
            <x v="267"/>
          </reference>
        </references>
      </pivotArea>
    </format>
    <format dxfId="575">
      <pivotArea collapsedLevelsAreSubtotals="1" fieldPosition="0">
        <references count="1">
          <reference field="0" count="1">
            <x v="182"/>
          </reference>
        </references>
      </pivotArea>
    </format>
    <format dxfId="574">
      <pivotArea collapsedLevelsAreSubtotals="1" fieldPosition="0">
        <references count="2">
          <reference field="0" count="1" selected="0">
            <x v="182"/>
          </reference>
          <reference field="1" count="4">
            <x v="293"/>
            <x v="332"/>
            <x v="342"/>
            <x v="347"/>
          </reference>
        </references>
      </pivotArea>
    </format>
    <format dxfId="573">
      <pivotArea dataOnly="0" labelOnly="1" fieldPosition="0">
        <references count="1">
          <reference field="0" count="0"/>
        </references>
      </pivotArea>
    </format>
    <format dxfId="572">
      <pivotArea dataOnly="0" labelOnly="1" fieldPosition="0">
        <references count="2">
          <reference field="0" count="1" selected="0">
            <x v="174"/>
          </reference>
          <reference field="1" count="2">
            <x v="66"/>
            <x v="73"/>
          </reference>
        </references>
      </pivotArea>
    </format>
    <format dxfId="571">
      <pivotArea dataOnly="0" labelOnly="1" fieldPosition="0">
        <references count="2">
          <reference field="0" count="1" selected="0">
            <x v="175"/>
          </reference>
          <reference field="1" count="2">
            <x v="33"/>
            <x v="117"/>
          </reference>
        </references>
      </pivotArea>
    </format>
    <format dxfId="570">
      <pivotArea dataOnly="0" labelOnly="1" fieldPosition="0">
        <references count="2">
          <reference field="0" count="1" selected="0">
            <x v="176"/>
          </reference>
          <reference field="1" count="1">
            <x v="314"/>
          </reference>
        </references>
      </pivotArea>
    </format>
    <format dxfId="569">
      <pivotArea dataOnly="0" labelOnly="1" fieldPosition="0">
        <references count="2">
          <reference field="0" count="1" selected="0">
            <x v="177"/>
          </reference>
          <reference field="1" count="7">
            <x v="21"/>
            <x v="22"/>
            <x v="72"/>
            <x v="76"/>
            <x v="78"/>
            <x v="243"/>
            <x v="350"/>
          </reference>
        </references>
      </pivotArea>
    </format>
    <format dxfId="568">
      <pivotArea dataOnly="0" labelOnly="1" fieldPosition="0">
        <references count="2">
          <reference field="0" count="1" selected="0">
            <x v="178"/>
          </reference>
          <reference field="1" count="1">
            <x v="295"/>
          </reference>
        </references>
      </pivotArea>
    </format>
    <format dxfId="567">
      <pivotArea dataOnly="0" labelOnly="1" fieldPosition="0">
        <references count="2">
          <reference field="0" count="1" selected="0">
            <x v="179"/>
          </reference>
          <reference field="1" count="2">
            <x v="238"/>
            <x v="255"/>
          </reference>
        </references>
      </pivotArea>
    </format>
    <format dxfId="566">
      <pivotArea dataOnly="0" labelOnly="1" fieldPosition="0">
        <references count="2">
          <reference field="0" count="1" selected="0">
            <x v="180"/>
          </reference>
          <reference field="1" count="3">
            <x v="62"/>
            <x v="231"/>
            <x v="302"/>
          </reference>
        </references>
      </pivotArea>
    </format>
    <format dxfId="565">
      <pivotArea dataOnly="0" labelOnly="1" fieldPosition="0">
        <references count="2">
          <reference field="0" count="1" selected="0">
            <x v="181"/>
          </reference>
          <reference field="1" count="4">
            <x v="136"/>
            <x v="194"/>
            <x v="259"/>
            <x v="267"/>
          </reference>
        </references>
      </pivotArea>
    </format>
    <format dxfId="564">
      <pivotArea dataOnly="0" labelOnly="1" fieldPosition="0">
        <references count="2">
          <reference field="0" count="1" selected="0">
            <x v="182"/>
          </reference>
          <reference field="1" count="4">
            <x v="293"/>
            <x v="332"/>
            <x v="342"/>
            <x v="347"/>
          </reference>
        </references>
      </pivotArea>
    </format>
    <format dxfId="563">
      <pivotArea field="0" type="button" dataOnly="0" labelOnly="1" outline="0" axis="axisRow" fieldPosition="0"/>
    </format>
    <format dxfId="562">
      <pivotArea dataOnly="0" labelOnly="1" outline="0" axis="axisValues" fieldPosition="0"/>
    </format>
    <format dxfId="561">
      <pivotArea dataOnly="0" labelOnly="1" fieldPosition="0">
        <references count="1">
          <reference field="0" count="0"/>
        </references>
      </pivotArea>
    </format>
    <format dxfId="560">
      <pivotArea dataOnly="0" labelOnly="1" fieldPosition="0">
        <references count="2">
          <reference field="0" count="1" selected="0">
            <x v="174"/>
          </reference>
          <reference field="1" count="2">
            <x v="66"/>
            <x v="73"/>
          </reference>
        </references>
      </pivotArea>
    </format>
    <format dxfId="559">
      <pivotArea dataOnly="0" labelOnly="1" fieldPosition="0">
        <references count="2">
          <reference field="0" count="1" selected="0">
            <x v="175"/>
          </reference>
          <reference field="1" count="2">
            <x v="33"/>
            <x v="117"/>
          </reference>
        </references>
      </pivotArea>
    </format>
    <format dxfId="558">
      <pivotArea dataOnly="0" labelOnly="1" fieldPosition="0">
        <references count="2">
          <reference field="0" count="1" selected="0">
            <x v="176"/>
          </reference>
          <reference field="1" count="1">
            <x v="314"/>
          </reference>
        </references>
      </pivotArea>
    </format>
    <format dxfId="557">
      <pivotArea dataOnly="0" labelOnly="1" fieldPosition="0">
        <references count="2">
          <reference field="0" count="1" selected="0">
            <x v="177"/>
          </reference>
          <reference field="1" count="7">
            <x v="21"/>
            <x v="22"/>
            <x v="72"/>
            <x v="76"/>
            <x v="78"/>
            <x v="243"/>
            <x v="350"/>
          </reference>
        </references>
      </pivotArea>
    </format>
    <format dxfId="556">
      <pivotArea dataOnly="0" labelOnly="1" fieldPosition="0">
        <references count="2">
          <reference field="0" count="1" selected="0">
            <x v="178"/>
          </reference>
          <reference field="1" count="1">
            <x v="295"/>
          </reference>
        </references>
      </pivotArea>
    </format>
    <format dxfId="555">
      <pivotArea dataOnly="0" labelOnly="1" fieldPosition="0">
        <references count="2">
          <reference field="0" count="1" selected="0">
            <x v="179"/>
          </reference>
          <reference field="1" count="2">
            <x v="238"/>
            <x v="255"/>
          </reference>
        </references>
      </pivotArea>
    </format>
    <format dxfId="554">
      <pivotArea dataOnly="0" labelOnly="1" fieldPosition="0">
        <references count="2">
          <reference field="0" count="1" selected="0">
            <x v="180"/>
          </reference>
          <reference field="1" count="3">
            <x v="62"/>
            <x v="231"/>
            <x v="302"/>
          </reference>
        </references>
      </pivotArea>
    </format>
    <format dxfId="553">
      <pivotArea dataOnly="0" labelOnly="1" fieldPosition="0">
        <references count="2">
          <reference field="0" count="1" selected="0">
            <x v="181"/>
          </reference>
          <reference field="1" count="4">
            <x v="136"/>
            <x v="194"/>
            <x v="259"/>
            <x v="267"/>
          </reference>
        </references>
      </pivotArea>
    </format>
    <format dxfId="552">
      <pivotArea dataOnly="0" labelOnly="1" fieldPosition="0">
        <references count="2">
          <reference field="0" count="1" selected="0">
            <x v="182"/>
          </reference>
          <reference field="1" count="4">
            <x v="293"/>
            <x v="332"/>
            <x v="342"/>
            <x v="347"/>
          </reference>
        </references>
      </pivotArea>
    </format>
    <format dxfId="551">
      <pivotArea dataOnly="0" labelOnly="1" outline="0" fieldPosition="0">
        <references count="1">
          <reference field="0" count="0"/>
        </references>
      </pivotArea>
    </format>
    <format dxfId="550">
      <pivotArea dataOnly="0" labelOnly="1" outline="0" fieldPosition="0">
        <references count="1">
          <reference field="0" count="1">
            <x v="163"/>
          </reference>
        </references>
      </pivotArea>
    </format>
    <format dxfId="549">
      <pivotArea type="all" dataOnly="0" outline="0" fieldPosition="0"/>
    </format>
    <format dxfId="548">
      <pivotArea field="0" type="button" dataOnly="0" labelOnly="1" outline="0" axis="axisRow" fieldPosition="0"/>
    </format>
    <format dxfId="547">
      <pivotArea field="1" type="button" dataOnly="0" labelOnly="1" outline="0" axis="axisRow" fieldPosition="1"/>
    </format>
    <format dxfId="546">
      <pivotArea field="11" type="button" dataOnly="0" labelOnly="1" outline="0" axis="axisRow" fieldPosition="2"/>
    </format>
    <format dxfId="545">
      <pivotArea dataOnly="0" labelOnly="1" outline="0" axis="axisValues" fieldPosition="0"/>
    </format>
    <format dxfId="544">
      <pivotArea outline="0" collapsedLevelsAreSubtotals="1" fieldPosition="0"/>
    </format>
    <format dxfId="543">
      <pivotArea dataOnly="0" labelOnly="1" outline="0" fieldPosition="0">
        <references count="1">
          <reference field="0" count="0"/>
        </references>
      </pivotArea>
    </format>
    <format dxfId="542">
      <pivotArea dataOnly="0" labelOnly="1" outline="0" fieldPosition="0">
        <references count="1">
          <reference field="0" count="0" defaultSubtotal="1"/>
        </references>
      </pivotArea>
    </format>
    <format dxfId="541">
      <pivotArea dataOnly="0" labelOnly="1" grandRow="1" outline="0" fieldPosition="0"/>
    </format>
    <format dxfId="540">
      <pivotArea dataOnly="0" labelOnly="1" outline="0" fieldPosition="0">
        <references count="2">
          <reference field="0" count="1" selected="0">
            <x v="162"/>
          </reference>
          <reference field="1" count="4">
            <x v="84"/>
            <x v="131"/>
            <x v="200"/>
            <x v="209"/>
          </reference>
        </references>
      </pivotArea>
    </format>
    <format dxfId="539">
      <pivotArea dataOnly="0" labelOnly="1" outline="0" fieldPosition="0">
        <references count="2">
          <reference field="0" count="1" selected="0">
            <x v="163"/>
          </reference>
          <reference field="1" count="1">
            <x v="33"/>
          </reference>
        </references>
      </pivotArea>
    </format>
    <format dxfId="538">
      <pivotArea dataOnly="0" labelOnly="1" outline="0" fieldPosition="0">
        <references count="2">
          <reference field="0" count="1" selected="0">
            <x v="165"/>
          </reference>
          <reference field="1" count="3">
            <x v="93"/>
            <x v="150"/>
            <x v="151"/>
          </reference>
        </references>
      </pivotArea>
    </format>
    <format dxfId="537">
      <pivotArea dataOnly="0" labelOnly="1" outline="0" fieldPosition="0">
        <references count="2">
          <reference field="0" count="1" selected="0">
            <x v="166"/>
          </reference>
          <reference field="1" count="3">
            <x v="90"/>
            <x v="252"/>
            <x v="322"/>
          </reference>
        </references>
      </pivotArea>
    </format>
    <format dxfId="536">
      <pivotArea dataOnly="0" labelOnly="1" outline="0" fieldPosition="0">
        <references count="2">
          <reference field="0" count="1" selected="0">
            <x v="167"/>
          </reference>
          <reference field="1" count="6">
            <x v="96"/>
            <x v="105"/>
            <x v="120"/>
            <x v="182"/>
            <x v="226"/>
            <x v="298"/>
          </reference>
        </references>
      </pivotArea>
    </format>
    <format dxfId="535">
      <pivotArea dataOnly="0" labelOnly="1" outline="0" fieldPosition="0">
        <references count="2">
          <reference field="0" count="1" selected="0">
            <x v="168"/>
          </reference>
          <reference field="1" count="3">
            <x v="35"/>
            <x v="40"/>
            <x v="220"/>
          </reference>
        </references>
      </pivotArea>
    </format>
    <format dxfId="534">
      <pivotArea dataOnly="0" labelOnly="1" outline="0" fieldPosition="0">
        <references count="2">
          <reference field="0" count="1" selected="0">
            <x v="169"/>
          </reference>
          <reference field="1" count="8">
            <x v="69"/>
            <x v="70"/>
            <x v="81"/>
            <x v="167"/>
            <x v="174"/>
            <x v="294"/>
            <x v="300"/>
            <x v="301"/>
          </reference>
        </references>
      </pivotArea>
    </format>
    <format dxfId="533">
      <pivotArea dataOnly="0" labelOnly="1" outline="0" fieldPosition="0">
        <references count="2">
          <reference field="0" count="1" selected="0">
            <x v="170"/>
          </reference>
          <reference field="1" count="1">
            <x v="32"/>
          </reference>
        </references>
      </pivotArea>
    </format>
    <format dxfId="532">
      <pivotArea dataOnly="0" labelOnly="1" outline="0" fieldPosition="0">
        <references count="2">
          <reference field="0" count="1" selected="0">
            <x v="171"/>
          </reference>
          <reference field="1" count="2">
            <x v="139"/>
            <x v="157"/>
          </reference>
        </references>
      </pivotArea>
    </format>
    <format dxfId="531">
      <pivotArea dataOnly="0" labelOnly="1" outline="0" fieldPosition="0">
        <references count="2">
          <reference field="0" count="1" selected="0">
            <x v="173"/>
          </reference>
          <reference field="1" count="3">
            <x v="67"/>
            <x v="133"/>
            <x v="280"/>
          </reference>
        </references>
      </pivotArea>
    </format>
    <format dxfId="530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209"/>
          </reference>
          <reference field="11" count="1">
            <x v="17"/>
          </reference>
        </references>
      </pivotArea>
    </format>
    <format dxfId="529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200"/>
          </reference>
          <reference field="11" count="1">
            <x v="17"/>
          </reference>
        </references>
      </pivotArea>
    </format>
    <format dxfId="528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131"/>
          </reference>
          <reference field="11" count="1">
            <x v="24"/>
          </reference>
        </references>
      </pivotArea>
    </format>
    <format dxfId="527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84"/>
          </reference>
          <reference field="11" count="1">
            <x v="8"/>
          </reference>
        </references>
      </pivotArea>
    </format>
    <format dxfId="526">
      <pivotArea dataOnly="0" labelOnly="1" outline="0" fieldPosition="0">
        <references count="3">
          <reference field="0" count="1" selected="0">
            <x v="163"/>
          </reference>
          <reference field="1" count="1" selected="0">
            <x v="33"/>
          </reference>
          <reference field="11" count="1">
            <x v="9"/>
          </reference>
        </references>
      </pivotArea>
    </format>
    <format dxfId="525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151"/>
          </reference>
          <reference field="11" count="1">
            <x v="17"/>
          </reference>
        </references>
      </pivotArea>
    </format>
    <format dxfId="524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93"/>
          </reference>
          <reference field="11" count="1">
            <x v="23"/>
          </reference>
        </references>
      </pivotArea>
    </format>
    <format dxfId="523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150"/>
          </reference>
          <reference field="11" count="1">
            <x v="23"/>
          </reference>
        </references>
      </pivotArea>
    </format>
    <format dxfId="522">
      <pivotArea dataOnly="0" labelOnly="1" outline="0" fieldPosition="0">
        <references count="3">
          <reference field="0" count="1" selected="0">
            <x v="166"/>
          </reference>
          <reference field="1" count="1" selected="0">
            <x v="322"/>
          </reference>
          <reference field="11" count="1">
            <x v="10"/>
          </reference>
        </references>
      </pivotArea>
    </format>
    <format dxfId="521">
      <pivotArea dataOnly="0" labelOnly="1" outline="0" fieldPosition="0">
        <references count="3">
          <reference field="0" count="1" selected="0">
            <x v="166"/>
          </reference>
          <reference field="1" count="1" selected="0">
            <x v="90"/>
          </reference>
          <reference field="11" count="1">
            <x v="17"/>
          </reference>
        </references>
      </pivotArea>
    </format>
    <format dxfId="520">
      <pivotArea dataOnly="0" labelOnly="1" outline="0" fieldPosition="0">
        <references count="3">
          <reference field="0" count="1" selected="0">
            <x v="166"/>
          </reference>
          <reference field="1" count="1" selected="0">
            <x v="252"/>
          </reference>
          <reference field="11" count="1">
            <x v="17"/>
          </reference>
        </references>
      </pivotArea>
    </format>
    <format dxfId="519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226"/>
          </reference>
          <reference field="11" count="1">
            <x v="17"/>
          </reference>
        </references>
      </pivotArea>
    </format>
    <format dxfId="518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182"/>
          </reference>
          <reference field="11" count="1">
            <x v="17"/>
          </reference>
        </references>
      </pivotArea>
    </format>
    <format dxfId="517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120"/>
          </reference>
          <reference field="11" count="1">
            <x v="17"/>
          </reference>
        </references>
      </pivotArea>
    </format>
    <format dxfId="516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105"/>
          </reference>
          <reference field="11" count="1">
            <x v="10"/>
          </reference>
        </references>
      </pivotArea>
    </format>
    <format dxfId="515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298"/>
          </reference>
          <reference field="11" count="1">
            <x v="17"/>
          </reference>
        </references>
      </pivotArea>
    </format>
    <format dxfId="514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96"/>
          </reference>
          <reference field="11" count="1">
            <x v="17"/>
          </reference>
        </references>
      </pivotArea>
    </format>
    <format dxfId="513">
      <pivotArea dataOnly="0" labelOnly="1" outline="0" fieldPosition="0">
        <references count="3">
          <reference field="0" count="1" selected="0">
            <x v="168"/>
          </reference>
          <reference field="1" count="1" selected="0">
            <x v="220"/>
          </reference>
          <reference field="11" count="1">
            <x v="17"/>
          </reference>
        </references>
      </pivotArea>
    </format>
    <format dxfId="512">
      <pivotArea dataOnly="0" labelOnly="1" outline="0" fieldPosition="0">
        <references count="3">
          <reference field="0" count="1" selected="0">
            <x v="168"/>
          </reference>
          <reference field="1" count="1" selected="0">
            <x v="35"/>
          </reference>
          <reference field="11" count="1">
            <x v="17"/>
          </reference>
        </references>
      </pivotArea>
    </format>
    <format dxfId="511">
      <pivotArea dataOnly="0" labelOnly="1" outline="0" fieldPosition="0">
        <references count="3">
          <reference field="0" count="1" selected="0">
            <x v="168"/>
          </reference>
          <reference field="1" count="1" selected="0">
            <x v="40"/>
          </reference>
          <reference field="11" count="1">
            <x v="17"/>
          </reference>
        </references>
      </pivotArea>
    </format>
    <format dxfId="510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174"/>
          </reference>
          <reference field="11" count="1">
            <x v="17"/>
          </reference>
        </references>
      </pivotArea>
    </format>
    <format dxfId="509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167"/>
          </reference>
          <reference field="11" count="1">
            <x v="17"/>
          </reference>
        </references>
      </pivotArea>
    </format>
    <format dxfId="508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300"/>
          </reference>
          <reference field="11" count="1">
            <x v="15"/>
          </reference>
        </references>
      </pivotArea>
    </format>
    <format dxfId="507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81"/>
          </reference>
          <reference field="11" count="1">
            <x v="6"/>
          </reference>
        </references>
      </pivotArea>
    </format>
    <format dxfId="506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301"/>
          </reference>
          <reference field="11" count="1">
            <x v="13"/>
          </reference>
        </references>
      </pivotArea>
    </format>
    <format dxfId="505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69"/>
          </reference>
          <reference field="11" count="1">
            <x v="17"/>
          </reference>
        </references>
      </pivotArea>
    </format>
    <format dxfId="504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70"/>
          </reference>
          <reference field="11" count="1">
            <x v="17"/>
          </reference>
        </references>
      </pivotArea>
    </format>
    <format dxfId="503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294"/>
          </reference>
          <reference field="11" count="1">
            <x v="0"/>
          </reference>
        </references>
      </pivotArea>
    </format>
    <format dxfId="502">
      <pivotArea dataOnly="0" labelOnly="1" outline="0" fieldPosition="0">
        <references count="3">
          <reference field="0" count="1" selected="0">
            <x v="170"/>
          </reference>
          <reference field="1" count="1" selected="0">
            <x v="32"/>
          </reference>
          <reference field="11" count="1">
            <x v="17"/>
          </reference>
        </references>
      </pivotArea>
    </format>
    <format dxfId="501">
      <pivotArea dataOnly="0" labelOnly="1" outline="0" fieldPosition="0">
        <references count="3">
          <reference field="0" count="1" selected="0">
            <x v="171"/>
          </reference>
          <reference field="1" count="1" selected="0">
            <x v="157"/>
          </reference>
          <reference field="11" count="1">
            <x v="17"/>
          </reference>
        </references>
      </pivotArea>
    </format>
    <format dxfId="500">
      <pivotArea dataOnly="0" labelOnly="1" outline="0" fieldPosition="0">
        <references count="3">
          <reference field="0" count="1" selected="0">
            <x v="171"/>
          </reference>
          <reference field="1" count="1" selected="0">
            <x v="139"/>
          </reference>
          <reference field="11" count="1">
            <x v="17"/>
          </reference>
        </references>
      </pivotArea>
    </format>
    <format dxfId="499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67"/>
          </reference>
          <reference field="11" count="1">
            <x v="11"/>
          </reference>
        </references>
      </pivotArea>
    </format>
    <format dxfId="498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133"/>
          </reference>
          <reference field="11" count="1">
            <x v="21"/>
          </reference>
        </references>
      </pivotArea>
    </format>
    <format dxfId="497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280"/>
          </reference>
          <reference field="11" count="1">
            <x v="21"/>
          </reference>
        </references>
      </pivotArea>
    </format>
    <format dxfId="496">
      <pivotArea dataOnly="0" labelOnly="1" outline="0" fieldPosition="0">
        <references count="1">
          <reference field="0" count="1">
            <x v="162"/>
          </reference>
        </references>
      </pivotArea>
    </format>
    <format dxfId="495">
      <pivotArea dataOnly="0" labelOnly="1" outline="0" fieldPosition="0">
        <references count="1">
          <reference field="0" count="1" defaultSubtotal="1">
            <x v="162"/>
          </reference>
        </references>
      </pivotArea>
    </format>
    <format dxfId="494">
      <pivotArea dataOnly="0" labelOnly="1" outline="0" fieldPosition="0">
        <references count="1">
          <reference field="0" count="1">
            <x v="163"/>
          </reference>
        </references>
      </pivotArea>
    </format>
    <format dxfId="493">
      <pivotArea dataOnly="0" labelOnly="1" outline="0" fieldPosition="0">
        <references count="1">
          <reference field="0" count="1" defaultSubtotal="1">
            <x v="163"/>
          </reference>
        </references>
      </pivotArea>
    </format>
    <format dxfId="492">
      <pivotArea dataOnly="0" labelOnly="1" outline="0" fieldPosition="0">
        <references count="1">
          <reference field="0" count="1">
            <x v="165"/>
          </reference>
        </references>
      </pivotArea>
    </format>
    <format dxfId="491">
      <pivotArea dataOnly="0" labelOnly="1" outline="0" fieldPosition="0">
        <references count="1">
          <reference field="0" count="1" defaultSubtotal="1">
            <x v="165"/>
          </reference>
        </references>
      </pivotArea>
    </format>
    <format dxfId="490">
      <pivotArea dataOnly="0" labelOnly="1" outline="0" fieldPosition="0">
        <references count="1">
          <reference field="0" count="1">
            <x v="166"/>
          </reference>
        </references>
      </pivotArea>
    </format>
    <format dxfId="489">
      <pivotArea dataOnly="0" labelOnly="1" outline="0" fieldPosition="0">
        <references count="1">
          <reference field="0" count="1" defaultSubtotal="1">
            <x v="166"/>
          </reference>
        </references>
      </pivotArea>
    </format>
    <format dxfId="488">
      <pivotArea dataOnly="0" labelOnly="1" outline="0" fieldPosition="0">
        <references count="1">
          <reference field="0" count="1">
            <x v="167"/>
          </reference>
        </references>
      </pivotArea>
    </format>
    <format dxfId="487">
      <pivotArea dataOnly="0" labelOnly="1" outline="0" fieldPosition="0">
        <references count="1">
          <reference field="0" count="1" defaultSubtotal="1">
            <x v="167"/>
          </reference>
        </references>
      </pivotArea>
    </format>
    <format dxfId="486">
      <pivotArea dataOnly="0" labelOnly="1" outline="0" fieldPosition="0">
        <references count="1">
          <reference field="0" count="1">
            <x v="168"/>
          </reference>
        </references>
      </pivotArea>
    </format>
    <format dxfId="485">
      <pivotArea dataOnly="0" labelOnly="1" outline="0" fieldPosition="0">
        <references count="1">
          <reference field="0" count="1" defaultSubtotal="1">
            <x v="168"/>
          </reference>
        </references>
      </pivotArea>
    </format>
    <format dxfId="484">
      <pivotArea dataOnly="0" labelOnly="1" outline="0" fieldPosition="0">
        <references count="1">
          <reference field="0" count="1">
            <x v="169"/>
          </reference>
        </references>
      </pivotArea>
    </format>
    <format dxfId="483">
      <pivotArea dataOnly="0" labelOnly="1" outline="0" fieldPosition="0">
        <references count="1">
          <reference field="0" count="1" defaultSubtotal="1">
            <x v="169"/>
          </reference>
        </references>
      </pivotArea>
    </format>
    <format dxfId="482">
      <pivotArea dataOnly="0" labelOnly="1" outline="0" fieldPosition="0">
        <references count="1">
          <reference field="0" count="1">
            <x v="170"/>
          </reference>
        </references>
      </pivotArea>
    </format>
    <format dxfId="481">
      <pivotArea dataOnly="0" labelOnly="1" outline="0" fieldPosition="0">
        <references count="1">
          <reference field="0" count="1" defaultSubtotal="1">
            <x v="170"/>
          </reference>
        </references>
      </pivotArea>
    </format>
    <format dxfId="480">
      <pivotArea dataOnly="0" labelOnly="1" outline="0" fieldPosition="0">
        <references count="1">
          <reference field="0" count="1">
            <x v="171"/>
          </reference>
        </references>
      </pivotArea>
    </format>
    <format dxfId="479">
      <pivotArea dataOnly="0" labelOnly="1" outline="0" fieldPosition="0">
        <references count="1">
          <reference field="0" count="1" defaultSubtotal="1">
            <x v="171"/>
          </reference>
        </references>
      </pivotArea>
    </format>
    <format dxfId="478">
      <pivotArea dataOnly="0" labelOnly="1" outline="0" fieldPosition="0">
        <references count="1">
          <reference field="0" count="1">
            <x v="173"/>
          </reference>
        </references>
      </pivotArea>
    </format>
    <format dxfId="477">
      <pivotArea dataOnly="0" labelOnly="1" outline="0" fieldPosition="0">
        <references count="1">
          <reference field="0" count="1" defaultSubtotal="1">
            <x v="173"/>
          </reference>
        </references>
      </pivotArea>
    </format>
    <format dxfId="476">
      <pivotArea dataOnly="0" labelOnly="1" grandRow="1" outline="0" fieldPosition="0"/>
    </format>
    <format dxfId="475">
      <pivotArea dataOnly="0" labelOnly="1" outline="0" fieldPosition="0">
        <references count="1">
          <reference field="0" count="1">
            <x v="162"/>
          </reference>
        </references>
      </pivotArea>
    </format>
    <format dxfId="474">
      <pivotArea dataOnly="0" labelOnly="1" outline="0" fieldPosition="0">
        <references count="1">
          <reference field="0" count="1" defaultSubtotal="1">
            <x v="162"/>
          </reference>
        </references>
      </pivotArea>
    </format>
    <format dxfId="473">
      <pivotArea dataOnly="0" labelOnly="1" outline="0" fieldPosition="0">
        <references count="1">
          <reference field="0" count="1">
            <x v="163"/>
          </reference>
        </references>
      </pivotArea>
    </format>
    <format dxfId="472">
      <pivotArea dataOnly="0" labelOnly="1" outline="0" fieldPosition="0">
        <references count="1">
          <reference field="0" count="1" defaultSubtotal="1">
            <x v="163"/>
          </reference>
        </references>
      </pivotArea>
    </format>
    <format dxfId="471">
      <pivotArea dataOnly="0" labelOnly="1" outline="0" fieldPosition="0">
        <references count="1">
          <reference field="0" count="1">
            <x v="165"/>
          </reference>
        </references>
      </pivotArea>
    </format>
    <format dxfId="470">
      <pivotArea dataOnly="0" labelOnly="1" outline="0" fieldPosition="0">
        <references count="1">
          <reference field="0" count="1" defaultSubtotal="1">
            <x v="165"/>
          </reference>
        </references>
      </pivotArea>
    </format>
    <format dxfId="469">
      <pivotArea dataOnly="0" labelOnly="1" outline="0" fieldPosition="0">
        <references count="1">
          <reference field="0" count="1">
            <x v="166"/>
          </reference>
        </references>
      </pivotArea>
    </format>
    <format dxfId="468">
      <pivotArea dataOnly="0" labelOnly="1" outline="0" fieldPosition="0">
        <references count="1">
          <reference field="0" count="1" defaultSubtotal="1">
            <x v="166"/>
          </reference>
        </references>
      </pivotArea>
    </format>
    <format dxfId="467">
      <pivotArea dataOnly="0" labelOnly="1" outline="0" fieldPosition="0">
        <references count="1">
          <reference field="0" count="1">
            <x v="167"/>
          </reference>
        </references>
      </pivotArea>
    </format>
    <format dxfId="466">
      <pivotArea dataOnly="0" labelOnly="1" outline="0" fieldPosition="0">
        <references count="1">
          <reference field="0" count="1" defaultSubtotal="1">
            <x v="167"/>
          </reference>
        </references>
      </pivotArea>
    </format>
    <format dxfId="465">
      <pivotArea dataOnly="0" labelOnly="1" outline="0" fieldPosition="0">
        <references count="1">
          <reference field="0" count="1">
            <x v="168"/>
          </reference>
        </references>
      </pivotArea>
    </format>
    <format dxfId="464">
      <pivotArea dataOnly="0" labelOnly="1" outline="0" fieldPosition="0">
        <references count="1">
          <reference field="0" count="1" defaultSubtotal="1">
            <x v="168"/>
          </reference>
        </references>
      </pivotArea>
    </format>
    <format dxfId="463">
      <pivotArea dataOnly="0" labelOnly="1" outline="0" fieldPosition="0">
        <references count="1">
          <reference field="0" count="1">
            <x v="169"/>
          </reference>
        </references>
      </pivotArea>
    </format>
    <format dxfId="462">
      <pivotArea dataOnly="0" labelOnly="1" outline="0" fieldPosition="0">
        <references count="1">
          <reference field="0" count="1" defaultSubtotal="1">
            <x v="169"/>
          </reference>
        </references>
      </pivotArea>
    </format>
    <format dxfId="461">
      <pivotArea dataOnly="0" labelOnly="1" outline="0" fieldPosition="0">
        <references count="1">
          <reference field="0" count="1">
            <x v="170"/>
          </reference>
        </references>
      </pivotArea>
    </format>
    <format dxfId="460">
      <pivotArea dataOnly="0" labelOnly="1" outline="0" fieldPosition="0">
        <references count="1">
          <reference field="0" count="1" defaultSubtotal="1">
            <x v="170"/>
          </reference>
        </references>
      </pivotArea>
    </format>
    <format dxfId="459">
      <pivotArea dataOnly="0" labelOnly="1" outline="0" fieldPosition="0">
        <references count="1">
          <reference field="0" count="1">
            <x v="171"/>
          </reference>
        </references>
      </pivotArea>
    </format>
    <format dxfId="458">
      <pivotArea dataOnly="0" labelOnly="1" outline="0" fieldPosition="0">
        <references count="1">
          <reference field="0" count="1" defaultSubtotal="1">
            <x v="171"/>
          </reference>
        </references>
      </pivotArea>
    </format>
    <format dxfId="457">
      <pivotArea dataOnly="0" labelOnly="1" outline="0" fieldPosition="0">
        <references count="1">
          <reference field="0" count="1">
            <x v="173"/>
          </reference>
        </references>
      </pivotArea>
    </format>
    <format dxfId="456">
      <pivotArea dataOnly="0" labelOnly="1" outline="0" fieldPosition="0">
        <references count="1">
          <reference field="0" count="1" defaultSubtotal="1">
            <x v="173"/>
          </reference>
        </references>
      </pivotArea>
    </format>
    <format dxfId="45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9C26D-C2CA-4A03-A2FE-728978ED7375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rowHeaderCaption="MÊS" colHeaderCaption=".">
  <location ref="AB41:AJ55" firstHeaderRow="1" firstDataRow="2" firstDataCol="1" rowPageCount="2" colPageCount="1"/>
  <pivotFields count="20">
    <pivotField numFmtId="14" showAll="0"/>
    <pivotField showAll="0"/>
    <pivotField showAll="0"/>
    <pivotField axis="axisRow" showAll="0" sortType="descending">
      <items count="19">
        <item x="5"/>
        <item x="6"/>
        <item x="15"/>
        <item x="2"/>
        <item x="17"/>
        <item x="14"/>
        <item x="10"/>
        <item x="0"/>
        <item x="16"/>
        <item x="4"/>
        <item x="3"/>
        <item x="1"/>
        <item x="8"/>
        <item x="12"/>
        <item x="11"/>
        <item x="13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dataField="1" numFmtId="43" showAll="0"/>
    <pivotField showAll="0"/>
    <pivotField showAll="0"/>
    <pivotField axis="axisPage" multipleItemSelectionAllowed="1" showAll="0">
      <items count="4">
        <item x="2"/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3">
    <i>
      <x v="7"/>
    </i>
    <i>
      <x v="15"/>
    </i>
    <i>
      <x v="12"/>
    </i>
    <i>
      <x v="6"/>
    </i>
    <i>
      <x v="13"/>
    </i>
    <i>
      <x v="16"/>
    </i>
    <i>
      <x v="8"/>
    </i>
    <i>
      <x v="2"/>
    </i>
    <i>
      <x v="4"/>
    </i>
    <i>
      <x v="14"/>
    </i>
    <i>
      <x v="10"/>
    </i>
    <i>
      <x v="5"/>
    </i>
    <i t="grand">
      <x/>
    </i>
  </rowItems>
  <colFields count="1">
    <field x="1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2" item="2" hier="-1"/>
    <pageField fld="11" hier="-1"/>
  </pageFields>
  <dataFields count="1">
    <dataField name="R$" fld="8" baseField="0" baseItem="0" numFmtId="43"/>
  </dataFields>
  <formats count="7">
    <format dxfId="371">
      <pivotArea outline="0" collapsedLevelsAreSubtotals="1" fieldPosition="0"/>
    </format>
    <format dxfId="370">
      <pivotArea dataOnly="0" labelOnly="1" outline="0" axis="axisValues" fieldPosition="0"/>
    </format>
    <format dxfId="369">
      <pivotArea type="all" dataOnly="0" outline="0" fieldPosition="0"/>
    </format>
    <format dxfId="368">
      <pivotArea outline="0" collapsedLevelsAreSubtotals="1" fieldPosition="0"/>
    </format>
    <format dxfId="367">
      <pivotArea field="13" type="button" dataOnly="0" labelOnly="1" outline="0" axis="axisCol" fieldPosition="0"/>
    </format>
    <format dxfId="366">
      <pivotArea dataOnly="0" labelOnly="1" grandRow="1" outline="0" fieldPosition="0"/>
    </format>
    <format dxfId="365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829EB-0130-481A-B38B-880F0C24D707}" name="Tabela dinâmica7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rowHeaderCaption="MÊS" colHeaderCaption=".">
  <location ref="AB20:AJ35" firstHeaderRow="1" firstDataRow="2" firstDataCol="1" rowPageCount="2" colPageCount="1"/>
  <pivotFields count="20">
    <pivotField numFmtId="14" showAll="0"/>
    <pivotField showAll="0"/>
    <pivotField showAll="0"/>
    <pivotField axis="axisRow" showAll="0" sortType="descending">
      <items count="19">
        <item x="5"/>
        <item x="6"/>
        <item x="15"/>
        <item x="2"/>
        <item x="17"/>
        <item x="14"/>
        <item x="10"/>
        <item x="0"/>
        <item x="16"/>
        <item x="4"/>
        <item x="3"/>
        <item x="1"/>
        <item x="8"/>
        <item x="12"/>
        <item x="11"/>
        <item x="13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dataField="1" numFmtId="43"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>
      <items count="13">
        <item x="8"/>
        <item x="9"/>
        <item x="10"/>
        <item x="11"/>
        <item x="1"/>
        <item x="0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axis="axisCol" showAll="0">
      <items count="13">
        <item x="8"/>
        <item x="9"/>
        <item x="10"/>
        <item x="11"/>
        <item x="1"/>
        <item x="0"/>
        <item x="2"/>
        <item x="3"/>
        <item x="4"/>
        <item x="5"/>
        <item x="6"/>
        <item x="7"/>
        <item t="default"/>
      </items>
    </pivotField>
  </pivotFields>
  <rowFields count="1">
    <field x="3"/>
  </rowFields>
  <rowItems count="14">
    <i>
      <x v="7"/>
    </i>
    <i>
      <x v="12"/>
    </i>
    <i>
      <x v="6"/>
    </i>
    <i>
      <x v="13"/>
    </i>
    <i>
      <x v="16"/>
    </i>
    <i>
      <x v="15"/>
    </i>
    <i>
      <x v="8"/>
    </i>
    <i>
      <x v="2"/>
    </i>
    <i>
      <x v="4"/>
    </i>
    <i>
      <x v="14"/>
    </i>
    <i>
      <x v="10"/>
    </i>
    <i>
      <x v="5"/>
    </i>
    <i>
      <x v="3"/>
    </i>
    <i t="grand">
      <x/>
    </i>
  </rowItems>
  <colFields count="1">
    <field x="1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4" item="2" hier="-1"/>
    <pageField fld="11" item="1" hier="-1"/>
  </pageFields>
  <dataFields count="1">
    <dataField name="R$" fld="8" baseField="0" baseItem="0" numFmtId="43"/>
  </dataFields>
  <formats count="7">
    <format dxfId="378">
      <pivotArea outline="0" collapsedLevelsAreSubtotals="1" fieldPosition="0"/>
    </format>
    <format dxfId="377">
      <pivotArea dataOnly="0" labelOnly="1" outline="0" axis="axisValues" fieldPosition="0"/>
    </format>
    <format dxfId="376">
      <pivotArea type="all" dataOnly="0" outline="0" fieldPosition="0"/>
    </format>
    <format dxfId="375">
      <pivotArea outline="0" collapsedLevelsAreSubtotals="1" fieldPosition="0"/>
    </format>
    <format dxfId="374">
      <pivotArea field="13" type="button" dataOnly="0" labelOnly="1" outline="0"/>
    </format>
    <format dxfId="373">
      <pivotArea dataOnly="0" labelOnly="1" grandRow="1" outline="0" fieldPosition="0"/>
    </format>
    <format dxfId="372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FC1A8-AB3D-4EEA-8965-FFC6AA4BCBE8}" name="Tabela dinâ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ENTRO DE CUSTO" colHeaderCaption=".">
  <location ref="AB3:AJ10" firstHeaderRow="1" firstDataRow="2" firstDataCol="1" rowPageCount="1" colPageCount="1"/>
  <pivotFields count="18">
    <pivotField numFmtId="14" showAll="0"/>
    <pivotField showAll="0"/>
    <pivotField showAll="0"/>
    <pivotField showAll="0"/>
    <pivotField dataField="1" numFmtId="43"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7">
        <item x="4"/>
        <item x="1"/>
        <item x="0"/>
        <item x="3"/>
        <item x="2"/>
        <item m="1" x="5"/>
        <item t="default"/>
      </items>
    </pivotField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9">
        <item x="0"/>
        <item x="1"/>
        <item x="2"/>
        <item x="3"/>
        <item x="5"/>
        <item x="6"/>
        <item x="7"/>
        <item h="1" x="4"/>
        <item t="default"/>
      </items>
    </pivotField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4" hier="-1"/>
  </pageFields>
  <dataFields count="1">
    <dataField name="." fld="4" baseField="0" baseItem="0" numFmtId="43"/>
  </dataFields>
  <formats count="20">
    <format dxfId="398">
      <pivotArea type="all" dataOnly="0" outline="0" fieldPosition="0"/>
    </format>
    <format dxfId="397">
      <pivotArea field="13" type="button" dataOnly="0" labelOnly="1" outline="0"/>
    </format>
    <format dxfId="396">
      <pivotArea dataOnly="0" labelOnly="1" grandRow="1" outline="0" fieldPosition="0"/>
    </format>
    <format dxfId="395">
      <pivotArea outline="0" collapsedLevelsAreSubtotals="1" fieldPosition="0"/>
    </format>
    <format dxfId="394">
      <pivotArea dataOnly="0" labelOnly="1" grandCol="1" outline="0" fieldPosition="0"/>
    </format>
    <format dxfId="393">
      <pivotArea collapsedLevelsAreSubtotals="1" fieldPosition="0">
        <references count="1">
          <reference field="15" count="0"/>
        </references>
      </pivotArea>
    </format>
    <format dxfId="392">
      <pivotArea dataOnly="0" labelOnly="1" fieldPosition="0">
        <references count="1">
          <reference field="15" count="0"/>
        </references>
      </pivotArea>
    </format>
    <format dxfId="391">
      <pivotArea collapsedLevelsAreSubtotals="1" fieldPosition="0">
        <references count="1">
          <reference field="15" count="0"/>
        </references>
      </pivotArea>
    </format>
    <format dxfId="390">
      <pivotArea outline="0" collapsedLevelsAreSubtotals="1" fieldPosition="0"/>
    </format>
    <format dxfId="389">
      <pivotArea field="15" type="button" dataOnly="0" labelOnly="1" outline="0" axis="axisCol" fieldPosition="0"/>
    </format>
    <format dxfId="388">
      <pivotArea dataOnly="0" labelOnly="1" fieldPosition="0">
        <references count="1">
          <reference field="15" count="0"/>
        </references>
      </pivotArea>
    </format>
    <format dxfId="387">
      <pivotArea dataOnly="0" labelOnly="1" grandRow="1" outline="0" fieldPosition="0"/>
    </format>
    <format dxfId="386">
      <pivotArea dataOnly="0" labelOnly="1" fieldPosition="0">
        <references count="1">
          <reference field="10" count="0"/>
        </references>
      </pivotArea>
    </format>
    <format dxfId="385">
      <pivotArea dataOnly="0" labelOnly="1" grandCol="1" outline="0" fieldPosition="0"/>
    </format>
    <format dxfId="384">
      <pivotArea outline="0" collapsedLevelsAreSubtotals="1" fieldPosition="0"/>
    </format>
    <format dxfId="383">
      <pivotArea dataOnly="0" labelOnly="1" grandCol="1" outline="0" fieldPosition="0"/>
    </format>
    <format dxfId="382">
      <pivotArea field="15" type="button" dataOnly="0" labelOnly="1" outline="0" axis="axisCol" fieldPosition="0"/>
    </format>
    <format dxfId="381">
      <pivotArea dataOnly="0" labelOnly="1" fieldPosition="0">
        <references count="1">
          <reference field="15" count="0"/>
        </references>
      </pivotArea>
    </format>
    <format dxfId="380">
      <pivotArea dataOnly="0" labelOnly="1" grandRow="1" outline="0" fieldPosition="0"/>
    </format>
    <format dxfId="379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1BDEC-B156-4A09-B0FC-8072D2F2B87C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rowHeaderCaption="MÊS" colHeaderCaption=".">
  <location ref="AB61:AH65" firstHeaderRow="1" firstDataRow="2" firstDataCol="1" rowPageCount="3" colPageCount="1"/>
  <pivotFields count="20">
    <pivotField numFmtId="14" showAll="0"/>
    <pivotField showAll="0"/>
    <pivotField showAll="0"/>
    <pivotField axis="axisRow" showAll="0" sortType="descending">
      <items count="19">
        <item x="5"/>
        <item x="6"/>
        <item x="15"/>
        <item x="2"/>
        <item x="17"/>
        <item x="14"/>
        <item x="10"/>
        <item x="0"/>
        <item x="16"/>
        <item x="4"/>
        <item x="3"/>
        <item x="1"/>
        <item x="8"/>
        <item x="12"/>
        <item x="11"/>
        <item x="13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dataField="1" numFmtId="43" showAll="0"/>
    <pivotField showAll="0"/>
    <pivotField axis="axisPage" multipleItemSelectionAllowed="1" showAll="0">
      <items count="377">
        <item h="1" x="2"/>
        <item h="1" x="4"/>
        <item h="1" x="3"/>
        <item h="1" x="0"/>
        <item h="1" x="1"/>
        <item h="1" x="6"/>
        <item h="1" x="10"/>
        <item h="1" x="9"/>
        <item h="1" x="8"/>
        <item h="1" x="13"/>
        <item h="1" x="5"/>
        <item h="1" x="12"/>
        <item h="1" x="15"/>
        <item h="1" x="7"/>
        <item h="1" x="14"/>
        <item h="1" x="17"/>
        <item h="1" x="16"/>
        <item h="1" x="18"/>
        <item h="1" x="11"/>
        <item h="1" x="20"/>
        <item h="1" x="27"/>
        <item h="1" x="23"/>
        <item h="1" x="19"/>
        <item h="1" x="26"/>
        <item h="1" x="29"/>
        <item h="1" x="30"/>
        <item h="1" x="24"/>
        <item h="1" x="31"/>
        <item h="1" x="28"/>
        <item h="1" x="22"/>
        <item h="1" x="33"/>
        <item h="1" x="35"/>
        <item h="1" x="38"/>
        <item h="1" x="21"/>
        <item h="1" x="39"/>
        <item h="1" x="34"/>
        <item h="1" x="25"/>
        <item h="1" x="36"/>
        <item h="1" x="37"/>
        <item h="1" x="32"/>
        <item h="1" x="40"/>
        <item h="1" x="41"/>
        <item h="1" x="44"/>
        <item h="1" x="46"/>
        <item h="1" x="42"/>
        <item h="1" x="43"/>
        <item h="1" x="48"/>
        <item h="1" x="50"/>
        <item h="1" x="47"/>
        <item h="1" x="51"/>
        <item h="1" x="52"/>
        <item h="1" x="53"/>
        <item h="1" x="45"/>
        <item h="1" x="55"/>
        <item h="1" x="49"/>
        <item h="1" x="57"/>
        <item h="1" x="58"/>
        <item h="1" x="59"/>
        <item h="1" x="60"/>
        <item h="1" x="54"/>
        <item h="1" x="56"/>
        <item h="1" x="61"/>
        <item h="1" x="63"/>
        <item h="1" x="64"/>
        <item h="1" x="62"/>
        <item h="1" x="65"/>
        <item h="1" x="71"/>
        <item h="1" x="66"/>
        <item h="1" x="67"/>
        <item h="1" x="68"/>
        <item h="1" x="69"/>
        <item h="1" x="70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2"/>
        <item h="1" x="103"/>
        <item h="1" x="104"/>
        <item h="1" x="105"/>
        <item h="1" x="107"/>
        <item h="1" x="106"/>
        <item h="1" x="109"/>
        <item h="1" x="108"/>
        <item h="1" x="110"/>
        <item h="1" x="111"/>
        <item h="1" x="112"/>
        <item h="1" x="101"/>
        <item h="1" x="113"/>
        <item h="1" x="114"/>
        <item h="1" x="115"/>
        <item h="1" x="116"/>
        <item h="1" x="117"/>
        <item h="1" x="118"/>
        <item h="1" x="120"/>
        <item h="1" x="121"/>
        <item h="1" x="122"/>
        <item h="1" x="123"/>
        <item h="1" x="124"/>
        <item h="1" x="125"/>
        <item h="1" x="119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48"/>
        <item h="1" x="159"/>
        <item h="1" x="160"/>
        <item h="1" x="162"/>
        <item h="1" x="161"/>
        <item h="1" x="164"/>
        <item h="1" x="165"/>
        <item h="1" x="166"/>
        <item h="1" x="169"/>
        <item h="1" x="170"/>
        <item h="1" x="167"/>
        <item h="1" x="172"/>
        <item h="1" x="173"/>
        <item h="1" x="163"/>
        <item h="1" x="174"/>
        <item h="1" x="175"/>
        <item h="1" x="176"/>
        <item h="1" x="177"/>
        <item h="1" x="178"/>
        <item h="1" x="179"/>
        <item h="1" x="180"/>
        <item h="1" x="181"/>
        <item h="1" x="168"/>
        <item h="1" x="196"/>
        <item h="1" x="182"/>
        <item h="1" x="183"/>
        <item h="1" x="188"/>
        <item h="1" x="184"/>
        <item h="1" x="185"/>
        <item h="1" x="234"/>
        <item h="1" x="186"/>
        <item h="1" x="187"/>
        <item h="1" x="189"/>
        <item h="1" x="190"/>
        <item h="1" x="191"/>
        <item h="1" x="192"/>
        <item h="1" x="193"/>
        <item h="1" x="194"/>
        <item h="1" x="195"/>
        <item h="1" x="197"/>
        <item h="1" x="198"/>
        <item h="1" x="200"/>
        <item h="1" x="199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171"/>
        <item h="1" x="215"/>
        <item h="1" x="216"/>
        <item h="1" x="214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31"/>
        <item h="1" x="228"/>
        <item h="1" x="233"/>
        <item h="1" x="229"/>
        <item h="1" x="230"/>
        <item h="1" x="232"/>
        <item h="1" x="235"/>
        <item h="1" x="236"/>
        <item h="1" x="237"/>
        <item h="1" x="238"/>
        <item h="1" x="239"/>
        <item h="1" x="240"/>
        <item h="1" x="241"/>
        <item h="1" x="242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4"/>
        <item h="1" x="255"/>
        <item h="1" x="253"/>
        <item h="1" x="257"/>
        <item h="1" x="258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4"/>
        <item h="1" x="275"/>
        <item h="1" x="273"/>
        <item h="1" x="276"/>
        <item h="1" x="277"/>
        <item h="1" x="278"/>
        <item h="1" x="279"/>
        <item h="1" x="280"/>
        <item h="1" x="281"/>
        <item h="1" x="259"/>
        <item h="1" x="282"/>
        <item h="1" x="272"/>
        <item h="1" x="298"/>
        <item h="1" x="283"/>
        <item h="1" x="284"/>
        <item h="1" x="285"/>
        <item h="1" x="286"/>
        <item h="1" x="287"/>
        <item h="1" x="290"/>
        <item h="1" x="291"/>
        <item h="1" x="292"/>
        <item h="1" x="293"/>
        <item h="1" x="294"/>
        <item h="1" x="288"/>
        <item h="1" x="289"/>
        <item h="1" x="295"/>
        <item h="1" x="297"/>
        <item h="1" x="299"/>
        <item h="1" x="301"/>
        <item h="1" x="300"/>
        <item h="1" x="303"/>
        <item h="1" x="296"/>
        <item h="1" x="307"/>
        <item h="1" x="304"/>
        <item h="1" x="308"/>
        <item h="1" x="306"/>
        <item h="1" x="305"/>
        <item h="1" x="310"/>
        <item h="1" x="311"/>
        <item h="1" x="316"/>
        <item h="1" x="309"/>
        <item h="1" x="312"/>
        <item h="1" x="314"/>
        <item h="1" x="313"/>
        <item h="1" x="318"/>
        <item h="1" x="320"/>
        <item h="1" x="302"/>
        <item h="1" x="321"/>
        <item h="1" x="317"/>
        <item h="1" x="322"/>
        <item h="1" x="319"/>
        <item h="1" x="324"/>
        <item h="1" x="326"/>
        <item h="1" x="328"/>
        <item h="1" x="329"/>
        <item h="1" x="331"/>
        <item h="1" x="332"/>
        <item h="1" x="334"/>
        <item h="1" x="323"/>
        <item h="1" x="336"/>
        <item h="1" x="337"/>
        <item h="1" x="338"/>
        <item h="1" x="339"/>
        <item h="1" x="325"/>
        <item h="1" x="327"/>
        <item h="1" x="340"/>
        <item h="1" x="341"/>
        <item h="1" x="335"/>
        <item h="1" x="315"/>
        <item h="1" x="342"/>
        <item h="1" x="344"/>
        <item h="1" x="343"/>
        <item h="1" x="345"/>
        <item h="1" x="346"/>
        <item h="1" x="347"/>
        <item h="1" x="348"/>
        <item h="1" x="349"/>
        <item h="1" x="333"/>
        <item h="1" x="351"/>
        <item h="1" x="350"/>
        <item h="1" x="370"/>
        <item h="1" x="356"/>
        <item h="1" x="358"/>
        <item h="1" x="357"/>
        <item h="1" x="359"/>
        <item h="1" x="360"/>
        <item h="1" x="330"/>
        <item h="1" x="371"/>
        <item h="1" x="361"/>
        <item h="1" x="362"/>
        <item h="1" x="363"/>
        <item h="1" x="373"/>
        <item h="1" x="364"/>
        <item h="1" x="365"/>
        <item h="1" x="353"/>
        <item h="1" x="355"/>
        <item h="1" x="354"/>
        <item h="1" x="366"/>
        <item h="1" x="367"/>
        <item h="1" x="374"/>
        <item h="1" x="369"/>
        <item h="1" x="368"/>
        <item h="1" x="375"/>
        <item h="1" x="372"/>
        <item h="1" x="243"/>
        <item h="1" x="256"/>
        <item x="352"/>
        <item t="default"/>
      </items>
    </pivotField>
    <pivotField axis="axisPage" multipleItemSelectionAllowed="1" showAll="0">
      <items count="4">
        <item x="2"/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 v="7"/>
    </i>
    <i>
      <x v="15"/>
    </i>
    <i t="grand">
      <x/>
    </i>
  </rowItems>
  <colFields count="1">
    <field x="13"/>
  </colFields>
  <colItems count="6">
    <i>
      <x v="2"/>
    </i>
    <i>
      <x v="3"/>
    </i>
    <i>
      <x v="4"/>
    </i>
    <i>
      <x v="5"/>
    </i>
    <i>
      <x v="6"/>
    </i>
    <i t="grand">
      <x/>
    </i>
  </colItems>
  <pageFields count="3">
    <pageField fld="12" item="2" hier="-1"/>
    <pageField fld="11" hier="-1"/>
    <pageField fld="10" hier="-1"/>
  </pageFields>
  <dataFields count="1">
    <dataField name="R$" fld="8" baseField="0" baseItem="0" numFmtId="43"/>
  </dataFields>
  <formats count="7">
    <format dxfId="405">
      <pivotArea outline="0" collapsedLevelsAreSubtotals="1" fieldPosition="0"/>
    </format>
    <format dxfId="404">
      <pivotArea dataOnly="0" labelOnly="1" outline="0" axis="axisValues" fieldPosition="0"/>
    </format>
    <format dxfId="403">
      <pivotArea type="all" dataOnly="0" outline="0" fieldPosition="0"/>
    </format>
    <format dxfId="402">
      <pivotArea outline="0" collapsedLevelsAreSubtotals="1" fieldPosition="0"/>
    </format>
    <format dxfId="401">
      <pivotArea field="13" type="button" dataOnly="0" labelOnly="1" outline="0" axis="axisCol" fieldPosition="0"/>
    </format>
    <format dxfId="400">
      <pivotArea dataOnly="0" labelOnly="1" grandRow="1" outline="0" fieldPosition="0"/>
    </format>
    <format dxfId="399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5D795-8609-4A27-87C0-B5C879B1BE37}" name="Tabela dinâmica5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rowHeaderCaption="MÊS" colHeaderCaption=".">
  <location ref="Z21:AH35" firstHeaderRow="1" firstDataRow="2" firstDataCol="1" rowPageCount="1" colPageCount="1"/>
  <pivotFields count="20">
    <pivotField numFmtId="14" showAll="0"/>
    <pivotField showAll="0"/>
    <pivotField showAll="0"/>
    <pivotField axis="axisRow" showAll="0" sortType="descending">
      <items count="19">
        <item x="5"/>
        <item x="6"/>
        <item x="15"/>
        <item x="2"/>
        <item x="17"/>
        <item x="14"/>
        <item x="10"/>
        <item x="0"/>
        <item x="16"/>
        <item x="4"/>
        <item x="3"/>
        <item x="1"/>
        <item x="8"/>
        <item x="12"/>
        <item x="11"/>
        <item x="13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dataField="1" numFmtId="43"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3">
    <i>
      <x v="7"/>
    </i>
    <i>
      <x v="15"/>
    </i>
    <i>
      <x v="12"/>
    </i>
    <i>
      <x v="6"/>
    </i>
    <i>
      <x v="13"/>
    </i>
    <i>
      <x v="16"/>
    </i>
    <i>
      <x v="8"/>
    </i>
    <i>
      <x v="2"/>
    </i>
    <i>
      <x v="4"/>
    </i>
    <i>
      <x v="14"/>
    </i>
    <i>
      <x v="10"/>
    </i>
    <i>
      <x v="5"/>
    </i>
    <i t="grand">
      <x/>
    </i>
  </rowItems>
  <colFields count="1">
    <field x="1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2" item="2" hier="-1"/>
  </pageFields>
  <dataFields count="1">
    <dataField name="R$" fld="8" baseField="0" baseItem="0" numFmtId="43"/>
  </dataFields>
  <formats count="8">
    <format dxfId="336">
      <pivotArea outline="0" collapsedLevelsAreSubtotals="1" fieldPosition="0"/>
    </format>
    <format dxfId="335">
      <pivotArea dataOnly="0" labelOnly="1" outline="0" axis="axisValues" fieldPosition="0"/>
    </format>
    <format dxfId="334">
      <pivotArea type="all" dataOnly="0" outline="0" fieldPosition="0"/>
    </format>
    <format dxfId="333">
      <pivotArea outline="0" collapsedLevelsAreSubtotals="1" fieldPosition="0"/>
    </format>
    <format dxfId="332">
      <pivotArea field="13" type="button" dataOnly="0" labelOnly="1" outline="0" axis="axisCol" fieldPosition="0"/>
    </format>
    <format dxfId="331">
      <pivotArea dataOnly="0" labelOnly="1" fieldPosition="0">
        <references count="1">
          <reference field="13" count="7">
            <x v="0"/>
            <x v="1"/>
            <x v="2"/>
            <x v="3"/>
            <x v="4"/>
            <x v="5"/>
            <x v="6"/>
          </reference>
        </references>
      </pivotArea>
    </format>
    <format dxfId="330">
      <pivotArea dataOnly="0" labelOnly="1" grandRow="1" outline="0" fieldPosition="0"/>
    </format>
    <format dxfId="329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703B6A22-5B05-44EB-AD78-1D5AE8DDF882}" autoFormatId="16" applyNumberFormats="0" applyBorderFormats="0" applyFontFormats="0" applyPatternFormats="0" applyAlignmentFormats="0" applyWidthHeightFormats="0">
  <queryTableRefresh nextId="19" unboundColumnsRight="6">
    <queryTableFields count="18">
      <queryTableField id="1" name="DATA VENC" tableColumnId="1"/>
      <queryTableField id="2" name="DESCRIÇÃO" tableColumnId="2"/>
      <queryTableField id="3" name="DOCT" tableColumnId="3"/>
      <queryTableField id="4" name="Nº DOCT" tableColumnId="4"/>
      <queryTableField id="5" name="VALOR" tableColumnId="5"/>
      <queryTableField id="6" name="DATA DO PAGT" tableColumnId="6"/>
      <queryTableField id="7" name="STATUS" tableColumnId="7"/>
      <queryTableField id="8" name="SITUAÇÃO" tableColumnId="8"/>
      <queryTableField id="9" name="DESPESA" tableColumnId="9"/>
      <queryTableField id="10" name="TIPO DE DESPESA" tableColumnId="10"/>
      <queryTableField id="11" name="CENTRO DE CUSTO" tableColumnId="11"/>
      <queryTableField id="12" name="OBS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368DE2D-0BF6-4F8A-961C-065981142792}" autoFormatId="16" applyNumberFormats="0" applyBorderFormats="0" applyFontFormats="0" applyPatternFormats="0" applyAlignmentFormats="0" applyWidthHeightFormats="0">
  <queryTableRefresh nextId="21" unboundColumnsRight="8">
    <queryTableFields count="20">
      <queryTableField id="1" name="DATA " tableColumnId="1"/>
      <queryTableField id="2" name="CAT" tableColumnId="2"/>
      <queryTableField id="3" name="DESTINO" tableColumnId="3"/>
      <queryTableField id="4" name="EMPRESA" tableColumnId="4"/>
      <queryTableField id="5" name="CNPJ" tableColumnId="5"/>
      <queryTableField id="6" name="DATA VENCIMENTO" tableColumnId="6"/>
      <queryTableField id="7" name="BOLETO Nº" tableColumnId="7"/>
      <queryTableField id="8" name="NOTA Nº" tableColumnId="8"/>
      <queryTableField id="9" name="VALOR" tableColumnId="9"/>
      <queryTableField id="10" name="DIAS EM ATRASO" tableColumnId="10"/>
      <queryTableField id="11" name="PAGO DIA" tableColumnId="11"/>
      <queryTableField id="12" name="STATUS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03933935-2B5A-4333-B4A7-9A3B2295D4EC}" autoFormatId="16" applyNumberFormats="0" applyBorderFormats="0" applyFontFormats="0" applyPatternFormats="0" applyAlignmentFormats="0" applyWidthHeightFormats="0">
  <queryTableRefresh nextId="16" unboundColumnsRight="4">
    <queryTableFields count="11">
      <queryTableField id="8" name="NF" tableColumnId="8"/>
      <queryTableField id="9" name="Status da NF" tableColumnId="9"/>
      <queryTableField id="3" name="Data Emissão" tableColumnId="3"/>
      <queryTableField id="4" name="Nome Fantasia do Prestador" tableColumnId="4"/>
      <queryTableField id="5" name="Razão Social do Tomador" tableColumnId="5"/>
      <queryTableField id="6" name="Valor dos Serviços" tableColumnId="6"/>
      <queryTableField id="7" name="Data de Competência" tableColumnId="7"/>
      <queryTableField id="12" dataBound="0" tableColumnId="10"/>
      <queryTableField id="13" dataBound="0" tableColumnId="11"/>
      <queryTableField id="14" dataBound="0" tableColumnId="12"/>
      <queryTableField id="15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B1AC69-314E-43D1-8E28-14FDEDE8BC5F}" name="BRF_CONTAS_A_PAGAR" displayName="BRF_CONTAS_A_PAGAR" ref="A1:R662" tableType="queryTable" totalsRowShown="0" headerRowDxfId="364" dataDxfId="363">
  <autoFilter ref="A1:R662" xr:uid="{57B1AC69-314E-43D1-8E28-14FDEDE8BC5F}"/>
  <tableColumns count="18">
    <tableColumn id="1" xr3:uid="{79553E9A-7656-4AB3-AD06-9EDBFB831920}" uniqueName="1" name="DATA VENC" queryTableFieldId="1" dataDxfId="17"/>
    <tableColumn id="2" xr3:uid="{19BC0F00-954E-452F-AF97-2651F6CE5760}" uniqueName="2" name="DESCRIÇÃO" queryTableFieldId="2" dataDxfId="16"/>
    <tableColumn id="3" xr3:uid="{58F97738-903A-437E-A046-7C756EDDF582}" uniqueName="3" name="DOCT" queryTableFieldId="3" dataDxfId="15"/>
    <tableColumn id="4" xr3:uid="{F9410134-7C2D-4E4B-A948-4B5C511BE205}" uniqueName="4" name="Nº DOCT" queryTableFieldId="4" dataDxfId="14"/>
    <tableColumn id="5" xr3:uid="{CAA9B728-1012-42AF-816F-6817A2E5005B}" uniqueName="5" name="VALOR" queryTableFieldId="5" dataDxfId="13" dataCellStyle="Vírgula"/>
    <tableColumn id="6" xr3:uid="{5D24C235-821B-4000-84E3-3A1A8E5F745D}" uniqueName="6" name="DATA DO PAGT" queryTableFieldId="6" dataDxfId="12"/>
    <tableColumn id="7" xr3:uid="{E0DCD085-1676-47FD-A08C-AE6407C9B25A}" uniqueName="7" name="STATUS" queryTableFieldId="7" dataDxfId="11"/>
    <tableColumn id="8" xr3:uid="{9208E9CB-C5F7-4D76-A5B1-E74B5A51CD97}" uniqueName="8" name="SITUAÇÃO" queryTableFieldId="8" dataDxfId="10"/>
    <tableColumn id="9" xr3:uid="{102A6139-BC88-4019-A09C-3963B3455EE5}" uniqueName="9" name="DESPESA" queryTableFieldId="9" dataDxfId="9"/>
    <tableColumn id="10" xr3:uid="{2B503EB3-7229-46ED-BA6A-754C2C3A0F64}" uniqueName="10" name="TIPO DE DESPESA" queryTableFieldId="10" dataDxfId="8"/>
    <tableColumn id="11" xr3:uid="{20F97C18-21FD-4AB3-98B2-8221FFE62827}" uniqueName="11" name="CENTRO DE CUSTO" queryTableFieldId="11" dataDxfId="7"/>
    <tableColumn id="12" xr3:uid="{1006ECEA-DFF8-497B-BD69-0FAFF5E99E0E}" uniqueName="12" name="OBS" queryTableFieldId="12" dataDxfId="6"/>
    <tableColumn id="13" xr3:uid="{0CE099B1-E2AB-4EB2-85FD-C6352AFD2011}" uniqueName="13" name="ANO_VENC" queryTableFieldId="13" dataDxfId="5">
      <calculatedColumnFormula>TEXT(BRF_CONTAS_A_PAGAR[[#This Row],[DATA VENC]],"AAAA")</calculatedColumnFormula>
    </tableColumn>
    <tableColumn id="14" xr3:uid="{C8BCDC90-8B47-4E9A-BA1F-496F1DBC39E8}" uniqueName="14" name="MÊS_VENC" queryTableFieldId="14" dataDxfId="4">
      <calculatedColumnFormula>UPPER(TEXT(BRF_CONTAS_A_PAGAR[[#This Row],[DATA VENC]],"MMM"))</calculatedColumnFormula>
    </tableColumn>
    <tableColumn id="15" xr3:uid="{3E944B80-B38D-40E5-B6F0-B2F41F408D35}" uniqueName="15" name="ANO_PGT" queryTableFieldId="15" dataDxfId="3">
      <calculatedColumnFormula>IF(BRF_CONTAS_A_PAGAR[[#This Row],[DATA DO PAGT]]="","",TEXT(BRF_CONTAS_A_PAGAR[[#This Row],[DATA DO PAGT]],"AAAA"))</calculatedColumnFormula>
    </tableColumn>
    <tableColumn id="16" xr3:uid="{69C91A96-16C4-4524-BDB5-80785DAFFEC6}" uniqueName="16" name="MÊS_PGT" queryTableFieldId="16" dataDxfId="2">
      <calculatedColumnFormula>UPPER(IF(BRF_CONTAS_A_PAGAR[[#This Row],[DATA DO PAGT]]="","",TEXT(BRF_CONTAS_A_PAGAR[[#This Row],[DATA DO PAGT]],"MMM")))</calculatedColumnFormula>
    </tableColumn>
    <tableColumn id="17" xr3:uid="{C85F226F-EE4C-4337-876A-6FE0C1AC8281}" uniqueName="17" name="NUN_MÊS_VENC" queryTableFieldId="17" dataDxfId="1">
      <calculatedColumnFormula>IFERROR(INDEX(BRF_MÊS_A_PAGAR[NUN_MÊS],MATCH(BRF_CONTAS_A_PAGAR[[#This Row],[MÊS_VENC]],BRF_MÊS_A_PAGAR[MÊS],0)),"")</calculatedColumnFormula>
    </tableColumn>
    <tableColumn id="18" xr3:uid="{9D5C1DF6-A7EF-4FF2-A74B-7D226557B4EE}" uniqueName="18" name="NUN_MÊS_PGT" queryTableFieldId="18" dataDxfId="0">
      <calculatedColumnFormula>IF(BRF_CONTAS_A_PAGAR[[#This Row],[MÊS_PGT]]="","",IFERROR(INDEX(BRF_MÊS_A_PAGAR[NUN_MÊS],MATCH(BRF_CONTAS_A_PAGAR[[#This Row],[MÊS_PGT]],BRF_MÊS_A_PAGAR[MÊS],0)),""))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B73020-B97F-4765-AC1F-06DC74F53D9D}" name="MÊS_TAB" displayName="MÊS_TAB" ref="AE1:AF13" totalsRowShown="0" headerRowDxfId="249" dataDxfId="248">
  <autoFilter ref="AE1:AF13" xr:uid="{7FB73020-B97F-4765-AC1F-06DC74F53D9D}"/>
  <tableColumns count="2">
    <tableColumn id="1" xr3:uid="{CCA07B8D-C7EB-40FA-8C05-B6638EC56318}" name="MÊS" dataDxfId="247"/>
    <tableColumn id="2" xr3:uid="{44447E9F-E172-4E2B-9E1E-F958BE25A6B1}" name="NUN_MÊS" dataDxfId="24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9401EC-BA8F-49D5-8C83-ADEFA1A50D36}" name="Tabela1" displayName="Tabela1" ref="A1:BU464" totalsRowShown="0" headerRowDxfId="245" dataDxfId="244">
  <autoFilter ref="A1:BU464" xr:uid="{F29401EC-BA8F-49D5-8C83-ADEFA1A50D36}"/>
  <sortState xmlns:xlrd2="http://schemas.microsoft.com/office/spreadsheetml/2017/richdata2" ref="A2:BU462">
    <sortCondition ref="B1:B462"/>
  </sortState>
  <tableColumns count="73">
    <tableColumn id="1" xr3:uid="{D25932F0-B1D6-43A6-8065-D3D1066FCC7A}" name="Tipo de Registro" dataDxfId="243"/>
    <tableColumn id="2" xr3:uid="{D0B0198A-D85B-4946-8A67-CEE5E31722A6}" name="Nº da Nota Fiscal Eletrônica" dataDxfId="242"/>
    <tableColumn id="3" xr3:uid="{A322237F-5620-4AC2-AE13-CC01A5E77EA2}" name="Status da Nota Fiscal" dataDxfId="241"/>
    <tableColumn id="4" xr3:uid="{19D42AC2-60E7-444E-9269-1F99387F6381}" name="Código de Verificação NF" dataDxfId="240"/>
    <tableColumn id="5" xr3:uid="{52808927-2124-470B-9345-97DE698A9A79}" name="Data Hora da Emissão da Nota Fiscal" dataDxfId="239"/>
    <tableColumn id="6" xr3:uid="{02209A6E-81D7-4E42-AF8F-C073B4DA7963}" name="Tipo de RPS" dataDxfId="238"/>
    <tableColumn id="7" xr3:uid="{868E2F0F-C26A-41D4-BD95-232041B31AB1}" name="Série do RPS" dataDxfId="237"/>
    <tableColumn id="8" xr3:uid="{6D0FC773-683C-4EF8-860D-2D22296CED0C}" name="Número do RPS" dataDxfId="236"/>
    <tableColumn id="9" xr3:uid="{470E7393-7897-4EE6-9C9B-6AF4C0C1DB1E}" name="Data de Emissão do RPS" dataDxfId="235"/>
    <tableColumn id="10" xr3:uid="{EB416D99-1E79-4EEC-8E55-C21D97F39265}" name="Indicador de CPF/CNPJ do Prestador" dataDxfId="234"/>
    <tableColumn id="11" xr3:uid="{FB03E719-713D-440C-88F9-2B738B8B74AC}" name="CPF/CNPJ do Prestador" dataDxfId="233"/>
    <tableColumn id="12" xr3:uid="{9F085DBF-A6AF-47D6-A44D-1866AE0078D9}" name="Inscrição Municipal do Prestador" dataDxfId="232"/>
    <tableColumn id="13" xr3:uid="{EC30DA61-A062-4FA0-B06A-F7EAB20AE222}" name="Inscrição Estadual do Prestador" dataDxfId="231"/>
    <tableColumn id="14" xr3:uid="{13943C3F-A91B-4E6E-9CA4-438609B0C041}" name="Razão Social do Prestador" dataDxfId="230"/>
    <tableColumn id="15" xr3:uid="{63B78509-C9E8-4E54-8249-4EC1CAE96D61}" name="Nome Fantasia do Prestador" dataDxfId="229"/>
    <tableColumn id="16" xr3:uid="{35D1861C-770A-4E94-8531-6ADCE71BEAAE}" name="Tipo do Endereço do Prestador" dataDxfId="228"/>
    <tableColumn id="17" xr3:uid="{0D17CDE2-CF71-4E08-AE59-708EC49B0E7E}" name="Endereço do Prestador" dataDxfId="227"/>
    <tableColumn id="18" xr3:uid="{4A77ADB0-1063-4650-8557-FDFBF596C9E3}" name="Número do Endereço do Prestador" dataDxfId="226"/>
    <tableColumn id="19" xr3:uid="{AA0EC01D-3521-42F6-8006-A5B82EF19AEF}" name="Complemento do Endereço do Prestador" dataDxfId="225"/>
    <tableColumn id="20" xr3:uid="{BB185CDE-5C03-45B9-8F21-A01D0040B867}" name="Bairro do Prestador" dataDxfId="224"/>
    <tableColumn id="21" xr3:uid="{53A0275F-E9FC-42DF-8129-7CCFDFFFC1A5}" name="Cidade do Prestador" dataDxfId="223"/>
    <tableColumn id="22" xr3:uid="{A5E2ED7C-7DDB-4068-BA99-9E8A866AF76A}" name="UF do Prestador" dataDxfId="222"/>
    <tableColumn id="23" xr3:uid="{BDF71396-A135-491A-8189-90BA71A9E703}" name="CEP do Prestador" dataDxfId="221"/>
    <tableColumn id="24" xr3:uid="{456EE9CE-578D-423B-9B18-92781015F908}" name="Telefone de Contato do Prestador" dataDxfId="220"/>
    <tableColumn id="25" xr3:uid="{029C25F7-AA80-476E-89E6-719A3ADE9845}" name="Email do Prestador" dataDxfId="219"/>
    <tableColumn id="26" xr3:uid="{8A9308A1-8F99-44C1-81D1-DF313C82F988}" name="Indicador de CPF/CNPJ do Tomador" dataDxfId="218"/>
    <tableColumn id="27" xr3:uid="{F2AD447A-95E6-468C-96A4-3D21A3CAA459}" name="CPF/CNPJ do Tomador" dataDxfId="217"/>
    <tableColumn id="28" xr3:uid="{2B877FA0-6BB9-41D7-BB3C-EFA92E205F4F}" name="Inscrição Municipal do Tomador" dataDxfId="216"/>
    <tableColumn id="29" xr3:uid="{2908E995-4531-4824-A6DF-4171B820E689}" name="Inscrição Estadual do Tomador" dataDxfId="215"/>
    <tableColumn id="30" xr3:uid="{E3F7AAA1-4C2F-48FE-ABB8-3E93A25A9C69}" name="Razão Social do Tomador" dataDxfId="214"/>
    <tableColumn id="31" xr3:uid="{481E234F-CF2E-48FB-9E89-4368BB247238}" name="Tipo do Endereço do Tomador" dataDxfId="213"/>
    <tableColumn id="32" xr3:uid="{1F216B59-667A-4DE5-A21E-59C85DA467CA}" name="Endereço do Tomador" dataDxfId="212"/>
    <tableColumn id="33" xr3:uid="{24DE3629-A620-452D-8692-53C2DBD532A8}" name="Número do Endereço do Tomador" dataDxfId="211"/>
    <tableColumn id="34" xr3:uid="{312CF082-E2B6-426C-8EF3-B04C808ACBB2}" name="Complemento do Endereço do Tomador" dataDxfId="210"/>
    <tableColumn id="35" xr3:uid="{949045AE-B5ED-496D-AA30-FBC12C386B57}" name="Bairro do Tomador" dataDxfId="209"/>
    <tableColumn id="36" xr3:uid="{711ED40D-7C2D-4D42-98DA-9859C6953AF2}" name="Cidade do Tomador" dataDxfId="208"/>
    <tableColumn id="37" xr3:uid="{7AD3239E-E268-46E1-A20B-D4FBEB287D3E}" name="UF do Tomador" dataDxfId="207"/>
    <tableColumn id="38" xr3:uid="{E2BFFC5C-072D-4157-86D9-4AB16DBD1F38}" name="CEP do Tomador" dataDxfId="206"/>
    <tableColumn id="39" xr3:uid="{E84F76C6-E699-454F-9987-DBF0AC6906F0}" name="Telefone de Contato do Tomador" dataDxfId="205"/>
    <tableColumn id="40" xr3:uid="{EE5F3ECC-C766-4972-8446-72BC57DEB442}" name="Email do Tomador" dataDxfId="204"/>
    <tableColumn id="41" xr3:uid="{9E190075-E37F-4587-A887-A70FD197AD9A}" name="Tipo de Tributação de Serviços" dataDxfId="203"/>
    <tableColumn id="42" xr3:uid="{050794F9-8928-4F62-B4C2-404D6F828482}" name="Cidade de Prestação de Serviços" dataDxfId="202"/>
    <tableColumn id="43" xr3:uid="{B15D310E-5F33-4B1D-95D7-6C6AED31845E}" name="UF de Prestação de Serviços" dataDxfId="201"/>
    <tableColumn id="44" xr3:uid="{16EED917-4D22-47AB-B179-283F139A65C6}" name="Regime Especial de Tributação" dataDxfId="200"/>
    <tableColumn id="45" xr3:uid="{7B11E83B-F9C7-466D-87DB-A30813739ECE}" name="Opção Pelo Simples" dataDxfId="199"/>
    <tableColumn id="46" xr3:uid="{9EE9BC72-013A-43C2-BAC6-9EAC0016BE3D}" name="Incentivo_Cultural" dataDxfId="198"/>
    <tableColumn id="47" xr3:uid="{E3700595-BCDB-4F3C-94B1-F825A77AC01B}" name="Código de Atividade Federal" dataDxfId="197"/>
    <tableColumn id="48" xr3:uid="{9FF98505-6856-404E-983E-06C9C09881D0}" name="Código do Benefício Fiscal" dataDxfId="196"/>
    <tableColumn id="49" xr3:uid="{7435A011-BDC4-4033-BDBA-EB8A2E150680}" name="Código de Atividade Municipal" dataDxfId="195"/>
    <tableColumn id="50" xr3:uid="{B692B857-FAC0-4B0D-A60C-0FDCA8B34CED}" name="Alíquota" dataDxfId="194"/>
    <tableColumn id="51" xr3:uid="{BCFBAA63-2145-4775-BB6A-E0DB99803E09}" name="Valor dos Serviços" dataDxfId="193"/>
    <tableColumn id="52" xr3:uid="{D96D4A20-8D1B-4D81-B237-B6AB0AC33FCC}" name="Valor das Deduções" dataDxfId="192"/>
    <tableColumn id="53" xr3:uid="{A55E674B-34EF-4291-804C-2979BBB93613}" name="Valor do Desconto Condicionado" dataDxfId="191"/>
    <tableColumn id="54" xr3:uid="{DE66DD9C-28F2-41D1-98B7-4CDE23002270}" name="Valor do Desconto Incondicionado" dataDxfId="190"/>
    <tableColumn id="55" xr3:uid="{21FFBFD7-8EA9-4B7D-AD36-B748E1A75737}" name="Valor COFINS" dataDxfId="189"/>
    <tableColumn id="56" xr3:uid="{585818B9-C47E-46D6-971D-0B0190DD638C}" name="Valor CSLL" dataDxfId="188"/>
    <tableColumn id="57" xr3:uid="{6FEB04DD-616A-4CB1-A513-01B43643A67F}" name="Valor INSS" dataDxfId="187"/>
    <tableColumn id="58" xr3:uid="{AB8FDE62-86B9-43AE-912C-1CA287393922}" name="Valor IRPJ" dataDxfId="186"/>
    <tableColumn id="59" xr3:uid="{23CD3524-288A-4A10-933B-CD6B8CFA714F}" name="Valor PIS/PASEP" dataDxfId="185"/>
    <tableColumn id="60" xr3:uid="{946EEE95-B10B-474E-AEFD-1052CC290053}" name="Valor de Outras Retenções Federais" dataDxfId="184"/>
    <tableColumn id="61" xr3:uid="{28E89461-089A-46F9-8FB2-939E8132402F}" name="Valor do ISS" dataDxfId="183"/>
    <tableColumn id="62" xr3:uid="{CB87D329-DB04-482D-B243-77C5B351304A}" name="Valor do Crédito" dataDxfId="182"/>
    <tableColumn id="63" xr3:uid="{6362E63C-733C-420C-89E6-AAAFBCF05151}" name="ISS Retido" dataDxfId="181"/>
    <tableColumn id="64" xr3:uid="{843EC748-07C6-4E17-BC10-6E74440D4CA3}" name="Data de Cancelamento" dataDxfId="180"/>
    <tableColumn id="65" xr3:uid="{5E0FC4CB-8C01-4E06-A752-DF7E4796A757}" name="Data de Competência" dataDxfId="179"/>
    <tableColumn id="66" xr3:uid="{5B477496-713B-499A-A672-81AF6432264B}" name="Nº da Guia" dataDxfId="178"/>
    <tableColumn id="67" xr3:uid="{D3D16954-F802-410C-BE2C-5CAF1A89BDD6}" name="Data da Quitação da Guia vinculada" dataDxfId="177"/>
    <tableColumn id="68" xr3:uid="{9BE5600D-152D-4BE0-AF09-EEE09DD22FDD}" name="Lote" dataDxfId="176"/>
    <tableColumn id="69" xr3:uid="{C6666BF4-BA50-458C-805F-75B8E8086BDE}" name="CNO / Código da Obra" dataDxfId="175"/>
    <tableColumn id="70" xr3:uid="{D91F98A0-2C38-4CBA-B60F-E87B7042D6F1}" name="ART" dataDxfId="174"/>
    <tableColumn id="71" xr3:uid="{8A90C619-9B32-428C-B860-2C1F7FD78457}" name="Nº Nota Fiscal Substituída" dataDxfId="173"/>
    <tableColumn id="72" xr3:uid="{9969722F-CA9C-44EC-BE10-B59558C97919}" name="Nº Nota Fiscal Substituta" dataDxfId="172"/>
    <tableColumn id="73" xr3:uid="{035CB538-B40E-4453-A9A4-6F66FA58C1B8}" name="Discriminação dos Serviços" dataDxfId="1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8F5D96-9D80-4435-9973-7A9F969B02E2}" name="BRF_MÊS_A_PAGAR" displayName="BRF_MÊS_A_PAGAR" ref="X1:Y13" totalsRowShown="0" headerRowDxfId="362" dataDxfId="361">
  <autoFilter ref="X1:Y13" xr:uid="{0AC57DD1-8BBD-496D-916E-589CDBAFF9AB}"/>
  <tableColumns count="2">
    <tableColumn id="1" xr3:uid="{AA40885A-00B8-45CA-9500-07706C310BBC}" name="MÊS" dataDxfId="360"/>
    <tableColumn id="2" xr3:uid="{11D2F28C-29A5-4623-B16A-E9EE638968D6}" name="NUN_MÊS" dataDxfId="35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1C904B-D6E8-4725-B570-0BFED43B11BE}" name="Tabela5" displayName="Tabela5" ref="A1:L662" totalsRowShown="0" headerRowDxfId="358" dataDxfId="357">
  <autoFilter ref="A1:L662" xr:uid="{531C904B-D6E8-4725-B570-0BFED43B11BE}"/>
  <tableColumns count="12">
    <tableColumn id="1" xr3:uid="{062BF23A-5E26-4784-9AA6-151B04977750}" name="DATA VENC" dataDxfId="356"/>
    <tableColumn id="2" xr3:uid="{E1393750-A1CA-4B4A-B5B0-6460E564A30E}" name="DESCRIÇÃO" dataDxfId="355"/>
    <tableColumn id="3" xr3:uid="{A0F756BC-8F92-45CE-AADD-0B1A88FECF79}" name="DOCT" dataDxfId="354"/>
    <tableColumn id="4" xr3:uid="{1238EE73-53BC-4444-A46A-E10E932C9537}" name="Nº DOCT" dataDxfId="353"/>
    <tableColumn id="5" xr3:uid="{12526E81-799D-4B83-B4AA-DE4731579E9B}" name="VALOR" dataDxfId="352" dataCellStyle="Vírgula"/>
    <tableColumn id="6" xr3:uid="{3F39ACA7-0189-4AD2-9035-C326961FE764}" name="DATA DO PAGT" dataDxfId="351"/>
    <tableColumn id="7" xr3:uid="{38C201F6-E79A-4DF7-AF4D-6B017403365D}" name="STATUS" dataDxfId="350"/>
    <tableColumn id="8" xr3:uid="{96691246-196B-4F20-B8EC-8A4275F5A9D8}" name="SITUAÇÃO" dataDxfId="349"/>
    <tableColumn id="9" xr3:uid="{490AE55A-1E1A-41AF-BD71-CE9683A2A9BF}" name="DESPESA" dataDxfId="348"/>
    <tableColumn id="10" xr3:uid="{6C8A25B5-79CF-49A1-8A5C-D80B171A9F41}" name="TIPO DE DESPESA" dataDxfId="347"/>
    <tableColumn id="11" xr3:uid="{F5CB0998-70F7-4E6F-BA5A-C780277D556B}" name="CENTRO DE CUSTO" dataDxfId="346"/>
    <tableColumn id="12" xr3:uid="{7C8A5564-D8B2-4B39-8C58-5B415E548A8F}" name="OBS" dataDxfId="3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07DF7E-2FB7-427B-A4FA-D2A7C5E0430A}" name="BRF_Boleto_Notas" displayName="BRF_Boleto_Notas" ref="A1:T1583" tableType="queryTable" totalsRowShown="0" headerRowDxfId="328" dataDxfId="327">
  <autoFilter ref="A1:T1583" xr:uid="{E57B9A2C-952C-4E5B-AC49-D2D6D2F8F746}"/>
  <tableColumns count="20">
    <tableColumn id="1" xr3:uid="{12CDAB91-A9FD-4B6B-BAC2-CB7291F6A6FB}" uniqueName="1" name="DATA " queryTableFieldId="1" dataDxfId="326"/>
    <tableColumn id="2" xr3:uid="{464227A2-B67B-413A-B6EA-C25C2B2D0B86}" uniqueName="2" name="CAT" queryTableFieldId="2" dataDxfId="325"/>
    <tableColumn id="3" xr3:uid="{1051802F-FD7D-4175-B342-3BD729A24CA8}" uniqueName="3" name="DESTINO" queryTableFieldId="3" dataDxfId="324"/>
    <tableColumn id="4" xr3:uid="{0517CEFF-B34D-4734-BCF1-1C05A7FD9DCB}" uniqueName="4" name="EMPRESA" queryTableFieldId="4" dataDxfId="323"/>
    <tableColumn id="5" xr3:uid="{AF88D837-1631-45AC-9CA1-70F1914C4CC7}" uniqueName="5" name="CNPJ" queryTableFieldId="5" dataDxfId="322"/>
    <tableColumn id="6" xr3:uid="{BC99D3D6-8F0E-4551-BE70-83D1439CA5AA}" uniqueName="6" name="DATA VENCIMENTO" queryTableFieldId="6" dataDxfId="321"/>
    <tableColumn id="7" xr3:uid="{3F1FE14C-C01E-42E2-A403-08264BE99825}" uniqueName="7" name="BOLETO Nº" queryTableFieldId="7" dataDxfId="320"/>
    <tableColumn id="8" xr3:uid="{49A8A9C0-C43E-4536-87F3-3814BDFE9C05}" uniqueName="8" name="NOTA Nº" queryTableFieldId="8" dataDxfId="319"/>
    <tableColumn id="9" xr3:uid="{6E24DB23-66F9-4EA2-931E-EBA0B67EEAF1}" uniqueName="9" name="VALOR" queryTableFieldId="9" dataDxfId="318" dataCellStyle="Vírgula"/>
    <tableColumn id="10" xr3:uid="{0EF10CDF-EDC2-499A-B9BC-DBB1DED42AEF}" uniqueName="10" name="DIAS EM ATRASO" queryTableFieldId="10" dataDxfId="317"/>
    <tableColumn id="11" xr3:uid="{15E9F50A-2635-4753-8E3A-19640980F471}" uniqueName="11" name="PAGO DIA" queryTableFieldId="11" dataDxfId="316"/>
    <tableColumn id="12" xr3:uid="{DEEEE08F-38CE-454C-93CF-9B62784B11C8}" uniqueName="12" name="STATUS" queryTableFieldId="12" dataDxfId="315"/>
    <tableColumn id="13" xr3:uid="{0C8E8174-7C66-45E2-ACFA-41265750E220}" uniqueName="13" name="ANO_FAT" queryTableFieldId="13" dataDxfId="314">
      <calculatedColumnFormula>TEXT(BRF_Boleto_Notas[[#This Row],[DATA ]],"AAAA")</calculatedColumnFormula>
    </tableColumn>
    <tableColumn id="14" xr3:uid="{55F59E49-9C7D-477E-8CE7-EFBC6B4CD495}" uniqueName="14" name="MÊS_FAT" queryTableFieldId="14" dataDxfId="313">
      <calculatedColumnFormula>UPPER(TEXT(BRF_Boleto_Notas[[#This Row],[DATA ]],"MMM"))</calculatedColumnFormula>
    </tableColumn>
    <tableColumn id="15" xr3:uid="{3CC98543-AD14-4B94-9B83-1BB9234B5142}" uniqueName="15" name="ANO_VENC" queryTableFieldId="15" dataDxfId="312">
      <calculatedColumnFormula>TEXT(BRF_Boleto_Notas[[#This Row],[DATA VENCIMENTO]],"AAAA")</calculatedColumnFormula>
    </tableColumn>
    <tableColumn id="16" xr3:uid="{C832D8F3-8F7A-421B-8F96-17D77F9E0D51}" uniqueName="16" name="MÊS_VENC" queryTableFieldId="16" dataDxfId="311">
      <calculatedColumnFormula>UPPER(TEXT(BRF_Boleto_Notas[[#This Row],[DATA VENCIMENTO]],"MMM"))</calculatedColumnFormula>
    </tableColumn>
    <tableColumn id="17" xr3:uid="{E7B8A483-5625-45B3-AB8F-67775BBE3B81}" uniqueName="17" name="TIPOS DE SERV." queryTableFieldId="17" dataDxfId="310">
      <calculatedColumnFormula>IFERROR(INDEX(BRF_TIPO_SERV[DESCRIÇAO],MATCH(BRF_Boleto_Notas[[#This Row],[CAT]],BRF_TIPO_SERV[TIPOS DE SERV.],0)),"")</calculatedColumnFormula>
    </tableColumn>
    <tableColumn id="18" xr3:uid="{49B1222D-631C-40B6-8A65-FC2890B8A33A}" uniqueName="18" name="NUN_MÊS" queryTableFieldId="18" dataDxfId="309">
      <calculatedColumnFormula>IFERROR(INDEX(BRF_MÊS_NOTA[NUN_MÊS],MATCH(BRF_Boleto_Notas[[#This Row],[MÊS_VENC]],BRF_MÊS_NOTA[MÊS],0)),"")</calculatedColumnFormula>
    </tableColumn>
    <tableColumn id="19" xr3:uid="{80832C83-4DB9-457D-BF62-D9FAF23B020E}" uniqueName="19" name="ANO_PAGT" queryTableFieldId="19" dataDxfId="308">
      <calculatedColumnFormula>IF(BRF_Boleto_Notas[[#This Row],[PAGO DIA]]="","",TEXT(BRF_Boleto_Notas[[#This Row],[PAGO DIA]],"AAAA"))</calculatedColumnFormula>
    </tableColumn>
    <tableColumn id="20" xr3:uid="{B61FC4C8-6B9F-41BE-BDC4-21EF8CF657DF}" uniqueName="20" name="MÊS_PAGT" queryTableFieldId="20" dataDxfId="307">
      <calculatedColumnFormula>UPPER(TEXT(BRF_Boleto_Notas[[#This Row],[PAGO DIA]],"MMM"))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17899B-CB0A-46CC-8A44-C0301ECE9082}" name="BRF_TIPO_SERV" displayName="BRF_TIPO_SERV" ref="V1:W17" totalsRowShown="0" headerRowDxfId="306">
  <autoFilter ref="V1:W17" xr:uid="{EE3378E5-E5D2-4E69-9BE5-D80CF4D93EAF}"/>
  <tableColumns count="2">
    <tableColumn id="1" xr3:uid="{0573515F-3BE8-4A6D-849F-92786922D035}" name="TIPOS DE SERV." dataDxfId="305"/>
    <tableColumn id="2" xr3:uid="{A3716895-7EA5-44E1-82C6-B91D8201AF17}" name="DESCRIÇAO" dataDxfId="304" dataCellStyle="Vírgula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491FDA1-53DB-4CBD-B763-F1621A1C38BC}" name="BRF_MÊS_NOTA" displayName="BRF_MÊS_NOTA" ref="Y1:Z13" totalsRowShown="0" headerRowDxfId="303" dataDxfId="302">
  <autoFilter ref="Y1:Z13" xr:uid="{D80AD40B-0655-4A92-861E-37966535CCDA}"/>
  <tableColumns count="2">
    <tableColumn id="1" xr3:uid="{541BF540-B2FD-48E9-A07C-8DE2795B9ADE}" name="MÊS" dataDxfId="301"/>
    <tableColumn id="2" xr3:uid="{9CAE8DD5-3094-458D-ABEA-843199213F0F}" name="NUN_MÊS" dataDxfId="3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4E8F64-CB34-44FF-8A33-7CA93AB85743}" name="Tabela9" displayName="Tabela9" ref="A1:L1583" totalsRowShown="0" headerRowDxfId="299" dataDxfId="298" tableBorderDxfId="297">
  <autoFilter ref="A1:L1583" xr:uid="{774E8F64-CB34-44FF-8A33-7CA93AB85743}">
    <filterColumn colId="11">
      <filters>
        <filter val="VENCIDO"/>
      </filters>
    </filterColumn>
  </autoFilter>
  <tableColumns count="12">
    <tableColumn id="1" xr3:uid="{FA7A1566-DF7A-4003-91C3-145C0067F1B7}" name="DATA " dataDxfId="296"/>
    <tableColumn id="2" xr3:uid="{67655396-1958-4A83-9B03-CA177DEEB130}" name="CAT" dataDxfId="295"/>
    <tableColumn id="3" xr3:uid="{015AC469-5016-4621-BAA3-E05F2F41DE83}" name="DESTINO" dataDxfId="294"/>
    <tableColumn id="4" xr3:uid="{3E21C910-1480-4877-9656-7701BCBC57B5}" name="EMPRESA" dataDxfId="293"/>
    <tableColumn id="5" xr3:uid="{D0CC4CCD-7A62-4499-984B-A6AE20A26102}" name="CNPJ" dataDxfId="292"/>
    <tableColumn id="6" xr3:uid="{6FDE74E5-11CC-4302-9981-58C7B6F0DC4A}" name="DATA VENCIMENTO" dataDxfId="291"/>
    <tableColumn id="7" xr3:uid="{11898531-06E8-4471-A681-F2B93CA89F8B}" name="BOLETO Nº" dataDxfId="290"/>
    <tableColumn id="8" xr3:uid="{3A84DB80-F63E-4E38-8FF7-C91529730209}" name="NOTA Nº" dataDxfId="289"/>
    <tableColumn id="9" xr3:uid="{7BCA8C7C-0500-4630-92C1-698D124BBF60}" name="VALOR" dataDxfId="288"/>
    <tableColumn id="10" xr3:uid="{FB23E271-7788-4F7A-95D8-E0ACF9F8F15A}" name="DIAS EM ATRASO" dataDxfId="287"/>
    <tableColumn id="11" xr3:uid="{DA0FC4F9-A2E1-4FEF-A306-12D1BEF64F67}" name="PAGO DIA" dataDxfId="286"/>
    <tableColumn id="12" xr3:uid="{A5C8D693-7F9D-4038-9B9B-FE08E1C4D850}" name="STATUS" dataDxfId="285">
      <calculatedColumnFormula>IF(Tabela9[[#This Row],[DATA VENCIMENTO]]&gt;TODAY(), "A VENCER",IF(Tabela9[[#This Row],[PAGO DIA]]&lt;&gt;"","PAGO", "VENCIDO"))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286F35-85AC-4C1F-9B8D-84ED2BD01ADE}" name="Tabela_NOTAS_FISCAIS" displayName="Tabela_NOTAS_FISCAIS" ref="A1:K436" tableType="queryTable" totalsRowShown="0" headerRowDxfId="266" dataDxfId="265">
  <autoFilter ref="A1:K436" xr:uid="{13286F35-85AC-4C1F-9B8D-84ED2BD01ADE}"/>
  <sortState xmlns:xlrd2="http://schemas.microsoft.com/office/spreadsheetml/2017/richdata2" ref="A2:K436">
    <sortCondition ref="A1:A436"/>
  </sortState>
  <tableColumns count="11">
    <tableColumn id="8" xr3:uid="{865A1984-268C-4C2D-B2CC-7150A0033F73}" uniqueName="8" name="NF" queryTableFieldId="8" dataDxfId="264"/>
    <tableColumn id="9" xr3:uid="{F007A653-90CD-4BE7-B374-67D56A091FC0}" uniqueName="9" name="Status da NF" queryTableFieldId="9" dataDxfId="263"/>
    <tableColumn id="3" xr3:uid="{0C1EDF18-83BB-487A-84DB-3DBB1A2C08CE}" uniqueName="3" name="Data Emissão" queryTableFieldId="3" dataDxfId="262"/>
    <tableColumn id="4" xr3:uid="{52D176D6-9728-4A34-9E3B-7613E2E34B49}" uniqueName="4" name="Nome Fantasia do Prestador" queryTableFieldId="4" dataDxfId="261"/>
    <tableColumn id="5" xr3:uid="{CBD64D65-B0B9-4E19-895C-62033096A216}" uniqueName="5" name="Razão Social do Tomador" queryTableFieldId="5" dataDxfId="260"/>
    <tableColumn id="6" xr3:uid="{C16353A0-74C0-4C36-890E-10257FD007D1}" uniqueName="6" name="Valor dos Serviços" queryTableFieldId="6" dataDxfId="259" dataCellStyle="Vírgula"/>
    <tableColumn id="7" xr3:uid="{AF9AAAE4-9E46-4FC6-ADB6-5C9F94A011A5}" uniqueName="7" name="Data de Competência" queryTableFieldId="7" dataDxfId="258"/>
    <tableColumn id="10" xr3:uid="{2AAA4864-5670-436A-B18F-A5961C74100E}" uniqueName="10" name="ANO_EMISSÃO" queryTableFieldId="12" dataDxfId="257">
      <calculatedColumnFormula>TEXT(Tabela_NOTAS_FISCAIS[[#This Row],[Data Emissão]],"aaaa")</calculatedColumnFormula>
    </tableColumn>
    <tableColumn id="11" xr3:uid="{CB36DF8C-0E45-408E-AC07-B152D6526EBE}" uniqueName="11" name="MÊS_EMISSÃO" queryTableFieldId="13" dataDxfId="256">
      <calculatedColumnFormula>UPPER(TEXT(Tabela_NOTAS_FISCAIS[[#This Row],[Data Emissão]],"MMM"))</calculatedColumnFormula>
    </tableColumn>
    <tableColumn id="12" xr3:uid="{4B359C45-D880-4D86-8B8F-C7D935DB524B}" uniqueName="12" name="CLIENTES" queryTableFieldId="14" dataDxfId="255">
      <calculatedColumnFormula>IFERROR(INDEX(CLIENTES[CLIENTES_2],MATCH(Tabela_NOTAS_FISCAIS[Razão Social do Tomador],CLIENTES[CLIENTES_TABELA],0)),"")</calculatedColumnFormula>
    </tableColumn>
    <tableColumn id="13" xr3:uid="{4FD4083E-D5CE-4757-9DEF-E34011CBD981}" uniqueName="13" name="MÊS_NUM" queryTableFieldId="15" dataDxfId="254">
      <calculatedColumnFormula>IFERROR(INDEX(MÊS_TAB[NUN_MÊS],MATCH(Tabela_NOTAS_FISCAIS[MÊS_EMISSÃO],MÊS_TAB[MÊS],0)),"")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6B3061-6787-42D7-8252-044B6A78BEA0}" name="CLIENTES" displayName="CLIENTES" ref="Z1:AA12" totalsRowShown="0" headerRowDxfId="253" dataDxfId="252">
  <autoFilter ref="Z1:AA12" xr:uid="{0C6B3061-6787-42D7-8252-044B6A78BEA0}"/>
  <tableColumns count="2">
    <tableColumn id="1" xr3:uid="{43765FFC-F36F-4B17-BA7A-290941B6D12D}" name="CLIENTES_TABELA" dataDxfId="251"/>
    <tableColumn id="2" xr3:uid="{D554972C-5632-4099-AF7D-DD6A2A9F2876}" name="CLIENTES_2" dataDxfId="2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ivotTable" Target="../pivotTables/pivotTable11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CB8D-218A-4089-9155-D2C4031C4ED2}">
  <sheetPr codeName="Planilha2">
    <pageSetUpPr fitToPage="1"/>
  </sheetPr>
  <dimension ref="A1:N86"/>
  <sheetViews>
    <sheetView showGridLines="0" topLeftCell="B1" zoomScale="90" zoomScaleNormal="90" workbookViewId="0">
      <selection activeCell="I17" sqref="I17"/>
    </sheetView>
  </sheetViews>
  <sheetFormatPr defaultRowHeight="12.75" x14ac:dyDescent="0.2"/>
  <cols>
    <col min="1" max="1" width="51.140625" style="1" bestFit="1" customWidth="1"/>
    <col min="2" max="2" width="10.7109375" style="1" bestFit="1" customWidth="1"/>
    <col min="3" max="3" width="4.28515625" style="1" customWidth="1"/>
    <col min="4" max="4" width="20.140625" style="1" bestFit="1" customWidth="1"/>
    <col min="5" max="5" width="10.7109375" style="1" bestFit="1" customWidth="1"/>
    <col min="6" max="6" width="9.140625" style="1"/>
    <col min="7" max="7" width="15.42578125" style="1" bestFit="1" customWidth="1"/>
    <col min="8" max="8" width="72" style="1" bestFit="1" customWidth="1"/>
    <col min="9" max="9" width="66.7109375" style="10" bestFit="1" customWidth="1"/>
    <col min="10" max="10" width="10" style="10" bestFit="1" customWidth="1"/>
    <col min="11" max="11" width="7" style="1" customWidth="1"/>
    <col min="12" max="12" width="27.28515625" style="1" bestFit="1" customWidth="1"/>
    <col min="13" max="13" width="14.140625" style="1" bestFit="1" customWidth="1"/>
    <col min="14" max="16384" width="9.140625" style="1"/>
  </cols>
  <sheetData>
    <row r="1" spans="1:14" ht="16.5" thickTop="1" thickBot="1" x14ac:dyDescent="0.3">
      <c r="A1" s="71" t="s">
        <v>1334</v>
      </c>
      <c r="B1" s="72" t="s">
        <v>3376</v>
      </c>
      <c r="D1" s="6" t="s">
        <v>1334</v>
      </c>
      <c r="E1" s="1" t="s">
        <v>3376</v>
      </c>
      <c r="G1"/>
      <c r="H1"/>
    </row>
    <row r="2" spans="1:14" ht="16.5" thickTop="1" thickBot="1" x14ac:dyDescent="0.3">
      <c r="A2" s="71" t="s">
        <v>1335</v>
      </c>
      <c r="B2" s="72" t="s">
        <v>221</v>
      </c>
      <c r="D2" s="6" t="s">
        <v>1335</v>
      </c>
      <c r="E2" s="1" t="s">
        <v>221</v>
      </c>
      <c r="G2" s="71" t="s">
        <v>1334</v>
      </c>
      <c r="H2" s="72" t="s">
        <v>3376</v>
      </c>
      <c r="L2" s="85" t="s">
        <v>1334</v>
      </c>
      <c r="M2" s="86" t="s">
        <v>3376</v>
      </c>
    </row>
    <row r="3" spans="1:14" ht="16.5" thickTop="1" thickBot="1" x14ac:dyDescent="0.3">
      <c r="A3" s="71" t="s">
        <v>1325</v>
      </c>
      <c r="B3" s="72" t="s">
        <v>1466</v>
      </c>
      <c r="D3" s="6" t="s">
        <v>1325</v>
      </c>
      <c r="E3" s="1" t="s">
        <v>1466</v>
      </c>
      <c r="G3" s="71" t="s">
        <v>1335</v>
      </c>
      <c r="H3" s="72" t="s">
        <v>1133</v>
      </c>
      <c r="L3" s="85" t="s">
        <v>1335</v>
      </c>
      <c r="M3" s="86" t="s">
        <v>1133</v>
      </c>
    </row>
    <row r="4" spans="1:14" ht="16.5" thickTop="1" thickBot="1" x14ac:dyDescent="0.3">
      <c r="G4" s="71" t="s">
        <v>1325</v>
      </c>
      <c r="H4" s="72" t="s">
        <v>1466</v>
      </c>
      <c r="L4" s="85" t="s">
        <v>1323</v>
      </c>
      <c r="M4" s="93">
        <v>45139</v>
      </c>
    </row>
    <row r="5" spans="1:14" ht="16.5" thickTop="1" thickBot="1" x14ac:dyDescent="0.3">
      <c r="A5" s="80" t="s">
        <v>3403</v>
      </c>
      <c r="B5" s="81" t="s">
        <v>3377</v>
      </c>
      <c r="D5" s="6" t="s">
        <v>1330</v>
      </c>
      <c r="E5" s="10" t="s">
        <v>3377</v>
      </c>
      <c r="G5" s="87" t="s">
        <v>3445</v>
      </c>
      <c r="H5" s="89"/>
      <c r="I5" s="89"/>
      <c r="J5" s="88"/>
      <c r="K5"/>
      <c r="L5" s="87" t="str">
        <f>G5</f>
        <v>1ª QUINZENA DE AGOSTO</v>
      </c>
      <c r="M5" s="88"/>
      <c r="N5"/>
    </row>
    <row r="6" spans="1:14" ht="16.5" thickTop="1" thickBot="1" x14ac:dyDescent="0.3">
      <c r="A6" s="75">
        <v>45138</v>
      </c>
      <c r="B6" s="78">
        <v>15206.26</v>
      </c>
      <c r="D6" s="7" t="s">
        <v>1506</v>
      </c>
      <c r="E6" s="8">
        <v>6466.74</v>
      </c>
      <c r="G6" s="80" t="s">
        <v>1323</v>
      </c>
      <c r="H6" s="102" t="s">
        <v>1326</v>
      </c>
      <c r="I6" s="102" t="s">
        <v>1332</v>
      </c>
      <c r="J6" s="103" t="s">
        <v>3377</v>
      </c>
      <c r="K6"/>
      <c r="L6" s="94" t="s">
        <v>3427</v>
      </c>
      <c r="M6" s="96" t="s">
        <v>3377</v>
      </c>
      <c r="N6"/>
    </row>
    <row r="7" spans="1:14" ht="16.5" thickTop="1" thickBot="1" x14ac:dyDescent="0.3">
      <c r="A7" s="76" t="s">
        <v>3432</v>
      </c>
      <c r="B7" s="79">
        <v>6466.74</v>
      </c>
      <c r="D7" s="7" t="s">
        <v>1346</v>
      </c>
      <c r="E7" s="8">
        <v>3425.09</v>
      </c>
      <c r="G7" s="109">
        <v>45139</v>
      </c>
      <c r="H7" s="73" t="s">
        <v>1350</v>
      </c>
      <c r="I7" s="103" t="s">
        <v>1414</v>
      </c>
      <c r="J7" s="104">
        <v>10948.78</v>
      </c>
      <c r="K7"/>
      <c r="L7" s="100" t="s">
        <v>1348</v>
      </c>
      <c r="M7" s="97">
        <v>18292.45</v>
      </c>
      <c r="N7"/>
    </row>
    <row r="8" spans="1:14" ht="16.5" thickTop="1" thickBot="1" x14ac:dyDescent="0.3">
      <c r="A8" s="76" t="s">
        <v>1406</v>
      </c>
      <c r="B8" s="79">
        <v>3425.09</v>
      </c>
      <c r="D8" s="7" t="s">
        <v>1413</v>
      </c>
      <c r="E8" s="8">
        <v>1778.25</v>
      </c>
      <c r="G8" s="110"/>
      <c r="H8" s="107" t="s">
        <v>1375</v>
      </c>
      <c r="I8" s="103" t="s">
        <v>1414</v>
      </c>
      <c r="J8" s="105">
        <v>5993.67</v>
      </c>
      <c r="K8"/>
      <c r="L8" s="101" t="s">
        <v>1346</v>
      </c>
      <c r="M8" s="98">
        <v>16942.45</v>
      </c>
      <c r="N8"/>
    </row>
    <row r="9" spans="1:14" ht="16.5" thickTop="1" thickBot="1" x14ac:dyDescent="0.3">
      <c r="A9" s="76" t="s">
        <v>1407</v>
      </c>
      <c r="B9" s="79">
        <v>1778.25</v>
      </c>
      <c r="D9" s="7" t="s">
        <v>1432</v>
      </c>
      <c r="E9" s="8">
        <v>1574.96</v>
      </c>
      <c r="G9" s="110"/>
      <c r="H9" s="107" t="s">
        <v>1143</v>
      </c>
      <c r="I9" s="103" t="s">
        <v>1504</v>
      </c>
      <c r="J9" s="105">
        <v>1200</v>
      </c>
      <c r="K9"/>
      <c r="L9" s="95" t="s">
        <v>1432</v>
      </c>
      <c r="M9" s="98">
        <v>1200</v>
      </c>
      <c r="N9"/>
    </row>
    <row r="10" spans="1:14" ht="16.5" thickTop="1" thickBot="1" x14ac:dyDescent="0.3">
      <c r="A10" s="76" t="s">
        <v>3438</v>
      </c>
      <c r="B10" s="79">
        <v>1143.2</v>
      </c>
      <c r="D10" s="7" t="s">
        <v>3428</v>
      </c>
      <c r="E10" s="8">
        <v>1285.3600000000001</v>
      </c>
      <c r="G10" s="111"/>
      <c r="H10" s="108" t="s">
        <v>1482</v>
      </c>
      <c r="I10" s="103" t="s">
        <v>3380</v>
      </c>
      <c r="J10" s="105">
        <v>150</v>
      </c>
      <c r="K10"/>
      <c r="L10" s="95" t="s">
        <v>1481</v>
      </c>
      <c r="M10" s="98">
        <v>150</v>
      </c>
      <c r="N10"/>
    </row>
    <row r="11" spans="1:14" ht="16.5" thickTop="1" thickBot="1" x14ac:dyDescent="0.3">
      <c r="A11" s="76" t="s">
        <v>1418</v>
      </c>
      <c r="B11" s="79">
        <v>786.4</v>
      </c>
      <c r="D11" s="7" t="s">
        <v>3412</v>
      </c>
      <c r="E11" s="8">
        <v>455</v>
      </c>
      <c r="G11" s="112" t="s">
        <v>3426</v>
      </c>
      <c r="H11" s="113"/>
      <c r="I11" s="114"/>
      <c r="J11" s="105">
        <v>18292.45</v>
      </c>
      <c r="K11"/>
      <c r="L11" s="100" t="s">
        <v>219</v>
      </c>
      <c r="M11" s="99">
        <v>18292.45</v>
      </c>
      <c r="N11"/>
    </row>
    <row r="12" spans="1:14" ht="16.5" thickTop="1" thickBot="1" x14ac:dyDescent="0.3">
      <c r="A12" s="76" t="s">
        <v>3382</v>
      </c>
      <c r="B12" s="79">
        <v>478.56</v>
      </c>
      <c r="D12" s="7" t="s">
        <v>1430</v>
      </c>
      <c r="E12" s="8">
        <v>149</v>
      </c>
      <c r="G12" s="112" t="s">
        <v>219</v>
      </c>
      <c r="H12" s="113"/>
      <c r="I12" s="114"/>
      <c r="J12" s="106">
        <v>18292.45</v>
      </c>
      <c r="K12"/>
      <c r="L12"/>
      <c r="M12"/>
      <c r="N12"/>
    </row>
    <row r="13" spans="1:14" ht="15.75" thickTop="1" x14ac:dyDescent="0.25">
      <c r="A13" s="76" t="s">
        <v>3449</v>
      </c>
      <c r="B13" s="79">
        <v>455</v>
      </c>
      <c r="D13" s="7" t="s">
        <v>1341</v>
      </c>
      <c r="E13" s="8">
        <v>71.86</v>
      </c>
      <c r="G13"/>
      <c r="H13"/>
      <c r="I13"/>
      <c r="J13"/>
      <c r="K13"/>
      <c r="L13"/>
      <c r="M13"/>
      <c r="N13"/>
    </row>
    <row r="14" spans="1:14" ht="15" x14ac:dyDescent="0.25">
      <c r="A14" s="76" t="s">
        <v>1424</v>
      </c>
      <c r="B14" s="79">
        <v>310</v>
      </c>
      <c r="D14" s="7" t="s">
        <v>219</v>
      </c>
      <c r="E14" s="8">
        <v>15206.260000000002</v>
      </c>
      <c r="G14"/>
      <c r="H14"/>
      <c r="I14"/>
      <c r="J14"/>
      <c r="K14"/>
      <c r="L14"/>
      <c r="M14"/>
      <c r="N14"/>
    </row>
    <row r="15" spans="1:14" ht="15" x14ac:dyDescent="0.25">
      <c r="A15" s="76" t="s">
        <v>1235</v>
      </c>
      <c r="B15" s="79">
        <v>149</v>
      </c>
      <c r="D15"/>
      <c r="E15"/>
      <c r="G15"/>
      <c r="H15"/>
      <c r="I15"/>
      <c r="J15"/>
      <c r="K15"/>
      <c r="L15"/>
      <c r="M15"/>
      <c r="N15"/>
    </row>
    <row r="16" spans="1:14" ht="15" x14ac:dyDescent="0.25">
      <c r="A16" s="76" t="s">
        <v>3429</v>
      </c>
      <c r="B16" s="79">
        <v>142.16</v>
      </c>
      <c r="D16"/>
      <c r="E16"/>
      <c r="G16"/>
      <c r="H16"/>
      <c r="I16"/>
      <c r="J16"/>
      <c r="K16"/>
      <c r="L16"/>
      <c r="M16"/>
      <c r="N16"/>
    </row>
    <row r="17" spans="1:14" ht="15.75" thickBot="1" x14ac:dyDescent="0.3">
      <c r="A17" s="76" t="s">
        <v>1428</v>
      </c>
      <c r="B17" s="79">
        <v>71.86</v>
      </c>
      <c r="D17"/>
      <c r="E17"/>
      <c r="G17"/>
      <c r="H17"/>
      <c r="I17"/>
      <c r="J17"/>
      <c r="K17"/>
      <c r="L17"/>
      <c r="M17"/>
      <c r="N17"/>
    </row>
    <row r="18" spans="1:14" ht="16.5" thickTop="1" thickBot="1" x14ac:dyDescent="0.3">
      <c r="A18" s="77" t="s">
        <v>219</v>
      </c>
      <c r="B18" s="82">
        <v>15206.26</v>
      </c>
      <c r="D18"/>
      <c r="E18"/>
      <c r="G18"/>
      <c r="H18"/>
      <c r="I18"/>
      <c r="J18"/>
      <c r="K18"/>
      <c r="L18"/>
      <c r="M18"/>
      <c r="N18"/>
    </row>
    <row r="19" spans="1:14" ht="15.75" thickTop="1" x14ac:dyDescent="0.25">
      <c r="A19"/>
      <c r="B19"/>
      <c r="D19"/>
      <c r="E19"/>
      <c r="G19"/>
      <c r="H19"/>
      <c r="I19"/>
      <c r="J19"/>
      <c r="K19"/>
      <c r="L19"/>
      <c r="M19"/>
      <c r="N19"/>
    </row>
    <row r="20" spans="1:14" ht="15" x14ac:dyDescent="0.25">
      <c r="A20"/>
      <c r="B20"/>
      <c r="D20"/>
      <c r="E20"/>
      <c r="G20"/>
      <c r="H20"/>
      <c r="I20"/>
      <c r="J20"/>
      <c r="K20"/>
      <c r="L20"/>
      <c r="M20"/>
      <c r="N20"/>
    </row>
    <row r="21" spans="1:14" ht="15" x14ac:dyDescent="0.25">
      <c r="A21"/>
      <c r="B21"/>
      <c r="G21"/>
      <c r="H21"/>
      <c r="I21"/>
      <c r="J21"/>
      <c r="K21"/>
      <c r="L21"/>
      <c r="M21"/>
      <c r="N21"/>
    </row>
    <row r="22" spans="1:14" ht="15" x14ac:dyDescent="0.25">
      <c r="G22"/>
      <c r="H22"/>
      <c r="I22"/>
      <c r="J22"/>
      <c r="K22"/>
      <c r="L22"/>
      <c r="M22"/>
      <c r="N22"/>
    </row>
    <row r="23" spans="1:14" ht="15" x14ac:dyDescent="0.25">
      <c r="G23"/>
      <c r="H23"/>
      <c r="I23"/>
      <c r="J23"/>
      <c r="K23"/>
      <c r="L23"/>
      <c r="M23"/>
    </row>
    <row r="24" spans="1:14" ht="15" x14ac:dyDescent="0.25">
      <c r="G24"/>
      <c r="H24"/>
      <c r="I24"/>
      <c r="J24"/>
      <c r="K24"/>
      <c r="L24"/>
      <c r="M24"/>
    </row>
    <row r="25" spans="1:14" ht="15" x14ac:dyDescent="0.25">
      <c r="G25"/>
      <c r="H25"/>
      <c r="I25"/>
      <c r="J25"/>
      <c r="K25"/>
      <c r="L25"/>
      <c r="M25"/>
    </row>
    <row r="26" spans="1:14" ht="15" x14ac:dyDescent="0.25">
      <c r="G26"/>
      <c r="H26"/>
      <c r="I26"/>
      <c r="J26"/>
      <c r="K26"/>
      <c r="L26"/>
      <c r="M26"/>
    </row>
    <row r="27" spans="1:14" ht="15" x14ac:dyDescent="0.25">
      <c r="G27"/>
      <c r="H27"/>
      <c r="I27"/>
      <c r="J27"/>
      <c r="K27"/>
      <c r="L27"/>
      <c r="M27"/>
    </row>
    <row r="28" spans="1:14" ht="15" x14ac:dyDescent="0.25">
      <c r="G28"/>
      <c r="H28"/>
      <c r="I28"/>
      <c r="J28"/>
      <c r="K28"/>
      <c r="L28"/>
      <c r="M28"/>
    </row>
    <row r="29" spans="1:14" ht="15" x14ac:dyDescent="0.25">
      <c r="G29"/>
      <c r="H29"/>
      <c r="I29"/>
      <c r="J29"/>
      <c r="K29"/>
      <c r="L29"/>
      <c r="M29"/>
    </row>
    <row r="30" spans="1:14" ht="15" x14ac:dyDescent="0.25">
      <c r="G30"/>
      <c r="H30"/>
      <c r="I30"/>
      <c r="J30"/>
      <c r="K30"/>
      <c r="L30"/>
      <c r="M30"/>
    </row>
    <row r="31" spans="1:14" ht="15" x14ac:dyDescent="0.25">
      <c r="G31"/>
      <c r="H31"/>
      <c r="I31"/>
      <c r="J31"/>
      <c r="K31"/>
      <c r="L31"/>
      <c r="M31"/>
    </row>
    <row r="32" spans="1:14" ht="15.75" thickBot="1" x14ac:dyDescent="0.3">
      <c r="G32"/>
      <c r="H32"/>
      <c r="I32"/>
      <c r="J32"/>
      <c r="K32"/>
      <c r="L32"/>
      <c r="M32"/>
    </row>
    <row r="33" spans="7:13" ht="15.75" thickTop="1" x14ac:dyDescent="0.25">
      <c r="G33"/>
      <c r="H33"/>
      <c r="I33"/>
      <c r="J33"/>
      <c r="K33"/>
      <c r="L33"/>
      <c r="M33"/>
    </row>
    <row r="34" spans="7:13" ht="15" x14ac:dyDescent="0.25">
      <c r="G34"/>
      <c r="H34"/>
      <c r="I34"/>
      <c r="J34"/>
      <c r="K34"/>
      <c r="L34"/>
      <c r="M34"/>
    </row>
    <row r="35" spans="7:13" ht="15" x14ac:dyDescent="0.25">
      <c r="G35"/>
      <c r="H35"/>
      <c r="I35"/>
      <c r="J35"/>
      <c r="K35"/>
      <c r="L35"/>
      <c r="M35"/>
    </row>
    <row r="36" spans="7:13" ht="15" x14ac:dyDescent="0.25">
      <c r="G36"/>
      <c r="H36"/>
      <c r="I36"/>
      <c r="J36"/>
      <c r="K36"/>
      <c r="L36"/>
      <c r="M36"/>
    </row>
    <row r="37" spans="7:13" ht="15" x14ac:dyDescent="0.25">
      <c r="G37"/>
      <c r="H37"/>
      <c r="I37"/>
      <c r="J37"/>
      <c r="K37"/>
      <c r="L37"/>
      <c r="M37"/>
    </row>
    <row r="38" spans="7:13" ht="15" x14ac:dyDescent="0.25">
      <c r="G38"/>
      <c r="H38"/>
      <c r="I38"/>
      <c r="J38"/>
      <c r="K38"/>
      <c r="L38"/>
      <c r="M38"/>
    </row>
    <row r="39" spans="7:13" ht="15" x14ac:dyDescent="0.25">
      <c r="G39"/>
      <c r="H39"/>
      <c r="I39"/>
      <c r="J39"/>
      <c r="K39"/>
      <c r="L39"/>
      <c r="M39"/>
    </row>
    <row r="40" spans="7:13" ht="15" x14ac:dyDescent="0.25">
      <c r="G40"/>
      <c r="H40"/>
      <c r="I40"/>
      <c r="J40"/>
      <c r="K40"/>
      <c r="L40"/>
      <c r="M40"/>
    </row>
    <row r="41" spans="7:13" ht="15" x14ac:dyDescent="0.25">
      <c r="G41"/>
      <c r="H41"/>
      <c r="I41"/>
      <c r="J41"/>
      <c r="K41"/>
      <c r="L41"/>
      <c r="M41"/>
    </row>
    <row r="42" spans="7:13" ht="15" x14ac:dyDescent="0.25">
      <c r="G42"/>
      <c r="H42"/>
      <c r="I42"/>
      <c r="J42"/>
      <c r="K42"/>
      <c r="L42"/>
      <c r="M42"/>
    </row>
    <row r="43" spans="7:13" ht="15" x14ac:dyDescent="0.25">
      <c r="G43"/>
      <c r="H43"/>
      <c r="I43"/>
      <c r="J43"/>
      <c r="K43"/>
      <c r="L43"/>
      <c r="M43"/>
    </row>
    <row r="44" spans="7:13" ht="15" x14ac:dyDescent="0.25">
      <c r="G44"/>
      <c r="H44"/>
      <c r="I44"/>
      <c r="J44"/>
      <c r="L44"/>
      <c r="M44"/>
    </row>
    <row r="45" spans="7:13" ht="15" x14ac:dyDescent="0.25">
      <c r="G45"/>
      <c r="H45"/>
      <c r="I45"/>
      <c r="J45"/>
      <c r="L45"/>
      <c r="M45"/>
    </row>
    <row r="46" spans="7:13" ht="15" x14ac:dyDescent="0.25">
      <c r="G46"/>
      <c r="H46"/>
      <c r="I46"/>
      <c r="J46"/>
      <c r="L46"/>
      <c r="M46"/>
    </row>
    <row r="47" spans="7:13" ht="15" x14ac:dyDescent="0.25">
      <c r="G47"/>
      <c r="H47"/>
      <c r="I47"/>
      <c r="J47"/>
      <c r="L47"/>
      <c r="M47"/>
    </row>
    <row r="48" spans="7:13" ht="15" x14ac:dyDescent="0.25">
      <c r="G48"/>
      <c r="H48"/>
      <c r="I48"/>
      <c r="J48"/>
      <c r="L48"/>
      <c r="M48"/>
    </row>
    <row r="49" spans="7:13" ht="15" x14ac:dyDescent="0.25">
      <c r="G49"/>
      <c r="H49"/>
      <c r="I49"/>
      <c r="J49"/>
      <c r="L49"/>
      <c r="M49"/>
    </row>
    <row r="50" spans="7:13" ht="15" x14ac:dyDescent="0.25">
      <c r="G50"/>
      <c r="H50"/>
      <c r="I50"/>
      <c r="J50"/>
      <c r="L50"/>
      <c r="M50"/>
    </row>
    <row r="51" spans="7:13" ht="13.5" thickBot="1" x14ac:dyDescent="0.25">
      <c r="G51"/>
      <c r="H51"/>
      <c r="I51"/>
      <c r="J51"/>
    </row>
    <row r="52" spans="7:13" ht="15.75" thickTop="1" x14ac:dyDescent="0.25">
      <c r="G52"/>
      <c r="H52"/>
      <c r="I52"/>
      <c r="J52"/>
    </row>
    <row r="53" spans="7:13" ht="15" x14ac:dyDescent="0.25">
      <c r="G53"/>
      <c r="H53"/>
      <c r="I53"/>
      <c r="J53"/>
    </row>
    <row r="54" spans="7:13" ht="15" x14ac:dyDescent="0.25">
      <c r="G54"/>
      <c r="H54"/>
      <c r="I54"/>
      <c r="J54"/>
    </row>
    <row r="55" spans="7:13" ht="15" x14ac:dyDescent="0.25">
      <c r="G55"/>
      <c r="H55"/>
      <c r="I55"/>
      <c r="J55"/>
    </row>
    <row r="56" spans="7:13" ht="15" x14ac:dyDescent="0.25">
      <c r="G56"/>
      <c r="H56"/>
      <c r="I56"/>
      <c r="J56"/>
    </row>
    <row r="57" spans="7:13" ht="15" x14ac:dyDescent="0.25">
      <c r="G57"/>
      <c r="H57"/>
      <c r="I57"/>
      <c r="J57"/>
    </row>
    <row r="58" spans="7:13" ht="15" x14ac:dyDescent="0.25">
      <c r="G58"/>
      <c r="H58"/>
      <c r="I58"/>
      <c r="J58"/>
    </row>
    <row r="59" spans="7:13" ht="15" x14ac:dyDescent="0.25">
      <c r="G59"/>
      <c r="H59"/>
      <c r="I59"/>
      <c r="J59"/>
    </row>
    <row r="60" spans="7:13" ht="15" x14ac:dyDescent="0.25">
      <c r="G60"/>
      <c r="H60"/>
      <c r="I60"/>
      <c r="J60"/>
    </row>
    <row r="61" spans="7:13" ht="15" x14ac:dyDescent="0.25">
      <c r="G61"/>
      <c r="H61"/>
      <c r="I61"/>
      <c r="J61"/>
    </row>
    <row r="62" spans="7:13" ht="15" x14ac:dyDescent="0.25">
      <c r="G62"/>
      <c r="H62"/>
      <c r="I62"/>
      <c r="J62"/>
    </row>
    <row r="63" spans="7:13" ht="15" x14ac:dyDescent="0.25">
      <c r="G63"/>
      <c r="H63"/>
      <c r="I63"/>
      <c r="J63"/>
    </row>
    <row r="64" spans="7:13" ht="15" x14ac:dyDescent="0.25">
      <c r="G64"/>
      <c r="H64"/>
      <c r="I64"/>
      <c r="J64"/>
    </row>
    <row r="65" spans="7:10" ht="15" x14ac:dyDescent="0.25">
      <c r="G65"/>
      <c r="H65"/>
      <c r="I65"/>
      <c r="J65"/>
    </row>
    <row r="66" spans="7:10" ht="15" x14ac:dyDescent="0.25">
      <c r="G66"/>
      <c r="H66"/>
      <c r="I66"/>
      <c r="J66"/>
    </row>
    <row r="67" spans="7:10" ht="15" x14ac:dyDescent="0.25">
      <c r="G67"/>
      <c r="H67"/>
      <c r="I67"/>
      <c r="J67"/>
    </row>
    <row r="68" spans="7:10" ht="15" x14ac:dyDescent="0.25">
      <c r="G68"/>
      <c r="H68"/>
      <c r="I68"/>
      <c r="J68"/>
    </row>
    <row r="69" spans="7:10" ht="15" x14ac:dyDescent="0.25">
      <c r="G69"/>
      <c r="H69"/>
      <c r="I69"/>
      <c r="J69"/>
    </row>
    <row r="70" spans="7:10" ht="15" x14ac:dyDescent="0.25">
      <c r="G70"/>
      <c r="H70"/>
      <c r="I70"/>
      <c r="J70"/>
    </row>
    <row r="71" spans="7:10" ht="15" x14ac:dyDescent="0.25">
      <c r="G71"/>
      <c r="H71"/>
      <c r="I71"/>
      <c r="J71"/>
    </row>
    <row r="72" spans="7:10" ht="15" x14ac:dyDescent="0.25">
      <c r="G72"/>
      <c r="H72"/>
      <c r="I72"/>
      <c r="J72"/>
    </row>
    <row r="73" spans="7:10" ht="15" x14ac:dyDescent="0.25">
      <c r="G73"/>
      <c r="H73"/>
      <c r="I73"/>
      <c r="J73"/>
    </row>
    <row r="74" spans="7:10" ht="15" x14ac:dyDescent="0.25">
      <c r="G74"/>
      <c r="H74"/>
      <c r="I74"/>
      <c r="J74"/>
    </row>
    <row r="75" spans="7:10" ht="15" x14ac:dyDescent="0.25">
      <c r="G75"/>
      <c r="H75"/>
      <c r="I75"/>
      <c r="J75"/>
    </row>
    <row r="76" spans="7:10" ht="15" x14ac:dyDescent="0.25">
      <c r="G76"/>
      <c r="H76"/>
      <c r="I76"/>
      <c r="J76"/>
    </row>
    <row r="77" spans="7:10" ht="15" x14ac:dyDescent="0.25">
      <c r="G77"/>
      <c r="H77"/>
      <c r="I77"/>
      <c r="J77"/>
    </row>
    <row r="78" spans="7:10" ht="15" x14ac:dyDescent="0.25">
      <c r="G78"/>
      <c r="H78"/>
      <c r="I78"/>
      <c r="J78"/>
    </row>
    <row r="79" spans="7:10" ht="15" x14ac:dyDescent="0.25">
      <c r="G79"/>
      <c r="H79"/>
      <c r="I79"/>
      <c r="J79"/>
    </row>
    <row r="80" spans="7:10" ht="15" x14ac:dyDescent="0.25">
      <c r="G80"/>
      <c r="H80"/>
      <c r="I80"/>
      <c r="J80"/>
    </row>
    <row r="81" spans="7:10" ht="15" x14ac:dyDescent="0.25">
      <c r="G81"/>
      <c r="H81"/>
      <c r="I81"/>
      <c r="J81"/>
    </row>
    <row r="82" spans="7:10" ht="15" x14ac:dyDescent="0.25">
      <c r="G82"/>
      <c r="H82"/>
      <c r="I82"/>
      <c r="J82"/>
    </row>
    <row r="83" spans="7:10" ht="15" x14ac:dyDescent="0.25">
      <c r="G83"/>
      <c r="H83"/>
      <c r="I83"/>
      <c r="J83"/>
    </row>
    <row r="84" spans="7:10" ht="15" x14ac:dyDescent="0.25">
      <c r="G84"/>
      <c r="H84"/>
      <c r="I84"/>
      <c r="J84"/>
    </row>
    <row r="85" spans="7:10" ht="15" x14ac:dyDescent="0.25">
      <c r="G85"/>
      <c r="H85"/>
      <c r="I85"/>
      <c r="J85"/>
    </row>
    <row r="86" spans="7:10" ht="15" x14ac:dyDescent="0.25">
      <c r="G86"/>
      <c r="H86"/>
      <c r="I86" s="84"/>
      <c r="J86" s="84"/>
    </row>
  </sheetData>
  <mergeCells count="2">
    <mergeCell ref="L5:M5"/>
    <mergeCell ref="G5:J5"/>
  </mergeCells>
  <pageMargins left="0.511811024" right="0.511811024" top="0.78740157499999996" bottom="0.78740157499999996" header="0.31496062000000002" footer="0.31496062000000002"/>
  <pageSetup paperSize="9" scale="64" fitToWidth="0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4107-D693-43E1-A5D0-B8A2E5BFC27D}">
  <sheetPr codeName="Planilha3"/>
  <dimension ref="A1:BQ662"/>
  <sheetViews>
    <sheetView tabSelected="1" workbookViewId="0">
      <selection activeCell="B9" sqref="B9"/>
    </sheetView>
  </sheetViews>
  <sheetFormatPr defaultRowHeight="12.75" x14ac:dyDescent="0.2"/>
  <cols>
    <col min="1" max="1" width="12.28515625" style="1" bestFit="1" customWidth="1"/>
    <col min="2" max="2" width="81.140625" style="1" bestFit="1" customWidth="1"/>
    <col min="3" max="3" width="7.5703125" style="1" bestFit="1" customWidth="1"/>
    <col min="4" max="4" width="12.140625" style="1" bestFit="1" customWidth="1"/>
    <col min="5" max="5" width="10.140625" style="4" bestFit="1" customWidth="1"/>
    <col min="6" max="6" width="15" style="1" bestFit="1" customWidth="1"/>
    <col min="7" max="7" width="9" style="1" bestFit="1" customWidth="1"/>
    <col min="8" max="8" width="13.5703125" style="1" bestFit="1" customWidth="1"/>
    <col min="9" max="9" width="21.140625" style="1" bestFit="1" customWidth="1"/>
    <col min="10" max="10" width="16.5703125" style="1" bestFit="1" customWidth="1"/>
    <col min="11" max="11" width="17.7109375" style="1" bestFit="1" customWidth="1"/>
    <col min="12" max="12" width="79.5703125" style="1" bestFit="1" customWidth="1"/>
    <col min="13" max="13" width="12.140625" style="1" bestFit="1" customWidth="1"/>
    <col min="14" max="14" width="11.7109375" style="1" bestFit="1" customWidth="1"/>
    <col min="15" max="15" width="10.85546875" style="1" bestFit="1" customWidth="1"/>
    <col min="16" max="16" width="10.42578125" style="1" bestFit="1" customWidth="1"/>
    <col min="17" max="17" width="16.42578125" style="1" bestFit="1" customWidth="1"/>
    <col min="18" max="18" width="15" style="1" bestFit="1" customWidth="1"/>
    <col min="19" max="23" width="9.140625" style="1"/>
    <col min="24" max="24" width="21" style="1" bestFit="1" customWidth="1"/>
    <col min="25" max="27" width="11" style="1" bestFit="1" customWidth="1"/>
    <col min="28" max="28" width="17.7109375" style="1" bestFit="1" customWidth="1"/>
    <col min="29" max="34" width="11" style="1" bestFit="1" customWidth="1"/>
    <col min="35" max="35" width="10" style="1" bestFit="1" customWidth="1"/>
    <col min="36" max="40" width="11" style="1" bestFit="1" customWidth="1"/>
    <col min="41" max="41" width="12.42578125" style="1" bestFit="1" customWidth="1"/>
    <col min="42" max="42" width="9" style="1" bestFit="1" customWidth="1"/>
    <col min="43" max="43" width="13.5703125" style="1" bestFit="1" customWidth="1"/>
    <col min="44" max="44" width="14.140625" style="1" bestFit="1" customWidth="1"/>
    <col min="45" max="45" width="10" style="1" bestFit="1" customWidth="1"/>
    <col min="46" max="49" width="11" style="1" bestFit="1" customWidth="1"/>
    <col min="50" max="50" width="10" style="1" bestFit="1" customWidth="1"/>
    <col min="51" max="51" width="16.7109375" style="1" bestFit="1" customWidth="1"/>
    <col min="52" max="57" width="6.5703125" style="1" bestFit="1" customWidth="1"/>
    <col min="58" max="58" width="7.5703125" style="1" bestFit="1" customWidth="1"/>
    <col min="59" max="59" width="14.28515625" style="1" bestFit="1" customWidth="1"/>
    <col min="60" max="61" width="10" style="1" bestFit="1" customWidth="1"/>
    <col min="62" max="65" width="9" style="1" bestFit="1" customWidth="1"/>
    <col min="66" max="66" width="16.85546875" style="1" bestFit="1" customWidth="1"/>
    <col min="67" max="67" width="11" style="1" bestFit="1" customWidth="1"/>
    <col min="68" max="68" width="10" style="1" bestFit="1" customWidth="1"/>
    <col min="69" max="69" width="11" style="1" bestFit="1" customWidth="1"/>
    <col min="70" max="16384" width="9.140625" style="1"/>
  </cols>
  <sheetData>
    <row r="1" spans="1:69" x14ac:dyDescent="0.2">
      <c r="A1" s="1" t="s">
        <v>1323</v>
      </c>
      <c r="B1" s="1" t="s">
        <v>1326</v>
      </c>
      <c r="C1" s="1" t="s">
        <v>1327</v>
      </c>
      <c r="D1" s="1" t="s">
        <v>1328</v>
      </c>
      <c r="E1" s="4" t="s">
        <v>1140</v>
      </c>
      <c r="F1" s="1" t="s">
        <v>1324</v>
      </c>
      <c r="G1" s="1" t="s">
        <v>1325</v>
      </c>
      <c r="H1" s="1" t="s">
        <v>1333</v>
      </c>
      <c r="I1" s="1" t="s">
        <v>1329</v>
      </c>
      <c r="J1" s="1" t="s">
        <v>1330</v>
      </c>
      <c r="K1" s="1" t="s">
        <v>1331</v>
      </c>
      <c r="L1" s="1" t="s">
        <v>1332</v>
      </c>
      <c r="M1" s="1" t="s">
        <v>1334</v>
      </c>
      <c r="N1" s="1" t="s">
        <v>1335</v>
      </c>
      <c r="O1" s="1" t="s">
        <v>1336</v>
      </c>
      <c r="P1" s="1" t="s">
        <v>1337</v>
      </c>
      <c r="Q1" s="1" t="s">
        <v>1517</v>
      </c>
      <c r="R1" s="1" t="s">
        <v>1518</v>
      </c>
      <c r="X1" s="1" t="s">
        <v>210</v>
      </c>
      <c r="Y1" s="1" t="s">
        <v>1132</v>
      </c>
      <c r="AB1" s="6" t="s">
        <v>1336</v>
      </c>
      <c r="AC1" s="1" t="s">
        <v>220</v>
      </c>
    </row>
    <row r="2" spans="1:69" x14ac:dyDescent="0.2">
      <c r="A2" s="3">
        <v>45139</v>
      </c>
      <c r="B2" s="1" t="s">
        <v>1350</v>
      </c>
      <c r="C2" s="1" t="s">
        <v>1341</v>
      </c>
      <c r="D2" s="1" t="s">
        <v>3378</v>
      </c>
      <c r="E2" s="4">
        <v>10948.78</v>
      </c>
      <c r="F2" s="3"/>
      <c r="G2" s="1" t="s">
        <v>1466</v>
      </c>
      <c r="H2" s="1" t="s">
        <v>1339</v>
      </c>
      <c r="I2" s="1" t="s">
        <v>3456</v>
      </c>
      <c r="J2" s="1" t="s">
        <v>1347</v>
      </c>
      <c r="K2" s="1" t="s">
        <v>1348</v>
      </c>
      <c r="L2" s="1" t="s">
        <v>1414</v>
      </c>
      <c r="M2" s="1" t="str">
        <f>TEXT(BRF_CONTAS_A_PAGAR[[#This Row],[DATA VENC]],"AAAA")</f>
        <v>2023</v>
      </c>
      <c r="N2" s="1" t="str">
        <f>UPPER(TEXT(BRF_CONTAS_A_PAGAR[[#This Row],[DATA VENC]],"MMM"))</f>
        <v>AGO</v>
      </c>
      <c r="O2" s="1" t="str">
        <f>IF(BRF_CONTAS_A_PAGAR[[#This Row],[DATA DO PAGT]]="","",TEXT(BRF_CONTAS_A_PAGAR[[#This Row],[DATA DO PAGT]],"AAAA"))</f>
        <v/>
      </c>
      <c r="P2" s="1" t="str">
        <f>UPPER(IF(BRF_CONTAS_A_PAGAR[[#This Row],[DATA DO PAGT]]="","",TEXT(BRF_CONTAS_A_PAGAR[[#This Row],[DATA DO PAGT]],"MMM")))</f>
        <v/>
      </c>
      <c r="Q2" s="1">
        <f>IFERROR(INDEX(BRF_MÊS_A_PAGAR[NUN_MÊS],MATCH(BRF_CONTAS_A_PAGAR[[#This Row],[MÊS_VENC]],BRF_MÊS_A_PAGAR[MÊS],0)),"")</f>
        <v>8</v>
      </c>
      <c r="R2" s="1" t="str">
        <f>IF(BRF_CONTAS_A_PAGAR[[#This Row],[MÊS_PGT]]="","",IFERROR(INDEX(BRF_MÊS_A_PAGAR[NUN_MÊS],MATCH(BRF_CONTAS_A_PAGAR[[#This Row],[MÊS_PGT]],BRF_MÊS_A_PAGAR[MÊS],0)),""))</f>
        <v/>
      </c>
      <c r="X2" s="1" t="s">
        <v>1120</v>
      </c>
      <c r="Y2" s="1">
        <v>1</v>
      </c>
      <c r="AD2" s="90" t="s">
        <v>3399</v>
      </c>
      <c r="AE2" s="90"/>
      <c r="AF2" s="90"/>
      <c r="AG2" s="90"/>
      <c r="AH2" s="90"/>
    </row>
    <row r="3" spans="1:69" ht="15" x14ac:dyDescent="0.25">
      <c r="A3" s="3">
        <v>45139</v>
      </c>
      <c r="B3" s="1" t="s">
        <v>1375</v>
      </c>
      <c r="C3" s="1" t="s">
        <v>1341</v>
      </c>
      <c r="D3" s="1" t="s">
        <v>1380</v>
      </c>
      <c r="E3" s="4">
        <v>5993.67</v>
      </c>
      <c r="F3" s="3"/>
      <c r="G3" s="1" t="s">
        <v>1466</v>
      </c>
      <c r="H3" s="1" t="s">
        <v>1339</v>
      </c>
      <c r="I3" s="1" t="s">
        <v>3456</v>
      </c>
      <c r="J3" s="1" t="s">
        <v>1347</v>
      </c>
      <c r="K3" s="1" t="s">
        <v>1348</v>
      </c>
      <c r="L3" s="1" t="s">
        <v>1414</v>
      </c>
      <c r="M3" s="1" t="str">
        <f>TEXT(BRF_CONTAS_A_PAGAR[[#This Row],[DATA VENC]],"AAAA")</f>
        <v>2023</v>
      </c>
      <c r="N3" s="1" t="str">
        <f>UPPER(TEXT(BRF_CONTAS_A_PAGAR[[#This Row],[DATA VENC]],"MMM"))</f>
        <v>AGO</v>
      </c>
      <c r="O3" s="1" t="str">
        <f>IF(BRF_CONTAS_A_PAGAR[[#This Row],[DATA DO PAGT]]="","",TEXT(BRF_CONTAS_A_PAGAR[[#This Row],[DATA DO PAGT]],"AAAA"))</f>
        <v/>
      </c>
      <c r="P3" s="1" t="str">
        <f>UPPER(IF(BRF_CONTAS_A_PAGAR[[#This Row],[DATA DO PAGT]]="","",TEXT(BRF_CONTAS_A_PAGAR[[#This Row],[DATA DO PAGT]],"MMM")))</f>
        <v/>
      </c>
      <c r="Q3" s="1">
        <f>IFERROR(INDEX(BRF_MÊS_A_PAGAR[NUN_MÊS],MATCH(BRF_CONTAS_A_PAGAR[[#This Row],[MÊS_VENC]],BRF_MÊS_A_PAGAR[MÊS],0)),"")</f>
        <v>8</v>
      </c>
      <c r="R3" s="1" t="str">
        <f>IF(BRF_CONTAS_A_PAGAR[[#This Row],[MÊS_PGT]]="","",IFERROR(INDEX(BRF_MÊS_A_PAGAR[NUN_MÊS],MATCH(BRF_CONTAS_A_PAGAR[[#This Row],[MÊS_PGT]],BRF_MÊS_A_PAGAR[MÊS],0)),""))</f>
        <v/>
      </c>
      <c r="X3" s="1" t="s">
        <v>1121</v>
      </c>
      <c r="Y3" s="1">
        <v>2</v>
      </c>
      <c r="AB3" s="6" t="s">
        <v>222</v>
      </c>
      <c r="AC3" s="70" t="s">
        <v>222</v>
      </c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69" ht="15" x14ac:dyDescent="0.25">
      <c r="A4" s="3">
        <v>45139</v>
      </c>
      <c r="B4" s="1" t="s">
        <v>1143</v>
      </c>
      <c r="E4" s="4">
        <v>1200</v>
      </c>
      <c r="F4" s="3"/>
      <c r="G4" s="1" t="s">
        <v>1466</v>
      </c>
      <c r="H4" s="1" t="s">
        <v>1416</v>
      </c>
      <c r="I4" s="1" t="s">
        <v>3457</v>
      </c>
      <c r="J4" s="1" t="s">
        <v>1417</v>
      </c>
      <c r="K4" s="1" t="s">
        <v>1348</v>
      </c>
      <c r="L4" s="1" t="s">
        <v>1504</v>
      </c>
      <c r="M4" s="1" t="str">
        <f>TEXT(BRF_CONTAS_A_PAGAR[[#This Row],[DATA VENC]],"AAAA")</f>
        <v>2023</v>
      </c>
      <c r="N4" s="1" t="str">
        <f>UPPER(TEXT(BRF_CONTAS_A_PAGAR[[#This Row],[DATA VENC]],"MMM"))</f>
        <v>AGO</v>
      </c>
      <c r="O4" s="1" t="str">
        <f>IF(BRF_CONTAS_A_PAGAR[[#This Row],[DATA DO PAGT]]="","",TEXT(BRF_CONTAS_A_PAGAR[[#This Row],[DATA DO PAGT]],"AAAA"))</f>
        <v/>
      </c>
      <c r="P4" s="1" t="str">
        <f>UPPER(IF(BRF_CONTAS_A_PAGAR[[#This Row],[DATA DO PAGT]]="","",TEXT(BRF_CONTAS_A_PAGAR[[#This Row],[DATA DO PAGT]],"MMM")))</f>
        <v/>
      </c>
      <c r="Q4" s="1">
        <f>IFERROR(INDEX(BRF_MÊS_A_PAGAR[NUN_MÊS],MATCH(BRF_CONTAS_A_PAGAR[[#This Row],[MÊS_VENC]],BRF_MÊS_A_PAGAR[MÊS],0)),"")</f>
        <v>8</v>
      </c>
      <c r="R4" s="1" t="str">
        <f>IF(BRF_CONTAS_A_PAGAR[[#This Row],[MÊS_PGT]]="","",IFERROR(INDEX(BRF_MÊS_A_PAGAR[NUN_MÊS],MATCH(BRF_CONTAS_A_PAGAR[[#This Row],[MÊS_PGT]],BRF_MÊS_A_PAGAR[MÊS],0)),""))</f>
        <v/>
      </c>
      <c r="X4" s="1" t="s">
        <v>1122</v>
      </c>
      <c r="Y4" s="1">
        <v>3</v>
      </c>
      <c r="AB4" s="6" t="s">
        <v>1331</v>
      </c>
      <c r="AC4" s="11" t="s">
        <v>1120</v>
      </c>
      <c r="AD4" s="11" t="s">
        <v>1121</v>
      </c>
      <c r="AE4" s="11" t="s">
        <v>1122</v>
      </c>
      <c r="AF4" s="11" t="s">
        <v>1123</v>
      </c>
      <c r="AG4" s="11" t="s">
        <v>1124</v>
      </c>
      <c r="AH4" s="11" t="s">
        <v>1125</v>
      </c>
      <c r="AI4" s="11" t="s">
        <v>221</v>
      </c>
      <c r="AJ4" s="68" t="s">
        <v>219</v>
      </c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69" ht="15" x14ac:dyDescent="0.25">
      <c r="A5" s="3">
        <v>45139</v>
      </c>
      <c r="B5" s="1" t="s">
        <v>1482</v>
      </c>
      <c r="E5" s="4">
        <v>150</v>
      </c>
      <c r="F5" s="3"/>
      <c r="G5" s="1" t="s">
        <v>1466</v>
      </c>
      <c r="H5" s="1" t="s">
        <v>1435</v>
      </c>
      <c r="I5" s="1" t="s">
        <v>1481</v>
      </c>
      <c r="J5" s="1" t="s">
        <v>1417</v>
      </c>
      <c r="K5" s="1" t="s">
        <v>1348</v>
      </c>
      <c r="L5" s="1" t="s">
        <v>3380</v>
      </c>
      <c r="M5" s="1" t="str">
        <f>TEXT(BRF_CONTAS_A_PAGAR[[#This Row],[DATA VENC]],"AAAA")</f>
        <v>2023</v>
      </c>
      <c r="N5" s="1" t="str">
        <f>UPPER(TEXT(BRF_CONTAS_A_PAGAR[[#This Row],[DATA VENC]],"MMM"))</f>
        <v>AGO</v>
      </c>
      <c r="O5" s="1" t="str">
        <f>IF(BRF_CONTAS_A_PAGAR[[#This Row],[DATA DO PAGT]]="","",TEXT(BRF_CONTAS_A_PAGAR[[#This Row],[DATA DO PAGT]],"AAAA"))</f>
        <v/>
      </c>
      <c r="P5" s="1" t="str">
        <f>UPPER(IF(BRF_CONTAS_A_PAGAR[[#This Row],[DATA DO PAGT]]="","",TEXT(BRF_CONTAS_A_PAGAR[[#This Row],[DATA DO PAGT]],"MMM")))</f>
        <v/>
      </c>
      <c r="Q5" s="1">
        <f>IFERROR(INDEX(BRF_MÊS_A_PAGAR[NUN_MÊS],MATCH(BRF_CONTAS_A_PAGAR[[#This Row],[MÊS_VENC]],BRF_MÊS_A_PAGAR[MÊS],0)),"")</f>
        <v>8</v>
      </c>
      <c r="R5" s="1" t="str">
        <f>IF(BRF_CONTAS_A_PAGAR[[#This Row],[MÊS_PGT]]="","",IFERROR(INDEX(BRF_MÊS_A_PAGAR[NUN_MÊS],MATCH(BRF_CONTAS_A_PAGAR[[#This Row],[MÊS_PGT]],BRF_MÊS_A_PAGAR[MÊS],0)),""))</f>
        <v/>
      </c>
      <c r="X5" s="1" t="s">
        <v>1123</v>
      </c>
      <c r="Y5" s="1">
        <v>4</v>
      </c>
      <c r="AB5" s="11" t="s">
        <v>1364</v>
      </c>
      <c r="AC5" s="69">
        <v>217.64</v>
      </c>
      <c r="AD5" s="69">
        <v>65.599999999999994</v>
      </c>
      <c r="AE5" s="69">
        <v>299.8</v>
      </c>
      <c r="AF5" s="69">
        <v>65.599999999999994</v>
      </c>
      <c r="AG5" s="69">
        <v>365.4</v>
      </c>
      <c r="AH5" s="69">
        <v>165.2</v>
      </c>
      <c r="AI5" s="69"/>
      <c r="AJ5" s="69">
        <v>1179.24</v>
      </c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69" ht="15" x14ac:dyDescent="0.25">
      <c r="A6" s="3">
        <v>45140</v>
      </c>
      <c r="B6" s="1" t="s">
        <v>1163</v>
      </c>
      <c r="C6" s="1" t="s">
        <v>1341</v>
      </c>
      <c r="D6" s="1" t="s">
        <v>1412</v>
      </c>
      <c r="E6" s="4">
        <v>14000</v>
      </c>
      <c r="F6" s="3"/>
      <c r="G6" s="1" t="s">
        <v>1466</v>
      </c>
      <c r="H6" s="1" t="s">
        <v>1435</v>
      </c>
      <c r="I6" s="1" t="s">
        <v>1436</v>
      </c>
      <c r="J6" s="1" t="s">
        <v>1347</v>
      </c>
      <c r="K6" s="1" t="s">
        <v>1348</v>
      </c>
      <c r="L6" s="1" t="s">
        <v>1457</v>
      </c>
      <c r="M6" s="1" t="str">
        <f>TEXT(BRF_CONTAS_A_PAGAR[[#This Row],[DATA VENC]],"AAAA")</f>
        <v>2023</v>
      </c>
      <c r="N6" s="1" t="str">
        <f>UPPER(TEXT(BRF_CONTAS_A_PAGAR[[#This Row],[DATA VENC]],"MMM"))</f>
        <v>AGO</v>
      </c>
      <c r="O6" s="1" t="str">
        <f>IF(BRF_CONTAS_A_PAGAR[[#This Row],[DATA DO PAGT]]="","",TEXT(BRF_CONTAS_A_PAGAR[[#This Row],[DATA DO PAGT]],"AAAA"))</f>
        <v/>
      </c>
      <c r="P6" s="1" t="str">
        <f>UPPER(IF(BRF_CONTAS_A_PAGAR[[#This Row],[DATA DO PAGT]]="","",TEXT(BRF_CONTAS_A_PAGAR[[#This Row],[DATA DO PAGT]],"MMM")))</f>
        <v/>
      </c>
      <c r="Q6" s="1">
        <f>IFERROR(INDEX(BRF_MÊS_A_PAGAR[NUN_MÊS],MATCH(BRF_CONTAS_A_PAGAR[[#This Row],[MÊS_VENC]],BRF_MÊS_A_PAGAR[MÊS],0)),"")</f>
        <v>8</v>
      </c>
      <c r="R6" s="1" t="str">
        <f>IF(BRF_CONTAS_A_PAGAR[[#This Row],[MÊS_PGT]]="","",IFERROR(INDEX(BRF_MÊS_A_PAGAR[NUN_MÊS],MATCH(BRF_CONTAS_A_PAGAR[[#This Row],[MÊS_PGT]],BRF_MÊS_A_PAGAR[MÊS],0)),""))</f>
        <v/>
      </c>
      <c r="X6" s="1" t="s">
        <v>1124</v>
      </c>
      <c r="Y6" s="1">
        <v>5</v>
      </c>
      <c r="AB6" s="11" t="s">
        <v>1437</v>
      </c>
      <c r="AC6" s="69">
        <v>2812.5</v>
      </c>
      <c r="AD6" s="69">
        <v>3102.5</v>
      </c>
      <c r="AE6" s="69">
        <v>2572.06</v>
      </c>
      <c r="AF6" s="69">
        <v>2662.1</v>
      </c>
      <c r="AG6" s="69">
        <v>2164.9</v>
      </c>
      <c r="AH6" s="69">
        <v>2000.4199999999998</v>
      </c>
      <c r="AI6" s="69">
        <v>1923.04</v>
      </c>
      <c r="AJ6" s="69">
        <v>17237.52</v>
      </c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69" x14ac:dyDescent="0.2">
      <c r="A7" s="3">
        <v>45142</v>
      </c>
      <c r="B7" s="1" t="s">
        <v>1145</v>
      </c>
      <c r="E7" s="4">
        <v>300</v>
      </c>
      <c r="F7" s="3"/>
      <c r="G7" s="1" t="s">
        <v>1466</v>
      </c>
      <c r="H7" s="1" t="s">
        <v>1435</v>
      </c>
      <c r="I7" s="1" t="s">
        <v>1512</v>
      </c>
      <c r="J7" s="1" t="s">
        <v>1347</v>
      </c>
      <c r="K7" s="1" t="s">
        <v>1437</v>
      </c>
      <c r="L7" s="1" t="s">
        <v>1463</v>
      </c>
      <c r="M7" s="1" t="str">
        <f>TEXT(BRF_CONTAS_A_PAGAR[[#This Row],[DATA VENC]],"AAAA")</f>
        <v>2023</v>
      </c>
      <c r="N7" s="1" t="str">
        <f>UPPER(TEXT(BRF_CONTAS_A_PAGAR[[#This Row],[DATA VENC]],"MMM"))</f>
        <v>AGO</v>
      </c>
      <c r="O7" s="1" t="str">
        <f>IF(BRF_CONTAS_A_PAGAR[[#This Row],[DATA DO PAGT]]="","",TEXT(BRF_CONTAS_A_PAGAR[[#This Row],[DATA DO PAGT]],"AAAA"))</f>
        <v/>
      </c>
      <c r="P7" s="1" t="str">
        <f>UPPER(IF(BRF_CONTAS_A_PAGAR[[#This Row],[DATA DO PAGT]]="","",TEXT(BRF_CONTAS_A_PAGAR[[#This Row],[DATA DO PAGT]],"MMM")))</f>
        <v/>
      </c>
      <c r="Q7" s="1">
        <f>IFERROR(INDEX(BRF_MÊS_A_PAGAR[NUN_MÊS],MATCH(BRF_CONTAS_A_PAGAR[[#This Row],[MÊS_VENC]],BRF_MÊS_A_PAGAR[MÊS],0)),"")</f>
        <v>8</v>
      </c>
      <c r="R7" s="1" t="str">
        <f>IF(BRF_CONTAS_A_PAGAR[[#This Row],[MÊS_PGT]]="","",IFERROR(INDEX(BRF_MÊS_A_PAGAR[NUN_MÊS],MATCH(BRF_CONTAS_A_PAGAR[[#This Row],[MÊS_PGT]],BRF_MÊS_A_PAGAR[MÊS],0)),""))</f>
        <v/>
      </c>
      <c r="X7" s="1" t="s">
        <v>1125</v>
      </c>
      <c r="Y7" s="1">
        <v>6</v>
      </c>
      <c r="AB7" s="11" t="s">
        <v>1348</v>
      </c>
      <c r="AC7" s="69">
        <v>89665.37</v>
      </c>
      <c r="AD7" s="69">
        <v>97833.48</v>
      </c>
      <c r="AE7" s="69">
        <v>113791.53</v>
      </c>
      <c r="AF7" s="69">
        <v>130627.64000000003</v>
      </c>
      <c r="AG7" s="69">
        <v>103382.62</v>
      </c>
      <c r="AH7" s="69">
        <v>114233.28000000004</v>
      </c>
      <c r="AI7" s="69">
        <v>81914.05</v>
      </c>
      <c r="AJ7" s="69">
        <v>731447.97000000009</v>
      </c>
    </row>
    <row r="8" spans="1:69" x14ac:dyDescent="0.2">
      <c r="A8" s="3">
        <v>45142</v>
      </c>
      <c r="B8" s="1" t="s">
        <v>1146</v>
      </c>
      <c r="E8" s="83">
        <v>1234.6300000000001</v>
      </c>
      <c r="F8" s="3"/>
      <c r="G8" s="1" t="s">
        <v>1466</v>
      </c>
      <c r="H8" s="1" t="s">
        <v>1416</v>
      </c>
      <c r="I8" s="1" t="s">
        <v>1438</v>
      </c>
      <c r="J8" s="1" t="s">
        <v>1347</v>
      </c>
      <c r="K8" s="1" t="s">
        <v>1437</v>
      </c>
      <c r="L8" s="1" t="s">
        <v>1414</v>
      </c>
      <c r="M8" s="1" t="str">
        <f>TEXT(BRF_CONTAS_A_PAGAR[[#This Row],[DATA VENC]],"AAAA")</f>
        <v>2023</v>
      </c>
      <c r="N8" s="1" t="str">
        <f>UPPER(TEXT(BRF_CONTAS_A_PAGAR[[#This Row],[DATA VENC]],"MMM"))</f>
        <v>AGO</v>
      </c>
      <c r="O8" s="1" t="str">
        <f>IF(BRF_CONTAS_A_PAGAR[[#This Row],[DATA DO PAGT]]="","",TEXT(BRF_CONTAS_A_PAGAR[[#This Row],[DATA DO PAGT]],"AAAA"))</f>
        <v/>
      </c>
      <c r="P8" s="1" t="str">
        <f>UPPER(IF(BRF_CONTAS_A_PAGAR[[#This Row],[DATA DO PAGT]]="","",TEXT(BRF_CONTAS_A_PAGAR[[#This Row],[DATA DO PAGT]],"MMM")))</f>
        <v/>
      </c>
      <c r="Q8" s="1">
        <f>IFERROR(INDEX(BRF_MÊS_A_PAGAR[NUN_MÊS],MATCH(BRF_CONTAS_A_PAGAR[[#This Row],[MÊS_VENC]],BRF_MÊS_A_PAGAR[MÊS],0)),"")</f>
        <v>8</v>
      </c>
      <c r="R8" s="1" t="str">
        <f>IF(BRF_CONTAS_A_PAGAR[[#This Row],[MÊS_PGT]]="","",IFERROR(INDEX(BRF_MÊS_A_PAGAR[NUN_MÊS],MATCH(BRF_CONTAS_A_PAGAR[[#This Row],[MÊS_PGT]],BRF_MÊS_A_PAGAR[MÊS],0)),""))</f>
        <v/>
      </c>
      <c r="X8" s="1" t="s">
        <v>221</v>
      </c>
      <c r="Y8" s="1">
        <v>7</v>
      </c>
      <c r="AB8" s="11" t="s">
        <v>1503</v>
      </c>
      <c r="AC8" s="69">
        <v>92.12</v>
      </c>
      <c r="AD8" s="69">
        <v>156.12</v>
      </c>
      <c r="AE8" s="69">
        <v>65.78</v>
      </c>
      <c r="AF8" s="69">
        <v>332.5</v>
      </c>
      <c r="AG8" s="69">
        <v>1065.78</v>
      </c>
      <c r="AH8" s="69">
        <v>4116.37</v>
      </c>
      <c r="AI8" s="69">
        <v>2862.27</v>
      </c>
      <c r="AJ8" s="69">
        <v>8690.94</v>
      </c>
    </row>
    <row r="9" spans="1:69" x14ac:dyDescent="0.2">
      <c r="A9" s="3">
        <v>45142</v>
      </c>
      <c r="B9" s="1" t="s">
        <v>1144</v>
      </c>
      <c r="C9" s="1" t="s">
        <v>1341</v>
      </c>
      <c r="D9" s="1" t="s">
        <v>1412</v>
      </c>
      <c r="E9" s="4">
        <v>573</v>
      </c>
      <c r="F9" s="3"/>
      <c r="G9" s="1" t="s">
        <v>1466</v>
      </c>
      <c r="H9" s="1" t="s">
        <v>1435</v>
      </c>
      <c r="I9" s="1" t="s">
        <v>1439</v>
      </c>
      <c r="J9" s="1" t="s">
        <v>1347</v>
      </c>
      <c r="K9" s="1" t="s">
        <v>1437</v>
      </c>
      <c r="L9" s="1" t="s">
        <v>1463</v>
      </c>
      <c r="M9" s="1" t="str">
        <f>TEXT(BRF_CONTAS_A_PAGAR[[#This Row],[DATA VENC]],"AAAA")</f>
        <v>2023</v>
      </c>
      <c r="N9" s="1" t="str">
        <f>UPPER(TEXT(BRF_CONTAS_A_PAGAR[[#This Row],[DATA VENC]],"MMM"))</f>
        <v>AGO</v>
      </c>
      <c r="O9" s="1" t="str">
        <f>IF(BRF_CONTAS_A_PAGAR[[#This Row],[DATA DO PAGT]]="","",TEXT(BRF_CONTAS_A_PAGAR[[#This Row],[DATA DO PAGT]],"AAAA"))</f>
        <v/>
      </c>
      <c r="P9" s="1" t="str">
        <f>UPPER(IF(BRF_CONTAS_A_PAGAR[[#This Row],[DATA DO PAGT]]="","",TEXT(BRF_CONTAS_A_PAGAR[[#This Row],[DATA DO PAGT]],"MMM")))</f>
        <v/>
      </c>
      <c r="Q9" s="1">
        <f>IFERROR(INDEX(BRF_MÊS_A_PAGAR[NUN_MÊS],MATCH(BRF_CONTAS_A_PAGAR[[#This Row],[MÊS_VENC]],BRF_MÊS_A_PAGAR[MÊS],0)),"")</f>
        <v>8</v>
      </c>
      <c r="R9" s="1" t="str">
        <f>IF(BRF_CONTAS_A_PAGAR[[#This Row],[MÊS_PGT]]="","",IFERROR(INDEX(BRF_MÊS_A_PAGAR[NUN_MÊS],MATCH(BRF_CONTAS_A_PAGAR[[#This Row],[MÊS_PGT]],BRF_MÊS_A_PAGAR[MÊS],0)),""))</f>
        <v/>
      </c>
      <c r="X9" s="1" t="s">
        <v>1133</v>
      </c>
      <c r="Y9" s="1">
        <v>8</v>
      </c>
      <c r="AB9" s="11" t="s">
        <v>1516</v>
      </c>
      <c r="AC9" s="69">
        <v>11839.88</v>
      </c>
      <c r="AD9" s="69">
        <v>10742.779999999999</v>
      </c>
      <c r="AE9" s="69">
        <v>26120.55</v>
      </c>
      <c r="AF9" s="69">
        <v>7358.6200000000008</v>
      </c>
      <c r="AG9" s="69">
        <v>5384.1900000000005</v>
      </c>
      <c r="AH9" s="69">
        <v>4922.3200000000015</v>
      </c>
      <c r="AI9" s="69">
        <v>4917.1900000000005</v>
      </c>
      <c r="AJ9" s="69">
        <v>71285.53</v>
      </c>
    </row>
    <row r="10" spans="1:69" x14ac:dyDescent="0.2">
      <c r="A10" s="3">
        <v>45143</v>
      </c>
      <c r="B10" s="1" t="s">
        <v>1166</v>
      </c>
      <c r="C10" s="1" t="s">
        <v>151</v>
      </c>
      <c r="D10" s="1" t="s">
        <v>3388</v>
      </c>
      <c r="E10" s="4">
        <v>169</v>
      </c>
      <c r="F10" s="3"/>
      <c r="G10" s="1" t="s">
        <v>1466</v>
      </c>
      <c r="H10" s="1" t="s">
        <v>1416</v>
      </c>
      <c r="I10" s="1" t="s">
        <v>1166</v>
      </c>
      <c r="J10" s="1" t="s">
        <v>1347</v>
      </c>
      <c r="K10" s="1" t="s">
        <v>1503</v>
      </c>
      <c r="L10" s="1" t="s">
        <v>1414</v>
      </c>
      <c r="M10" s="1" t="str">
        <f>TEXT(BRF_CONTAS_A_PAGAR[[#This Row],[DATA VENC]],"AAAA")</f>
        <v>2023</v>
      </c>
      <c r="N10" s="1" t="str">
        <f>UPPER(TEXT(BRF_CONTAS_A_PAGAR[[#This Row],[DATA VENC]],"MMM"))</f>
        <v>AGO</v>
      </c>
      <c r="O10" s="1" t="str">
        <f>IF(BRF_CONTAS_A_PAGAR[[#This Row],[DATA DO PAGT]]="","",TEXT(BRF_CONTAS_A_PAGAR[[#This Row],[DATA DO PAGT]],"AAAA"))</f>
        <v/>
      </c>
      <c r="P10" s="1" t="str">
        <f>UPPER(IF(BRF_CONTAS_A_PAGAR[[#This Row],[DATA DO PAGT]]="","",TEXT(BRF_CONTAS_A_PAGAR[[#This Row],[DATA DO PAGT]],"MMM")))</f>
        <v/>
      </c>
      <c r="Q10" s="1">
        <f>IFERROR(INDEX(BRF_MÊS_A_PAGAR[NUN_MÊS],MATCH(BRF_CONTAS_A_PAGAR[[#This Row],[MÊS_VENC]],BRF_MÊS_A_PAGAR[MÊS],0)),"")</f>
        <v>8</v>
      </c>
      <c r="R10" s="1" t="str">
        <f>IF(BRF_CONTAS_A_PAGAR[[#This Row],[MÊS_PGT]]="","",IFERROR(INDEX(BRF_MÊS_A_PAGAR[NUN_MÊS],MATCH(BRF_CONTAS_A_PAGAR[[#This Row],[MÊS_PGT]],BRF_MÊS_A_PAGAR[MÊS],0)),""))</f>
        <v/>
      </c>
      <c r="X10" s="1" t="s">
        <v>1134</v>
      </c>
      <c r="Y10" s="1">
        <v>9</v>
      </c>
      <c r="AB10" s="11" t="s">
        <v>219</v>
      </c>
      <c r="AC10" s="69">
        <v>104627.51</v>
      </c>
      <c r="AD10" s="69">
        <v>111900.48</v>
      </c>
      <c r="AE10" s="69">
        <v>142849.72</v>
      </c>
      <c r="AF10" s="69">
        <v>141046.46000000002</v>
      </c>
      <c r="AG10" s="69">
        <v>112362.89</v>
      </c>
      <c r="AH10" s="69">
        <v>125437.59000000004</v>
      </c>
      <c r="AI10" s="69">
        <v>91616.55</v>
      </c>
      <c r="AJ10" s="69">
        <v>829841.20000000007</v>
      </c>
    </row>
    <row r="11" spans="1:69" ht="15" x14ac:dyDescent="0.25">
      <c r="A11" s="3">
        <v>45143</v>
      </c>
      <c r="B11" s="1" t="s">
        <v>1440</v>
      </c>
      <c r="C11" s="1" t="s">
        <v>151</v>
      </c>
      <c r="D11" s="1" t="s">
        <v>3386</v>
      </c>
      <c r="E11" s="4">
        <v>840</v>
      </c>
      <c r="F11" s="3"/>
      <c r="G11" s="1" t="s">
        <v>1466</v>
      </c>
      <c r="H11" s="1" t="s">
        <v>1416</v>
      </c>
      <c r="I11" s="1" t="s">
        <v>1434</v>
      </c>
      <c r="J11" s="1" t="s">
        <v>1347</v>
      </c>
      <c r="K11" s="1" t="s">
        <v>1348</v>
      </c>
      <c r="L11" s="1" t="s">
        <v>1414</v>
      </c>
      <c r="M11" s="1" t="str">
        <f>TEXT(BRF_CONTAS_A_PAGAR[[#This Row],[DATA VENC]],"AAAA")</f>
        <v>2023</v>
      </c>
      <c r="N11" s="1" t="str">
        <f>UPPER(TEXT(BRF_CONTAS_A_PAGAR[[#This Row],[DATA VENC]],"MMM"))</f>
        <v>AGO</v>
      </c>
      <c r="O11" s="1" t="str">
        <f>IF(BRF_CONTAS_A_PAGAR[[#This Row],[DATA DO PAGT]]="","",TEXT(BRF_CONTAS_A_PAGAR[[#This Row],[DATA DO PAGT]],"AAAA"))</f>
        <v/>
      </c>
      <c r="P11" s="1" t="str">
        <f>UPPER(IF(BRF_CONTAS_A_PAGAR[[#This Row],[DATA DO PAGT]]="","",TEXT(BRF_CONTAS_A_PAGAR[[#This Row],[DATA DO PAGT]],"MMM")))</f>
        <v/>
      </c>
      <c r="Q11" s="1">
        <f>IFERROR(INDEX(BRF_MÊS_A_PAGAR[NUN_MÊS],MATCH(BRF_CONTAS_A_PAGAR[[#This Row],[MÊS_VENC]],BRF_MÊS_A_PAGAR[MÊS],0)),"")</f>
        <v>8</v>
      </c>
      <c r="R11" s="1" t="str">
        <f>IF(BRF_CONTAS_A_PAGAR[[#This Row],[MÊS_PGT]]="","",IFERROR(INDEX(BRF_MÊS_A_PAGAR[NUN_MÊS],MATCH(BRF_CONTAS_A_PAGAR[[#This Row],[MÊS_PGT]],BRF_MÊS_A_PAGAR[MÊS],0)),""))</f>
        <v/>
      </c>
      <c r="X11" s="1" t="s">
        <v>1135</v>
      </c>
      <c r="Y11" s="1">
        <v>10</v>
      </c>
      <c r="AB11"/>
      <c r="AC11"/>
      <c r="AD11"/>
      <c r="AE11"/>
      <c r="AF11"/>
      <c r="AG11"/>
      <c r="AH11"/>
      <c r="AI11"/>
      <c r="AJ11"/>
    </row>
    <row r="12" spans="1:69" ht="15" x14ac:dyDescent="0.25">
      <c r="A12" s="3">
        <v>45143</v>
      </c>
      <c r="B12" s="1" t="s">
        <v>3416</v>
      </c>
      <c r="E12" s="4">
        <v>8651.9599999999991</v>
      </c>
      <c r="F12" s="3"/>
      <c r="G12" s="1" t="s">
        <v>1466</v>
      </c>
      <c r="H12" s="1" t="s">
        <v>1339</v>
      </c>
      <c r="I12" s="1" t="s">
        <v>3412</v>
      </c>
      <c r="J12" s="1" t="s">
        <v>1347</v>
      </c>
      <c r="K12" s="1" t="s">
        <v>1503</v>
      </c>
      <c r="L12" s="1" t="s">
        <v>1441</v>
      </c>
      <c r="M12" s="1" t="str">
        <f>TEXT(BRF_CONTAS_A_PAGAR[[#This Row],[DATA VENC]],"AAAA")</f>
        <v>2023</v>
      </c>
      <c r="N12" s="1" t="str">
        <f>UPPER(TEXT(BRF_CONTAS_A_PAGAR[[#This Row],[DATA VENC]],"MMM"))</f>
        <v>AGO</v>
      </c>
      <c r="O12" s="1" t="str">
        <f>IF(BRF_CONTAS_A_PAGAR[[#This Row],[DATA DO PAGT]]="","",TEXT(BRF_CONTAS_A_PAGAR[[#This Row],[DATA DO PAGT]],"AAAA"))</f>
        <v/>
      </c>
      <c r="P12" s="1" t="str">
        <f>UPPER(IF(BRF_CONTAS_A_PAGAR[[#This Row],[DATA DO PAGT]]="","",TEXT(BRF_CONTAS_A_PAGAR[[#This Row],[DATA DO PAGT]],"MMM")))</f>
        <v/>
      </c>
      <c r="Q12" s="1">
        <f>IFERROR(INDEX(BRF_MÊS_A_PAGAR[NUN_MÊS],MATCH(BRF_CONTAS_A_PAGAR[[#This Row],[MÊS_VENC]],BRF_MÊS_A_PAGAR[MÊS],0)),"")</f>
        <v>8</v>
      </c>
      <c r="R12" s="1" t="str">
        <f>IF(BRF_CONTAS_A_PAGAR[[#This Row],[MÊS_PGT]]="","",IFERROR(INDEX(BRF_MÊS_A_PAGAR[NUN_MÊS],MATCH(BRF_CONTAS_A_PAGAR[[#This Row],[MÊS_PGT]],BRF_MÊS_A_PAGAR[MÊS],0)),""))</f>
        <v/>
      </c>
      <c r="X12" s="1" t="s">
        <v>1136</v>
      </c>
      <c r="Y12" s="1">
        <v>11</v>
      </c>
      <c r="AB12"/>
      <c r="AC12"/>
      <c r="AD12"/>
      <c r="AE12"/>
      <c r="AF12"/>
      <c r="AG12"/>
      <c r="AH12"/>
      <c r="AI12"/>
      <c r="AJ12"/>
    </row>
    <row r="13" spans="1:69" ht="15" x14ac:dyDescent="0.25">
      <c r="A13" s="3">
        <v>45145</v>
      </c>
      <c r="B13" s="1" t="s">
        <v>1382</v>
      </c>
      <c r="C13" s="1" t="s">
        <v>1341</v>
      </c>
      <c r="D13" s="1" t="s">
        <v>1381</v>
      </c>
      <c r="E13" s="4">
        <v>7503.33</v>
      </c>
      <c r="F13" s="3"/>
      <c r="G13" s="1" t="s">
        <v>1466</v>
      </c>
      <c r="H13" s="1" t="s">
        <v>1339</v>
      </c>
      <c r="I13" s="1" t="s">
        <v>3456</v>
      </c>
      <c r="J13" s="1" t="s">
        <v>1347</v>
      </c>
      <c r="K13" s="1" t="s">
        <v>1348</v>
      </c>
      <c r="L13" s="1" t="s">
        <v>1414</v>
      </c>
      <c r="M13" s="1" t="str">
        <f>TEXT(BRF_CONTAS_A_PAGAR[[#This Row],[DATA VENC]],"AAAA")</f>
        <v>2023</v>
      </c>
      <c r="N13" s="1" t="str">
        <f>UPPER(TEXT(BRF_CONTAS_A_PAGAR[[#This Row],[DATA VENC]],"MMM"))</f>
        <v>AGO</v>
      </c>
      <c r="O13" s="1" t="str">
        <f>IF(BRF_CONTAS_A_PAGAR[[#This Row],[DATA DO PAGT]]="","",TEXT(BRF_CONTAS_A_PAGAR[[#This Row],[DATA DO PAGT]],"AAAA"))</f>
        <v/>
      </c>
      <c r="P13" s="1" t="str">
        <f>UPPER(IF(BRF_CONTAS_A_PAGAR[[#This Row],[DATA DO PAGT]]="","",TEXT(BRF_CONTAS_A_PAGAR[[#This Row],[DATA DO PAGT]],"MMM")))</f>
        <v/>
      </c>
      <c r="Q13" s="1">
        <f>IFERROR(INDEX(BRF_MÊS_A_PAGAR[NUN_MÊS],MATCH(BRF_CONTAS_A_PAGAR[[#This Row],[MÊS_VENC]],BRF_MÊS_A_PAGAR[MÊS],0)),"")</f>
        <v>8</v>
      </c>
      <c r="R13" s="1" t="str">
        <f>IF(BRF_CONTAS_A_PAGAR[[#This Row],[MÊS_PGT]]="","",IFERROR(INDEX(BRF_MÊS_A_PAGAR[NUN_MÊS],MATCH(BRF_CONTAS_A_PAGAR[[#This Row],[MÊS_PGT]],BRF_MÊS_A_PAGAR[MÊS],0)),""))</f>
        <v/>
      </c>
      <c r="X13" s="1" t="s">
        <v>1137</v>
      </c>
      <c r="Y13" s="1">
        <v>12</v>
      </c>
      <c r="AB13"/>
      <c r="AC13"/>
      <c r="AD13"/>
      <c r="AE13"/>
      <c r="AF13"/>
      <c r="AG13"/>
      <c r="AH13"/>
      <c r="AI13"/>
      <c r="AJ13"/>
    </row>
    <row r="14" spans="1:69" ht="15" x14ac:dyDescent="0.25">
      <c r="A14" s="3">
        <v>45145</v>
      </c>
      <c r="B14" s="1" t="s">
        <v>1484</v>
      </c>
      <c r="C14" s="1" t="s">
        <v>1341</v>
      </c>
      <c r="D14" s="1">
        <v>2192457</v>
      </c>
      <c r="E14" s="4">
        <v>4656.21</v>
      </c>
      <c r="F14" s="3"/>
      <c r="G14" s="1" t="s">
        <v>1466</v>
      </c>
      <c r="H14" s="1" t="s">
        <v>1339</v>
      </c>
      <c r="I14" s="1" t="s">
        <v>3456</v>
      </c>
      <c r="J14" s="1" t="s">
        <v>1347</v>
      </c>
      <c r="K14" s="1" t="s">
        <v>1348</v>
      </c>
      <c r="L14" s="1" t="s">
        <v>1414</v>
      </c>
      <c r="M14" s="1" t="str">
        <f>TEXT(BRF_CONTAS_A_PAGAR[[#This Row],[DATA VENC]],"AAAA")</f>
        <v>2023</v>
      </c>
      <c r="N14" s="1" t="str">
        <f>UPPER(TEXT(BRF_CONTAS_A_PAGAR[[#This Row],[DATA VENC]],"MMM"))</f>
        <v>AGO</v>
      </c>
      <c r="O14" s="1" t="str">
        <f>IF(BRF_CONTAS_A_PAGAR[[#This Row],[DATA DO PAGT]]="","",TEXT(BRF_CONTAS_A_PAGAR[[#This Row],[DATA DO PAGT]],"AAAA"))</f>
        <v/>
      </c>
      <c r="P14" s="1" t="str">
        <f>UPPER(IF(BRF_CONTAS_A_PAGAR[[#This Row],[DATA DO PAGT]]="","",TEXT(BRF_CONTAS_A_PAGAR[[#This Row],[DATA DO PAGT]],"MMM")))</f>
        <v/>
      </c>
      <c r="Q14" s="1">
        <f>IFERROR(INDEX(BRF_MÊS_A_PAGAR[NUN_MÊS],MATCH(BRF_CONTAS_A_PAGAR[[#This Row],[MÊS_VENC]],BRF_MÊS_A_PAGAR[MÊS],0)),"")</f>
        <v>8</v>
      </c>
      <c r="R14" s="1" t="str">
        <f>IF(BRF_CONTAS_A_PAGAR[[#This Row],[MÊS_PGT]]="","",IFERROR(INDEX(BRF_MÊS_A_PAGAR[NUN_MÊS],MATCH(BRF_CONTAS_A_PAGAR[[#This Row],[MÊS_PGT]],BRF_MÊS_A_PAGAR[MÊS],0)),""))</f>
        <v/>
      </c>
      <c r="AB14"/>
      <c r="AC14"/>
      <c r="AD14"/>
      <c r="AE14"/>
      <c r="AF14"/>
      <c r="AG14"/>
      <c r="AH14"/>
      <c r="AI14"/>
      <c r="AJ14"/>
    </row>
    <row r="15" spans="1:69" ht="15" x14ac:dyDescent="0.25">
      <c r="A15" s="3">
        <v>45145</v>
      </c>
      <c r="B15" s="1" t="s">
        <v>1169</v>
      </c>
      <c r="C15" s="1" t="s">
        <v>208</v>
      </c>
      <c r="D15" s="1">
        <v>78</v>
      </c>
      <c r="E15" s="4">
        <v>450</v>
      </c>
      <c r="F15" s="3"/>
      <c r="G15" s="1" t="s">
        <v>1466</v>
      </c>
      <c r="H15" s="1" t="s">
        <v>1416</v>
      </c>
      <c r="I15" s="1" t="s">
        <v>1442</v>
      </c>
      <c r="J15" s="1" t="s">
        <v>1347</v>
      </c>
      <c r="K15" s="1" t="s">
        <v>1516</v>
      </c>
      <c r="L15" s="1" t="s">
        <v>1414</v>
      </c>
      <c r="M15" s="1" t="str">
        <f>TEXT(BRF_CONTAS_A_PAGAR[[#This Row],[DATA VENC]],"AAAA")</f>
        <v>2023</v>
      </c>
      <c r="N15" s="1" t="str">
        <f>UPPER(TEXT(BRF_CONTAS_A_PAGAR[[#This Row],[DATA VENC]],"MMM"))</f>
        <v>AGO</v>
      </c>
      <c r="O15" s="1" t="str">
        <f>IF(BRF_CONTAS_A_PAGAR[[#This Row],[DATA DO PAGT]]="","",TEXT(BRF_CONTAS_A_PAGAR[[#This Row],[DATA DO PAGT]],"AAAA"))</f>
        <v/>
      </c>
      <c r="P15" s="1" t="str">
        <f>UPPER(IF(BRF_CONTAS_A_PAGAR[[#This Row],[DATA DO PAGT]]="","",TEXT(BRF_CONTAS_A_PAGAR[[#This Row],[DATA DO PAGT]],"MMM")))</f>
        <v/>
      </c>
      <c r="Q15" s="1">
        <f>IFERROR(INDEX(BRF_MÊS_A_PAGAR[NUN_MÊS],MATCH(BRF_CONTAS_A_PAGAR[[#This Row],[MÊS_VENC]],BRF_MÊS_A_PAGAR[MÊS],0)),"")</f>
        <v>8</v>
      </c>
      <c r="R15" s="1" t="str">
        <f>IF(BRF_CONTAS_A_PAGAR[[#This Row],[MÊS_PGT]]="","",IFERROR(INDEX(BRF_MÊS_A_PAGAR[NUN_MÊS],MATCH(BRF_CONTAS_A_PAGAR[[#This Row],[MÊS_PGT]],BRF_MÊS_A_PAGAR[MÊS],0)),""))</f>
        <v/>
      </c>
      <c r="AB15"/>
      <c r="AC15"/>
      <c r="AD15"/>
      <c r="AE15"/>
      <c r="AF15"/>
      <c r="AG15"/>
      <c r="AH15"/>
      <c r="AI15"/>
      <c r="AJ15"/>
    </row>
    <row r="16" spans="1:69" ht="15" x14ac:dyDescent="0.25">
      <c r="A16" s="3">
        <v>45145</v>
      </c>
      <c r="B16" s="1" t="s">
        <v>1444</v>
      </c>
      <c r="C16" s="1" t="s">
        <v>1341</v>
      </c>
      <c r="D16" s="1" t="s">
        <v>1449</v>
      </c>
      <c r="E16" s="4">
        <v>1400</v>
      </c>
      <c r="F16" s="3"/>
      <c r="G16" s="1" t="s">
        <v>1466</v>
      </c>
      <c r="H16" s="1" t="s">
        <v>1435</v>
      </c>
      <c r="I16" s="1" t="s">
        <v>1450</v>
      </c>
      <c r="J16" s="1" t="s">
        <v>1347</v>
      </c>
      <c r="K16" s="1" t="s">
        <v>1503</v>
      </c>
      <c r="L16" s="1" t="s">
        <v>1441</v>
      </c>
      <c r="M16" s="1" t="str">
        <f>TEXT(BRF_CONTAS_A_PAGAR[[#This Row],[DATA VENC]],"AAAA")</f>
        <v>2023</v>
      </c>
      <c r="N16" s="1" t="str">
        <f>UPPER(TEXT(BRF_CONTAS_A_PAGAR[[#This Row],[DATA VENC]],"MMM"))</f>
        <v>AGO</v>
      </c>
      <c r="O16" s="1" t="str">
        <f>IF(BRF_CONTAS_A_PAGAR[[#This Row],[DATA DO PAGT]]="","",TEXT(BRF_CONTAS_A_PAGAR[[#This Row],[DATA DO PAGT]],"AAAA"))</f>
        <v/>
      </c>
      <c r="P16" s="1" t="str">
        <f>UPPER(IF(BRF_CONTAS_A_PAGAR[[#This Row],[DATA DO PAGT]]="","",TEXT(BRF_CONTAS_A_PAGAR[[#This Row],[DATA DO PAGT]],"MMM")))</f>
        <v/>
      </c>
      <c r="Q16" s="1">
        <f>IFERROR(INDEX(BRF_MÊS_A_PAGAR[NUN_MÊS],MATCH(BRF_CONTAS_A_PAGAR[[#This Row],[MÊS_VENC]],BRF_MÊS_A_PAGAR[MÊS],0)),"")</f>
        <v>8</v>
      </c>
      <c r="R16" s="1" t="str">
        <f>IF(BRF_CONTAS_A_PAGAR[[#This Row],[MÊS_PGT]]="","",IFERROR(INDEX(BRF_MÊS_A_PAGAR[NUN_MÊS],MATCH(BRF_CONTAS_A_PAGAR[[#This Row],[MÊS_PGT]],BRF_MÊS_A_PAGAR[MÊS],0)),""))</f>
        <v/>
      </c>
      <c r="AB16"/>
      <c r="AC16"/>
      <c r="AD16"/>
      <c r="AE16"/>
      <c r="AF16"/>
      <c r="AG16"/>
      <c r="AH16"/>
      <c r="AI16"/>
      <c r="AJ16"/>
    </row>
    <row r="17" spans="1:41" ht="15" x14ac:dyDescent="0.25">
      <c r="A17" s="3">
        <v>45145</v>
      </c>
      <c r="B17" s="1" t="s">
        <v>1451</v>
      </c>
      <c r="C17" s="1" t="s">
        <v>1341</v>
      </c>
      <c r="D17" s="1" t="s">
        <v>1449</v>
      </c>
      <c r="E17" s="4">
        <v>1618.1</v>
      </c>
      <c r="F17" s="3"/>
      <c r="G17" s="1" t="s">
        <v>1466</v>
      </c>
      <c r="H17" s="1" t="s">
        <v>1339</v>
      </c>
      <c r="I17" s="1" t="s">
        <v>1456</v>
      </c>
      <c r="J17" s="1" t="s">
        <v>1347</v>
      </c>
      <c r="K17" s="1" t="s">
        <v>1516</v>
      </c>
      <c r="L17" s="1" t="s">
        <v>1414</v>
      </c>
      <c r="M17" s="1" t="str">
        <f>TEXT(BRF_CONTAS_A_PAGAR[[#This Row],[DATA VENC]],"AAAA")</f>
        <v>2023</v>
      </c>
      <c r="N17" s="1" t="str">
        <f>UPPER(TEXT(BRF_CONTAS_A_PAGAR[[#This Row],[DATA VENC]],"MMM"))</f>
        <v>AGO</v>
      </c>
      <c r="O17" s="1" t="str">
        <f>IF(BRF_CONTAS_A_PAGAR[[#This Row],[DATA DO PAGT]]="","",TEXT(BRF_CONTAS_A_PAGAR[[#This Row],[DATA DO PAGT]],"AAAA"))</f>
        <v/>
      </c>
      <c r="P17" s="1" t="str">
        <f>UPPER(IF(BRF_CONTAS_A_PAGAR[[#This Row],[DATA DO PAGT]]="","",TEXT(BRF_CONTAS_A_PAGAR[[#This Row],[DATA DO PAGT]],"MMM")))</f>
        <v/>
      </c>
      <c r="Q17" s="1">
        <f>IFERROR(INDEX(BRF_MÊS_A_PAGAR[NUN_MÊS],MATCH(BRF_CONTAS_A_PAGAR[[#This Row],[MÊS_VENC]],BRF_MÊS_A_PAGAR[MÊS],0)),"")</f>
        <v>8</v>
      </c>
      <c r="R17" s="1" t="str">
        <f>IF(BRF_CONTAS_A_PAGAR[[#This Row],[MÊS_PGT]]="","",IFERROR(INDEX(BRF_MÊS_A_PAGAR[NUN_MÊS],MATCH(BRF_CONTAS_A_PAGAR[[#This Row],[MÊS_PGT]],BRF_MÊS_A_PAGAR[MÊS],0)),""))</f>
        <v/>
      </c>
      <c r="AB17" s="6" t="s">
        <v>1334</v>
      </c>
      <c r="AC17" s="1" t="s">
        <v>3376</v>
      </c>
      <c r="AD17"/>
      <c r="AE17"/>
      <c r="AF17"/>
      <c r="AG17"/>
      <c r="AH17"/>
      <c r="AI17"/>
      <c r="AJ17"/>
    </row>
    <row r="18" spans="1:41" x14ac:dyDescent="0.2">
      <c r="A18" s="3">
        <v>45145</v>
      </c>
      <c r="B18" s="1" t="s">
        <v>3397</v>
      </c>
      <c r="C18" s="1" t="s">
        <v>208</v>
      </c>
      <c r="D18" s="1">
        <v>292814</v>
      </c>
      <c r="E18" s="4">
        <v>670</v>
      </c>
      <c r="F18" s="3"/>
      <c r="G18" s="1" t="s">
        <v>1466</v>
      </c>
      <c r="H18" s="1" t="s">
        <v>1339</v>
      </c>
      <c r="I18" s="1" t="s">
        <v>3457</v>
      </c>
      <c r="J18" s="1" t="s">
        <v>1417</v>
      </c>
      <c r="K18" s="1" t="s">
        <v>1348</v>
      </c>
      <c r="L18" s="1" t="s">
        <v>1414</v>
      </c>
      <c r="M18" s="1" t="str">
        <f>TEXT(BRF_CONTAS_A_PAGAR[[#This Row],[DATA VENC]],"AAAA")</f>
        <v>2023</v>
      </c>
      <c r="N18" s="1" t="str">
        <f>UPPER(TEXT(BRF_CONTAS_A_PAGAR[[#This Row],[DATA VENC]],"MMM"))</f>
        <v>AGO</v>
      </c>
      <c r="O18" s="1" t="str">
        <f>IF(BRF_CONTAS_A_PAGAR[[#This Row],[DATA DO PAGT]]="","",TEXT(BRF_CONTAS_A_PAGAR[[#This Row],[DATA DO PAGT]],"AAAA"))</f>
        <v/>
      </c>
      <c r="P18" s="1" t="str">
        <f>UPPER(IF(BRF_CONTAS_A_PAGAR[[#This Row],[DATA DO PAGT]]="","",TEXT(BRF_CONTAS_A_PAGAR[[#This Row],[DATA DO PAGT]],"MMM")))</f>
        <v/>
      </c>
      <c r="Q18" s="1">
        <f>IFERROR(INDEX(BRF_MÊS_A_PAGAR[NUN_MÊS],MATCH(BRF_CONTAS_A_PAGAR[[#This Row],[MÊS_VENC]],BRF_MÊS_A_PAGAR[MÊS],0)),"")</f>
        <v>8</v>
      </c>
      <c r="R18" s="1" t="str">
        <f>IF(BRF_CONTAS_A_PAGAR[[#This Row],[MÊS_PGT]]="","",IFERROR(INDEX(BRF_MÊS_A_PAGAR[NUN_MÊS],MATCH(BRF_CONTAS_A_PAGAR[[#This Row],[MÊS_PGT]],BRF_MÊS_A_PAGAR[MÊS],0)),""))</f>
        <v/>
      </c>
      <c r="AB18" s="6" t="s">
        <v>1325</v>
      </c>
      <c r="AC18" s="1" t="s">
        <v>1338</v>
      </c>
    </row>
    <row r="19" spans="1:41" x14ac:dyDescent="0.2">
      <c r="A19" s="3">
        <v>45146</v>
      </c>
      <c r="B19" s="1" t="s">
        <v>1485</v>
      </c>
      <c r="C19" s="1" t="s">
        <v>1341</v>
      </c>
      <c r="D19" s="1">
        <v>2192849</v>
      </c>
      <c r="E19" s="4">
        <v>1552.88</v>
      </c>
      <c r="F19" s="3"/>
      <c r="G19" s="1" t="s">
        <v>1466</v>
      </c>
      <c r="H19" s="1" t="s">
        <v>1339</v>
      </c>
      <c r="I19" s="1" t="s">
        <v>3456</v>
      </c>
      <c r="J19" s="1" t="s">
        <v>1347</v>
      </c>
      <c r="K19" s="1" t="s">
        <v>1348</v>
      </c>
      <c r="L19" s="1" t="s">
        <v>1414</v>
      </c>
      <c r="M19" s="1" t="str">
        <f>TEXT(BRF_CONTAS_A_PAGAR[[#This Row],[DATA VENC]],"AAAA")</f>
        <v>2023</v>
      </c>
      <c r="N19" s="1" t="str">
        <f>UPPER(TEXT(BRF_CONTAS_A_PAGAR[[#This Row],[DATA VENC]],"MMM"))</f>
        <v>AGO</v>
      </c>
      <c r="O19" s="1" t="str">
        <f>IF(BRF_CONTAS_A_PAGAR[[#This Row],[DATA DO PAGT]]="","",TEXT(BRF_CONTAS_A_PAGAR[[#This Row],[DATA DO PAGT]],"AAAA"))</f>
        <v/>
      </c>
      <c r="P19" s="1" t="str">
        <f>UPPER(IF(BRF_CONTAS_A_PAGAR[[#This Row],[DATA DO PAGT]]="","",TEXT(BRF_CONTAS_A_PAGAR[[#This Row],[DATA DO PAGT]],"MMM")))</f>
        <v/>
      </c>
      <c r="Q19" s="1">
        <f>IFERROR(INDEX(BRF_MÊS_A_PAGAR[NUN_MÊS],MATCH(BRF_CONTAS_A_PAGAR[[#This Row],[MÊS_VENC]],BRF_MÊS_A_PAGAR[MÊS],0)),"")</f>
        <v>8</v>
      </c>
      <c r="R19" s="1" t="str">
        <f>IF(BRF_CONTAS_A_PAGAR[[#This Row],[MÊS_PGT]]="","",IFERROR(INDEX(BRF_MÊS_A_PAGAR[NUN_MÊS],MATCH(BRF_CONTAS_A_PAGAR[[#This Row],[MÊS_PGT]],BRF_MÊS_A_PAGAR[MÊS],0)),""))</f>
        <v/>
      </c>
      <c r="AE19" s="91" t="s">
        <v>3400</v>
      </c>
      <c r="AF19" s="91"/>
      <c r="AG19" s="91"/>
      <c r="AH19" s="91"/>
    </row>
    <row r="20" spans="1:41" ht="15" x14ac:dyDescent="0.25">
      <c r="A20" s="3">
        <v>45146</v>
      </c>
      <c r="B20" s="1" t="s">
        <v>1458</v>
      </c>
      <c r="C20" s="1" t="s">
        <v>1341</v>
      </c>
      <c r="D20" s="1" t="s">
        <v>3393</v>
      </c>
      <c r="E20" s="4">
        <v>9402</v>
      </c>
      <c r="F20" s="3"/>
      <c r="G20" s="1" t="s">
        <v>1466</v>
      </c>
      <c r="H20" s="1" t="s">
        <v>1339</v>
      </c>
      <c r="I20" s="1" t="s">
        <v>3456</v>
      </c>
      <c r="J20" s="1" t="s">
        <v>1347</v>
      </c>
      <c r="K20" s="1" t="s">
        <v>1348</v>
      </c>
      <c r="L20" s="1" t="s">
        <v>1414</v>
      </c>
      <c r="M20" s="1" t="str">
        <f>TEXT(BRF_CONTAS_A_PAGAR[[#This Row],[DATA VENC]],"AAAA")</f>
        <v>2023</v>
      </c>
      <c r="N20" s="1" t="str">
        <f>UPPER(TEXT(BRF_CONTAS_A_PAGAR[[#This Row],[DATA VENC]],"MMM"))</f>
        <v>AGO</v>
      </c>
      <c r="O20" s="1" t="str">
        <f>IF(BRF_CONTAS_A_PAGAR[[#This Row],[DATA DO PAGT]]="","",TEXT(BRF_CONTAS_A_PAGAR[[#This Row],[DATA DO PAGT]],"AAAA"))</f>
        <v/>
      </c>
      <c r="P20" s="1" t="str">
        <f>UPPER(IF(BRF_CONTAS_A_PAGAR[[#This Row],[DATA DO PAGT]]="","",TEXT(BRF_CONTAS_A_PAGAR[[#This Row],[DATA DO PAGT]],"MMM")))</f>
        <v/>
      </c>
      <c r="Q20" s="1">
        <f>IFERROR(INDEX(BRF_MÊS_A_PAGAR[NUN_MÊS],MATCH(BRF_CONTAS_A_PAGAR[[#This Row],[MÊS_VENC]],BRF_MÊS_A_PAGAR[MÊS],0)),"")</f>
        <v>8</v>
      </c>
      <c r="R20" s="1" t="str">
        <f>IF(BRF_CONTAS_A_PAGAR[[#This Row],[MÊS_PGT]]="","",IFERROR(INDEX(BRF_MÊS_A_PAGAR[NUN_MÊS],MATCH(BRF_CONTAS_A_PAGAR[[#This Row],[MÊS_PGT]],BRF_MÊS_A_PAGAR[MÊS],0)),""))</f>
        <v/>
      </c>
      <c r="AB20" s="6" t="s">
        <v>3377</v>
      </c>
      <c r="AC20" s="6" t="s">
        <v>222</v>
      </c>
      <c r="AK20"/>
      <c r="AL20"/>
      <c r="AM20"/>
      <c r="AN20"/>
      <c r="AO20"/>
    </row>
    <row r="21" spans="1:41" ht="15" x14ac:dyDescent="0.25">
      <c r="A21" s="3">
        <v>45146</v>
      </c>
      <c r="B21" s="1" t="s">
        <v>1359</v>
      </c>
      <c r="C21" s="1" t="s">
        <v>1341</v>
      </c>
      <c r="D21" s="1">
        <v>2192846</v>
      </c>
      <c r="E21" s="4">
        <v>1552.88</v>
      </c>
      <c r="F21" s="3"/>
      <c r="G21" s="1" t="s">
        <v>1466</v>
      </c>
      <c r="H21" s="1" t="s">
        <v>1339</v>
      </c>
      <c r="I21" s="1" t="s">
        <v>3456</v>
      </c>
      <c r="J21" s="1" t="s">
        <v>1347</v>
      </c>
      <c r="K21" s="1" t="s">
        <v>1348</v>
      </c>
      <c r="L21" s="1" t="s">
        <v>1414</v>
      </c>
      <c r="M21" s="1" t="str">
        <f>TEXT(BRF_CONTAS_A_PAGAR[[#This Row],[DATA VENC]],"AAAA")</f>
        <v>2023</v>
      </c>
      <c r="N21" s="1" t="str">
        <f>UPPER(TEXT(BRF_CONTAS_A_PAGAR[[#This Row],[DATA VENC]],"MMM"))</f>
        <v>AGO</v>
      </c>
      <c r="O21" s="1" t="str">
        <f>IF(BRF_CONTAS_A_PAGAR[[#This Row],[DATA DO PAGT]]="","",TEXT(BRF_CONTAS_A_PAGAR[[#This Row],[DATA DO PAGT]],"AAAA"))</f>
        <v/>
      </c>
      <c r="P21" s="1" t="str">
        <f>UPPER(IF(BRF_CONTAS_A_PAGAR[[#This Row],[DATA DO PAGT]]="","",TEXT(BRF_CONTAS_A_PAGAR[[#This Row],[DATA DO PAGT]],"MMM")))</f>
        <v/>
      </c>
      <c r="Q21" s="1">
        <f>IFERROR(INDEX(BRF_MÊS_A_PAGAR[NUN_MÊS],MATCH(BRF_CONTAS_A_PAGAR[[#This Row],[MÊS_VENC]],BRF_MÊS_A_PAGAR[MÊS],0)),"")</f>
        <v>8</v>
      </c>
      <c r="R21" s="1" t="str">
        <f>IF(BRF_CONTAS_A_PAGAR[[#This Row],[MÊS_PGT]]="","",IFERROR(INDEX(BRF_MÊS_A_PAGAR[NUN_MÊS],MATCH(BRF_CONTAS_A_PAGAR[[#This Row],[MÊS_PGT]],BRF_MÊS_A_PAGAR[MÊS],0)),""))</f>
        <v/>
      </c>
      <c r="AB21" s="6" t="s">
        <v>210</v>
      </c>
      <c r="AC21" s="1" t="s">
        <v>1120</v>
      </c>
      <c r="AD21" s="1" t="s">
        <v>1121</v>
      </c>
      <c r="AE21" s="1" t="s">
        <v>1122</v>
      </c>
      <c r="AF21" s="1" t="s">
        <v>1123</v>
      </c>
      <c r="AG21" s="1" t="s">
        <v>1124</v>
      </c>
      <c r="AH21" s="1" t="s">
        <v>1125</v>
      </c>
      <c r="AI21" s="1" t="s">
        <v>221</v>
      </c>
      <c r="AJ21" s="1" t="s">
        <v>219</v>
      </c>
      <c r="AK21"/>
      <c r="AL21"/>
      <c r="AM21"/>
      <c r="AN21"/>
      <c r="AO21"/>
    </row>
    <row r="22" spans="1:41" ht="15" x14ac:dyDescent="0.25">
      <c r="A22" s="3">
        <v>45148</v>
      </c>
      <c r="B22" s="1" t="s">
        <v>1493</v>
      </c>
      <c r="C22" s="1" t="s">
        <v>1341</v>
      </c>
      <c r="D22" s="1" t="s">
        <v>1492</v>
      </c>
      <c r="E22" s="4">
        <v>10786.99</v>
      </c>
      <c r="F22" s="3"/>
      <c r="G22" s="1" t="s">
        <v>1466</v>
      </c>
      <c r="H22" s="1" t="s">
        <v>1339</v>
      </c>
      <c r="I22" s="1" t="s">
        <v>3456</v>
      </c>
      <c r="J22" s="1" t="s">
        <v>1347</v>
      </c>
      <c r="K22" s="1" t="s">
        <v>1348</v>
      </c>
      <c r="L22" s="1" t="s">
        <v>1414</v>
      </c>
      <c r="M22" s="1" t="str">
        <f>TEXT(BRF_CONTAS_A_PAGAR[[#This Row],[DATA VENC]],"AAAA")</f>
        <v>2023</v>
      </c>
      <c r="N22" s="1" t="str">
        <f>UPPER(TEXT(BRF_CONTAS_A_PAGAR[[#This Row],[DATA VENC]],"MMM"))</f>
        <v>AGO</v>
      </c>
      <c r="O22" s="1" t="str">
        <f>IF(BRF_CONTAS_A_PAGAR[[#This Row],[DATA DO PAGT]]="","",TEXT(BRF_CONTAS_A_PAGAR[[#This Row],[DATA DO PAGT]],"AAAA"))</f>
        <v/>
      </c>
      <c r="P22" s="1" t="str">
        <f>UPPER(IF(BRF_CONTAS_A_PAGAR[[#This Row],[DATA DO PAGT]]="","",TEXT(BRF_CONTAS_A_PAGAR[[#This Row],[DATA DO PAGT]],"MMM")))</f>
        <v/>
      </c>
      <c r="Q22" s="1">
        <f>IFERROR(INDEX(BRF_MÊS_A_PAGAR[NUN_MÊS],MATCH(BRF_CONTAS_A_PAGAR[[#This Row],[MÊS_VENC]],BRF_MÊS_A_PAGAR[MÊS],0)),"")</f>
        <v>8</v>
      </c>
      <c r="R22" s="1" t="str">
        <f>IF(BRF_CONTAS_A_PAGAR[[#This Row],[MÊS_PGT]]="","",IFERROR(INDEX(BRF_MÊS_A_PAGAR[NUN_MÊS],MATCH(BRF_CONTAS_A_PAGAR[[#This Row],[MÊS_PGT]],BRF_MÊS_A_PAGAR[MÊS],0)),""))</f>
        <v/>
      </c>
      <c r="AB22" s="7" t="s">
        <v>1531</v>
      </c>
      <c r="AC22" s="8">
        <v>90220</v>
      </c>
      <c r="AD22" s="8">
        <v>213630.28</v>
      </c>
      <c r="AE22" s="8">
        <v>178421.14</v>
      </c>
      <c r="AF22" s="8">
        <v>241408</v>
      </c>
      <c r="AG22" s="8">
        <v>116282</v>
      </c>
      <c r="AH22" s="8">
        <v>81392</v>
      </c>
      <c r="AI22" s="8">
        <v>62910</v>
      </c>
      <c r="AJ22" s="8">
        <v>984263.42</v>
      </c>
      <c r="AK22"/>
      <c r="AL22"/>
      <c r="AM22"/>
      <c r="AN22"/>
      <c r="AO22"/>
    </row>
    <row r="23" spans="1:41" ht="15" x14ac:dyDescent="0.25">
      <c r="A23" s="3">
        <v>45148</v>
      </c>
      <c r="B23" s="1" t="s">
        <v>1486</v>
      </c>
      <c r="C23" s="1" t="s">
        <v>1341</v>
      </c>
      <c r="D23" s="1" t="s">
        <v>1487</v>
      </c>
      <c r="E23" s="4">
        <v>10786.99</v>
      </c>
      <c r="F23" s="3"/>
      <c r="G23" s="1" t="s">
        <v>1466</v>
      </c>
      <c r="H23" s="1" t="s">
        <v>1339</v>
      </c>
      <c r="I23" s="1" t="s">
        <v>3456</v>
      </c>
      <c r="J23" s="1" t="s">
        <v>1347</v>
      </c>
      <c r="K23" s="1" t="s">
        <v>1348</v>
      </c>
      <c r="L23" s="1" t="s">
        <v>1414</v>
      </c>
      <c r="M23" s="1" t="str">
        <f>TEXT(BRF_CONTAS_A_PAGAR[[#This Row],[DATA VENC]],"AAAA")</f>
        <v>2023</v>
      </c>
      <c r="N23" s="1" t="str">
        <f>UPPER(TEXT(BRF_CONTAS_A_PAGAR[[#This Row],[DATA VENC]],"MMM"))</f>
        <v>AGO</v>
      </c>
      <c r="O23" s="1" t="str">
        <f>IF(BRF_CONTAS_A_PAGAR[[#This Row],[DATA DO PAGT]]="","",TEXT(BRF_CONTAS_A_PAGAR[[#This Row],[DATA DO PAGT]],"AAAA"))</f>
        <v/>
      </c>
      <c r="P23" s="1" t="str">
        <f>UPPER(IF(BRF_CONTAS_A_PAGAR[[#This Row],[DATA DO PAGT]]="","",TEXT(BRF_CONTAS_A_PAGAR[[#This Row],[DATA DO PAGT]],"MMM")))</f>
        <v/>
      </c>
      <c r="Q23" s="1">
        <f>IFERROR(INDEX(BRF_MÊS_A_PAGAR[NUN_MÊS],MATCH(BRF_CONTAS_A_PAGAR[[#This Row],[MÊS_VENC]],BRF_MÊS_A_PAGAR[MÊS],0)),"")</f>
        <v>8</v>
      </c>
      <c r="R23" s="1" t="str">
        <f>IF(BRF_CONTAS_A_PAGAR[[#This Row],[MÊS_PGT]]="","",IFERROR(INDEX(BRF_MÊS_A_PAGAR[NUN_MÊS],MATCH(BRF_CONTAS_A_PAGAR[[#This Row],[MÊS_PGT]],BRF_MÊS_A_PAGAR[MÊS],0)),""))</f>
        <v/>
      </c>
      <c r="AB23" s="7" t="s">
        <v>2273</v>
      </c>
      <c r="AC23" s="8">
        <v>36397.360000000001</v>
      </c>
      <c r="AD23" s="8">
        <v>37785.100000000006</v>
      </c>
      <c r="AE23" s="8">
        <v>7991.56</v>
      </c>
      <c r="AF23" s="8"/>
      <c r="AG23" s="8"/>
      <c r="AH23" s="8"/>
      <c r="AI23" s="8"/>
      <c r="AJ23" s="8">
        <v>82174.02</v>
      </c>
      <c r="AK23"/>
      <c r="AL23"/>
      <c r="AM23"/>
      <c r="AN23"/>
      <c r="AO23"/>
    </row>
    <row r="24" spans="1:41" ht="15" x14ac:dyDescent="0.25">
      <c r="A24" s="3">
        <v>45148</v>
      </c>
      <c r="B24" s="1" t="s">
        <v>1179</v>
      </c>
      <c r="E24" s="4">
        <v>272.95</v>
      </c>
      <c r="F24" s="3"/>
      <c r="G24" s="1" t="s">
        <v>1466</v>
      </c>
      <c r="H24" s="1" t="s">
        <v>1416</v>
      </c>
      <c r="I24" s="1" t="s">
        <v>1499</v>
      </c>
      <c r="J24" s="1" t="s">
        <v>1347</v>
      </c>
      <c r="K24" s="1" t="s">
        <v>1516</v>
      </c>
      <c r="L24" s="1" t="s">
        <v>1414</v>
      </c>
      <c r="M24" s="1" t="str">
        <f>TEXT(BRF_CONTAS_A_PAGAR[[#This Row],[DATA VENC]],"AAAA")</f>
        <v>2023</v>
      </c>
      <c r="N24" s="1" t="str">
        <f>UPPER(TEXT(BRF_CONTAS_A_PAGAR[[#This Row],[DATA VENC]],"MMM"))</f>
        <v>AGO</v>
      </c>
      <c r="O24" s="1" t="str">
        <f>IF(BRF_CONTAS_A_PAGAR[[#This Row],[DATA DO PAGT]]="","",TEXT(BRF_CONTAS_A_PAGAR[[#This Row],[DATA DO PAGT]],"AAAA"))</f>
        <v/>
      </c>
      <c r="P24" s="1" t="str">
        <f>UPPER(IF(BRF_CONTAS_A_PAGAR[[#This Row],[DATA DO PAGT]]="","",TEXT(BRF_CONTAS_A_PAGAR[[#This Row],[DATA DO PAGT]],"MMM")))</f>
        <v/>
      </c>
      <c r="Q24" s="1">
        <f>IFERROR(INDEX(BRF_MÊS_A_PAGAR[NUN_MÊS],MATCH(BRF_CONTAS_A_PAGAR[[#This Row],[MÊS_VENC]],BRF_MÊS_A_PAGAR[MÊS],0)),"")</f>
        <v>8</v>
      </c>
      <c r="R24" s="1" t="str">
        <f>IF(BRF_CONTAS_A_PAGAR[[#This Row],[MÊS_PGT]]="","",IFERROR(INDEX(BRF_MÊS_A_PAGAR[NUN_MÊS],MATCH(BRF_CONTAS_A_PAGAR[[#This Row],[MÊS_PGT]],BRF_MÊS_A_PAGAR[MÊS],0)),""))</f>
        <v/>
      </c>
      <c r="AB24" s="7" t="s">
        <v>2765</v>
      </c>
      <c r="AC24" s="8"/>
      <c r="AD24" s="8">
        <v>1881.38</v>
      </c>
      <c r="AE24" s="8">
        <v>18877.669999999998</v>
      </c>
      <c r="AF24" s="8">
        <v>13053.3</v>
      </c>
      <c r="AG24" s="8">
        <v>7331.98</v>
      </c>
      <c r="AH24" s="8"/>
      <c r="AI24" s="8"/>
      <c r="AJ24" s="8">
        <v>41144.33</v>
      </c>
      <c r="AK24"/>
      <c r="AL24"/>
      <c r="AM24"/>
      <c r="AN24"/>
      <c r="AO24"/>
    </row>
    <row r="25" spans="1:41" ht="15" x14ac:dyDescent="0.25">
      <c r="A25" s="3">
        <v>45148</v>
      </c>
      <c r="B25" s="1" t="s">
        <v>1180</v>
      </c>
      <c r="E25" s="4">
        <v>155</v>
      </c>
      <c r="F25" s="3"/>
      <c r="G25" s="1" t="s">
        <v>1466</v>
      </c>
      <c r="H25" s="1" t="s">
        <v>1416</v>
      </c>
      <c r="I25" s="1" t="s">
        <v>1499</v>
      </c>
      <c r="J25" s="1" t="s">
        <v>1347</v>
      </c>
      <c r="K25" s="1" t="s">
        <v>1516</v>
      </c>
      <c r="L25" s="1" t="s">
        <v>1414</v>
      </c>
      <c r="M25" s="1" t="str">
        <f>TEXT(BRF_CONTAS_A_PAGAR[[#This Row],[DATA VENC]],"AAAA")</f>
        <v>2023</v>
      </c>
      <c r="N25" s="1" t="str">
        <f>UPPER(TEXT(BRF_CONTAS_A_PAGAR[[#This Row],[DATA VENC]],"MMM"))</f>
        <v>AGO</v>
      </c>
      <c r="O25" s="1" t="str">
        <f>IF(BRF_CONTAS_A_PAGAR[[#This Row],[DATA DO PAGT]]="","",TEXT(BRF_CONTAS_A_PAGAR[[#This Row],[DATA DO PAGT]],"AAAA"))</f>
        <v/>
      </c>
      <c r="P25" s="1" t="str">
        <f>UPPER(IF(BRF_CONTAS_A_PAGAR[[#This Row],[DATA DO PAGT]]="","",TEXT(BRF_CONTAS_A_PAGAR[[#This Row],[DATA DO PAGT]],"MMM")))</f>
        <v/>
      </c>
      <c r="Q25" s="1">
        <f>IFERROR(INDEX(BRF_MÊS_A_PAGAR[NUN_MÊS],MATCH(BRF_CONTAS_A_PAGAR[[#This Row],[MÊS_VENC]],BRF_MÊS_A_PAGAR[MÊS],0)),"")</f>
        <v>8</v>
      </c>
      <c r="R25" s="1" t="str">
        <f>IF(BRF_CONTAS_A_PAGAR[[#This Row],[MÊS_PGT]]="","",IFERROR(INDEX(BRF_MÊS_A_PAGAR[NUN_MÊS],MATCH(BRF_CONTAS_A_PAGAR[[#This Row],[MÊS_PGT]],BRF_MÊS_A_PAGAR[MÊS],0)),""))</f>
        <v/>
      </c>
      <c r="AB25" s="7" t="s">
        <v>2833</v>
      </c>
      <c r="AC25" s="8"/>
      <c r="AD25" s="8"/>
      <c r="AE25" s="8">
        <v>9205.64</v>
      </c>
      <c r="AF25" s="8">
        <v>17926.93</v>
      </c>
      <c r="AG25" s="8"/>
      <c r="AH25" s="8">
        <v>5746.66</v>
      </c>
      <c r="AI25" s="8"/>
      <c r="AJ25" s="8">
        <v>32879.229999999996</v>
      </c>
      <c r="AK25"/>
      <c r="AL25"/>
      <c r="AM25"/>
      <c r="AN25"/>
      <c r="AO25"/>
    </row>
    <row r="26" spans="1:41" ht="15" x14ac:dyDescent="0.25">
      <c r="A26" s="3">
        <v>45148</v>
      </c>
      <c r="B26" s="1" t="s">
        <v>1213</v>
      </c>
      <c r="E26" s="4">
        <v>1000</v>
      </c>
      <c r="F26" s="3"/>
      <c r="G26" s="1" t="s">
        <v>1466</v>
      </c>
      <c r="H26" s="1" t="s">
        <v>1416</v>
      </c>
      <c r="I26" s="1" t="s">
        <v>1509</v>
      </c>
      <c r="J26" s="1" t="s">
        <v>1347</v>
      </c>
      <c r="K26" s="1" t="s">
        <v>1516</v>
      </c>
      <c r="L26" s="1" t="s">
        <v>1468</v>
      </c>
      <c r="M26" s="1" t="str">
        <f>TEXT(BRF_CONTAS_A_PAGAR[[#This Row],[DATA VENC]],"AAAA")</f>
        <v>2023</v>
      </c>
      <c r="N26" s="1" t="str">
        <f>UPPER(TEXT(BRF_CONTAS_A_PAGAR[[#This Row],[DATA VENC]],"MMM"))</f>
        <v>AGO</v>
      </c>
      <c r="O26" s="1" t="str">
        <f>IF(BRF_CONTAS_A_PAGAR[[#This Row],[DATA DO PAGT]]="","",TEXT(BRF_CONTAS_A_PAGAR[[#This Row],[DATA DO PAGT]],"AAAA"))</f>
        <v/>
      </c>
      <c r="P26" s="1" t="str">
        <f>UPPER(IF(BRF_CONTAS_A_PAGAR[[#This Row],[DATA DO PAGT]]="","",TEXT(BRF_CONTAS_A_PAGAR[[#This Row],[DATA DO PAGT]],"MMM")))</f>
        <v/>
      </c>
      <c r="Q26" s="1">
        <f>IFERROR(INDEX(BRF_MÊS_A_PAGAR[NUN_MÊS],MATCH(BRF_CONTAS_A_PAGAR[[#This Row],[MÊS_VENC]],BRF_MÊS_A_PAGAR[MÊS],0)),"")</f>
        <v>8</v>
      </c>
      <c r="R26" s="1" t="str">
        <f>IF(BRF_CONTAS_A_PAGAR[[#This Row],[MÊS_PGT]]="","",IFERROR(INDEX(BRF_MÊS_A_PAGAR[NUN_MÊS],MATCH(BRF_CONTAS_A_PAGAR[[#This Row],[MÊS_PGT]],BRF_MÊS_A_PAGAR[MÊS],0)),""))</f>
        <v/>
      </c>
      <c r="AB26" s="7" t="s">
        <v>2727</v>
      </c>
      <c r="AC26" s="8"/>
      <c r="AD26" s="8">
        <v>4550</v>
      </c>
      <c r="AE26" s="8">
        <v>10400</v>
      </c>
      <c r="AF26" s="8">
        <v>3900</v>
      </c>
      <c r="AG26" s="8">
        <v>2650</v>
      </c>
      <c r="AH26" s="8">
        <v>8450</v>
      </c>
      <c r="AI26" s="8"/>
      <c r="AJ26" s="8">
        <v>29950</v>
      </c>
      <c r="AK26"/>
      <c r="AL26"/>
      <c r="AM26"/>
      <c r="AN26"/>
      <c r="AO26"/>
    </row>
    <row r="27" spans="1:41" ht="15" x14ac:dyDescent="0.25">
      <c r="A27" s="3">
        <v>45148</v>
      </c>
      <c r="B27" s="1" t="s">
        <v>3396</v>
      </c>
      <c r="E27" s="4">
        <v>5000</v>
      </c>
      <c r="F27" s="3"/>
      <c r="G27" s="1" t="s">
        <v>1466</v>
      </c>
      <c r="H27" s="1" t="s">
        <v>1435</v>
      </c>
      <c r="I27" s="1" t="s">
        <v>1498</v>
      </c>
      <c r="J27" s="1" t="s">
        <v>1417</v>
      </c>
      <c r="K27" s="1" t="s">
        <v>1348</v>
      </c>
      <c r="L27" s="1" t="s">
        <v>1469</v>
      </c>
      <c r="M27" s="1" t="str">
        <f>TEXT(BRF_CONTAS_A_PAGAR[[#This Row],[DATA VENC]],"AAAA")</f>
        <v>2023</v>
      </c>
      <c r="N27" s="1" t="str">
        <f>UPPER(TEXT(BRF_CONTAS_A_PAGAR[[#This Row],[DATA VENC]],"MMM"))</f>
        <v>AGO</v>
      </c>
      <c r="O27" s="1" t="str">
        <f>IF(BRF_CONTAS_A_PAGAR[[#This Row],[DATA DO PAGT]]="","",TEXT(BRF_CONTAS_A_PAGAR[[#This Row],[DATA DO PAGT]],"AAAA"))</f>
        <v/>
      </c>
      <c r="P27" s="1" t="str">
        <f>UPPER(IF(BRF_CONTAS_A_PAGAR[[#This Row],[DATA DO PAGT]]="","",TEXT(BRF_CONTAS_A_PAGAR[[#This Row],[DATA DO PAGT]],"MMM")))</f>
        <v/>
      </c>
      <c r="Q27" s="1">
        <f>IFERROR(INDEX(BRF_MÊS_A_PAGAR[NUN_MÊS],MATCH(BRF_CONTAS_A_PAGAR[[#This Row],[MÊS_VENC]],BRF_MÊS_A_PAGAR[MÊS],0)),"")</f>
        <v>8</v>
      </c>
      <c r="R27" s="1" t="str">
        <f>IF(BRF_CONTAS_A_PAGAR[[#This Row],[MÊS_PGT]]="","",IFERROR(INDEX(BRF_MÊS_A_PAGAR[NUN_MÊS],MATCH(BRF_CONTAS_A_PAGAR[[#This Row],[MÊS_PGT]],BRF_MÊS_A_PAGAR[MÊS],0)),""))</f>
        <v/>
      </c>
      <c r="AB27" s="7" t="s">
        <v>2843</v>
      </c>
      <c r="AC27" s="8"/>
      <c r="AD27" s="8"/>
      <c r="AE27" s="8">
        <v>800</v>
      </c>
      <c r="AF27" s="8">
        <v>3250</v>
      </c>
      <c r="AG27" s="8">
        <v>4750</v>
      </c>
      <c r="AH27" s="8">
        <v>6046</v>
      </c>
      <c r="AI27" s="8">
        <v>4250</v>
      </c>
      <c r="AJ27" s="8">
        <v>19096</v>
      </c>
      <c r="AK27"/>
      <c r="AL27"/>
      <c r="AM27"/>
      <c r="AN27"/>
      <c r="AO27"/>
    </row>
    <row r="28" spans="1:41" ht="15" x14ac:dyDescent="0.25">
      <c r="A28" s="3">
        <v>45148</v>
      </c>
      <c r="B28" s="1" t="s">
        <v>3395</v>
      </c>
      <c r="E28" s="4">
        <v>600</v>
      </c>
      <c r="F28" s="3"/>
      <c r="G28" s="1" t="s">
        <v>1466</v>
      </c>
      <c r="H28" s="1" t="s">
        <v>1435</v>
      </c>
      <c r="I28" s="1" t="s">
        <v>1498</v>
      </c>
      <c r="J28" s="1" t="s">
        <v>1417</v>
      </c>
      <c r="K28" s="1" t="s">
        <v>1437</v>
      </c>
      <c r="L28" s="1" t="s">
        <v>1470</v>
      </c>
      <c r="M28" s="1" t="str">
        <f>TEXT(BRF_CONTAS_A_PAGAR[[#This Row],[DATA VENC]],"AAAA")</f>
        <v>2023</v>
      </c>
      <c r="N28" s="1" t="str">
        <f>UPPER(TEXT(BRF_CONTAS_A_PAGAR[[#This Row],[DATA VENC]],"MMM"))</f>
        <v>AGO</v>
      </c>
      <c r="O28" s="1" t="str">
        <f>IF(BRF_CONTAS_A_PAGAR[[#This Row],[DATA DO PAGT]]="","",TEXT(BRF_CONTAS_A_PAGAR[[#This Row],[DATA DO PAGT]],"AAAA"))</f>
        <v/>
      </c>
      <c r="P28" s="1" t="str">
        <f>UPPER(IF(BRF_CONTAS_A_PAGAR[[#This Row],[DATA DO PAGT]]="","",TEXT(BRF_CONTAS_A_PAGAR[[#This Row],[DATA DO PAGT]],"MMM")))</f>
        <v/>
      </c>
      <c r="Q28" s="1">
        <f>IFERROR(INDEX(BRF_MÊS_A_PAGAR[NUN_MÊS],MATCH(BRF_CONTAS_A_PAGAR[[#This Row],[MÊS_VENC]],BRF_MÊS_A_PAGAR[MÊS],0)),"")</f>
        <v>8</v>
      </c>
      <c r="R28" s="1" t="str">
        <f>IF(BRF_CONTAS_A_PAGAR[[#This Row],[MÊS_PGT]]="","",IFERROR(INDEX(BRF_MÊS_A_PAGAR[NUN_MÊS],MATCH(BRF_CONTAS_A_PAGAR[[#This Row],[MÊS_PGT]],BRF_MÊS_A_PAGAR[MÊS],0)),""))</f>
        <v/>
      </c>
      <c r="AB28" s="7" t="s">
        <v>3299</v>
      </c>
      <c r="AC28" s="8"/>
      <c r="AD28" s="8"/>
      <c r="AE28" s="8"/>
      <c r="AF28" s="8"/>
      <c r="AG28" s="8"/>
      <c r="AH28" s="8">
        <v>13607</v>
      </c>
      <c r="AI28" s="8"/>
      <c r="AJ28" s="8">
        <v>13607</v>
      </c>
      <c r="AK28"/>
      <c r="AL28"/>
      <c r="AM28"/>
      <c r="AN28"/>
      <c r="AO28"/>
    </row>
    <row r="29" spans="1:41" ht="15" x14ac:dyDescent="0.25">
      <c r="A29" s="3">
        <v>45148</v>
      </c>
      <c r="B29" s="1" t="s">
        <v>3379</v>
      </c>
      <c r="C29" s="1" t="s">
        <v>208</v>
      </c>
      <c r="D29" s="1">
        <v>3928</v>
      </c>
      <c r="E29" s="4">
        <v>56.8</v>
      </c>
      <c r="F29" s="3"/>
      <c r="G29" s="1" t="s">
        <v>1466</v>
      </c>
      <c r="H29" s="1" t="s">
        <v>1416</v>
      </c>
      <c r="I29" s="1" t="s">
        <v>3457</v>
      </c>
      <c r="J29" s="1" t="s">
        <v>1347</v>
      </c>
      <c r="K29" s="1" t="s">
        <v>1348</v>
      </c>
      <c r="L29" s="1" t="s">
        <v>1414</v>
      </c>
      <c r="M29" s="1" t="str">
        <f>TEXT(BRF_CONTAS_A_PAGAR[[#This Row],[DATA VENC]],"AAAA")</f>
        <v>2023</v>
      </c>
      <c r="N29" s="1" t="str">
        <f>UPPER(TEXT(BRF_CONTAS_A_PAGAR[[#This Row],[DATA VENC]],"MMM"))</f>
        <v>AGO</v>
      </c>
      <c r="O29" s="1" t="str">
        <f>IF(BRF_CONTAS_A_PAGAR[[#This Row],[DATA DO PAGT]]="","",TEXT(BRF_CONTAS_A_PAGAR[[#This Row],[DATA DO PAGT]],"AAAA"))</f>
        <v/>
      </c>
      <c r="P29" s="1" t="str">
        <f>UPPER(IF(BRF_CONTAS_A_PAGAR[[#This Row],[DATA DO PAGT]]="","",TEXT(BRF_CONTAS_A_PAGAR[[#This Row],[DATA DO PAGT]],"MMM")))</f>
        <v/>
      </c>
      <c r="Q29" s="1">
        <f>IFERROR(INDEX(BRF_MÊS_A_PAGAR[NUN_MÊS],MATCH(BRF_CONTAS_A_PAGAR[[#This Row],[MÊS_VENC]],BRF_MÊS_A_PAGAR[MÊS],0)),"")</f>
        <v>8</v>
      </c>
      <c r="R29" s="1" t="str">
        <f>IF(BRF_CONTAS_A_PAGAR[[#This Row],[MÊS_PGT]]="","",IFERROR(INDEX(BRF_MÊS_A_PAGAR[NUN_MÊS],MATCH(BRF_CONTAS_A_PAGAR[[#This Row],[MÊS_PGT]],BRF_MÊS_A_PAGAR[MÊS],0)),""))</f>
        <v/>
      </c>
      <c r="AB29" s="7" t="s">
        <v>2924</v>
      </c>
      <c r="AC29" s="8"/>
      <c r="AD29" s="8"/>
      <c r="AE29" s="8"/>
      <c r="AF29" s="8">
        <v>1400</v>
      </c>
      <c r="AG29" s="8">
        <v>2758</v>
      </c>
      <c r="AH29" s="8">
        <v>1308</v>
      </c>
      <c r="AI29" s="8">
        <v>1350</v>
      </c>
      <c r="AJ29" s="8">
        <v>6816</v>
      </c>
      <c r="AK29"/>
      <c r="AL29"/>
      <c r="AM29"/>
      <c r="AN29"/>
      <c r="AO29"/>
    </row>
    <row r="30" spans="1:41" ht="15" x14ac:dyDescent="0.25">
      <c r="A30" s="3">
        <v>45148</v>
      </c>
      <c r="B30" s="1" t="s">
        <v>3379</v>
      </c>
      <c r="C30" s="1" t="s">
        <v>208</v>
      </c>
      <c r="D30" s="1">
        <v>3947</v>
      </c>
      <c r="E30" s="4">
        <v>82.3</v>
      </c>
      <c r="F30" s="3"/>
      <c r="G30" s="1" t="s">
        <v>1466</v>
      </c>
      <c r="H30" s="1" t="s">
        <v>1416</v>
      </c>
      <c r="I30" s="1" t="s">
        <v>3457</v>
      </c>
      <c r="J30" s="1" t="s">
        <v>1347</v>
      </c>
      <c r="K30" s="1" t="s">
        <v>1348</v>
      </c>
      <c r="L30" s="1" t="s">
        <v>1414</v>
      </c>
      <c r="M30" s="1" t="str">
        <f>TEXT(BRF_CONTAS_A_PAGAR[[#This Row],[DATA VENC]],"AAAA")</f>
        <v>2023</v>
      </c>
      <c r="N30" s="1" t="str">
        <f>UPPER(TEXT(BRF_CONTAS_A_PAGAR[[#This Row],[DATA VENC]],"MMM"))</f>
        <v>AGO</v>
      </c>
      <c r="O30" s="1" t="str">
        <f>IF(BRF_CONTAS_A_PAGAR[[#This Row],[DATA DO PAGT]]="","",TEXT(BRF_CONTAS_A_PAGAR[[#This Row],[DATA DO PAGT]],"AAAA"))</f>
        <v/>
      </c>
      <c r="P30" s="1" t="str">
        <f>UPPER(IF(BRF_CONTAS_A_PAGAR[[#This Row],[DATA DO PAGT]]="","",TEXT(BRF_CONTAS_A_PAGAR[[#This Row],[DATA DO PAGT]],"MMM")))</f>
        <v/>
      </c>
      <c r="Q30" s="1">
        <f>IFERROR(INDEX(BRF_MÊS_A_PAGAR[NUN_MÊS],MATCH(BRF_CONTAS_A_PAGAR[[#This Row],[MÊS_VENC]],BRF_MÊS_A_PAGAR[MÊS],0)),"")</f>
        <v>8</v>
      </c>
      <c r="R30" s="1" t="str">
        <f>IF(BRF_CONTAS_A_PAGAR[[#This Row],[MÊS_PGT]]="","",IFERROR(INDEX(BRF_MÊS_A_PAGAR[NUN_MÊS],MATCH(BRF_CONTAS_A_PAGAR[[#This Row],[MÊS_PGT]],BRF_MÊS_A_PAGAR[MÊS],0)),""))</f>
        <v/>
      </c>
      <c r="AB30" s="7" t="s">
        <v>3303</v>
      </c>
      <c r="AC30" s="8"/>
      <c r="AD30" s="8"/>
      <c r="AE30" s="8"/>
      <c r="AF30" s="8"/>
      <c r="AG30" s="8"/>
      <c r="AH30" s="8">
        <v>2600</v>
      </c>
      <c r="AI30" s="8">
        <v>2600</v>
      </c>
      <c r="AJ30" s="8">
        <v>5200</v>
      </c>
      <c r="AK30"/>
      <c r="AL30"/>
      <c r="AM30"/>
      <c r="AN30"/>
      <c r="AO30"/>
    </row>
    <row r="31" spans="1:41" ht="15" x14ac:dyDescent="0.25">
      <c r="A31" s="3">
        <v>45149</v>
      </c>
      <c r="B31" s="1" t="s">
        <v>1156</v>
      </c>
      <c r="E31" s="4">
        <v>65.78</v>
      </c>
      <c r="F31" s="3"/>
      <c r="G31" s="1" t="s">
        <v>1466</v>
      </c>
      <c r="H31" s="1" t="s">
        <v>1435</v>
      </c>
      <c r="I31" s="1" t="s">
        <v>1502</v>
      </c>
      <c r="J31" s="1" t="s">
        <v>1347</v>
      </c>
      <c r="K31" s="1" t="s">
        <v>1437</v>
      </c>
      <c r="L31" s="1" t="s">
        <v>1414</v>
      </c>
      <c r="M31" s="1" t="str">
        <f>TEXT(BRF_CONTAS_A_PAGAR[[#This Row],[DATA VENC]],"AAAA")</f>
        <v>2023</v>
      </c>
      <c r="N31" s="1" t="str">
        <f>UPPER(TEXT(BRF_CONTAS_A_PAGAR[[#This Row],[DATA VENC]],"MMM"))</f>
        <v>AGO</v>
      </c>
      <c r="O31" s="1" t="str">
        <f>IF(BRF_CONTAS_A_PAGAR[[#This Row],[DATA DO PAGT]]="","",TEXT(BRF_CONTAS_A_PAGAR[[#This Row],[DATA DO PAGT]],"AAAA"))</f>
        <v/>
      </c>
      <c r="P31" s="1" t="str">
        <f>UPPER(IF(BRF_CONTAS_A_PAGAR[[#This Row],[DATA DO PAGT]]="","",TEXT(BRF_CONTAS_A_PAGAR[[#This Row],[DATA DO PAGT]],"MMM")))</f>
        <v/>
      </c>
      <c r="Q31" s="1">
        <f>IFERROR(INDEX(BRF_MÊS_A_PAGAR[NUN_MÊS],MATCH(BRF_CONTAS_A_PAGAR[[#This Row],[MÊS_VENC]],BRF_MÊS_A_PAGAR[MÊS],0)),"")</f>
        <v>8</v>
      </c>
      <c r="R31" s="1" t="str">
        <f>IF(BRF_CONTAS_A_PAGAR[[#This Row],[MÊS_PGT]]="","",IFERROR(INDEX(BRF_MÊS_A_PAGAR[NUN_MÊS],MATCH(BRF_CONTAS_A_PAGAR[[#This Row],[MÊS_PGT]],BRF_MÊS_A_PAGAR[MÊS],0)),""))</f>
        <v/>
      </c>
      <c r="AB31" s="7" t="s">
        <v>2772</v>
      </c>
      <c r="AC31" s="8"/>
      <c r="AD31" s="8"/>
      <c r="AE31" s="8">
        <v>2900</v>
      </c>
      <c r="AF31" s="8"/>
      <c r="AG31" s="8"/>
      <c r="AH31" s="8"/>
      <c r="AI31" s="8"/>
      <c r="AJ31" s="8">
        <v>2900</v>
      </c>
      <c r="AK31"/>
      <c r="AL31"/>
      <c r="AM31"/>
      <c r="AN31"/>
      <c r="AO31"/>
    </row>
    <row r="32" spans="1:41" ht="15" x14ac:dyDescent="0.25">
      <c r="A32" s="3">
        <v>45151</v>
      </c>
      <c r="B32" s="1" t="s">
        <v>1419</v>
      </c>
      <c r="C32" s="1" t="s">
        <v>151</v>
      </c>
      <c r="D32" s="1" t="s">
        <v>3402</v>
      </c>
      <c r="E32" s="4">
        <v>310</v>
      </c>
      <c r="F32" s="3"/>
      <c r="G32" s="1" t="s">
        <v>1466</v>
      </c>
      <c r="H32" s="1" t="s">
        <v>1339</v>
      </c>
      <c r="I32" s="1" t="s">
        <v>3457</v>
      </c>
      <c r="J32" s="1" t="s">
        <v>1417</v>
      </c>
      <c r="K32" s="1" t="s">
        <v>1348</v>
      </c>
      <c r="L32" s="1" t="s">
        <v>1414</v>
      </c>
      <c r="M32" s="1" t="str">
        <f>TEXT(BRF_CONTAS_A_PAGAR[[#This Row],[DATA VENC]],"AAAA")</f>
        <v>2023</v>
      </c>
      <c r="N32" s="1" t="str">
        <f>UPPER(TEXT(BRF_CONTAS_A_PAGAR[[#This Row],[DATA VENC]],"MMM"))</f>
        <v>AGO</v>
      </c>
      <c r="O32" s="1" t="str">
        <f>IF(BRF_CONTAS_A_PAGAR[[#This Row],[DATA DO PAGT]]="","",TEXT(BRF_CONTAS_A_PAGAR[[#This Row],[DATA DO PAGT]],"AAAA"))</f>
        <v/>
      </c>
      <c r="P32" s="1" t="str">
        <f>UPPER(IF(BRF_CONTAS_A_PAGAR[[#This Row],[DATA DO PAGT]]="","",TEXT(BRF_CONTAS_A_PAGAR[[#This Row],[DATA DO PAGT]],"MMM")))</f>
        <v/>
      </c>
      <c r="Q32" s="1">
        <f>IFERROR(INDEX(BRF_MÊS_A_PAGAR[NUN_MÊS],MATCH(BRF_CONTAS_A_PAGAR[[#This Row],[MÊS_VENC]],BRF_MÊS_A_PAGAR[MÊS],0)),"")</f>
        <v>8</v>
      </c>
      <c r="R32" s="1" t="str">
        <f>IF(BRF_CONTAS_A_PAGAR[[#This Row],[MÊS_PGT]]="","",IFERROR(INDEX(BRF_MÊS_A_PAGAR[NUN_MÊS],MATCH(BRF_CONTAS_A_PAGAR[[#This Row],[MÊS_PGT]],BRF_MÊS_A_PAGAR[MÊS],0)),""))</f>
        <v/>
      </c>
      <c r="AB32" s="7" t="s">
        <v>1128</v>
      </c>
      <c r="AC32" s="8"/>
      <c r="AD32" s="8"/>
      <c r="AE32" s="8"/>
      <c r="AF32" s="8">
        <v>1200</v>
      </c>
      <c r="AG32" s="8">
        <v>1600</v>
      </c>
      <c r="AH32" s="8"/>
      <c r="AI32" s="8"/>
      <c r="AJ32" s="8">
        <v>2800</v>
      </c>
      <c r="AK32"/>
      <c r="AL32"/>
      <c r="AM32"/>
      <c r="AN32"/>
      <c r="AO32"/>
    </row>
    <row r="33" spans="1:41" ht="15" x14ac:dyDescent="0.25">
      <c r="A33" s="3">
        <v>45151</v>
      </c>
      <c r="B33" s="1" t="s">
        <v>1369</v>
      </c>
      <c r="C33" s="1" t="s">
        <v>1341</v>
      </c>
      <c r="D33" s="1">
        <v>2192458</v>
      </c>
      <c r="E33" s="4">
        <v>4656.21</v>
      </c>
      <c r="F33" s="3"/>
      <c r="G33" s="1" t="s">
        <v>1466</v>
      </c>
      <c r="H33" s="1" t="s">
        <v>1339</v>
      </c>
      <c r="I33" s="1" t="s">
        <v>3456</v>
      </c>
      <c r="J33" s="1" t="s">
        <v>1347</v>
      </c>
      <c r="K33" s="1" t="s">
        <v>1348</v>
      </c>
      <c r="L33" s="1" t="s">
        <v>1414</v>
      </c>
      <c r="M33" s="1" t="str">
        <f>TEXT(BRF_CONTAS_A_PAGAR[[#This Row],[DATA VENC]],"AAAA")</f>
        <v>2023</v>
      </c>
      <c r="N33" s="1" t="str">
        <f>UPPER(TEXT(BRF_CONTAS_A_PAGAR[[#This Row],[DATA VENC]],"MMM"))</f>
        <v>AGO</v>
      </c>
      <c r="O33" s="1" t="str">
        <f>IF(BRF_CONTAS_A_PAGAR[[#This Row],[DATA DO PAGT]]="","",TEXT(BRF_CONTAS_A_PAGAR[[#This Row],[DATA DO PAGT]],"AAAA"))</f>
        <v/>
      </c>
      <c r="P33" s="1" t="str">
        <f>UPPER(IF(BRF_CONTAS_A_PAGAR[[#This Row],[DATA DO PAGT]]="","",TEXT(BRF_CONTAS_A_PAGAR[[#This Row],[DATA DO PAGT]],"MMM")))</f>
        <v/>
      </c>
      <c r="Q33" s="1">
        <f>IFERROR(INDEX(BRF_MÊS_A_PAGAR[NUN_MÊS],MATCH(BRF_CONTAS_A_PAGAR[[#This Row],[MÊS_VENC]],BRF_MÊS_A_PAGAR[MÊS],0)),"")</f>
        <v>8</v>
      </c>
      <c r="R33" s="1" t="str">
        <f>IF(BRF_CONTAS_A_PAGAR[[#This Row],[MÊS_PGT]]="","",IFERROR(INDEX(BRF_MÊS_A_PAGAR[NUN_MÊS],MATCH(BRF_CONTAS_A_PAGAR[[#This Row],[MÊS_PGT]],BRF_MÊS_A_PAGAR[MÊS],0)),""))</f>
        <v/>
      </c>
      <c r="AB33" s="7" t="s">
        <v>2888</v>
      </c>
      <c r="AC33" s="8"/>
      <c r="AD33" s="8"/>
      <c r="AE33" s="8"/>
      <c r="AF33" s="8">
        <v>600</v>
      </c>
      <c r="AG33" s="8"/>
      <c r="AH33" s="8"/>
      <c r="AI33" s="8"/>
      <c r="AJ33" s="8">
        <v>600</v>
      </c>
      <c r="AK33"/>
      <c r="AL33"/>
      <c r="AM33"/>
      <c r="AN33"/>
      <c r="AO33"/>
    </row>
    <row r="34" spans="1:41" ht="15" x14ac:dyDescent="0.25">
      <c r="A34" s="3">
        <v>45153</v>
      </c>
      <c r="B34" s="1" t="s">
        <v>1218</v>
      </c>
      <c r="E34" s="4">
        <v>275.5</v>
      </c>
      <c r="F34" s="3"/>
      <c r="G34" s="1" t="s">
        <v>1466</v>
      </c>
      <c r="H34" s="1" t="s">
        <v>1435</v>
      </c>
      <c r="I34" s="1" t="s">
        <v>1514</v>
      </c>
      <c r="J34" s="1" t="s">
        <v>1347</v>
      </c>
      <c r="K34" s="1" t="s">
        <v>1503</v>
      </c>
      <c r="L34" s="1" t="s">
        <v>1472</v>
      </c>
      <c r="M34" s="1" t="str">
        <f>TEXT(BRF_CONTAS_A_PAGAR[[#This Row],[DATA VENC]],"AAAA")</f>
        <v>2023</v>
      </c>
      <c r="N34" s="1" t="str">
        <f>UPPER(TEXT(BRF_CONTAS_A_PAGAR[[#This Row],[DATA VENC]],"MMM"))</f>
        <v>AGO</v>
      </c>
      <c r="O34" s="1" t="str">
        <f>IF(BRF_CONTAS_A_PAGAR[[#This Row],[DATA DO PAGT]]="","",TEXT(BRF_CONTAS_A_PAGAR[[#This Row],[DATA DO PAGT]],"AAAA"))</f>
        <v/>
      </c>
      <c r="P34" s="1" t="str">
        <f>UPPER(IF(BRF_CONTAS_A_PAGAR[[#This Row],[DATA DO PAGT]]="","",TEXT(BRF_CONTAS_A_PAGAR[[#This Row],[DATA DO PAGT]],"MMM")))</f>
        <v/>
      </c>
      <c r="Q34" s="1">
        <f>IFERROR(INDEX(BRF_MÊS_A_PAGAR[NUN_MÊS],MATCH(BRF_CONTAS_A_PAGAR[[#This Row],[MÊS_VENC]],BRF_MÊS_A_PAGAR[MÊS],0)),"")</f>
        <v>8</v>
      </c>
      <c r="R34" s="1" t="str">
        <f>IF(BRF_CONTAS_A_PAGAR[[#This Row],[MÊS_PGT]]="","",IFERROR(INDEX(BRF_MÊS_A_PAGAR[NUN_MÊS],MATCH(BRF_CONTAS_A_PAGAR[[#This Row],[MÊS_PGT]],BRF_MÊS_A_PAGAR[MÊS],0)),""))</f>
        <v/>
      </c>
      <c r="AB34" s="7" t="s">
        <v>1556</v>
      </c>
      <c r="AC34" s="8">
        <v>300</v>
      </c>
      <c r="AD34" s="8"/>
      <c r="AE34" s="8"/>
      <c r="AF34" s="8"/>
      <c r="AG34" s="8"/>
      <c r="AH34" s="8"/>
      <c r="AI34" s="8"/>
      <c r="AJ34" s="8">
        <v>300</v>
      </c>
      <c r="AK34"/>
      <c r="AL34"/>
      <c r="AM34"/>
      <c r="AN34"/>
      <c r="AO34"/>
    </row>
    <row r="35" spans="1:41" ht="15" x14ac:dyDescent="0.25">
      <c r="A35" s="3">
        <v>45153</v>
      </c>
      <c r="B35" s="1" t="s">
        <v>1217</v>
      </c>
      <c r="E35" s="4">
        <v>173.6</v>
      </c>
      <c r="F35" s="3"/>
      <c r="G35" s="1" t="s">
        <v>1466</v>
      </c>
      <c r="H35" s="1" t="s">
        <v>1435</v>
      </c>
      <c r="I35" s="1" t="s">
        <v>1438</v>
      </c>
      <c r="J35" s="1" t="s">
        <v>1347</v>
      </c>
      <c r="K35" s="1" t="s">
        <v>1503</v>
      </c>
      <c r="L35" s="1" t="s">
        <v>1472</v>
      </c>
      <c r="M35" s="1" t="str">
        <f>TEXT(BRF_CONTAS_A_PAGAR[[#This Row],[DATA VENC]],"AAAA")</f>
        <v>2023</v>
      </c>
      <c r="N35" s="1" t="str">
        <f>UPPER(TEXT(BRF_CONTAS_A_PAGAR[[#This Row],[DATA VENC]],"MMM"))</f>
        <v>AGO</v>
      </c>
      <c r="O35" s="1" t="str">
        <f>IF(BRF_CONTAS_A_PAGAR[[#This Row],[DATA DO PAGT]]="","",TEXT(BRF_CONTAS_A_PAGAR[[#This Row],[DATA DO PAGT]],"AAAA"))</f>
        <v/>
      </c>
      <c r="P35" s="1" t="str">
        <f>UPPER(IF(BRF_CONTAS_A_PAGAR[[#This Row],[DATA DO PAGT]]="","",TEXT(BRF_CONTAS_A_PAGAR[[#This Row],[DATA DO PAGT]],"MMM")))</f>
        <v/>
      </c>
      <c r="Q35" s="1">
        <f>IFERROR(INDEX(BRF_MÊS_A_PAGAR[NUN_MÊS],MATCH(BRF_CONTAS_A_PAGAR[[#This Row],[MÊS_VENC]],BRF_MÊS_A_PAGAR[MÊS],0)),"")</f>
        <v>8</v>
      </c>
      <c r="R35" s="1" t="str">
        <f>IF(BRF_CONTAS_A_PAGAR[[#This Row],[MÊS_PGT]]="","",IFERROR(INDEX(BRF_MÊS_A_PAGAR[NUN_MÊS],MATCH(BRF_CONTAS_A_PAGAR[[#This Row],[MÊS_PGT]],BRF_MÊS_A_PAGAR[MÊS],0)),""))</f>
        <v/>
      </c>
      <c r="AB35" s="7" t="s">
        <v>219</v>
      </c>
      <c r="AC35" s="8">
        <v>126917.36</v>
      </c>
      <c r="AD35" s="8">
        <v>257846.76</v>
      </c>
      <c r="AE35" s="8">
        <v>228596.01</v>
      </c>
      <c r="AF35" s="8">
        <v>282738.23</v>
      </c>
      <c r="AG35" s="8">
        <v>135371.97999999998</v>
      </c>
      <c r="AH35" s="8">
        <v>119149.66</v>
      </c>
      <c r="AI35" s="8">
        <v>71110</v>
      </c>
      <c r="AJ35" s="8">
        <v>1221730</v>
      </c>
      <c r="AK35"/>
      <c r="AL35"/>
      <c r="AM35"/>
      <c r="AN35"/>
      <c r="AO35"/>
    </row>
    <row r="36" spans="1:41" ht="15" x14ac:dyDescent="0.25">
      <c r="A36" s="3">
        <v>45153</v>
      </c>
      <c r="B36" s="1" t="s">
        <v>1270</v>
      </c>
      <c r="E36" s="4">
        <v>400</v>
      </c>
      <c r="F36" s="3"/>
      <c r="G36" s="1" t="s">
        <v>1466</v>
      </c>
      <c r="H36" s="1" t="s">
        <v>1435</v>
      </c>
      <c r="I36" s="1" t="s">
        <v>1501</v>
      </c>
      <c r="J36" s="1" t="s">
        <v>1347</v>
      </c>
      <c r="K36" s="1" t="s">
        <v>1516</v>
      </c>
      <c r="L36" s="1" t="s">
        <v>3387</v>
      </c>
      <c r="M36" s="1" t="str">
        <f>TEXT(BRF_CONTAS_A_PAGAR[[#This Row],[DATA VENC]],"AAAA")</f>
        <v>2023</v>
      </c>
      <c r="N36" s="1" t="str">
        <f>UPPER(TEXT(BRF_CONTAS_A_PAGAR[[#This Row],[DATA VENC]],"MMM"))</f>
        <v>AGO</v>
      </c>
      <c r="O36" s="1" t="str">
        <f>IF(BRF_CONTAS_A_PAGAR[[#This Row],[DATA DO PAGT]]="","",TEXT(BRF_CONTAS_A_PAGAR[[#This Row],[DATA DO PAGT]],"AAAA"))</f>
        <v/>
      </c>
      <c r="P36" s="1" t="str">
        <f>UPPER(IF(BRF_CONTAS_A_PAGAR[[#This Row],[DATA DO PAGT]]="","",TEXT(BRF_CONTAS_A_PAGAR[[#This Row],[DATA DO PAGT]],"MMM")))</f>
        <v/>
      </c>
      <c r="Q36" s="1">
        <f>IFERROR(INDEX(BRF_MÊS_A_PAGAR[NUN_MÊS],MATCH(BRF_CONTAS_A_PAGAR[[#This Row],[MÊS_VENC]],BRF_MÊS_A_PAGAR[MÊS],0)),"")</f>
        <v>8</v>
      </c>
      <c r="R36" s="1" t="str">
        <f>IF(BRF_CONTAS_A_PAGAR[[#This Row],[MÊS_PGT]]="","",IFERROR(INDEX(BRF_MÊS_A_PAGAR[NUN_MÊS],MATCH(BRF_CONTAS_A_PAGAR[[#This Row],[MÊS_PGT]],BRF_MÊS_A_PAGAR[MÊS],0)),""))</f>
        <v/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ht="15" x14ac:dyDescent="0.25">
      <c r="A37" s="3">
        <v>45155</v>
      </c>
      <c r="B37" s="1" t="s">
        <v>3373</v>
      </c>
      <c r="E37" s="4">
        <v>824.91</v>
      </c>
      <c r="F37" s="3"/>
      <c r="G37" s="1" t="s">
        <v>1466</v>
      </c>
      <c r="H37" s="1" t="s">
        <v>1416</v>
      </c>
      <c r="I37" s="1" t="s">
        <v>1500</v>
      </c>
      <c r="J37" s="1" t="s">
        <v>1347</v>
      </c>
      <c r="K37" s="1" t="s">
        <v>1516</v>
      </c>
      <c r="L37" s="1" t="s">
        <v>3374</v>
      </c>
      <c r="M37" s="1" t="str">
        <f>TEXT(BRF_CONTAS_A_PAGAR[[#This Row],[DATA VENC]],"AAAA")</f>
        <v>2023</v>
      </c>
      <c r="N37" s="1" t="str">
        <f>UPPER(TEXT(BRF_CONTAS_A_PAGAR[[#This Row],[DATA VENC]],"MMM"))</f>
        <v>AGO</v>
      </c>
      <c r="O37" s="1" t="str">
        <f>IF(BRF_CONTAS_A_PAGAR[[#This Row],[DATA DO PAGT]]="","",TEXT(BRF_CONTAS_A_PAGAR[[#This Row],[DATA DO PAGT]],"AAAA"))</f>
        <v/>
      </c>
      <c r="P37" s="1" t="str">
        <f>UPPER(IF(BRF_CONTAS_A_PAGAR[[#This Row],[DATA DO PAGT]]="","",TEXT(BRF_CONTAS_A_PAGAR[[#This Row],[DATA DO PAGT]],"MMM")))</f>
        <v/>
      </c>
      <c r="Q37" s="1">
        <f>IFERROR(INDEX(BRF_MÊS_A_PAGAR[NUN_MÊS],MATCH(BRF_CONTAS_A_PAGAR[[#This Row],[MÊS_VENC]],BRF_MÊS_A_PAGAR[MÊS],0)),"")</f>
        <v>8</v>
      </c>
      <c r="R37" s="1" t="str">
        <f>IF(BRF_CONTAS_A_PAGAR[[#This Row],[MÊS_PGT]]="","",IFERROR(INDEX(BRF_MÊS_A_PAGAR[NUN_MÊS],MATCH(BRF_CONTAS_A_PAGAR[[#This Row],[MÊS_PGT]],BRF_MÊS_A_PAGAR[MÊS],0)),""))</f>
        <v/>
      </c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ht="15" x14ac:dyDescent="0.25">
      <c r="A38" s="3">
        <v>45155</v>
      </c>
      <c r="B38" s="1" t="s">
        <v>1157</v>
      </c>
      <c r="E38" s="4">
        <v>350</v>
      </c>
      <c r="F38" s="3"/>
      <c r="G38" s="1" t="s">
        <v>1466</v>
      </c>
      <c r="H38" s="1" t="s">
        <v>1435</v>
      </c>
      <c r="I38" s="1" t="s">
        <v>1499</v>
      </c>
      <c r="J38" s="1" t="s">
        <v>1347</v>
      </c>
      <c r="K38" s="1" t="s">
        <v>1516</v>
      </c>
      <c r="L38" s="1" t="s">
        <v>1464</v>
      </c>
      <c r="M38" s="1" t="str">
        <f>TEXT(BRF_CONTAS_A_PAGAR[[#This Row],[DATA VENC]],"AAAA")</f>
        <v>2023</v>
      </c>
      <c r="N38" s="1" t="str">
        <f>UPPER(TEXT(BRF_CONTAS_A_PAGAR[[#This Row],[DATA VENC]],"MMM"))</f>
        <v>AGO</v>
      </c>
      <c r="O38" s="1" t="str">
        <f>IF(BRF_CONTAS_A_PAGAR[[#This Row],[DATA DO PAGT]]="","",TEXT(BRF_CONTAS_A_PAGAR[[#This Row],[DATA DO PAGT]],"AAAA"))</f>
        <v/>
      </c>
      <c r="P38" s="1" t="str">
        <f>UPPER(IF(BRF_CONTAS_A_PAGAR[[#This Row],[DATA DO PAGT]]="","",TEXT(BRF_CONTAS_A_PAGAR[[#This Row],[DATA DO PAGT]],"MMM")))</f>
        <v/>
      </c>
      <c r="Q38" s="1">
        <f>IFERROR(INDEX(BRF_MÊS_A_PAGAR[NUN_MÊS],MATCH(BRF_CONTAS_A_PAGAR[[#This Row],[MÊS_VENC]],BRF_MÊS_A_PAGAR[MÊS],0)),"")</f>
        <v>8</v>
      </c>
      <c r="R38" s="1" t="str">
        <f>IF(BRF_CONTAS_A_PAGAR[[#This Row],[MÊS_PGT]]="","",IFERROR(INDEX(BRF_MÊS_A_PAGAR[NUN_MÊS],MATCH(BRF_CONTAS_A_PAGAR[[#This Row],[MÊS_PGT]],BRF_MÊS_A_PAGAR[MÊS],0)),""))</f>
        <v/>
      </c>
      <c r="AB38" s="6" t="s">
        <v>3365</v>
      </c>
      <c r="AC38" s="1" t="s">
        <v>3376</v>
      </c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ht="15" x14ac:dyDescent="0.25">
      <c r="A39" s="3">
        <v>45156</v>
      </c>
      <c r="B39" s="1" t="s">
        <v>1163</v>
      </c>
      <c r="C39" s="1" t="s">
        <v>1341</v>
      </c>
      <c r="D39" s="1" t="s">
        <v>1412</v>
      </c>
      <c r="E39" s="4">
        <v>25000</v>
      </c>
      <c r="F39" s="3"/>
      <c r="G39" s="1" t="s">
        <v>1466</v>
      </c>
      <c r="H39" s="1" t="s">
        <v>1435</v>
      </c>
      <c r="I39" s="1" t="s">
        <v>1436</v>
      </c>
      <c r="J39" s="1" t="s">
        <v>1347</v>
      </c>
      <c r="K39" s="1" t="s">
        <v>1348</v>
      </c>
      <c r="L39" s="1" t="s">
        <v>1457</v>
      </c>
      <c r="M39" s="1" t="str">
        <f>TEXT(BRF_CONTAS_A_PAGAR[[#This Row],[DATA VENC]],"AAAA")</f>
        <v>2023</v>
      </c>
      <c r="N39" s="1" t="str">
        <f>UPPER(TEXT(BRF_CONTAS_A_PAGAR[[#This Row],[DATA VENC]],"MMM"))</f>
        <v>AGO</v>
      </c>
      <c r="O39" s="1" t="str">
        <f>IF(BRF_CONTAS_A_PAGAR[[#This Row],[DATA DO PAGT]]="","",TEXT(BRF_CONTAS_A_PAGAR[[#This Row],[DATA DO PAGT]],"AAAA"))</f>
        <v/>
      </c>
      <c r="P39" s="1" t="str">
        <f>UPPER(IF(BRF_CONTAS_A_PAGAR[[#This Row],[DATA DO PAGT]]="","",TEXT(BRF_CONTAS_A_PAGAR[[#This Row],[DATA DO PAGT]],"MMM")))</f>
        <v/>
      </c>
      <c r="Q39" s="1">
        <f>IFERROR(INDEX(BRF_MÊS_A_PAGAR[NUN_MÊS],MATCH(BRF_CONTAS_A_PAGAR[[#This Row],[MÊS_VENC]],BRF_MÊS_A_PAGAR[MÊS],0)),"")</f>
        <v>8</v>
      </c>
      <c r="R39" s="1" t="str">
        <f>IF(BRF_CONTAS_A_PAGAR[[#This Row],[MÊS_PGT]]="","",IFERROR(INDEX(BRF_MÊS_A_PAGAR[NUN_MÊS],MATCH(BRF_CONTAS_A_PAGAR[[#This Row],[MÊS_PGT]],BRF_MÊS_A_PAGAR[MÊS],0)),""))</f>
        <v/>
      </c>
      <c r="AB39" s="6" t="s">
        <v>1325</v>
      </c>
      <c r="AC39" s="1" t="s">
        <v>220</v>
      </c>
      <c r="AK39"/>
      <c r="AL39"/>
      <c r="AM39"/>
      <c r="AN39"/>
      <c r="AO39"/>
    </row>
    <row r="40" spans="1:41" ht="15" x14ac:dyDescent="0.25">
      <c r="A40" s="3">
        <v>45156</v>
      </c>
      <c r="B40" s="1" t="s">
        <v>1221</v>
      </c>
      <c r="E40" s="4">
        <v>814.03</v>
      </c>
      <c r="F40" s="3"/>
      <c r="G40" s="1" t="s">
        <v>1466</v>
      </c>
      <c r="H40" s="1" t="s">
        <v>1435</v>
      </c>
      <c r="I40" s="1" t="s">
        <v>1511</v>
      </c>
      <c r="J40" s="1" t="s">
        <v>1347</v>
      </c>
      <c r="K40" s="1" t="s">
        <v>1503</v>
      </c>
      <c r="L40" s="1" t="s">
        <v>1472</v>
      </c>
      <c r="M40" s="1" t="str">
        <f>TEXT(BRF_CONTAS_A_PAGAR[[#This Row],[DATA VENC]],"AAAA")</f>
        <v>2023</v>
      </c>
      <c r="N40" s="1" t="str">
        <f>UPPER(TEXT(BRF_CONTAS_A_PAGAR[[#This Row],[DATA VENC]],"MMM"))</f>
        <v>AGO</v>
      </c>
      <c r="O40" s="1" t="str">
        <f>IF(BRF_CONTAS_A_PAGAR[[#This Row],[DATA DO PAGT]]="","",TEXT(BRF_CONTAS_A_PAGAR[[#This Row],[DATA DO PAGT]],"AAAA"))</f>
        <v/>
      </c>
      <c r="P40" s="1" t="str">
        <f>UPPER(IF(BRF_CONTAS_A_PAGAR[[#This Row],[DATA DO PAGT]]="","",TEXT(BRF_CONTAS_A_PAGAR[[#This Row],[DATA DO PAGT]],"MMM")))</f>
        <v/>
      </c>
      <c r="Q40" s="1">
        <f>IFERROR(INDEX(BRF_MÊS_A_PAGAR[NUN_MÊS],MATCH(BRF_CONTAS_A_PAGAR[[#This Row],[MÊS_VENC]],BRF_MÊS_A_PAGAR[MÊS],0)),"")</f>
        <v>8</v>
      </c>
      <c r="R40" s="1" t="str">
        <f>IF(BRF_CONTAS_A_PAGAR[[#This Row],[MÊS_PGT]]="","",IFERROR(INDEX(BRF_MÊS_A_PAGAR[NUN_MÊS],MATCH(BRF_CONTAS_A_PAGAR[[#This Row],[MÊS_PGT]],BRF_MÊS_A_PAGAR[MÊS],0)),""))</f>
        <v/>
      </c>
      <c r="AE40" s="91" t="s">
        <v>1139</v>
      </c>
      <c r="AF40" s="91"/>
      <c r="AG40" s="91"/>
      <c r="AH40" s="91"/>
      <c r="AK40"/>
      <c r="AL40"/>
      <c r="AM40"/>
      <c r="AN40"/>
      <c r="AO40"/>
    </row>
    <row r="41" spans="1:41" ht="15" x14ac:dyDescent="0.25">
      <c r="A41" s="3">
        <v>45158</v>
      </c>
      <c r="B41" s="1" t="s">
        <v>3407</v>
      </c>
      <c r="E41" s="4">
        <v>6089.86</v>
      </c>
      <c r="F41" s="3"/>
      <c r="G41" s="1" t="s">
        <v>1466</v>
      </c>
      <c r="H41" s="1" t="s">
        <v>1435</v>
      </c>
      <c r="I41" s="1" t="s">
        <v>3412</v>
      </c>
      <c r="J41" s="1" t="s">
        <v>1347</v>
      </c>
      <c r="K41" s="1" t="s">
        <v>1503</v>
      </c>
      <c r="M41" s="1" t="str">
        <f>TEXT(BRF_CONTAS_A_PAGAR[[#This Row],[DATA VENC]],"AAAA")</f>
        <v>2023</v>
      </c>
      <c r="N41" s="1" t="str">
        <f>UPPER(TEXT(BRF_CONTAS_A_PAGAR[[#This Row],[DATA VENC]],"MMM"))</f>
        <v>AGO</v>
      </c>
      <c r="O41" s="1" t="str">
        <f>IF(BRF_CONTAS_A_PAGAR[[#This Row],[DATA DO PAGT]]="","",TEXT(BRF_CONTAS_A_PAGAR[[#This Row],[DATA DO PAGT]],"AAAA"))</f>
        <v/>
      </c>
      <c r="P41" s="1" t="str">
        <f>UPPER(IF(BRF_CONTAS_A_PAGAR[[#This Row],[DATA DO PAGT]]="","",TEXT(BRF_CONTAS_A_PAGAR[[#This Row],[DATA DO PAGT]],"MMM")))</f>
        <v/>
      </c>
      <c r="Q41" s="1">
        <f>IFERROR(INDEX(BRF_MÊS_A_PAGAR[NUN_MÊS],MATCH(BRF_CONTAS_A_PAGAR[[#This Row],[MÊS_VENC]],BRF_MÊS_A_PAGAR[MÊS],0)),"")</f>
        <v>8</v>
      </c>
      <c r="R41" s="1" t="str">
        <f>IF(BRF_CONTAS_A_PAGAR[[#This Row],[MÊS_PGT]]="","",IFERROR(INDEX(BRF_MÊS_A_PAGAR[NUN_MÊS],MATCH(BRF_CONTAS_A_PAGAR[[#This Row],[MÊS_PGT]],BRF_MÊS_A_PAGAR[MÊS],0)),""))</f>
        <v/>
      </c>
      <c r="AB41" s="6" t="s">
        <v>3377</v>
      </c>
      <c r="AC41" s="6" t="s">
        <v>222</v>
      </c>
      <c r="AK41"/>
      <c r="AL41"/>
      <c r="AM41"/>
      <c r="AN41"/>
      <c r="AO41"/>
    </row>
    <row r="42" spans="1:41" ht="15" x14ac:dyDescent="0.25">
      <c r="A42" s="3">
        <v>45159</v>
      </c>
      <c r="B42" s="1" t="s">
        <v>3369</v>
      </c>
      <c r="C42" s="1" t="s">
        <v>1341</v>
      </c>
      <c r="D42" s="1" t="s">
        <v>3370</v>
      </c>
      <c r="E42" s="4">
        <v>80</v>
      </c>
      <c r="F42" s="3"/>
      <c r="G42" s="1" t="s">
        <v>1466</v>
      </c>
      <c r="H42" s="1" t="s">
        <v>1416</v>
      </c>
      <c r="I42" s="1" t="s">
        <v>3457</v>
      </c>
      <c r="J42" s="1" t="s">
        <v>1417</v>
      </c>
      <c r="K42" s="1" t="s">
        <v>1348</v>
      </c>
      <c r="L42" s="1" t="s">
        <v>1414</v>
      </c>
      <c r="M42" s="1" t="str">
        <f>TEXT(BRF_CONTAS_A_PAGAR[[#This Row],[DATA VENC]],"AAAA")</f>
        <v>2023</v>
      </c>
      <c r="N42" s="1" t="str">
        <f>UPPER(TEXT(BRF_CONTAS_A_PAGAR[[#This Row],[DATA VENC]],"MMM"))</f>
        <v>AGO</v>
      </c>
      <c r="O42" s="1" t="str">
        <f>IF(BRF_CONTAS_A_PAGAR[[#This Row],[DATA DO PAGT]]="","",TEXT(BRF_CONTAS_A_PAGAR[[#This Row],[DATA DO PAGT]],"AAAA"))</f>
        <v/>
      </c>
      <c r="P42" s="1" t="str">
        <f>UPPER(IF(BRF_CONTAS_A_PAGAR[[#This Row],[DATA DO PAGT]]="","",TEXT(BRF_CONTAS_A_PAGAR[[#This Row],[DATA DO PAGT]],"MMM")))</f>
        <v/>
      </c>
      <c r="Q42" s="1">
        <f>IFERROR(INDEX(BRF_MÊS_A_PAGAR[NUN_MÊS],MATCH(BRF_CONTAS_A_PAGAR[[#This Row],[MÊS_VENC]],BRF_MÊS_A_PAGAR[MÊS],0)),"")</f>
        <v>8</v>
      </c>
      <c r="R42" s="1" t="str">
        <f>IF(BRF_CONTAS_A_PAGAR[[#This Row],[MÊS_PGT]]="","",IFERROR(INDEX(BRF_MÊS_A_PAGAR[NUN_MÊS],MATCH(BRF_CONTAS_A_PAGAR[[#This Row],[MÊS_PGT]],BRF_MÊS_A_PAGAR[MÊS],0)),""))</f>
        <v/>
      </c>
      <c r="AB42" s="6" t="s">
        <v>210</v>
      </c>
      <c r="AC42" s="1" t="s">
        <v>1120</v>
      </c>
      <c r="AD42" s="1" t="s">
        <v>1121</v>
      </c>
      <c r="AE42" s="1" t="s">
        <v>1122</v>
      </c>
      <c r="AF42" s="1" t="s">
        <v>1123</v>
      </c>
      <c r="AG42" s="1" t="s">
        <v>1124</v>
      </c>
      <c r="AH42" s="1" t="s">
        <v>1125</v>
      </c>
      <c r="AI42" s="1" t="s">
        <v>221</v>
      </c>
      <c r="AJ42" s="1" t="s">
        <v>219</v>
      </c>
      <c r="AK42"/>
      <c r="AL42"/>
      <c r="AM42"/>
      <c r="AN42"/>
      <c r="AO42"/>
    </row>
    <row r="43" spans="1:41" ht="15" x14ac:dyDescent="0.25">
      <c r="A43" s="3">
        <v>45159</v>
      </c>
      <c r="B43" s="1" t="s">
        <v>3371</v>
      </c>
      <c r="C43" s="1" t="s">
        <v>1341</v>
      </c>
      <c r="D43" s="1" t="s">
        <v>3372</v>
      </c>
      <c r="E43" s="4">
        <v>40</v>
      </c>
      <c r="F43" s="3"/>
      <c r="G43" s="1" t="s">
        <v>1466</v>
      </c>
      <c r="H43" s="1" t="s">
        <v>1416</v>
      </c>
      <c r="I43" s="1" t="s">
        <v>3457</v>
      </c>
      <c r="J43" s="1" t="s">
        <v>1417</v>
      </c>
      <c r="K43" s="1" t="s">
        <v>1348</v>
      </c>
      <c r="M43" s="1" t="str">
        <f>TEXT(BRF_CONTAS_A_PAGAR[[#This Row],[DATA VENC]],"AAAA")</f>
        <v>2023</v>
      </c>
      <c r="N43" s="1" t="str">
        <f>UPPER(TEXT(BRF_CONTAS_A_PAGAR[[#This Row],[DATA VENC]],"MMM"))</f>
        <v>AGO</v>
      </c>
      <c r="O43" s="1" t="str">
        <f>IF(BRF_CONTAS_A_PAGAR[[#This Row],[DATA DO PAGT]]="","",TEXT(BRF_CONTAS_A_PAGAR[[#This Row],[DATA DO PAGT]],"AAAA"))</f>
        <v/>
      </c>
      <c r="P43" s="1" t="str">
        <f>UPPER(IF(BRF_CONTAS_A_PAGAR[[#This Row],[DATA DO PAGT]]="","",TEXT(BRF_CONTAS_A_PAGAR[[#This Row],[DATA DO PAGT]],"MMM")))</f>
        <v/>
      </c>
      <c r="Q43" s="1">
        <f>IFERROR(INDEX(BRF_MÊS_A_PAGAR[NUN_MÊS],MATCH(BRF_CONTAS_A_PAGAR[[#This Row],[MÊS_VENC]],BRF_MÊS_A_PAGAR[MÊS],0)),"")</f>
        <v>8</v>
      </c>
      <c r="R43" s="1" t="str">
        <f>IF(BRF_CONTAS_A_PAGAR[[#This Row],[MÊS_PGT]]="","",IFERROR(INDEX(BRF_MÊS_A_PAGAR[NUN_MÊS],MATCH(BRF_CONTAS_A_PAGAR[[#This Row],[MÊS_PGT]],BRF_MÊS_A_PAGAR[MÊS],0)),""))</f>
        <v/>
      </c>
      <c r="AB43" s="7" t="s">
        <v>1531</v>
      </c>
      <c r="AC43" s="8">
        <v>68571</v>
      </c>
      <c r="AD43" s="8">
        <v>381752.42000000004</v>
      </c>
      <c r="AE43" s="8">
        <v>285998</v>
      </c>
      <c r="AF43" s="8">
        <v>110487</v>
      </c>
      <c r="AG43" s="8">
        <v>122965</v>
      </c>
      <c r="AH43" s="8">
        <v>171238</v>
      </c>
      <c r="AI43" s="8">
        <v>122097</v>
      </c>
      <c r="AJ43" s="8">
        <v>1263108.42</v>
      </c>
      <c r="AK43"/>
      <c r="AL43"/>
      <c r="AM43"/>
      <c r="AN43"/>
      <c r="AO43"/>
    </row>
    <row r="44" spans="1:41" ht="15" x14ac:dyDescent="0.25">
      <c r="A44" s="3">
        <v>45159</v>
      </c>
      <c r="B44" s="1" t="s">
        <v>3451</v>
      </c>
      <c r="C44" s="1" t="s">
        <v>208</v>
      </c>
      <c r="D44" s="1" t="s">
        <v>3453</v>
      </c>
      <c r="E44" s="4">
        <v>384</v>
      </c>
      <c r="F44" s="3"/>
      <c r="G44" s="1" t="s">
        <v>1466</v>
      </c>
      <c r="H44" s="1" t="s">
        <v>1339</v>
      </c>
      <c r="I44" s="1" t="s">
        <v>3457</v>
      </c>
      <c r="J44" s="1" t="s">
        <v>1417</v>
      </c>
      <c r="K44" s="1" t="s">
        <v>1348</v>
      </c>
      <c r="L44" s="1" t="s">
        <v>1414</v>
      </c>
      <c r="M44" s="1" t="str">
        <f>TEXT(BRF_CONTAS_A_PAGAR[[#This Row],[DATA VENC]],"AAAA")</f>
        <v>2023</v>
      </c>
      <c r="N44" s="1" t="str">
        <f>UPPER(TEXT(BRF_CONTAS_A_PAGAR[[#This Row],[DATA VENC]],"MMM"))</f>
        <v>AGO</v>
      </c>
      <c r="O44" s="1" t="str">
        <f>IF(BRF_CONTAS_A_PAGAR[[#This Row],[DATA DO PAGT]]="","",TEXT(BRF_CONTAS_A_PAGAR[[#This Row],[DATA DO PAGT]],"AAAA"))</f>
        <v/>
      </c>
      <c r="P44" s="1" t="str">
        <f>UPPER(IF(BRF_CONTAS_A_PAGAR[[#This Row],[DATA DO PAGT]]="","",TEXT(BRF_CONTAS_A_PAGAR[[#This Row],[DATA DO PAGT]],"MMM")))</f>
        <v/>
      </c>
      <c r="Q44" s="1">
        <f>IFERROR(INDEX(BRF_MÊS_A_PAGAR[NUN_MÊS],MATCH(BRF_CONTAS_A_PAGAR[[#This Row],[MÊS_VENC]],BRF_MÊS_A_PAGAR[MÊS],0)),"")</f>
        <v>8</v>
      </c>
      <c r="R44" s="1" t="str">
        <f>IF(BRF_CONTAS_A_PAGAR[[#This Row],[MÊS_PGT]]="","",IFERROR(INDEX(BRF_MÊS_A_PAGAR[NUN_MÊS],MATCH(BRF_CONTAS_A_PAGAR[[#This Row],[MÊS_PGT]],BRF_MÊS_A_PAGAR[MÊS],0)),""))</f>
        <v/>
      </c>
      <c r="AB44" s="7" t="s">
        <v>2843</v>
      </c>
      <c r="AC44" s="8"/>
      <c r="AD44" s="8"/>
      <c r="AE44" s="8">
        <v>800</v>
      </c>
      <c r="AF44" s="8">
        <v>3250</v>
      </c>
      <c r="AG44" s="8">
        <v>5596</v>
      </c>
      <c r="AH44" s="8">
        <v>9450</v>
      </c>
      <c r="AI44" s="8">
        <v>260000</v>
      </c>
      <c r="AJ44" s="8">
        <v>279096</v>
      </c>
      <c r="AK44"/>
      <c r="AL44"/>
      <c r="AM44"/>
      <c r="AN44"/>
      <c r="AO44"/>
    </row>
    <row r="45" spans="1:41" ht="15" x14ac:dyDescent="0.25">
      <c r="A45" s="3">
        <v>45159</v>
      </c>
      <c r="B45" s="1" t="s">
        <v>1465</v>
      </c>
      <c r="E45" s="4">
        <v>137.30000000000001</v>
      </c>
      <c r="F45" s="3"/>
      <c r="G45" s="1" t="s">
        <v>1466</v>
      </c>
      <c r="H45" s="1" t="s">
        <v>1435</v>
      </c>
      <c r="I45" s="1" t="s">
        <v>1499</v>
      </c>
      <c r="J45" s="1" t="s">
        <v>1347</v>
      </c>
      <c r="K45" s="1" t="s">
        <v>1516</v>
      </c>
      <c r="L45" s="1" t="s">
        <v>1414</v>
      </c>
      <c r="M45" s="1" t="str">
        <f>TEXT(BRF_CONTAS_A_PAGAR[[#This Row],[DATA VENC]],"AAAA")</f>
        <v>2023</v>
      </c>
      <c r="N45" s="1" t="str">
        <f>UPPER(TEXT(BRF_CONTAS_A_PAGAR[[#This Row],[DATA VENC]],"MMM"))</f>
        <v>AGO</v>
      </c>
      <c r="O45" s="1" t="str">
        <f>IF(BRF_CONTAS_A_PAGAR[[#This Row],[DATA DO PAGT]]="","",TEXT(BRF_CONTAS_A_PAGAR[[#This Row],[DATA DO PAGT]],"AAAA"))</f>
        <v/>
      </c>
      <c r="P45" s="1" t="str">
        <f>UPPER(IF(BRF_CONTAS_A_PAGAR[[#This Row],[DATA DO PAGT]]="","",TEXT(BRF_CONTAS_A_PAGAR[[#This Row],[DATA DO PAGT]],"MMM")))</f>
        <v/>
      </c>
      <c r="Q45" s="1">
        <f>IFERROR(INDEX(BRF_MÊS_A_PAGAR[NUN_MÊS],MATCH(BRF_CONTAS_A_PAGAR[[#This Row],[MÊS_VENC]],BRF_MÊS_A_PAGAR[MÊS],0)),"")</f>
        <v>8</v>
      </c>
      <c r="R45" s="1" t="str">
        <f>IF(BRF_CONTAS_A_PAGAR[[#This Row],[MÊS_PGT]]="","",IFERROR(INDEX(BRF_MÊS_A_PAGAR[NUN_MÊS],MATCH(BRF_CONTAS_A_PAGAR[[#This Row],[MÊS_PGT]],BRF_MÊS_A_PAGAR[MÊS],0)),""))</f>
        <v/>
      </c>
      <c r="AB45" s="7" t="s">
        <v>2273</v>
      </c>
      <c r="AC45" s="8">
        <v>36397.360000000001</v>
      </c>
      <c r="AD45" s="8">
        <v>37785.100000000006</v>
      </c>
      <c r="AE45" s="8">
        <v>7991.56</v>
      </c>
      <c r="AF45" s="8"/>
      <c r="AG45" s="8"/>
      <c r="AH45" s="8"/>
      <c r="AI45" s="8"/>
      <c r="AJ45" s="8">
        <v>82174.02</v>
      </c>
      <c r="AK45"/>
      <c r="AL45"/>
      <c r="AM45"/>
      <c r="AN45"/>
      <c r="AO45"/>
    </row>
    <row r="46" spans="1:41" ht="15" x14ac:dyDescent="0.25">
      <c r="A46" s="3">
        <v>45159</v>
      </c>
      <c r="B46" s="1" t="s">
        <v>1160</v>
      </c>
      <c r="E46" s="4">
        <v>350.33</v>
      </c>
      <c r="F46" s="3"/>
      <c r="G46" s="1" t="s">
        <v>1466</v>
      </c>
      <c r="H46" s="1" t="s">
        <v>1435</v>
      </c>
      <c r="I46" s="1" t="s">
        <v>1499</v>
      </c>
      <c r="J46" s="1" t="s">
        <v>1347</v>
      </c>
      <c r="K46" s="1" t="s">
        <v>1516</v>
      </c>
      <c r="L46" s="1" t="s">
        <v>1467</v>
      </c>
      <c r="M46" s="1" t="str">
        <f>TEXT(BRF_CONTAS_A_PAGAR[[#This Row],[DATA VENC]],"AAAA")</f>
        <v>2023</v>
      </c>
      <c r="N46" s="1" t="str">
        <f>UPPER(TEXT(BRF_CONTAS_A_PAGAR[[#This Row],[DATA VENC]],"MMM"))</f>
        <v>AGO</v>
      </c>
      <c r="O46" s="1" t="str">
        <f>IF(BRF_CONTAS_A_PAGAR[[#This Row],[DATA DO PAGT]]="","",TEXT(BRF_CONTAS_A_PAGAR[[#This Row],[DATA DO PAGT]],"AAAA"))</f>
        <v/>
      </c>
      <c r="P46" s="1" t="str">
        <f>UPPER(IF(BRF_CONTAS_A_PAGAR[[#This Row],[DATA DO PAGT]]="","",TEXT(BRF_CONTAS_A_PAGAR[[#This Row],[DATA DO PAGT]],"MMM")))</f>
        <v/>
      </c>
      <c r="Q46" s="1">
        <f>IFERROR(INDEX(BRF_MÊS_A_PAGAR[NUN_MÊS],MATCH(BRF_CONTAS_A_PAGAR[[#This Row],[MÊS_VENC]],BRF_MÊS_A_PAGAR[MÊS],0)),"")</f>
        <v>8</v>
      </c>
      <c r="R46" s="1" t="str">
        <f>IF(BRF_CONTAS_A_PAGAR[[#This Row],[MÊS_PGT]]="","",IFERROR(INDEX(BRF_MÊS_A_PAGAR[NUN_MÊS],MATCH(BRF_CONTAS_A_PAGAR[[#This Row],[MÊS_PGT]],BRF_MÊS_A_PAGAR[MÊS],0)),""))</f>
        <v/>
      </c>
      <c r="AB46" s="7" t="s">
        <v>2765</v>
      </c>
      <c r="AC46" s="8"/>
      <c r="AD46" s="8">
        <v>1881.38</v>
      </c>
      <c r="AE46" s="8">
        <v>18877.669999999998</v>
      </c>
      <c r="AF46" s="8">
        <v>13053.3</v>
      </c>
      <c r="AG46" s="8">
        <v>7331.98</v>
      </c>
      <c r="AH46" s="8"/>
      <c r="AI46" s="8"/>
      <c r="AJ46" s="8">
        <v>41144.33</v>
      </c>
      <c r="AK46"/>
      <c r="AL46"/>
      <c r="AM46"/>
      <c r="AN46"/>
      <c r="AO46"/>
    </row>
    <row r="47" spans="1:41" ht="15" x14ac:dyDescent="0.25">
      <c r="A47" s="3">
        <v>45159</v>
      </c>
      <c r="B47" s="1" t="s">
        <v>1219</v>
      </c>
      <c r="E47" s="4">
        <v>397.5</v>
      </c>
      <c r="F47" s="3"/>
      <c r="G47" s="1" t="s">
        <v>1466</v>
      </c>
      <c r="H47" s="1" t="s">
        <v>1435</v>
      </c>
      <c r="I47" s="1" t="s">
        <v>1438</v>
      </c>
      <c r="J47" s="1" t="s">
        <v>1347</v>
      </c>
      <c r="K47" s="1" t="s">
        <v>1503</v>
      </c>
      <c r="L47" s="1" t="s">
        <v>1472</v>
      </c>
      <c r="M47" s="1" t="str">
        <f>TEXT(BRF_CONTAS_A_PAGAR[[#This Row],[DATA VENC]],"AAAA")</f>
        <v>2023</v>
      </c>
      <c r="N47" s="1" t="str">
        <f>UPPER(TEXT(BRF_CONTAS_A_PAGAR[[#This Row],[DATA VENC]],"MMM"))</f>
        <v>AGO</v>
      </c>
      <c r="O47" s="1" t="str">
        <f>IF(BRF_CONTAS_A_PAGAR[[#This Row],[DATA DO PAGT]]="","",TEXT(BRF_CONTAS_A_PAGAR[[#This Row],[DATA DO PAGT]],"AAAA"))</f>
        <v/>
      </c>
      <c r="P47" s="1" t="str">
        <f>UPPER(IF(BRF_CONTAS_A_PAGAR[[#This Row],[DATA DO PAGT]]="","",TEXT(BRF_CONTAS_A_PAGAR[[#This Row],[DATA DO PAGT]],"MMM")))</f>
        <v/>
      </c>
      <c r="Q47" s="1">
        <f>IFERROR(INDEX(BRF_MÊS_A_PAGAR[NUN_MÊS],MATCH(BRF_CONTAS_A_PAGAR[[#This Row],[MÊS_VENC]],BRF_MÊS_A_PAGAR[MÊS],0)),"")</f>
        <v>8</v>
      </c>
      <c r="R47" s="1" t="str">
        <f>IF(BRF_CONTAS_A_PAGAR[[#This Row],[MÊS_PGT]]="","",IFERROR(INDEX(BRF_MÊS_A_PAGAR[NUN_MÊS],MATCH(BRF_CONTAS_A_PAGAR[[#This Row],[MÊS_PGT]],BRF_MÊS_A_PAGAR[MÊS],0)),""))</f>
        <v/>
      </c>
      <c r="AB47" s="7" t="s">
        <v>2833</v>
      </c>
      <c r="AC47" s="8"/>
      <c r="AD47" s="8"/>
      <c r="AE47" s="8">
        <v>15287.99</v>
      </c>
      <c r="AF47" s="8">
        <v>11844.580000000002</v>
      </c>
      <c r="AG47" s="8"/>
      <c r="AH47" s="8">
        <v>5746.66</v>
      </c>
      <c r="AI47" s="8"/>
      <c r="AJ47" s="8">
        <v>32879.229999999996</v>
      </c>
      <c r="AK47"/>
      <c r="AL47"/>
      <c r="AM47"/>
      <c r="AN47"/>
      <c r="AO47"/>
    </row>
    <row r="48" spans="1:41" ht="15" x14ac:dyDescent="0.25">
      <c r="A48" s="3">
        <v>45159</v>
      </c>
      <c r="B48" s="1" t="s">
        <v>1189</v>
      </c>
      <c r="E48" s="4">
        <v>8000</v>
      </c>
      <c r="F48" s="3"/>
      <c r="G48" s="1" t="s">
        <v>1466</v>
      </c>
      <c r="H48" s="1" t="s">
        <v>1416</v>
      </c>
      <c r="I48" s="1" t="s">
        <v>1500</v>
      </c>
      <c r="J48" s="1" t="s">
        <v>1347</v>
      </c>
      <c r="K48" s="1" t="s">
        <v>1516</v>
      </c>
      <c r="L48" s="1" t="s">
        <v>1464</v>
      </c>
      <c r="M48" s="1" t="str">
        <f>TEXT(BRF_CONTAS_A_PAGAR[[#This Row],[DATA VENC]],"AAAA")</f>
        <v>2023</v>
      </c>
      <c r="N48" s="1" t="str">
        <f>UPPER(TEXT(BRF_CONTAS_A_PAGAR[[#This Row],[DATA VENC]],"MMM"))</f>
        <v>AGO</v>
      </c>
      <c r="O48" s="1" t="str">
        <f>IF(BRF_CONTAS_A_PAGAR[[#This Row],[DATA DO PAGT]]="","",TEXT(BRF_CONTAS_A_PAGAR[[#This Row],[DATA DO PAGT]],"AAAA"))</f>
        <v/>
      </c>
      <c r="P48" s="1" t="str">
        <f>UPPER(IF(BRF_CONTAS_A_PAGAR[[#This Row],[DATA DO PAGT]]="","",TEXT(BRF_CONTAS_A_PAGAR[[#This Row],[DATA DO PAGT]],"MMM")))</f>
        <v/>
      </c>
      <c r="Q48" s="1">
        <f>IFERROR(INDEX(BRF_MÊS_A_PAGAR[NUN_MÊS],MATCH(BRF_CONTAS_A_PAGAR[[#This Row],[MÊS_VENC]],BRF_MÊS_A_PAGAR[MÊS],0)),"")</f>
        <v>8</v>
      </c>
      <c r="R48" s="1" t="str">
        <f>IF(BRF_CONTAS_A_PAGAR[[#This Row],[MÊS_PGT]]="","",IFERROR(INDEX(BRF_MÊS_A_PAGAR[NUN_MÊS],MATCH(BRF_CONTAS_A_PAGAR[[#This Row],[MÊS_PGT]],BRF_MÊS_A_PAGAR[MÊS],0)),""))</f>
        <v/>
      </c>
      <c r="AB48" s="7" t="s">
        <v>2727</v>
      </c>
      <c r="AC48" s="8"/>
      <c r="AD48" s="8">
        <v>4550</v>
      </c>
      <c r="AE48" s="8">
        <v>10400</v>
      </c>
      <c r="AF48" s="8">
        <v>3900</v>
      </c>
      <c r="AG48" s="8">
        <v>4050</v>
      </c>
      <c r="AH48" s="8">
        <v>7050</v>
      </c>
      <c r="AI48" s="8"/>
      <c r="AJ48" s="8">
        <v>29950</v>
      </c>
      <c r="AK48"/>
      <c r="AL48"/>
      <c r="AM48"/>
      <c r="AN48"/>
      <c r="AO48"/>
    </row>
    <row r="49" spans="1:41" ht="15" x14ac:dyDescent="0.25">
      <c r="A49" s="3">
        <v>45160</v>
      </c>
      <c r="B49" s="1" t="s">
        <v>3381</v>
      </c>
      <c r="E49" s="4">
        <v>448</v>
      </c>
      <c r="F49" s="3"/>
      <c r="G49" s="1" t="s">
        <v>1466</v>
      </c>
      <c r="H49" s="1" t="s">
        <v>1416</v>
      </c>
      <c r="I49" s="1" t="s">
        <v>3457</v>
      </c>
      <c r="J49" s="1" t="s">
        <v>1417</v>
      </c>
      <c r="K49" s="1" t="s">
        <v>1348</v>
      </c>
      <c r="L49" s="1" t="s">
        <v>1414</v>
      </c>
      <c r="M49" s="1" t="str">
        <f>TEXT(BRF_CONTAS_A_PAGAR[[#This Row],[DATA VENC]],"AAAA")</f>
        <v>2023</v>
      </c>
      <c r="N49" s="1" t="str">
        <f>UPPER(TEXT(BRF_CONTAS_A_PAGAR[[#This Row],[DATA VENC]],"MMM"))</f>
        <v>AGO</v>
      </c>
      <c r="O49" s="1" t="str">
        <f>IF(BRF_CONTAS_A_PAGAR[[#This Row],[DATA DO PAGT]]="","",TEXT(BRF_CONTAS_A_PAGAR[[#This Row],[DATA DO PAGT]],"AAAA"))</f>
        <v/>
      </c>
      <c r="P49" s="1" t="str">
        <f>UPPER(IF(BRF_CONTAS_A_PAGAR[[#This Row],[DATA DO PAGT]]="","",TEXT(BRF_CONTAS_A_PAGAR[[#This Row],[DATA DO PAGT]],"MMM")))</f>
        <v/>
      </c>
      <c r="Q49" s="1">
        <f>IFERROR(INDEX(BRF_MÊS_A_PAGAR[NUN_MÊS],MATCH(BRF_CONTAS_A_PAGAR[[#This Row],[MÊS_VENC]],BRF_MÊS_A_PAGAR[MÊS],0)),"")</f>
        <v>8</v>
      </c>
      <c r="R49" s="1" t="str">
        <f>IF(BRF_CONTAS_A_PAGAR[[#This Row],[MÊS_PGT]]="","",IFERROR(INDEX(BRF_MÊS_A_PAGAR[NUN_MÊS],MATCH(BRF_CONTAS_A_PAGAR[[#This Row],[MÊS_PGT]],BRF_MÊS_A_PAGAR[MÊS],0)),""))</f>
        <v/>
      </c>
      <c r="AB49" s="7" t="s">
        <v>3299</v>
      </c>
      <c r="AC49" s="8"/>
      <c r="AD49" s="8"/>
      <c r="AE49" s="8"/>
      <c r="AF49" s="8"/>
      <c r="AG49" s="8"/>
      <c r="AH49" s="8">
        <v>13607</v>
      </c>
      <c r="AI49" s="8"/>
      <c r="AJ49" s="8">
        <v>13607</v>
      </c>
      <c r="AK49"/>
      <c r="AL49"/>
      <c r="AM49"/>
      <c r="AN49"/>
      <c r="AO49"/>
    </row>
    <row r="50" spans="1:41" ht="15" x14ac:dyDescent="0.25">
      <c r="A50" s="3">
        <v>45162</v>
      </c>
      <c r="B50" s="1" t="s">
        <v>1387</v>
      </c>
      <c r="C50" s="1" t="s">
        <v>1341</v>
      </c>
      <c r="D50" s="1" t="s">
        <v>1392</v>
      </c>
      <c r="E50" s="4">
        <v>6043.39</v>
      </c>
      <c r="F50" s="3"/>
      <c r="G50" s="1" t="s">
        <v>1466</v>
      </c>
      <c r="H50" s="1" t="s">
        <v>1339</v>
      </c>
      <c r="I50" s="1" t="s">
        <v>3456</v>
      </c>
      <c r="J50" s="1" t="s">
        <v>1347</v>
      </c>
      <c r="K50" s="1" t="s">
        <v>1348</v>
      </c>
      <c r="L50" s="1" t="s">
        <v>1414</v>
      </c>
      <c r="M50" s="1" t="str">
        <f>TEXT(BRF_CONTAS_A_PAGAR[[#This Row],[DATA VENC]],"AAAA")</f>
        <v>2023</v>
      </c>
      <c r="N50" s="1" t="str">
        <f>UPPER(TEXT(BRF_CONTAS_A_PAGAR[[#This Row],[DATA VENC]],"MMM"))</f>
        <v>AGO</v>
      </c>
      <c r="O50" s="1" t="str">
        <f>IF(BRF_CONTAS_A_PAGAR[[#This Row],[DATA DO PAGT]]="","",TEXT(BRF_CONTAS_A_PAGAR[[#This Row],[DATA DO PAGT]],"AAAA"))</f>
        <v/>
      </c>
      <c r="P50" s="1" t="str">
        <f>UPPER(IF(BRF_CONTAS_A_PAGAR[[#This Row],[DATA DO PAGT]]="","",TEXT(BRF_CONTAS_A_PAGAR[[#This Row],[DATA DO PAGT]],"MMM")))</f>
        <v/>
      </c>
      <c r="Q50" s="1">
        <f>IFERROR(INDEX(BRF_MÊS_A_PAGAR[NUN_MÊS],MATCH(BRF_CONTAS_A_PAGAR[[#This Row],[MÊS_VENC]],BRF_MÊS_A_PAGAR[MÊS],0)),"")</f>
        <v>8</v>
      </c>
      <c r="R50" s="1" t="str">
        <f>IF(BRF_CONTAS_A_PAGAR[[#This Row],[MÊS_PGT]]="","",IFERROR(INDEX(BRF_MÊS_A_PAGAR[NUN_MÊS],MATCH(BRF_CONTAS_A_PAGAR[[#This Row],[MÊS_PGT]],BRF_MÊS_A_PAGAR[MÊS],0)),""))</f>
        <v/>
      </c>
      <c r="AB50" s="7" t="s">
        <v>2924</v>
      </c>
      <c r="AC50" s="8"/>
      <c r="AD50" s="8"/>
      <c r="AE50" s="8"/>
      <c r="AF50" s="8">
        <v>2100</v>
      </c>
      <c r="AG50" s="8">
        <v>2058</v>
      </c>
      <c r="AH50" s="8">
        <v>1958</v>
      </c>
      <c r="AI50" s="8">
        <v>700</v>
      </c>
      <c r="AJ50" s="8">
        <v>6816</v>
      </c>
      <c r="AK50"/>
      <c r="AL50"/>
      <c r="AM50"/>
      <c r="AN50"/>
      <c r="AO50"/>
    </row>
    <row r="51" spans="1:41" ht="15" x14ac:dyDescent="0.25">
      <c r="A51" s="3">
        <v>45162</v>
      </c>
      <c r="B51" s="1" t="s">
        <v>1192</v>
      </c>
      <c r="C51" s="1" t="s">
        <v>151</v>
      </c>
      <c r="D51" s="1">
        <v>0</v>
      </c>
      <c r="E51" s="4">
        <v>1805.69</v>
      </c>
      <c r="F51" s="3"/>
      <c r="G51" s="1" t="s">
        <v>1466</v>
      </c>
      <c r="H51" s="1" t="s">
        <v>1416</v>
      </c>
      <c r="I51" s="1" t="s">
        <v>1434</v>
      </c>
      <c r="J51" s="1" t="s">
        <v>1347</v>
      </c>
      <c r="K51" s="1" t="s">
        <v>1348</v>
      </c>
      <c r="L51" s="1" t="s">
        <v>1423</v>
      </c>
      <c r="M51" s="1" t="str">
        <f>TEXT(BRF_CONTAS_A_PAGAR[[#This Row],[DATA VENC]],"AAAA")</f>
        <v>2023</v>
      </c>
      <c r="N51" s="1" t="str">
        <f>UPPER(TEXT(BRF_CONTAS_A_PAGAR[[#This Row],[DATA VENC]],"MMM"))</f>
        <v>AGO</v>
      </c>
      <c r="O51" s="1" t="str">
        <f>IF(BRF_CONTAS_A_PAGAR[[#This Row],[DATA DO PAGT]]="","",TEXT(BRF_CONTAS_A_PAGAR[[#This Row],[DATA DO PAGT]],"AAAA"))</f>
        <v/>
      </c>
      <c r="P51" s="1" t="str">
        <f>UPPER(IF(BRF_CONTAS_A_PAGAR[[#This Row],[DATA DO PAGT]]="","",TEXT(BRF_CONTAS_A_PAGAR[[#This Row],[DATA DO PAGT]],"MMM")))</f>
        <v/>
      </c>
      <c r="Q51" s="1">
        <f>IFERROR(INDEX(BRF_MÊS_A_PAGAR[NUN_MÊS],MATCH(BRF_CONTAS_A_PAGAR[[#This Row],[MÊS_VENC]],BRF_MÊS_A_PAGAR[MÊS],0)),"")</f>
        <v>8</v>
      </c>
      <c r="R51" s="1" t="str">
        <f>IF(BRF_CONTAS_A_PAGAR[[#This Row],[MÊS_PGT]]="","",IFERROR(INDEX(BRF_MÊS_A_PAGAR[NUN_MÊS],MATCH(BRF_CONTAS_A_PAGAR[[#This Row],[MÊS_PGT]],BRF_MÊS_A_PAGAR[MÊS],0)),""))</f>
        <v/>
      </c>
      <c r="AB51" s="7" t="s">
        <v>3303</v>
      </c>
      <c r="AC51" s="8"/>
      <c r="AD51" s="8"/>
      <c r="AE51" s="8"/>
      <c r="AF51" s="8"/>
      <c r="AG51" s="8"/>
      <c r="AH51" s="8">
        <v>2600</v>
      </c>
      <c r="AI51" s="8">
        <v>2600</v>
      </c>
      <c r="AJ51" s="8">
        <v>5200</v>
      </c>
      <c r="AK51"/>
      <c r="AL51"/>
      <c r="AM51"/>
      <c r="AN51"/>
      <c r="AO51"/>
    </row>
    <row r="52" spans="1:41" ht="15" x14ac:dyDescent="0.25">
      <c r="A52" s="3">
        <v>45166</v>
      </c>
      <c r="B52" s="1" t="s">
        <v>3383</v>
      </c>
      <c r="C52" s="1" t="s">
        <v>208</v>
      </c>
      <c r="D52" s="1" t="s">
        <v>3446</v>
      </c>
      <c r="E52" s="4">
        <v>478.56</v>
      </c>
      <c r="F52" s="3"/>
      <c r="G52" s="1" t="s">
        <v>1466</v>
      </c>
      <c r="H52" s="1" t="s">
        <v>1339</v>
      </c>
      <c r="I52" s="1" t="s">
        <v>3457</v>
      </c>
      <c r="J52" s="1" t="s">
        <v>1417</v>
      </c>
      <c r="K52" s="1" t="s">
        <v>1348</v>
      </c>
      <c r="L52" s="1" t="s">
        <v>1414</v>
      </c>
      <c r="M52" s="1" t="str">
        <f>TEXT(BRF_CONTAS_A_PAGAR[[#This Row],[DATA VENC]],"AAAA")</f>
        <v>2023</v>
      </c>
      <c r="N52" s="1" t="str">
        <f>UPPER(TEXT(BRF_CONTAS_A_PAGAR[[#This Row],[DATA VENC]],"MMM"))</f>
        <v>AGO</v>
      </c>
      <c r="O52" s="1" t="str">
        <f>IF(BRF_CONTAS_A_PAGAR[[#This Row],[DATA DO PAGT]]="","",TEXT(BRF_CONTAS_A_PAGAR[[#This Row],[DATA DO PAGT]],"AAAA"))</f>
        <v/>
      </c>
      <c r="P52" s="1" t="str">
        <f>UPPER(IF(BRF_CONTAS_A_PAGAR[[#This Row],[DATA DO PAGT]]="","",TEXT(BRF_CONTAS_A_PAGAR[[#This Row],[DATA DO PAGT]],"MMM")))</f>
        <v/>
      </c>
      <c r="Q52" s="1">
        <f>IFERROR(INDEX(BRF_MÊS_A_PAGAR[NUN_MÊS],MATCH(BRF_CONTAS_A_PAGAR[[#This Row],[MÊS_VENC]],BRF_MÊS_A_PAGAR[MÊS],0)),"")</f>
        <v>8</v>
      </c>
      <c r="R52" s="1" t="str">
        <f>IF(BRF_CONTAS_A_PAGAR[[#This Row],[MÊS_PGT]]="","",IFERROR(INDEX(BRF_MÊS_A_PAGAR[NUN_MÊS],MATCH(BRF_CONTAS_A_PAGAR[[#This Row],[MÊS_PGT]],BRF_MÊS_A_PAGAR[MÊS],0)),""))</f>
        <v/>
      </c>
      <c r="AB52" s="7" t="s">
        <v>2772</v>
      </c>
      <c r="AC52" s="8"/>
      <c r="AD52" s="8">
        <v>2900</v>
      </c>
      <c r="AE52" s="8"/>
      <c r="AF52" s="8"/>
      <c r="AG52" s="8"/>
      <c r="AH52" s="8"/>
      <c r="AI52" s="8"/>
      <c r="AJ52" s="8">
        <v>2900</v>
      </c>
      <c r="AK52"/>
      <c r="AL52"/>
      <c r="AM52"/>
      <c r="AN52"/>
      <c r="AO52"/>
    </row>
    <row r="53" spans="1:41" ht="15" x14ac:dyDescent="0.25">
      <c r="A53" s="3">
        <v>45166</v>
      </c>
      <c r="B53" s="1" t="s">
        <v>1396</v>
      </c>
      <c r="C53" s="1" t="s">
        <v>1341</v>
      </c>
      <c r="D53" s="1" t="s">
        <v>1374</v>
      </c>
      <c r="E53" s="4">
        <v>7668.63</v>
      </c>
      <c r="F53" s="3"/>
      <c r="G53" s="1" t="s">
        <v>1466</v>
      </c>
      <c r="H53" s="1" t="s">
        <v>1339</v>
      </c>
      <c r="I53" s="1" t="s">
        <v>3456</v>
      </c>
      <c r="J53" s="1" t="s">
        <v>1347</v>
      </c>
      <c r="K53" s="1" t="s">
        <v>1348</v>
      </c>
      <c r="L53" s="1" t="s">
        <v>1414</v>
      </c>
      <c r="M53" s="1" t="str">
        <f>TEXT(BRF_CONTAS_A_PAGAR[[#This Row],[DATA VENC]],"AAAA")</f>
        <v>2023</v>
      </c>
      <c r="N53" s="1" t="str">
        <f>UPPER(TEXT(BRF_CONTAS_A_PAGAR[[#This Row],[DATA VENC]],"MMM"))</f>
        <v>AGO</v>
      </c>
      <c r="O53" s="1" t="str">
        <f>IF(BRF_CONTAS_A_PAGAR[[#This Row],[DATA DO PAGT]]="","",TEXT(BRF_CONTAS_A_PAGAR[[#This Row],[DATA DO PAGT]],"AAAA"))</f>
        <v/>
      </c>
      <c r="P53" s="1" t="str">
        <f>UPPER(IF(BRF_CONTAS_A_PAGAR[[#This Row],[DATA DO PAGT]]="","",TEXT(BRF_CONTAS_A_PAGAR[[#This Row],[DATA DO PAGT]],"MMM")))</f>
        <v/>
      </c>
      <c r="Q53" s="1">
        <f>IFERROR(INDEX(BRF_MÊS_A_PAGAR[NUN_MÊS],MATCH(BRF_CONTAS_A_PAGAR[[#This Row],[MÊS_VENC]],BRF_MÊS_A_PAGAR[MÊS],0)),"")</f>
        <v>8</v>
      </c>
      <c r="R53" s="1" t="str">
        <f>IF(BRF_CONTAS_A_PAGAR[[#This Row],[MÊS_PGT]]="","",IFERROR(INDEX(BRF_MÊS_A_PAGAR[NUN_MÊS],MATCH(BRF_CONTAS_A_PAGAR[[#This Row],[MÊS_PGT]],BRF_MÊS_A_PAGAR[MÊS],0)),""))</f>
        <v/>
      </c>
      <c r="AB53" s="7" t="s">
        <v>1128</v>
      </c>
      <c r="AC53" s="8"/>
      <c r="AD53" s="8"/>
      <c r="AE53" s="8">
        <v>1200</v>
      </c>
      <c r="AF53" s="8"/>
      <c r="AG53" s="8">
        <v>1600</v>
      </c>
      <c r="AH53" s="8"/>
      <c r="AI53" s="8"/>
      <c r="AJ53" s="8">
        <v>2800</v>
      </c>
      <c r="AK53"/>
      <c r="AL53"/>
      <c r="AM53"/>
      <c r="AN53"/>
      <c r="AO53"/>
    </row>
    <row r="54" spans="1:41" ht="15" x14ac:dyDescent="0.25">
      <c r="A54" s="3">
        <v>45166</v>
      </c>
      <c r="B54" s="1" t="s">
        <v>1433</v>
      </c>
      <c r="C54" s="1" t="s">
        <v>151</v>
      </c>
      <c r="E54" s="4">
        <v>65.599999999999994</v>
      </c>
      <c r="F54" s="3"/>
      <c r="G54" s="1" t="s">
        <v>1466</v>
      </c>
      <c r="H54" s="1" t="s">
        <v>1435</v>
      </c>
      <c r="I54" s="1" t="s">
        <v>3458</v>
      </c>
      <c r="J54" s="1" t="s">
        <v>1347</v>
      </c>
      <c r="K54" s="1" t="s">
        <v>1364</v>
      </c>
      <c r="L54" s="1" t="s">
        <v>1423</v>
      </c>
      <c r="M54" s="1" t="str">
        <f>TEXT(BRF_CONTAS_A_PAGAR[[#This Row],[DATA VENC]],"AAAA")</f>
        <v>2023</v>
      </c>
      <c r="N54" s="1" t="str">
        <f>UPPER(TEXT(BRF_CONTAS_A_PAGAR[[#This Row],[DATA VENC]],"MMM"))</f>
        <v>AGO</v>
      </c>
      <c r="O54" s="1" t="str">
        <f>IF(BRF_CONTAS_A_PAGAR[[#This Row],[DATA DO PAGT]]="","",TEXT(BRF_CONTAS_A_PAGAR[[#This Row],[DATA DO PAGT]],"AAAA"))</f>
        <v/>
      </c>
      <c r="P54" s="1" t="str">
        <f>UPPER(IF(BRF_CONTAS_A_PAGAR[[#This Row],[DATA DO PAGT]]="","",TEXT(BRF_CONTAS_A_PAGAR[[#This Row],[DATA DO PAGT]],"MMM")))</f>
        <v/>
      </c>
      <c r="Q54" s="1">
        <f>IFERROR(INDEX(BRF_MÊS_A_PAGAR[NUN_MÊS],MATCH(BRF_CONTAS_A_PAGAR[[#This Row],[MÊS_VENC]],BRF_MÊS_A_PAGAR[MÊS],0)),"")</f>
        <v>8</v>
      </c>
      <c r="R54" s="1" t="str">
        <f>IF(BRF_CONTAS_A_PAGAR[[#This Row],[MÊS_PGT]]="","",IFERROR(INDEX(BRF_MÊS_A_PAGAR[NUN_MÊS],MATCH(BRF_CONTAS_A_PAGAR[[#This Row],[MÊS_PGT]],BRF_MÊS_A_PAGAR[MÊS],0)),""))</f>
        <v/>
      </c>
      <c r="AB54" s="7" t="s">
        <v>2888</v>
      </c>
      <c r="AC54" s="8"/>
      <c r="AD54" s="8"/>
      <c r="AE54" s="8"/>
      <c r="AF54" s="8">
        <v>600</v>
      </c>
      <c r="AG54" s="8"/>
      <c r="AH54" s="8"/>
      <c r="AI54" s="8"/>
      <c r="AJ54" s="8">
        <v>600</v>
      </c>
      <c r="AK54"/>
      <c r="AL54"/>
      <c r="AM54"/>
      <c r="AN54"/>
      <c r="AO54"/>
    </row>
    <row r="55" spans="1:41" ht="15" x14ac:dyDescent="0.25">
      <c r="A55" s="3">
        <v>45168</v>
      </c>
      <c r="B55" s="1" t="s">
        <v>1408</v>
      </c>
      <c r="C55" s="1" t="s">
        <v>1341</v>
      </c>
      <c r="D55" s="1" t="s">
        <v>3447</v>
      </c>
      <c r="E55" s="4">
        <v>1778.25</v>
      </c>
      <c r="F55" s="3"/>
      <c r="G55" s="1" t="s">
        <v>1466</v>
      </c>
      <c r="H55" s="1" t="s">
        <v>1339</v>
      </c>
      <c r="I55" s="1" t="s">
        <v>1413</v>
      </c>
      <c r="J55" s="1" t="s">
        <v>1347</v>
      </c>
      <c r="K55" s="1" t="s">
        <v>1348</v>
      </c>
      <c r="L55" s="1" t="s">
        <v>1414</v>
      </c>
      <c r="M55" s="1" t="str">
        <f>TEXT(BRF_CONTAS_A_PAGAR[[#This Row],[DATA VENC]],"AAAA")</f>
        <v>2023</v>
      </c>
      <c r="N55" s="1" t="str">
        <f>UPPER(TEXT(BRF_CONTAS_A_PAGAR[[#This Row],[DATA VENC]],"MMM"))</f>
        <v>AGO</v>
      </c>
      <c r="O55" s="1" t="str">
        <f>IF(BRF_CONTAS_A_PAGAR[[#This Row],[DATA DO PAGT]]="","",TEXT(BRF_CONTAS_A_PAGAR[[#This Row],[DATA DO PAGT]],"AAAA"))</f>
        <v/>
      </c>
      <c r="P55" s="1" t="str">
        <f>UPPER(IF(BRF_CONTAS_A_PAGAR[[#This Row],[DATA DO PAGT]]="","",TEXT(BRF_CONTAS_A_PAGAR[[#This Row],[DATA DO PAGT]],"MMM")))</f>
        <v/>
      </c>
      <c r="Q55" s="1">
        <f>IFERROR(INDEX(BRF_MÊS_A_PAGAR[NUN_MÊS],MATCH(BRF_CONTAS_A_PAGAR[[#This Row],[MÊS_VENC]],BRF_MÊS_A_PAGAR[MÊS],0)),"")</f>
        <v>8</v>
      </c>
      <c r="R55" s="1" t="str">
        <f>IF(BRF_CONTAS_A_PAGAR[[#This Row],[MÊS_PGT]]="","",IFERROR(INDEX(BRF_MÊS_A_PAGAR[NUN_MÊS],MATCH(BRF_CONTAS_A_PAGAR[[#This Row],[MÊS_PGT]],BRF_MÊS_A_PAGAR[MÊS],0)),""))</f>
        <v/>
      </c>
      <c r="AB55" s="7" t="s">
        <v>219</v>
      </c>
      <c r="AC55" s="8">
        <v>104968.36</v>
      </c>
      <c r="AD55" s="8">
        <v>428868.9</v>
      </c>
      <c r="AE55" s="8">
        <v>340555.22</v>
      </c>
      <c r="AF55" s="8">
        <v>145234.88</v>
      </c>
      <c r="AG55" s="8">
        <v>143600.98000000001</v>
      </c>
      <c r="AH55" s="8">
        <v>211649.66</v>
      </c>
      <c r="AI55" s="8">
        <v>385397</v>
      </c>
      <c r="AJ55" s="8">
        <v>1760275</v>
      </c>
      <c r="AK55"/>
      <c r="AL55"/>
      <c r="AM55"/>
      <c r="AN55"/>
      <c r="AO55"/>
    </row>
    <row r="56" spans="1:41" ht="15" x14ac:dyDescent="0.25">
      <c r="A56" s="3">
        <v>45168</v>
      </c>
      <c r="B56" s="1" t="s">
        <v>1425</v>
      </c>
      <c r="C56" s="1" t="s">
        <v>151</v>
      </c>
      <c r="D56" s="1" t="s">
        <v>3448</v>
      </c>
      <c r="E56" s="4">
        <v>310</v>
      </c>
      <c r="F56" s="3"/>
      <c r="G56" s="1" t="s">
        <v>1466</v>
      </c>
      <c r="H56" s="1" t="s">
        <v>1339</v>
      </c>
      <c r="I56" s="1" t="s">
        <v>3457</v>
      </c>
      <c r="J56" s="1" t="s">
        <v>1417</v>
      </c>
      <c r="K56" s="1" t="s">
        <v>1348</v>
      </c>
      <c r="L56" s="1" t="s">
        <v>1414</v>
      </c>
      <c r="M56" s="1" t="str">
        <f>TEXT(BRF_CONTAS_A_PAGAR[[#This Row],[DATA VENC]],"AAAA")</f>
        <v>2023</v>
      </c>
      <c r="N56" s="1" t="str">
        <f>UPPER(TEXT(BRF_CONTAS_A_PAGAR[[#This Row],[DATA VENC]],"MMM"))</f>
        <v>AGO</v>
      </c>
      <c r="O56" s="1" t="str">
        <f>IF(BRF_CONTAS_A_PAGAR[[#This Row],[DATA DO PAGT]]="","",TEXT(BRF_CONTAS_A_PAGAR[[#This Row],[DATA DO PAGT]],"AAAA"))</f>
        <v/>
      </c>
      <c r="P56" s="1" t="str">
        <f>UPPER(IF(BRF_CONTAS_A_PAGAR[[#This Row],[DATA DO PAGT]]="","",TEXT(BRF_CONTAS_A_PAGAR[[#This Row],[DATA DO PAGT]],"MMM")))</f>
        <v/>
      </c>
      <c r="Q56" s="1">
        <f>IFERROR(INDEX(BRF_MÊS_A_PAGAR[NUN_MÊS],MATCH(BRF_CONTAS_A_PAGAR[[#This Row],[MÊS_VENC]],BRF_MÊS_A_PAGAR[MÊS],0)),"")</f>
        <v>8</v>
      </c>
      <c r="R56" s="1" t="str">
        <f>IF(BRF_CONTAS_A_PAGAR[[#This Row],[MÊS_PGT]]="","",IFERROR(INDEX(BRF_MÊS_A_PAGAR[NUN_MÊS],MATCH(BRF_CONTAS_A_PAGAR[[#This Row],[MÊS_PGT]],BRF_MÊS_A_PAGAR[MÊS],0)),""))</f>
        <v/>
      </c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41" ht="15" x14ac:dyDescent="0.25">
      <c r="A57" s="3">
        <v>45168</v>
      </c>
      <c r="B57" s="1" t="s">
        <v>1401</v>
      </c>
      <c r="C57" s="1" t="s">
        <v>1341</v>
      </c>
      <c r="D57" s="1" t="s">
        <v>1415</v>
      </c>
      <c r="E57" s="4">
        <v>3425.09</v>
      </c>
      <c r="F57" s="3"/>
      <c r="G57" s="1" t="s">
        <v>1466</v>
      </c>
      <c r="H57" s="1" t="s">
        <v>1339</v>
      </c>
      <c r="I57" s="1" t="s">
        <v>3456</v>
      </c>
      <c r="J57" s="1" t="s">
        <v>1347</v>
      </c>
      <c r="K57" s="1" t="s">
        <v>1348</v>
      </c>
      <c r="L57" s="1" t="s">
        <v>1414</v>
      </c>
      <c r="M57" s="1" t="str">
        <f>TEXT(BRF_CONTAS_A_PAGAR[[#This Row],[DATA VENC]],"AAAA")</f>
        <v>2023</v>
      </c>
      <c r="N57" s="1" t="str">
        <f>UPPER(TEXT(BRF_CONTAS_A_PAGAR[[#This Row],[DATA VENC]],"MMM"))</f>
        <v>AGO</v>
      </c>
      <c r="O57" s="1" t="str">
        <f>IF(BRF_CONTAS_A_PAGAR[[#This Row],[DATA DO PAGT]]="","",TEXT(BRF_CONTAS_A_PAGAR[[#This Row],[DATA DO PAGT]],"AAAA"))</f>
        <v/>
      </c>
      <c r="P57" s="1" t="str">
        <f>UPPER(IF(BRF_CONTAS_A_PAGAR[[#This Row],[DATA DO PAGT]]="","",TEXT(BRF_CONTAS_A_PAGAR[[#This Row],[DATA DO PAGT]],"MMM")))</f>
        <v/>
      </c>
      <c r="Q57" s="1">
        <f>IFERROR(INDEX(BRF_MÊS_A_PAGAR[NUN_MÊS],MATCH(BRF_CONTAS_A_PAGAR[[#This Row],[MÊS_VENC]],BRF_MÊS_A_PAGAR[MÊS],0)),"")</f>
        <v>8</v>
      </c>
      <c r="R57" s="1" t="str">
        <f>IF(BRF_CONTAS_A_PAGAR[[#This Row],[MÊS_PGT]]="","",IFERROR(INDEX(BRF_MÊS_A_PAGAR[NUN_MÊS],MATCH(BRF_CONTAS_A_PAGAR[[#This Row],[MÊS_PGT]],BRF_MÊS_A_PAGAR[MÊS],0)),""))</f>
        <v/>
      </c>
      <c r="AB57" s="6" t="s">
        <v>3365</v>
      </c>
      <c r="AC57" s="1" t="s">
        <v>3376</v>
      </c>
      <c r="AD57"/>
      <c r="AE57"/>
      <c r="AF57"/>
      <c r="AG57"/>
      <c r="AH57"/>
      <c r="AI57"/>
      <c r="AJ57"/>
      <c r="AK57"/>
      <c r="AL57"/>
      <c r="AM57"/>
      <c r="AN57"/>
      <c r="AO57"/>
    </row>
    <row r="58" spans="1:41" ht="15" x14ac:dyDescent="0.25">
      <c r="A58" s="3">
        <v>45168</v>
      </c>
      <c r="B58" s="1" t="s">
        <v>1235</v>
      </c>
      <c r="C58" s="1" t="s">
        <v>151</v>
      </c>
      <c r="D58" s="1" t="s">
        <v>1431</v>
      </c>
      <c r="E58" s="4">
        <v>149</v>
      </c>
      <c r="F58" s="3"/>
      <c r="G58" s="1" t="s">
        <v>1466</v>
      </c>
      <c r="H58" s="1" t="s">
        <v>1435</v>
      </c>
      <c r="I58" s="1" t="s">
        <v>1430</v>
      </c>
      <c r="J58" s="1" t="s">
        <v>1347</v>
      </c>
      <c r="K58" s="1" t="s">
        <v>1364</v>
      </c>
      <c r="M58" s="1" t="str">
        <f>TEXT(BRF_CONTAS_A_PAGAR[[#This Row],[DATA VENC]],"AAAA")</f>
        <v>2023</v>
      </c>
      <c r="N58" s="1" t="str">
        <f>UPPER(TEXT(BRF_CONTAS_A_PAGAR[[#This Row],[DATA VENC]],"MMM"))</f>
        <v>AGO</v>
      </c>
      <c r="O58" s="1" t="str">
        <f>IF(BRF_CONTAS_A_PAGAR[[#This Row],[DATA DO PAGT]]="","",TEXT(BRF_CONTAS_A_PAGAR[[#This Row],[DATA DO PAGT]],"AAAA"))</f>
        <v/>
      </c>
      <c r="P58" s="1" t="str">
        <f>UPPER(IF(BRF_CONTAS_A_PAGAR[[#This Row],[DATA DO PAGT]]="","",TEXT(BRF_CONTAS_A_PAGAR[[#This Row],[DATA DO PAGT]],"MMM")))</f>
        <v/>
      </c>
      <c r="Q58" s="1">
        <f>IFERROR(INDEX(BRF_MÊS_A_PAGAR[NUN_MÊS],MATCH(BRF_CONTAS_A_PAGAR[[#This Row],[MÊS_VENC]],BRF_MÊS_A_PAGAR[MÊS],0)),"")</f>
        <v>8</v>
      </c>
      <c r="R58" s="1" t="str">
        <f>IF(BRF_CONTAS_A_PAGAR[[#This Row],[MÊS_PGT]]="","",IFERROR(INDEX(BRF_MÊS_A_PAGAR[NUN_MÊS],MATCH(BRF_CONTAS_A_PAGAR[[#This Row],[MÊS_PGT]],BRF_MÊS_A_PAGAR[MÊS],0)),""))</f>
        <v/>
      </c>
      <c r="AB58" s="6" t="s">
        <v>1325</v>
      </c>
      <c r="AC58" s="1" t="s">
        <v>220</v>
      </c>
      <c r="AD58"/>
      <c r="AE58"/>
      <c r="AF58"/>
      <c r="AG58"/>
      <c r="AH58"/>
      <c r="AI58"/>
      <c r="AJ58"/>
      <c r="AK58"/>
      <c r="AL58"/>
      <c r="AM58"/>
      <c r="AN58"/>
      <c r="AO58"/>
    </row>
    <row r="59" spans="1:41" ht="15" x14ac:dyDescent="0.25">
      <c r="A59" s="3">
        <v>45168</v>
      </c>
      <c r="B59" s="1" t="s">
        <v>3454</v>
      </c>
      <c r="C59" s="1" t="s">
        <v>208</v>
      </c>
      <c r="D59" s="1">
        <v>30378</v>
      </c>
      <c r="E59" s="4">
        <v>550</v>
      </c>
      <c r="F59" s="3"/>
      <c r="G59" s="1" t="s">
        <v>1466</v>
      </c>
      <c r="H59" s="1" t="s">
        <v>1339</v>
      </c>
      <c r="I59" s="1" t="s">
        <v>3457</v>
      </c>
      <c r="J59" s="1" t="s">
        <v>1417</v>
      </c>
      <c r="K59" s="1" t="s">
        <v>1348</v>
      </c>
      <c r="L59" s="1" t="s">
        <v>1414</v>
      </c>
      <c r="M59" s="1" t="str">
        <f>TEXT(BRF_CONTAS_A_PAGAR[[#This Row],[DATA VENC]],"AAAA")</f>
        <v>2023</v>
      </c>
      <c r="N59" s="1" t="str">
        <f>UPPER(TEXT(BRF_CONTAS_A_PAGAR[[#This Row],[DATA VENC]],"MMM"))</f>
        <v>AGO</v>
      </c>
      <c r="O59" s="1" t="str">
        <f>IF(BRF_CONTAS_A_PAGAR[[#This Row],[DATA DO PAGT]]="","",TEXT(BRF_CONTAS_A_PAGAR[[#This Row],[DATA DO PAGT]],"AAAA"))</f>
        <v/>
      </c>
      <c r="P59" s="1" t="str">
        <f>UPPER(IF(BRF_CONTAS_A_PAGAR[[#This Row],[DATA DO PAGT]]="","",TEXT(BRF_CONTAS_A_PAGAR[[#This Row],[DATA DO PAGT]],"MMM")))</f>
        <v/>
      </c>
      <c r="Q59" s="1">
        <f>IFERROR(INDEX(BRF_MÊS_A_PAGAR[NUN_MÊS],MATCH(BRF_CONTAS_A_PAGAR[[#This Row],[MÊS_VENC]],BRF_MÊS_A_PAGAR[MÊS],0)),"")</f>
        <v>8</v>
      </c>
      <c r="R59" s="1" t="str">
        <f>IF(BRF_CONTAS_A_PAGAR[[#This Row],[MÊS_PGT]]="","",IFERROR(INDEX(BRF_MÊS_A_PAGAR[NUN_MÊS],MATCH(BRF_CONTAS_A_PAGAR[[#This Row],[MÊS_PGT]],BRF_MÊS_A_PAGAR[MÊS],0)),""))</f>
        <v/>
      </c>
      <c r="AB59" s="6" t="s">
        <v>1528</v>
      </c>
      <c r="AC59" s="1" t="s">
        <v>3424</v>
      </c>
      <c r="AK59"/>
      <c r="AL59"/>
      <c r="AM59"/>
      <c r="AN59"/>
      <c r="AO59"/>
    </row>
    <row r="60" spans="1:41" ht="15" x14ac:dyDescent="0.25">
      <c r="A60" s="3">
        <v>45169</v>
      </c>
      <c r="B60" s="1" t="s">
        <v>1473</v>
      </c>
      <c r="E60" s="4">
        <v>71.86</v>
      </c>
      <c r="F60" s="3"/>
      <c r="G60" s="1" t="s">
        <v>1466</v>
      </c>
      <c r="H60" s="1" t="s">
        <v>1416</v>
      </c>
      <c r="I60" s="1" t="s">
        <v>1341</v>
      </c>
      <c r="J60" s="1" t="s">
        <v>1347</v>
      </c>
      <c r="K60" s="1" t="s">
        <v>1516</v>
      </c>
      <c r="L60" s="1" t="s">
        <v>1476</v>
      </c>
      <c r="M60" s="1" t="str">
        <f>TEXT(BRF_CONTAS_A_PAGAR[[#This Row],[DATA VENC]],"AAAA")</f>
        <v>2023</v>
      </c>
      <c r="N60" s="1" t="str">
        <f>UPPER(TEXT(BRF_CONTAS_A_PAGAR[[#This Row],[DATA VENC]],"MMM"))</f>
        <v>AGO</v>
      </c>
      <c r="O60" s="1" t="str">
        <f>IF(BRF_CONTAS_A_PAGAR[[#This Row],[DATA DO PAGT]]="","",TEXT(BRF_CONTAS_A_PAGAR[[#This Row],[DATA DO PAGT]],"AAAA"))</f>
        <v/>
      </c>
      <c r="P60" s="1" t="str">
        <f>UPPER(IF(BRF_CONTAS_A_PAGAR[[#This Row],[DATA DO PAGT]]="","",TEXT(BRF_CONTAS_A_PAGAR[[#This Row],[DATA DO PAGT]],"MMM")))</f>
        <v/>
      </c>
      <c r="Q60" s="1">
        <f>IFERROR(INDEX(BRF_MÊS_A_PAGAR[NUN_MÊS],MATCH(BRF_CONTAS_A_PAGAR[[#This Row],[MÊS_VENC]],BRF_MÊS_A_PAGAR[MÊS],0)),"")</f>
        <v>8</v>
      </c>
      <c r="R60" s="1" t="str">
        <f>IF(BRF_CONTAS_A_PAGAR[[#This Row],[MÊS_PGT]]="","",IFERROR(INDEX(BRF_MÊS_A_PAGAR[NUN_MÊS],MATCH(BRF_CONTAS_A_PAGAR[[#This Row],[MÊS_PGT]],BRF_MÊS_A_PAGAR[MÊS],0)),""))</f>
        <v/>
      </c>
      <c r="AE60" s="91" t="s">
        <v>3423</v>
      </c>
      <c r="AF60" s="91"/>
      <c r="AG60" s="91"/>
      <c r="AH60" s="91"/>
      <c r="AK60"/>
      <c r="AL60"/>
      <c r="AM60"/>
      <c r="AN60"/>
      <c r="AO60"/>
    </row>
    <row r="61" spans="1:41" ht="15" x14ac:dyDescent="0.25">
      <c r="A61" s="3">
        <v>45169</v>
      </c>
      <c r="B61" s="1" t="s">
        <v>3439</v>
      </c>
      <c r="E61" s="4">
        <v>1143.2</v>
      </c>
      <c r="F61" s="3"/>
      <c r="G61" s="1" t="s">
        <v>1466</v>
      </c>
      <c r="H61" s="1" t="s">
        <v>1416</v>
      </c>
      <c r="I61" s="1" t="s">
        <v>3428</v>
      </c>
      <c r="J61" s="1" t="s">
        <v>1347</v>
      </c>
      <c r="K61" s="1" t="s">
        <v>1503</v>
      </c>
      <c r="L61" s="1" t="s">
        <v>1441</v>
      </c>
      <c r="M61" s="1" t="str">
        <f>TEXT(BRF_CONTAS_A_PAGAR[[#This Row],[DATA VENC]],"AAAA")</f>
        <v>2023</v>
      </c>
      <c r="N61" s="1" t="str">
        <f>UPPER(TEXT(BRF_CONTAS_A_PAGAR[[#This Row],[DATA VENC]],"MMM"))</f>
        <v>AGO</v>
      </c>
      <c r="O61" s="1" t="str">
        <f>IF(BRF_CONTAS_A_PAGAR[[#This Row],[DATA DO PAGT]]="","",TEXT(BRF_CONTAS_A_PAGAR[[#This Row],[DATA DO PAGT]],"AAAA"))</f>
        <v/>
      </c>
      <c r="P61" s="1" t="str">
        <f>UPPER(IF(BRF_CONTAS_A_PAGAR[[#This Row],[DATA DO PAGT]]="","",TEXT(BRF_CONTAS_A_PAGAR[[#This Row],[DATA DO PAGT]],"MMM")))</f>
        <v/>
      </c>
      <c r="Q61" s="1">
        <f>IFERROR(INDEX(BRF_MÊS_A_PAGAR[NUN_MÊS],MATCH(BRF_CONTAS_A_PAGAR[[#This Row],[MÊS_VENC]],BRF_MÊS_A_PAGAR[MÊS],0)),"")</f>
        <v>8</v>
      </c>
      <c r="R61" s="1" t="str">
        <f>IF(BRF_CONTAS_A_PAGAR[[#This Row],[MÊS_PGT]]="","",IFERROR(INDEX(BRF_MÊS_A_PAGAR[NUN_MÊS],MATCH(BRF_CONTAS_A_PAGAR[[#This Row],[MÊS_PGT]],BRF_MÊS_A_PAGAR[MÊS],0)),""))</f>
        <v/>
      </c>
      <c r="AB61" s="6" t="s">
        <v>3377</v>
      </c>
      <c r="AC61" s="6" t="s">
        <v>222</v>
      </c>
      <c r="AI61"/>
      <c r="AJ61"/>
      <c r="AK61"/>
      <c r="AL61"/>
      <c r="AM61"/>
      <c r="AN61"/>
      <c r="AO61"/>
    </row>
    <row r="62" spans="1:41" ht="15" x14ac:dyDescent="0.25">
      <c r="A62" s="3">
        <v>45169</v>
      </c>
      <c r="B62" s="1" t="s">
        <v>3429</v>
      </c>
      <c r="E62" s="83">
        <v>142.16</v>
      </c>
      <c r="F62" s="3"/>
      <c r="G62" s="1" t="s">
        <v>1466</v>
      </c>
      <c r="H62" s="1" t="s">
        <v>1416</v>
      </c>
      <c r="I62" s="1" t="s">
        <v>3428</v>
      </c>
      <c r="J62" s="1" t="s">
        <v>1347</v>
      </c>
      <c r="K62" s="1" t="s">
        <v>1503</v>
      </c>
      <c r="L62" s="1" t="s">
        <v>1441</v>
      </c>
      <c r="M62" s="1" t="str">
        <f>TEXT(BRF_CONTAS_A_PAGAR[[#This Row],[DATA VENC]],"AAAA")</f>
        <v>2023</v>
      </c>
      <c r="N62" s="1" t="str">
        <f>UPPER(TEXT(BRF_CONTAS_A_PAGAR[[#This Row],[DATA VENC]],"MMM"))</f>
        <v>AGO</v>
      </c>
      <c r="O62" s="1" t="str">
        <f>IF(BRF_CONTAS_A_PAGAR[[#This Row],[DATA DO PAGT]]="","",TEXT(BRF_CONTAS_A_PAGAR[[#This Row],[DATA DO PAGT]],"AAAA"))</f>
        <v/>
      </c>
      <c r="P62" s="1" t="str">
        <f>UPPER(IF(BRF_CONTAS_A_PAGAR[[#This Row],[DATA DO PAGT]]="","",TEXT(BRF_CONTAS_A_PAGAR[[#This Row],[DATA DO PAGT]],"MMM")))</f>
        <v/>
      </c>
      <c r="Q62" s="1">
        <f>IFERROR(INDEX(BRF_MÊS_A_PAGAR[NUN_MÊS],MATCH(BRF_CONTAS_A_PAGAR[[#This Row],[MÊS_VENC]],BRF_MÊS_A_PAGAR[MÊS],0)),"")</f>
        <v>8</v>
      </c>
      <c r="R62" s="1" t="str">
        <f>IF(BRF_CONTAS_A_PAGAR[[#This Row],[MÊS_PGT]]="","",IFERROR(INDEX(BRF_MÊS_A_PAGAR[NUN_MÊS],MATCH(BRF_CONTAS_A_PAGAR[[#This Row],[MÊS_PGT]],BRF_MÊS_A_PAGAR[MÊS],0)),""))</f>
        <v/>
      </c>
      <c r="AB62" s="6" t="s">
        <v>210</v>
      </c>
      <c r="AC62" s="1" t="s">
        <v>1122</v>
      </c>
      <c r="AD62" s="1" t="s">
        <v>1123</v>
      </c>
      <c r="AE62" s="1" t="s">
        <v>1124</v>
      </c>
      <c r="AF62" s="1" t="s">
        <v>1125</v>
      </c>
      <c r="AG62" s="1" t="s">
        <v>221</v>
      </c>
      <c r="AH62" s="1" t="s">
        <v>219</v>
      </c>
      <c r="AI62"/>
      <c r="AJ62"/>
    </row>
    <row r="63" spans="1:41" ht="15" x14ac:dyDescent="0.25">
      <c r="A63" s="3">
        <v>45169</v>
      </c>
      <c r="B63" s="1" t="s">
        <v>3437</v>
      </c>
      <c r="E63" s="4">
        <v>6466.74</v>
      </c>
      <c r="F63" s="3"/>
      <c r="G63" s="1" t="s">
        <v>1466</v>
      </c>
      <c r="H63" s="1" t="s">
        <v>1435</v>
      </c>
      <c r="I63" s="1" t="s">
        <v>1506</v>
      </c>
      <c r="J63" s="1" t="s">
        <v>1347</v>
      </c>
      <c r="K63" s="1" t="s">
        <v>1503</v>
      </c>
      <c r="L63" s="1" t="s">
        <v>1441</v>
      </c>
      <c r="M63" s="1" t="str">
        <f>TEXT(BRF_CONTAS_A_PAGAR[[#This Row],[DATA VENC]],"AAAA")</f>
        <v>2023</v>
      </c>
      <c r="N63" s="1" t="str">
        <f>UPPER(TEXT(BRF_CONTAS_A_PAGAR[[#This Row],[DATA VENC]],"MMM"))</f>
        <v>AGO</v>
      </c>
      <c r="O63" s="1" t="str">
        <f>IF(BRF_CONTAS_A_PAGAR[[#This Row],[DATA DO PAGT]]="","",TEXT(BRF_CONTAS_A_PAGAR[[#This Row],[DATA DO PAGT]],"AAAA"))</f>
        <v/>
      </c>
      <c r="P63" s="1" t="str">
        <f>UPPER(IF(BRF_CONTAS_A_PAGAR[[#This Row],[DATA DO PAGT]]="","",TEXT(BRF_CONTAS_A_PAGAR[[#This Row],[DATA DO PAGT]],"MMM")))</f>
        <v/>
      </c>
      <c r="Q63" s="1">
        <f>IFERROR(INDEX(BRF_MÊS_A_PAGAR[NUN_MÊS],MATCH(BRF_CONTAS_A_PAGAR[[#This Row],[MÊS_VENC]],BRF_MÊS_A_PAGAR[MÊS],0)),"")</f>
        <v>8</v>
      </c>
      <c r="R63" s="1" t="str">
        <f>IF(BRF_CONTAS_A_PAGAR[[#This Row],[MÊS_PGT]]="","",IFERROR(INDEX(BRF_MÊS_A_PAGAR[NUN_MÊS],MATCH(BRF_CONTAS_A_PAGAR[[#This Row],[MÊS_PGT]],BRF_MÊS_A_PAGAR[MÊS],0)),""))</f>
        <v/>
      </c>
      <c r="AB63" s="7" t="s">
        <v>1531</v>
      </c>
      <c r="AC63" s="8">
        <v>21168</v>
      </c>
      <c r="AD63" s="8">
        <v>19271</v>
      </c>
      <c r="AE63" s="8">
        <v>51835</v>
      </c>
      <c r="AF63" s="8">
        <v>143206</v>
      </c>
      <c r="AG63" s="8">
        <v>122097</v>
      </c>
      <c r="AH63" s="8">
        <v>357577</v>
      </c>
      <c r="AI63"/>
      <c r="AJ63"/>
    </row>
    <row r="64" spans="1:41" ht="15" x14ac:dyDescent="0.25">
      <c r="A64" s="3">
        <v>45170</v>
      </c>
      <c r="B64" s="1" t="s">
        <v>1351</v>
      </c>
      <c r="C64" s="1" t="s">
        <v>1341</v>
      </c>
      <c r="D64" s="1">
        <v>20036538569</v>
      </c>
      <c r="E64" s="4">
        <v>10948.78</v>
      </c>
      <c r="F64" s="3"/>
      <c r="G64" s="1" t="s">
        <v>1466</v>
      </c>
      <c r="H64" s="1" t="s">
        <v>1339</v>
      </c>
      <c r="I64" s="1" t="s">
        <v>3456</v>
      </c>
      <c r="J64" s="1" t="s">
        <v>1347</v>
      </c>
      <c r="K64" s="1" t="s">
        <v>1348</v>
      </c>
      <c r="L64" s="1" t="s">
        <v>1349</v>
      </c>
      <c r="M64" s="1" t="str">
        <f>TEXT(BRF_CONTAS_A_PAGAR[[#This Row],[DATA VENC]],"AAAA")</f>
        <v>2023</v>
      </c>
      <c r="N64" s="1" t="str">
        <f>UPPER(TEXT(BRF_CONTAS_A_PAGAR[[#This Row],[DATA VENC]],"MMM"))</f>
        <v>SET</v>
      </c>
      <c r="O64" s="1" t="str">
        <f>IF(BRF_CONTAS_A_PAGAR[[#This Row],[DATA DO PAGT]]="","",TEXT(BRF_CONTAS_A_PAGAR[[#This Row],[DATA DO PAGT]],"AAAA"))</f>
        <v/>
      </c>
      <c r="P64" s="1" t="str">
        <f>UPPER(IF(BRF_CONTAS_A_PAGAR[[#This Row],[DATA DO PAGT]]="","",TEXT(BRF_CONTAS_A_PAGAR[[#This Row],[DATA DO PAGT]],"MMM")))</f>
        <v/>
      </c>
      <c r="Q64" s="1">
        <f>IFERROR(INDEX(BRF_MÊS_A_PAGAR[NUN_MÊS],MATCH(BRF_CONTAS_A_PAGAR[[#This Row],[MÊS_VENC]],BRF_MÊS_A_PAGAR[MÊS],0)),"")</f>
        <v>9</v>
      </c>
      <c r="R64" s="1" t="str">
        <f>IF(BRF_CONTAS_A_PAGAR[[#This Row],[MÊS_PGT]]="","",IFERROR(INDEX(BRF_MÊS_A_PAGAR[NUN_MÊS],MATCH(BRF_CONTAS_A_PAGAR[[#This Row],[MÊS_PGT]],BRF_MÊS_A_PAGAR[MÊS],0)),""))</f>
        <v/>
      </c>
      <c r="AB64" s="7" t="s">
        <v>2843</v>
      </c>
      <c r="AC64" s="8"/>
      <c r="AD64" s="8"/>
      <c r="AE64" s="8"/>
      <c r="AF64" s="8"/>
      <c r="AG64" s="8">
        <v>260000</v>
      </c>
      <c r="AH64" s="8">
        <v>260000</v>
      </c>
      <c r="AI64"/>
      <c r="AJ64"/>
    </row>
    <row r="65" spans="1:36" ht="15" x14ac:dyDescent="0.25">
      <c r="A65" s="3">
        <v>45170</v>
      </c>
      <c r="B65" s="1" t="s">
        <v>1376</v>
      </c>
      <c r="C65" s="1" t="s">
        <v>1341</v>
      </c>
      <c r="D65" s="1" t="s">
        <v>1380</v>
      </c>
      <c r="E65" s="4">
        <v>5993.67</v>
      </c>
      <c r="F65" s="3"/>
      <c r="G65" s="1" t="s">
        <v>1466</v>
      </c>
      <c r="H65" s="1" t="s">
        <v>1339</v>
      </c>
      <c r="I65" s="1" t="s">
        <v>3456</v>
      </c>
      <c r="J65" s="1" t="s">
        <v>1347</v>
      </c>
      <c r="K65" s="1" t="s">
        <v>1348</v>
      </c>
      <c r="L65" s="1" t="s">
        <v>1349</v>
      </c>
      <c r="M65" s="1" t="str">
        <f>TEXT(BRF_CONTAS_A_PAGAR[[#This Row],[DATA VENC]],"AAAA")</f>
        <v>2023</v>
      </c>
      <c r="N65" s="1" t="str">
        <f>UPPER(TEXT(BRF_CONTAS_A_PAGAR[[#This Row],[DATA VENC]],"MMM"))</f>
        <v>SET</v>
      </c>
      <c r="O65" s="1" t="str">
        <f>IF(BRF_CONTAS_A_PAGAR[[#This Row],[DATA DO PAGT]]="","",TEXT(BRF_CONTAS_A_PAGAR[[#This Row],[DATA DO PAGT]],"AAAA"))</f>
        <v/>
      </c>
      <c r="P65" s="1" t="str">
        <f>UPPER(IF(BRF_CONTAS_A_PAGAR[[#This Row],[DATA DO PAGT]]="","",TEXT(BRF_CONTAS_A_PAGAR[[#This Row],[DATA DO PAGT]],"MMM")))</f>
        <v/>
      </c>
      <c r="Q65" s="1">
        <f>IFERROR(INDEX(BRF_MÊS_A_PAGAR[NUN_MÊS],MATCH(BRF_CONTAS_A_PAGAR[[#This Row],[MÊS_VENC]],BRF_MÊS_A_PAGAR[MÊS],0)),"")</f>
        <v>9</v>
      </c>
      <c r="R65" s="1" t="str">
        <f>IF(BRF_CONTAS_A_PAGAR[[#This Row],[MÊS_PGT]]="","",IFERROR(INDEX(BRF_MÊS_A_PAGAR[NUN_MÊS],MATCH(BRF_CONTAS_A_PAGAR[[#This Row],[MÊS_PGT]],BRF_MÊS_A_PAGAR[MÊS],0)),""))</f>
        <v/>
      </c>
      <c r="AB65" s="7" t="s">
        <v>219</v>
      </c>
      <c r="AC65" s="8">
        <v>21168</v>
      </c>
      <c r="AD65" s="8">
        <v>19271</v>
      </c>
      <c r="AE65" s="8">
        <v>51835</v>
      </c>
      <c r="AF65" s="8">
        <v>143206</v>
      </c>
      <c r="AG65" s="8">
        <v>382097</v>
      </c>
      <c r="AH65" s="8">
        <v>617577</v>
      </c>
      <c r="AI65"/>
      <c r="AJ65"/>
    </row>
    <row r="66" spans="1:36" ht="15" x14ac:dyDescent="0.25">
      <c r="A66" s="3">
        <v>45173</v>
      </c>
      <c r="B66" s="1" t="s">
        <v>3398</v>
      </c>
      <c r="C66" s="1" t="s">
        <v>208</v>
      </c>
      <c r="D66" s="1">
        <v>292814</v>
      </c>
      <c r="E66" s="4">
        <v>670</v>
      </c>
      <c r="F66" s="3"/>
      <c r="G66" s="1" t="s">
        <v>1466</v>
      </c>
      <c r="H66" s="1" t="s">
        <v>1339</v>
      </c>
      <c r="I66" s="1" t="s">
        <v>3457</v>
      </c>
      <c r="J66" s="1" t="s">
        <v>1417</v>
      </c>
      <c r="K66" s="1" t="s">
        <v>1348</v>
      </c>
      <c r="L66" s="1" t="s">
        <v>1414</v>
      </c>
      <c r="M66" s="1" t="str">
        <f>TEXT(BRF_CONTAS_A_PAGAR[[#This Row],[DATA VENC]],"AAAA")</f>
        <v>2023</v>
      </c>
      <c r="N66" s="1" t="str">
        <f>UPPER(TEXT(BRF_CONTAS_A_PAGAR[[#This Row],[DATA VENC]],"MMM"))</f>
        <v>SET</v>
      </c>
      <c r="O66" s="1" t="str">
        <f>IF(BRF_CONTAS_A_PAGAR[[#This Row],[DATA DO PAGT]]="","",TEXT(BRF_CONTAS_A_PAGAR[[#This Row],[DATA DO PAGT]],"AAAA"))</f>
        <v/>
      </c>
      <c r="P66" s="1" t="str">
        <f>UPPER(IF(BRF_CONTAS_A_PAGAR[[#This Row],[DATA DO PAGT]]="","",TEXT(BRF_CONTAS_A_PAGAR[[#This Row],[DATA DO PAGT]],"MMM")))</f>
        <v/>
      </c>
      <c r="Q66" s="1">
        <f>IFERROR(INDEX(BRF_MÊS_A_PAGAR[NUN_MÊS],MATCH(BRF_CONTAS_A_PAGAR[[#This Row],[MÊS_VENC]],BRF_MÊS_A_PAGAR[MÊS],0)),"")</f>
        <v>9</v>
      </c>
      <c r="R66" s="1" t="str">
        <f>IF(BRF_CONTAS_A_PAGAR[[#This Row],[MÊS_PGT]]="","",IFERROR(INDEX(BRF_MÊS_A_PAGAR[NUN_MÊS],MATCH(BRF_CONTAS_A_PAGAR[[#This Row],[MÊS_PGT]],BRF_MÊS_A_PAGAR[MÊS],0)),""))</f>
        <v/>
      </c>
      <c r="AB66"/>
      <c r="AC66"/>
      <c r="AD66"/>
      <c r="AE66"/>
      <c r="AF66"/>
      <c r="AG66"/>
      <c r="AH66"/>
      <c r="AI66"/>
      <c r="AJ66"/>
    </row>
    <row r="67" spans="1:36" ht="15" x14ac:dyDescent="0.25">
      <c r="A67" s="3">
        <v>45173</v>
      </c>
      <c r="B67" s="1" t="s">
        <v>1163</v>
      </c>
      <c r="C67" s="1" t="s">
        <v>1341</v>
      </c>
      <c r="D67" s="1" t="s">
        <v>1412</v>
      </c>
      <c r="E67" s="4">
        <v>14000</v>
      </c>
      <c r="F67" s="3"/>
      <c r="G67" s="1" t="s">
        <v>1466</v>
      </c>
      <c r="H67" s="1" t="s">
        <v>1435</v>
      </c>
      <c r="I67" s="1" t="s">
        <v>1436</v>
      </c>
      <c r="J67" s="1" t="s">
        <v>1347</v>
      </c>
      <c r="K67" s="1" t="s">
        <v>1348</v>
      </c>
      <c r="L67" s="1" t="s">
        <v>1457</v>
      </c>
      <c r="M67" s="1" t="str">
        <f>TEXT(BRF_CONTAS_A_PAGAR[[#This Row],[DATA VENC]],"AAAA")</f>
        <v>2023</v>
      </c>
      <c r="N67" s="1" t="str">
        <f>UPPER(TEXT(BRF_CONTAS_A_PAGAR[[#This Row],[DATA VENC]],"MMM"))</f>
        <v>SET</v>
      </c>
      <c r="O67" s="1" t="str">
        <f>IF(BRF_CONTAS_A_PAGAR[[#This Row],[DATA DO PAGT]]="","",TEXT(BRF_CONTAS_A_PAGAR[[#This Row],[DATA DO PAGT]],"AAAA"))</f>
        <v/>
      </c>
      <c r="P67" s="1" t="str">
        <f>UPPER(IF(BRF_CONTAS_A_PAGAR[[#This Row],[DATA DO PAGT]]="","",TEXT(BRF_CONTAS_A_PAGAR[[#This Row],[DATA DO PAGT]],"MMM")))</f>
        <v/>
      </c>
      <c r="Q67" s="1">
        <f>IFERROR(INDEX(BRF_MÊS_A_PAGAR[NUN_MÊS],MATCH(BRF_CONTAS_A_PAGAR[[#This Row],[MÊS_VENC]],BRF_MÊS_A_PAGAR[MÊS],0)),"")</f>
        <v>9</v>
      </c>
      <c r="R67" s="1" t="str">
        <f>IF(BRF_CONTAS_A_PAGAR[[#This Row],[MÊS_PGT]]="","",IFERROR(INDEX(BRF_MÊS_A_PAGAR[NUN_MÊS],MATCH(BRF_CONTAS_A_PAGAR[[#This Row],[MÊS_PGT]],BRF_MÊS_A_PAGAR[MÊS],0)),""))</f>
        <v/>
      </c>
      <c r="AB67"/>
      <c r="AC67"/>
      <c r="AD67"/>
      <c r="AE67"/>
      <c r="AF67"/>
      <c r="AG67"/>
      <c r="AH67"/>
      <c r="AI67"/>
      <c r="AJ67"/>
    </row>
    <row r="68" spans="1:36" ht="15" x14ac:dyDescent="0.25">
      <c r="A68" s="3">
        <v>45173</v>
      </c>
      <c r="B68" s="1" t="s">
        <v>1144</v>
      </c>
      <c r="C68" s="1" t="s">
        <v>1341</v>
      </c>
      <c r="D68" s="1" t="s">
        <v>1412</v>
      </c>
      <c r="E68" s="4">
        <v>573</v>
      </c>
      <c r="F68" s="3"/>
      <c r="G68" s="1" t="s">
        <v>1466</v>
      </c>
      <c r="H68" s="1" t="s">
        <v>1435</v>
      </c>
      <c r="I68" s="1" t="s">
        <v>1439</v>
      </c>
      <c r="J68" s="1" t="s">
        <v>1347</v>
      </c>
      <c r="K68" s="1" t="s">
        <v>1437</v>
      </c>
      <c r="L68" s="1" t="s">
        <v>1463</v>
      </c>
      <c r="M68" s="1" t="str">
        <f>TEXT(BRF_CONTAS_A_PAGAR[[#This Row],[DATA VENC]],"AAAA")</f>
        <v>2023</v>
      </c>
      <c r="N68" s="1" t="str">
        <f>UPPER(TEXT(BRF_CONTAS_A_PAGAR[[#This Row],[DATA VENC]],"MMM"))</f>
        <v>SET</v>
      </c>
      <c r="O68" s="1" t="str">
        <f>IF(BRF_CONTAS_A_PAGAR[[#This Row],[DATA DO PAGT]]="","",TEXT(BRF_CONTAS_A_PAGAR[[#This Row],[DATA DO PAGT]],"AAAA"))</f>
        <v/>
      </c>
      <c r="P68" s="1" t="str">
        <f>UPPER(IF(BRF_CONTAS_A_PAGAR[[#This Row],[DATA DO PAGT]]="","",TEXT(BRF_CONTAS_A_PAGAR[[#This Row],[DATA DO PAGT]],"MMM")))</f>
        <v/>
      </c>
      <c r="Q68" s="1">
        <f>IFERROR(INDEX(BRF_MÊS_A_PAGAR[NUN_MÊS],MATCH(BRF_CONTAS_A_PAGAR[[#This Row],[MÊS_VENC]],BRF_MÊS_A_PAGAR[MÊS],0)),"")</f>
        <v>9</v>
      </c>
      <c r="R68" s="1" t="str">
        <f>IF(BRF_CONTAS_A_PAGAR[[#This Row],[MÊS_PGT]]="","",IFERROR(INDEX(BRF_MÊS_A_PAGAR[NUN_MÊS],MATCH(BRF_CONTAS_A_PAGAR[[#This Row],[MÊS_PGT]],BRF_MÊS_A_PAGAR[MÊS],0)),""))</f>
        <v/>
      </c>
      <c r="AB68"/>
      <c r="AC68"/>
      <c r="AD68"/>
      <c r="AE68"/>
      <c r="AF68"/>
      <c r="AG68"/>
      <c r="AH68"/>
      <c r="AI68"/>
      <c r="AJ68"/>
    </row>
    <row r="69" spans="1:36" ht="15" x14ac:dyDescent="0.25">
      <c r="A69" s="3">
        <v>45173</v>
      </c>
      <c r="B69" s="1" t="s">
        <v>1145</v>
      </c>
      <c r="C69" s="1" t="s">
        <v>1341</v>
      </c>
      <c r="D69" s="1" t="s">
        <v>1412</v>
      </c>
      <c r="E69" s="4">
        <v>300</v>
      </c>
      <c r="F69" s="3"/>
      <c r="G69" s="1" t="s">
        <v>1466</v>
      </c>
      <c r="H69" s="1" t="s">
        <v>1435</v>
      </c>
      <c r="I69" s="1" t="s">
        <v>1512</v>
      </c>
      <c r="J69" s="1" t="s">
        <v>1347</v>
      </c>
      <c r="K69" s="1" t="s">
        <v>1437</v>
      </c>
      <c r="L69" s="1" t="s">
        <v>1463</v>
      </c>
      <c r="M69" s="1" t="str">
        <f>TEXT(BRF_CONTAS_A_PAGAR[[#This Row],[DATA VENC]],"AAAA")</f>
        <v>2023</v>
      </c>
      <c r="N69" s="1" t="str">
        <f>UPPER(TEXT(BRF_CONTAS_A_PAGAR[[#This Row],[DATA VENC]],"MMM"))</f>
        <v>SET</v>
      </c>
      <c r="O69" s="1" t="str">
        <f>IF(BRF_CONTAS_A_PAGAR[[#This Row],[DATA DO PAGT]]="","",TEXT(BRF_CONTAS_A_PAGAR[[#This Row],[DATA DO PAGT]],"AAAA"))</f>
        <v/>
      </c>
      <c r="P69" s="1" t="str">
        <f>UPPER(IF(BRF_CONTAS_A_PAGAR[[#This Row],[DATA DO PAGT]]="","",TEXT(BRF_CONTAS_A_PAGAR[[#This Row],[DATA DO PAGT]],"MMM")))</f>
        <v/>
      </c>
      <c r="Q69" s="1">
        <f>IFERROR(INDEX(BRF_MÊS_A_PAGAR[NUN_MÊS],MATCH(BRF_CONTAS_A_PAGAR[[#This Row],[MÊS_VENC]],BRF_MÊS_A_PAGAR[MÊS],0)),"")</f>
        <v>9</v>
      </c>
      <c r="R69" s="1" t="str">
        <f>IF(BRF_CONTAS_A_PAGAR[[#This Row],[MÊS_PGT]]="","",IFERROR(INDEX(BRF_MÊS_A_PAGAR[NUN_MÊS],MATCH(BRF_CONTAS_A_PAGAR[[#This Row],[MÊS_PGT]],BRF_MÊS_A_PAGAR[MÊS],0)),""))</f>
        <v/>
      </c>
      <c r="AB69"/>
      <c r="AC69"/>
      <c r="AD69"/>
      <c r="AE69"/>
      <c r="AF69"/>
      <c r="AG69"/>
      <c r="AH69"/>
      <c r="AI69"/>
      <c r="AJ69"/>
    </row>
    <row r="70" spans="1:36" ht="15" x14ac:dyDescent="0.25">
      <c r="A70" s="3">
        <v>45174</v>
      </c>
      <c r="B70" s="1" t="s">
        <v>1146</v>
      </c>
      <c r="C70" s="1" t="s">
        <v>151</v>
      </c>
      <c r="D70" s="1" t="s">
        <v>1412</v>
      </c>
      <c r="E70" s="4">
        <v>1234.6300000000001</v>
      </c>
      <c r="F70" s="3"/>
      <c r="G70" s="1" t="s">
        <v>1466</v>
      </c>
      <c r="H70" s="1" t="s">
        <v>1435</v>
      </c>
      <c r="I70" s="1" t="s">
        <v>1438</v>
      </c>
      <c r="J70" s="1" t="s">
        <v>1347</v>
      </c>
      <c r="K70" s="1" t="s">
        <v>1437</v>
      </c>
      <c r="L70" s="1" t="s">
        <v>1462</v>
      </c>
      <c r="M70" s="1" t="str">
        <f>TEXT(BRF_CONTAS_A_PAGAR[[#This Row],[DATA VENC]],"AAAA")</f>
        <v>2023</v>
      </c>
      <c r="N70" s="1" t="str">
        <f>UPPER(TEXT(BRF_CONTAS_A_PAGAR[[#This Row],[DATA VENC]],"MMM"))</f>
        <v>SET</v>
      </c>
      <c r="O70" s="1" t="str">
        <f>IF(BRF_CONTAS_A_PAGAR[[#This Row],[DATA DO PAGT]]="","",TEXT(BRF_CONTAS_A_PAGAR[[#This Row],[DATA DO PAGT]],"AAAA"))</f>
        <v/>
      </c>
      <c r="P70" s="1" t="str">
        <f>UPPER(IF(BRF_CONTAS_A_PAGAR[[#This Row],[DATA DO PAGT]]="","",TEXT(BRF_CONTAS_A_PAGAR[[#This Row],[DATA DO PAGT]],"MMM")))</f>
        <v/>
      </c>
      <c r="Q70" s="1">
        <f>IFERROR(INDEX(BRF_MÊS_A_PAGAR[NUN_MÊS],MATCH(BRF_CONTAS_A_PAGAR[[#This Row],[MÊS_VENC]],BRF_MÊS_A_PAGAR[MÊS],0)),"")</f>
        <v>9</v>
      </c>
      <c r="R70" s="1" t="str">
        <f>IF(BRF_CONTAS_A_PAGAR[[#This Row],[MÊS_PGT]]="","",IFERROR(INDEX(BRF_MÊS_A_PAGAR[NUN_MÊS],MATCH(BRF_CONTAS_A_PAGAR[[#This Row],[MÊS_PGT]],BRF_MÊS_A_PAGAR[MÊS],0)),""))</f>
        <v/>
      </c>
      <c r="AB70"/>
      <c r="AC70"/>
      <c r="AD70"/>
      <c r="AE70"/>
      <c r="AF70"/>
      <c r="AG70"/>
      <c r="AH70"/>
      <c r="AI70"/>
      <c r="AJ70"/>
    </row>
    <row r="71" spans="1:36" ht="15" x14ac:dyDescent="0.25">
      <c r="A71" s="3">
        <v>45174</v>
      </c>
      <c r="B71" s="1" t="s">
        <v>1440</v>
      </c>
      <c r="E71" s="4">
        <v>840</v>
      </c>
      <c r="F71" s="3"/>
      <c r="G71" s="1" t="s">
        <v>1466</v>
      </c>
      <c r="H71" s="1" t="s">
        <v>1435</v>
      </c>
      <c r="I71" s="1" t="s">
        <v>1434</v>
      </c>
      <c r="J71" s="1" t="s">
        <v>1347</v>
      </c>
      <c r="K71" s="1" t="s">
        <v>1348</v>
      </c>
      <c r="L71" s="1" t="s">
        <v>1461</v>
      </c>
      <c r="M71" s="1" t="str">
        <f>TEXT(BRF_CONTAS_A_PAGAR[[#This Row],[DATA VENC]],"AAAA")</f>
        <v>2023</v>
      </c>
      <c r="N71" s="1" t="str">
        <f>UPPER(TEXT(BRF_CONTAS_A_PAGAR[[#This Row],[DATA VENC]],"MMM"))</f>
        <v>SET</v>
      </c>
      <c r="O71" s="1" t="str">
        <f>IF(BRF_CONTAS_A_PAGAR[[#This Row],[DATA DO PAGT]]="","",TEXT(BRF_CONTAS_A_PAGAR[[#This Row],[DATA DO PAGT]],"AAAA"))</f>
        <v/>
      </c>
      <c r="P71" s="1" t="str">
        <f>UPPER(IF(BRF_CONTAS_A_PAGAR[[#This Row],[DATA DO PAGT]]="","",TEXT(BRF_CONTAS_A_PAGAR[[#This Row],[DATA DO PAGT]],"MMM")))</f>
        <v/>
      </c>
      <c r="Q71" s="1">
        <f>IFERROR(INDEX(BRF_MÊS_A_PAGAR[NUN_MÊS],MATCH(BRF_CONTAS_A_PAGAR[[#This Row],[MÊS_VENC]],BRF_MÊS_A_PAGAR[MÊS],0)),"")</f>
        <v>9</v>
      </c>
      <c r="R71" s="1" t="str">
        <f>IF(BRF_CONTAS_A_PAGAR[[#This Row],[MÊS_PGT]]="","",IFERROR(INDEX(BRF_MÊS_A_PAGAR[NUN_MÊS],MATCH(BRF_CONTAS_A_PAGAR[[#This Row],[MÊS_PGT]],BRF_MÊS_A_PAGAR[MÊS],0)),""))</f>
        <v/>
      </c>
      <c r="AB71"/>
      <c r="AC71"/>
      <c r="AD71"/>
      <c r="AE71"/>
      <c r="AF71"/>
      <c r="AG71"/>
      <c r="AH71"/>
      <c r="AI71"/>
      <c r="AJ71"/>
    </row>
    <row r="72" spans="1:36" ht="15" x14ac:dyDescent="0.25">
      <c r="A72" s="3">
        <v>45174</v>
      </c>
      <c r="B72" s="1" t="s">
        <v>1166</v>
      </c>
      <c r="E72" s="4">
        <v>169</v>
      </c>
      <c r="F72" s="3"/>
      <c r="G72" s="1" t="s">
        <v>1466</v>
      </c>
      <c r="H72" s="1" t="s">
        <v>1435</v>
      </c>
      <c r="I72" s="1" t="s">
        <v>1166</v>
      </c>
      <c r="J72" s="1" t="s">
        <v>1347</v>
      </c>
      <c r="K72" s="1" t="s">
        <v>1503</v>
      </c>
      <c r="L72" s="1" t="s">
        <v>1441</v>
      </c>
      <c r="M72" s="1" t="str">
        <f>TEXT(BRF_CONTAS_A_PAGAR[[#This Row],[DATA VENC]],"AAAA")</f>
        <v>2023</v>
      </c>
      <c r="N72" s="1" t="str">
        <f>UPPER(TEXT(BRF_CONTAS_A_PAGAR[[#This Row],[DATA VENC]],"MMM"))</f>
        <v>SET</v>
      </c>
      <c r="O72" s="1" t="str">
        <f>IF(BRF_CONTAS_A_PAGAR[[#This Row],[DATA DO PAGT]]="","",TEXT(BRF_CONTAS_A_PAGAR[[#This Row],[DATA DO PAGT]],"AAAA"))</f>
        <v/>
      </c>
      <c r="P72" s="1" t="str">
        <f>UPPER(IF(BRF_CONTAS_A_PAGAR[[#This Row],[DATA DO PAGT]]="","",TEXT(BRF_CONTAS_A_PAGAR[[#This Row],[DATA DO PAGT]],"MMM")))</f>
        <v/>
      </c>
      <c r="Q72" s="1">
        <f>IFERROR(INDEX(BRF_MÊS_A_PAGAR[NUN_MÊS],MATCH(BRF_CONTAS_A_PAGAR[[#This Row],[MÊS_VENC]],BRF_MÊS_A_PAGAR[MÊS],0)),"")</f>
        <v>9</v>
      </c>
      <c r="R72" s="1" t="str">
        <f>IF(BRF_CONTAS_A_PAGAR[[#This Row],[MÊS_PGT]]="","",IFERROR(INDEX(BRF_MÊS_A_PAGAR[NUN_MÊS],MATCH(BRF_CONTAS_A_PAGAR[[#This Row],[MÊS_PGT]],BRF_MÊS_A_PAGAR[MÊS],0)),""))</f>
        <v/>
      </c>
      <c r="AB72"/>
      <c r="AC72"/>
      <c r="AD72"/>
      <c r="AE72"/>
      <c r="AF72"/>
      <c r="AG72"/>
      <c r="AH72"/>
      <c r="AI72"/>
      <c r="AJ72"/>
    </row>
    <row r="73" spans="1:36" ht="15" x14ac:dyDescent="0.25">
      <c r="A73" s="3">
        <v>45174</v>
      </c>
      <c r="B73" s="1" t="s">
        <v>3417</v>
      </c>
      <c r="E73" s="4">
        <v>8651.9599999999991</v>
      </c>
      <c r="F73" s="3"/>
      <c r="G73" s="1" t="s">
        <v>1466</v>
      </c>
      <c r="H73" s="1" t="s">
        <v>1339</v>
      </c>
      <c r="I73" s="1" t="s">
        <v>3412</v>
      </c>
      <c r="J73" s="1" t="s">
        <v>1347</v>
      </c>
      <c r="K73" s="1" t="s">
        <v>1503</v>
      </c>
      <c r="M73" s="1" t="str">
        <f>TEXT(BRF_CONTAS_A_PAGAR[[#This Row],[DATA VENC]],"AAAA")</f>
        <v>2023</v>
      </c>
      <c r="N73" s="1" t="str">
        <f>UPPER(TEXT(BRF_CONTAS_A_PAGAR[[#This Row],[DATA VENC]],"MMM"))</f>
        <v>SET</v>
      </c>
      <c r="O73" s="1" t="str">
        <f>IF(BRF_CONTAS_A_PAGAR[[#This Row],[DATA DO PAGT]]="","",TEXT(BRF_CONTAS_A_PAGAR[[#This Row],[DATA DO PAGT]],"AAAA"))</f>
        <v/>
      </c>
      <c r="P73" s="1" t="str">
        <f>UPPER(IF(BRF_CONTAS_A_PAGAR[[#This Row],[DATA DO PAGT]]="","",TEXT(BRF_CONTAS_A_PAGAR[[#This Row],[DATA DO PAGT]],"MMM")))</f>
        <v/>
      </c>
      <c r="Q73" s="1">
        <f>IFERROR(INDEX(BRF_MÊS_A_PAGAR[NUN_MÊS],MATCH(BRF_CONTAS_A_PAGAR[[#This Row],[MÊS_VENC]],BRF_MÊS_A_PAGAR[MÊS],0)),"")</f>
        <v>9</v>
      </c>
      <c r="R73" s="1" t="str">
        <f>IF(BRF_CONTAS_A_PAGAR[[#This Row],[MÊS_PGT]]="","",IFERROR(INDEX(BRF_MÊS_A_PAGAR[NUN_MÊS],MATCH(BRF_CONTAS_A_PAGAR[[#This Row],[MÊS_PGT]],BRF_MÊS_A_PAGAR[MÊS],0)),""))</f>
        <v/>
      </c>
      <c r="AB73"/>
      <c r="AC73"/>
      <c r="AD73"/>
      <c r="AE73"/>
      <c r="AF73"/>
      <c r="AG73"/>
      <c r="AH73"/>
      <c r="AI73"/>
      <c r="AJ73"/>
    </row>
    <row r="74" spans="1:36" ht="15" x14ac:dyDescent="0.25">
      <c r="A74" s="3">
        <v>45175</v>
      </c>
      <c r="B74" s="1" t="s">
        <v>1383</v>
      </c>
      <c r="C74" s="1" t="s">
        <v>1341</v>
      </c>
      <c r="D74" s="1" t="s">
        <v>1381</v>
      </c>
      <c r="E74" s="4">
        <v>7503.33</v>
      </c>
      <c r="F74" s="3"/>
      <c r="G74" s="1" t="s">
        <v>1466</v>
      </c>
      <c r="H74" s="1" t="s">
        <v>1339</v>
      </c>
      <c r="I74" s="1" t="s">
        <v>3456</v>
      </c>
      <c r="J74" s="1" t="s">
        <v>1347</v>
      </c>
      <c r="K74" s="1" t="s">
        <v>1348</v>
      </c>
      <c r="L74" s="1" t="s">
        <v>1349</v>
      </c>
      <c r="M74" s="1" t="str">
        <f>TEXT(BRF_CONTAS_A_PAGAR[[#This Row],[DATA VENC]],"AAAA")</f>
        <v>2023</v>
      </c>
      <c r="N74" s="1" t="str">
        <f>UPPER(TEXT(BRF_CONTAS_A_PAGAR[[#This Row],[DATA VENC]],"MMM"))</f>
        <v>SET</v>
      </c>
      <c r="O74" s="1" t="str">
        <f>IF(BRF_CONTAS_A_PAGAR[[#This Row],[DATA DO PAGT]]="","",TEXT(BRF_CONTAS_A_PAGAR[[#This Row],[DATA DO PAGT]],"AAAA"))</f>
        <v/>
      </c>
      <c r="P74" s="1" t="str">
        <f>UPPER(IF(BRF_CONTAS_A_PAGAR[[#This Row],[DATA DO PAGT]]="","",TEXT(BRF_CONTAS_A_PAGAR[[#This Row],[DATA DO PAGT]],"MMM")))</f>
        <v/>
      </c>
      <c r="Q74" s="1">
        <f>IFERROR(INDEX(BRF_MÊS_A_PAGAR[NUN_MÊS],MATCH(BRF_CONTAS_A_PAGAR[[#This Row],[MÊS_VENC]],BRF_MÊS_A_PAGAR[MÊS],0)),"")</f>
        <v>9</v>
      </c>
      <c r="R74" s="1" t="str">
        <f>IF(BRF_CONTAS_A_PAGAR[[#This Row],[MÊS_PGT]]="","",IFERROR(INDEX(BRF_MÊS_A_PAGAR[NUN_MÊS],MATCH(BRF_CONTAS_A_PAGAR[[#This Row],[MÊS_PGT]],BRF_MÊS_A_PAGAR[MÊS],0)),""))</f>
        <v/>
      </c>
      <c r="AB74"/>
      <c r="AC74"/>
      <c r="AD74"/>
      <c r="AE74"/>
      <c r="AF74"/>
      <c r="AG74"/>
      <c r="AH74"/>
      <c r="AI74"/>
      <c r="AJ74"/>
    </row>
    <row r="75" spans="1:36" ht="15" x14ac:dyDescent="0.25">
      <c r="A75" s="3">
        <v>45176</v>
      </c>
      <c r="B75" s="1" t="s">
        <v>1365</v>
      </c>
      <c r="C75" s="1" t="s">
        <v>1341</v>
      </c>
      <c r="D75" s="1">
        <v>2192457</v>
      </c>
      <c r="E75" s="4">
        <v>4656.21</v>
      </c>
      <c r="F75" s="3"/>
      <c r="G75" s="1" t="s">
        <v>1466</v>
      </c>
      <c r="H75" s="1" t="s">
        <v>1339</v>
      </c>
      <c r="I75" s="1" t="s">
        <v>3456</v>
      </c>
      <c r="J75" s="1" t="s">
        <v>1347</v>
      </c>
      <c r="K75" s="1" t="s">
        <v>1348</v>
      </c>
      <c r="L75" s="1" t="s">
        <v>1349</v>
      </c>
      <c r="M75" s="1" t="str">
        <f>TEXT(BRF_CONTAS_A_PAGAR[[#This Row],[DATA VENC]],"AAAA")</f>
        <v>2023</v>
      </c>
      <c r="N75" s="1" t="str">
        <f>UPPER(TEXT(BRF_CONTAS_A_PAGAR[[#This Row],[DATA VENC]],"MMM"))</f>
        <v>SET</v>
      </c>
      <c r="O75" s="1" t="str">
        <f>IF(BRF_CONTAS_A_PAGAR[[#This Row],[DATA DO PAGT]]="","",TEXT(BRF_CONTAS_A_PAGAR[[#This Row],[DATA DO PAGT]],"AAAA"))</f>
        <v/>
      </c>
      <c r="P75" s="1" t="str">
        <f>UPPER(IF(BRF_CONTAS_A_PAGAR[[#This Row],[DATA DO PAGT]]="","",TEXT(BRF_CONTAS_A_PAGAR[[#This Row],[DATA DO PAGT]],"MMM")))</f>
        <v/>
      </c>
      <c r="Q75" s="1">
        <f>IFERROR(INDEX(BRF_MÊS_A_PAGAR[NUN_MÊS],MATCH(BRF_CONTAS_A_PAGAR[[#This Row],[MÊS_VENC]],BRF_MÊS_A_PAGAR[MÊS],0)),"")</f>
        <v>9</v>
      </c>
      <c r="R75" s="1" t="str">
        <f>IF(BRF_CONTAS_A_PAGAR[[#This Row],[MÊS_PGT]]="","",IFERROR(INDEX(BRF_MÊS_A_PAGAR[NUN_MÊS],MATCH(BRF_CONTAS_A_PAGAR[[#This Row],[MÊS_PGT]],BRF_MÊS_A_PAGAR[MÊS],0)),""))</f>
        <v/>
      </c>
      <c r="AB75"/>
      <c r="AC75"/>
      <c r="AD75"/>
      <c r="AE75"/>
      <c r="AF75"/>
      <c r="AG75"/>
      <c r="AH75"/>
      <c r="AI75"/>
      <c r="AJ75"/>
    </row>
    <row r="76" spans="1:36" x14ac:dyDescent="0.2">
      <c r="A76" s="3">
        <v>45176</v>
      </c>
      <c r="B76" s="1" t="s">
        <v>1169</v>
      </c>
      <c r="E76" s="4">
        <v>450</v>
      </c>
      <c r="F76" s="3"/>
      <c r="G76" s="1" t="s">
        <v>1466</v>
      </c>
      <c r="H76" s="1" t="s">
        <v>1435</v>
      </c>
      <c r="I76" s="1" t="s">
        <v>1442</v>
      </c>
      <c r="J76" s="1" t="s">
        <v>1347</v>
      </c>
      <c r="K76" s="1" t="s">
        <v>1516</v>
      </c>
      <c r="L76" s="1" t="s">
        <v>1463</v>
      </c>
      <c r="M76" s="1" t="str">
        <f>TEXT(BRF_CONTAS_A_PAGAR[[#This Row],[DATA VENC]],"AAAA")</f>
        <v>2023</v>
      </c>
      <c r="N76" s="1" t="str">
        <f>UPPER(TEXT(BRF_CONTAS_A_PAGAR[[#This Row],[DATA VENC]],"MMM"))</f>
        <v>SET</v>
      </c>
      <c r="O76" s="1" t="str">
        <f>IF(BRF_CONTAS_A_PAGAR[[#This Row],[DATA DO PAGT]]="","",TEXT(BRF_CONTAS_A_PAGAR[[#This Row],[DATA DO PAGT]],"AAAA"))</f>
        <v/>
      </c>
      <c r="P76" s="1" t="str">
        <f>UPPER(IF(BRF_CONTAS_A_PAGAR[[#This Row],[DATA DO PAGT]]="","",TEXT(BRF_CONTAS_A_PAGAR[[#This Row],[DATA DO PAGT]],"MMM")))</f>
        <v/>
      </c>
      <c r="Q76" s="1">
        <f>IFERROR(INDEX(BRF_MÊS_A_PAGAR[NUN_MÊS],MATCH(BRF_CONTAS_A_PAGAR[[#This Row],[MÊS_VENC]],BRF_MÊS_A_PAGAR[MÊS],0)),"")</f>
        <v>9</v>
      </c>
      <c r="R76" s="1" t="str">
        <f>IF(BRF_CONTAS_A_PAGAR[[#This Row],[MÊS_PGT]]="","",IFERROR(INDEX(BRF_MÊS_A_PAGAR[NUN_MÊS],MATCH(BRF_CONTAS_A_PAGAR[[#This Row],[MÊS_PGT]],BRF_MÊS_A_PAGAR[MÊS],0)),""))</f>
        <v/>
      </c>
    </row>
    <row r="77" spans="1:36" x14ac:dyDescent="0.2">
      <c r="A77" s="3">
        <v>45176</v>
      </c>
      <c r="B77" s="1" t="s">
        <v>1445</v>
      </c>
      <c r="C77" s="1" t="s">
        <v>1341</v>
      </c>
      <c r="D77" s="1" t="s">
        <v>1449</v>
      </c>
      <c r="E77" s="4">
        <v>1400</v>
      </c>
      <c r="F77" s="3"/>
      <c r="G77" s="1" t="s">
        <v>1466</v>
      </c>
      <c r="H77" s="1" t="s">
        <v>1435</v>
      </c>
      <c r="I77" s="1" t="s">
        <v>1450</v>
      </c>
      <c r="J77" s="1" t="s">
        <v>1347</v>
      </c>
      <c r="K77" s="1" t="s">
        <v>1503</v>
      </c>
      <c r="L77" s="1" t="s">
        <v>1441</v>
      </c>
      <c r="M77" s="1" t="str">
        <f>TEXT(BRF_CONTAS_A_PAGAR[[#This Row],[DATA VENC]],"AAAA")</f>
        <v>2023</v>
      </c>
      <c r="N77" s="1" t="str">
        <f>UPPER(TEXT(BRF_CONTAS_A_PAGAR[[#This Row],[DATA VENC]],"MMM"))</f>
        <v>SET</v>
      </c>
      <c r="O77" s="1" t="str">
        <f>IF(BRF_CONTAS_A_PAGAR[[#This Row],[DATA DO PAGT]]="","",TEXT(BRF_CONTAS_A_PAGAR[[#This Row],[DATA DO PAGT]],"AAAA"))</f>
        <v/>
      </c>
      <c r="P77" s="1" t="str">
        <f>UPPER(IF(BRF_CONTAS_A_PAGAR[[#This Row],[DATA DO PAGT]]="","",TEXT(BRF_CONTAS_A_PAGAR[[#This Row],[DATA DO PAGT]],"MMM")))</f>
        <v/>
      </c>
      <c r="Q77" s="1">
        <f>IFERROR(INDEX(BRF_MÊS_A_PAGAR[NUN_MÊS],MATCH(BRF_CONTAS_A_PAGAR[[#This Row],[MÊS_VENC]],BRF_MÊS_A_PAGAR[MÊS],0)),"")</f>
        <v>9</v>
      </c>
      <c r="R77" s="1" t="str">
        <f>IF(BRF_CONTAS_A_PAGAR[[#This Row],[MÊS_PGT]]="","",IFERROR(INDEX(BRF_MÊS_A_PAGAR[NUN_MÊS],MATCH(BRF_CONTAS_A_PAGAR[[#This Row],[MÊS_PGT]],BRF_MÊS_A_PAGAR[MÊS],0)),""))</f>
        <v/>
      </c>
    </row>
    <row r="78" spans="1:36" x14ac:dyDescent="0.2">
      <c r="A78" s="3">
        <v>45176</v>
      </c>
      <c r="B78" s="1" t="s">
        <v>1452</v>
      </c>
      <c r="C78" s="1" t="s">
        <v>1341</v>
      </c>
      <c r="D78" s="1" t="s">
        <v>1449</v>
      </c>
      <c r="E78" s="4">
        <v>1618.1</v>
      </c>
      <c r="F78" s="3"/>
      <c r="G78" s="1" t="s">
        <v>1466</v>
      </c>
      <c r="H78" s="1" t="s">
        <v>1435</v>
      </c>
      <c r="I78" s="1" t="s">
        <v>1456</v>
      </c>
      <c r="J78" s="1" t="s">
        <v>1347</v>
      </c>
      <c r="K78" s="1" t="s">
        <v>1516</v>
      </c>
      <c r="L78" s="1" t="s">
        <v>1443</v>
      </c>
      <c r="M78" s="1" t="str">
        <f>TEXT(BRF_CONTAS_A_PAGAR[[#This Row],[DATA VENC]],"AAAA")</f>
        <v>2023</v>
      </c>
      <c r="N78" s="1" t="str">
        <f>UPPER(TEXT(BRF_CONTAS_A_PAGAR[[#This Row],[DATA VENC]],"MMM"))</f>
        <v>SET</v>
      </c>
      <c r="O78" s="1" t="str">
        <f>IF(BRF_CONTAS_A_PAGAR[[#This Row],[DATA DO PAGT]]="","",TEXT(BRF_CONTAS_A_PAGAR[[#This Row],[DATA DO PAGT]],"AAAA"))</f>
        <v/>
      </c>
      <c r="P78" s="1" t="str">
        <f>UPPER(IF(BRF_CONTAS_A_PAGAR[[#This Row],[DATA DO PAGT]]="","",TEXT(BRF_CONTAS_A_PAGAR[[#This Row],[DATA DO PAGT]],"MMM")))</f>
        <v/>
      </c>
      <c r="Q78" s="1">
        <f>IFERROR(INDEX(BRF_MÊS_A_PAGAR[NUN_MÊS],MATCH(BRF_CONTAS_A_PAGAR[[#This Row],[MÊS_VENC]],BRF_MÊS_A_PAGAR[MÊS],0)),"")</f>
        <v>9</v>
      </c>
      <c r="R78" s="1" t="str">
        <f>IF(BRF_CONTAS_A_PAGAR[[#This Row],[MÊS_PGT]]="","",IFERROR(INDEX(BRF_MÊS_A_PAGAR[NUN_MÊS],MATCH(BRF_CONTAS_A_PAGAR[[#This Row],[MÊS_PGT]],BRF_MÊS_A_PAGAR[MÊS],0)),""))</f>
        <v/>
      </c>
    </row>
    <row r="79" spans="1:36" x14ac:dyDescent="0.2">
      <c r="A79" s="3">
        <v>45177</v>
      </c>
      <c r="B79" s="1" t="s">
        <v>1342</v>
      </c>
      <c r="C79" s="1" t="s">
        <v>1341</v>
      </c>
      <c r="D79" s="1">
        <v>20035734765</v>
      </c>
      <c r="E79" s="4">
        <v>9402</v>
      </c>
      <c r="F79" s="3"/>
      <c r="G79" s="1" t="s">
        <v>1466</v>
      </c>
      <c r="H79" s="1" t="s">
        <v>1339</v>
      </c>
      <c r="I79" s="1" t="s">
        <v>3456</v>
      </c>
      <c r="J79" s="1" t="s">
        <v>1347</v>
      </c>
      <c r="K79" s="1" t="s">
        <v>1348</v>
      </c>
      <c r="L79" s="1" t="s">
        <v>1349</v>
      </c>
      <c r="M79" s="1" t="str">
        <f>TEXT(BRF_CONTAS_A_PAGAR[[#This Row],[DATA VENC]],"AAAA")</f>
        <v>2023</v>
      </c>
      <c r="N79" s="1" t="str">
        <f>UPPER(TEXT(BRF_CONTAS_A_PAGAR[[#This Row],[DATA VENC]],"MMM"))</f>
        <v>SET</v>
      </c>
      <c r="O79" s="1" t="str">
        <f>IF(BRF_CONTAS_A_PAGAR[[#This Row],[DATA DO PAGT]]="","",TEXT(BRF_CONTAS_A_PAGAR[[#This Row],[DATA DO PAGT]],"AAAA"))</f>
        <v/>
      </c>
      <c r="P79" s="1" t="str">
        <f>UPPER(IF(BRF_CONTAS_A_PAGAR[[#This Row],[DATA DO PAGT]]="","",TEXT(BRF_CONTAS_A_PAGAR[[#This Row],[DATA DO PAGT]],"MMM")))</f>
        <v/>
      </c>
      <c r="Q79" s="1">
        <f>IFERROR(INDEX(BRF_MÊS_A_PAGAR[NUN_MÊS],MATCH(BRF_CONTAS_A_PAGAR[[#This Row],[MÊS_VENC]],BRF_MÊS_A_PAGAR[MÊS],0)),"")</f>
        <v>9</v>
      </c>
      <c r="R79" s="1" t="str">
        <f>IF(BRF_CONTAS_A_PAGAR[[#This Row],[MÊS_PGT]]="","",IFERROR(INDEX(BRF_MÊS_A_PAGAR[NUN_MÊS],MATCH(BRF_CONTAS_A_PAGAR[[#This Row],[MÊS_PGT]],BRF_MÊS_A_PAGAR[MÊS],0)),""))</f>
        <v/>
      </c>
    </row>
    <row r="80" spans="1:36" x14ac:dyDescent="0.2">
      <c r="A80" s="3">
        <v>45177</v>
      </c>
      <c r="B80" s="1" t="s">
        <v>1355</v>
      </c>
      <c r="C80" s="1" t="s">
        <v>1341</v>
      </c>
      <c r="D80" s="1">
        <v>2192849</v>
      </c>
      <c r="E80" s="4">
        <v>1552.88</v>
      </c>
      <c r="F80" s="3"/>
      <c r="G80" s="1" t="s">
        <v>1466</v>
      </c>
      <c r="H80" s="1" t="s">
        <v>1339</v>
      </c>
      <c r="I80" s="1" t="s">
        <v>3456</v>
      </c>
      <c r="J80" s="1" t="s">
        <v>1347</v>
      </c>
      <c r="K80" s="1" t="s">
        <v>1348</v>
      </c>
      <c r="L80" s="1" t="s">
        <v>1349</v>
      </c>
      <c r="M80" s="1" t="str">
        <f>TEXT(BRF_CONTAS_A_PAGAR[[#This Row],[DATA VENC]],"AAAA")</f>
        <v>2023</v>
      </c>
      <c r="N80" s="1" t="str">
        <f>UPPER(TEXT(BRF_CONTAS_A_PAGAR[[#This Row],[DATA VENC]],"MMM"))</f>
        <v>SET</v>
      </c>
      <c r="O80" s="1" t="str">
        <f>IF(BRF_CONTAS_A_PAGAR[[#This Row],[DATA DO PAGT]]="","",TEXT(BRF_CONTAS_A_PAGAR[[#This Row],[DATA DO PAGT]],"AAAA"))</f>
        <v/>
      </c>
      <c r="P80" s="1" t="str">
        <f>UPPER(IF(BRF_CONTAS_A_PAGAR[[#This Row],[DATA DO PAGT]]="","",TEXT(BRF_CONTAS_A_PAGAR[[#This Row],[DATA DO PAGT]],"MMM")))</f>
        <v/>
      </c>
      <c r="Q80" s="1">
        <f>IFERROR(INDEX(BRF_MÊS_A_PAGAR[NUN_MÊS],MATCH(BRF_CONTAS_A_PAGAR[[#This Row],[MÊS_VENC]],BRF_MÊS_A_PAGAR[MÊS],0)),"")</f>
        <v>9</v>
      </c>
      <c r="R80" s="1" t="str">
        <f>IF(BRF_CONTAS_A_PAGAR[[#This Row],[MÊS_PGT]]="","",IFERROR(INDEX(BRF_MÊS_A_PAGAR[NUN_MÊS],MATCH(BRF_CONTAS_A_PAGAR[[#This Row],[MÊS_PGT]],BRF_MÊS_A_PAGAR[MÊS],0)),""))</f>
        <v/>
      </c>
    </row>
    <row r="81" spans="1:18" x14ac:dyDescent="0.2">
      <c r="A81" s="3">
        <v>45177</v>
      </c>
      <c r="B81" s="1" t="s">
        <v>1360</v>
      </c>
      <c r="C81" s="1" t="s">
        <v>1341</v>
      </c>
      <c r="D81" s="1">
        <v>2192846</v>
      </c>
      <c r="E81" s="4">
        <v>1552.88</v>
      </c>
      <c r="F81" s="3"/>
      <c r="G81" s="1" t="s">
        <v>1466</v>
      </c>
      <c r="H81" s="1" t="s">
        <v>1339</v>
      </c>
      <c r="I81" s="1" t="s">
        <v>3456</v>
      </c>
      <c r="J81" s="1" t="s">
        <v>1347</v>
      </c>
      <c r="K81" s="1" t="s">
        <v>1348</v>
      </c>
      <c r="L81" s="1" t="s">
        <v>1349</v>
      </c>
      <c r="M81" s="1" t="str">
        <f>TEXT(BRF_CONTAS_A_PAGAR[[#This Row],[DATA VENC]],"AAAA")</f>
        <v>2023</v>
      </c>
      <c r="N81" s="1" t="str">
        <f>UPPER(TEXT(BRF_CONTAS_A_PAGAR[[#This Row],[DATA VENC]],"MMM"))</f>
        <v>SET</v>
      </c>
      <c r="O81" s="1" t="str">
        <f>IF(BRF_CONTAS_A_PAGAR[[#This Row],[DATA DO PAGT]]="","",TEXT(BRF_CONTAS_A_PAGAR[[#This Row],[DATA DO PAGT]],"AAAA"))</f>
        <v/>
      </c>
      <c r="P81" s="1" t="str">
        <f>UPPER(IF(BRF_CONTAS_A_PAGAR[[#This Row],[DATA DO PAGT]]="","",TEXT(BRF_CONTAS_A_PAGAR[[#This Row],[DATA DO PAGT]],"MMM")))</f>
        <v/>
      </c>
      <c r="Q81" s="1">
        <f>IFERROR(INDEX(BRF_MÊS_A_PAGAR[NUN_MÊS],MATCH(BRF_CONTAS_A_PAGAR[[#This Row],[MÊS_VENC]],BRF_MÊS_A_PAGAR[MÊS],0)),"")</f>
        <v>9</v>
      </c>
      <c r="R81" s="1" t="str">
        <f>IF(BRF_CONTAS_A_PAGAR[[#This Row],[MÊS_PGT]]="","",IFERROR(INDEX(BRF_MÊS_A_PAGAR[NUN_MÊS],MATCH(BRF_CONTAS_A_PAGAR[[#This Row],[MÊS_PGT]],BRF_MÊS_A_PAGAR[MÊS],0)),""))</f>
        <v/>
      </c>
    </row>
    <row r="82" spans="1:18" x14ac:dyDescent="0.2">
      <c r="A82" s="3">
        <v>45180</v>
      </c>
      <c r="B82" s="1" t="s">
        <v>1494</v>
      </c>
      <c r="C82" s="1" t="s">
        <v>1341</v>
      </c>
      <c r="D82" s="1" t="s">
        <v>1492</v>
      </c>
      <c r="E82" s="4">
        <v>10786.99</v>
      </c>
      <c r="F82" s="3"/>
      <c r="G82" s="1" t="s">
        <v>1466</v>
      </c>
      <c r="H82" s="1" t="s">
        <v>1339</v>
      </c>
      <c r="I82" s="1" t="s">
        <v>3456</v>
      </c>
      <c r="J82" s="1" t="s">
        <v>1347</v>
      </c>
      <c r="K82" s="1" t="s">
        <v>1348</v>
      </c>
      <c r="L82" s="1" t="s">
        <v>1460</v>
      </c>
      <c r="M82" s="1" t="str">
        <f>TEXT(BRF_CONTAS_A_PAGAR[[#This Row],[DATA VENC]],"AAAA")</f>
        <v>2023</v>
      </c>
      <c r="N82" s="1" t="str">
        <f>UPPER(TEXT(BRF_CONTAS_A_PAGAR[[#This Row],[DATA VENC]],"MMM"))</f>
        <v>SET</v>
      </c>
      <c r="O82" s="1" t="str">
        <f>IF(BRF_CONTAS_A_PAGAR[[#This Row],[DATA DO PAGT]]="","",TEXT(BRF_CONTAS_A_PAGAR[[#This Row],[DATA DO PAGT]],"AAAA"))</f>
        <v/>
      </c>
      <c r="P82" s="1" t="str">
        <f>UPPER(IF(BRF_CONTAS_A_PAGAR[[#This Row],[DATA DO PAGT]]="","",TEXT(BRF_CONTAS_A_PAGAR[[#This Row],[DATA DO PAGT]],"MMM")))</f>
        <v/>
      </c>
      <c r="Q82" s="1">
        <f>IFERROR(INDEX(BRF_MÊS_A_PAGAR[NUN_MÊS],MATCH(BRF_CONTAS_A_PAGAR[[#This Row],[MÊS_VENC]],BRF_MÊS_A_PAGAR[MÊS],0)),"")</f>
        <v>9</v>
      </c>
      <c r="R82" s="1" t="str">
        <f>IF(BRF_CONTAS_A_PAGAR[[#This Row],[MÊS_PGT]]="","",IFERROR(INDEX(BRF_MÊS_A_PAGAR[NUN_MÊS],MATCH(BRF_CONTAS_A_PAGAR[[#This Row],[MÊS_PGT]],BRF_MÊS_A_PAGAR[MÊS],0)),""))</f>
        <v/>
      </c>
    </row>
    <row r="83" spans="1:18" x14ac:dyDescent="0.2">
      <c r="A83" s="3">
        <v>45180</v>
      </c>
      <c r="B83" s="1" t="s">
        <v>1488</v>
      </c>
      <c r="C83" s="1" t="s">
        <v>1341</v>
      </c>
      <c r="D83" s="1" t="s">
        <v>1487</v>
      </c>
      <c r="E83" s="4">
        <v>10786.99</v>
      </c>
      <c r="F83" s="3"/>
      <c r="G83" s="1" t="s">
        <v>1466</v>
      </c>
      <c r="H83" s="1" t="s">
        <v>1339</v>
      </c>
      <c r="I83" s="1" t="s">
        <v>3456</v>
      </c>
      <c r="J83" s="1" t="s">
        <v>1347</v>
      </c>
      <c r="K83" s="1" t="s">
        <v>1348</v>
      </c>
      <c r="L83" s="1" t="s">
        <v>1460</v>
      </c>
      <c r="M83" s="1" t="str">
        <f>TEXT(BRF_CONTAS_A_PAGAR[[#This Row],[DATA VENC]],"AAAA")</f>
        <v>2023</v>
      </c>
      <c r="N83" s="1" t="str">
        <f>UPPER(TEXT(BRF_CONTAS_A_PAGAR[[#This Row],[DATA VENC]],"MMM"))</f>
        <v>SET</v>
      </c>
      <c r="O83" s="1" t="str">
        <f>IF(BRF_CONTAS_A_PAGAR[[#This Row],[DATA DO PAGT]]="","",TEXT(BRF_CONTAS_A_PAGAR[[#This Row],[DATA DO PAGT]],"AAAA"))</f>
        <v/>
      </c>
      <c r="P83" s="1" t="str">
        <f>UPPER(IF(BRF_CONTAS_A_PAGAR[[#This Row],[DATA DO PAGT]]="","",TEXT(BRF_CONTAS_A_PAGAR[[#This Row],[DATA DO PAGT]],"MMM")))</f>
        <v/>
      </c>
      <c r="Q83" s="1">
        <f>IFERROR(INDEX(BRF_MÊS_A_PAGAR[NUN_MÊS],MATCH(BRF_CONTAS_A_PAGAR[[#This Row],[MÊS_VENC]],BRF_MÊS_A_PAGAR[MÊS],0)),"")</f>
        <v>9</v>
      </c>
      <c r="R83" s="1" t="str">
        <f>IF(BRF_CONTAS_A_PAGAR[[#This Row],[MÊS_PGT]]="","",IFERROR(INDEX(BRF_MÊS_A_PAGAR[NUN_MÊS],MATCH(BRF_CONTAS_A_PAGAR[[#This Row],[MÊS_PGT]],BRF_MÊS_A_PAGAR[MÊS],0)),""))</f>
        <v/>
      </c>
    </row>
    <row r="84" spans="1:18" x14ac:dyDescent="0.2">
      <c r="A84" s="3">
        <v>45180</v>
      </c>
      <c r="B84" s="1" t="s">
        <v>1179</v>
      </c>
      <c r="E84" s="4">
        <v>272.95</v>
      </c>
      <c r="F84" s="3"/>
      <c r="G84" s="1" t="s">
        <v>1466</v>
      </c>
      <c r="H84" s="1" t="s">
        <v>1435</v>
      </c>
      <c r="I84" s="1" t="s">
        <v>1499</v>
      </c>
      <c r="J84" s="1" t="s">
        <v>1347</v>
      </c>
      <c r="K84" s="1" t="s">
        <v>1516</v>
      </c>
      <c r="L84" s="1" t="s">
        <v>1464</v>
      </c>
      <c r="M84" s="1" t="str">
        <f>TEXT(BRF_CONTAS_A_PAGAR[[#This Row],[DATA VENC]],"AAAA")</f>
        <v>2023</v>
      </c>
      <c r="N84" s="1" t="str">
        <f>UPPER(TEXT(BRF_CONTAS_A_PAGAR[[#This Row],[DATA VENC]],"MMM"))</f>
        <v>SET</v>
      </c>
      <c r="O84" s="1" t="str">
        <f>IF(BRF_CONTAS_A_PAGAR[[#This Row],[DATA DO PAGT]]="","",TEXT(BRF_CONTAS_A_PAGAR[[#This Row],[DATA DO PAGT]],"AAAA"))</f>
        <v/>
      </c>
      <c r="P84" s="1" t="str">
        <f>UPPER(IF(BRF_CONTAS_A_PAGAR[[#This Row],[DATA DO PAGT]]="","",TEXT(BRF_CONTAS_A_PAGAR[[#This Row],[DATA DO PAGT]],"MMM")))</f>
        <v/>
      </c>
      <c r="Q84" s="1">
        <f>IFERROR(INDEX(BRF_MÊS_A_PAGAR[NUN_MÊS],MATCH(BRF_CONTAS_A_PAGAR[[#This Row],[MÊS_VENC]],BRF_MÊS_A_PAGAR[MÊS],0)),"")</f>
        <v>9</v>
      </c>
      <c r="R84" s="1" t="str">
        <f>IF(BRF_CONTAS_A_PAGAR[[#This Row],[MÊS_PGT]]="","",IFERROR(INDEX(BRF_MÊS_A_PAGAR[NUN_MÊS],MATCH(BRF_CONTAS_A_PAGAR[[#This Row],[MÊS_PGT]],BRF_MÊS_A_PAGAR[MÊS],0)),""))</f>
        <v/>
      </c>
    </row>
    <row r="85" spans="1:18" x14ac:dyDescent="0.2">
      <c r="A85" s="3">
        <v>45180</v>
      </c>
      <c r="B85" s="1" t="s">
        <v>1180</v>
      </c>
      <c r="E85" s="4">
        <v>155</v>
      </c>
      <c r="F85" s="3"/>
      <c r="G85" s="1" t="s">
        <v>1466</v>
      </c>
      <c r="H85" s="1" t="s">
        <v>1435</v>
      </c>
      <c r="I85" s="1" t="s">
        <v>1499</v>
      </c>
      <c r="J85" s="1" t="s">
        <v>1347</v>
      </c>
      <c r="K85" s="1" t="s">
        <v>1516</v>
      </c>
      <c r="L85" s="1" t="s">
        <v>1464</v>
      </c>
      <c r="M85" s="1" t="str">
        <f>TEXT(BRF_CONTAS_A_PAGAR[[#This Row],[DATA VENC]],"AAAA")</f>
        <v>2023</v>
      </c>
      <c r="N85" s="1" t="str">
        <f>UPPER(TEXT(BRF_CONTAS_A_PAGAR[[#This Row],[DATA VENC]],"MMM"))</f>
        <v>SET</v>
      </c>
      <c r="O85" s="1" t="str">
        <f>IF(BRF_CONTAS_A_PAGAR[[#This Row],[DATA DO PAGT]]="","",TEXT(BRF_CONTAS_A_PAGAR[[#This Row],[DATA DO PAGT]],"AAAA"))</f>
        <v/>
      </c>
      <c r="P85" s="1" t="str">
        <f>UPPER(IF(BRF_CONTAS_A_PAGAR[[#This Row],[DATA DO PAGT]]="","",TEXT(BRF_CONTAS_A_PAGAR[[#This Row],[DATA DO PAGT]],"MMM")))</f>
        <v/>
      </c>
      <c r="Q85" s="1">
        <f>IFERROR(INDEX(BRF_MÊS_A_PAGAR[NUN_MÊS],MATCH(BRF_CONTAS_A_PAGAR[[#This Row],[MÊS_VENC]],BRF_MÊS_A_PAGAR[MÊS],0)),"")</f>
        <v>9</v>
      </c>
      <c r="R85" s="1" t="str">
        <f>IF(BRF_CONTAS_A_PAGAR[[#This Row],[MÊS_PGT]]="","",IFERROR(INDEX(BRF_MÊS_A_PAGAR[NUN_MÊS],MATCH(BRF_CONTAS_A_PAGAR[[#This Row],[MÊS_PGT]],BRF_MÊS_A_PAGAR[MÊS],0)),""))</f>
        <v/>
      </c>
    </row>
    <row r="86" spans="1:18" x14ac:dyDescent="0.2">
      <c r="A86" s="3">
        <v>45180</v>
      </c>
      <c r="B86" s="1" t="s">
        <v>1213</v>
      </c>
      <c r="E86" s="4">
        <v>1000</v>
      </c>
      <c r="F86" s="3"/>
      <c r="G86" s="1" t="s">
        <v>1466</v>
      </c>
      <c r="H86" s="1" t="s">
        <v>1435</v>
      </c>
      <c r="I86" s="1" t="s">
        <v>1509</v>
      </c>
      <c r="J86" s="1" t="s">
        <v>1347</v>
      </c>
      <c r="K86" s="1" t="s">
        <v>1516</v>
      </c>
      <c r="L86" s="1" t="s">
        <v>1468</v>
      </c>
      <c r="M86" s="1" t="str">
        <f>TEXT(BRF_CONTAS_A_PAGAR[[#This Row],[DATA VENC]],"AAAA")</f>
        <v>2023</v>
      </c>
      <c r="N86" s="1" t="str">
        <f>UPPER(TEXT(BRF_CONTAS_A_PAGAR[[#This Row],[DATA VENC]],"MMM"))</f>
        <v>SET</v>
      </c>
      <c r="O86" s="1" t="str">
        <f>IF(BRF_CONTAS_A_PAGAR[[#This Row],[DATA DO PAGT]]="","",TEXT(BRF_CONTAS_A_PAGAR[[#This Row],[DATA DO PAGT]],"AAAA"))</f>
        <v/>
      </c>
      <c r="P86" s="1" t="str">
        <f>UPPER(IF(BRF_CONTAS_A_PAGAR[[#This Row],[DATA DO PAGT]]="","",TEXT(BRF_CONTAS_A_PAGAR[[#This Row],[DATA DO PAGT]],"MMM")))</f>
        <v/>
      </c>
      <c r="Q86" s="1">
        <f>IFERROR(INDEX(BRF_MÊS_A_PAGAR[NUN_MÊS],MATCH(BRF_CONTAS_A_PAGAR[[#This Row],[MÊS_VENC]],BRF_MÊS_A_PAGAR[MÊS],0)),"")</f>
        <v>9</v>
      </c>
      <c r="R86" s="1" t="str">
        <f>IF(BRF_CONTAS_A_PAGAR[[#This Row],[MÊS_PGT]]="","",IFERROR(INDEX(BRF_MÊS_A_PAGAR[NUN_MÊS],MATCH(BRF_CONTAS_A_PAGAR[[#This Row],[MÊS_PGT]],BRF_MÊS_A_PAGAR[MÊS],0)),""))</f>
        <v/>
      </c>
    </row>
    <row r="87" spans="1:18" x14ac:dyDescent="0.2">
      <c r="A87" s="3">
        <v>45180</v>
      </c>
      <c r="B87" s="1" t="s">
        <v>1182</v>
      </c>
      <c r="E87" s="4">
        <v>5000</v>
      </c>
      <c r="F87" s="3"/>
      <c r="G87" s="1" t="s">
        <v>1466</v>
      </c>
      <c r="H87" s="1" t="s">
        <v>1435</v>
      </c>
      <c r="I87" s="1" t="s">
        <v>1498</v>
      </c>
      <c r="J87" s="1" t="s">
        <v>1417</v>
      </c>
      <c r="K87" s="1" t="s">
        <v>1348</v>
      </c>
      <c r="L87" s="1" t="s">
        <v>1469</v>
      </c>
      <c r="M87" s="1" t="str">
        <f>TEXT(BRF_CONTAS_A_PAGAR[[#This Row],[DATA VENC]],"AAAA")</f>
        <v>2023</v>
      </c>
      <c r="N87" s="1" t="str">
        <f>UPPER(TEXT(BRF_CONTAS_A_PAGAR[[#This Row],[DATA VENC]],"MMM"))</f>
        <v>SET</v>
      </c>
      <c r="O87" s="1" t="str">
        <f>IF(BRF_CONTAS_A_PAGAR[[#This Row],[DATA DO PAGT]]="","",TEXT(BRF_CONTAS_A_PAGAR[[#This Row],[DATA DO PAGT]],"AAAA"))</f>
        <v/>
      </c>
      <c r="P87" s="1" t="str">
        <f>UPPER(IF(BRF_CONTAS_A_PAGAR[[#This Row],[DATA DO PAGT]]="","",TEXT(BRF_CONTAS_A_PAGAR[[#This Row],[DATA DO PAGT]],"MMM")))</f>
        <v/>
      </c>
      <c r="Q87" s="1">
        <f>IFERROR(INDEX(BRF_MÊS_A_PAGAR[NUN_MÊS],MATCH(BRF_CONTAS_A_PAGAR[[#This Row],[MÊS_VENC]],BRF_MÊS_A_PAGAR[MÊS],0)),"")</f>
        <v>9</v>
      </c>
      <c r="R87" s="1" t="str">
        <f>IF(BRF_CONTAS_A_PAGAR[[#This Row],[MÊS_PGT]]="","",IFERROR(INDEX(BRF_MÊS_A_PAGAR[NUN_MÊS],MATCH(BRF_CONTAS_A_PAGAR[[#This Row],[MÊS_PGT]],BRF_MÊS_A_PAGAR[MÊS],0)),""))</f>
        <v/>
      </c>
    </row>
    <row r="88" spans="1:18" x14ac:dyDescent="0.2">
      <c r="A88" s="3">
        <v>45180</v>
      </c>
      <c r="B88" s="1" t="s">
        <v>1181</v>
      </c>
      <c r="E88" s="4">
        <v>100</v>
      </c>
      <c r="F88" s="3"/>
      <c r="G88" s="1" t="s">
        <v>1466</v>
      </c>
      <c r="H88" s="1" t="s">
        <v>1435</v>
      </c>
      <c r="I88" s="1" t="s">
        <v>1498</v>
      </c>
      <c r="J88" s="1" t="s">
        <v>1417</v>
      </c>
      <c r="K88" s="1" t="s">
        <v>1437</v>
      </c>
      <c r="L88" s="1" t="s">
        <v>1470</v>
      </c>
      <c r="M88" s="1" t="str">
        <f>TEXT(BRF_CONTAS_A_PAGAR[[#This Row],[DATA VENC]],"AAAA")</f>
        <v>2023</v>
      </c>
      <c r="N88" s="1" t="str">
        <f>UPPER(TEXT(BRF_CONTAS_A_PAGAR[[#This Row],[DATA VENC]],"MMM"))</f>
        <v>SET</v>
      </c>
      <c r="O88" s="1" t="str">
        <f>IF(BRF_CONTAS_A_PAGAR[[#This Row],[DATA DO PAGT]]="","",TEXT(BRF_CONTAS_A_PAGAR[[#This Row],[DATA DO PAGT]],"AAAA"))</f>
        <v/>
      </c>
      <c r="P88" s="1" t="str">
        <f>UPPER(IF(BRF_CONTAS_A_PAGAR[[#This Row],[DATA DO PAGT]]="","",TEXT(BRF_CONTAS_A_PAGAR[[#This Row],[DATA DO PAGT]],"MMM")))</f>
        <v/>
      </c>
      <c r="Q88" s="1">
        <f>IFERROR(INDEX(BRF_MÊS_A_PAGAR[NUN_MÊS],MATCH(BRF_CONTAS_A_PAGAR[[#This Row],[MÊS_VENC]],BRF_MÊS_A_PAGAR[MÊS],0)),"")</f>
        <v>9</v>
      </c>
      <c r="R88" s="1" t="str">
        <f>IF(BRF_CONTAS_A_PAGAR[[#This Row],[MÊS_PGT]]="","",IFERROR(INDEX(BRF_MÊS_A_PAGAR[NUN_MÊS],MATCH(BRF_CONTAS_A_PAGAR[[#This Row],[MÊS_PGT]],BRF_MÊS_A_PAGAR[MÊS],0)),""))</f>
        <v/>
      </c>
    </row>
    <row r="89" spans="1:18" x14ac:dyDescent="0.2">
      <c r="A89" s="3">
        <v>45180</v>
      </c>
      <c r="B89" s="1" t="s">
        <v>1156</v>
      </c>
      <c r="E89" s="4">
        <v>65.78</v>
      </c>
      <c r="F89" s="3"/>
      <c r="G89" s="1" t="s">
        <v>1466</v>
      </c>
      <c r="H89" s="1" t="s">
        <v>1435</v>
      </c>
      <c r="I89" s="1" t="s">
        <v>1502</v>
      </c>
      <c r="J89" s="1" t="s">
        <v>1347</v>
      </c>
      <c r="K89" s="1" t="s">
        <v>1437</v>
      </c>
      <c r="L89" s="1" t="s">
        <v>3387</v>
      </c>
      <c r="M89" s="1" t="str">
        <f>TEXT(BRF_CONTAS_A_PAGAR[[#This Row],[DATA VENC]],"AAAA")</f>
        <v>2023</v>
      </c>
      <c r="N89" s="1" t="str">
        <f>UPPER(TEXT(BRF_CONTAS_A_PAGAR[[#This Row],[DATA VENC]],"MMM"))</f>
        <v>SET</v>
      </c>
      <c r="O89" s="1" t="str">
        <f>IF(BRF_CONTAS_A_PAGAR[[#This Row],[DATA DO PAGT]]="","",TEXT(BRF_CONTAS_A_PAGAR[[#This Row],[DATA DO PAGT]],"AAAA"))</f>
        <v/>
      </c>
      <c r="P89" s="1" t="str">
        <f>UPPER(IF(BRF_CONTAS_A_PAGAR[[#This Row],[DATA DO PAGT]]="","",TEXT(BRF_CONTAS_A_PAGAR[[#This Row],[DATA DO PAGT]],"MMM")))</f>
        <v/>
      </c>
      <c r="Q89" s="1">
        <f>IFERROR(INDEX(BRF_MÊS_A_PAGAR[NUN_MÊS],MATCH(BRF_CONTAS_A_PAGAR[[#This Row],[MÊS_VENC]],BRF_MÊS_A_PAGAR[MÊS],0)),"")</f>
        <v>9</v>
      </c>
      <c r="R89" s="1" t="str">
        <f>IF(BRF_CONTAS_A_PAGAR[[#This Row],[MÊS_PGT]]="","",IFERROR(INDEX(BRF_MÊS_A_PAGAR[NUN_MÊS],MATCH(BRF_CONTAS_A_PAGAR[[#This Row],[MÊS_PGT]],BRF_MÊS_A_PAGAR[MÊS],0)),""))</f>
        <v/>
      </c>
    </row>
    <row r="90" spans="1:18" x14ac:dyDescent="0.2">
      <c r="A90" s="3">
        <v>45182</v>
      </c>
      <c r="B90" s="1" t="s">
        <v>1420</v>
      </c>
      <c r="C90" s="1" t="s">
        <v>151</v>
      </c>
      <c r="D90" s="1" t="s">
        <v>3402</v>
      </c>
      <c r="E90" s="4">
        <v>310</v>
      </c>
      <c r="F90" s="3"/>
      <c r="G90" s="1" t="s">
        <v>1466</v>
      </c>
      <c r="H90" s="1" t="s">
        <v>1339</v>
      </c>
      <c r="I90" s="1" t="s">
        <v>3457</v>
      </c>
      <c r="J90" s="1" t="s">
        <v>1417</v>
      </c>
      <c r="K90" s="1" t="s">
        <v>1348</v>
      </c>
      <c r="L90" s="1" t="s">
        <v>1414</v>
      </c>
      <c r="M90" s="1" t="str">
        <f>TEXT(BRF_CONTAS_A_PAGAR[[#This Row],[DATA VENC]],"AAAA")</f>
        <v>2023</v>
      </c>
      <c r="N90" s="1" t="str">
        <f>UPPER(TEXT(BRF_CONTAS_A_PAGAR[[#This Row],[DATA VENC]],"MMM"))</f>
        <v>SET</v>
      </c>
      <c r="O90" s="1" t="str">
        <f>IF(BRF_CONTAS_A_PAGAR[[#This Row],[DATA DO PAGT]]="","",TEXT(BRF_CONTAS_A_PAGAR[[#This Row],[DATA DO PAGT]],"AAAA"))</f>
        <v/>
      </c>
      <c r="P90" s="1" t="str">
        <f>UPPER(IF(BRF_CONTAS_A_PAGAR[[#This Row],[DATA DO PAGT]]="","",TEXT(BRF_CONTAS_A_PAGAR[[#This Row],[DATA DO PAGT]],"MMM")))</f>
        <v/>
      </c>
      <c r="Q90" s="1">
        <f>IFERROR(INDEX(BRF_MÊS_A_PAGAR[NUN_MÊS],MATCH(BRF_CONTAS_A_PAGAR[[#This Row],[MÊS_VENC]],BRF_MÊS_A_PAGAR[MÊS],0)),"")</f>
        <v>9</v>
      </c>
      <c r="R90" s="1" t="str">
        <f>IF(BRF_CONTAS_A_PAGAR[[#This Row],[MÊS_PGT]]="","",IFERROR(INDEX(BRF_MÊS_A_PAGAR[NUN_MÊS],MATCH(BRF_CONTAS_A_PAGAR[[#This Row],[MÊS_PGT]],BRF_MÊS_A_PAGAR[MÊS],0)),""))</f>
        <v/>
      </c>
    </row>
    <row r="91" spans="1:18" x14ac:dyDescent="0.2">
      <c r="A91" s="3">
        <v>45182</v>
      </c>
      <c r="B91" s="1" t="s">
        <v>1370</v>
      </c>
      <c r="C91" s="1" t="s">
        <v>1341</v>
      </c>
      <c r="D91" s="1">
        <v>2192458</v>
      </c>
      <c r="E91" s="4">
        <v>4656.21</v>
      </c>
      <c r="F91" s="3"/>
      <c r="G91" s="1" t="s">
        <v>1466</v>
      </c>
      <c r="H91" s="1" t="s">
        <v>1339</v>
      </c>
      <c r="I91" s="1" t="s">
        <v>3456</v>
      </c>
      <c r="J91" s="1" t="s">
        <v>1347</v>
      </c>
      <c r="K91" s="1" t="s">
        <v>1348</v>
      </c>
      <c r="L91" s="1" t="s">
        <v>1349</v>
      </c>
      <c r="M91" s="1" t="str">
        <f>TEXT(BRF_CONTAS_A_PAGAR[[#This Row],[DATA VENC]],"AAAA")</f>
        <v>2023</v>
      </c>
      <c r="N91" s="1" t="str">
        <f>UPPER(TEXT(BRF_CONTAS_A_PAGAR[[#This Row],[DATA VENC]],"MMM"))</f>
        <v>SET</v>
      </c>
      <c r="O91" s="1" t="str">
        <f>IF(BRF_CONTAS_A_PAGAR[[#This Row],[DATA DO PAGT]]="","",TEXT(BRF_CONTAS_A_PAGAR[[#This Row],[DATA DO PAGT]],"AAAA"))</f>
        <v/>
      </c>
      <c r="P91" s="1" t="str">
        <f>UPPER(IF(BRF_CONTAS_A_PAGAR[[#This Row],[DATA DO PAGT]]="","",TEXT(BRF_CONTAS_A_PAGAR[[#This Row],[DATA DO PAGT]],"MMM")))</f>
        <v/>
      </c>
      <c r="Q91" s="1">
        <f>IFERROR(INDEX(BRF_MÊS_A_PAGAR[NUN_MÊS],MATCH(BRF_CONTAS_A_PAGAR[[#This Row],[MÊS_VENC]],BRF_MÊS_A_PAGAR[MÊS],0)),"")</f>
        <v>9</v>
      </c>
      <c r="R91" s="1" t="str">
        <f>IF(BRF_CONTAS_A_PAGAR[[#This Row],[MÊS_PGT]]="","",IFERROR(INDEX(BRF_MÊS_A_PAGAR[NUN_MÊS],MATCH(BRF_CONTAS_A_PAGAR[[#This Row],[MÊS_PGT]],BRF_MÊS_A_PAGAR[MÊS],0)),""))</f>
        <v/>
      </c>
    </row>
    <row r="92" spans="1:18" x14ac:dyDescent="0.2">
      <c r="A92" s="3">
        <v>45183</v>
      </c>
      <c r="B92" s="1" t="s">
        <v>1483</v>
      </c>
      <c r="E92" s="4">
        <v>450</v>
      </c>
      <c r="F92" s="3"/>
      <c r="G92" s="1" t="s">
        <v>1466</v>
      </c>
      <c r="H92" s="1" t="s">
        <v>1435</v>
      </c>
      <c r="I92" s="1" t="s">
        <v>1481</v>
      </c>
      <c r="J92" s="1" t="s">
        <v>1417</v>
      </c>
      <c r="K92" s="1" t="s">
        <v>1348</v>
      </c>
      <c r="L92" s="1" t="s">
        <v>3380</v>
      </c>
      <c r="M92" s="1" t="str">
        <f>TEXT(BRF_CONTAS_A_PAGAR[[#This Row],[DATA VENC]],"AAAA")</f>
        <v>2023</v>
      </c>
      <c r="N92" s="1" t="str">
        <f>UPPER(TEXT(BRF_CONTAS_A_PAGAR[[#This Row],[DATA VENC]],"MMM"))</f>
        <v>SET</v>
      </c>
      <c r="O92" s="1" t="str">
        <f>IF(BRF_CONTAS_A_PAGAR[[#This Row],[DATA DO PAGT]]="","",TEXT(BRF_CONTAS_A_PAGAR[[#This Row],[DATA DO PAGT]],"AAAA"))</f>
        <v/>
      </c>
      <c r="P92" s="1" t="str">
        <f>UPPER(IF(BRF_CONTAS_A_PAGAR[[#This Row],[DATA DO PAGT]]="","",TEXT(BRF_CONTAS_A_PAGAR[[#This Row],[DATA DO PAGT]],"MMM")))</f>
        <v/>
      </c>
      <c r="Q92" s="1">
        <f>IFERROR(INDEX(BRF_MÊS_A_PAGAR[NUN_MÊS],MATCH(BRF_CONTAS_A_PAGAR[[#This Row],[MÊS_VENC]],BRF_MÊS_A_PAGAR[MÊS],0)),"")</f>
        <v>9</v>
      </c>
      <c r="R92" s="1" t="str">
        <f>IF(BRF_CONTAS_A_PAGAR[[#This Row],[MÊS_PGT]]="","",IFERROR(INDEX(BRF_MÊS_A_PAGAR[NUN_MÊS],MATCH(BRF_CONTAS_A_PAGAR[[#This Row],[MÊS_PGT]],BRF_MÊS_A_PAGAR[MÊS],0)),""))</f>
        <v/>
      </c>
    </row>
    <row r="93" spans="1:18" x14ac:dyDescent="0.2">
      <c r="A93" s="3">
        <v>45184</v>
      </c>
      <c r="B93" s="1" t="s">
        <v>1218</v>
      </c>
      <c r="E93" s="4">
        <v>275.5</v>
      </c>
      <c r="F93" s="3"/>
      <c r="G93" s="1" t="s">
        <v>1466</v>
      </c>
      <c r="H93" s="1" t="s">
        <v>1435</v>
      </c>
      <c r="I93" s="1" t="s">
        <v>1514</v>
      </c>
      <c r="J93" s="1" t="s">
        <v>1347</v>
      </c>
      <c r="K93" s="1" t="s">
        <v>1503</v>
      </c>
      <c r="L93" s="1" t="s">
        <v>1472</v>
      </c>
      <c r="M93" s="1" t="str">
        <f>TEXT(BRF_CONTAS_A_PAGAR[[#This Row],[DATA VENC]],"AAAA")</f>
        <v>2023</v>
      </c>
      <c r="N93" s="1" t="str">
        <f>UPPER(TEXT(BRF_CONTAS_A_PAGAR[[#This Row],[DATA VENC]],"MMM"))</f>
        <v>SET</v>
      </c>
      <c r="O93" s="1" t="str">
        <f>IF(BRF_CONTAS_A_PAGAR[[#This Row],[DATA DO PAGT]]="","",TEXT(BRF_CONTAS_A_PAGAR[[#This Row],[DATA DO PAGT]],"AAAA"))</f>
        <v/>
      </c>
      <c r="P93" s="1" t="str">
        <f>UPPER(IF(BRF_CONTAS_A_PAGAR[[#This Row],[DATA DO PAGT]]="","",TEXT(BRF_CONTAS_A_PAGAR[[#This Row],[DATA DO PAGT]],"MMM")))</f>
        <v/>
      </c>
      <c r="Q93" s="1">
        <f>IFERROR(INDEX(BRF_MÊS_A_PAGAR[NUN_MÊS],MATCH(BRF_CONTAS_A_PAGAR[[#This Row],[MÊS_VENC]],BRF_MÊS_A_PAGAR[MÊS],0)),"")</f>
        <v>9</v>
      </c>
      <c r="R93" s="1" t="str">
        <f>IF(BRF_CONTAS_A_PAGAR[[#This Row],[MÊS_PGT]]="","",IFERROR(INDEX(BRF_MÊS_A_PAGAR[NUN_MÊS],MATCH(BRF_CONTAS_A_PAGAR[[#This Row],[MÊS_PGT]],BRF_MÊS_A_PAGAR[MÊS],0)),""))</f>
        <v/>
      </c>
    </row>
    <row r="94" spans="1:18" x14ac:dyDescent="0.2">
      <c r="A94" s="3">
        <v>45184</v>
      </c>
      <c r="B94" s="1" t="s">
        <v>1217</v>
      </c>
      <c r="E94" s="4">
        <v>173.6</v>
      </c>
      <c r="F94" s="3"/>
      <c r="G94" s="1" t="s">
        <v>1466</v>
      </c>
      <c r="H94" s="1" t="s">
        <v>1435</v>
      </c>
      <c r="I94" s="1" t="s">
        <v>1438</v>
      </c>
      <c r="J94" s="1" t="s">
        <v>1347</v>
      </c>
      <c r="K94" s="1" t="s">
        <v>1503</v>
      </c>
      <c r="L94" s="1" t="s">
        <v>1472</v>
      </c>
      <c r="M94" s="1" t="str">
        <f>TEXT(BRF_CONTAS_A_PAGAR[[#This Row],[DATA VENC]],"AAAA")</f>
        <v>2023</v>
      </c>
      <c r="N94" s="1" t="str">
        <f>UPPER(TEXT(BRF_CONTAS_A_PAGAR[[#This Row],[DATA VENC]],"MMM"))</f>
        <v>SET</v>
      </c>
      <c r="O94" s="1" t="str">
        <f>IF(BRF_CONTAS_A_PAGAR[[#This Row],[DATA DO PAGT]]="","",TEXT(BRF_CONTAS_A_PAGAR[[#This Row],[DATA DO PAGT]],"AAAA"))</f>
        <v/>
      </c>
      <c r="P94" s="1" t="str">
        <f>UPPER(IF(BRF_CONTAS_A_PAGAR[[#This Row],[DATA DO PAGT]]="","",TEXT(BRF_CONTAS_A_PAGAR[[#This Row],[DATA DO PAGT]],"MMM")))</f>
        <v/>
      </c>
      <c r="Q94" s="1">
        <f>IFERROR(INDEX(BRF_MÊS_A_PAGAR[NUN_MÊS],MATCH(BRF_CONTAS_A_PAGAR[[#This Row],[MÊS_VENC]],BRF_MÊS_A_PAGAR[MÊS],0)),"")</f>
        <v>9</v>
      </c>
      <c r="R94" s="1" t="str">
        <f>IF(BRF_CONTAS_A_PAGAR[[#This Row],[MÊS_PGT]]="","",IFERROR(INDEX(BRF_MÊS_A_PAGAR[NUN_MÊS],MATCH(BRF_CONTAS_A_PAGAR[[#This Row],[MÊS_PGT]],BRF_MÊS_A_PAGAR[MÊS],0)),""))</f>
        <v/>
      </c>
    </row>
    <row r="95" spans="1:18" x14ac:dyDescent="0.2">
      <c r="A95" s="3">
        <v>45184</v>
      </c>
      <c r="B95" s="1" t="s">
        <v>1270</v>
      </c>
      <c r="E95" s="4">
        <v>400</v>
      </c>
      <c r="F95" s="3"/>
      <c r="G95" s="1" t="s">
        <v>1466</v>
      </c>
      <c r="H95" s="1" t="s">
        <v>1435</v>
      </c>
      <c r="I95" s="1" t="s">
        <v>1501</v>
      </c>
      <c r="J95" s="1" t="s">
        <v>1347</v>
      </c>
      <c r="K95" s="1" t="s">
        <v>1516</v>
      </c>
      <c r="L95" s="1" t="s">
        <v>3387</v>
      </c>
      <c r="M95" s="1" t="str">
        <f>TEXT(BRF_CONTAS_A_PAGAR[[#This Row],[DATA VENC]],"AAAA")</f>
        <v>2023</v>
      </c>
      <c r="N95" s="1" t="str">
        <f>UPPER(TEXT(BRF_CONTAS_A_PAGAR[[#This Row],[DATA VENC]],"MMM"))</f>
        <v>SET</v>
      </c>
      <c r="O95" s="1" t="str">
        <f>IF(BRF_CONTAS_A_PAGAR[[#This Row],[DATA DO PAGT]]="","",TEXT(BRF_CONTAS_A_PAGAR[[#This Row],[DATA DO PAGT]],"AAAA"))</f>
        <v/>
      </c>
      <c r="P95" s="1" t="str">
        <f>UPPER(IF(BRF_CONTAS_A_PAGAR[[#This Row],[DATA DO PAGT]]="","",TEXT(BRF_CONTAS_A_PAGAR[[#This Row],[DATA DO PAGT]],"MMM")))</f>
        <v/>
      </c>
      <c r="Q95" s="1">
        <f>IFERROR(INDEX(BRF_MÊS_A_PAGAR[NUN_MÊS],MATCH(BRF_CONTAS_A_PAGAR[[#This Row],[MÊS_VENC]],BRF_MÊS_A_PAGAR[MÊS],0)),"")</f>
        <v>9</v>
      </c>
      <c r="R95" s="1" t="str">
        <f>IF(BRF_CONTAS_A_PAGAR[[#This Row],[MÊS_PGT]]="","",IFERROR(INDEX(BRF_MÊS_A_PAGAR[NUN_MÊS],MATCH(BRF_CONTAS_A_PAGAR[[#This Row],[MÊS_PGT]],BRF_MÊS_A_PAGAR[MÊS],0)),""))</f>
        <v/>
      </c>
    </row>
    <row r="96" spans="1:18" x14ac:dyDescent="0.2">
      <c r="A96" s="3">
        <v>45187</v>
      </c>
      <c r="B96" s="1" t="s">
        <v>1157</v>
      </c>
      <c r="E96" s="4">
        <v>350.33</v>
      </c>
      <c r="F96" s="3"/>
      <c r="G96" s="1" t="s">
        <v>1466</v>
      </c>
      <c r="H96" s="1" t="s">
        <v>1435</v>
      </c>
      <c r="I96" s="1" t="s">
        <v>1499</v>
      </c>
      <c r="J96" s="1" t="s">
        <v>1347</v>
      </c>
      <c r="K96" s="1" t="s">
        <v>1516</v>
      </c>
      <c r="L96" s="1" t="s">
        <v>1464</v>
      </c>
      <c r="M96" s="1" t="str">
        <f>TEXT(BRF_CONTAS_A_PAGAR[[#This Row],[DATA VENC]],"AAAA")</f>
        <v>2023</v>
      </c>
      <c r="N96" s="1" t="str">
        <f>UPPER(TEXT(BRF_CONTAS_A_PAGAR[[#This Row],[DATA VENC]],"MMM"))</f>
        <v>SET</v>
      </c>
      <c r="O96" s="1" t="str">
        <f>IF(BRF_CONTAS_A_PAGAR[[#This Row],[DATA DO PAGT]]="","",TEXT(BRF_CONTAS_A_PAGAR[[#This Row],[DATA DO PAGT]],"AAAA"))</f>
        <v/>
      </c>
      <c r="P96" s="1" t="str">
        <f>UPPER(IF(BRF_CONTAS_A_PAGAR[[#This Row],[DATA DO PAGT]]="","",TEXT(BRF_CONTAS_A_PAGAR[[#This Row],[DATA DO PAGT]],"MMM")))</f>
        <v/>
      </c>
      <c r="Q96" s="1">
        <f>IFERROR(INDEX(BRF_MÊS_A_PAGAR[NUN_MÊS],MATCH(BRF_CONTAS_A_PAGAR[[#This Row],[MÊS_VENC]],BRF_MÊS_A_PAGAR[MÊS],0)),"")</f>
        <v>9</v>
      </c>
      <c r="R96" s="1" t="str">
        <f>IF(BRF_CONTAS_A_PAGAR[[#This Row],[MÊS_PGT]]="","",IFERROR(INDEX(BRF_MÊS_A_PAGAR[NUN_MÊS],MATCH(BRF_CONTAS_A_PAGAR[[#This Row],[MÊS_PGT]],BRF_MÊS_A_PAGAR[MÊS],0)),""))</f>
        <v/>
      </c>
    </row>
    <row r="97" spans="1:18" x14ac:dyDescent="0.2">
      <c r="A97" s="3">
        <v>45187</v>
      </c>
      <c r="B97" s="1" t="s">
        <v>3373</v>
      </c>
      <c r="E97" s="4">
        <v>800</v>
      </c>
      <c r="F97" s="3"/>
      <c r="G97" s="1" t="s">
        <v>1466</v>
      </c>
      <c r="H97" s="1" t="s">
        <v>1416</v>
      </c>
      <c r="I97" s="1" t="s">
        <v>1500</v>
      </c>
      <c r="J97" s="1" t="s">
        <v>1347</v>
      </c>
      <c r="K97" s="1" t="s">
        <v>1516</v>
      </c>
      <c r="L97" s="1" t="s">
        <v>3374</v>
      </c>
      <c r="M97" s="1" t="str">
        <f>TEXT(BRF_CONTAS_A_PAGAR[[#This Row],[DATA VENC]],"AAAA")</f>
        <v>2023</v>
      </c>
      <c r="N97" s="1" t="str">
        <f>UPPER(TEXT(BRF_CONTAS_A_PAGAR[[#This Row],[DATA VENC]],"MMM"))</f>
        <v>SET</v>
      </c>
      <c r="O97" s="1" t="str">
        <f>IF(BRF_CONTAS_A_PAGAR[[#This Row],[DATA DO PAGT]]="","",TEXT(BRF_CONTAS_A_PAGAR[[#This Row],[DATA DO PAGT]],"AAAA"))</f>
        <v/>
      </c>
      <c r="P97" s="1" t="str">
        <f>UPPER(IF(BRF_CONTAS_A_PAGAR[[#This Row],[DATA DO PAGT]]="","",TEXT(BRF_CONTAS_A_PAGAR[[#This Row],[DATA DO PAGT]],"MMM")))</f>
        <v/>
      </c>
      <c r="Q97" s="1">
        <f>IFERROR(INDEX(BRF_MÊS_A_PAGAR[NUN_MÊS],MATCH(BRF_CONTAS_A_PAGAR[[#This Row],[MÊS_VENC]],BRF_MÊS_A_PAGAR[MÊS],0)),"")</f>
        <v>9</v>
      </c>
      <c r="R97" s="1" t="str">
        <f>IF(BRF_CONTAS_A_PAGAR[[#This Row],[MÊS_PGT]]="","",IFERROR(INDEX(BRF_MÊS_A_PAGAR[NUN_MÊS],MATCH(BRF_CONTAS_A_PAGAR[[#This Row],[MÊS_PGT]],BRF_MÊS_A_PAGAR[MÊS],0)),""))</f>
        <v/>
      </c>
    </row>
    <row r="98" spans="1:18" x14ac:dyDescent="0.2">
      <c r="A98" s="3">
        <v>45187</v>
      </c>
      <c r="B98" s="1" t="s">
        <v>1163</v>
      </c>
      <c r="C98" s="1" t="s">
        <v>1341</v>
      </c>
      <c r="D98" s="1" t="s">
        <v>1412</v>
      </c>
      <c r="E98" s="4">
        <v>25000</v>
      </c>
      <c r="F98" s="3"/>
      <c r="G98" s="1" t="s">
        <v>1466</v>
      </c>
      <c r="H98" s="1" t="s">
        <v>1435</v>
      </c>
      <c r="I98" s="1" t="s">
        <v>1436</v>
      </c>
      <c r="J98" s="1" t="s">
        <v>1347</v>
      </c>
      <c r="K98" s="1" t="s">
        <v>1348</v>
      </c>
      <c r="L98" s="1" t="s">
        <v>1457</v>
      </c>
      <c r="M98" s="1" t="str">
        <f>TEXT(BRF_CONTAS_A_PAGAR[[#This Row],[DATA VENC]],"AAAA")</f>
        <v>2023</v>
      </c>
      <c r="N98" s="1" t="str">
        <f>UPPER(TEXT(BRF_CONTAS_A_PAGAR[[#This Row],[DATA VENC]],"MMM"))</f>
        <v>SET</v>
      </c>
      <c r="O98" s="1" t="str">
        <f>IF(BRF_CONTAS_A_PAGAR[[#This Row],[DATA DO PAGT]]="","",TEXT(BRF_CONTAS_A_PAGAR[[#This Row],[DATA DO PAGT]],"AAAA"))</f>
        <v/>
      </c>
      <c r="P98" s="1" t="str">
        <f>UPPER(IF(BRF_CONTAS_A_PAGAR[[#This Row],[DATA DO PAGT]]="","",TEXT(BRF_CONTAS_A_PAGAR[[#This Row],[DATA DO PAGT]],"MMM")))</f>
        <v/>
      </c>
      <c r="Q98" s="1">
        <f>IFERROR(INDEX(BRF_MÊS_A_PAGAR[NUN_MÊS],MATCH(BRF_CONTAS_A_PAGAR[[#This Row],[MÊS_VENC]],BRF_MÊS_A_PAGAR[MÊS],0)),"")</f>
        <v>9</v>
      </c>
      <c r="R98" s="1" t="str">
        <f>IF(BRF_CONTAS_A_PAGAR[[#This Row],[MÊS_PGT]]="","",IFERROR(INDEX(BRF_MÊS_A_PAGAR[NUN_MÊS],MATCH(BRF_CONTAS_A_PAGAR[[#This Row],[MÊS_PGT]],BRF_MÊS_A_PAGAR[MÊS],0)),""))</f>
        <v/>
      </c>
    </row>
    <row r="99" spans="1:18" x14ac:dyDescent="0.2">
      <c r="A99" s="3">
        <v>45187</v>
      </c>
      <c r="B99" s="1" t="s">
        <v>3452</v>
      </c>
      <c r="C99" s="1" t="s">
        <v>208</v>
      </c>
      <c r="D99" s="1" t="s">
        <v>3453</v>
      </c>
      <c r="E99" s="4">
        <v>383.92</v>
      </c>
      <c r="F99" s="3"/>
      <c r="G99" s="1" t="s">
        <v>1466</v>
      </c>
      <c r="H99" s="1" t="s">
        <v>1339</v>
      </c>
      <c r="I99" s="1" t="s">
        <v>3457</v>
      </c>
      <c r="J99" s="1" t="s">
        <v>1417</v>
      </c>
      <c r="K99" s="1" t="s">
        <v>1348</v>
      </c>
      <c r="M99" s="1" t="str">
        <f>TEXT(BRF_CONTAS_A_PAGAR[[#This Row],[DATA VENC]],"AAAA")</f>
        <v>2023</v>
      </c>
      <c r="N99" s="1" t="str">
        <f>UPPER(TEXT(BRF_CONTAS_A_PAGAR[[#This Row],[DATA VENC]],"MMM"))</f>
        <v>SET</v>
      </c>
      <c r="O99" s="1" t="str">
        <f>IF(BRF_CONTAS_A_PAGAR[[#This Row],[DATA DO PAGT]]="","",TEXT(BRF_CONTAS_A_PAGAR[[#This Row],[DATA DO PAGT]],"AAAA"))</f>
        <v/>
      </c>
      <c r="P99" s="1" t="str">
        <f>UPPER(IF(BRF_CONTAS_A_PAGAR[[#This Row],[DATA DO PAGT]]="","",TEXT(BRF_CONTAS_A_PAGAR[[#This Row],[DATA DO PAGT]],"MMM")))</f>
        <v/>
      </c>
      <c r="Q99" s="1">
        <f>IFERROR(INDEX(BRF_MÊS_A_PAGAR[NUN_MÊS],MATCH(BRF_CONTAS_A_PAGAR[[#This Row],[MÊS_VENC]],BRF_MÊS_A_PAGAR[MÊS],0)),"")</f>
        <v>9</v>
      </c>
      <c r="R99" s="1" t="str">
        <f>IF(BRF_CONTAS_A_PAGAR[[#This Row],[MÊS_PGT]]="","",IFERROR(INDEX(BRF_MÊS_A_PAGAR[NUN_MÊS],MATCH(BRF_CONTAS_A_PAGAR[[#This Row],[MÊS_PGT]],BRF_MÊS_A_PAGAR[MÊS],0)),""))</f>
        <v/>
      </c>
    </row>
    <row r="100" spans="1:18" x14ac:dyDescent="0.2">
      <c r="A100" s="3">
        <v>45189</v>
      </c>
      <c r="B100" s="1" t="s">
        <v>1465</v>
      </c>
      <c r="E100" s="4">
        <v>137.30000000000001</v>
      </c>
      <c r="F100" s="3"/>
      <c r="G100" s="1" t="s">
        <v>1466</v>
      </c>
      <c r="H100" s="1" t="s">
        <v>1435</v>
      </c>
      <c r="I100" s="1" t="s">
        <v>1499</v>
      </c>
      <c r="J100" s="1" t="s">
        <v>1347</v>
      </c>
      <c r="K100" s="1" t="s">
        <v>1516</v>
      </c>
      <c r="L100" s="1" t="s">
        <v>1464</v>
      </c>
      <c r="M100" s="1" t="str">
        <f>TEXT(BRF_CONTAS_A_PAGAR[[#This Row],[DATA VENC]],"AAAA")</f>
        <v>2023</v>
      </c>
      <c r="N100" s="1" t="str">
        <f>UPPER(TEXT(BRF_CONTAS_A_PAGAR[[#This Row],[DATA VENC]],"MMM"))</f>
        <v>SET</v>
      </c>
      <c r="O100" s="1" t="str">
        <f>IF(BRF_CONTAS_A_PAGAR[[#This Row],[DATA DO PAGT]]="","",TEXT(BRF_CONTAS_A_PAGAR[[#This Row],[DATA DO PAGT]],"AAAA"))</f>
        <v/>
      </c>
      <c r="P100" s="1" t="str">
        <f>UPPER(IF(BRF_CONTAS_A_PAGAR[[#This Row],[DATA DO PAGT]]="","",TEXT(BRF_CONTAS_A_PAGAR[[#This Row],[DATA DO PAGT]],"MMM")))</f>
        <v/>
      </c>
      <c r="Q100" s="1">
        <f>IFERROR(INDEX(BRF_MÊS_A_PAGAR[NUN_MÊS],MATCH(BRF_CONTAS_A_PAGAR[[#This Row],[MÊS_VENC]],BRF_MÊS_A_PAGAR[MÊS],0)),"")</f>
        <v>9</v>
      </c>
      <c r="R100" s="1" t="str">
        <f>IF(BRF_CONTAS_A_PAGAR[[#This Row],[MÊS_PGT]]="","",IFERROR(INDEX(BRF_MÊS_A_PAGAR[NUN_MÊS],MATCH(BRF_CONTAS_A_PAGAR[[#This Row],[MÊS_PGT]],BRF_MÊS_A_PAGAR[MÊS],0)),""))</f>
        <v/>
      </c>
    </row>
    <row r="101" spans="1:18" x14ac:dyDescent="0.2">
      <c r="A101" s="3">
        <v>45189</v>
      </c>
      <c r="B101" s="1" t="s">
        <v>1160</v>
      </c>
      <c r="E101" s="4">
        <v>350.33</v>
      </c>
      <c r="F101" s="3"/>
      <c r="G101" s="1" t="s">
        <v>1466</v>
      </c>
      <c r="H101" s="1" t="s">
        <v>1435</v>
      </c>
      <c r="I101" s="1" t="s">
        <v>1499</v>
      </c>
      <c r="J101" s="1" t="s">
        <v>1347</v>
      </c>
      <c r="K101" s="1" t="s">
        <v>1516</v>
      </c>
      <c r="L101" s="1" t="s">
        <v>1467</v>
      </c>
      <c r="M101" s="1" t="str">
        <f>TEXT(BRF_CONTAS_A_PAGAR[[#This Row],[DATA VENC]],"AAAA")</f>
        <v>2023</v>
      </c>
      <c r="N101" s="1" t="str">
        <f>UPPER(TEXT(BRF_CONTAS_A_PAGAR[[#This Row],[DATA VENC]],"MMM"))</f>
        <v>SET</v>
      </c>
      <c r="O101" s="1" t="str">
        <f>IF(BRF_CONTAS_A_PAGAR[[#This Row],[DATA DO PAGT]]="","",TEXT(BRF_CONTAS_A_PAGAR[[#This Row],[DATA DO PAGT]],"AAAA"))</f>
        <v/>
      </c>
      <c r="P101" s="1" t="str">
        <f>UPPER(IF(BRF_CONTAS_A_PAGAR[[#This Row],[DATA DO PAGT]]="","",TEXT(BRF_CONTAS_A_PAGAR[[#This Row],[DATA DO PAGT]],"MMM")))</f>
        <v/>
      </c>
      <c r="Q101" s="1">
        <f>IFERROR(INDEX(BRF_MÊS_A_PAGAR[NUN_MÊS],MATCH(BRF_CONTAS_A_PAGAR[[#This Row],[MÊS_VENC]],BRF_MÊS_A_PAGAR[MÊS],0)),"")</f>
        <v>9</v>
      </c>
      <c r="R101" s="1" t="str">
        <f>IF(BRF_CONTAS_A_PAGAR[[#This Row],[MÊS_PGT]]="","",IFERROR(INDEX(BRF_MÊS_A_PAGAR[NUN_MÊS],MATCH(BRF_CONTAS_A_PAGAR[[#This Row],[MÊS_PGT]],BRF_MÊS_A_PAGAR[MÊS],0)),""))</f>
        <v/>
      </c>
    </row>
    <row r="102" spans="1:18" x14ac:dyDescent="0.2">
      <c r="A102" s="3">
        <v>45189</v>
      </c>
      <c r="B102" s="1" t="s">
        <v>1221</v>
      </c>
      <c r="E102" s="4">
        <v>814.03</v>
      </c>
      <c r="F102" s="3"/>
      <c r="G102" s="1" t="s">
        <v>1466</v>
      </c>
      <c r="H102" s="1" t="s">
        <v>1435</v>
      </c>
      <c r="I102" s="1" t="s">
        <v>1511</v>
      </c>
      <c r="J102" s="1" t="s">
        <v>1347</v>
      </c>
      <c r="K102" s="1" t="s">
        <v>1503</v>
      </c>
      <c r="L102" s="1" t="s">
        <v>1472</v>
      </c>
      <c r="M102" s="1" t="str">
        <f>TEXT(BRF_CONTAS_A_PAGAR[[#This Row],[DATA VENC]],"AAAA")</f>
        <v>2023</v>
      </c>
      <c r="N102" s="1" t="str">
        <f>UPPER(TEXT(BRF_CONTAS_A_PAGAR[[#This Row],[DATA VENC]],"MMM"))</f>
        <v>SET</v>
      </c>
      <c r="O102" s="1" t="str">
        <f>IF(BRF_CONTAS_A_PAGAR[[#This Row],[DATA DO PAGT]]="","",TEXT(BRF_CONTAS_A_PAGAR[[#This Row],[DATA DO PAGT]],"AAAA"))</f>
        <v/>
      </c>
      <c r="P102" s="1" t="str">
        <f>UPPER(IF(BRF_CONTAS_A_PAGAR[[#This Row],[DATA DO PAGT]]="","",TEXT(BRF_CONTAS_A_PAGAR[[#This Row],[DATA DO PAGT]],"MMM")))</f>
        <v/>
      </c>
      <c r="Q102" s="1">
        <f>IFERROR(INDEX(BRF_MÊS_A_PAGAR[NUN_MÊS],MATCH(BRF_CONTAS_A_PAGAR[[#This Row],[MÊS_VENC]],BRF_MÊS_A_PAGAR[MÊS],0)),"")</f>
        <v>9</v>
      </c>
      <c r="R102" s="1" t="str">
        <f>IF(BRF_CONTAS_A_PAGAR[[#This Row],[MÊS_PGT]]="","",IFERROR(INDEX(BRF_MÊS_A_PAGAR[NUN_MÊS],MATCH(BRF_CONTAS_A_PAGAR[[#This Row],[MÊS_PGT]],BRF_MÊS_A_PAGAR[MÊS],0)),""))</f>
        <v/>
      </c>
    </row>
    <row r="103" spans="1:18" x14ac:dyDescent="0.2">
      <c r="A103" s="3">
        <v>45189</v>
      </c>
      <c r="B103" s="1" t="s">
        <v>1219</v>
      </c>
      <c r="E103" s="4">
        <v>397.5</v>
      </c>
      <c r="F103" s="3"/>
      <c r="G103" s="1" t="s">
        <v>1466</v>
      </c>
      <c r="H103" s="1" t="s">
        <v>1435</v>
      </c>
      <c r="I103" s="1" t="s">
        <v>1438</v>
      </c>
      <c r="J103" s="1" t="s">
        <v>1347</v>
      </c>
      <c r="K103" s="1" t="s">
        <v>1503</v>
      </c>
      <c r="L103" s="1" t="s">
        <v>1472</v>
      </c>
      <c r="M103" s="1" t="str">
        <f>TEXT(BRF_CONTAS_A_PAGAR[[#This Row],[DATA VENC]],"AAAA")</f>
        <v>2023</v>
      </c>
      <c r="N103" s="1" t="str">
        <f>UPPER(TEXT(BRF_CONTAS_A_PAGAR[[#This Row],[DATA VENC]],"MMM"))</f>
        <v>SET</v>
      </c>
      <c r="O103" s="1" t="str">
        <f>IF(BRF_CONTAS_A_PAGAR[[#This Row],[DATA DO PAGT]]="","",TEXT(BRF_CONTAS_A_PAGAR[[#This Row],[DATA DO PAGT]],"AAAA"))</f>
        <v/>
      </c>
      <c r="P103" s="1" t="str">
        <f>UPPER(IF(BRF_CONTAS_A_PAGAR[[#This Row],[DATA DO PAGT]]="","",TEXT(BRF_CONTAS_A_PAGAR[[#This Row],[DATA DO PAGT]],"MMM")))</f>
        <v/>
      </c>
      <c r="Q103" s="1">
        <f>IFERROR(INDEX(BRF_MÊS_A_PAGAR[NUN_MÊS],MATCH(BRF_CONTAS_A_PAGAR[[#This Row],[MÊS_VENC]],BRF_MÊS_A_PAGAR[MÊS],0)),"")</f>
        <v>9</v>
      </c>
      <c r="R103" s="1" t="str">
        <f>IF(BRF_CONTAS_A_PAGAR[[#This Row],[MÊS_PGT]]="","",IFERROR(INDEX(BRF_MÊS_A_PAGAR[NUN_MÊS],MATCH(BRF_CONTAS_A_PAGAR[[#This Row],[MÊS_PGT]],BRF_MÊS_A_PAGAR[MÊS],0)),""))</f>
        <v/>
      </c>
    </row>
    <row r="104" spans="1:18" x14ac:dyDescent="0.2">
      <c r="A104" s="3">
        <v>45189</v>
      </c>
      <c r="B104" s="1" t="s">
        <v>1189</v>
      </c>
      <c r="E104" s="4">
        <v>8000</v>
      </c>
      <c r="F104" s="3"/>
      <c r="G104" s="1" t="s">
        <v>1466</v>
      </c>
      <c r="H104" s="1" t="s">
        <v>1416</v>
      </c>
      <c r="I104" s="1" t="s">
        <v>1500</v>
      </c>
      <c r="J104" s="1" t="s">
        <v>1347</v>
      </c>
      <c r="K104" s="1" t="s">
        <v>1516</v>
      </c>
      <c r="L104" s="1" t="s">
        <v>1464</v>
      </c>
      <c r="M104" s="1" t="str">
        <f>TEXT(BRF_CONTAS_A_PAGAR[[#This Row],[DATA VENC]],"AAAA")</f>
        <v>2023</v>
      </c>
      <c r="N104" s="1" t="str">
        <f>UPPER(TEXT(BRF_CONTAS_A_PAGAR[[#This Row],[DATA VENC]],"MMM"))</f>
        <v>SET</v>
      </c>
      <c r="O104" s="1" t="str">
        <f>IF(BRF_CONTAS_A_PAGAR[[#This Row],[DATA DO PAGT]]="","",TEXT(BRF_CONTAS_A_PAGAR[[#This Row],[DATA DO PAGT]],"AAAA"))</f>
        <v/>
      </c>
      <c r="P104" s="1" t="str">
        <f>UPPER(IF(BRF_CONTAS_A_PAGAR[[#This Row],[DATA DO PAGT]]="","",TEXT(BRF_CONTAS_A_PAGAR[[#This Row],[DATA DO PAGT]],"MMM")))</f>
        <v/>
      </c>
      <c r="Q104" s="1">
        <f>IFERROR(INDEX(BRF_MÊS_A_PAGAR[NUN_MÊS],MATCH(BRF_CONTAS_A_PAGAR[[#This Row],[MÊS_VENC]],BRF_MÊS_A_PAGAR[MÊS],0)),"")</f>
        <v>9</v>
      </c>
      <c r="R104" s="1" t="str">
        <f>IF(BRF_CONTAS_A_PAGAR[[#This Row],[MÊS_PGT]]="","",IFERROR(INDEX(BRF_MÊS_A_PAGAR[NUN_MÊS],MATCH(BRF_CONTAS_A_PAGAR[[#This Row],[MÊS_PGT]],BRF_MÊS_A_PAGAR[MÊS],0)),""))</f>
        <v/>
      </c>
    </row>
    <row r="105" spans="1:18" x14ac:dyDescent="0.2">
      <c r="A105" s="3">
        <v>45189</v>
      </c>
      <c r="B105" s="1" t="s">
        <v>3408</v>
      </c>
      <c r="E105" s="4">
        <v>6089.86</v>
      </c>
      <c r="F105" s="3"/>
      <c r="G105" s="1" t="s">
        <v>1466</v>
      </c>
      <c r="H105" s="1" t="s">
        <v>1435</v>
      </c>
      <c r="I105" s="1" t="s">
        <v>3412</v>
      </c>
      <c r="J105" s="1" t="s">
        <v>1347</v>
      </c>
      <c r="K105" s="1" t="s">
        <v>1503</v>
      </c>
      <c r="M105" s="1" t="str">
        <f>TEXT(BRF_CONTAS_A_PAGAR[[#This Row],[DATA VENC]],"AAAA")</f>
        <v>2023</v>
      </c>
      <c r="N105" s="1" t="str">
        <f>UPPER(TEXT(BRF_CONTAS_A_PAGAR[[#This Row],[DATA VENC]],"MMM"))</f>
        <v>SET</v>
      </c>
      <c r="O105" s="1" t="str">
        <f>IF(BRF_CONTAS_A_PAGAR[[#This Row],[DATA DO PAGT]]="","",TEXT(BRF_CONTAS_A_PAGAR[[#This Row],[DATA DO PAGT]],"AAAA"))</f>
        <v/>
      </c>
      <c r="P105" s="1" t="str">
        <f>UPPER(IF(BRF_CONTAS_A_PAGAR[[#This Row],[DATA DO PAGT]]="","",TEXT(BRF_CONTAS_A_PAGAR[[#This Row],[DATA DO PAGT]],"MMM")))</f>
        <v/>
      </c>
      <c r="Q105" s="1">
        <f>IFERROR(INDEX(BRF_MÊS_A_PAGAR[NUN_MÊS],MATCH(BRF_CONTAS_A_PAGAR[[#This Row],[MÊS_VENC]],BRF_MÊS_A_PAGAR[MÊS],0)),"")</f>
        <v>9</v>
      </c>
      <c r="R105" s="1" t="str">
        <f>IF(BRF_CONTAS_A_PAGAR[[#This Row],[MÊS_PGT]]="","",IFERROR(INDEX(BRF_MÊS_A_PAGAR[NUN_MÊS],MATCH(BRF_CONTAS_A_PAGAR[[#This Row],[MÊS_PGT]],BRF_MÊS_A_PAGAR[MÊS],0)),""))</f>
        <v/>
      </c>
    </row>
    <row r="106" spans="1:18" x14ac:dyDescent="0.2">
      <c r="A106" s="3">
        <v>45194</v>
      </c>
      <c r="B106" s="1" t="s">
        <v>1388</v>
      </c>
      <c r="C106" s="1" t="s">
        <v>1341</v>
      </c>
      <c r="D106" s="1" t="s">
        <v>1392</v>
      </c>
      <c r="E106" s="4">
        <v>6043.39</v>
      </c>
      <c r="F106" s="3"/>
      <c r="G106" s="1" t="s">
        <v>1466</v>
      </c>
      <c r="H106" s="1" t="s">
        <v>1339</v>
      </c>
      <c r="I106" s="1" t="s">
        <v>3456</v>
      </c>
      <c r="J106" s="1" t="s">
        <v>1347</v>
      </c>
      <c r="K106" s="1" t="s">
        <v>1348</v>
      </c>
      <c r="L106" s="1" t="s">
        <v>1349</v>
      </c>
      <c r="M106" s="1" t="str">
        <f>TEXT(BRF_CONTAS_A_PAGAR[[#This Row],[DATA VENC]],"AAAA")</f>
        <v>2023</v>
      </c>
      <c r="N106" s="1" t="str">
        <f>UPPER(TEXT(BRF_CONTAS_A_PAGAR[[#This Row],[DATA VENC]],"MMM"))</f>
        <v>SET</v>
      </c>
      <c r="O106" s="1" t="str">
        <f>IF(BRF_CONTAS_A_PAGAR[[#This Row],[DATA DO PAGT]]="","",TEXT(BRF_CONTAS_A_PAGAR[[#This Row],[DATA DO PAGT]],"AAAA"))</f>
        <v/>
      </c>
      <c r="P106" s="1" t="str">
        <f>UPPER(IF(BRF_CONTAS_A_PAGAR[[#This Row],[DATA DO PAGT]]="","",TEXT(BRF_CONTAS_A_PAGAR[[#This Row],[DATA DO PAGT]],"MMM")))</f>
        <v/>
      </c>
      <c r="Q106" s="1">
        <f>IFERROR(INDEX(BRF_MÊS_A_PAGAR[NUN_MÊS],MATCH(BRF_CONTAS_A_PAGAR[[#This Row],[MÊS_VENC]],BRF_MÊS_A_PAGAR[MÊS],0)),"")</f>
        <v>9</v>
      </c>
      <c r="R106" s="1" t="str">
        <f>IF(BRF_CONTAS_A_PAGAR[[#This Row],[MÊS_PGT]]="","",IFERROR(INDEX(BRF_MÊS_A_PAGAR[NUN_MÊS],MATCH(BRF_CONTAS_A_PAGAR[[#This Row],[MÊS_PGT]],BRF_MÊS_A_PAGAR[MÊS],0)),""))</f>
        <v/>
      </c>
    </row>
    <row r="107" spans="1:18" x14ac:dyDescent="0.2">
      <c r="A107" s="3">
        <v>45194</v>
      </c>
      <c r="B107" s="1" t="s">
        <v>1192</v>
      </c>
      <c r="C107" s="1" t="s">
        <v>151</v>
      </c>
      <c r="D107" s="1">
        <v>0</v>
      </c>
      <c r="E107" s="4">
        <v>1805.69</v>
      </c>
      <c r="F107" s="3"/>
      <c r="G107" s="1" t="s">
        <v>1466</v>
      </c>
      <c r="H107" s="1" t="s">
        <v>1416</v>
      </c>
      <c r="I107" s="1" t="s">
        <v>1434</v>
      </c>
      <c r="J107" s="1" t="s">
        <v>1347</v>
      </c>
      <c r="K107" s="1" t="s">
        <v>1348</v>
      </c>
      <c r="L107" s="1" t="s">
        <v>1423</v>
      </c>
      <c r="M107" s="1" t="str">
        <f>TEXT(BRF_CONTAS_A_PAGAR[[#This Row],[DATA VENC]],"AAAA")</f>
        <v>2023</v>
      </c>
      <c r="N107" s="1" t="str">
        <f>UPPER(TEXT(BRF_CONTAS_A_PAGAR[[#This Row],[DATA VENC]],"MMM"))</f>
        <v>SET</v>
      </c>
      <c r="O107" s="1" t="str">
        <f>IF(BRF_CONTAS_A_PAGAR[[#This Row],[DATA DO PAGT]]="","",TEXT(BRF_CONTAS_A_PAGAR[[#This Row],[DATA DO PAGT]],"AAAA"))</f>
        <v/>
      </c>
      <c r="P107" s="1" t="str">
        <f>UPPER(IF(BRF_CONTAS_A_PAGAR[[#This Row],[DATA DO PAGT]]="","",TEXT(BRF_CONTAS_A_PAGAR[[#This Row],[DATA DO PAGT]],"MMM")))</f>
        <v/>
      </c>
      <c r="Q107" s="1">
        <f>IFERROR(INDEX(BRF_MÊS_A_PAGAR[NUN_MÊS],MATCH(BRF_CONTAS_A_PAGAR[[#This Row],[MÊS_VENC]],BRF_MÊS_A_PAGAR[MÊS],0)),"")</f>
        <v>9</v>
      </c>
      <c r="R107" s="1" t="str">
        <f>IF(BRF_CONTAS_A_PAGAR[[#This Row],[MÊS_PGT]]="","",IFERROR(INDEX(BRF_MÊS_A_PAGAR[NUN_MÊS],MATCH(BRF_CONTAS_A_PAGAR[[#This Row],[MÊS_PGT]],BRF_MÊS_A_PAGAR[MÊS],0)),""))</f>
        <v/>
      </c>
    </row>
    <row r="108" spans="1:18" x14ac:dyDescent="0.2">
      <c r="A108" s="3">
        <v>45195</v>
      </c>
      <c r="B108" s="1" t="s">
        <v>1397</v>
      </c>
      <c r="C108" s="1" t="s">
        <v>1341</v>
      </c>
      <c r="D108" s="1" t="s">
        <v>1374</v>
      </c>
      <c r="E108" s="4">
        <v>7668.63</v>
      </c>
      <c r="F108" s="3"/>
      <c r="G108" s="1" t="s">
        <v>1466</v>
      </c>
      <c r="H108" s="1" t="s">
        <v>1339</v>
      </c>
      <c r="I108" s="1" t="s">
        <v>3456</v>
      </c>
      <c r="J108" s="1" t="s">
        <v>1347</v>
      </c>
      <c r="K108" s="1" t="s">
        <v>1348</v>
      </c>
      <c r="L108" s="1" t="s">
        <v>1349</v>
      </c>
      <c r="M108" s="1" t="str">
        <f>TEXT(BRF_CONTAS_A_PAGAR[[#This Row],[DATA VENC]],"AAAA")</f>
        <v>2023</v>
      </c>
      <c r="N108" s="1" t="str">
        <f>UPPER(TEXT(BRF_CONTAS_A_PAGAR[[#This Row],[DATA VENC]],"MMM"))</f>
        <v>SET</v>
      </c>
      <c r="O108" s="1" t="str">
        <f>IF(BRF_CONTAS_A_PAGAR[[#This Row],[DATA DO PAGT]]="","",TEXT(BRF_CONTAS_A_PAGAR[[#This Row],[DATA DO PAGT]],"AAAA"))</f>
        <v/>
      </c>
      <c r="P108" s="1" t="str">
        <f>UPPER(IF(BRF_CONTAS_A_PAGAR[[#This Row],[DATA DO PAGT]]="","",TEXT(BRF_CONTAS_A_PAGAR[[#This Row],[DATA DO PAGT]],"MMM")))</f>
        <v/>
      </c>
      <c r="Q108" s="1">
        <f>IFERROR(INDEX(BRF_MÊS_A_PAGAR[NUN_MÊS],MATCH(BRF_CONTAS_A_PAGAR[[#This Row],[MÊS_VENC]],BRF_MÊS_A_PAGAR[MÊS],0)),"")</f>
        <v>9</v>
      </c>
      <c r="R108" s="1" t="str">
        <f>IF(BRF_CONTAS_A_PAGAR[[#This Row],[MÊS_PGT]]="","",IFERROR(INDEX(BRF_MÊS_A_PAGAR[NUN_MÊS],MATCH(BRF_CONTAS_A_PAGAR[[#This Row],[MÊS_PGT]],BRF_MÊS_A_PAGAR[MÊS],0)),""))</f>
        <v/>
      </c>
    </row>
    <row r="109" spans="1:18" x14ac:dyDescent="0.2">
      <c r="A109" s="3">
        <v>45197</v>
      </c>
      <c r="B109" s="1" t="s">
        <v>1433</v>
      </c>
      <c r="C109" s="1" t="s">
        <v>151</v>
      </c>
      <c r="E109" s="4">
        <v>65.599999999999994</v>
      </c>
      <c r="F109" s="3"/>
      <c r="G109" s="1" t="s">
        <v>1466</v>
      </c>
      <c r="H109" s="1" t="s">
        <v>1435</v>
      </c>
      <c r="I109" s="1" t="s">
        <v>3458</v>
      </c>
      <c r="J109" s="1" t="s">
        <v>1347</v>
      </c>
      <c r="K109" s="1" t="s">
        <v>1364</v>
      </c>
      <c r="L109" s="1" t="s">
        <v>1423</v>
      </c>
      <c r="M109" s="1" t="str">
        <f>TEXT(BRF_CONTAS_A_PAGAR[[#This Row],[DATA VENC]],"AAAA")</f>
        <v>2023</v>
      </c>
      <c r="N109" s="1" t="str">
        <f>UPPER(TEXT(BRF_CONTAS_A_PAGAR[[#This Row],[DATA VENC]],"MMM"))</f>
        <v>SET</v>
      </c>
      <c r="O109" s="1" t="str">
        <f>IF(BRF_CONTAS_A_PAGAR[[#This Row],[DATA DO PAGT]]="","",TEXT(BRF_CONTAS_A_PAGAR[[#This Row],[DATA DO PAGT]],"AAAA"))</f>
        <v/>
      </c>
      <c r="P109" s="1" t="str">
        <f>UPPER(IF(BRF_CONTAS_A_PAGAR[[#This Row],[DATA DO PAGT]]="","",TEXT(BRF_CONTAS_A_PAGAR[[#This Row],[DATA DO PAGT]],"MMM")))</f>
        <v/>
      </c>
      <c r="Q109" s="1">
        <f>IFERROR(INDEX(BRF_MÊS_A_PAGAR[NUN_MÊS],MATCH(BRF_CONTAS_A_PAGAR[[#This Row],[MÊS_VENC]],BRF_MÊS_A_PAGAR[MÊS],0)),"")</f>
        <v>9</v>
      </c>
      <c r="R109" s="1" t="str">
        <f>IF(BRF_CONTAS_A_PAGAR[[#This Row],[MÊS_PGT]]="","",IFERROR(INDEX(BRF_MÊS_A_PAGAR[NUN_MÊS],MATCH(BRF_CONTAS_A_PAGAR[[#This Row],[MÊS_PGT]],BRF_MÊS_A_PAGAR[MÊS],0)),""))</f>
        <v/>
      </c>
    </row>
    <row r="110" spans="1:18" x14ac:dyDescent="0.2">
      <c r="A110" s="3">
        <v>45198</v>
      </c>
      <c r="B110" s="1" t="s">
        <v>3433</v>
      </c>
      <c r="E110" s="4">
        <v>6466.74</v>
      </c>
      <c r="F110" s="3"/>
      <c r="G110" s="1" t="s">
        <v>1466</v>
      </c>
      <c r="H110" s="1" t="s">
        <v>1435</v>
      </c>
      <c r="I110" s="1" t="s">
        <v>1506</v>
      </c>
      <c r="J110" s="1" t="s">
        <v>1347</v>
      </c>
      <c r="K110" s="1" t="s">
        <v>1503</v>
      </c>
      <c r="L110" s="1" t="s">
        <v>1441</v>
      </c>
      <c r="M110" s="1" t="str">
        <f>TEXT(BRF_CONTAS_A_PAGAR[[#This Row],[DATA VENC]],"AAAA")</f>
        <v>2023</v>
      </c>
      <c r="N110" s="1" t="str">
        <f>UPPER(TEXT(BRF_CONTAS_A_PAGAR[[#This Row],[DATA VENC]],"MMM"))</f>
        <v>SET</v>
      </c>
      <c r="O110" s="1" t="str">
        <f>IF(BRF_CONTAS_A_PAGAR[[#This Row],[DATA DO PAGT]]="","",TEXT(BRF_CONTAS_A_PAGAR[[#This Row],[DATA DO PAGT]],"AAAA"))</f>
        <v/>
      </c>
      <c r="P110" s="1" t="str">
        <f>UPPER(IF(BRF_CONTAS_A_PAGAR[[#This Row],[DATA DO PAGT]]="","",TEXT(BRF_CONTAS_A_PAGAR[[#This Row],[DATA DO PAGT]],"MMM")))</f>
        <v/>
      </c>
      <c r="Q110" s="1">
        <f>IFERROR(INDEX(BRF_MÊS_A_PAGAR[NUN_MÊS],MATCH(BRF_CONTAS_A_PAGAR[[#This Row],[MÊS_VENC]],BRF_MÊS_A_PAGAR[MÊS],0)),"")</f>
        <v>9</v>
      </c>
      <c r="R110" s="1" t="str">
        <f>IF(BRF_CONTAS_A_PAGAR[[#This Row],[MÊS_PGT]]="","",IFERROR(INDEX(BRF_MÊS_A_PAGAR[NUN_MÊS],MATCH(BRF_CONTAS_A_PAGAR[[#This Row],[MÊS_PGT]],BRF_MÊS_A_PAGAR[MÊS],0)),""))</f>
        <v/>
      </c>
    </row>
    <row r="111" spans="1:18" x14ac:dyDescent="0.2">
      <c r="A111" s="3">
        <v>45198</v>
      </c>
      <c r="B111" s="1" t="s">
        <v>3440</v>
      </c>
      <c r="E111" s="4">
        <v>1143.2</v>
      </c>
      <c r="F111" s="3"/>
      <c r="G111" s="1" t="s">
        <v>1466</v>
      </c>
      <c r="H111" s="1" t="s">
        <v>1435</v>
      </c>
      <c r="I111" s="1" t="s">
        <v>3428</v>
      </c>
      <c r="J111" s="1" t="s">
        <v>1347</v>
      </c>
      <c r="K111" s="1" t="s">
        <v>1503</v>
      </c>
      <c r="L111" s="1" t="s">
        <v>1441</v>
      </c>
      <c r="M111" s="1" t="str">
        <f>TEXT(BRF_CONTAS_A_PAGAR[[#This Row],[DATA VENC]],"AAAA")</f>
        <v>2023</v>
      </c>
      <c r="N111" s="1" t="str">
        <f>UPPER(TEXT(BRF_CONTAS_A_PAGAR[[#This Row],[DATA VENC]],"MMM"))</f>
        <v>SET</v>
      </c>
      <c r="O111" s="1" t="str">
        <f>IF(BRF_CONTAS_A_PAGAR[[#This Row],[DATA DO PAGT]]="","",TEXT(BRF_CONTAS_A_PAGAR[[#This Row],[DATA DO PAGT]],"AAAA"))</f>
        <v/>
      </c>
      <c r="P111" s="1" t="str">
        <f>UPPER(IF(BRF_CONTAS_A_PAGAR[[#This Row],[DATA DO PAGT]]="","",TEXT(BRF_CONTAS_A_PAGAR[[#This Row],[DATA DO PAGT]],"MMM")))</f>
        <v/>
      </c>
      <c r="Q111" s="1">
        <f>IFERROR(INDEX(BRF_MÊS_A_PAGAR[NUN_MÊS],MATCH(BRF_CONTAS_A_PAGAR[[#This Row],[MÊS_VENC]],BRF_MÊS_A_PAGAR[MÊS],0)),"")</f>
        <v>9</v>
      </c>
      <c r="R111" s="1" t="str">
        <f>IF(BRF_CONTAS_A_PAGAR[[#This Row],[MÊS_PGT]]="","",IFERROR(INDEX(BRF_MÊS_A_PAGAR[NUN_MÊS],MATCH(BRF_CONTAS_A_PAGAR[[#This Row],[MÊS_PGT]],BRF_MÊS_A_PAGAR[MÊS],0)),""))</f>
        <v/>
      </c>
    </row>
    <row r="112" spans="1:18" x14ac:dyDescent="0.2">
      <c r="A112" s="3">
        <v>45198</v>
      </c>
      <c r="B112" s="1" t="s">
        <v>3429</v>
      </c>
      <c r="E112" s="4">
        <v>142.16</v>
      </c>
      <c r="F112" s="3"/>
      <c r="G112" s="1" t="s">
        <v>1466</v>
      </c>
      <c r="H112" s="1" t="s">
        <v>1435</v>
      </c>
      <c r="I112" s="1" t="s">
        <v>3428</v>
      </c>
      <c r="J112" s="1" t="s">
        <v>1347</v>
      </c>
      <c r="K112" s="1" t="s">
        <v>1503</v>
      </c>
      <c r="L112" s="1" t="s">
        <v>1441</v>
      </c>
      <c r="M112" s="1" t="str">
        <f>TEXT(BRF_CONTAS_A_PAGAR[[#This Row],[DATA VENC]],"AAAA")</f>
        <v>2023</v>
      </c>
      <c r="N112" s="1" t="str">
        <f>UPPER(TEXT(BRF_CONTAS_A_PAGAR[[#This Row],[DATA VENC]],"MMM"))</f>
        <v>SET</v>
      </c>
      <c r="O112" s="1" t="str">
        <f>IF(BRF_CONTAS_A_PAGAR[[#This Row],[DATA DO PAGT]]="","",TEXT(BRF_CONTAS_A_PAGAR[[#This Row],[DATA DO PAGT]],"AAAA"))</f>
        <v/>
      </c>
      <c r="P112" s="1" t="str">
        <f>UPPER(IF(BRF_CONTAS_A_PAGAR[[#This Row],[DATA DO PAGT]]="","",TEXT(BRF_CONTAS_A_PAGAR[[#This Row],[DATA DO PAGT]],"MMM")))</f>
        <v/>
      </c>
      <c r="Q112" s="1">
        <f>IFERROR(INDEX(BRF_MÊS_A_PAGAR[NUN_MÊS],MATCH(BRF_CONTAS_A_PAGAR[[#This Row],[MÊS_VENC]],BRF_MÊS_A_PAGAR[MÊS],0)),"")</f>
        <v>9</v>
      </c>
      <c r="R112" s="1" t="str">
        <f>IF(BRF_CONTAS_A_PAGAR[[#This Row],[MÊS_PGT]]="","",IFERROR(INDEX(BRF_MÊS_A_PAGAR[NUN_MÊS],MATCH(BRF_CONTAS_A_PAGAR[[#This Row],[MÊS_PGT]],BRF_MÊS_A_PAGAR[MÊS],0)),""))</f>
        <v/>
      </c>
    </row>
    <row r="113" spans="1:18" x14ac:dyDescent="0.2">
      <c r="A113" s="3">
        <v>45198</v>
      </c>
      <c r="B113" s="1" t="s">
        <v>3455</v>
      </c>
      <c r="C113" s="1" t="s">
        <v>208</v>
      </c>
      <c r="D113" s="1">
        <v>30378</v>
      </c>
      <c r="E113" s="4">
        <v>550</v>
      </c>
      <c r="F113" s="3"/>
      <c r="G113" s="1" t="s">
        <v>1466</v>
      </c>
      <c r="H113" s="1" t="s">
        <v>1339</v>
      </c>
      <c r="I113" s="1" t="s">
        <v>3457</v>
      </c>
      <c r="J113" s="1" t="s">
        <v>1417</v>
      </c>
      <c r="K113" s="1" t="s">
        <v>1348</v>
      </c>
      <c r="L113" s="1" t="s">
        <v>1414</v>
      </c>
      <c r="M113" s="1" t="str">
        <f>TEXT(BRF_CONTAS_A_PAGAR[[#This Row],[DATA VENC]],"AAAA")</f>
        <v>2023</v>
      </c>
      <c r="N113" s="1" t="str">
        <f>UPPER(TEXT(BRF_CONTAS_A_PAGAR[[#This Row],[DATA VENC]],"MMM"))</f>
        <v>SET</v>
      </c>
      <c r="O113" s="1" t="str">
        <f>IF(BRF_CONTAS_A_PAGAR[[#This Row],[DATA DO PAGT]]="","",TEXT(BRF_CONTAS_A_PAGAR[[#This Row],[DATA DO PAGT]],"AAAA"))</f>
        <v/>
      </c>
      <c r="P113" s="1" t="str">
        <f>UPPER(IF(BRF_CONTAS_A_PAGAR[[#This Row],[DATA DO PAGT]]="","",TEXT(BRF_CONTAS_A_PAGAR[[#This Row],[DATA DO PAGT]],"MMM")))</f>
        <v/>
      </c>
      <c r="Q113" s="1">
        <f>IFERROR(INDEX(BRF_MÊS_A_PAGAR[NUN_MÊS],MATCH(BRF_CONTAS_A_PAGAR[[#This Row],[MÊS_VENC]],BRF_MÊS_A_PAGAR[MÊS],0)),"")</f>
        <v>9</v>
      </c>
      <c r="R113" s="1" t="str">
        <f>IF(BRF_CONTAS_A_PAGAR[[#This Row],[MÊS_PGT]]="","",IFERROR(INDEX(BRF_MÊS_A_PAGAR[NUN_MÊS],MATCH(BRF_CONTAS_A_PAGAR[[#This Row],[MÊS_PGT]],BRF_MÊS_A_PAGAR[MÊS],0)),""))</f>
        <v/>
      </c>
    </row>
    <row r="114" spans="1:18" x14ac:dyDescent="0.2">
      <c r="A114" s="3">
        <v>45199</v>
      </c>
      <c r="B114" s="1" t="s">
        <v>1426</v>
      </c>
      <c r="C114" s="1" t="s">
        <v>151</v>
      </c>
      <c r="D114" s="1" t="s">
        <v>3401</v>
      </c>
      <c r="E114" s="4">
        <v>310</v>
      </c>
      <c r="F114" s="3"/>
      <c r="G114" s="1" t="s">
        <v>1466</v>
      </c>
      <c r="H114" s="1" t="s">
        <v>1339</v>
      </c>
      <c r="I114" s="1" t="s">
        <v>3457</v>
      </c>
      <c r="J114" s="1" t="s">
        <v>1417</v>
      </c>
      <c r="K114" s="1" t="s">
        <v>1348</v>
      </c>
      <c r="L114" s="1" t="s">
        <v>1414</v>
      </c>
      <c r="M114" s="1" t="str">
        <f>TEXT(BRF_CONTAS_A_PAGAR[[#This Row],[DATA VENC]],"AAAA")</f>
        <v>2023</v>
      </c>
      <c r="N114" s="1" t="str">
        <f>UPPER(TEXT(BRF_CONTAS_A_PAGAR[[#This Row],[DATA VENC]],"MMM"))</f>
        <v>SET</v>
      </c>
      <c r="O114" s="1" t="str">
        <f>IF(BRF_CONTAS_A_PAGAR[[#This Row],[DATA DO PAGT]]="","",TEXT(BRF_CONTAS_A_PAGAR[[#This Row],[DATA DO PAGT]],"AAAA"))</f>
        <v/>
      </c>
      <c r="P114" s="1" t="str">
        <f>UPPER(IF(BRF_CONTAS_A_PAGAR[[#This Row],[DATA DO PAGT]]="","",TEXT(BRF_CONTAS_A_PAGAR[[#This Row],[DATA DO PAGT]],"MMM")))</f>
        <v/>
      </c>
      <c r="Q114" s="1">
        <f>IFERROR(INDEX(BRF_MÊS_A_PAGAR[NUN_MÊS],MATCH(BRF_CONTAS_A_PAGAR[[#This Row],[MÊS_VENC]],BRF_MÊS_A_PAGAR[MÊS],0)),"")</f>
        <v>9</v>
      </c>
      <c r="R114" s="1" t="str">
        <f>IF(BRF_CONTAS_A_PAGAR[[#This Row],[MÊS_PGT]]="","",IFERROR(INDEX(BRF_MÊS_A_PAGAR[NUN_MÊS],MATCH(BRF_CONTAS_A_PAGAR[[#This Row],[MÊS_PGT]],BRF_MÊS_A_PAGAR[MÊS],0)),""))</f>
        <v/>
      </c>
    </row>
    <row r="115" spans="1:18" x14ac:dyDescent="0.2">
      <c r="A115" s="3">
        <v>45201</v>
      </c>
      <c r="B115" s="1" t="s">
        <v>1402</v>
      </c>
      <c r="C115" s="1" t="s">
        <v>1341</v>
      </c>
      <c r="D115" s="1" t="s">
        <v>1415</v>
      </c>
      <c r="E115" s="4">
        <v>3425.09</v>
      </c>
      <c r="F115" s="3"/>
      <c r="G115" s="1" t="s">
        <v>1466</v>
      </c>
      <c r="H115" s="1" t="s">
        <v>1339</v>
      </c>
      <c r="I115" s="1" t="s">
        <v>3456</v>
      </c>
      <c r="J115" s="1" t="s">
        <v>1347</v>
      </c>
      <c r="K115" s="1" t="s">
        <v>1348</v>
      </c>
      <c r="L115" s="1" t="s">
        <v>1459</v>
      </c>
      <c r="M115" s="1" t="str">
        <f>TEXT(BRF_CONTAS_A_PAGAR[[#This Row],[DATA VENC]],"AAAA")</f>
        <v>2023</v>
      </c>
      <c r="N115" s="1" t="str">
        <f>UPPER(TEXT(BRF_CONTAS_A_PAGAR[[#This Row],[DATA VENC]],"MMM"))</f>
        <v>OUT</v>
      </c>
      <c r="O115" s="1" t="str">
        <f>IF(BRF_CONTAS_A_PAGAR[[#This Row],[DATA DO PAGT]]="","",TEXT(BRF_CONTAS_A_PAGAR[[#This Row],[DATA DO PAGT]],"AAAA"))</f>
        <v/>
      </c>
      <c r="P115" s="1" t="str">
        <f>UPPER(IF(BRF_CONTAS_A_PAGAR[[#This Row],[DATA DO PAGT]]="","",TEXT(BRF_CONTAS_A_PAGAR[[#This Row],[DATA DO PAGT]],"MMM")))</f>
        <v/>
      </c>
      <c r="Q115" s="1">
        <f>IFERROR(INDEX(BRF_MÊS_A_PAGAR[NUN_MÊS],MATCH(BRF_CONTAS_A_PAGAR[[#This Row],[MÊS_VENC]],BRF_MÊS_A_PAGAR[MÊS],0)),"")</f>
        <v>10</v>
      </c>
      <c r="R115" s="1" t="str">
        <f>IF(BRF_CONTAS_A_PAGAR[[#This Row],[MÊS_PGT]]="","",IFERROR(INDEX(BRF_MÊS_A_PAGAR[NUN_MÊS],MATCH(BRF_CONTAS_A_PAGAR[[#This Row],[MÊS_PGT]],BRF_MÊS_A_PAGAR[MÊS],0)),""))</f>
        <v/>
      </c>
    </row>
    <row r="116" spans="1:18" x14ac:dyDescent="0.2">
      <c r="A116" s="3">
        <v>45201</v>
      </c>
      <c r="B116" s="1" t="s">
        <v>1235</v>
      </c>
      <c r="C116" s="1" t="s">
        <v>151</v>
      </c>
      <c r="D116" s="1" t="s">
        <v>1431</v>
      </c>
      <c r="E116" s="4">
        <v>149</v>
      </c>
      <c r="F116" s="3"/>
      <c r="G116" s="1" t="s">
        <v>1466</v>
      </c>
      <c r="H116" s="1" t="s">
        <v>1435</v>
      </c>
      <c r="I116" s="1" t="s">
        <v>1430</v>
      </c>
      <c r="J116" s="1" t="s">
        <v>1347</v>
      </c>
      <c r="K116" s="1" t="s">
        <v>1364</v>
      </c>
      <c r="M116" s="1" t="str">
        <f>TEXT(BRF_CONTAS_A_PAGAR[[#This Row],[DATA VENC]],"AAAA")</f>
        <v>2023</v>
      </c>
      <c r="N116" s="1" t="str">
        <f>UPPER(TEXT(BRF_CONTAS_A_PAGAR[[#This Row],[DATA VENC]],"MMM"))</f>
        <v>OUT</v>
      </c>
      <c r="O116" s="1" t="str">
        <f>IF(BRF_CONTAS_A_PAGAR[[#This Row],[DATA DO PAGT]]="","",TEXT(BRF_CONTAS_A_PAGAR[[#This Row],[DATA DO PAGT]],"AAAA"))</f>
        <v/>
      </c>
      <c r="P116" s="1" t="str">
        <f>UPPER(IF(BRF_CONTAS_A_PAGAR[[#This Row],[DATA DO PAGT]]="","",TEXT(BRF_CONTAS_A_PAGAR[[#This Row],[DATA DO PAGT]],"MMM")))</f>
        <v/>
      </c>
      <c r="Q116" s="1">
        <f>IFERROR(INDEX(BRF_MÊS_A_PAGAR[NUN_MÊS],MATCH(BRF_CONTAS_A_PAGAR[[#This Row],[MÊS_VENC]],BRF_MÊS_A_PAGAR[MÊS],0)),"")</f>
        <v>10</v>
      </c>
      <c r="R116" s="1" t="str">
        <f>IF(BRF_CONTAS_A_PAGAR[[#This Row],[MÊS_PGT]]="","",IFERROR(INDEX(BRF_MÊS_A_PAGAR[NUN_MÊS],MATCH(BRF_CONTAS_A_PAGAR[[#This Row],[MÊS_PGT]],BRF_MÊS_A_PAGAR[MÊS],0)),""))</f>
        <v/>
      </c>
    </row>
    <row r="117" spans="1:18" x14ac:dyDescent="0.2">
      <c r="A117" s="3">
        <v>45201</v>
      </c>
      <c r="B117" s="1" t="s">
        <v>1473</v>
      </c>
      <c r="E117" s="4">
        <v>71.86</v>
      </c>
      <c r="F117" s="3"/>
      <c r="G117" s="1" t="s">
        <v>1466</v>
      </c>
      <c r="H117" s="1" t="s">
        <v>1416</v>
      </c>
      <c r="I117" s="1" t="s">
        <v>1341</v>
      </c>
      <c r="J117" s="1" t="s">
        <v>1347</v>
      </c>
      <c r="K117" s="1" t="s">
        <v>1516</v>
      </c>
      <c r="L117" s="1" t="s">
        <v>1476</v>
      </c>
      <c r="M117" s="1" t="str">
        <f>TEXT(BRF_CONTAS_A_PAGAR[[#This Row],[DATA VENC]],"AAAA")</f>
        <v>2023</v>
      </c>
      <c r="N117" s="1" t="str">
        <f>UPPER(TEXT(BRF_CONTAS_A_PAGAR[[#This Row],[DATA VENC]],"MMM"))</f>
        <v>OUT</v>
      </c>
      <c r="O117" s="1" t="str">
        <f>IF(BRF_CONTAS_A_PAGAR[[#This Row],[DATA DO PAGT]]="","",TEXT(BRF_CONTAS_A_PAGAR[[#This Row],[DATA DO PAGT]],"AAAA"))</f>
        <v/>
      </c>
      <c r="P117" s="1" t="str">
        <f>UPPER(IF(BRF_CONTAS_A_PAGAR[[#This Row],[DATA DO PAGT]]="","",TEXT(BRF_CONTAS_A_PAGAR[[#This Row],[DATA DO PAGT]],"MMM")))</f>
        <v/>
      </c>
      <c r="Q117" s="1">
        <f>IFERROR(INDEX(BRF_MÊS_A_PAGAR[NUN_MÊS],MATCH(BRF_CONTAS_A_PAGAR[[#This Row],[MÊS_VENC]],BRF_MÊS_A_PAGAR[MÊS],0)),"")</f>
        <v>10</v>
      </c>
      <c r="R117" s="1" t="str">
        <f>IF(BRF_CONTAS_A_PAGAR[[#This Row],[MÊS_PGT]]="","",IFERROR(INDEX(BRF_MÊS_A_PAGAR[NUN_MÊS],MATCH(BRF_CONTAS_A_PAGAR[[#This Row],[MÊS_PGT]],BRF_MÊS_A_PAGAR[MÊS],0)),""))</f>
        <v/>
      </c>
    </row>
    <row r="118" spans="1:18" x14ac:dyDescent="0.2">
      <c r="A118" s="3">
        <v>45201</v>
      </c>
      <c r="B118" s="1" t="s">
        <v>1352</v>
      </c>
      <c r="C118" s="1" t="s">
        <v>1341</v>
      </c>
      <c r="D118" s="1">
        <v>20036538569</v>
      </c>
      <c r="E118" s="4">
        <v>10948.78</v>
      </c>
      <c r="F118" s="3"/>
      <c r="G118" s="1" t="s">
        <v>1466</v>
      </c>
      <c r="H118" s="1" t="s">
        <v>1339</v>
      </c>
      <c r="I118" s="1" t="s">
        <v>3456</v>
      </c>
      <c r="J118" s="1" t="s">
        <v>1347</v>
      </c>
      <c r="K118" s="1" t="s">
        <v>1348</v>
      </c>
      <c r="L118" s="1" t="s">
        <v>1349</v>
      </c>
      <c r="M118" s="1" t="str">
        <f>TEXT(BRF_CONTAS_A_PAGAR[[#This Row],[DATA VENC]],"AAAA")</f>
        <v>2023</v>
      </c>
      <c r="N118" s="1" t="str">
        <f>UPPER(TEXT(BRF_CONTAS_A_PAGAR[[#This Row],[DATA VENC]],"MMM"))</f>
        <v>OUT</v>
      </c>
      <c r="O118" s="1" t="str">
        <f>IF(BRF_CONTAS_A_PAGAR[[#This Row],[DATA DO PAGT]]="","",TEXT(BRF_CONTAS_A_PAGAR[[#This Row],[DATA DO PAGT]],"AAAA"))</f>
        <v/>
      </c>
      <c r="P118" s="1" t="str">
        <f>UPPER(IF(BRF_CONTAS_A_PAGAR[[#This Row],[DATA DO PAGT]]="","",TEXT(BRF_CONTAS_A_PAGAR[[#This Row],[DATA DO PAGT]],"MMM")))</f>
        <v/>
      </c>
      <c r="Q118" s="1">
        <f>IFERROR(INDEX(BRF_MÊS_A_PAGAR[NUN_MÊS],MATCH(BRF_CONTAS_A_PAGAR[[#This Row],[MÊS_VENC]],BRF_MÊS_A_PAGAR[MÊS],0)),"")</f>
        <v>10</v>
      </c>
      <c r="R118" s="1" t="str">
        <f>IF(BRF_CONTAS_A_PAGAR[[#This Row],[MÊS_PGT]]="","",IFERROR(INDEX(BRF_MÊS_A_PAGAR[NUN_MÊS],MATCH(BRF_CONTAS_A_PAGAR[[#This Row],[MÊS_PGT]],BRF_MÊS_A_PAGAR[MÊS],0)),""))</f>
        <v/>
      </c>
    </row>
    <row r="119" spans="1:18" x14ac:dyDescent="0.2">
      <c r="A119" s="3">
        <v>45201</v>
      </c>
      <c r="B119" s="1" t="s">
        <v>1377</v>
      </c>
      <c r="C119" s="1" t="s">
        <v>1341</v>
      </c>
      <c r="D119" s="1" t="s">
        <v>1380</v>
      </c>
      <c r="E119" s="4">
        <v>5993.67</v>
      </c>
      <c r="F119" s="3"/>
      <c r="G119" s="1" t="s">
        <v>1466</v>
      </c>
      <c r="H119" s="1" t="s">
        <v>1339</v>
      </c>
      <c r="I119" s="1" t="s">
        <v>3456</v>
      </c>
      <c r="J119" s="1" t="s">
        <v>1347</v>
      </c>
      <c r="K119" s="1" t="s">
        <v>1348</v>
      </c>
      <c r="L119" s="1" t="s">
        <v>1349</v>
      </c>
      <c r="M119" s="1" t="str">
        <f>TEXT(BRF_CONTAS_A_PAGAR[[#This Row],[DATA VENC]],"AAAA")</f>
        <v>2023</v>
      </c>
      <c r="N119" s="1" t="str">
        <f>UPPER(TEXT(BRF_CONTAS_A_PAGAR[[#This Row],[DATA VENC]],"MMM"))</f>
        <v>OUT</v>
      </c>
      <c r="O119" s="1" t="str">
        <f>IF(BRF_CONTAS_A_PAGAR[[#This Row],[DATA DO PAGT]]="","",TEXT(BRF_CONTAS_A_PAGAR[[#This Row],[DATA DO PAGT]],"AAAA"))</f>
        <v/>
      </c>
      <c r="P119" s="1" t="str">
        <f>UPPER(IF(BRF_CONTAS_A_PAGAR[[#This Row],[DATA DO PAGT]]="","",TEXT(BRF_CONTAS_A_PAGAR[[#This Row],[DATA DO PAGT]],"MMM")))</f>
        <v/>
      </c>
      <c r="Q119" s="1">
        <f>IFERROR(INDEX(BRF_MÊS_A_PAGAR[NUN_MÊS],MATCH(BRF_CONTAS_A_PAGAR[[#This Row],[MÊS_VENC]],BRF_MÊS_A_PAGAR[MÊS],0)),"")</f>
        <v>10</v>
      </c>
      <c r="R119" s="1" t="str">
        <f>IF(BRF_CONTAS_A_PAGAR[[#This Row],[MÊS_PGT]]="","",IFERROR(INDEX(BRF_MÊS_A_PAGAR[NUN_MÊS],MATCH(BRF_CONTAS_A_PAGAR[[#This Row],[MÊS_PGT]],BRF_MÊS_A_PAGAR[MÊS],0)),""))</f>
        <v/>
      </c>
    </row>
    <row r="120" spans="1:18" x14ac:dyDescent="0.2">
      <c r="A120" s="3">
        <v>45201</v>
      </c>
      <c r="B120" s="1" t="s">
        <v>1409</v>
      </c>
      <c r="C120" s="1" t="s">
        <v>1341</v>
      </c>
      <c r="D120" s="1" t="s">
        <v>1412</v>
      </c>
      <c r="E120" s="4">
        <v>1778.25</v>
      </c>
      <c r="F120" s="3"/>
      <c r="G120" s="1" t="s">
        <v>1466</v>
      </c>
      <c r="H120" s="1" t="s">
        <v>1339</v>
      </c>
      <c r="I120" s="1" t="s">
        <v>1413</v>
      </c>
      <c r="J120" s="1" t="s">
        <v>1347</v>
      </c>
      <c r="K120" s="1" t="s">
        <v>1348</v>
      </c>
      <c r="L120" s="1" t="s">
        <v>1349</v>
      </c>
      <c r="M120" s="1" t="str">
        <f>TEXT(BRF_CONTAS_A_PAGAR[[#This Row],[DATA VENC]],"AAAA")</f>
        <v>2023</v>
      </c>
      <c r="N120" s="1" t="str">
        <f>UPPER(TEXT(BRF_CONTAS_A_PAGAR[[#This Row],[DATA VENC]],"MMM"))</f>
        <v>OUT</v>
      </c>
      <c r="O120" s="1" t="str">
        <f>IF(BRF_CONTAS_A_PAGAR[[#This Row],[DATA DO PAGT]]="","",TEXT(BRF_CONTAS_A_PAGAR[[#This Row],[DATA DO PAGT]],"AAAA"))</f>
        <v/>
      </c>
      <c r="P120" s="1" t="str">
        <f>UPPER(IF(BRF_CONTAS_A_PAGAR[[#This Row],[DATA DO PAGT]]="","",TEXT(BRF_CONTAS_A_PAGAR[[#This Row],[DATA DO PAGT]],"MMM")))</f>
        <v/>
      </c>
      <c r="Q120" s="1">
        <f>IFERROR(INDEX(BRF_MÊS_A_PAGAR[NUN_MÊS],MATCH(BRF_CONTAS_A_PAGAR[[#This Row],[MÊS_VENC]],BRF_MÊS_A_PAGAR[MÊS],0)),"")</f>
        <v>10</v>
      </c>
      <c r="R120" s="1" t="str">
        <f>IF(BRF_CONTAS_A_PAGAR[[#This Row],[MÊS_PGT]]="","",IFERROR(INDEX(BRF_MÊS_A_PAGAR[NUN_MÊS],MATCH(BRF_CONTAS_A_PAGAR[[#This Row],[MÊS_PGT]],BRF_MÊS_A_PAGAR[MÊS],0)),""))</f>
        <v/>
      </c>
    </row>
    <row r="121" spans="1:18" x14ac:dyDescent="0.2">
      <c r="A121" s="3">
        <v>45201</v>
      </c>
      <c r="B121" s="1" t="s">
        <v>1163</v>
      </c>
      <c r="C121" s="1" t="s">
        <v>1341</v>
      </c>
      <c r="D121" s="1" t="s">
        <v>1412</v>
      </c>
      <c r="E121" s="4">
        <v>14000</v>
      </c>
      <c r="F121" s="3"/>
      <c r="G121" s="1" t="s">
        <v>1466</v>
      </c>
      <c r="H121" s="1" t="s">
        <v>1435</v>
      </c>
      <c r="I121" s="1" t="s">
        <v>1436</v>
      </c>
      <c r="J121" s="1" t="s">
        <v>1347</v>
      </c>
      <c r="K121" s="1" t="s">
        <v>1348</v>
      </c>
      <c r="L121" s="1" t="s">
        <v>1457</v>
      </c>
      <c r="M121" s="1" t="str">
        <f>TEXT(BRF_CONTAS_A_PAGAR[[#This Row],[DATA VENC]],"AAAA")</f>
        <v>2023</v>
      </c>
      <c r="N121" s="1" t="str">
        <f>UPPER(TEXT(BRF_CONTAS_A_PAGAR[[#This Row],[DATA VENC]],"MMM"))</f>
        <v>OUT</v>
      </c>
      <c r="O121" s="1" t="str">
        <f>IF(BRF_CONTAS_A_PAGAR[[#This Row],[DATA DO PAGT]]="","",TEXT(BRF_CONTAS_A_PAGAR[[#This Row],[DATA DO PAGT]],"AAAA"))</f>
        <v/>
      </c>
      <c r="P121" s="1" t="str">
        <f>UPPER(IF(BRF_CONTAS_A_PAGAR[[#This Row],[DATA DO PAGT]]="","",TEXT(BRF_CONTAS_A_PAGAR[[#This Row],[DATA DO PAGT]],"MMM")))</f>
        <v/>
      </c>
      <c r="Q121" s="1">
        <f>IFERROR(INDEX(BRF_MÊS_A_PAGAR[NUN_MÊS],MATCH(BRF_CONTAS_A_PAGAR[[#This Row],[MÊS_VENC]],BRF_MÊS_A_PAGAR[MÊS],0)),"")</f>
        <v>10</v>
      </c>
      <c r="R121" s="1" t="str">
        <f>IF(BRF_CONTAS_A_PAGAR[[#This Row],[MÊS_PGT]]="","",IFERROR(INDEX(BRF_MÊS_A_PAGAR[NUN_MÊS],MATCH(BRF_CONTAS_A_PAGAR[[#This Row],[MÊS_PGT]],BRF_MÊS_A_PAGAR[MÊS],0)),""))</f>
        <v/>
      </c>
    </row>
    <row r="122" spans="1:18" x14ac:dyDescent="0.2">
      <c r="A122" s="3">
        <v>45203</v>
      </c>
      <c r="B122" s="1" t="s">
        <v>1144</v>
      </c>
      <c r="C122" s="1" t="s">
        <v>1341</v>
      </c>
      <c r="D122" s="1" t="s">
        <v>1412</v>
      </c>
      <c r="E122" s="4">
        <v>573</v>
      </c>
      <c r="F122" s="3"/>
      <c r="G122" s="1" t="s">
        <v>1466</v>
      </c>
      <c r="H122" s="1" t="s">
        <v>1435</v>
      </c>
      <c r="I122" s="1" t="s">
        <v>1439</v>
      </c>
      <c r="J122" s="1" t="s">
        <v>1347</v>
      </c>
      <c r="K122" s="1" t="s">
        <v>1437</v>
      </c>
      <c r="L122" s="1" t="s">
        <v>1463</v>
      </c>
      <c r="M122" s="1" t="str">
        <f>TEXT(BRF_CONTAS_A_PAGAR[[#This Row],[DATA VENC]],"AAAA")</f>
        <v>2023</v>
      </c>
      <c r="N122" s="1" t="str">
        <f>UPPER(TEXT(BRF_CONTAS_A_PAGAR[[#This Row],[DATA VENC]],"MMM"))</f>
        <v>OUT</v>
      </c>
      <c r="O122" s="1" t="str">
        <f>IF(BRF_CONTAS_A_PAGAR[[#This Row],[DATA DO PAGT]]="","",TEXT(BRF_CONTAS_A_PAGAR[[#This Row],[DATA DO PAGT]],"AAAA"))</f>
        <v/>
      </c>
      <c r="P122" s="1" t="str">
        <f>UPPER(IF(BRF_CONTAS_A_PAGAR[[#This Row],[DATA DO PAGT]]="","",TEXT(BRF_CONTAS_A_PAGAR[[#This Row],[DATA DO PAGT]],"MMM")))</f>
        <v/>
      </c>
      <c r="Q122" s="1">
        <f>IFERROR(INDEX(BRF_MÊS_A_PAGAR[NUN_MÊS],MATCH(BRF_CONTAS_A_PAGAR[[#This Row],[MÊS_VENC]],BRF_MÊS_A_PAGAR[MÊS],0)),"")</f>
        <v>10</v>
      </c>
      <c r="R122" s="1" t="str">
        <f>IF(BRF_CONTAS_A_PAGAR[[#This Row],[MÊS_PGT]]="","",IFERROR(INDEX(BRF_MÊS_A_PAGAR[NUN_MÊS],MATCH(BRF_CONTAS_A_PAGAR[[#This Row],[MÊS_PGT]],BRF_MÊS_A_PAGAR[MÊS],0)),""))</f>
        <v/>
      </c>
    </row>
    <row r="123" spans="1:18" x14ac:dyDescent="0.2">
      <c r="A123" s="3">
        <v>45203</v>
      </c>
      <c r="B123" s="1" t="s">
        <v>1145</v>
      </c>
      <c r="C123" s="1" t="s">
        <v>1341</v>
      </c>
      <c r="D123" s="1" t="s">
        <v>1412</v>
      </c>
      <c r="E123" s="4">
        <v>300</v>
      </c>
      <c r="F123" s="3"/>
      <c r="G123" s="1" t="s">
        <v>1466</v>
      </c>
      <c r="H123" s="1" t="s">
        <v>1435</v>
      </c>
      <c r="I123" s="1" t="s">
        <v>1512</v>
      </c>
      <c r="J123" s="1" t="s">
        <v>1347</v>
      </c>
      <c r="K123" s="1" t="s">
        <v>1437</v>
      </c>
      <c r="L123" s="1" t="s">
        <v>1463</v>
      </c>
      <c r="M123" s="1" t="str">
        <f>TEXT(BRF_CONTAS_A_PAGAR[[#This Row],[DATA VENC]],"AAAA")</f>
        <v>2023</v>
      </c>
      <c r="N123" s="1" t="str">
        <f>UPPER(TEXT(BRF_CONTAS_A_PAGAR[[#This Row],[DATA VENC]],"MMM"))</f>
        <v>OUT</v>
      </c>
      <c r="O123" s="1" t="str">
        <f>IF(BRF_CONTAS_A_PAGAR[[#This Row],[DATA DO PAGT]]="","",TEXT(BRF_CONTAS_A_PAGAR[[#This Row],[DATA DO PAGT]],"AAAA"))</f>
        <v/>
      </c>
      <c r="P123" s="1" t="str">
        <f>UPPER(IF(BRF_CONTAS_A_PAGAR[[#This Row],[DATA DO PAGT]]="","",TEXT(BRF_CONTAS_A_PAGAR[[#This Row],[DATA DO PAGT]],"MMM")))</f>
        <v/>
      </c>
      <c r="Q123" s="1">
        <f>IFERROR(INDEX(BRF_MÊS_A_PAGAR[NUN_MÊS],MATCH(BRF_CONTAS_A_PAGAR[[#This Row],[MÊS_VENC]],BRF_MÊS_A_PAGAR[MÊS],0)),"")</f>
        <v>10</v>
      </c>
      <c r="R123" s="1" t="str">
        <f>IF(BRF_CONTAS_A_PAGAR[[#This Row],[MÊS_PGT]]="","",IFERROR(INDEX(BRF_MÊS_A_PAGAR[NUN_MÊS],MATCH(BRF_CONTAS_A_PAGAR[[#This Row],[MÊS_PGT]],BRF_MÊS_A_PAGAR[MÊS],0)),""))</f>
        <v/>
      </c>
    </row>
    <row r="124" spans="1:18" x14ac:dyDescent="0.2">
      <c r="A124" s="3">
        <v>45203</v>
      </c>
      <c r="B124" s="1" t="s">
        <v>1146</v>
      </c>
      <c r="C124" s="1" t="s">
        <v>151</v>
      </c>
      <c r="D124" s="1" t="s">
        <v>1412</v>
      </c>
      <c r="E124" s="4">
        <v>1234.6300000000001</v>
      </c>
      <c r="F124" s="3"/>
      <c r="G124" s="1" t="s">
        <v>1466</v>
      </c>
      <c r="H124" s="1" t="s">
        <v>1435</v>
      </c>
      <c r="I124" s="1" t="s">
        <v>1438</v>
      </c>
      <c r="J124" s="1" t="s">
        <v>1347</v>
      </c>
      <c r="K124" s="1" t="s">
        <v>1437</v>
      </c>
      <c r="L124" s="1" t="s">
        <v>1462</v>
      </c>
      <c r="M124" s="1" t="str">
        <f>TEXT(BRF_CONTAS_A_PAGAR[[#This Row],[DATA VENC]],"AAAA")</f>
        <v>2023</v>
      </c>
      <c r="N124" s="1" t="str">
        <f>UPPER(TEXT(BRF_CONTAS_A_PAGAR[[#This Row],[DATA VENC]],"MMM"))</f>
        <v>OUT</v>
      </c>
      <c r="O124" s="1" t="str">
        <f>IF(BRF_CONTAS_A_PAGAR[[#This Row],[DATA DO PAGT]]="","",TEXT(BRF_CONTAS_A_PAGAR[[#This Row],[DATA DO PAGT]],"AAAA"))</f>
        <v/>
      </c>
      <c r="P124" s="1" t="str">
        <f>UPPER(IF(BRF_CONTAS_A_PAGAR[[#This Row],[DATA DO PAGT]]="","",TEXT(BRF_CONTAS_A_PAGAR[[#This Row],[DATA DO PAGT]],"MMM")))</f>
        <v/>
      </c>
      <c r="Q124" s="1">
        <f>IFERROR(INDEX(BRF_MÊS_A_PAGAR[NUN_MÊS],MATCH(BRF_CONTAS_A_PAGAR[[#This Row],[MÊS_VENC]],BRF_MÊS_A_PAGAR[MÊS],0)),"")</f>
        <v>10</v>
      </c>
      <c r="R124" s="1" t="str">
        <f>IF(BRF_CONTAS_A_PAGAR[[#This Row],[MÊS_PGT]]="","",IFERROR(INDEX(BRF_MÊS_A_PAGAR[NUN_MÊS],MATCH(BRF_CONTAS_A_PAGAR[[#This Row],[MÊS_PGT]],BRF_MÊS_A_PAGAR[MÊS],0)),""))</f>
        <v/>
      </c>
    </row>
    <row r="125" spans="1:18" x14ac:dyDescent="0.2">
      <c r="A125" s="3">
        <v>45203</v>
      </c>
      <c r="B125" s="1" t="s">
        <v>1440</v>
      </c>
      <c r="E125" s="4">
        <v>840</v>
      </c>
      <c r="F125" s="3"/>
      <c r="G125" s="1" t="s">
        <v>1466</v>
      </c>
      <c r="H125" s="1" t="s">
        <v>1435</v>
      </c>
      <c r="I125" s="1" t="s">
        <v>1434</v>
      </c>
      <c r="J125" s="1" t="s">
        <v>1347</v>
      </c>
      <c r="K125" s="1" t="s">
        <v>1348</v>
      </c>
      <c r="L125" s="1" t="s">
        <v>1461</v>
      </c>
      <c r="M125" s="1" t="str">
        <f>TEXT(BRF_CONTAS_A_PAGAR[[#This Row],[DATA VENC]],"AAAA")</f>
        <v>2023</v>
      </c>
      <c r="N125" s="1" t="str">
        <f>UPPER(TEXT(BRF_CONTAS_A_PAGAR[[#This Row],[DATA VENC]],"MMM"))</f>
        <v>OUT</v>
      </c>
      <c r="O125" s="1" t="str">
        <f>IF(BRF_CONTAS_A_PAGAR[[#This Row],[DATA DO PAGT]]="","",TEXT(BRF_CONTAS_A_PAGAR[[#This Row],[DATA DO PAGT]],"AAAA"))</f>
        <v/>
      </c>
      <c r="P125" s="1" t="str">
        <f>UPPER(IF(BRF_CONTAS_A_PAGAR[[#This Row],[DATA DO PAGT]]="","",TEXT(BRF_CONTAS_A_PAGAR[[#This Row],[DATA DO PAGT]],"MMM")))</f>
        <v/>
      </c>
      <c r="Q125" s="1">
        <f>IFERROR(INDEX(BRF_MÊS_A_PAGAR[NUN_MÊS],MATCH(BRF_CONTAS_A_PAGAR[[#This Row],[MÊS_VENC]],BRF_MÊS_A_PAGAR[MÊS],0)),"")</f>
        <v>10</v>
      </c>
      <c r="R125" s="1" t="str">
        <f>IF(BRF_CONTAS_A_PAGAR[[#This Row],[MÊS_PGT]]="","",IFERROR(INDEX(BRF_MÊS_A_PAGAR[NUN_MÊS],MATCH(BRF_CONTAS_A_PAGAR[[#This Row],[MÊS_PGT]],BRF_MÊS_A_PAGAR[MÊS],0)),""))</f>
        <v/>
      </c>
    </row>
    <row r="126" spans="1:18" x14ac:dyDescent="0.2">
      <c r="A126" s="3">
        <v>45203</v>
      </c>
      <c r="B126" s="1" t="s">
        <v>1166</v>
      </c>
      <c r="E126" s="4">
        <v>169</v>
      </c>
      <c r="F126" s="3"/>
      <c r="G126" s="1" t="s">
        <v>1466</v>
      </c>
      <c r="H126" s="1" t="s">
        <v>1435</v>
      </c>
      <c r="I126" s="1" t="s">
        <v>1166</v>
      </c>
      <c r="J126" s="1" t="s">
        <v>1347</v>
      </c>
      <c r="K126" s="1" t="s">
        <v>1503</v>
      </c>
      <c r="L126" s="1" t="s">
        <v>1441</v>
      </c>
      <c r="M126" s="1" t="str">
        <f>TEXT(BRF_CONTAS_A_PAGAR[[#This Row],[DATA VENC]],"AAAA")</f>
        <v>2023</v>
      </c>
      <c r="N126" s="1" t="str">
        <f>UPPER(TEXT(BRF_CONTAS_A_PAGAR[[#This Row],[DATA VENC]],"MMM"))</f>
        <v>OUT</v>
      </c>
      <c r="O126" s="1" t="str">
        <f>IF(BRF_CONTAS_A_PAGAR[[#This Row],[DATA DO PAGT]]="","",TEXT(BRF_CONTAS_A_PAGAR[[#This Row],[DATA DO PAGT]],"AAAA"))</f>
        <v/>
      </c>
      <c r="P126" s="1" t="str">
        <f>UPPER(IF(BRF_CONTAS_A_PAGAR[[#This Row],[DATA DO PAGT]]="","",TEXT(BRF_CONTAS_A_PAGAR[[#This Row],[DATA DO PAGT]],"MMM")))</f>
        <v/>
      </c>
      <c r="Q126" s="1">
        <f>IFERROR(INDEX(BRF_MÊS_A_PAGAR[NUN_MÊS],MATCH(BRF_CONTAS_A_PAGAR[[#This Row],[MÊS_VENC]],BRF_MÊS_A_PAGAR[MÊS],0)),"")</f>
        <v>10</v>
      </c>
      <c r="R126" s="1" t="str">
        <f>IF(BRF_CONTAS_A_PAGAR[[#This Row],[MÊS_PGT]]="","",IFERROR(INDEX(BRF_MÊS_A_PAGAR[NUN_MÊS],MATCH(BRF_CONTAS_A_PAGAR[[#This Row],[MÊS_PGT]],BRF_MÊS_A_PAGAR[MÊS],0)),""))</f>
        <v/>
      </c>
    </row>
    <row r="127" spans="1:18" x14ac:dyDescent="0.2">
      <c r="A127" s="3">
        <v>45204</v>
      </c>
      <c r="B127" s="1" t="s">
        <v>3418</v>
      </c>
      <c r="E127" s="4">
        <v>8651.9599999999991</v>
      </c>
      <c r="F127" s="3"/>
      <c r="G127" s="1" t="s">
        <v>1466</v>
      </c>
      <c r="H127" s="1" t="s">
        <v>1339</v>
      </c>
      <c r="I127" s="1" t="s">
        <v>3412</v>
      </c>
      <c r="J127" s="1" t="s">
        <v>1347</v>
      </c>
      <c r="K127" s="1" t="s">
        <v>1503</v>
      </c>
      <c r="M127" s="1" t="str">
        <f>TEXT(BRF_CONTAS_A_PAGAR[[#This Row],[DATA VENC]],"AAAA")</f>
        <v>2023</v>
      </c>
      <c r="N127" s="1" t="str">
        <f>UPPER(TEXT(BRF_CONTAS_A_PAGAR[[#This Row],[DATA VENC]],"MMM"))</f>
        <v>OUT</v>
      </c>
      <c r="O127" s="1" t="str">
        <f>IF(BRF_CONTAS_A_PAGAR[[#This Row],[DATA DO PAGT]]="","",TEXT(BRF_CONTAS_A_PAGAR[[#This Row],[DATA DO PAGT]],"AAAA"))</f>
        <v/>
      </c>
      <c r="P127" s="1" t="str">
        <f>UPPER(IF(BRF_CONTAS_A_PAGAR[[#This Row],[DATA DO PAGT]]="","",TEXT(BRF_CONTAS_A_PAGAR[[#This Row],[DATA DO PAGT]],"MMM")))</f>
        <v/>
      </c>
      <c r="Q127" s="1">
        <f>IFERROR(INDEX(BRF_MÊS_A_PAGAR[NUN_MÊS],MATCH(BRF_CONTAS_A_PAGAR[[#This Row],[MÊS_VENC]],BRF_MÊS_A_PAGAR[MÊS],0)),"")</f>
        <v>10</v>
      </c>
      <c r="R127" s="1" t="str">
        <f>IF(BRF_CONTAS_A_PAGAR[[#This Row],[MÊS_PGT]]="","",IFERROR(INDEX(BRF_MÊS_A_PAGAR[NUN_MÊS],MATCH(BRF_CONTAS_A_PAGAR[[#This Row],[MÊS_PGT]],BRF_MÊS_A_PAGAR[MÊS],0)),""))</f>
        <v/>
      </c>
    </row>
    <row r="128" spans="1:18" x14ac:dyDescent="0.2">
      <c r="A128" s="3">
        <v>45205</v>
      </c>
      <c r="B128" s="1" t="s">
        <v>1384</v>
      </c>
      <c r="C128" s="1" t="s">
        <v>1341</v>
      </c>
      <c r="D128" s="1" t="s">
        <v>1381</v>
      </c>
      <c r="E128" s="4">
        <v>7503.33</v>
      </c>
      <c r="F128" s="3"/>
      <c r="G128" s="1" t="s">
        <v>1466</v>
      </c>
      <c r="H128" s="1" t="s">
        <v>1339</v>
      </c>
      <c r="I128" s="1" t="s">
        <v>3456</v>
      </c>
      <c r="J128" s="1" t="s">
        <v>1347</v>
      </c>
      <c r="K128" s="1" t="s">
        <v>1348</v>
      </c>
      <c r="L128" s="1" t="s">
        <v>1349</v>
      </c>
      <c r="M128" s="1" t="str">
        <f>TEXT(BRF_CONTAS_A_PAGAR[[#This Row],[DATA VENC]],"AAAA")</f>
        <v>2023</v>
      </c>
      <c r="N128" s="1" t="str">
        <f>UPPER(TEXT(BRF_CONTAS_A_PAGAR[[#This Row],[DATA VENC]],"MMM"))</f>
        <v>OUT</v>
      </c>
      <c r="O128" s="1" t="str">
        <f>IF(BRF_CONTAS_A_PAGAR[[#This Row],[DATA DO PAGT]]="","",TEXT(BRF_CONTAS_A_PAGAR[[#This Row],[DATA DO PAGT]],"AAAA"))</f>
        <v/>
      </c>
      <c r="P128" s="1" t="str">
        <f>UPPER(IF(BRF_CONTAS_A_PAGAR[[#This Row],[DATA DO PAGT]]="","",TEXT(BRF_CONTAS_A_PAGAR[[#This Row],[DATA DO PAGT]],"MMM")))</f>
        <v/>
      </c>
      <c r="Q128" s="1">
        <f>IFERROR(INDEX(BRF_MÊS_A_PAGAR[NUN_MÊS],MATCH(BRF_CONTAS_A_PAGAR[[#This Row],[MÊS_VENC]],BRF_MÊS_A_PAGAR[MÊS],0)),"")</f>
        <v>10</v>
      </c>
      <c r="R128" s="1" t="str">
        <f>IF(BRF_CONTAS_A_PAGAR[[#This Row],[MÊS_PGT]]="","",IFERROR(INDEX(BRF_MÊS_A_PAGAR[NUN_MÊS],MATCH(BRF_CONTAS_A_PAGAR[[#This Row],[MÊS_PGT]],BRF_MÊS_A_PAGAR[MÊS],0)),""))</f>
        <v/>
      </c>
    </row>
    <row r="129" spans="1:18" x14ac:dyDescent="0.2">
      <c r="A129" s="3">
        <v>45205</v>
      </c>
      <c r="B129" s="1" t="s">
        <v>1446</v>
      </c>
      <c r="C129" s="1" t="s">
        <v>1341</v>
      </c>
      <c r="D129" s="1" t="s">
        <v>1449</v>
      </c>
      <c r="E129" s="4">
        <v>1400</v>
      </c>
      <c r="F129" s="3"/>
      <c r="G129" s="1" t="s">
        <v>1466</v>
      </c>
      <c r="H129" s="1" t="s">
        <v>1435</v>
      </c>
      <c r="I129" s="1" t="s">
        <v>1450</v>
      </c>
      <c r="J129" s="1" t="s">
        <v>1347</v>
      </c>
      <c r="K129" s="1" t="s">
        <v>1503</v>
      </c>
      <c r="L129" s="1" t="s">
        <v>1441</v>
      </c>
      <c r="M129" s="1" t="str">
        <f>TEXT(BRF_CONTAS_A_PAGAR[[#This Row],[DATA VENC]],"AAAA")</f>
        <v>2023</v>
      </c>
      <c r="N129" s="1" t="str">
        <f>UPPER(TEXT(BRF_CONTAS_A_PAGAR[[#This Row],[DATA VENC]],"MMM"))</f>
        <v>OUT</v>
      </c>
      <c r="O129" s="1" t="str">
        <f>IF(BRF_CONTAS_A_PAGAR[[#This Row],[DATA DO PAGT]]="","",TEXT(BRF_CONTAS_A_PAGAR[[#This Row],[DATA DO PAGT]],"AAAA"))</f>
        <v/>
      </c>
      <c r="P129" s="1" t="str">
        <f>UPPER(IF(BRF_CONTAS_A_PAGAR[[#This Row],[DATA DO PAGT]]="","",TEXT(BRF_CONTAS_A_PAGAR[[#This Row],[DATA DO PAGT]],"MMM")))</f>
        <v/>
      </c>
      <c r="Q129" s="1">
        <f>IFERROR(INDEX(BRF_MÊS_A_PAGAR[NUN_MÊS],MATCH(BRF_CONTAS_A_PAGAR[[#This Row],[MÊS_VENC]],BRF_MÊS_A_PAGAR[MÊS],0)),"")</f>
        <v>10</v>
      </c>
      <c r="R129" s="1" t="str">
        <f>IF(BRF_CONTAS_A_PAGAR[[#This Row],[MÊS_PGT]]="","",IFERROR(INDEX(BRF_MÊS_A_PAGAR[NUN_MÊS],MATCH(BRF_CONTAS_A_PAGAR[[#This Row],[MÊS_PGT]],BRF_MÊS_A_PAGAR[MÊS],0)),""))</f>
        <v/>
      </c>
    </row>
    <row r="130" spans="1:18" x14ac:dyDescent="0.2">
      <c r="A130" s="3">
        <v>45205</v>
      </c>
      <c r="B130" s="1" t="s">
        <v>1453</v>
      </c>
      <c r="C130" s="1" t="s">
        <v>1341</v>
      </c>
      <c r="D130" s="1" t="s">
        <v>1449</v>
      </c>
      <c r="E130" s="4">
        <v>1618.1</v>
      </c>
      <c r="F130" s="3"/>
      <c r="G130" s="1" t="s">
        <v>1466</v>
      </c>
      <c r="H130" s="1" t="s">
        <v>1435</v>
      </c>
      <c r="I130" s="1" t="s">
        <v>1456</v>
      </c>
      <c r="J130" s="1" t="s">
        <v>1347</v>
      </c>
      <c r="K130" s="1" t="s">
        <v>1516</v>
      </c>
      <c r="L130" s="1" t="s">
        <v>1443</v>
      </c>
      <c r="M130" s="1" t="str">
        <f>TEXT(BRF_CONTAS_A_PAGAR[[#This Row],[DATA VENC]],"AAAA")</f>
        <v>2023</v>
      </c>
      <c r="N130" s="1" t="str">
        <f>UPPER(TEXT(BRF_CONTAS_A_PAGAR[[#This Row],[DATA VENC]],"MMM"))</f>
        <v>OUT</v>
      </c>
      <c r="O130" s="1" t="str">
        <f>IF(BRF_CONTAS_A_PAGAR[[#This Row],[DATA DO PAGT]]="","",TEXT(BRF_CONTAS_A_PAGAR[[#This Row],[DATA DO PAGT]],"AAAA"))</f>
        <v/>
      </c>
      <c r="P130" s="1" t="str">
        <f>UPPER(IF(BRF_CONTAS_A_PAGAR[[#This Row],[DATA DO PAGT]]="","",TEXT(BRF_CONTAS_A_PAGAR[[#This Row],[DATA DO PAGT]],"MMM")))</f>
        <v/>
      </c>
      <c r="Q130" s="1">
        <f>IFERROR(INDEX(BRF_MÊS_A_PAGAR[NUN_MÊS],MATCH(BRF_CONTAS_A_PAGAR[[#This Row],[MÊS_VENC]],BRF_MÊS_A_PAGAR[MÊS],0)),"")</f>
        <v>10</v>
      </c>
      <c r="R130" s="1" t="str">
        <f>IF(BRF_CONTAS_A_PAGAR[[#This Row],[MÊS_PGT]]="","",IFERROR(INDEX(BRF_MÊS_A_PAGAR[NUN_MÊS],MATCH(BRF_CONTAS_A_PAGAR[[#This Row],[MÊS_PGT]],BRF_MÊS_A_PAGAR[MÊS],0)),""))</f>
        <v/>
      </c>
    </row>
    <row r="131" spans="1:18" x14ac:dyDescent="0.2">
      <c r="A131" s="3">
        <v>45208</v>
      </c>
      <c r="B131" s="1" t="s">
        <v>1366</v>
      </c>
      <c r="C131" s="1" t="s">
        <v>1341</v>
      </c>
      <c r="D131" s="1">
        <v>2192457</v>
      </c>
      <c r="E131" s="4">
        <v>4656.21</v>
      </c>
      <c r="F131" s="3"/>
      <c r="G131" s="1" t="s">
        <v>1466</v>
      </c>
      <c r="H131" s="1" t="s">
        <v>1339</v>
      </c>
      <c r="I131" s="1" t="s">
        <v>3456</v>
      </c>
      <c r="J131" s="1" t="s">
        <v>1347</v>
      </c>
      <c r="K131" s="1" t="s">
        <v>1348</v>
      </c>
      <c r="L131" s="1" t="s">
        <v>1349</v>
      </c>
      <c r="M131" s="1" t="str">
        <f>TEXT(BRF_CONTAS_A_PAGAR[[#This Row],[DATA VENC]],"AAAA")</f>
        <v>2023</v>
      </c>
      <c r="N131" s="1" t="str">
        <f>UPPER(TEXT(BRF_CONTAS_A_PAGAR[[#This Row],[DATA VENC]],"MMM"))</f>
        <v>OUT</v>
      </c>
      <c r="O131" s="1" t="str">
        <f>IF(BRF_CONTAS_A_PAGAR[[#This Row],[DATA DO PAGT]]="","",TEXT(BRF_CONTAS_A_PAGAR[[#This Row],[DATA DO PAGT]],"AAAA"))</f>
        <v/>
      </c>
      <c r="P131" s="1" t="str">
        <f>UPPER(IF(BRF_CONTAS_A_PAGAR[[#This Row],[DATA DO PAGT]]="","",TEXT(BRF_CONTAS_A_PAGAR[[#This Row],[DATA DO PAGT]],"MMM")))</f>
        <v/>
      </c>
      <c r="Q131" s="1">
        <f>IFERROR(INDEX(BRF_MÊS_A_PAGAR[NUN_MÊS],MATCH(BRF_CONTAS_A_PAGAR[[#This Row],[MÊS_VENC]],BRF_MÊS_A_PAGAR[MÊS],0)),"")</f>
        <v>10</v>
      </c>
      <c r="R131" s="1" t="str">
        <f>IF(BRF_CONTAS_A_PAGAR[[#This Row],[MÊS_PGT]]="","",IFERROR(INDEX(BRF_MÊS_A_PAGAR[NUN_MÊS],MATCH(BRF_CONTAS_A_PAGAR[[#This Row],[MÊS_PGT]],BRF_MÊS_A_PAGAR[MÊS],0)),""))</f>
        <v/>
      </c>
    </row>
    <row r="132" spans="1:18" x14ac:dyDescent="0.2">
      <c r="A132" s="3">
        <v>45208</v>
      </c>
      <c r="B132" s="1" t="s">
        <v>1343</v>
      </c>
      <c r="C132" s="1" t="s">
        <v>1341</v>
      </c>
      <c r="D132" s="1">
        <v>20035734765</v>
      </c>
      <c r="E132" s="4">
        <v>9402</v>
      </c>
      <c r="F132" s="3"/>
      <c r="G132" s="1" t="s">
        <v>1466</v>
      </c>
      <c r="H132" s="1" t="s">
        <v>1339</v>
      </c>
      <c r="I132" s="1" t="s">
        <v>3456</v>
      </c>
      <c r="J132" s="1" t="s">
        <v>1347</v>
      </c>
      <c r="K132" s="1" t="s">
        <v>1348</v>
      </c>
      <c r="L132" s="1" t="s">
        <v>1349</v>
      </c>
      <c r="M132" s="1" t="str">
        <f>TEXT(BRF_CONTAS_A_PAGAR[[#This Row],[DATA VENC]],"AAAA")</f>
        <v>2023</v>
      </c>
      <c r="N132" s="1" t="str">
        <f>UPPER(TEXT(BRF_CONTAS_A_PAGAR[[#This Row],[DATA VENC]],"MMM"))</f>
        <v>OUT</v>
      </c>
      <c r="O132" s="1" t="str">
        <f>IF(BRF_CONTAS_A_PAGAR[[#This Row],[DATA DO PAGT]]="","",TEXT(BRF_CONTAS_A_PAGAR[[#This Row],[DATA DO PAGT]],"AAAA"))</f>
        <v/>
      </c>
      <c r="P132" s="1" t="str">
        <f>UPPER(IF(BRF_CONTAS_A_PAGAR[[#This Row],[DATA DO PAGT]]="","",TEXT(BRF_CONTAS_A_PAGAR[[#This Row],[DATA DO PAGT]],"MMM")))</f>
        <v/>
      </c>
      <c r="Q132" s="1">
        <f>IFERROR(INDEX(BRF_MÊS_A_PAGAR[NUN_MÊS],MATCH(BRF_CONTAS_A_PAGAR[[#This Row],[MÊS_VENC]],BRF_MÊS_A_PAGAR[MÊS],0)),"")</f>
        <v>10</v>
      </c>
      <c r="R132" s="1" t="str">
        <f>IF(BRF_CONTAS_A_PAGAR[[#This Row],[MÊS_PGT]]="","",IFERROR(INDEX(BRF_MÊS_A_PAGAR[NUN_MÊS],MATCH(BRF_CONTAS_A_PAGAR[[#This Row],[MÊS_PGT]],BRF_MÊS_A_PAGAR[MÊS],0)),""))</f>
        <v/>
      </c>
    </row>
    <row r="133" spans="1:18" x14ac:dyDescent="0.2">
      <c r="A133" s="3">
        <v>45208</v>
      </c>
      <c r="B133" s="1" t="s">
        <v>1356</v>
      </c>
      <c r="C133" s="1" t="s">
        <v>1341</v>
      </c>
      <c r="D133" s="1">
        <v>2192849</v>
      </c>
      <c r="E133" s="4">
        <v>1552.88</v>
      </c>
      <c r="F133" s="3"/>
      <c r="G133" s="1" t="s">
        <v>1466</v>
      </c>
      <c r="H133" s="1" t="s">
        <v>1339</v>
      </c>
      <c r="I133" s="1" t="s">
        <v>3456</v>
      </c>
      <c r="J133" s="1" t="s">
        <v>1347</v>
      </c>
      <c r="K133" s="1" t="s">
        <v>1348</v>
      </c>
      <c r="L133" s="1" t="s">
        <v>1349</v>
      </c>
      <c r="M133" s="1" t="str">
        <f>TEXT(BRF_CONTAS_A_PAGAR[[#This Row],[DATA VENC]],"AAAA")</f>
        <v>2023</v>
      </c>
      <c r="N133" s="1" t="str">
        <f>UPPER(TEXT(BRF_CONTAS_A_PAGAR[[#This Row],[DATA VENC]],"MMM"))</f>
        <v>OUT</v>
      </c>
      <c r="O133" s="1" t="str">
        <f>IF(BRF_CONTAS_A_PAGAR[[#This Row],[DATA DO PAGT]]="","",TEXT(BRF_CONTAS_A_PAGAR[[#This Row],[DATA DO PAGT]],"AAAA"))</f>
        <v/>
      </c>
      <c r="P133" s="1" t="str">
        <f>UPPER(IF(BRF_CONTAS_A_PAGAR[[#This Row],[DATA DO PAGT]]="","",TEXT(BRF_CONTAS_A_PAGAR[[#This Row],[DATA DO PAGT]],"MMM")))</f>
        <v/>
      </c>
      <c r="Q133" s="1">
        <f>IFERROR(INDEX(BRF_MÊS_A_PAGAR[NUN_MÊS],MATCH(BRF_CONTAS_A_PAGAR[[#This Row],[MÊS_VENC]],BRF_MÊS_A_PAGAR[MÊS],0)),"")</f>
        <v>10</v>
      </c>
      <c r="R133" s="1" t="str">
        <f>IF(BRF_CONTAS_A_PAGAR[[#This Row],[MÊS_PGT]]="","",IFERROR(INDEX(BRF_MÊS_A_PAGAR[NUN_MÊS],MATCH(BRF_CONTAS_A_PAGAR[[#This Row],[MÊS_PGT]],BRF_MÊS_A_PAGAR[MÊS],0)),""))</f>
        <v/>
      </c>
    </row>
    <row r="134" spans="1:18" x14ac:dyDescent="0.2">
      <c r="A134" s="3">
        <v>45208</v>
      </c>
      <c r="B134" s="1" t="s">
        <v>1361</v>
      </c>
      <c r="C134" s="1" t="s">
        <v>1341</v>
      </c>
      <c r="D134" s="1">
        <v>2192846</v>
      </c>
      <c r="E134" s="4">
        <v>1552.88</v>
      </c>
      <c r="F134" s="3"/>
      <c r="G134" s="1" t="s">
        <v>1466</v>
      </c>
      <c r="H134" s="1" t="s">
        <v>1339</v>
      </c>
      <c r="I134" s="1" t="s">
        <v>3456</v>
      </c>
      <c r="J134" s="1" t="s">
        <v>1347</v>
      </c>
      <c r="K134" s="1" t="s">
        <v>1348</v>
      </c>
      <c r="L134" s="1" t="s">
        <v>1349</v>
      </c>
      <c r="M134" s="1" t="str">
        <f>TEXT(BRF_CONTAS_A_PAGAR[[#This Row],[DATA VENC]],"AAAA")</f>
        <v>2023</v>
      </c>
      <c r="N134" s="1" t="str">
        <f>UPPER(TEXT(BRF_CONTAS_A_PAGAR[[#This Row],[DATA VENC]],"MMM"))</f>
        <v>OUT</v>
      </c>
      <c r="O134" s="1" t="str">
        <f>IF(BRF_CONTAS_A_PAGAR[[#This Row],[DATA DO PAGT]]="","",TEXT(BRF_CONTAS_A_PAGAR[[#This Row],[DATA DO PAGT]],"AAAA"))</f>
        <v/>
      </c>
      <c r="P134" s="1" t="str">
        <f>UPPER(IF(BRF_CONTAS_A_PAGAR[[#This Row],[DATA DO PAGT]]="","",TEXT(BRF_CONTAS_A_PAGAR[[#This Row],[DATA DO PAGT]],"MMM")))</f>
        <v/>
      </c>
      <c r="Q134" s="1">
        <f>IFERROR(INDEX(BRF_MÊS_A_PAGAR[NUN_MÊS],MATCH(BRF_CONTAS_A_PAGAR[[#This Row],[MÊS_VENC]],BRF_MÊS_A_PAGAR[MÊS],0)),"")</f>
        <v>10</v>
      </c>
      <c r="R134" s="1" t="str">
        <f>IF(BRF_CONTAS_A_PAGAR[[#This Row],[MÊS_PGT]]="","",IFERROR(INDEX(BRF_MÊS_A_PAGAR[NUN_MÊS],MATCH(BRF_CONTAS_A_PAGAR[[#This Row],[MÊS_PGT]],BRF_MÊS_A_PAGAR[MÊS],0)),""))</f>
        <v/>
      </c>
    </row>
    <row r="135" spans="1:18" x14ac:dyDescent="0.2">
      <c r="A135" s="3">
        <v>45208</v>
      </c>
      <c r="B135" s="1" t="s">
        <v>1169</v>
      </c>
      <c r="E135" s="4">
        <v>450</v>
      </c>
      <c r="F135" s="3"/>
      <c r="G135" s="1" t="s">
        <v>1466</v>
      </c>
      <c r="H135" s="1" t="s">
        <v>1435</v>
      </c>
      <c r="I135" s="1" t="s">
        <v>1442</v>
      </c>
      <c r="J135" s="1" t="s">
        <v>1347</v>
      </c>
      <c r="K135" s="1" t="s">
        <v>1516</v>
      </c>
      <c r="L135" s="1" t="s">
        <v>1463</v>
      </c>
      <c r="M135" s="1" t="str">
        <f>TEXT(BRF_CONTAS_A_PAGAR[[#This Row],[DATA VENC]],"AAAA")</f>
        <v>2023</v>
      </c>
      <c r="N135" s="1" t="str">
        <f>UPPER(TEXT(BRF_CONTAS_A_PAGAR[[#This Row],[DATA VENC]],"MMM"))</f>
        <v>OUT</v>
      </c>
      <c r="O135" s="1" t="str">
        <f>IF(BRF_CONTAS_A_PAGAR[[#This Row],[DATA DO PAGT]]="","",TEXT(BRF_CONTAS_A_PAGAR[[#This Row],[DATA DO PAGT]],"AAAA"))</f>
        <v/>
      </c>
      <c r="P135" s="1" t="str">
        <f>UPPER(IF(BRF_CONTAS_A_PAGAR[[#This Row],[DATA DO PAGT]]="","",TEXT(BRF_CONTAS_A_PAGAR[[#This Row],[DATA DO PAGT]],"MMM")))</f>
        <v/>
      </c>
      <c r="Q135" s="1">
        <f>IFERROR(INDEX(BRF_MÊS_A_PAGAR[NUN_MÊS],MATCH(BRF_CONTAS_A_PAGAR[[#This Row],[MÊS_VENC]],BRF_MÊS_A_PAGAR[MÊS],0)),"")</f>
        <v>10</v>
      </c>
      <c r="R135" s="1" t="str">
        <f>IF(BRF_CONTAS_A_PAGAR[[#This Row],[MÊS_PGT]]="","",IFERROR(INDEX(BRF_MÊS_A_PAGAR[NUN_MÊS],MATCH(BRF_CONTAS_A_PAGAR[[#This Row],[MÊS_PGT]],BRF_MÊS_A_PAGAR[MÊS],0)),""))</f>
        <v/>
      </c>
    </row>
    <row r="136" spans="1:18" x14ac:dyDescent="0.2">
      <c r="A136" s="3">
        <v>45209</v>
      </c>
      <c r="B136" s="1" t="s">
        <v>1495</v>
      </c>
      <c r="C136" s="1" t="s">
        <v>1341</v>
      </c>
      <c r="D136" s="1" t="s">
        <v>1492</v>
      </c>
      <c r="E136" s="4">
        <v>10786.99</v>
      </c>
      <c r="F136" s="3"/>
      <c r="G136" s="1" t="s">
        <v>1466</v>
      </c>
      <c r="H136" s="1" t="s">
        <v>1339</v>
      </c>
      <c r="I136" s="1" t="s">
        <v>3456</v>
      </c>
      <c r="J136" s="1" t="s">
        <v>1347</v>
      </c>
      <c r="K136" s="1" t="s">
        <v>1348</v>
      </c>
      <c r="L136" s="1" t="s">
        <v>1460</v>
      </c>
      <c r="M136" s="1" t="str">
        <f>TEXT(BRF_CONTAS_A_PAGAR[[#This Row],[DATA VENC]],"AAAA")</f>
        <v>2023</v>
      </c>
      <c r="N136" s="1" t="str">
        <f>UPPER(TEXT(BRF_CONTAS_A_PAGAR[[#This Row],[DATA VENC]],"MMM"))</f>
        <v>OUT</v>
      </c>
      <c r="O136" s="1" t="str">
        <f>IF(BRF_CONTAS_A_PAGAR[[#This Row],[DATA DO PAGT]]="","",TEXT(BRF_CONTAS_A_PAGAR[[#This Row],[DATA DO PAGT]],"AAAA"))</f>
        <v/>
      </c>
      <c r="P136" s="1" t="str">
        <f>UPPER(IF(BRF_CONTAS_A_PAGAR[[#This Row],[DATA DO PAGT]]="","",TEXT(BRF_CONTAS_A_PAGAR[[#This Row],[DATA DO PAGT]],"MMM")))</f>
        <v/>
      </c>
      <c r="Q136" s="1">
        <f>IFERROR(INDEX(BRF_MÊS_A_PAGAR[NUN_MÊS],MATCH(BRF_CONTAS_A_PAGAR[[#This Row],[MÊS_VENC]],BRF_MÊS_A_PAGAR[MÊS],0)),"")</f>
        <v>10</v>
      </c>
      <c r="R136" s="1" t="str">
        <f>IF(BRF_CONTAS_A_PAGAR[[#This Row],[MÊS_PGT]]="","",IFERROR(INDEX(BRF_MÊS_A_PAGAR[NUN_MÊS],MATCH(BRF_CONTAS_A_PAGAR[[#This Row],[MÊS_PGT]],BRF_MÊS_A_PAGAR[MÊS],0)),""))</f>
        <v/>
      </c>
    </row>
    <row r="137" spans="1:18" x14ac:dyDescent="0.2">
      <c r="A137" s="3">
        <v>45209</v>
      </c>
      <c r="B137" s="1" t="s">
        <v>1489</v>
      </c>
      <c r="C137" s="1" t="s">
        <v>1341</v>
      </c>
      <c r="D137" s="1" t="s">
        <v>1487</v>
      </c>
      <c r="E137" s="4">
        <v>10786.99</v>
      </c>
      <c r="F137" s="3"/>
      <c r="G137" s="1" t="s">
        <v>1466</v>
      </c>
      <c r="H137" s="1" t="s">
        <v>1339</v>
      </c>
      <c r="I137" s="1" t="s">
        <v>3456</v>
      </c>
      <c r="J137" s="1" t="s">
        <v>1347</v>
      </c>
      <c r="K137" s="1" t="s">
        <v>1348</v>
      </c>
      <c r="L137" s="1" t="s">
        <v>1460</v>
      </c>
      <c r="M137" s="1" t="str">
        <f>TEXT(BRF_CONTAS_A_PAGAR[[#This Row],[DATA VENC]],"AAAA")</f>
        <v>2023</v>
      </c>
      <c r="N137" s="1" t="str">
        <f>UPPER(TEXT(BRF_CONTAS_A_PAGAR[[#This Row],[DATA VENC]],"MMM"))</f>
        <v>OUT</v>
      </c>
      <c r="O137" s="1" t="str">
        <f>IF(BRF_CONTAS_A_PAGAR[[#This Row],[DATA DO PAGT]]="","",TEXT(BRF_CONTAS_A_PAGAR[[#This Row],[DATA DO PAGT]],"AAAA"))</f>
        <v/>
      </c>
      <c r="P137" s="1" t="str">
        <f>UPPER(IF(BRF_CONTAS_A_PAGAR[[#This Row],[DATA DO PAGT]]="","",TEXT(BRF_CONTAS_A_PAGAR[[#This Row],[DATA DO PAGT]],"MMM")))</f>
        <v/>
      </c>
      <c r="Q137" s="1">
        <f>IFERROR(INDEX(BRF_MÊS_A_PAGAR[NUN_MÊS],MATCH(BRF_CONTAS_A_PAGAR[[#This Row],[MÊS_VENC]],BRF_MÊS_A_PAGAR[MÊS],0)),"")</f>
        <v>10</v>
      </c>
      <c r="R137" s="1" t="str">
        <f>IF(BRF_CONTAS_A_PAGAR[[#This Row],[MÊS_PGT]]="","",IFERROR(INDEX(BRF_MÊS_A_PAGAR[NUN_MÊS],MATCH(BRF_CONTAS_A_PAGAR[[#This Row],[MÊS_PGT]],BRF_MÊS_A_PAGAR[MÊS],0)),""))</f>
        <v/>
      </c>
    </row>
    <row r="138" spans="1:18" x14ac:dyDescent="0.2">
      <c r="A138" s="3">
        <v>45209</v>
      </c>
      <c r="B138" s="1" t="s">
        <v>1179</v>
      </c>
      <c r="E138" s="4">
        <v>272.95</v>
      </c>
      <c r="F138" s="3"/>
      <c r="G138" s="1" t="s">
        <v>1466</v>
      </c>
      <c r="H138" s="1" t="s">
        <v>1435</v>
      </c>
      <c r="I138" s="1" t="s">
        <v>1499</v>
      </c>
      <c r="J138" s="1" t="s">
        <v>1347</v>
      </c>
      <c r="K138" s="1" t="s">
        <v>1516</v>
      </c>
      <c r="L138" s="1" t="s">
        <v>1464</v>
      </c>
      <c r="M138" s="1" t="str">
        <f>TEXT(BRF_CONTAS_A_PAGAR[[#This Row],[DATA VENC]],"AAAA")</f>
        <v>2023</v>
      </c>
      <c r="N138" s="1" t="str">
        <f>UPPER(TEXT(BRF_CONTAS_A_PAGAR[[#This Row],[DATA VENC]],"MMM"))</f>
        <v>OUT</v>
      </c>
      <c r="O138" s="1" t="str">
        <f>IF(BRF_CONTAS_A_PAGAR[[#This Row],[DATA DO PAGT]]="","",TEXT(BRF_CONTAS_A_PAGAR[[#This Row],[DATA DO PAGT]],"AAAA"))</f>
        <v/>
      </c>
      <c r="P138" s="1" t="str">
        <f>UPPER(IF(BRF_CONTAS_A_PAGAR[[#This Row],[DATA DO PAGT]]="","",TEXT(BRF_CONTAS_A_PAGAR[[#This Row],[DATA DO PAGT]],"MMM")))</f>
        <v/>
      </c>
      <c r="Q138" s="1">
        <f>IFERROR(INDEX(BRF_MÊS_A_PAGAR[NUN_MÊS],MATCH(BRF_CONTAS_A_PAGAR[[#This Row],[MÊS_VENC]],BRF_MÊS_A_PAGAR[MÊS],0)),"")</f>
        <v>10</v>
      </c>
      <c r="R138" s="1" t="str">
        <f>IF(BRF_CONTAS_A_PAGAR[[#This Row],[MÊS_PGT]]="","",IFERROR(INDEX(BRF_MÊS_A_PAGAR[NUN_MÊS],MATCH(BRF_CONTAS_A_PAGAR[[#This Row],[MÊS_PGT]],BRF_MÊS_A_PAGAR[MÊS],0)),""))</f>
        <v/>
      </c>
    </row>
    <row r="139" spans="1:18" x14ac:dyDescent="0.2">
      <c r="A139" s="3">
        <v>45209</v>
      </c>
      <c r="B139" s="1" t="s">
        <v>1180</v>
      </c>
      <c r="E139" s="4">
        <v>155</v>
      </c>
      <c r="F139" s="3"/>
      <c r="G139" s="1" t="s">
        <v>1466</v>
      </c>
      <c r="H139" s="1" t="s">
        <v>1435</v>
      </c>
      <c r="I139" s="1" t="s">
        <v>1499</v>
      </c>
      <c r="J139" s="1" t="s">
        <v>1347</v>
      </c>
      <c r="K139" s="1" t="s">
        <v>1516</v>
      </c>
      <c r="L139" s="1" t="s">
        <v>1464</v>
      </c>
      <c r="M139" s="1" t="str">
        <f>TEXT(BRF_CONTAS_A_PAGAR[[#This Row],[DATA VENC]],"AAAA")</f>
        <v>2023</v>
      </c>
      <c r="N139" s="1" t="str">
        <f>UPPER(TEXT(BRF_CONTAS_A_PAGAR[[#This Row],[DATA VENC]],"MMM"))</f>
        <v>OUT</v>
      </c>
      <c r="O139" s="1" t="str">
        <f>IF(BRF_CONTAS_A_PAGAR[[#This Row],[DATA DO PAGT]]="","",TEXT(BRF_CONTAS_A_PAGAR[[#This Row],[DATA DO PAGT]],"AAAA"))</f>
        <v/>
      </c>
      <c r="P139" s="1" t="str">
        <f>UPPER(IF(BRF_CONTAS_A_PAGAR[[#This Row],[DATA DO PAGT]]="","",TEXT(BRF_CONTAS_A_PAGAR[[#This Row],[DATA DO PAGT]],"MMM")))</f>
        <v/>
      </c>
      <c r="Q139" s="1">
        <f>IFERROR(INDEX(BRF_MÊS_A_PAGAR[NUN_MÊS],MATCH(BRF_CONTAS_A_PAGAR[[#This Row],[MÊS_VENC]],BRF_MÊS_A_PAGAR[MÊS],0)),"")</f>
        <v>10</v>
      </c>
      <c r="R139" s="1" t="str">
        <f>IF(BRF_CONTAS_A_PAGAR[[#This Row],[MÊS_PGT]]="","",IFERROR(INDEX(BRF_MÊS_A_PAGAR[NUN_MÊS],MATCH(BRF_CONTAS_A_PAGAR[[#This Row],[MÊS_PGT]],BRF_MÊS_A_PAGAR[MÊS],0)),""))</f>
        <v/>
      </c>
    </row>
    <row r="140" spans="1:18" x14ac:dyDescent="0.2">
      <c r="A140" s="3">
        <v>45209</v>
      </c>
      <c r="B140" s="1" t="s">
        <v>1213</v>
      </c>
      <c r="E140" s="4">
        <v>1000</v>
      </c>
      <c r="F140" s="3"/>
      <c r="G140" s="1" t="s">
        <v>1466</v>
      </c>
      <c r="H140" s="1" t="s">
        <v>1435</v>
      </c>
      <c r="I140" s="1" t="s">
        <v>1509</v>
      </c>
      <c r="J140" s="1" t="s">
        <v>1347</v>
      </c>
      <c r="K140" s="1" t="s">
        <v>1516</v>
      </c>
      <c r="L140" s="1" t="s">
        <v>1468</v>
      </c>
      <c r="M140" s="1" t="str">
        <f>TEXT(BRF_CONTAS_A_PAGAR[[#This Row],[DATA VENC]],"AAAA")</f>
        <v>2023</v>
      </c>
      <c r="N140" s="1" t="str">
        <f>UPPER(TEXT(BRF_CONTAS_A_PAGAR[[#This Row],[DATA VENC]],"MMM"))</f>
        <v>OUT</v>
      </c>
      <c r="O140" s="1" t="str">
        <f>IF(BRF_CONTAS_A_PAGAR[[#This Row],[DATA DO PAGT]]="","",TEXT(BRF_CONTAS_A_PAGAR[[#This Row],[DATA DO PAGT]],"AAAA"))</f>
        <v/>
      </c>
      <c r="P140" s="1" t="str">
        <f>UPPER(IF(BRF_CONTAS_A_PAGAR[[#This Row],[DATA DO PAGT]]="","",TEXT(BRF_CONTAS_A_PAGAR[[#This Row],[DATA DO PAGT]],"MMM")))</f>
        <v/>
      </c>
      <c r="Q140" s="1">
        <f>IFERROR(INDEX(BRF_MÊS_A_PAGAR[NUN_MÊS],MATCH(BRF_CONTAS_A_PAGAR[[#This Row],[MÊS_VENC]],BRF_MÊS_A_PAGAR[MÊS],0)),"")</f>
        <v>10</v>
      </c>
      <c r="R140" s="1" t="str">
        <f>IF(BRF_CONTAS_A_PAGAR[[#This Row],[MÊS_PGT]]="","",IFERROR(INDEX(BRF_MÊS_A_PAGAR[NUN_MÊS],MATCH(BRF_CONTAS_A_PAGAR[[#This Row],[MÊS_PGT]],BRF_MÊS_A_PAGAR[MÊS],0)),""))</f>
        <v/>
      </c>
    </row>
    <row r="141" spans="1:18" x14ac:dyDescent="0.2">
      <c r="A141" s="3">
        <v>45209</v>
      </c>
      <c r="B141" s="1" t="s">
        <v>1182</v>
      </c>
      <c r="E141" s="4">
        <v>5000</v>
      </c>
      <c r="F141" s="3"/>
      <c r="G141" s="1" t="s">
        <v>1466</v>
      </c>
      <c r="H141" s="1" t="s">
        <v>1435</v>
      </c>
      <c r="I141" s="1" t="s">
        <v>1498</v>
      </c>
      <c r="J141" s="1" t="s">
        <v>1417</v>
      </c>
      <c r="K141" s="1" t="s">
        <v>1348</v>
      </c>
      <c r="L141" s="1" t="s">
        <v>1469</v>
      </c>
      <c r="M141" s="1" t="str">
        <f>TEXT(BRF_CONTAS_A_PAGAR[[#This Row],[DATA VENC]],"AAAA")</f>
        <v>2023</v>
      </c>
      <c r="N141" s="1" t="str">
        <f>UPPER(TEXT(BRF_CONTAS_A_PAGAR[[#This Row],[DATA VENC]],"MMM"))</f>
        <v>OUT</v>
      </c>
      <c r="O141" s="1" t="str">
        <f>IF(BRF_CONTAS_A_PAGAR[[#This Row],[DATA DO PAGT]]="","",TEXT(BRF_CONTAS_A_PAGAR[[#This Row],[DATA DO PAGT]],"AAAA"))</f>
        <v/>
      </c>
      <c r="P141" s="1" t="str">
        <f>UPPER(IF(BRF_CONTAS_A_PAGAR[[#This Row],[DATA DO PAGT]]="","",TEXT(BRF_CONTAS_A_PAGAR[[#This Row],[DATA DO PAGT]],"MMM")))</f>
        <v/>
      </c>
      <c r="Q141" s="1">
        <f>IFERROR(INDEX(BRF_MÊS_A_PAGAR[NUN_MÊS],MATCH(BRF_CONTAS_A_PAGAR[[#This Row],[MÊS_VENC]],BRF_MÊS_A_PAGAR[MÊS],0)),"")</f>
        <v>10</v>
      </c>
      <c r="R141" s="1" t="str">
        <f>IF(BRF_CONTAS_A_PAGAR[[#This Row],[MÊS_PGT]]="","",IFERROR(INDEX(BRF_MÊS_A_PAGAR[NUN_MÊS],MATCH(BRF_CONTAS_A_PAGAR[[#This Row],[MÊS_PGT]],BRF_MÊS_A_PAGAR[MÊS],0)),""))</f>
        <v/>
      </c>
    </row>
    <row r="142" spans="1:18" x14ac:dyDescent="0.2">
      <c r="A142" s="3">
        <v>45209</v>
      </c>
      <c r="B142" s="1" t="s">
        <v>1181</v>
      </c>
      <c r="E142" s="4">
        <v>100</v>
      </c>
      <c r="F142" s="3"/>
      <c r="G142" s="1" t="s">
        <v>1466</v>
      </c>
      <c r="H142" s="1" t="s">
        <v>1435</v>
      </c>
      <c r="I142" s="1" t="s">
        <v>1498</v>
      </c>
      <c r="J142" s="1" t="s">
        <v>1417</v>
      </c>
      <c r="K142" s="1" t="s">
        <v>1437</v>
      </c>
      <c r="L142" s="1" t="s">
        <v>1470</v>
      </c>
      <c r="M142" s="1" t="str">
        <f>TEXT(BRF_CONTAS_A_PAGAR[[#This Row],[DATA VENC]],"AAAA")</f>
        <v>2023</v>
      </c>
      <c r="N142" s="1" t="str">
        <f>UPPER(TEXT(BRF_CONTAS_A_PAGAR[[#This Row],[DATA VENC]],"MMM"))</f>
        <v>OUT</v>
      </c>
      <c r="O142" s="1" t="str">
        <f>IF(BRF_CONTAS_A_PAGAR[[#This Row],[DATA DO PAGT]]="","",TEXT(BRF_CONTAS_A_PAGAR[[#This Row],[DATA DO PAGT]],"AAAA"))</f>
        <v/>
      </c>
      <c r="P142" s="1" t="str">
        <f>UPPER(IF(BRF_CONTAS_A_PAGAR[[#This Row],[DATA DO PAGT]]="","",TEXT(BRF_CONTAS_A_PAGAR[[#This Row],[DATA DO PAGT]],"MMM")))</f>
        <v/>
      </c>
      <c r="Q142" s="1">
        <f>IFERROR(INDEX(BRF_MÊS_A_PAGAR[NUN_MÊS],MATCH(BRF_CONTAS_A_PAGAR[[#This Row],[MÊS_VENC]],BRF_MÊS_A_PAGAR[MÊS],0)),"")</f>
        <v>10</v>
      </c>
      <c r="R142" s="1" t="str">
        <f>IF(BRF_CONTAS_A_PAGAR[[#This Row],[MÊS_PGT]]="","",IFERROR(INDEX(BRF_MÊS_A_PAGAR[NUN_MÊS],MATCH(BRF_CONTAS_A_PAGAR[[#This Row],[MÊS_PGT]],BRF_MÊS_A_PAGAR[MÊS],0)),""))</f>
        <v/>
      </c>
    </row>
    <row r="143" spans="1:18" x14ac:dyDescent="0.2">
      <c r="A143" s="3">
        <v>45210</v>
      </c>
      <c r="B143" s="1" t="s">
        <v>1156</v>
      </c>
      <c r="E143" s="4">
        <v>65.78</v>
      </c>
      <c r="F143" s="3"/>
      <c r="G143" s="1" t="s">
        <v>1466</v>
      </c>
      <c r="H143" s="1" t="s">
        <v>1435</v>
      </c>
      <c r="I143" s="1" t="s">
        <v>1502</v>
      </c>
      <c r="J143" s="1" t="s">
        <v>1347</v>
      </c>
      <c r="K143" s="1" t="s">
        <v>1437</v>
      </c>
      <c r="L143" s="1" t="s">
        <v>3387</v>
      </c>
      <c r="M143" s="1" t="str">
        <f>TEXT(BRF_CONTAS_A_PAGAR[[#This Row],[DATA VENC]],"AAAA")</f>
        <v>2023</v>
      </c>
      <c r="N143" s="1" t="str">
        <f>UPPER(TEXT(BRF_CONTAS_A_PAGAR[[#This Row],[DATA VENC]],"MMM"))</f>
        <v>OUT</v>
      </c>
      <c r="O143" s="1" t="str">
        <f>IF(BRF_CONTAS_A_PAGAR[[#This Row],[DATA DO PAGT]]="","",TEXT(BRF_CONTAS_A_PAGAR[[#This Row],[DATA DO PAGT]],"AAAA"))</f>
        <v/>
      </c>
      <c r="P143" s="1" t="str">
        <f>UPPER(IF(BRF_CONTAS_A_PAGAR[[#This Row],[DATA DO PAGT]]="","",TEXT(BRF_CONTAS_A_PAGAR[[#This Row],[DATA DO PAGT]],"MMM")))</f>
        <v/>
      </c>
      <c r="Q143" s="1">
        <f>IFERROR(INDEX(BRF_MÊS_A_PAGAR[NUN_MÊS],MATCH(BRF_CONTAS_A_PAGAR[[#This Row],[MÊS_VENC]],BRF_MÊS_A_PAGAR[MÊS],0)),"")</f>
        <v>10</v>
      </c>
      <c r="R143" s="1" t="str">
        <f>IF(BRF_CONTAS_A_PAGAR[[#This Row],[MÊS_PGT]]="","",IFERROR(INDEX(BRF_MÊS_A_PAGAR[NUN_MÊS],MATCH(BRF_CONTAS_A_PAGAR[[#This Row],[MÊS_PGT]],BRF_MÊS_A_PAGAR[MÊS],0)),""))</f>
        <v/>
      </c>
    </row>
    <row r="144" spans="1:18" x14ac:dyDescent="0.2">
      <c r="A144" s="3">
        <v>45212</v>
      </c>
      <c r="B144" s="1" t="s">
        <v>1421</v>
      </c>
      <c r="C144" s="1" t="s">
        <v>151</v>
      </c>
      <c r="D144" s="1" t="s">
        <v>3402</v>
      </c>
      <c r="E144" s="4">
        <v>310</v>
      </c>
      <c r="F144" s="3"/>
      <c r="G144" s="1" t="s">
        <v>1466</v>
      </c>
      <c r="H144" s="1" t="s">
        <v>1339</v>
      </c>
      <c r="I144" s="1" t="s">
        <v>3457</v>
      </c>
      <c r="J144" s="1" t="s">
        <v>1417</v>
      </c>
      <c r="K144" s="1" t="s">
        <v>1348</v>
      </c>
      <c r="L144" s="1" t="s">
        <v>1414</v>
      </c>
      <c r="M144" s="1" t="str">
        <f>TEXT(BRF_CONTAS_A_PAGAR[[#This Row],[DATA VENC]],"AAAA")</f>
        <v>2023</v>
      </c>
      <c r="N144" s="1" t="str">
        <f>UPPER(TEXT(BRF_CONTAS_A_PAGAR[[#This Row],[DATA VENC]],"MMM"))</f>
        <v>OUT</v>
      </c>
      <c r="O144" s="1" t="str">
        <f>IF(BRF_CONTAS_A_PAGAR[[#This Row],[DATA DO PAGT]]="","",TEXT(BRF_CONTAS_A_PAGAR[[#This Row],[DATA DO PAGT]],"AAAA"))</f>
        <v/>
      </c>
      <c r="P144" s="1" t="str">
        <f>UPPER(IF(BRF_CONTAS_A_PAGAR[[#This Row],[DATA DO PAGT]]="","",TEXT(BRF_CONTAS_A_PAGAR[[#This Row],[DATA DO PAGT]],"MMM")))</f>
        <v/>
      </c>
      <c r="Q144" s="1">
        <f>IFERROR(INDEX(BRF_MÊS_A_PAGAR[NUN_MÊS],MATCH(BRF_CONTAS_A_PAGAR[[#This Row],[MÊS_VENC]],BRF_MÊS_A_PAGAR[MÊS],0)),"")</f>
        <v>10</v>
      </c>
      <c r="R144" s="1" t="str">
        <f>IF(BRF_CONTAS_A_PAGAR[[#This Row],[MÊS_PGT]]="","",IFERROR(INDEX(BRF_MÊS_A_PAGAR[NUN_MÊS],MATCH(BRF_CONTAS_A_PAGAR[[#This Row],[MÊS_PGT]],BRF_MÊS_A_PAGAR[MÊS],0)),""))</f>
        <v/>
      </c>
    </row>
    <row r="145" spans="1:18" x14ac:dyDescent="0.2">
      <c r="A145" s="3">
        <v>45212</v>
      </c>
      <c r="B145" s="1" t="s">
        <v>1371</v>
      </c>
      <c r="C145" s="1" t="s">
        <v>1341</v>
      </c>
      <c r="D145" s="1">
        <v>2192458</v>
      </c>
      <c r="E145" s="4">
        <v>4656.21</v>
      </c>
      <c r="F145" s="3"/>
      <c r="G145" s="1" t="s">
        <v>1466</v>
      </c>
      <c r="H145" s="1" t="s">
        <v>1339</v>
      </c>
      <c r="I145" s="1" t="s">
        <v>3456</v>
      </c>
      <c r="J145" s="1" t="s">
        <v>1347</v>
      </c>
      <c r="K145" s="1" t="s">
        <v>1348</v>
      </c>
      <c r="L145" s="1" t="s">
        <v>1349</v>
      </c>
      <c r="M145" s="1" t="str">
        <f>TEXT(BRF_CONTAS_A_PAGAR[[#This Row],[DATA VENC]],"AAAA")</f>
        <v>2023</v>
      </c>
      <c r="N145" s="1" t="str">
        <f>UPPER(TEXT(BRF_CONTAS_A_PAGAR[[#This Row],[DATA VENC]],"MMM"))</f>
        <v>OUT</v>
      </c>
      <c r="O145" s="1" t="str">
        <f>IF(BRF_CONTAS_A_PAGAR[[#This Row],[DATA DO PAGT]]="","",TEXT(BRF_CONTAS_A_PAGAR[[#This Row],[DATA DO PAGT]],"AAAA"))</f>
        <v/>
      </c>
      <c r="P145" s="1" t="str">
        <f>UPPER(IF(BRF_CONTAS_A_PAGAR[[#This Row],[DATA DO PAGT]]="","",TEXT(BRF_CONTAS_A_PAGAR[[#This Row],[DATA DO PAGT]],"MMM")))</f>
        <v/>
      </c>
      <c r="Q145" s="1">
        <f>IFERROR(INDEX(BRF_MÊS_A_PAGAR[NUN_MÊS],MATCH(BRF_CONTAS_A_PAGAR[[#This Row],[MÊS_VENC]],BRF_MÊS_A_PAGAR[MÊS],0)),"")</f>
        <v>10</v>
      </c>
      <c r="R145" s="1" t="str">
        <f>IF(BRF_CONTAS_A_PAGAR[[#This Row],[MÊS_PGT]]="","",IFERROR(INDEX(BRF_MÊS_A_PAGAR[NUN_MÊS],MATCH(BRF_CONTAS_A_PAGAR[[#This Row],[MÊS_PGT]],BRF_MÊS_A_PAGAR[MÊS],0)),""))</f>
        <v/>
      </c>
    </row>
    <row r="146" spans="1:18" x14ac:dyDescent="0.2">
      <c r="A146" s="3">
        <v>45215</v>
      </c>
      <c r="B146" s="1" t="s">
        <v>1218</v>
      </c>
      <c r="E146" s="4">
        <v>275.5</v>
      </c>
      <c r="F146" s="3"/>
      <c r="G146" s="1" t="s">
        <v>1466</v>
      </c>
      <c r="H146" s="1" t="s">
        <v>1435</v>
      </c>
      <c r="I146" s="1" t="s">
        <v>1514</v>
      </c>
      <c r="J146" s="1" t="s">
        <v>1347</v>
      </c>
      <c r="K146" s="1" t="s">
        <v>1503</v>
      </c>
      <c r="L146" s="1" t="s">
        <v>1472</v>
      </c>
      <c r="M146" s="1" t="str">
        <f>TEXT(BRF_CONTAS_A_PAGAR[[#This Row],[DATA VENC]],"AAAA")</f>
        <v>2023</v>
      </c>
      <c r="N146" s="1" t="str">
        <f>UPPER(TEXT(BRF_CONTAS_A_PAGAR[[#This Row],[DATA VENC]],"MMM"))</f>
        <v>OUT</v>
      </c>
      <c r="O146" s="1" t="str">
        <f>IF(BRF_CONTAS_A_PAGAR[[#This Row],[DATA DO PAGT]]="","",TEXT(BRF_CONTAS_A_PAGAR[[#This Row],[DATA DO PAGT]],"AAAA"))</f>
        <v/>
      </c>
      <c r="P146" s="1" t="str">
        <f>UPPER(IF(BRF_CONTAS_A_PAGAR[[#This Row],[DATA DO PAGT]]="","",TEXT(BRF_CONTAS_A_PAGAR[[#This Row],[DATA DO PAGT]],"MMM")))</f>
        <v/>
      </c>
      <c r="Q146" s="1">
        <f>IFERROR(INDEX(BRF_MÊS_A_PAGAR[NUN_MÊS],MATCH(BRF_CONTAS_A_PAGAR[[#This Row],[MÊS_VENC]],BRF_MÊS_A_PAGAR[MÊS],0)),"")</f>
        <v>10</v>
      </c>
      <c r="R146" s="1" t="str">
        <f>IF(BRF_CONTAS_A_PAGAR[[#This Row],[MÊS_PGT]]="","",IFERROR(INDEX(BRF_MÊS_A_PAGAR[NUN_MÊS],MATCH(BRF_CONTAS_A_PAGAR[[#This Row],[MÊS_PGT]],BRF_MÊS_A_PAGAR[MÊS],0)),""))</f>
        <v/>
      </c>
    </row>
    <row r="147" spans="1:18" x14ac:dyDescent="0.2">
      <c r="A147" s="3">
        <v>45215</v>
      </c>
      <c r="B147" s="1" t="s">
        <v>1217</v>
      </c>
      <c r="E147" s="4">
        <v>173.6</v>
      </c>
      <c r="F147" s="3"/>
      <c r="G147" s="1" t="s">
        <v>1466</v>
      </c>
      <c r="H147" s="1" t="s">
        <v>1435</v>
      </c>
      <c r="I147" s="1" t="s">
        <v>1438</v>
      </c>
      <c r="J147" s="1" t="s">
        <v>1347</v>
      </c>
      <c r="K147" s="1" t="s">
        <v>1503</v>
      </c>
      <c r="L147" s="1" t="s">
        <v>1472</v>
      </c>
      <c r="M147" s="1" t="str">
        <f>TEXT(BRF_CONTAS_A_PAGAR[[#This Row],[DATA VENC]],"AAAA")</f>
        <v>2023</v>
      </c>
      <c r="N147" s="1" t="str">
        <f>UPPER(TEXT(BRF_CONTAS_A_PAGAR[[#This Row],[DATA VENC]],"MMM"))</f>
        <v>OUT</v>
      </c>
      <c r="O147" s="1" t="str">
        <f>IF(BRF_CONTAS_A_PAGAR[[#This Row],[DATA DO PAGT]]="","",TEXT(BRF_CONTAS_A_PAGAR[[#This Row],[DATA DO PAGT]],"AAAA"))</f>
        <v/>
      </c>
      <c r="P147" s="1" t="str">
        <f>UPPER(IF(BRF_CONTAS_A_PAGAR[[#This Row],[DATA DO PAGT]]="","",TEXT(BRF_CONTAS_A_PAGAR[[#This Row],[DATA DO PAGT]],"MMM")))</f>
        <v/>
      </c>
      <c r="Q147" s="1">
        <f>IFERROR(INDEX(BRF_MÊS_A_PAGAR[NUN_MÊS],MATCH(BRF_CONTAS_A_PAGAR[[#This Row],[MÊS_VENC]],BRF_MÊS_A_PAGAR[MÊS],0)),"")</f>
        <v>10</v>
      </c>
      <c r="R147" s="1" t="str">
        <f>IF(BRF_CONTAS_A_PAGAR[[#This Row],[MÊS_PGT]]="","",IFERROR(INDEX(BRF_MÊS_A_PAGAR[NUN_MÊS],MATCH(BRF_CONTAS_A_PAGAR[[#This Row],[MÊS_PGT]],BRF_MÊS_A_PAGAR[MÊS],0)),""))</f>
        <v/>
      </c>
    </row>
    <row r="148" spans="1:18" x14ac:dyDescent="0.2">
      <c r="A148" s="3">
        <v>45215</v>
      </c>
      <c r="B148" s="1" t="s">
        <v>1270</v>
      </c>
      <c r="E148" s="4">
        <v>400</v>
      </c>
      <c r="F148" s="3"/>
      <c r="G148" s="1" t="s">
        <v>1466</v>
      </c>
      <c r="H148" s="1" t="s">
        <v>1435</v>
      </c>
      <c r="I148" s="1" t="s">
        <v>1501</v>
      </c>
      <c r="J148" s="1" t="s">
        <v>1347</v>
      </c>
      <c r="K148" s="1" t="s">
        <v>1516</v>
      </c>
      <c r="L148" s="1" t="s">
        <v>3387</v>
      </c>
      <c r="M148" s="1" t="str">
        <f>TEXT(BRF_CONTAS_A_PAGAR[[#This Row],[DATA VENC]],"AAAA")</f>
        <v>2023</v>
      </c>
      <c r="N148" s="1" t="str">
        <f>UPPER(TEXT(BRF_CONTAS_A_PAGAR[[#This Row],[DATA VENC]],"MMM"))</f>
        <v>OUT</v>
      </c>
      <c r="O148" s="1" t="str">
        <f>IF(BRF_CONTAS_A_PAGAR[[#This Row],[DATA DO PAGT]]="","",TEXT(BRF_CONTAS_A_PAGAR[[#This Row],[DATA DO PAGT]],"AAAA"))</f>
        <v/>
      </c>
      <c r="P148" s="1" t="str">
        <f>UPPER(IF(BRF_CONTAS_A_PAGAR[[#This Row],[DATA DO PAGT]]="","",TEXT(BRF_CONTAS_A_PAGAR[[#This Row],[DATA DO PAGT]],"MMM")))</f>
        <v/>
      </c>
      <c r="Q148" s="1">
        <f>IFERROR(INDEX(BRF_MÊS_A_PAGAR[NUN_MÊS],MATCH(BRF_CONTAS_A_PAGAR[[#This Row],[MÊS_VENC]],BRF_MÊS_A_PAGAR[MÊS],0)),"")</f>
        <v>10</v>
      </c>
      <c r="R148" s="1" t="str">
        <f>IF(BRF_CONTAS_A_PAGAR[[#This Row],[MÊS_PGT]]="","",IFERROR(INDEX(BRF_MÊS_A_PAGAR[NUN_MÊS],MATCH(BRF_CONTAS_A_PAGAR[[#This Row],[MÊS_PGT]],BRF_MÊS_A_PAGAR[MÊS],0)),""))</f>
        <v/>
      </c>
    </row>
    <row r="149" spans="1:18" x14ac:dyDescent="0.2">
      <c r="A149" s="3">
        <v>45216</v>
      </c>
      <c r="B149" s="1" t="s">
        <v>1157</v>
      </c>
      <c r="E149" s="4">
        <v>350.33</v>
      </c>
      <c r="F149" s="3"/>
      <c r="G149" s="1" t="s">
        <v>1466</v>
      </c>
      <c r="H149" s="1" t="s">
        <v>1435</v>
      </c>
      <c r="I149" s="1" t="s">
        <v>1499</v>
      </c>
      <c r="J149" s="1" t="s">
        <v>1347</v>
      </c>
      <c r="K149" s="1" t="s">
        <v>1516</v>
      </c>
      <c r="L149" s="1" t="s">
        <v>1464</v>
      </c>
      <c r="M149" s="1" t="str">
        <f>TEXT(BRF_CONTAS_A_PAGAR[[#This Row],[DATA VENC]],"AAAA")</f>
        <v>2023</v>
      </c>
      <c r="N149" s="1" t="str">
        <f>UPPER(TEXT(BRF_CONTAS_A_PAGAR[[#This Row],[DATA VENC]],"MMM"))</f>
        <v>OUT</v>
      </c>
      <c r="O149" s="1" t="str">
        <f>IF(BRF_CONTAS_A_PAGAR[[#This Row],[DATA DO PAGT]]="","",TEXT(BRF_CONTAS_A_PAGAR[[#This Row],[DATA DO PAGT]],"AAAA"))</f>
        <v/>
      </c>
      <c r="P149" s="1" t="str">
        <f>UPPER(IF(BRF_CONTAS_A_PAGAR[[#This Row],[DATA DO PAGT]]="","",TEXT(BRF_CONTAS_A_PAGAR[[#This Row],[DATA DO PAGT]],"MMM")))</f>
        <v/>
      </c>
      <c r="Q149" s="1">
        <f>IFERROR(INDEX(BRF_MÊS_A_PAGAR[NUN_MÊS],MATCH(BRF_CONTAS_A_PAGAR[[#This Row],[MÊS_VENC]],BRF_MÊS_A_PAGAR[MÊS],0)),"")</f>
        <v>10</v>
      </c>
      <c r="R149" s="1" t="str">
        <f>IF(BRF_CONTAS_A_PAGAR[[#This Row],[MÊS_PGT]]="","",IFERROR(INDEX(BRF_MÊS_A_PAGAR[NUN_MÊS],MATCH(BRF_CONTAS_A_PAGAR[[#This Row],[MÊS_PGT]],BRF_MÊS_A_PAGAR[MÊS],0)),""))</f>
        <v/>
      </c>
    </row>
    <row r="150" spans="1:18" x14ac:dyDescent="0.2">
      <c r="A150" s="3">
        <v>45216</v>
      </c>
      <c r="B150" s="1" t="s">
        <v>3373</v>
      </c>
      <c r="E150" s="4">
        <v>800</v>
      </c>
      <c r="F150" s="3"/>
      <c r="G150" s="1" t="s">
        <v>1466</v>
      </c>
      <c r="H150" s="1" t="s">
        <v>1416</v>
      </c>
      <c r="I150" s="1" t="s">
        <v>1500</v>
      </c>
      <c r="J150" s="1" t="s">
        <v>1347</v>
      </c>
      <c r="K150" s="1" t="s">
        <v>1516</v>
      </c>
      <c r="L150" s="1" t="s">
        <v>3374</v>
      </c>
      <c r="M150" s="1" t="str">
        <f>TEXT(BRF_CONTAS_A_PAGAR[[#This Row],[DATA VENC]],"AAAA")</f>
        <v>2023</v>
      </c>
      <c r="N150" s="1" t="str">
        <f>UPPER(TEXT(BRF_CONTAS_A_PAGAR[[#This Row],[DATA VENC]],"MMM"))</f>
        <v>OUT</v>
      </c>
      <c r="O150" s="1" t="str">
        <f>IF(BRF_CONTAS_A_PAGAR[[#This Row],[DATA DO PAGT]]="","",TEXT(BRF_CONTAS_A_PAGAR[[#This Row],[DATA DO PAGT]],"AAAA"))</f>
        <v/>
      </c>
      <c r="P150" s="1" t="str">
        <f>UPPER(IF(BRF_CONTAS_A_PAGAR[[#This Row],[DATA DO PAGT]]="","",TEXT(BRF_CONTAS_A_PAGAR[[#This Row],[DATA DO PAGT]],"MMM")))</f>
        <v/>
      </c>
      <c r="Q150" s="1">
        <f>IFERROR(INDEX(BRF_MÊS_A_PAGAR[NUN_MÊS],MATCH(BRF_CONTAS_A_PAGAR[[#This Row],[MÊS_VENC]],BRF_MÊS_A_PAGAR[MÊS],0)),"")</f>
        <v>10</v>
      </c>
      <c r="R150" s="1" t="str">
        <f>IF(BRF_CONTAS_A_PAGAR[[#This Row],[MÊS_PGT]]="","",IFERROR(INDEX(BRF_MÊS_A_PAGAR[NUN_MÊS],MATCH(BRF_CONTAS_A_PAGAR[[#This Row],[MÊS_PGT]],BRF_MÊS_A_PAGAR[MÊS],0)),""))</f>
        <v/>
      </c>
    </row>
    <row r="151" spans="1:18" x14ac:dyDescent="0.2">
      <c r="A151" s="3">
        <v>45217</v>
      </c>
      <c r="B151" s="1" t="s">
        <v>1163</v>
      </c>
      <c r="C151" s="1" t="s">
        <v>1341</v>
      </c>
      <c r="D151" s="1" t="s">
        <v>1412</v>
      </c>
      <c r="E151" s="4">
        <v>25000</v>
      </c>
      <c r="F151" s="3"/>
      <c r="G151" s="1" t="s">
        <v>1466</v>
      </c>
      <c r="H151" s="1" t="s">
        <v>1435</v>
      </c>
      <c r="I151" s="1" t="s">
        <v>1436</v>
      </c>
      <c r="J151" s="1" t="s">
        <v>1347</v>
      </c>
      <c r="K151" s="1" t="s">
        <v>1348</v>
      </c>
      <c r="L151" s="1" t="s">
        <v>1457</v>
      </c>
      <c r="M151" s="1" t="str">
        <f>TEXT(BRF_CONTAS_A_PAGAR[[#This Row],[DATA VENC]],"AAAA")</f>
        <v>2023</v>
      </c>
      <c r="N151" s="1" t="str">
        <f>UPPER(TEXT(BRF_CONTAS_A_PAGAR[[#This Row],[DATA VENC]],"MMM"))</f>
        <v>OUT</v>
      </c>
      <c r="O151" s="1" t="str">
        <f>IF(BRF_CONTAS_A_PAGAR[[#This Row],[DATA DO PAGT]]="","",TEXT(BRF_CONTAS_A_PAGAR[[#This Row],[DATA DO PAGT]],"AAAA"))</f>
        <v/>
      </c>
      <c r="P151" s="1" t="str">
        <f>UPPER(IF(BRF_CONTAS_A_PAGAR[[#This Row],[DATA DO PAGT]]="","",TEXT(BRF_CONTAS_A_PAGAR[[#This Row],[DATA DO PAGT]],"MMM")))</f>
        <v/>
      </c>
      <c r="Q151" s="1">
        <f>IFERROR(INDEX(BRF_MÊS_A_PAGAR[NUN_MÊS],MATCH(BRF_CONTAS_A_PAGAR[[#This Row],[MÊS_VENC]],BRF_MÊS_A_PAGAR[MÊS],0)),"")</f>
        <v>10</v>
      </c>
      <c r="R151" s="1" t="str">
        <f>IF(BRF_CONTAS_A_PAGAR[[#This Row],[MÊS_PGT]]="","",IFERROR(INDEX(BRF_MÊS_A_PAGAR[NUN_MÊS],MATCH(BRF_CONTAS_A_PAGAR[[#This Row],[MÊS_PGT]],BRF_MÊS_A_PAGAR[MÊS],0)),""))</f>
        <v/>
      </c>
    </row>
    <row r="152" spans="1:18" x14ac:dyDescent="0.2">
      <c r="A152" s="3">
        <v>45219</v>
      </c>
      <c r="B152" s="1" t="s">
        <v>1465</v>
      </c>
      <c r="E152" s="4">
        <v>137.30000000000001</v>
      </c>
      <c r="F152" s="3"/>
      <c r="G152" s="1" t="s">
        <v>1466</v>
      </c>
      <c r="H152" s="1" t="s">
        <v>1435</v>
      </c>
      <c r="I152" s="1" t="s">
        <v>1499</v>
      </c>
      <c r="J152" s="1" t="s">
        <v>1347</v>
      </c>
      <c r="K152" s="1" t="s">
        <v>1516</v>
      </c>
      <c r="L152" s="1" t="s">
        <v>1464</v>
      </c>
      <c r="M152" s="1" t="str">
        <f>TEXT(BRF_CONTAS_A_PAGAR[[#This Row],[DATA VENC]],"AAAA")</f>
        <v>2023</v>
      </c>
      <c r="N152" s="1" t="str">
        <f>UPPER(TEXT(BRF_CONTAS_A_PAGAR[[#This Row],[DATA VENC]],"MMM"))</f>
        <v>OUT</v>
      </c>
      <c r="O152" s="1" t="str">
        <f>IF(BRF_CONTAS_A_PAGAR[[#This Row],[DATA DO PAGT]]="","",TEXT(BRF_CONTAS_A_PAGAR[[#This Row],[DATA DO PAGT]],"AAAA"))</f>
        <v/>
      </c>
      <c r="P152" s="1" t="str">
        <f>UPPER(IF(BRF_CONTAS_A_PAGAR[[#This Row],[DATA DO PAGT]]="","",TEXT(BRF_CONTAS_A_PAGAR[[#This Row],[DATA DO PAGT]],"MMM")))</f>
        <v/>
      </c>
      <c r="Q152" s="1">
        <f>IFERROR(INDEX(BRF_MÊS_A_PAGAR[NUN_MÊS],MATCH(BRF_CONTAS_A_PAGAR[[#This Row],[MÊS_VENC]],BRF_MÊS_A_PAGAR[MÊS],0)),"")</f>
        <v>10</v>
      </c>
      <c r="R152" s="1" t="str">
        <f>IF(BRF_CONTAS_A_PAGAR[[#This Row],[MÊS_PGT]]="","",IFERROR(INDEX(BRF_MÊS_A_PAGAR[NUN_MÊS],MATCH(BRF_CONTAS_A_PAGAR[[#This Row],[MÊS_PGT]],BRF_MÊS_A_PAGAR[MÊS],0)),""))</f>
        <v/>
      </c>
    </row>
    <row r="153" spans="1:18" x14ac:dyDescent="0.2">
      <c r="A153" s="3">
        <v>45219</v>
      </c>
      <c r="B153" s="1" t="s">
        <v>1160</v>
      </c>
      <c r="E153" s="4">
        <v>350.33</v>
      </c>
      <c r="F153" s="3"/>
      <c r="G153" s="1" t="s">
        <v>1466</v>
      </c>
      <c r="H153" s="1" t="s">
        <v>1435</v>
      </c>
      <c r="I153" s="1" t="s">
        <v>1499</v>
      </c>
      <c r="J153" s="1" t="s">
        <v>1347</v>
      </c>
      <c r="K153" s="1" t="s">
        <v>1516</v>
      </c>
      <c r="L153" s="1" t="s">
        <v>1467</v>
      </c>
      <c r="M153" s="1" t="str">
        <f>TEXT(BRF_CONTAS_A_PAGAR[[#This Row],[DATA VENC]],"AAAA")</f>
        <v>2023</v>
      </c>
      <c r="N153" s="1" t="str">
        <f>UPPER(TEXT(BRF_CONTAS_A_PAGAR[[#This Row],[DATA VENC]],"MMM"))</f>
        <v>OUT</v>
      </c>
      <c r="O153" s="1" t="str">
        <f>IF(BRF_CONTAS_A_PAGAR[[#This Row],[DATA DO PAGT]]="","",TEXT(BRF_CONTAS_A_PAGAR[[#This Row],[DATA DO PAGT]],"AAAA"))</f>
        <v/>
      </c>
      <c r="P153" s="1" t="str">
        <f>UPPER(IF(BRF_CONTAS_A_PAGAR[[#This Row],[DATA DO PAGT]]="","",TEXT(BRF_CONTAS_A_PAGAR[[#This Row],[DATA DO PAGT]],"MMM")))</f>
        <v/>
      </c>
      <c r="Q153" s="1">
        <f>IFERROR(INDEX(BRF_MÊS_A_PAGAR[NUN_MÊS],MATCH(BRF_CONTAS_A_PAGAR[[#This Row],[MÊS_VENC]],BRF_MÊS_A_PAGAR[MÊS],0)),"")</f>
        <v>10</v>
      </c>
      <c r="R153" s="1" t="str">
        <f>IF(BRF_CONTAS_A_PAGAR[[#This Row],[MÊS_PGT]]="","",IFERROR(INDEX(BRF_MÊS_A_PAGAR[NUN_MÊS],MATCH(BRF_CONTAS_A_PAGAR[[#This Row],[MÊS_PGT]],BRF_MÊS_A_PAGAR[MÊS],0)),""))</f>
        <v/>
      </c>
    </row>
    <row r="154" spans="1:18" x14ac:dyDescent="0.2">
      <c r="A154" s="3">
        <v>45219</v>
      </c>
      <c r="B154" s="1" t="s">
        <v>1221</v>
      </c>
      <c r="E154" s="4">
        <v>814.03</v>
      </c>
      <c r="F154" s="3"/>
      <c r="G154" s="1" t="s">
        <v>1466</v>
      </c>
      <c r="H154" s="1" t="s">
        <v>1435</v>
      </c>
      <c r="I154" s="1" t="s">
        <v>1511</v>
      </c>
      <c r="J154" s="1" t="s">
        <v>1347</v>
      </c>
      <c r="K154" s="1" t="s">
        <v>1503</v>
      </c>
      <c r="L154" s="1" t="s">
        <v>1472</v>
      </c>
      <c r="M154" s="1" t="str">
        <f>TEXT(BRF_CONTAS_A_PAGAR[[#This Row],[DATA VENC]],"AAAA")</f>
        <v>2023</v>
      </c>
      <c r="N154" s="1" t="str">
        <f>UPPER(TEXT(BRF_CONTAS_A_PAGAR[[#This Row],[DATA VENC]],"MMM"))</f>
        <v>OUT</v>
      </c>
      <c r="O154" s="1" t="str">
        <f>IF(BRF_CONTAS_A_PAGAR[[#This Row],[DATA DO PAGT]]="","",TEXT(BRF_CONTAS_A_PAGAR[[#This Row],[DATA DO PAGT]],"AAAA"))</f>
        <v/>
      </c>
      <c r="P154" s="1" t="str">
        <f>UPPER(IF(BRF_CONTAS_A_PAGAR[[#This Row],[DATA DO PAGT]]="","",TEXT(BRF_CONTAS_A_PAGAR[[#This Row],[DATA DO PAGT]],"MMM")))</f>
        <v/>
      </c>
      <c r="Q154" s="1">
        <f>IFERROR(INDEX(BRF_MÊS_A_PAGAR[NUN_MÊS],MATCH(BRF_CONTAS_A_PAGAR[[#This Row],[MÊS_VENC]],BRF_MÊS_A_PAGAR[MÊS],0)),"")</f>
        <v>10</v>
      </c>
      <c r="R154" s="1" t="str">
        <f>IF(BRF_CONTAS_A_PAGAR[[#This Row],[MÊS_PGT]]="","",IFERROR(INDEX(BRF_MÊS_A_PAGAR[NUN_MÊS],MATCH(BRF_CONTAS_A_PAGAR[[#This Row],[MÊS_PGT]],BRF_MÊS_A_PAGAR[MÊS],0)),""))</f>
        <v/>
      </c>
    </row>
    <row r="155" spans="1:18" x14ac:dyDescent="0.2">
      <c r="A155" s="3">
        <v>45219</v>
      </c>
      <c r="B155" s="1" t="s">
        <v>1219</v>
      </c>
      <c r="E155" s="4">
        <v>397.5</v>
      </c>
      <c r="F155" s="3"/>
      <c r="G155" s="1" t="s">
        <v>1466</v>
      </c>
      <c r="H155" s="1" t="s">
        <v>1435</v>
      </c>
      <c r="I155" s="1" t="s">
        <v>1438</v>
      </c>
      <c r="J155" s="1" t="s">
        <v>1347</v>
      </c>
      <c r="K155" s="1" t="s">
        <v>1503</v>
      </c>
      <c r="L155" s="1" t="s">
        <v>1472</v>
      </c>
      <c r="M155" s="1" t="str">
        <f>TEXT(BRF_CONTAS_A_PAGAR[[#This Row],[DATA VENC]],"AAAA")</f>
        <v>2023</v>
      </c>
      <c r="N155" s="1" t="str">
        <f>UPPER(TEXT(BRF_CONTAS_A_PAGAR[[#This Row],[DATA VENC]],"MMM"))</f>
        <v>OUT</v>
      </c>
      <c r="O155" s="1" t="str">
        <f>IF(BRF_CONTAS_A_PAGAR[[#This Row],[DATA DO PAGT]]="","",TEXT(BRF_CONTAS_A_PAGAR[[#This Row],[DATA DO PAGT]],"AAAA"))</f>
        <v/>
      </c>
      <c r="P155" s="1" t="str">
        <f>UPPER(IF(BRF_CONTAS_A_PAGAR[[#This Row],[DATA DO PAGT]]="","",TEXT(BRF_CONTAS_A_PAGAR[[#This Row],[DATA DO PAGT]],"MMM")))</f>
        <v/>
      </c>
      <c r="Q155" s="1">
        <f>IFERROR(INDEX(BRF_MÊS_A_PAGAR[NUN_MÊS],MATCH(BRF_CONTAS_A_PAGAR[[#This Row],[MÊS_VENC]],BRF_MÊS_A_PAGAR[MÊS],0)),"")</f>
        <v>10</v>
      </c>
      <c r="R155" s="1" t="str">
        <f>IF(BRF_CONTAS_A_PAGAR[[#This Row],[MÊS_PGT]]="","",IFERROR(INDEX(BRF_MÊS_A_PAGAR[NUN_MÊS],MATCH(BRF_CONTAS_A_PAGAR[[#This Row],[MÊS_PGT]],BRF_MÊS_A_PAGAR[MÊS],0)),""))</f>
        <v/>
      </c>
    </row>
    <row r="156" spans="1:18" x14ac:dyDescent="0.2">
      <c r="A156" s="3">
        <v>45219</v>
      </c>
      <c r="B156" s="1" t="s">
        <v>1189</v>
      </c>
      <c r="E156" s="4">
        <v>8000</v>
      </c>
      <c r="F156" s="3"/>
      <c r="G156" s="1" t="s">
        <v>1466</v>
      </c>
      <c r="H156" s="1" t="s">
        <v>1416</v>
      </c>
      <c r="I156" s="1" t="s">
        <v>1500</v>
      </c>
      <c r="J156" s="1" t="s">
        <v>1347</v>
      </c>
      <c r="K156" s="1" t="s">
        <v>1516</v>
      </c>
      <c r="L156" s="1" t="s">
        <v>1464</v>
      </c>
      <c r="M156" s="1" t="str">
        <f>TEXT(BRF_CONTAS_A_PAGAR[[#This Row],[DATA VENC]],"AAAA")</f>
        <v>2023</v>
      </c>
      <c r="N156" s="1" t="str">
        <f>UPPER(TEXT(BRF_CONTAS_A_PAGAR[[#This Row],[DATA VENC]],"MMM"))</f>
        <v>OUT</v>
      </c>
      <c r="O156" s="1" t="str">
        <f>IF(BRF_CONTAS_A_PAGAR[[#This Row],[DATA DO PAGT]]="","",TEXT(BRF_CONTAS_A_PAGAR[[#This Row],[DATA DO PAGT]],"AAAA"))</f>
        <v/>
      </c>
      <c r="P156" s="1" t="str">
        <f>UPPER(IF(BRF_CONTAS_A_PAGAR[[#This Row],[DATA DO PAGT]]="","",TEXT(BRF_CONTAS_A_PAGAR[[#This Row],[DATA DO PAGT]],"MMM")))</f>
        <v/>
      </c>
      <c r="Q156" s="1">
        <f>IFERROR(INDEX(BRF_MÊS_A_PAGAR[NUN_MÊS],MATCH(BRF_CONTAS_A_PAGAR[[#This Row],[MÊS_VENC]],BRF_MÊS_A_PAGAR[MÊS],0)),"")</f>
        <v>10</v>
      </c>
      <c r="R156" s="1" t="str">
        <f>IF(BRF_CONTAS_A_PAGAR[[#This Row],[MÊS_PGT]]="","",IFERROR(INDEX(BRF_MÊS_A_PAGAR[NUN_MÊS],MATCH(BRF_CONTAS_A_PAGAR[[#This Row],[MÊS_PGT]],BRF_MÊS_A_PAGAR[MÊS],0)),""))</f>
        <v/>
      </c>
    </row>
    <row r="157" spans="1:18" x14ac:dyDescent="0.2">
      <c r="A157" s="3">
        <v>45219</v>
      </c>
      <c r="B157" s="1" t="s">
        <v>3409</v>
      </c>
      <c r="E157" s="4">
        <v>6089.86</v>
      </c>
      <c r="F157" s="3"/>
      <c r="G157" s="1" t="s">
        <v>1466</v>
      </c>
      <c r="H157" s="1" t="s">
        <v>1435</v>
      </c>
      <c r="I157" s="1" t="s">
        <v>3412</v>
      </c>
      <c r="J157" s="1" t="s">
        <v>1347</v>
      </c>
      <c r="K157" s="1" t="s">
        <v>1503</v>
      </c>
      <c r="M157" s="1" t="str">
        <f>TEXT(BRF_CONTAS_A_PAGAR[[#This Row],[DATA VENC]],"AAAA")</f>
        <v>2023</v>
      </c>
      <c r="N157" s="1" t="str">
        <f>UPPER(TEXT(BRF_CONTAS_A_PAGAR[[#This Row],[DATA VENC]],"MMM"))</f>
        <v>OUT</v>
      </c>
      <c r="O157" s="1" t="str">
        <f>IF(BRF_CONTAS_A_PAGAR[[#This Row],[DATA DO PAGT]]="","",TEXT(BRF_CONTAS_A_PAGAR[[#This Row],[DATA DO PAGT]],"AAAA"))</f>
        <v/>
      </c>
      <c r="P157" s="1" t="str">
        <f>UPPER(IF(BRF_CONTAS_A_PAGAR[[#This Row],[DATA DO PAGT]]="","",TEXT(BRF_CONTAS_A_PAGAR[[#This Row],[DATA DO PAGT]],"MMM")))</f>
        <v/>
      </c>
      <c r="Q157" s="1">
        <f>IFERROR(INDEX(BRF_MÊS_A_PAGAR[NUN_MÊS],MATCH(BRF_CONTAS_A_PAGAR[[#This Row],[MÊS_VENC]],BRF_MÊS_A_PAGAR[MÊS],0)),"")</f>
        <v>10</v>
      </c>
      <c r="R157" s="1" t="str">
        <f>IF(BRF_CONTAS_A_PAGAR[[#This Row],[MÊS_PGT]]="","",IFERROR(INDEX(BRF_MÊS_A_PAGAR[NUN_MÊS],MATCH(BRF_CONTAS_A_PAGAR[[#This Row],[MÊS_PGT]],BRF_MÊS_A_PAGAR[MÊS],0)),""))</f>
        <v/>
      </c>
    </row>
    <row r="158" spans="1:18" x14ac:dyDescent="0.2">
      <c r="A158" s="3">
        <v>45223</v>
      </c>
      <c r="B158" s="1" t="s">
        <v>1389</v>
      </c>
      <c r="C158" s="1" t="s">
        <v>1341</v>
      </c>
      <c r="D158" s="1" t="s">
        <v>1392</v>
      </c>
      <c r="E158" s="4">
        <v>6043.39</v>
      </c>
      <c r="F158" s="3"/>
      <c r="G158" s="1" t="s">
        <v>1466</v>
      </c>
      <c r="H158" s="1" t="s">
        <v>1339</v>
      </c>
      <c r="I158" s="1" t="s">
        <v>3456</v>
      </c>
      <c r="J158" s="1" t="s">
        <v>1347</v>
      </c>
      <c r="K158" s="1" t="s">
        <v>1348</v>
      </c>
      <c r="L158" s="1" t="s">
        <v>1349</v>
      </c>
      <c r="M158" s="1" t="str">
        <f>TEXT(BRF_CONTAS_A_PAGAR[[#This Row],[DATA VENC]],"AAAA")</f>
        <v>2023</v>
      </c>
      <c r="N158" s="1" t="str">
        <f>UPPER(TEXT(BRF_CONTAS_A_PAGAR[[#This Row],[DATA VENC]],"MMM"))</f>
        <v>OUT</v>
      </c>
      <c r="O158" s="1" t="str">
        <f>IF(BRF_CONTAS_A_PAGAR[[#This Row],[DATA DO PAGT]]="","",TEXT(BRF_CONTAS_A_PAGAR[[#This Row],[DATA DO PAGT]],"AAAA"))</f>
        <v/>
      </c>
      <c r="P158" s="1" t="str">
        <f>UPPER(IF(BRF_CONTAS_A_PAGAR[[#This Row],[DATA DO PAGT]]="","",TEXT(BRF_CONTAS_A_PAGAR[[#This Row],[DATA DO PAGT]],"MMM")))</f>
        <v/>
      </c>
      <c r="Q158" s="1">
        <f>IFERROR(INDEX(BRF_MÊS_A_PAGAR[NUN_MÊS],MATCH(BRF_CONTAS_A_PAGAR[[#This Row],[MÊS_VENC]],BRF_MÊS_A_PAGAR[MÊS],0)),"")</f>
        <v>10</v>
      </c>
      <c r="R158" s="1" t="str">
        <f>IF(BRF_CONTAS_A_PAGAR[[#This Row],[MÊS_PGT]]="","",IFERROR(INDEX(BRF_MÊS_A_PAGAR[NUN_MÊS],MATCH(BRF_CONTAS_A_PAGAR[[#This Row],[MÊS_PGT]],BRF_MÊS_A_PAGAR[MÊS],0)),""))</f>
        <v/>
      </c>
    </row>
    <row r="159" spans="1:18" x14ac:dyDescent="0.2">
      <c r="A159" s="3">
        <v>45223</v>
      </c>
      <c r="B159" s="1" t="s">
        <v>1192</v>
      </c>
      <c r="C159" s="1" t="s">
        <v>151</v>
      </c>
      <c r="D159" s="1">
        <v>0</v>
      </c>
      <c r="E159" s="4">
        <v>1805.69</v>
      </c>
      <c r="F159" s="3"/>
      <c r="G159" s="1" t="s">
        <v>1466</v>
      </c>
      <c r="H159" s="1" t="s">
        <v>1416</v>
      </c>
      <c r="I159" s="1" t="s">
        <v>1434</v>
      </c>
      <c r="J159" s="1" t="s">
        <v>1347</v>
      </c>
      <c r="K159" s="1" t="s">
        <v>1348</v>
      </c>
      <c r="L159" s="1" t="s">
        <v>1423</v>
      </c>
      <c r="M159" s="1" t="str">
        <f>TEXT(BRF_CONTAS_A_PAGAR[[#This Row],[DATA VENC]],"AAAA")</f>
        <v>2023</v>
      </c>
      <c r="N159" s="1" t="str">
        <f>UPPER(TEXT(BRF_CONTAS_A_PAGAR[[#This Row],[DATA VENC]],"MMM"))</f>
        <v>OUT</v>
      </c>
      <c r="O159" s="1" t="str">
        <f>IF(BRF_CONTAS_A_PAGAR[[#This Row],[DATA DO PAGT]]="","",TEXT(BRF_CONTAS_A_PAGAR[[#This Row],[DATA DO PAGT]],"AAAA"))</f>
        <v/>
      </c>
      <c r="P159" s="1" t="str">
        <f>UPPER(IF(BRF_CONTAS_A_PAGAR[[#This Row],[DATA DO PAGT]]="","",TEXT(BRF_CONTAS_A_PAGAR[[#This Row],[DATA DO PAGT]],"MMM")))</f>
        <v/>
      </c>
      <c r="Q159" s="1">
        <f>IFERROR(INDEX(BRF_MÊS_A_PAGAR[NUN_MÊS],MATCH(BRF_CONTAS_A_PAGAR[[#This Row],[MÊS_VENC]],BRF_MÊS_A_PAGAR[MÊS],0)),"")</f>
        <v>10</v>
      </c>
      <c r="R159" s="1" t="str">
        <f>IF(BRF_CONTAS_A_PAGAR[[#This Row],[MÊS_PGT]]="","",IFERROR(INDEX(BRF_MÊS_A_PAGAR[NUN_MÊS],MATCH(BRF_CONTAS_A_PAGAR[[#This Row],[MÊS_PGT]],BRF_MÊS_A_PAGAR[MÊS],0)),""))</f>
        <v/>
      </c>
    </row>
    <row r="160" spans="1:18" x14ac:dyDescent="0.2">
      <c r="A160" s="3">
        <v>45225</v>
      </c>
      <c r="B160" s="1" t="s">
        <v>1398</v>
      </c>
      <c r="C160" s="1" t="s">
        <v>1341</v>
      </c>
      <c r="D160" s="1" t="s">
        <v>1374</v>
      </c>
      <c r="E160" s="4">
        <v>7668.63</v>
      </c>
      <c r="F160" s="3"/>
      <c r="G160" s="1" t="s">
        <v>1466</v>
      </c>
      <c r="H160" s="1" t="s">
        <v>1339</v>
      </c>
      <c r="I160" s="1" t="s">
        <v>3456</v>
      </c>
      <c r="J160" s="1" t="s">
        <v>1347</v>
      </c>
      <c r="K160" s="1" t="s">
        <v>1348</v>
      </c>
      <c r="L160" s="1" t="s">
        <v>1349</v>
      </c>
      <c r="M160" s="1" t="str">
        <f>TEXT(BRF_CONTAS_A_PAGAR[[#This Row],[DATA VENC]],"AAAA")</f>
        <v>2023</v>
      </c>
      <c r="N160" s="1" t="str">
        <f>UPPER(TEXT(BRF_CONTAS_A_PAGAR[[#This Row],[DATA VENC]],"MMM"))</f>
        <v>OUT</v>
      </c>
      <c r="O160" s="1" t="str">
        <f>IF(BRF_CONTAS_A_PAGAR[[#This Row],[DATA DO PAGT]]="","",TEXT(BRF_CONTAS_A_PAGAR[[#This Row],[DATA DO PAGT]],"AAAA"))</f>
        <v/>
      </c>
      <c r="P160" s="1" t="str">
        <f>UPPER(IF(BRF_CONTAS_A_PAGAR[[#This Row],[DATA DO PAGT]]="","",TEXT(BRF_CONTAS_A_PAGAR[[#This Row],[DATA DO PAGT]],"MMM")))</f>
        <v/>
      </c>
      <c r="Q160" s="1">
        <f>IFERROR(INDEX(BRF_MÊS_A_PAGAR[NUN_MÊS],MATCH(BRF_CONTAS_A_PAGAR[[#This Row],[MÊS_VENC]],BRF_MÊS_A_PAGAR[MÊS],0)),"")</f>
        <v>10</v>
      </c>
      <c r="R160" s="1" t="str">
        <f>IF(BRF_CONTAS_A_PAGAR[[#This Row],[MÊS_PGT]]="","",IFERROR(INDEX(BRF_MÊS_A_PAGAR[NUN_MÊS],MATCH(BRF_CONTAS_A_PAGAR[[#This Row],[MÊS_PGT]],BRF_MÊS_A_PAGAR[MÊS],0)),""))</f>
        <v/>
      </c>
    </row>
    <row r="161" spans="1:18" x14ac:dyDescent="0.2">
      <c r="A161" s="3">
        <v>45229</v>
      </c>
      <c r="B161" s="1" t="s">
        <v>1433</v>
      </c>
      <c r="C161" s="1" t="s">
        <v>151</v>
      </c>
      <c r="E161" s="4">
        <v>65.599999999999994</v>
      </c>
      <c r="F161" s="3"/>
      <c r="G161" s="1" t="s">
        <v>1466</v>
      </c>
      <c r="H161" s="1" t="s">
        <v>1435</v>
      </c>
      <c r="I161" s="1" t="s">
        <v>3458</v>
      </c>
      <c r="J161" s="1" t="s">
        <v>1347</v>
      </c>
      <c r="K161" s="1" t="s">
        <v>1364</v>
      </c>
      <c r="L161" s="1" t="s">
        <v>1423</v>
      </c>
      <c r="M161" s="1" t="str">
        <f>TEXT(BRF_CONTAS_A_PAGAR[[#This Row],[DATA VENC]],"AAAA")</f>
        <v>2023</v>
      </c>
      <c r="N161" s="1" t="str">
        <f>UPPER(TEXT(BRF_CONTAS_A_PAGAR[[#This Row],[DATA VENC]],"MMM"))</f>
        <v>OUT</v>
      </c>
      <c r="O161" s="1" t="str">
        <f>IF(BRF_CONTAS_A_PAGAR[[#This Row],[DATA DO PAGT]]="","",TEXT(BRF_CONTAS_A_PAGAR[[#This Row],[DATA DO PAGT]],"AAAA"))</f>
        <v/>
      </c>
      <c r="P161" s="1" t="str">
        <f>UPPER(IF(BRF_CONTAS_A_PAGAR[[#This Row],[DATA DO PAGT]]="","",TEXT(BRF_CONTAS_A_PAGAR[[#This Row],[DATA DO PAGT]],"MMM")))</f>
        <v/>
      </c>
      <c r="Q161" s="1">
        <f>IFERROR(INDEX(BRF_MÊS_A_PAGAR[NUN_MÊS],MATCH(BRF_CONTAS_A_PAGAR[[#This Row],[MÊS_VENC]],BRF_MÊS_A_PAGAR[MÊS],0)),"")</f>
        <v>10</v>
      </c>
      <c r="R161" s="1" t="str">
        <f>IF(BRF_CONTAS_A_PAGAR[[#This Row],[MÊS_PGT]]="","",IFERROR(INDEX(BRF_MÊS_A_PAGAR[NUN_MÊS],MATCH(BRF_CONTAS_A_PAGAR[[#This Row],[MÊS_PGT]],BRF_MÊS_A_PAGAR[MÊS],0)),""))</f>
        <v/>
      </c>
    </row>
    <row r="162" spans="1:18" x14ac:dyDescent="0.2">
      <c r="A162" s="3">
        <v>45229</v>
      </c>
      <c r="B162" s="1" t="s">
        <v>1403</v>
      </c>
      <c r="C162" s="1" t="s">
        <v>1341</v>
      </c>
      <c r="D162" s="1" t="s">
        <v>1415</v>
      </c>
      <c r="E162" s="4">
        <v>3425.09</v>
      </c>
      <c r="F162" s="3"/>
      <c r="G162" s="1" t="s">
        <v>1466</v>
      </c>
      <c r="H162" s="1" t="s">
        <v>1339</v>
      </c>
      <c r="I162" s="1" t="s">
        <v>3456</v>
      </c>
      <c r="J162" s="1" t="s">
        <v>1347</v>
      </c>
      <c r="K162" s="1" t="s">
        <v>1348</v>
      </c>
      <c r="L162" s="1" t="s">
        <v>1459</v>
      </c>
      <c r="M162" s="1" t="str">
        <f>TEXT(BRF_CONTAS_A_PAGAR[[#This Row],[DATA VENC]],"AAAA")</f>
        <v>2023</v>
      </c>
      <c r="N162" s="1" t="str">
        <f>UPPER(TEXT(BRF_CONTAS_A_PAGAR[[#This Row],[DATA VENC]],"MMM"))</f>
        <v>OUT</v>
      </c>
      <c r="O162" s="1" t="str">
        <f>IF(BRF_CONTAS_A_PAGAR[[#This Row],[DATA DO PAGT]]="","",TEXT(BRF_CONTAS_A_PAGAR[[#This Row],[DATA DO PAGT]],"AAAA"))</f>
        <v/>
      </c>
      <c r="P162" s="1" t="str">
        <f>UPPER(IF(BRF_CONTAS_A_PAGAR[[#This Row],[DATA DO PAGT]]="","",TEXT(BRF_CONTAS_A_PAGAR[[#This Row],[DATA DO PAGT]],"MMM")))</f>
        <v/>
      </c>
      <c r="Q162" s="1">
        <f>IFERROR(INDEX(BRF_MÊS_A_PAGAR[NUN_MÊS],MATCH(BRF_CONTAS_A_PAGAR[[#This Row],[MÊS_VENC]],BRF_MÊS_A_PAGAR[MÊS],0)),"")</f>
        <v>10</v>
      </c>
      <c r="R162" s="1" t="str">
        <f>IF(BRF_CONTAS_A_PAGAR[[#This Row],[MÊS_PGT]]="","",IFERROR(INDEX(BRF_MÊS_A_PAGAR[NUN_MÊS],MATCH(BRF_CONTAS_A_PAGAR[[#This Row],[MÊS_PGT]],BRF_MÊS_A_PAGAR[MÊS],0)),""))</f>
        <v/>
      </c>
    </row>
    <row r="163" spans="1:18" x14ac:dyDescent="0.2">
      <c r="A163" s="3">
        <v>45229</v>
      </c>
      <c r="B163" s="1" t="s">
        <v>1410</v>
      </c>
      <c r="C163" s="1" t="s">
        <v>1341</v>
      </c>
      <c r="D163" s="1" t="s">
        <v>1412</v>
      </c>
      <c r="E163" s="4">
        <v>1778.25</v>
      </c>
      <c r="F163" s="3"/>
      <c r="G163" s="1" t="s">
        <v>1466</v>
      </c>
      <c r="H163" s="1" t="s">
        <v>1339</v>
      </c>
      <c r="I163" s="1" t="s">
        <v>1413</v>
      </c>
      <c r="J163" s="1" t="s">
        <v>1347</v>
      </c>
      <c r="K163" s="1" t="s">
        <v>1348</v>
      </c>
      <c r="L163" s="1" t="s">
        <v>1349</v>
      </c>
      <c r="M163" s="1" t="str">
        <f>TEXT(BRF_CONTAS_A_PAGAR[[#This Row],[DATA VENC]],"AAAA")</f>
        <v>2023</v>
      </c>
      <c r="N163" s="1" t="str">
        <f>UPPER(TEXT(BRF_CONTAS_A_PAGAR[[#This Row],[DATA VENC]],"MMM"))</f>
        <v>OUT</v>
      </c>
      <c r="O163" s="1" t="str">
        <f>IF(BRF_CONTAS_A_PAGAR[[#This Row],[DATA DO PAGT]]="","",TEXT(BRF_CONTAS_A_PAGAR[[#This Row],[DATA DO PAGT]],"AAAA"))</f>
        <v/>
      </c>
      <c r="P163" s="1" t="str">
        <f>UPPER(IF(BRF_CONTAS_A_PAGAR[[#This Row],[DATA DO PAGT]]="","",TEXT(BRF_CONTAS_A_PAGAR[[#This Row],[DATA DO PAGT]],"MMM")))</f>
        <v/>
      </c>
      <c r="Q163" s="1">
        <f>IFERROR(INDEX(BRF_MÊS_A_PAGAR[NUN_MÊS],MATCH(BRF_CONTAS_A_PAGAR[[#This Row],[MÊS_VENC]],BRF_MÊS_A_PAGAR[MÊS],0)),"")</f>
        <v>10</v>
      </c>
      <c r="R163" s="1" t="str">
        <f>IF(BRF_CONTAS_A_PAGAR[[#This Row],[MÊS_PGT]]="","",IFERROR(INDEX(BRF_MÊS_A_PAGAR[NUN_MÊS],MATCH(BRF_CONTAS_A_PAGAR[[#This Row],[MÊS_PGT]],BRF_MÊS_A_PAGAR[MÊS],0)),""))</f>
        <v/>
      </c>
    </row>
    <row r="164" spans="1:18" x14ac:dyDescent="0.2">
      <c r="A164" s="3">
        <v>45229</v>
      </c>
      <c r="B164" s="1" t="s">
        <v>1427</v>
      </c>
      <c r="C164" s="1" t="s">
        <v>151</v>
      </c>
      <c r="D164" s="1" t="s">
        <v>3401</v>
      </c>
      <c r="E164" s="4">
        <v>310</v>
      </c>
      <c r="F164" s="3"/>
      <c r="G164" s="1" t="s">
        <v>1466</v>
      </c>
      <c r="H164" s="1" t="s">
        <v>1339</v>
      </c>
      <c r="I164" s="1" t="s">
        <v>3457</v>
      </c>
      <c r="J164" s="1" t="s">
        <v>1417</v>
      </c>
      <c r="K164" s="1" t="s">
        <v>1348</v>
      </c>
      <c r="L164" s="1" t="s">
        <v>1414</v>
      </c>
      <c r="M164" s="1" t="str">
        <f>TEXT(BRF_CONTAS_A_PAGAR[[#This Row],[DATA VENC]],"AAAA")</f>
        <v>2023</v>
      </c>
      <c r="N164" s="1" t="str">
        <f>UPPER(TEXT(BRF_CONTAS_A_PAGAR[[#This Row],[DATA VENC]],"MMM"))</f>
        <v>OUT</v>
      </c>
      <c r="O164" s="1" t="str">
        <f>IF(BRF_CONTAS_A_PAGAR[[#This Row],[DATA DO PAGT]]="","",TEXT(BRF_CONTAS_A_PAGAR[[#This Row],[DATA DO PAGT]],"AAAA"))</f>
        <v/>
      </c>
      <c r="P164" s="1" t="str">
        <f>UPPER(IF(BRF_CONTAS_A_PAGAR[[#This Row],[DATA DO PAGT]]="","",TEXT(BRF_CONTAS_A_PAGAR[[#This Row],[DATA DO PAGT]],"MMM")))</f>
        <v/>
      </c>
      <c r="Q164" s="1">
        <f>IFERROR(INDEX(BRF_MÊS_A_PAGAR[NUN_MÊS],MATCH(BRF_CONTAS_A_PAGAR[[#This Row],[MÊS_VENC]],BRF_MÊS_A_PAGAR[MÊS],0)),"")</f>
        <v>10</v>
      </c>
      <c r="R164" s="1" t="str">
        <f>IF(BRF_CONTAS_A_PAGAR[[#This Row],[MÊS_PGT]]="","",IFERROR(INDEX(BRF_MÊS_A_PAGAR[NUN_MÊS],MATCH(BRF_CONTAS_A_PAGAR[[#This Row],[MÊS_PGT]],BRF_MÊS_A_PAGAR[MÊS],0)),""))</f>
        <v/>
      </c>
    </row>
    <row r="165" spans="1:18" x14ac:dyDescent="0.2">
      <c r="A165" s="3">
        <v>45229</v>
      </c>
      <c r="B165" s="1" t="s">
        <v>1235</v>
      </c>
      <c r="C165" s="1" t="s">
        <v>151</v>
      </c>
      <c r="D165" s="1" t="s">
        <v>1431</v>
      </c>
      <c r="E165" s="4">
        <v>149</v>
      </c>
      <c r="F165" s="3"/>
      <c r="G165" s="1" t="s">
        <v>1466</v>
      </c>
      <c r="H165" s="1" t="s">
        <v>1435</v>
      </c>
      <c r="I165" s="1" t="s">
        <v>1430</v>
      </c>
      <c r="J165" s="1" t="s">
        <v>1347</v>
      </c>
      <c r="K165" s="1" t="s">
        <v>1364</v>
      </c>
      <c r="M165" s="1" t="str">
        <f>TEXT(BRF_CONTAS_A_PAGAR[[#This Row],[DATA VENC]],"AAAA")</f>
        <v>2023</v>
      </c>
      <c r="N165" s="1" t="str">
        <f>UPPER(TEXT(BRF_CONTAS_A_PAGAR[[#This Row],[DATA VENC]],"MMM"))</f>
        <v>OUT</v>
      </c>
      <c r="O165" s="1" t="str">
        <f>IF(BRF_CONTAS_A_PAGAR[[#This Row],[DATA DO PAGT]]="","",TEXT(BRF_CONTAS_A_PAGAR[[#This Row],[DATA DO PAGT]],"AAAA"))</f>
        <v/>
      </c>
      <c r="P165" s="1" t="str">
        <f>UPPER(IF(BRF_CONTAS_A_PAGAR[[#This Row],[DATA DO PAGT]]="","",TEXT(BRF_CONTAS_A_PAGAR[[#This Row],[DATA DO PAGT]],"MMM")))</f>
        <v/>
      </c>
      <c r="Q165" s="1">
        <f>IFERROR(INDEX(BRF_MÊS_A_PAGAR[NUN_MÊS],MATCH(BRF_CONTAS_A_PAGAR[[#This Row],[MÊS_VENC]],BRF_MÊS_A_PAGAR[MÊS],0)),"")</f>
        <v>10</v>
      </c>
      <c r="R165" s="1" t="str">
        <f>IF(BRF_CONTAS_A_PAGAR[[#This Row],[MÊS_PGT]]="","",IFERROR(INDEX(BRF_MÊS_A_PAGAR[NUN_MÊS],MATCH(BRF_CONTAS_A_PAGAR[[#This Row],[MÊS_PGT]],BRF_MÊS_A_PAGAR[MÊS],0)),""))</f>
        <v/>
      </c>
    </row>
    <row r="166" spans="1:18" x14ac:dyDescent="0.2">
      <c r="A166" s="3">
        <v>45230</v>
      </c>
      <c r="B166" s="1" t="s">
        <v>1473</v>
      </c>
      <c r="E166" s="4">
        <v>71.86</v>
      </c>
      <c r="F166" s="3"/>
      <c r="G166" s="1" t="s">
        <v>1466</v>
      </c>
      <c r="H166" s="1" t="s">
        <v>1416</v>
      </c>
      <c r="I166" s="1" t="s">
        <v>1341</v>
      </c>
      <c r="J166" s="1" t="s">
        <v>1347</v>
      </c>
      <c r="K166" s="1" t="s">
        <v>1516</v>
      </c>
      <c r="L166" s="1" t="s">
        <v>1476</v>
      </c>
      <c r="M166" s="1" t="str">
        <f>TEXT(BRF_CONTAS_A_PAGAR[[#This Row],[DATA VENC]],"AAAA")</f>
        <v>2023</v>
      </c>
      <c r="N166" s="1" t="str">
        <f>UPPER(TEXT(BRF_CONTAS_A_PAGAR[[#This Row],[DATA VENC]],"MMM"))</f>
        <v>OUT</v>
      </c>
      <c r="O166" s="1" t="str">
        <f>IF(BRF_CONTAS_A_PAGAR[[#This Row],[DATA DO PAGT]]="","",TEXT(BRF_CONTAS_A_PAGAR[[#This Row],[DATA DO PAGT]],"AAAA"))</f>
        <v/>
      </c>
      <c r="P166" s="1" t="str">
        <f>UPPER(IF(BRF_CONTAS_A_PAGAR[[#This Row],[DATA DO PAGT]]="","",TEXT(BRF_CONTAS_A_PAGAR[[#This Row],[DATA DO PAGT]],"MMM")))</f>
        <v/>
      </c>
      <c r="Q166" s="1">
        <f>IFERROR(INDEX(BRF_MÊS_A_PAGAR[NUN_MÊS],MATCH(BRF_CONTAS_A_PAGAR[[#This Row],[MÊS_VENC]],BRF_MÊS_A_PAGAR[MÊS],0)),"")</f>
        <v>10</v>
      </c>
      <c r="R166" s="1" t="str">
        <f>IF(BRF_CONTAS_A_PAGAR[[#This Row],[MÊS_PGT]]="","",IFERROR(INDEX(BRF_MÊS_A_PAGAR[NUN_MÊS],MATCH(BRF_CONTAS_A_PAGAR[[#This Row],[MÊS_PGT]],BRF_MÊS_A_PAGAR[MÊS],0)),""))</f>
        <v/>
      </c>
    </row>
    <row r="167" spans="1:18" x14ac:dyDescent="0.2">
      <c r="A167" s="3">
        <v>45230</v>
      </c>
      <c r="B167" s="1" t="s">
        <v>3434</v>
      </c>
      <c r="E167" s="4">
        <v>6466.74</v>
      </c>
      <c r="F167" s="3"/>
      <c r="G167" s="1" t="s">
        <v>1466</v>
      </c>
      <c r="H167" s="1" t="s">
        <v>1435</v>
      </c>
      <c r="I167" s="1" t="s">
        <v>1506</v>
      </c>
      <c r="J167" s="1" t="s">
        <v>1347</v>
      </c>
      <c r="K167" s="1" t="s">
        <v>1503</v>
      </c>
      <c r="L167" s="1" t="s">
        <v>1441</v>
      </c>
      <c r="M167" s="1" t="str">
        <f>TEXT(BRF_CONTAS_A_PAGAR[[#This Row],[DATA VENC]],"AAAA")</f>
        <v>2023</v>
      </c>
      <c r="N167" s="1" t="str">
        <f>UPPER(TEXT(BRF_CONTAS_A_PAGAR[[#This Row],[DATA VENC]],"MMM"))</f>
        <v>OUT</v>
      </c>
      <c r="O167" s="1" t="str">
        <f>IF(BRF_CONTAS_A_PAGAR[[#This Row],[DATA DO PAGT]]="","",TEXT(BRF_CONTAS_A_PAGAR[[#This Row],[DATA DO PAGT]],"AAAA"))</f>
        <v/>
      </c>
      <c r="P167" s="1" t="str">
        <f>UPPER(IF(BRF_CONTAS_A_PAGAR[[#This Row],[DATA DO PAGT]]="","",TEXT(BRF_CONTAS_A_PAGAR[[#This Row],[DATA DO PAGT]],"MMM")))</f>
        <v/>
      </c>
      <c r="Q167" s="1">
        <f>IFERROR(INDEX(BRF_MÊS_A_PAGAR[NUN_MÊS],MATCH(BRF_CONTAS_A_PAGAR[[#This Row],[MÊS_VENC]],BRF_MÊS_A_PAGAR[MÊS],0)),"")</f>
        <v>10</v>
      </c>
      <c r="R167" s="1" t="str">
        <f>IF(BRF_CONTAS_A_PAGAR[[#This Row],[MÊS_PGT]]="","",IFERROR(INDEX(BRF_MÊS_A_PAGAR[NUN_MÊS],MATCH(BRF_CONTAS_A_PAGAR[[#This Row],[MÊS_PGT]],BRF_MÊS_A_PAGAR[MÊS],0)),""))</f>
        <v/>
      </c>
    </row>
    <row r="168" spans="1:18" x14ac:dyDescent="0.2">
      <c r="A168" s="3">
        <v>45230</v>
      </c>
      <c r="B168" s="1" t="s">
        <v>3441</v>
      </c>
      <c r="E168" s="4">
        <v>1143.2</v>
      </c>
      <c r="F168" s="3"/>
      <c r="G168" s="1" t="s">
        <v>1466</v>
      </c>
      <c r="H168" s="1" t="s">
        <v>1435</v>
      </c>
      <c r="I168" s="1" t="s">
        <v>3428</v>
      </c>
      <c r="J168" s="1" t="s">
        <v>1347</v>
      </c>
      <c r="K168" s="1" t="s">
        <v>1503</v>
      </c>
      <c r="L168" s="1" t="s">
        <v>1441</v>
      </c>
      <c r="M168" s="1" t="str">
        <f>TEXT(BRF_CONTAS_A_PAGAR[[#This Row],[DATA VENC]],"AAAA")</f>
        <v>2023</v>
      </c>
      <c r="N168" s="1" t="str">
        <f>UPPER(TEXT(BRF_CONTAS_A_PAGAR[[#This Row],[DATA VENC]],"MMM"))</f>
        <v>OUT</v>
      </c>
      <c r="O168" s="1" t="str">
        <f>IF(BRF_CONTAS_A_PAGAR[[#This Row],[DATA DO PAGT]]="","",TEXT(BRF_CONTAS_A_PAGAR[[#This Row],[DATA DO PAGT]],"AAAA"))</f>
        <v/>
      </c>
      <c r="P168" s="1" t="str">
        <f>UPPER(IF(BRF_CONTAS_A_PAGAR[[#This Row],[DATA DO PAGT]]="","",TEXT(BRF_CONTAS_A_PAGAR[[#This Row],[DATA DO PAGT]],"MMM")))</f>
        <v/>
      </c>
      <c r="Q168" s="1">
        <f>IFERROR(INDEX(BRF_MÊS_A_PAGAR[NUN_MÊS],MATCH(BRF_CONTAS_A_PAGAR[[#This Row],[MÊS_VENC]],BRF_MÊS_A_PAGAR[MÊS],0)),"")</f>
        <v>10</v>
      </c>
      <c r="R168" s="1" t="str">
        <f>IF(BRF_CONTAS_A_PAGAR[[#This Row],[MÊS_PGT]]="","",IFERROR(INDEX(BRF_MÊS_A_PAGAR[NUN_MÊS],MATCH(BRF_CONTAS_A_PAGAR[[#This Row],[MÊS_PGT]],BRF_MÊS_A_PAGAR[MÊS],0)),""))</f>
        <v/>
      </c>
    </row>
    <row r="169" spans="1:18" x14ac:dyDescent="0.2">
      <c r="A169" s="3">
        <v>45230</v>
      </c>
      <c r="B169" s="1" t="s">
        <v>3429</v>
      </c>
      <c r="E169" s="4">
        <v>142.16</v>
      </c>
      <c r="F169" s="3"/>
      <c r="G169" s="1" t="s">
        <v>1466</v>
      </c>
      <c r="H169" s="1" t="s">
        <v>1435</v>
      </c>
      <c r="I169" s="1" t="s">
        <v>3428</v>
      </c>
      <c r="J169" s="1" t="s">
        <v>1347</v>
      </c>
      <c r="K169" s="1" t="s">
        <v>1503</v>
      </c>
      <c r="L169" s="1" t="s">
        <v>1441</v>
      </c>
      <c r="M169" s="1" t="str">
        <f>TEXT(BRF_CONTAS_A_PAGAR[[#This Row],[DATA VENC]],"AAAA")</f>
        <v>2023</v>
      </c>
      <c r="N169" s="1" t="str">
        <f>UPPER(TEXT(BRF_CONTAS_A_PAGAR[[#This Row],[DATA VENC]],"MMM"))</f>
        <v>OUT</v>
      </c>
      <c r="O169" s="1" t="str">
        <f>IF(BRF_CONTAS_A_PAGAR[[#This Row],[DATA DO PAGT]]="","",TEXT(BRF_CONTAS_A_PAGAR[[#This Row],[DATA DO PAGT]],"AAAA"))</f>
        <v/>
      </c>
      <c r="P169" s="1" t="str">
        <f>UPPER(IF(BRF_CONTAS_A_PAGAR[[#This Row],[DATA DO PAGT]]="","",TEXT(BRF_CONTAS_A_PAGAR[[#This Row],[DATA DO PAGT]],"MMM")))</f>
        <v/>
      </c>
      <c r="Q169" s="1">
        <f>IFERROR(INDEX(BRF_MÊS_A_PAGAR[NUN_MÊS],MATCH(BRF_CONTAS_A_PAGAR[[#This Row],[MÊS_VENC]],BRF_MÊS_A_PAGAR[MÊS],0)),"")</f>
        <v>10</v>
      </c>
      <c r="R169" s="1" t="str">
        <f>IF(BRF_CONTAS_A_PAGAR[[#This Row],[MÊS_PGT]]="","",IFERROR(INDEX(BRF_MÊS_A_PAGAR[NUN_MÊS],MATCH(BRF_CONTAS_A_PAGAR[[#This Row],[MÊS_PGT]],BRF_MÊS_A_PAGAR[MÊS],0)),""))</f>
        <v/>
      </c>
    </row>
    <row r="170" spans="1:18" x14ac:dyDescent="0.2">
      <c r="A170" s="3">
        <v>45231</v>
      </c>
      <c r="B170" s="1" t="s">
        <v>1353</v>
      </c>
      <c r="C170" s="1" t="s">
        <v>1341</v>
      </c>
      <c r="D170" s="1">
        <v>20036538569</v>
      </c>
      <c r="E170" s="4">
        <v>10948.78</v>
      </c>
      <c r="F170" s="3"/>
      <c r="G170" s="1" t="s">
        <v>1466</v>
      </c>
      <c r="H170" s="1" t="s">
        <v>1339</v>
      </c>
      <c r="I170" s="1" t="s">
        <v>3456</v>
      </c>
      <c r="J170" s="1" t="s">
        <v>1347</v>
      </c>
      <c r="K170" s="1" t="s">
        <v>1348</v>
      </c>
      <c r="L170" s="1" t="s">
        <v>1349</v>
      </c>
      <c r="M170" s="1" t="str">
        <f>TEXT(BRF_CONTAS_A_PAGAR[[#This Row],[DATA VENC]],"AAAA")</f>
        <v>2023</v>
      </c>
      <c r="N170" s="1" t="str">
        <f>UPPER(TEXT(BRF_CONTAS_A_PAGAR[[#This Row],[DATA VENC]],"MMM"))</f>
        <v>NOV</v>
      </c>
      <c r="O170" s="1" t="str">
        <f>IF(BRF_CONTAS_A_PAGAR[[#This Row],[DATA DO PAGT]]="","",TEXT(BRF_CONTAS_A_PAGAR[[#This Row],[DATA DO PAGT]],"AAAA"))</f>
        <v/>
      </c>
      <c r="P170" s="1" t="str">
        <f>UPPER(IF(BRF_CONTAS_A_PAGAR[[#This Row],[DATA DO PAGT]]="","",TEXT(BRF_CONTAS_A_PAGAR[[#This Row],[DATA DO PAGT]],"MMM")))</f>
        <v/>
      </c>
      <c r="Q170" s="1">
        <f>IFERROR(INDEX(BRF_MÊS_A_PAGAR[NUN_MÊS],MATCH(BRF_CONTAS_A_PAGAR[[#This Row],[MÊS_VENC]],BRF_MÊS_A_PAGAR[MÊS],0)),"")</f>
        <v>11</v>
      </c>
      <c r="R170" s="1" t="str">
        <f>IF(BRF_CONTAS_A_PAGAR[[#This Row],[MÊS_PGT]]="","",IFERROR(INDEX(BRF_MÊS_A_PAGAR[NUN_MÊS],MATCH(BRF_CONTAS_A_PAGAR[[#This Row],[MÊS_PGT]],BRF_MÊS_A_PAGAR[MÊS],0)),""))</f>
        <v/>
      </c>
    </row>
    <row r="171" spans="1:18" x14ac:dyDescent="0.2">
      <c r="A171" s="3">
        <v>45231</v>
      </c>
      <c r="B171" s="1" t="s">
        <v>1378</v>
      </c>
      <c r="C171" s="1" t="s">
        <v>1341</v>
      </c>
      <c r="D171" s="1" t="s">
        <v>1380</v>
      </c>
      <c r="E171" s="4">
        <v>5993.67</v>
      </c>
      <c r="F171" s="3"/>
      <c r="G171" s="1" t="s">
        <v>1466</v>
      </c>
      <c r="H171" s="1" t="s">
        <v>1339</v>
      </c>
      <c r="I171" s="1" t="s">
        <v>3456</v>
      </c>
      <c r="J171" s="1" t="s">
        <v>1347</v>
      </c>
      <c r="K171" s="1" t="s">
        <v>1348</v>
      </c>
      <c r="L171" s="1" t="s">
        <v>1349</v>
      </c>
      <c r="M171" s="1" t="str">
        <f>TEXT(BRF_CONTAS_A_PAGAR[[#This Row],[DATA VENC]],"AAAA")</f>
        <v>2023</v>
      </c>
      <c r="N171" s="1" t="str">
        <f>UPPER(TEXT(BRF_CONTAS_A_PAGAR[[#This Row],[DATA VENC]],"MMM"))</f>
        <v>NOV</v>
      </c>
      <c r="O171" s="1" t="str">
        <f>IF(BRF_CONTAS_A_PAGAR[[#This Row],[DATA DO PAGT]]="","",TEXT(BRF_CONTAS_A_PAGAR[[#This Row],[DATA DO PAGT]],"AAAA"))</f>
        <v/>
      </c>
      <c r="P171" s="1" t="str">
        <f>UPPER(IF(BRF_CONTAS_A_PAGAR[[#This Row],[DATA DO PAGT]]="","",TEXT(BRF_CONTAS_A_PAGAR[[#This Row],[DATA DO PAGT]],"MMM")))</f>
        <v/>
      </c>
      <c r="Q171" s="1">
        <f>IFERROR(INDEX(BRF_MÊS_A_PAGAR[NUN_MÊS],MATCH(BRF_CONTAS_A_PAGAR[[#This Row],[MÊS_VENC]],BRF_MÊS_A_PAGAR[MÊS],0)),"")</f>
        <v>11</v>
      </c>
      <c r="R171" s="1" t="str">
        <f>IF(BRF_CONTAS_A_PAGAR[[#This Row],[MÊS_PGT]]="","",IFERROR(INDEX(BRF_MÊS_A_PAGAR[NUN_MÊS],MATCH(BRF_CONTAS_A_PAGAR[[#This Row],[MÊS_PGT]],BRF_MÊS_A_PAGAR[MÊS],0)),""))</f>
        <v/>
      </c>
    </row>
    <row r="172" spans="1:18" x14ac:dyDescent="0.2">
      <c r="A172" s="3">
        <v>45232</v>
      </c>
      <c r="B172" s="1" t="s">
        <v>1163</v>
      </c>
      <c r="C172" s="1" t="s">
        <v>1341</v>
      </c>
      <c r="D172" s="1" t="s">
        <v>1412</v>
      </c>
      <c r="E172" s="4">
        <v>14000</v>
      </c>
      <c r="F172" s="3"/>
      <c r="G172" s="1" t="s">
        <v>1466</v>
      </c>
      <c r="H172" s="1" t="s">
        <v>1435</v>
      </c>
      <c r="I172" s="1" t="s">
        <v>1436</v>
      </c>
      <c r="J172" s="1" t="s">
        <v>1347</v>
      </c>
      <c r="K172" s="1" t="s">
        <v>1348</v>
      </c>
      <c r="L172" s="1" t="s">
        <v>1457</v>
      </c>
      <c r="M172" s="1" t="str">
        <f>TEXT(BRF_CONTAS_A_PAGAR[[#This Row],[DATA VENC]],"AAAA")</f>
        <v>2023</v>
      </c>
      <c r="N172" s="1" t="str">
        <f>UPPER(TEXT(BRF_CONTAS_A_PAGAR[[#This Row],[DATA VENC]],"MMM"))</f>
        <v>NOV</v>
      </c>
      <c r="O172" s="1" t="str">
        <f>IF(BRF_CONTAS_A_PAGAR[[#This Row],[DATA DO PAGT]]="","",TEXT(BRF_CONTAS_A_PAGAR[[#This Row],[DATA DO PAGT]],"AAAA"))</f>
        <v/>
      </c>
      <c r="P172" s="1" t="str">
        <f>UPPER(IF(BRF_CONTAS_A_PAGAR[[#This Row],[DATA DO PAGT]]="","",TEXT(BRF_CONTAS_A_PAGAR[[#This Row],[DATA DO PAGT]],"MMM")))</f>
        <v/>
      </c>
      <c r="Q172" s="1">
        <f>IFERROR(INDEX(BRF_MÊS_A_PAGAR[NUN_MÊS],MATCH(BRF_CONTAS_A_PAGAR[[#This Row],[MÊS_VENC]],BRF_MÊS_A_PAGAR[MÊS],0)),"")</f>
        <v>11</v>
      </c>
      <c r="R172" s="1" t="str">
        <f>IF(BRF_CONTAS_A_PAGAR[[#This Row],[MÊS_PGT]]="","",IFERROR(INDEX(BRF_MÊS_A_PAGAR[NUN_MÊS],MATCH(BRF_CONTAS_A_PAGAR[[#This Row],[MÊS_PGT]],BRF_MÊS_A_PAGAR[MÊS],0)),""))</f>
        <v/>
      </c>
    </row>
    <row r="173" spans="1:18" x14ac:dyDescent="0.2">
      <c r="A173" s="3">
        <v>45235</v>
      </c>
      <c r="B173" s="1" t="s">
        <v>3419</v>
      </c>
      <c r="E173" s="4">
        <v>8651.9599999999991</v>
      </c>
      <c r="F173" s="3"/>
      <c r="G173" s="1" t="s">
        <v>1466</v>
      </c>
      <c r="H173" s="1" t="s">
        <v>1339</v>
      </c>
      <c r="I173" s="1" t="s">
        <v>3412</v>
      </c>
      <c r="J173" s="1" t="s">
        <v>1347</v>
      </c>
      <c r="K173" s="1" t="s">
        <v>1503</v>
      </c>
      <c r="M173" s="1" t="str">
        <f>TEXT(BRF_CONTAS_A_PAGAR[[#This Row],[DATA VENC]],"AAAA")</f>
        <v>2023</v>
      </c>
      <c r="N173" s="1" t="str">
        <f>UPPER(TEXT(BRF_CONTAS_A_PAGAR[[#This Row],[DATA VENC]],"MMM"))</f>
        <v>NOV</v>
      </c>
      <c r="O173" s="1" t="str">
        <f>IF(BRF_CONTAS_A_PAGAR[[#This Row],[DATA DO PAGT]]="","",TEXT(BRF_CONTAS_A_PAGAR[[#This Row],[DATA DO PAGT]],"AAAA"))</f>
        <v/>
      </c>
      <c r="P173" s="1" t="str">
        <f>UPPER(IF(BRF_CONTAS_A_PAGAR[[#This Row],[DATA DO PAGT]]="","",TEXT(BRF_CONTAS_A_PAGAR[[#This Row],[DATA DO PAGT]],"MMM")))</f>
        <v/>
      </c>
      <c r="Q173" s="1">
        <f>IFERROR(INDEX(BRF_MÊS_A_PAGAR[NUN_MÊS],MATCH(BRF_CONTAS_A_PAGAR[[#This Row],[MÊS_VENC]],BRF_MÊS_A_PAGAR[MÊS],0)),"")</f>
        <v>11</v>
      </c>
      <c r="R173" s="1" t="str">
        <f>IF(BRF_CONTAS_A_PAGAR[[#This Row],[MÊS_PGT]]="","",IFERROR(INDEX(BRF_MÊS_A_PAGAR[NUN_MÊS],MATCH(BRF_CONTAS_A_PAGAR[[#This Row],[MÊS_PGT]],BRF_MÊS_A_PAGAR[MÊS],0)),""))</f>
        <v/>
      </c>
    </row>
    <row r="174" spans="1:18" x14ac:dyDescent="0.2">
      <c r="A174" s="3">
        <v>45236</v>
      </c>
      <c r="B174" s="1" t="s">
        <v>1385</v>
      </c>
      <c r="C174" s="1" t="s">
        <v>1341</v>
      </c>
      <c r="D174" s="1" t="s">
        <v>1381</v>
      </c>
      <c r="E174" s="4">
        <v>7503.33</v>
      </c>
      <c r="F174" s="3"/>
      <c r="G174" s="1" t="s">
        <v>1466</v>
      </c>
      <c r="H174" s="1" t="s">
        <v>1339</v>
      </c>
      <c r="I174" s="1" t="s">
        <v>3456</v>
      </c>
      <c r="J174" s="1" t="s">
        <v>1347</v>
      </c>
      <c r="K174" s="1" t="s">
        <v>1348</v>
      </c>
      <c r="L174" s="1" t="s">
        <v>1349</v>
      </c>
      <c r="M174" s="1" t="str">
        <f>TEXT(BRF_CONTAS_A_PAGAR[[#This Row],[DATA VENC]],"AAAA")</f>
        <v>2023</v>
      </c>
      <c r="N174" s="1" t="str">
        <f>UPPER(TEXT(BRF_CONTAS_A_PAGAR[[#This Row],[DATA VENC]],"MMM"))</f>
        <v>NOV</v>
      </c>
      <c r="O174" s="1" t="str">
        <f>IF(BRF_CONTAS_A_PAGAR[[#This Row],[DATA DO PAGT]]="","",TEXT(BRF_CONTAS_A_PAGAR[[#This Row],[DATA DO PAGT]],"AAAA"))</f>
        <v/>
      </c>
      <c r="P174" s="1" t="str">
        <f>UPPER(IF(BRF_CONTAS_A_PAGAR[[#This Row],[DATA DO PAGT]]="","",TEXT(BRF_CONTAS_A_PAGAR[[#This Row],[DATA DO PAGT]],"MMM")))</f>
        <v/>
      </c>
      <c r="Q174" s="1">
        <f>IFERROR(INDEX(BRF_MÊS_A_PAGAR[NUN_MÊS],MATCH(BRF_CONTAS_A_PAGAR[[#This Row],[MÊS_VENC]],BRF_MÊS_A_PAGAR[MÊS],0)),"")</f>
        <v>11</v>
      </c>
      <c r="R174" s="1" t="str">
        <f>IF(BRF_CONTAS_A_PAGAR[[#This Row],[MÊS_PGT]]="","",IFERROR(INDEX(BRF_MÊS_A_PAGAR[NUN_MÊS],MATCH(BRF_CONTAS_A_PAGAR[[#This Row],[MÊS_PGT]],BRF_MÊS_A_PAGAR[MÊS],0)),""))</f>
        <v/>
      </c>
    </row>
    <row r="175" spans="1:18" x14ac:dyDescent="0.2">
      <c r="A175" s="3">
        <v>45236</v>
      </c>
      <c r="B175" s="1" t="s">
        <v>1144</v>
      </c>
      <c r="C175" s="1" t="s">
        <v>1341</v>
      </c>
      <c r="D175" s="1" t="s">
        <v>1412</v>
      </c>
      <c r="E175" s="4">
        <v>573</v>
      </c>
      <c r="F175" s="3"/>
      <c r="G175" s="1" t="s">
        <v>1466</v>
      </c>
      <c r="H175" s="1" t="s">
        <v>1435</v>
      </c>
      <c r="I175" s="1" t="s">
        <v>1439</v>
      </c>
      <c r="J175" s="1" t="s">
        <v>1347</v>
      </c>
      <c r="K175" s="1" t="s">
        <v>1437</v>
      </c>
      <c r="L175" s="1" t="s">
        <v>1463</v>
      </c>
      <c r="M175" s="1" t="str">
        <f>TEXT(BRF_CONTAS_A_PAGAR[[#This Row],[DATA VENC]],"AAAA")</f>
        <v>2023</v>
      </c>
      <c r="N175" s="1" t="str">
        <f>UPPER(TEXT(BRF_CONTAS_A_PAGAR[[#This Row],[DATA VENC]],"MMM"))</f>
        <v>NOV</v>
      </c>
      <c r="O175" s="1" t="str">
        <f>IF(BRF_CONTAS_A_PAGAR[[#This Row],[DATA DO PAGT]]="","",TEXT(BRF_CONTAS_A_PAGAR[[#This Row],[DATA DO PAGT]],"AAAA"))</f>
        <v/>
      </c>
      <c r="P175" s="1" t="str">
        <f>UPPER(IF(BRF_CONTAS_A_PAGAR[[#This Row],[DATA DO PAGT]]="","",TEXT(BRF_CONTAS_A_PAGAR[[#This Row],[DATA DO PAGT]],"MMM")))</f>
        <v/>
      </c>
      <c r="Q175" s="1">
        <f>IFERROR(INDEX(BRF_MÊS_A_PAGAR[NUN_MÊS],MATCH(BRF_CONTAS_A_PAGAR[[#This Row],[MÊS_VENC]],BRF_MÊS_A_PAGAR[MÊS],0)),"")</f>
        <v>11</v>
      </c>
      <c r="R175" s="1" t="str">
        <f>IF(BRF_CONTAS_A_PAGAR[[#This Row],[MÊS_PGT]]="","",IFERROR(INDEX(BRF_MÊS_A_PAGAR[NUN_MÊS],MATCH(BRF_CONTAS_A_PAGAR[[#This Row],[MÊS_PGT]],BRF_MÊS_A_PAGAR[MÊS],0)),""))</f>
        <v/>
      </c>
    </row>
    <row r="176" spans="1:18" x14ac:dyDescent="0.2">
      <c r="A176" s="3">
        <v>45236</v>
      </c>
      <c r="B176" s="1" t="s">
        <v>1145</v>
      </c>
      <c r="C176" s="1" t="s">
        <v>1341</v>
      </c>
      <c r="D176" s="1" t="s">
        <v>1412</v>
      </c>
      <c r="E176" s="4">
        <v>300</v>
      </c>
      <c r="F176" s="3"/>
      <c r="G176" s="1" t="s">
        <v>1466</v>
      </c>
      <c r="H176" s="1" t="s">
        <v>1435</v>
      </c>
      <c r="I176" s="1" t="s">
        <v>1512</v>
      </c>
      <c r="J176" s="1" t="s">
        <v>1347</v>
      </c>
      <c r="K176" s="1" t="s">
        <v>1437</v>
      </c>
      <c r="L176" s="1" t="s">
        <v>1463</v>
      </c>
      <c r="M176" s="1" t="str">
        <f>TEXT(BRF_CONTAS_A_PAGAR[[#This Row],[DATA VENC]],"AAAA")</f>
        <v>2023</v>
      </c>
      <c r="N176" s="1" t="str">
        <f>UPPER(TEXT(BRF_CONTAS_A_PAGAR[[#This Row],[DATA VENC]],"MMM"))</f>
        <v>NOV</v>
      </c>
      <c r="O176" s="1" t="str">
        <f>IF(BRF_CONTAS_A_PAGAR[[#This Row],[DATA DO PAGT]]="","",TEXT(BRF_CONTAS_A_PAGAR[[#This Row],[DATA DO PAGT]],"AAAA"))</f>
        <v/>
      </c>
      <c r="P176" s="1" t="str">
        <f>UPPER(IF(BRF_CONTAS_A_PAGAR[[#This Row],[DATA DO PAGT]]="","",TEXT(BRF_CONTAS_A_PAGAR[[#This Row],[DATA DO PAGT]],"MMM")))</f>
        <v/>
      </c>
      <c r="Q176" s="1">
        <f>IFERROR(INDEX(BRF_MÊS_A_PAGAR[NUN_MÊS],MATCH(BRF_CONTAS_A_PAGAR[[#This Row],[MÊS_VENC]],BRF_MÊS_A_PAGAR[MÊS],0)),"")</f>
        <v>11</v>
      </c>
      <c r="R176" s="1" t="str">
        <f>IF(BRF_CONTAS_A_PAGAR[[#This Row],[MÊS_PGT]]="","",IFERROR(INDEX(BRF_MÊS_A_PAGAR[NUN_MÊS],MATCH(BRF_CONTAS_A_PAGAR[[#This Row],[MÊS_PGT]],BRF_MÊS_A_PAGAR[MÊS],0)),""))</f>
        <v/>
      </c>
    </row>
    <row r="177" spans="1:18" x14ac:dyDescent="0.2">
      <c r="A177" s="3">
        <v>45236</v>
      </c>
      <c r="B177" s="1" t="s">
        <v>1146</v>
      </c>
      <c r="C177" s="1" t="s">
        <v>151</v>
      </c>
      <c r="D177" s="1" t="s">
        <v>1412</v>
      </c>
      <c r="E177" s="4">
        <v>1234.6300000000001</v>
      </c>
      <c r="F177" s="3"/>
      <c r="G177" s="1" t="s">
        <v>1466</v>
      </c>
      <c r="H177" s="1" t="s">
        <v>1435</v>
      </c>
      <c r="I177" s="1" t="s">
        <v>1438</v>
      </c>
      <c r="J177" s="1" t="s">
        <v>1347</v>
      </c>
      <c r="K177" s="1" t="s">
        <v>1437</v>
      </c>
      <c r="L177" s="1" t="s">
        <v>1462</v>
      </c>
      <c r="M177" s="1" t="str">
        <f>TEXT(BRF_CONTAS_A_PAGAR[[#This Row],[DATA VENC]],"AAAA")</f>
        <v>2023</v>
      </c>
      <c r="N177" s="1" t="str">
        <f>UPPER(TEXT(BRF_CONTAS_A_PAGAR[[#This Row],[DATA VENC]],"MMM"))</f>
        <v>NOV</v>
      </c>
      <c r="O177" s="1" t="str">
        <f>IF(BRF_CONTAS_A_PAGAR[[#This Row],[DATA DO PAGT]]="","",TEXT(BRF_CONTAS_A_PAGAR[[#This Row],[DATA DO PAGT]],"AAAA"))</f>
        <v/>
      </c>
      <c r="P177" s="1" t="str">
        <f>UPPER(IF(BRF_CONTAS_A_PAGAR[[#This Row],[DATA DO PAGT]]="","",TEXT(BRF_CONTAS_A_PAGAR[[#This Row],[DATA DO PAGT]],"MMM")))</f>
        <v/>
      </c>
      <c r="Q177" s="1">
        <f>IFERROR(INDEX(BRF_MÊS_A_PAGAR[NUN_MÊS],MATCH(BRF_CONTAS_A_PAGAR[[#This Row],[MÊS_VENC]],BRF_MÊS_A_PAGAR[MÊS],0)),"")</f>
        <v>11</v>
      </c>
      <c r="R177" s="1" t="str">
        <f>IF(BRF_CONTAS_A_PAGAR[[#This Row],[MÊS_PGT]]="","",IFERROR(INDEX(BRF_MÊS_A_PAGAR[NUN_MÊS],MATCH(BRF_CONTAS_A_PAGAR[[#This Row],[MÊS_PGT]],BRF_MÊS_A_PAGAR[MÊS],0)),""))</f>
        <v/>
      </c>
    </row>
    <row r="178" spans="1:18" x14ac:dyDescent="0.2">
      <c r="A178" s="3">
        <v>45236</v>
      </c>
      <c r="B178" s="1" t="s">
        <v>1440</v>
      </c>
      <c r="E178" s="4">
        <v>840</v>
      </c>
      <c r="F178" s="3"/>
      <c r="G178" s="1" t="s">
        <v>1466</v>
      </c>
      <c r="H178" s="1" t="s">
        <v>1435</v>
      </c>
      <c r="I178" s="1" t="s">
        <v>1434</v>
      </c>
      <c r="J178" s="1" t="s">
        <v>1347</v>
      </c>
      <c r="K178" s="1" t="s">
        <v>1348</v>
      </c>
      <c r="L178" s="1" t="s">
        <v>1461</v>
      </c>
      <c r="M178" s="1" t="str">
        <f>TEXT(BRF_CONTAS_A_PAGAR[[#This Row],[DATA VENC]],"AAAA")</f>
        <v>2023</v>
      </c>
      <c r="N178" s="1" t="str">
        <f>UPPER(TEXT(BRF_CONTAS_A_PAGAR[[#This Row],[DATA VENC]],"MMM"))</f>
        <v>NOV</v>
      </c>
      <c r="O178" s="1" t="str">
        <f>IF(BRF_CONTAS_A_PAGAR[[#This Row],[DATA DO PAGT]]="","",TEXT(BRF_CONTAS_A_PAGAR[[#This Row],[DATA DO PAGT]],"AAAA"))</f>
        <v/>
      </c>
      <c r="P178" s="1" t="str">
        <f>UPPER(IF(BRF_CONTAS_A_PAGAR[[#This Row],[DATA DO PAGT]]="","",TEXT(BRF_CONTAS_A_PAGAR[[#This Row],[DATA DO PAGT]],"MMM")))</f>
        <v/>
      </c>
      <c r="Q178" s="1">
        <f>IFERROR(INDEX(BRF_MÊS_A_PAGAR[NUN_MÊS],MATCH(BRF_CONTAS_A_PAGAR[[#This Row],[MÊS_VENC]],BRF_MÊS_A_PAGAR[MÊS],0)),"")</f>
        <v>11</v>
      </c>
      <c r="R178" s="1" t="str">
        <f>IF(BRF_CONTAS_A_PAGAR[[#This Row],[MÊS_PGT]]="","",IFERROR(INDEX(BRF_MÊS_A_PAGAR[NUN_MÊS],MATCH(BRF_CONTAS_A_PAGAR[[#This Row],[MÊS_PGT]],BRF_MÊS_A_PAGAR[MÊS],0)),""))</f>
        <v/>
      </c>
    </row>
    <row r="179" spans="1:18" x14ac:dyDescent="0.2">
      <c r="A179" s="3">
        <v>45236</v>
      </c>
      <c r="B179" s="1" t="s">
        <v>1166</v>
      </c>
      <c r="E179" s="4">
        <v>169</v>
      </c>
      <c r="F179" s="3"/>
      <c r="G179" s="1" t="s">
        <v>1466</v>
      </c>
      <c r="H179" s="1" t="s">
        <v>1435</v>
      </c>
      <c r="I179" s="1" t="s">
        <v>1166</v>
      </c>
      <c r="J179" s="1" t="s">
        <v>1347</v>
      </c>
      <c r="K179" s="1" t="s">
        <v>1503</v>
      </c>
      <c r="L179" s="1" t="s">
        <v>1441</v>
      </c>
      <c r="M179" s="1" t="str">
        <f>TEXT(BRF_CONTAS_A_PAGAR[[#This Row],[DATA VENC]],"AAAA")</f>
        <v>2023</v>
      </c>
      <c r="N179" s="1" t="str">
        <f>UPPER(TEXT(BRF_CONTAS_A_PAGAR[[#This Row],[DATA VENC]],"MMM"))</f>
        <v>NOV</v>
      </c>
      <c r="O179" s="1" t="str">
        <f>IF(BRF_CONTAS_A_PAGAR[[#This Row],[DATA DO PAGT]]="","",TEXT(BRF_CONTAS_A_PAGAR[[#This Row],[DATA DO PAGT]],"AAAA"))</f>
        <v/>
      </c>
      <c r="P179" s="1" t="str">
        <f>UPPER(IF(BRF_CONTAS_A_PAGAR[[#This Row],[DATA DO PAGT]]="","",TEXT(BRF_CONTAS_A_PAGAR[[#This Row],[DATA DO PAGT]],"MMM")))</f>
        <v/>
      </c>
      <c r="Q179" s="1">
        <f>IFERROR(INDEX(BRF_MÊS_A_PAGAR[NUN_MÊS],MATCH(BRF_CONTAS_A_PAGAR[[#This Row],[MÊS_VENC]],BRF_MÊS_A_PAGAR[MÊS],0)),"")</f>
        <v>11</v>
      </c>
      <c r="R179" s="1" t="str">
        <f>IF(BRF_CONTAS_A_PAGAR[[#This Row],[MÊS_PGT]]="","",IFERROR(INDEX(BRF_MÊS_A_PAGAR[NUN_MÊS],MATCH(BRF_CONTAS_A_PAGAR[[#This Row],[MÊS_PGT]],BRF_MÊS_A_PAGAR[MÊS],0)),""))</f>
        <v/>
      </c>
    </row>
    <row r="180" spans="1:18" x14ac:dyDescent="0.2">
      <c r="A180" s="3">
        <v>45237</v>
      </c>
      <c r="B180" s="1" t="s">
        <v>1367</v>
      </c>
      <c r="C180" s="1" t="s">
        <v>1341</v>
      </c>
      <c r="D180" s="1">
        <v>2192457</v>
      </c>
      <c r="E180" s="4">
        <v>4656.21</v>
      </c>
      <c r="F180" s="3"/>
      <c r="G180" s="1" t="s">
        <v>1466</v>
      </c>
      <c r="H180" s="1" t="s">
        <v>1339</v>
      </c>
      <c r="I180" s="1" t="s">
        <v>3456</v>
      </c>
      <c r="J180" s="1" t="s">
        <v>1347</v>
      </c>
      <c r="K180" s="1" t="s">
        <v>1348</v>
      </c>
      <c r="L180" s="1" t="s">
        <v>1349</v>
      </c>
      <c r="M180" s="1" t="str">
        <f>TEXT(BRF_CONTAS_A_PAGAR[[#This Row],[DATA VENC]],"AAAA")</f>
        <v>2023</v>
      </c>
      <c r="N180" s="1" t="str">
        <f>UPPER(TEXT(BRF_CONTAS_A_PAGAR[[#This Row],[DATA VENC]],"MMM"))</f>
        <v>NOV</v>
      </c>
      <c r="O180" s="1" t="str">
        <f>IF(BRF_CONTAS_A_PAGAR[[#This Row],[DATA DO PAGT]]="","",TEXT(BRF_CONTAS_A_PAGAR[[#This Row],[DATA DO PAGT]],"AAAA"))</f>
        <v/>
      </c>
      <c r="P180" s="1" t="str">
        <f>UPPER(IF(BRF_CONTAS_A_PAGAR[[#This Row],[DATA DO PAGT]]="","",TEXT(BRF_CONTAS_A_PAGAR[[#This Row],[DATA DO PAGT]],"MMM")))</f>
        <v/>
      </c>
      <c r="Q180" s="1">
        <f>IFERROR(INDEX(BRF_MÊS_A_PAGAR[NUN_MÊS],MATCH(BRF_CONTAS_A_PAGAR[[#This Row],[MÊS_VENC]],BRF_MÊS_A_PAGAR[MÊS],0)),"")</f>
        <v>11</v>
      </c>
      <c r="R180" s="1" t="str">
        <f>IF(BRF_CONTAS_A_PAGAR[[#This Row],[MÊS_PGT]]="","",IFERROR(INDEX(BRF_MÊS_A_PAGAR[NUN_MÊS],MATCH(BRF_CONTAS_A_PAGAR[[#This Row],[MÊS_PGT]],BRF_MÊS_A_PAGAR[MÊS],0)),""))</f>
        <v/>
      </c>
    </row>
    <row r="181" spans="1:18" x14ac:dyDescent="0.2">
      <c r="A181" s="3">
        <v>45237</v>
      </c>
      <c r="B181" s="1" t="s">
        <v>1169</v>
      </c>
      <c r="E181" s="4">
        <v>450</v>
      </c>
      <c r="F181" s="3"/>
      <c r="G181" s="1" t="s">
        <v>1466</v>
      </c>
      <c r="H181" s="1" t="s">
        <v>1435</v>
      </c>
      <c r="I181" s="1" t="s">
        <v>1442</v>
      </c>
      <c r="J181" s="1" t="s">
        <v>1347</v>
      </c>
      <c r="K181" s="1" t="s">
        <v>1516</v>
      </c>
      <c r="L181" s="1" t="s">
        <v>1463</v>
      </c>
      <c r="M181" s="1" t="str">
        <f>TEXT(BRF_CONTAS_A_PAGAR[[#This Row],[DATA VENC]],"AAAA")</f>
        <v>2023</v>
      </c>
      <c r="N181" s="1" t="str">
        <f>UPPER(TEXT(BRF_CONTAS_A_PAGAR[[#This Row],[DATA VENC]],"MMM"))</f>
        <v>NOV</v>
      </c>
      <c r="O181" s="1" t="str">
        <f>IF(BRF_CONTAS_A_PAGAR[[#This Row],[DATA DO PAGT]]="","",TEXT(BRF_CONTAS_A_PAGAR[[#This Row],[DATA DO PAGT]],"AAAA"))</f>
        <v/>
      </c>
      <c r="P181" s="1" t="str">
        <f>UPPER(IF(BRF_CONTAS_A_PAGAR[[#This Row],[DATA DO PAGT]]="","",TEXT(BRF_CONTAS_A_PAGAR[[#This Row],[DATA DO PAGT]],"MMM")))</f>
        <v/>
      </c>
      <c r="Q181" s="1">
        <f>IFERROR(INDEX(BRF_MÊS_A_PAGAR[NUN_MÊS],MATCH(BRF_CONTAS_A_PAGAR[[#This Row],[MÊS_VENC]],BRF_MÊS_A_PAGAR[MÊS],0)),"")</f>
        <v>11</v>
      </c>
      <c r="R181" s="1" t="str">
        <f>IF(BRF_CONTAS_A_PAGAR[[#This Row],[MÊS_PGT]]="","",IFERROR(INDEX(BRF_MÊS_A_PAGAR[NUN_MÊS],MATCH(BRF_CONTAS_A_PAGAR[[#This Row],[MÊS_PGT]],BRF_MÊS_A_PAGAR[MÊS],0)),""))</f>
        <v/>
      </c>
    </row>
    <row r="182" spans="1:18" x14ac:dyDescent="0.2">
      <c r="A182" s="3">
        <v>45237</v>
      </c>
      <c r="B182" s="1" t="s">
        <v>1447</v>
      </c>
      <c r="C182" s="1" t="s">
        <v>1341</v>
      </c>
      <c r="D182" s="1" t="s">
        <v>1449</v>
      </c>
      <c r="E182" s="4">
        <v>1400</v>
      </c>
      <c r="F182" s="3"/>
      <c r="G182" s="1" t="s">
        <v>1466</v>
      </c>
      <c r="H182" s="1" t="s">
        <v>1435</v>
      </c>
      <c r="I182" s="1" t="s">
        <v>1450</v>
      </c>
      <c r="J182" s="1" t="s">
        <v>1347</v>
      </c>
      <c r="K182" s="1" t="s">
        <v>1503</v>
      </c>
      <c r="L182" s="1" t="s">
        <v>1441</v>
      </c>
      <c r="M182" s="1" t="str">
        <f>TEXT(BRF_CONTAS_A_PAGAR[[#This Row],[DATA VENC]],"AAAA")</f>
        <v>2023</v>
      </c>
      <c r="N182" s="1" t="str">
        <f>UPPER(TEXT(BRF_CONTAS_A_PAGAR[[#This Row],[DATA VENC]],"MMM"))</f>
        <v>NOV</v>
      </c>
      <c r="O182" s="1" t="str">
        <f>IF(BRF_CONTAS_A_PAGAR[[#This Row],[DATA DO PAGT]]="","",TEXT(BRF_CONTAS_A_PAGAR[[#This Row],[DATA DO PAGT]],"AAAA"))</f>
        <v/>
      </c>
      <c r="P182" s="1" t="str">
        <f>UPPER(IF(BRF_CONTAS_A_PAGAR[[#This Row],[DATA DO PAGT]]="","",TEXT(BRF_CONTAS_A_PAGAR[[#This Row],[DATA DO PAGT]],"MMM")))</f>
        <v/>
      </c>
      <c r="Q182" s="1">
        <f>IFERROR(INDEX(BRF_MÊS_A_PAGAR[NUN_MÊS],MATCH(BRF_CONTAS_A_PAGAR[[#This Row],[MÊS_VENC]],BRF_MÊS_A_PAGAR[MÊS],0)),"")</f>
        <v>11</v>
      </c>
      <c r="R182" s="1" t="str">
        <f>IF(BRF_CONTAS_A_PAGAR[[#This Row],[MÊS_PGT]]="","",IFERROR(INDEX(BRF_MÊS_A_PAGAR[NUN_MÊS],MATCH(BRF_CONTAS_A_PAGAR[[#This Row],[MÊS_PGT]],BRF_MÊS_A_PAGAR[MÊS],0)),""))</f>
        <v/>
      </c>
    </row>
    <row r="183" spans="1:18" x14ac:dyDescent="0.2">
      <c r="A183" s="3">
        <v>45237</v>
      </c>
      <c r="B183" s="1" t="s">
        <v>1454</v>
      </c>
      <c r="C183" s="1" t="s">
        <v>1341</v>
      </c>
      <c r="D183" s="1" t="s">
        <v>1449</v>
      </c>
      <c r="E183" s="4">
        <v>1618.1</v>
      </c>
      <c r="F183" s="3"/>
      <c r="G183" s="1" t="s">
        <v>1466</v>
      </c>
      <c r="H183" s="1" t="s">
        <v>1435</v>
      </c>
      <c r="I183" s="1" t="s">
        <v>1456</v>
      </c>
      <c r="J183" s="1" t="s">
        <v>1347</v>
      </c>
      <c r="K183" s="1" t="s">
        <v>1516</v>
      </c>
      <c r="L183" s="1" t="s">
        <v>1443</v>
      </c>
      <c r="M183" s="1" t="str">
        <f>TEXT(BRF_CONTAS_A_PAGAR[[#This Row],[DATA VENC]],"AAAA")</f>
        <v>2023</v>
      </c>
      <c r="N183" s="1" t="str">
        <f>UPPER(TEXT(BRF_CONTAS_A_PAGAR[[#This Row],[DATA VENC]],"MMM"))</f>
        <v>NOV</v>
      </c>
      <c r="O183" s="1" t="str">
        <f>IF(BRF_CONTAS_A_PAGAR[[#This Row],[DATA DO PAGT]]="","",TEXT(BRF_CONTAS_A_PAGAR[[#This Row],[DATA DO PAGT]],"AAAA"))</f>
        <v/>
      </c>
      <c r="P183" s="1" t="str">
        <f>UPPER(IF(BRF_CONTAS_A_PAGAR[[#This Row],[DATA DO PAGT]]="","",TEXT(BRF_CONTAS_A_PAGAR[[#This Row],[DATA DO PAGT]],"MMM")))</f>
        <v/>
      </c>
      <c r="Q183" s="1">
        <f>IFERROR(INDEX(BRF_MÊS_A_PAGAR[NUN_MÊS],MATCH(BRF_CONTAS_A_PAGAR[[#This Row],[MÊS_VENC]],BRF_MÊS_A_PAGAR[MÊS],0)),"")</f>
        <v>11</v>
      </c>
      <c r="R183" s="1" t="str">
        <f>IF(BRF_CONTAS_A_PAGAR[[#This Row],[MÊS_PGT]]="","",IFERROR(INDEX(BRF_MÊS_A_PAGAR[NUN_MÊS],MATCH(BRF_CONTAS_A_PAGAR[[#This Row],[MÊS_PGT]],BRF_MÊS_A_PAGAR[MÊS],0)),""))</f>
        <v/>
      </c>
    </row>
    <row r="184" spans="1:18" x14ac:dyDescent="0.2">
      <c r="A184" s="3">
        <v>45238</v>
      </c>
      <c r="B184" s="1" t="s">
        <v>1344</v>
      </c>
      <c r="C184" s="1" t="s">
        <v>1341</v>
      </c>
      <c r="D184" s="1">
        <v>20035734765</v>
      </c>
      <c r="E184" s="4">
        <v>9402</v>
      </c>
      <c r="F184" s="3"/>
      <c r="G184" s="1" t="s">
        <v>1466</v>
      </c>
      <c r="H184" s="1" t="s">
        <v>1339</v>
      </c>
      <c r="I184" s="1" t="s">
        <v>3456</v>
      </c>
      <c r="J184" s="1" t="s">
        <v>1347</v>
      </c>
      <c r="K184" s="1" t="s">
        <v>1348</v>
      </c>
      <c r="L184" s="1" t="s">
        <v>1349</v>
      </c>
      <c r="M184" s="1" t="str">
        <f>TEXT(BRF_CONTAS_A_PAGAR[[#This Row],[DATA VENC]],"AAAA")</f>
        <v>2023</v>
      </c>
      <c r="N184" s="1" t="str">
        <f>UPPER(TEXT(BRF_CONTAS_A_PAGAR[[#This Row],[DATA VENC]],"MMM"))</f>
        <v>NOV</v>
      </c>
      <c r="O184" s="1" t="str">
        <f>IF(BRF_CONTAS_A_PAGAR[[#This Row],[DATA DO PAGT]]="","",TEXT(BRF_CONTAS_A_PAGAR[[#This Row],[DATA DO PAGT]],"AAAA"))</f>
        <v/>
      </c>
      <c r="P184" s="1" t="str">
        <f>UPPER(IF(BRF_CONTAS_A_PAGAR[[#This Row],[DATA DO PAGT]]="","",TEXT(BRF_CONTAS_A_PAGAR[[#This Row],[DATA DO PAGT]],"MMM")))</f>
        <v/>
      </c>
      <c r="Q184" s="1">
        <f>IFERROR(INDEX(BRF_MÊS_A_PAGAR[NUN_MÊS],MATCH(BRF_CONTAS_A_PAGAR[[#This Row],[MÊS_VENC]],BRF_MÊS_A_PAGAR[MÊS],0)),"")</f>
        <v>11</v>
      </c>
      <c r="R184" s="1" t="str">
        <f>IF(BRF_CONTAS_A_PAGAR[[#This Row],[MÊS_PGT]]="","",IFERROR(INDEX(BRF_MÊS_A_PAGAR[NUN_MÊS],MATCH(BRF_CONTAS_A_PAGAR[[#This Row],[MÊS_PGT]],BRF_MÊS_A_PAGAR[MÊS],0)),""))</f>
        <v/>
      </c>
    </row>
    <row r="185" spans="1:18" x14ac:dyDescent="0.2">
      <c r="A185" s="3">
        <v>45238</v>
      </c>
      <c r="B185" s="1" t="s">
        <v>1357</v>
      </c>
      <c r="C185" s="1" t="s">
        <v>1341</v>
      </c>
      <c r="D185" s="1">
        <v>2192849</v>
      </c>
      <c r="E185" s="4">
        <v>1552.88</v>
      </c>
      <c r="F185" s="3"/>
      <c r="G185" s="1" t="s">
        <v>1466</v>
      </c>
      <c r="H185" s="1" t="s">
        <v>1339</v>
      </c>
      <c r="I185" s="1" t="s">
        <v>3456</v>
      </c>
      <c r="J185" s="1" t="s">
        <v>1347</v>
      </c>
      <c r="K185" s="1" t="s">
        <v>1348</v>
      </c>
      <c r="L185" s="1" t="s">
        <v>1349</v>
      </c>
      <c r="M185" s="1" t="str">
        <f>TEXT(BRF_CONTAS_A_PAGAR[[#This Row],[DATA VENC]],"AAAA")</f>
        <v>2023</v>
      </c>
      <c r="N185" s="1" t="str">
        <f>UPPER(TEXT(BRF_CONTAS_A_PAGAR[[#This Row],[DATA VENC]],"MMM"))</f>
        <v>NOV</v>
      </c>
      <c r="O185" s="1" t="str">
        <f>IF(BRF_CONTAS_A_PAGAR[[#This Row],[DATA DO PAGT]]="","",TEXT(BRF_CONTAS_A_PAGAR[[#This Row],[DATA DO PAGT]],"AAAA"))</f>
        <v/>
      </c>
      <c r="P185" s="1" t="str">
        <f>UPPER(IF(BRF_CONTAS_A_PAGAR[[#This Row],[DATA DO PAGT]]="","",TEXT(BRF_CONTAS_A_PAGAR[[#This Row],[DATA DO PAGT]],"MMM")))</f>
        <v/>
      </c>
      <c r="Q185" s="1">
        <f>IFERROR(INDEX(BRF_MÊS_A_PAGAR[NUN_MÊS],MATCH(BRF_CONTAS_A_PAGAR[[#This Row],[MÊS_VENC]],BRF_MÊS_A_PAGAR[MÊS],0)),"")</f>
        <v>11</v>
      </c>
      <c r="R185" s="1" t="str">
        <f>IF(BRF_CONTAS_A_PAGAR[[#This Row],[MÊS_PGT]]="","",IFERROR(INDEX(BRF_MÊS_A_PAGAR[NUN_MÊS],MATCH(BRF_CONTAS_A_PAGAR[[#This Row],[MÊS_PGT]],BRF_MÊS_A_PAGAR[MÊS],0)),""))</f>
        <v/>
      </c>
    </row>
    <row r="186" spans="1:18" x14ac:dyDescent="0.2">
      <c r="A186" s="3">
        <v>45238</v>
      </c>
      <c r="B186" s="1" t="s">
        <v>1362</v>
      </c>
      <c r="C186" s="1" t="s">
        <v>1341</v>
      </c>
      <c r="D186" s="1">
        <v>2192846</v>
      </c>
      <c r="E186" s="4">
        <v>1552.88</v>
      </c>
      <c r="F186" s="3"/>
      <c r="G186" s="1" t="s">
        <v>1466</v>
      </c>
      <c r="H186" s="1" t="s">
        <v>1339</v>
      </c>
      <c r="I186" s="1" t="s">
        <v>3456</v>
      </c>
      <c r="J186" s="1" t="s">
        <v>1347</v>
      </c>
      <c r="K186" s="1" t="s">
        <v>1348</v>
      </c>
      <c r="L186" s="1" t="s">
        <v>1349</v>
      </c>
      <c r="M186" s="1" t="str">
        <f>TEXT(BRF_CONTAS_A_PAGAR[[#This Row],[DATA VENC]],"AAAA")</f>
        <v>2023</v>
      </c>
      <c r="N186" s="1" t="str">
        <f>UPPER(TEXT(BRF_CONTAS_A_PAGAR[[#This Row],[DATA VENC]],"MMM"))</f>
        <v>NOV</v>
      </c>
      <c r="O186" s="1" t="str">
        <f>IF(BRF_CONTAS_A_PAGAR[[#This Row],[DATA DO PAGT]]="","",TEXT(BRF_CONTAS_A_PAGAR[[#This Row],[DATA DO PAGT]],"AAAA"))</f>
        <v/>
      </c>
      <c r="P186" s="1" t="str">
        <f>UPPER(IF(BRF_CONTAS_A_PAGAR[[#This Row],[DATA DO PAGT]]="","",TEXT(BRF_CONTAS_A_PAGAR[[#This Row],[DATA DO PAGT]],"MMM")))</f>
        <v/>
      </c>
      <c r="Q186" s="1">
        <f>IFERROR(INDEX(BRF_MÊS_A_PAGAR[NUN_MÊS],MATCH(BRF_CONTAS_A_PAGAR[[#This Row],[MÊS_VENC]],BRF_MÊS_A_PAGAR[MÊS],0)),"")</f>
        <v>11</v>
      </c>
      <c r="R186" s="1" t="str">
        <f>IF(BRF_CONTAS_A_PAGAR[[#This Row],[MÊS_PGT]]="","",IFERROR(INDEX(BRF_MÊS_A_PAGAR[NUN_MÊS],MATCH(BRF_CONTAS_A_PAGAR[[#This Row],[MÊS_PGT]],BRF_MÊS_A_PAGAR[MÊS],0)),""))</f>
        <v/>
      </c>
    </row>
    <row r="187" spans="1:18" x14ac:dyDescent="0.2">
      <c r="A187" s="3">
        <v>45240</v>
      </c>
      <c r="B187" s="1" t="s">
        <v>1496</v>
      </c>
      <c r="C187" s="1" t="s">
        <v>1341</v>
      </c>
      <c r="D187" s="1" t="s">
        <v>1492</v>
      </c>
      <c r="E187" s="4">
        <v>10786.99</v>
      </c>
      <c r="F187" s="3"/>
      <c r="G187" s="1" t="s">
        <v>1466</v>
      </c>
      <c r="H187" s="1" t="s">
        <v>1339</v>
      </c>
      <c r="I187" s="1" t="s">
        <v>3456</v>
      </c>
      <c r="J187" s="1" t="s">
        <v>1347</v>
      </c>
      <c r="K187" s="1" t="s">
        <v>1348</v>
      </c>
      <c r="L187" s="1" t="s">
        <v>1460</v>
      </c>
      <c r="M187" s="1" t="str">
        <f>TEXT(BRF_CONTAS_A_PAGAR[[#This Row],[DATA VENC]],"AAAA")</f>
        <v>2023</v>
      </c>
      <c r="N187" s="1" t="str">
        <f>UPPER(TEXT(BRF_CONTAS_A_PAGAR[[#This Row],[DATA VENC]],"MMM"))</f>
        <v>NOV</v>
      </c>
      <c r="O187" s="1" t="str">
        <f>IF(BRF_CONTAS_A_PAGAR[[#This Row],[DATA DO PAGT]]="","",TEXT(BRF_CONTAS_A_PAGAR[[#This Row],[DATA DO PAGT]],"AAAA"))</f>
        <v/>
      </c>
      <c r="P187" s="1" t="str">
        <f>UPPER(IF(BRF_CONTAS_A_PAGAR[[#This Row],[DATA DO PAGT]]="","",TEXT(BRF_CONTAS_A_PAGAR[[#This Row],[DATA DO PAGT]],"MMM")))</f>
        <v/>
      </c>
      <c r="Q187" s="1">
        <f>IFERROR(INDEX(BRF_MÊS_A_PAGAR[NUN_MÊS],MATCH(BRF_CONTAS_A_PAGAR[[#This Row],[MÊS_VENC]],BRF_MÊS_A_PAGAR[MÊS],0)),"")</f>
        <v>11</v>
      </c>
      <c r="R187" s="1" t="str">
        <f>IF(BRF_CONTAS_A_PAGAR[[#This Row],[MÊS_PGT]]="","",IFERROR(INDEX(BRF_MÊS_A_PAGAR[NUN_MÊS],MATCH(BRF_CONTAS_A_PAGAR[[#This Row],[MÊS_PGT]],BRF_MÊS_A_PAGAR[MÊS],0)),""))</f>
        <v/>
      </c>
    </row>
    <row r="188" spans="1:18" x14ac:dyDescent="0.2">
      <c r="A188" s="3">
        <v>45240</v>
      </c>
      <c r="B188" s="1" t="s">
        <v>1490</v>
      </c>
      <c r="C188" s="1" t="s">
        <v>1341</v>
      </c>
      <c r="D188" s="1" t="s">
        <v>1487</v>
      </c>
      <c r="E188" s="4">
        <v>10786.99</v>
      </c>
      <c r="F188" s="3"/>
      <c r="G188" s="1" t="s">
        <v>1466</v>
      </c>
      <c r="H188" s="1" t="s">
        <v>1339</v>
      </c>
      <c r="I188" s="1" t="s">
        <v>3456</v>
      </c>
      <c r="J188" s="1" t="s">
        <v>1347</v>
      </c>
      <c r="K188" s="1" t="s">
        <v>1348</v>
      </c>
      <c r="L188" s="1" t="s">
        <v>1460</v>
      </c>
      <c r="M188" s="1" t="str">
        <f>TEXT(BRF_CONTAS_A_PAGAR[[#This Row],[DATA VENC]],"AAAA")</f>
        <v>2023</v>
      </c>
      <c r="N188" s="1" t="str">
        <f>UPPER(TEXT(BRF_CONTAS_A_PAGAR[[#This Row],[DATA VENC]],"MMM"))</f>
        <v>NOV</v>
      </c>
      <c r="O188" s="1" t="str">
        <f>IF(BRF_CONTAS_A_PAGAR[[#This Row],[DATA DO PAGT]]="","",TEXT(BRF_CONTAS_A_PAGAR[[#This Row],[DATA DO PAGT]],"AAAA"))</f>
        <v/>
      </c>
      <c r="P188" s="1" t="str">
        <f>UPPER(IF(BRF_CONTAS_A_PAGAR[[#This Row],[DATA DO PAGT]]="","",TEXT(BRF_CONTAS_A_PAGAR[[#This Row],[DATA DO PAGT]],"MMM")))</f>
        <v/>
      </c>
      <c r="Q188" s="1">
        <f>IFERROR(INDEX(BRF_MÊS_A_PAGAR[NUN_MÊS],MATCH(BRF_CONTAS_A_PAGAR[[#This Row],[MÊS_VENC]],BRF_MÊS_A_PAGAR[MÊS],0)),"")</f>
        <v>11</v>
      </c>
      <c r="R188" s="1" t="str">
        <f>IF(BRF_CONTAS_A_PAGAR[[#This Row],[MÊS_PGT]]="","",IFERROR(INDEX(BRF_MÊS_A_PAGAR[NUN_MÊS],MATCH(BRF_CONTAS_A_PAGAR[[#This Row],[MÊS_PGT]],BRF_MÊS_A_PAGAR[MÊS],0)),""))</f>
        <v/>
      </c>
    </row>
    <row r="189" spans="1:18" x14ac:dyDescent="0.2">
      <c r="A189" s="3">
        <v>45240</v>
      </c>
      <c r="B189" s="1" t="s">
        <v>1179</v>
      </c>
      <c r="E189" s="4">
        <v>272.95</v>
      </c>
      <c r="F189" s="3"/>
      <c r="G189" s="1" t="s">
        <v>1466</v>
      </c>
      <c r="H189" s="1" t="s">
        <v>1435</v>
      </c>
      <c r="I189" s="1" t="s">
        <v>1499</v>
      </c>
      <c r="J189" s="1" t="s">
        <v>1347</v>
      </c>
      <c r="K189" s="1" t="s">
        <v>1516</v>
      </c>
      <c r="L189" s="1" t="s">
        <v>1464</v>
      </c>
      <c r="M189" s="1" t="str">
        <f>TEXT(BRF_CONTAS_A_PAGAR[[#This Row],[DATA VENC]],"AAAA")</f>
        <v>2023</v>
      </c>
      <c r="N189" s="1" t="str">
        <f>UPPER(TEXT(BRF_CONTAS_A_PAGAR[[#This Row],[DATA VENC]],"MMM"))</f>
        <v>NOV</v>
      </c>
      <c r="O189" s="1" t="str">
        <f>IF(BRF_CONTAS_A_PAGAR[[#This Row],[DATA DO PAGT]]="","",TEXT(BRF_CONTAS_A_PAGAR[[#This Row],[DATA DO PAGT]],"AAAA"))</f>
        <v/>
      </c>
      <c r="P189" s="1" t="str">
        <f>UPPER(IF(BRF_CONTAS_A_PAGAR[[#This Row],[DATA DO PAGT]]="","",TEXT(BRF_CONTAS_A_PAGAR[[#This Row],[DATA DO PAGT]],"MMM")))</f>
        <v/>
      </c>
      <c r="Q189" s="1">
        <f>IFERROR(INDEX(BRF_MÊS_A_PAGAR[NUN_MÊS],MATCH(BRF_CONTAS_A_PAGAR[[#This Row],[MÊS_VENC]],BRF_MÊS_A_PAGAR[MÊS],0)),"")</f>
        <v>11</v>
      </c>
      <c r="R189" s="1" t="str">
        <f>IF(BRF_CONTAS_A_PAGAR[[#This Row],[MÊS_PGT]]="","",IFERROR(INDEX(BRF_MÊS_A_PAGAR[NUN_MÊS],MATCH(BRF_CONTAS_A_PAGAR[[#This Row],[MÊS_PGT]],BRF_MÊS_A_PAGAR[MÊS],0)),""))</f>
        <v/>
      </c>
    </row>
    <row r="190" spans="1:18" x14ac:dyDescent="0.2">
      <c r="A190" s="3">
        <v>45240</v>
      </c>
      <c r="B190" s="1" t="s">
        <v>1180</v>
      </c>
      <c r="E190" s="4">
        <v>155</v>
      </c>
      <c r="F190" s="3"/>
      <c r="G190" s="1" t="s">
        <v>1466</v>
      </c>
      <c r="H190" s="1" t="s">
        <v>1435</v>
      </c>
      <c r="I190" s="1" t="s">
        <v>1499</v>
      </c>
      <c r="J190" s="1" t="s">
        <v>1347</v>
      </c>
      <c r="K190" s="1" t="s">
        <v>1516</v>
      </c>
      <c r="L190" s="1" t="s">
        <v>1464</v>
      </c>
      <c r="M190" s="1" t="str">
        <f>TEXT(BRF_CONTAS_A_PAGAR[[#This Row],[DATA VENC]],"AAAA")</f>
        <v>2023</v>
      </c>
      <c r="N190" s="1" t="str">
        <f>UPPER(TEXT(BRF_CONTAS_A_PAGAR[[#This Row],[DATA VENC]],"MMM"))</f>
        <v>NOV</v>
      </c>
      <c r="O190" s="1" t="str">
        <f>IF(BRF_CONTAS_A_PAGAR[[#This Row],[DATA DO PAGT]]="","",TEXT(BRF_CONTAS_A_PAGAR[[#This Row],[DATA DO PAGT]],"AAAA"))</f>
        <v/>
      </c>
      <c r="P190" s="1" t="str">
        <f>UPPER(IF(BRF_CONTAS_A_PAGAR[[#This Row],[DATA DO PAGT]]="","",TEXT(BRF_CONTAS_A_PAGAR[[#This Row],[DATA DO PAGT]],"MMM")))</f>
        <v/>
      </c>
      <c r="Q190" s="1">
        <f>IFERROR(INDEX(BRF_MÊS_A_PAGAR[NUN_MÊS],MATCH(BRF_CONTAS_A_PAGAR[[#This Row],[MÊS_VENC]],BRF_MÊS_A_PAGAR[MÊS],0)),"")</f>
        <v>11</v>
      </c>
      <c r="R190" s="1" t="str">
        <f>IF(BRF_CONTAS_A_PAGAR[[#This Row],[MÊS_PGT]]="","",IFERROR(INDEX(BRF_MÊS_A_PAGAR[NUN_MÊS],MATCH(BRF_CONTAS_A_PAGAR[[#This Row],[MÊS_PGT]],BRF_MÊS_A_PAGAR[MÊS],0)),""))</f>
        <v/>
      </c>
    </row>
    <row r="191" spans="1:18" x14ac:dyDescent="0.2">
      <c r="A191" s="3">
        <v>45240</v>
      </c>
      <c r="B191" s="1" t="s">
        <v>1213</v>
      </c>
      <c r="E191" s="4">
        <v>1000</v>
      </c>
      <c r="F191" s="3"/>
      <c r="G191" s="1" t="s">
        <v>1466</v>
      </c>
      <c r="H191" s="1" t="s">
        <v>1435</v>
      </c>
      <c r="I191" s="1" t="s">
        <v>1509</v>
      </c>
      <c r="J191" s="1" t="s">
        <v>1347</v>
      </c>
      <c r="K191" s="1" t="s">
        <v>1516</v>
      </c>
      <c r="L191" s="1" t="s">
        <v>1468</v>
      </c>
      <c r="M191" s="1" t="str">
        <f>TEXT(BRF_CONTAS_A_PAGAR[[#This Row],[DATA VENC]],"AAAA")</f>
        <v>2023</v>
      </c>
      <c r="N191" s="1" t="str">
        <f>UPPER(TEXT(BRF_CONTAS_A_PAGAR[[#This Row],[DATA VENC]],"MMM"))</f>
        <v>NOV</v>
      </c>
      <c r="O191" s="1" t="str">
        <f>IF(BRF_CONTAS_A_PAGAR[[#This Row],[DATA DO PAGT]]="","",TEXT(BRF_CONTAS_A_PAGAR[[#This Row],[DATA DO PAGT]],"AAAA"))</f>
        <v/>
      </c>
      <c r="P191" s="1" t="str">
        <f>UPPER(IF(BRF_CONTAS_A_PAGAR[[#This Row],[DATA DO PAGT]]="","",TEXT(BRF_CONTAS_A_PAGAR[[#This Row],[DATA DO PAGT]],"MMM")))</f>
        <v/>
      </c>
      <c r="Q191" s="1">
        <f>IFERROR(INDEX(BRF_MÊS_A_PAGAR[NUN_MÊS],MATCH(BRF_CONTAS_A_PAGAR[[#This Row],[MÊS_VENC]],BRF_MÊS_A_PAGAR[MÊS],0)),"")</f>
        <v>11</v>
      </c>
      <c r="R191" s="1" t="str">
        <f>IF(BRF_CONTAS_A_PAGAR[[#This Row],[MÊS_PGT]]="","",IFERROR(INDEX(BRF_MÊS_A_PAGAR[NUN_MÊS],MATCH(BRF_CONTAS_A_PAGAR[[#This Row],[MÊS_PGT]],BRF_MÊS_A_PAGAR[MÊS],0)),""))</f>
        <v/>
      </c>
    </row>
    <row r="192" spans="1:18" x14ac:dyDescent="0.2">
      <c r="A192" s="3">
        <v>45240</v>
      </c>
      <c r="B192" s="1" t="s">
        <v>1182</v>
      </c>
      <c r="E192" s="4">
        <v>5000</v>
      </c>
      <c r="F192" s="3"/>
      <c r="G192" s="1" t="s">
        <v>1466</v>
      </c>
      <c r="H192" s="1" t="s">
        <v>1435</v>
      </c>
      <c r="I192" s="1" t="s">
        <v>1498</v>
      </c>
      <c r="J192" s="1" t="s">
        <v>1417</v>
      </c>
      <c r="K192" s="1" t="s">
        <v>1348</v>
      </c>
      <c r="L192" s="1" t="s">
        <v>1469</v>
      </c>
      <c r="M192" s="1" t="str">
        <f>TEXT(BRF_CONTAS_A_PAGAR[[#This Row],[DATA VENC]],"AAAA")</f>
        <v>2023</v>
      </c>
      <c r="N192" s="1" t="str">
        <f>UPPER(TEXT(BRF_CONTAS_A_PAGAR[[#This Row],[DATA VENC]],"MMM"))</f>
        <v>NOV</v>
      </c>
      <c r="O192" s="1" t="str">
        <f>IF(BRF_CONTAS_A_PAGAR[[#This Row],[DATA DO PAGT]]="","",TEXT(BRF_CONTAS_A_PAGAR[[#This Row],[DATA DO PAGT]],"AAAA"))</f>
        <v/>
      </c>
      <c r="P192" s="1" t="str">
        <f>UPPER(IF(BRF_CONTAS_A_PAGAR[[#This Row],[DATA DO PAGT]]="","",TEXT(BRF_CONTAS_A_PAGAR[[#This Row],[DATA DO PAGT]],"MMM")))</f>
        <v/>
      </c>
      <c r="Q192" s="1">
        <f>IFERROR(INDEX(BRF_MÊS_A_PAGAR[NUN_MÊS],MATCH(BRF_CONTAS_A_PAGAR[[#This Row],[MÊS_VENC]],BRF_MÊS_A_PAGAR[MÊS],0)),"")</f>
        <v>11</v>
      </c>
      <c r="R192" s="1" t="str">
        <f>IF(BRF_CONTAS_A_PAGAR[[#This Row],[MÊS_PGT]]="","",IFERROR(INDEX(BRF_MÊS_A_PAGAR[NUN_MÊS],MATCH(BRF_CONTAS_A_PAGAR[[#This Row],[MÊS_PGT]],BRF_MÊS_A_PAGAR[MÊS],0)),""))</f>
        <v/>
      </c>
    </row>
    <row r="193" spans="1:18" x14ac:dyDescent="0.2">
      <c r="A193" s="3">
        <v>45240</v>
      </c>
      <c r="B193" s="1" t="s">
        <v>1181</v>
      </c>
      <c r="E193" s="4">
        <v>100</v>
      </c>
      <c r="F193" s="3"/>
      <c r="G193" s="1" t="s">
        <v>1466</v>
      </c>
      <c r="H193" s="1" t="s">
        <v>1435</v>
      </c>
      <c r="I193" s="1" t="s">
        <v>1498</v>
      </c>
      <c r="J193" s="1" t="s">
        <v>1417</v>
      </c>
      <c r="K193" s="1" t="s">
        <v>1437</v>
      </c>
      <c r="L193" s="1" t="s">
        <v>1470</v>
      </c>
      <c r="M193" s="1" t="str">
        <f>TEXT(BRF_CONTAS_A_PAGAR[[#This Row],[DATA VENC]],"AAAA")</f>
        <v>2023</v>
      </c>
      <c r="N193" s="1" t="str">
        <f>UPPER(TEXT(BRF_CONTAS_A_PAGAR[[#This Row],[DATA VENC]],"MMM"))</f>
        <v>NOV</v>
      </c>
      <c r="O193" s="1" t="str">
        <f>IF(BRF_CONTAS_A_PAGAR[[#This Row],[DATA DO PAGT]]="","",TEXT(BRF_CONTAS_A_PAGAR[[#This Row],[DATA DO PAGT]],"AAAA"))</f>
        <v/>
      </c>
      <c r="P193" s="1" t="str">
        <f>UPPER(IF(BRF_CONTAS_A_PAGAR[[#This Row],[DATA DO PAGT]]="","",TEXT(BRF_CONTAS_A_PAGAR[[#This Row],[DATA DO PAGT]],"MMM")))</f>
        <v/>
      </c>
      <c r="Q193" s="1">
        <f>IFERROR(INDEX(BRF_MÊS_A_PAGAR[NUN_MÊS],MATCH(BRF_CONTAS_A_PAGAR[[#This Row],[MÊS_VENC]],BRF_MÊS_A_PAGAR[MÊS],0)),"")</f>
        <v>11</v>
      </c>
      <c r="R193" s="1" t="str">
        <f>IF(BRF_CONTAS_A_PAGAR[[#This Row],[MÊS_PGT]]="","",IFERROR(INDEX(BRF_MÊS_A_PAGAR[NUN_MÊS],MATCH(BRF_CONTAS_A_PAGAR[[#This Row],[MÊS_PGT]],BRF_MÊS_A_PAGAR[MÊS],0)),""))</f>
        <v/>
      </c>
    </row>
    <row r="194" spans="1:18" x14ac:dyDescent="0.2">
      <c r="A194" s="3">
        <v>45243</v>
      </c>
      <c r="B194" s="1" t="s">
        <v>1422</v>
      </c>
      <c r="C194" s="1" t="s">
        <v>151</v>
      </c>
      <c r="D194" s="1" t="s">
        <v>3402</v>
      </c>
      <c r="E194" s="4">
        <v>310</v>
      </c>
      <c r="F194" s="3"/>
      <c r="G194" s="1" t="s">
        <v>1466</v>
      </c>
      <c r="H194" s="1" t="s">
        <v>1339</v>
      </c>
      <c r="I194" s="1" t="s">
        <v>3457</v>
      </c>
      <c r="J194" s="1" t="s">
        <v>1417</v>
      </c>
      <c r="K194" s="1" t="s">
        <v>1348</v>
      </c>
      <c r="L194" s="1" t="s">
        <v>1414</v>
      </c>
      <c r="M194" s="1" t="str">
        <f>TEXT(BRF_CONTAS_A_PAGAR[[#This Row],[DATA VENC]],"AAAA")</f>
        <v>2023</v>
      </c>
      <c r="N194" s="1" t="str">
        <f>UPPER(TEXT(BRF_CONTAS_A_PAGAR[[#This Row],[DATA VENC]],"MMM"))</f>
        <v>NOV</v>
      </c>
      <c r="O194" s="1" t="str">
        <f>IF(BRF_CONTAS_A_PAGAR[[#This Row],[DATA DO PAGT]]="","",TEXT(BRF_CONTAS_A_PAGAR[[#This Row],[DATA DO PAGT]],"AAAA"))</f>
        <v/>
      </c>
      <c r="P194" s="1" t="str">
        <f>UPPER(IF(BRF_CONTAS_A_PAGAR[[#This Row],[DATA DO PAGT]]="","",TEXT(BRF_CONTAS_A_PAGAR[[#This Row],[DATA DO PAGT]],"MMM")))</f>
        <v/>
      </c>
      <c r="Q194" s="1">
        <f>IFERROR(INDEX(BRF_MÊS_A_PAGAR[NUN_MÊS],MATCH(BRF_CONTAS_A_PAGAR[[#This Row],[MÊS_VENC]],BRF_MÊS_A_PAGAR[MÊS],0)),"")</f>
        <v>11</v>
      </c>
      <c r="R194" s="1" t="str">
        <f>IF(BRF_CONTAS_A_PAGAR[[#This Row],[MÊS_PGT]]="","",IFERROR(INDEX(BRF_MÊS_A_PAGAR[NUN_MÊS],MATCH(BRF_CONTAS_A_PAGAR[[#This Row],[MÊS_PGT]],BRF_MÊS_A_PAGAR[MÊS],0)),""))</f>
        <v/>
      </c>
    </row>
    <row r="195" spans="1:18" x14ac:dyDescent="0.2">
      <c r="A195" s="3">
        <v>45243</v>
      </c>
      <c r="B195" s="1" t="s">
        <v>1372</v>
      </c>
      <c r="C195" s="1" t="s">
        <v>1341</v>
      </c>
      <c r="D195" s="1">
        <v>2192458</v>
      </c>
      <c r="E195" s="4">
        <v>4656.21</v>
      </c>
      <c r="F195" s="3"/>
      <c r="G195" s="1" t="s">
        <v>1466</v>
      </c>
      <c r="H195" s="1" t="s">
        <v>1339</v>
      </c>
      <c r="I195" s="1" t="s">
        <v>3456</v>
      </c>
      <c r="J195" s="1" t="s">
        <v>1347</v>
      </c>
      <c r="K195" s="1" t="s">
        <v>1348</v>
      </c>
      <c r="L195" s="1" t="s">
        <v>1349</v>
      </c>
      <c r="M195" s="1" t="str">
        <f>TEXT(BRF_CONTAS_A_PAGAR[[#This Row],[DATA VENC]],"AAAA")</f>
        <v>2023</v>
      </c>
      <c r="N195" s="1" t="str">
        <f>UPPER(TEXT(BRF_CONTAS_A_PAGAR[[#This Row],[DATA VENC]],"MMM"))</f>
        <v>NOV</v>
      </c>
      <c r="O195" s="1" t="str">
        <f>IF(BRF_CONTAS_A_PAGAR[[#This Row],[DATA DO PAGT]]="","",TEXT(BRF_CONTAS_A_PAGAR[[#This Row],[DATA DO PAGT]],"AAAA"))</f>
        <v/>
      </c>
      <c r="P195" s="1" t="str">
        <f>UPPER(IF(BRF_CONTAS_A_PAGAR[[#This Row],[DATA DO PAGT]]="","",TEXT(BRF_CONTAS_A_PAGAR[[#This Row],[DATA DO PAGT]],"MMM")))</f>
        <v/>
      </c>
      <c r="Q195" s="1">
        <f>IFERROR(INDEX(BRF_MÊS_A_PAGAR[NUN_MÊS],MATCH(BRF_CONTAS_A_PAGAR[[#This Row],[MÊS_VENC]],BRF_MÊS_A_PAGAR[MÊS],0)),"")</f>
        <v>11</v>
      </c>
      <c r="R195" s="1" t="str">
        <f>IF(BRF_CONTAS_A_PAGAR[[#This Row],[MÊS_PGT]]="","",IFERROR(INDEX(BRF_MÊS_A_PAGAR[NUN_MÊS],MATCH(BRF_CONTAS_A_PAGAR[[#This Row],[MÊS_PGT]],BRF_MÊS_A_PAGAR[MÊS],0)),""))</f>
        <v/>
      </c>
    </row>
    <row r="196" spans="1:18" x14ac:dyDescent="0.2">
      <c r="A196" s="3">
        <v>45243</v>
      </c>
      <c r="B196" s="1" t="s">
        <v>1156</v>
      </c>
      <c r="E196" s="4">
        <v>65.78</v>
      </c>
      <c r="F196" s="3"/>
      <c r="G196" s="1" t="s">
        <v>1466</v>
      </c>
      <c r="H196" s="1" t="s">
        <v>1435</v>
      </c>
      <c r="I196" s="1" t="s">
        <v>1502</v>
      </c>
      <c r="J196" s="1" t="s">
        <v>1347</v>
      </c>
      <c r="K196" s="1" t="s">
        <v>1437</v>
      </c>
      <c r="L196" s="1" t="s">
        <v>3387</v>
      </c>
      <c r="M196" s="1" t="str">
        <f>TEXT(BRF_CONTAS_A_PAGAR[[#This Row],[DATA VENC]],"AAAA")</f>
        <v>2023</v>
      </c>
      <c r="N196" s="1" t="str">
        <f>UPPER(TEXT(BRF_CONTAS_A_PAGAR[[#This Row],[DATA VENC]],"MMM"))</f>
        <v>NOV</v>
      </c>
      <c r="O196" s="1" t="str">
        <f>IF(BRF_CONTAS_A_PAGAR[[#This Row],[DATA DO PAGT]]="","",TEXT(BRF_CONTAS_A_PAGAR[[#This Row],[DATA DO PAGT]],"AAAA"))</f>
        <v/>
      </c>
      <c r="P196" s="1" t="str">
        <f>UPPER(IF(BRF_CONTAS_A_PAGAR[[#This Row],[DATA DO PAGT]]="","",TEXT(BRF_CONTAS_A_PAGAR[[#This Row],[DATA DO PAGT]],"MMM")))</f>
        <v/>
      </c>
      <c r="Q196" s="1">
        <f>IFERROR(INDEX(BRF_MÊS_A_PAGAR[NUN_MÊS],MATCH(BRF_CONTAS_A_PAGAR[[#This Row],[MÊS_VENC]],BRF_MÊS_A_PAGAR[MÊS],0)),"")</f>
        <v>11</v>
      </c>
      <c r="R196" s="1" t="str">
        <f>IF(BRF_CONTAS_A_PAGAR[[#This Row],[MÊS_PGT]]="","",IFERROR(INDEX(BRF_MÊS_A_PAGAR[NUN_MÊS],MATCH(BRF_CONTAS_A_PAGAR[[#This Row],[MÊS_PGT]],BRF_MÊS_A_PAGAR[MÊS],0)),""))</f>
        <v/>
      </c>
    </row>
    <row r="197" spans="1:18" x14ac:dyDescent="0.2">
      <c r="A197" s="3">
        <v>45245</v>
      </c>
      <c r="B197" s="1" t="s">
        <v>1218</v>
      </c>
      <c r="E197" s="4">
        <v>275.5</v>
      </c>
      <c r="F197" s="3"/>
      <c r="G197" s="1" t="s">
        <v>1466</v>
      </c>
      <c r="H197" s="1" t="s">
        <v>1435</v>
      </c>
      <c r="I197" s="1" t="s">
        <v>1514</v>
      </c>
      <c r="J197" s="1" t="s">
        <v>1347</v>
      </c>
      <c r="K197" s="1" t="s">
        <v>1503</v>
      </c>
      <c r="L197" s="1" t="s">
        <v>1472</v>
      </c>
      <c r="M197" s="1" t="str">
        <f>TEXT(BRF_CONTAS_A_PAGAR[[#This Row],[DATA VENC]],"AAAA")</f>
        <v>2023</v>
      </c>
      <c r="N197" s="1" t="str">
        <f>UPPER(TEXT(BRF_CONTAS_A_PAGAR[[#This Row],[DATA VENC]],"MMM"))</f>
        <v>NOV</v>
      </c>
      <c r="O197" s="1" t="str">
        <f>IF(BRF_CONTAS_A_PAGAR[[#This Row],[DATA DO PAGT]]="","",TEXT(BRF_CONTAS_A_PAGAR[[#This Row],[DATA DO PAGT]],"AAAA"))</f>
        <v/>
      </c>
      <c r="P197" s="1" t="str">
        <f>UPPER(IF(BRF_CONTAS_A_PAGAR[[#This Row],[DATA DO PAGT]]="","",TEXT(BRF_CONTAS_A_PAGAR[[#This Row],[DATA DO PAGT]],"MMM")))</f>
        <v/>
      </c>
      <c r="Q197" s="1">
        <f>IFERROR(INDEX(BRF_MÊS_A_PAGAR[NUN_MÊS],MATCH(BRF_CONTAS_A_PAGAR[[#This Row],[MÊS_VENC]],BRF_MÊS_A_PAGAR[MÊS],0)),"")</f>
        <v>11</v>
      </c>
      <c r="R197" s="1" t="str">
        <f>IF(BRF_CONTAS_A_PAGAR[[#This Row],[MÊS_PGT]]="","",IFERROR(INDEX(BRF_MÊS_A_PAGAR[NUN_MÊS],MATCH(BRF_CONTAS_A_PAGAR[[#This Row],[MÊS_PGT]],BRF_MÊS_A_PAGAR[MÊS],0)),""))</f>
        <v/>
      </c>
    </row>
    <row r="198" spans="1:18" x14ac:dyDescent="0.2">
      <c r="A198" s="3">
        <v>45245</v>
      </c>
      <c r="B198" s="1" t="s">
        <v>1217</v>
      </c>
      <c r="E198" s="4">
        <v>173.6</v>
      </c>
      <c r="F198" s="3"/>
      <c r="G198" s="1" t="s">
        <v>1466</v>
      </c>
      <c r="H198" s="1" t="s">
        <v>1435</v>
      </c>
      <c r="I198" s="1" t="s">
        <v>1438</v>
      </c>
      <c r="J198" s="1" t="s">
        <v>1347</v>
      </c>
      <c r="K198" s="1" t="s">
        <v>1503</v>
      </c>
      <c r="L198" s="1" t="s">
        <v>1472</v>
      </c>
      <c r="M198" s="1" t="str">
        <f>TEXT(BRF_CONTAS_A_PAGAR[[#This Row],[DATA VENC]],"AAAA")</f>
        <v>2023</v>
      </c>
      <c r="N198" s="1" t="str">
        <f>UPPER(TEXT(BRF_CONTAS_A_PAGAR[[#This Row],[DATA VENC]],"MMM"))</f>
        <v>NOV</v>
      </c>
      <c r="O198" s="1" t="str">
        <f>IF(BRF_CONTAS_A_PAGAR[[#This Row],[DATA DO PAGT]]="","",TEXT(BRF_CONTAS_A_PAGAR[[#This Row],[DATA DO PAGT]],"AAAA"))</f>
        <v/>
      </c>
      <c r="P198" s="1" t="str">
        <f>UPPER(IF(BRF_CONTAS_A_PAGAR[[#This Row],[DATA DO PAGT]]="","",TEXT(BRF_CONTAS_A_PAGAR[[#This Row],[DATA DO PAGT]],"MMM")))</f>
        <v/>
      </c>
      <c r="Q198" s="1">
        <f>IFERROR(INDEX(BRF_MÊS_A_PAGAR[NUN_MÊS],MATCH(BRF_CONTAS_A_PAGAR[[#This Row],[MÊS_VENC]],BRF_MÊS_A_PAGAR[MÊS],0)),"")</f>
        <v>11</v>
      </c>
      <c r="R198" s="1" t="str">
        <f>IF(BRF_CONTAS_A_PAGAR[[#This Row],[MÊS_PGT]]="","",IFERROR(INDEX(BRF_MÊS_A_PAGAR[NUN_MÊS],MATCH(BRF_CONTAS_A_PAGAR[[#This Row],[MÊS_PGT]],BRF_MÊS_A_PAGAR[MÊS],0)),""))</f>
        <v/>
      </c>
    </row>
    <row r="199" spans="1:18" x14ac:dyDescent="0.2">
      <c r="A199" s="3">
        <v>45245</v>
      </c>
      <c r="B199" s="1" t="s">
        <v>1270</v>
      </c>
      <c r="E199" s="4">
        <v>400</v>
      </c>
      <c r="F199" s="3"/>
      <c r="G199" s="1" t="s">
        <v>1466</v>
      </c>
      <c r="H199" s="1" t="s">
        <v>1435</v>
      </c>
      <c r="I199" s="1" t="s">
        <v>1501</v>
      </c>
      <c r="J199" s="1" t="s">
        <v>1347</v>
      </c>
      <c r="K199" s="1" t="s">
        <v>1516</v>
      </c>
      <c r="L199" s="1" t="s">
        <v>3387</v>
      </c>
      <c r="M199" s="1" t="str">
        <f>TEXT(BRF_CONTAS_A_PAGAR[[#This Row],[DATA VENC]],"AAAA")</f>
        <v>2023</v>
      </c>
      <c r="N199" s="1" t="str">
        <f>UPPER(TEXT(BRF_CONTAS_A_PAGAR[[#This Row],[DATA VENC]],"MMM"))</f>
        <v>NOV</v>
      </c>
      <c r="O199" s="1" t="str">
        <f>IF(BRF_CONTAS_A_PAGAR[[#This Row],[DATA DO PAGT]]="","",TEXT(BRF_CONTAS_A_PAGAR[[#This Row],[DATA DO PAGT]],"AAAA"))</f>
        <v/>
      </c>
      <c r="P199" s="1" t="str">
        <f>UPPER(IF(BRF_CONTAS_A_PAGAR[[#This Row],[DATA DO PAGT]]="","",TEXT(BRF_CONTAS_A_PAGAR[[#This Row],[DATA DO PAGT]],"MMM")))</f>
        <v/>
      </c>
      <c r="Q199" s="1">
        <f>IFERROR(INDEX(BRF_MÊS_A_PAGAR[NUN_MÊS],MATCH(BRF_CONTAS_A_PAGAR[[#This Row],[MÊS_VENC]],BRF_MÊS_A_PAGAR[MÊS],0)),"")</f>
        <v>11</v>
      </c>
      <c r="R199" s="1" t="str">
        <f>IF(BRF_CONTAS_A_PAGAR[[#This Row],[MÊS_PGT]]="","",IFERROR(INDEX(BRF_MÊS_A_PAGAR[NUN_MÊS],MATCH(BRF_CONTAS_A_PAGAR[[#This Row],[MÊS_PGT]],BRF_MÊS_A_PAGAR[MÊS],0)),""))</f>
        <v/>
      </c>
    </row>
    <row r="200" spans="1:18" x14ac:dyDescent="0.2">
      <c r="A200" s="3">
        <v>45247</v>
      </c>
      <c r="B200" s="1" t="s">
        <v>1157</v>
      </c>
      <c r="E200" s="4">
        <v>350.33</v>
      </c>
      <c r="F200" s="3"/>
      <c r="G200" s="1" t="s">
        <v>1466</v>
      </c>
      <c r="H200" s="1" t="s">
        <v>1435</v>
      </c>
      <c r="I200" s="1" t="s">
        <v>1499</v>
      </c>
      <c r="J200" s="1" t="s">
        <v>1347</v>
      </c>
      <c r="K200" s="1" t="s">
        <v>1516</v>
      </c>
      <c r="L200" s="1" t="s">
        <v>1464</v>
      </c>
      <c r="M200" s="1" t="str">
        <f>TEXT(BRF_CONTAS_A_PAGAR[[#This Row],[DATA VENC]],"AAAA")</f>
        <v>2023</v>
      </c>
      <c r="N200" s="1" t="str">
        <f>UPPER(TEXT(BRF_CONTAS_A_PAGAR[[#This Row],[DATA VENC]],"MMM"))</f>
        <v>NOV</v>
      </c>
      <c r="O200" s="1" t="str">
        <f>IF(BRF_CONTAS_A_PAGAR[[#This Row],[DATA DO PAGT]]="","",TEXT(BRF_CONTAS_A_PAGAR[[#This Row],[DATA DO PAGT]],"AAAA"))</f>
        <v/>
      </c>
      <c r="P200" s="1" t="str">
        <f>UPPER(IF(BRF_CONTAS_A_PAGAR[[#This Row],[DATA DO PAGT]]="","",TEXT(BRF_CONTAS_A_PAGAR[[#This Row],[DATA DO PAGT]],"MMM")))</f>
        <v/>
      </c>
      <c r="Q200" s="1">
        <f>IFERROR(INDEX(BRF_MÊS_A_PAGAR[NUN_MÊS],MATCH(BRF_CONTAS_A_PAGAR[[#This Row],[MÊS_VENC]],BRF_MÊS_A_PAGAR[MÊS],0)),"")</f>
        <v>11</v>
      </c>
      <c r="R200" s="1" t="str">
        <f>IF(BRF_CONTAS_A_PAGAR[[#This Row],[MÊS_PGT]]="","",IFERROR(INDEX(BRF_MÊS_A_PAGAR[NUN_MÊS],MATCH(BRF_CONTAS_A_PAGAR[[#This Row],[MÊS_PGT]],BRF_MÊS_A_PAGAR[MÊS],0)),""))</f>
        <v/>
      </c>
    </row>
    <row r="201" spans="1:18" x14ac:dyDescent="0.2">
      <c r="A201" s="3">
        <v>45247</v>
      </c>
      <c r="B201" s="1" t="s">
        <v>3373</v>
      </c>
      <c r="E201" s="4">
        <v>800</v>
      </c>
      <c r="F201" s="3"/>
      <c r="G201" s="1" t="s">
        <v>1466</v>
      </c>
      <c r="H201" s="1" t="s">
        <v>1416</v>
      </c>
      <c r="I201" s="1" t="s">
        <v>1500</v>
      </c>
      <c r="J201" s="1" t="s">
        <v>1347</v>
      </c>
      <c r="K201" s="1" t="s">
        <v>1516</v>
      </c>
      <c r="L201" s="1" t="s">
        <v>3374</v>
      </c>
      <c r="M201" s="1" t="str">
        <f>TEXT(BRF_CONTAS_A_PAGAR[[#This Row],[DATA VENC]],"AAAA")</f>
        <v>2023</v>
      </c>
      <c r="N201" s="1" t="str">
        <f>UPPER(TEXT(BRF_CONTAS_A_PAGAR[[#This Row],[DATA VENC]],"MMM"))</f>
        <v>NOV</v>
      </c>
      <c r="O201" s="1" t="str">
        <f>IF(BRF_CONTAS_A_PAGAR[[#This Row],[DATA DO PAGT]]="","",TEXT(BRF_CONTAS_A_PAGAR[[#This Row],[DATA DO PAGT]],"AAAA"))</f>
        <v/>
      </c>
      <c r="P201" s="1" t="str">
        <f>UPPER(IF(BRF_CONTAS_A_PAGAR[[#This Row],[DATA DO PAGT]]="","",TEXT(BRF_CONTAS_A_PAGAR[[#This Row],[DATA DO PAGT]],"MMM")))</f>
        <v/>
      </c>
      <c r="Q201" s="1">
        <f>IFERROR(INDEX(BRF_MÊS_A_PAGAR[NUN_MÊS],MATCH(BRF_CONTAS_A_PAGAR[[#This Row],[MÊS_VENC]],BRF_MÊS_A_PAGAR[MÊS],0)),"")</f>
        <v>11</v>
      </c>
      <c r="R201" s="1" t="str">
        <f>IF(BRF_CONTAS_A_PAGAR[[#This Row],[MÊS_PGT]]="","",IFERROR(INDEX(BRF_MÊS_A_PAGAR[NUN_MÊS],MATCH(BRF_CONTAS_A_PAGAR[[#This Row],[MÊS_PGT]],BRF_MÊS_A_PAGAR[MÊS],0)),""))</f>
        <v/>
      </c>
    </row>
    <row r="202" spans="1:18" x14ac:dyDescent="0.2">
      <c r="A202" s="3">
        <v>45250</v>
      </c>
      <c r="B202" s="1" t="s">
        <v>1163</v>
      </c>
      <c r="C202" s="1" t="s">
        <v>1341</v>
      </c>
      <c r="D202" s="1" t="s">
        <v>1412</v>
      </c>
      <c r="E202" s="4">
        <v>25000</v>
      </c>
      <c r="F202" s="3"/>
      <c r="G202" s="1" t="s">
        <v>1466</v>
      </c>
      <c r="H202" s="1" t="s">
        <v>1435</v>
      </c>
      <c r="I202" s="1" t="s">
        <v>1436</v>
      </c>
      <c r="J202" s="1" t="s">
        <v>1347</v>
      </c>
      <c r="K202" s="1" t="s">
        <v>1348</v>
      </c>
      <c r="L202" s="1" t="s">
        <v>1457</v>
      </c>
      <c r="M202" s="1" t="str">
        <f>TEXT(BRF_CONTAS_A_PAGAR[[#This Row],[DATA VENC]],"AAAA")</f>
        <v>2023</v>
      </c>
      <c r="N202" s="1" t="str">
        <f>UPPER(TEXT(BRF_CONTAS_A_PAGAR[[#This Row],[DATA VENC]],"MMM"))</f>
        <v>NOV</v>
      </c>
      <c r="O202" s="1" t="str">
        <f>IF(BRF_CONTAS_A_PAGAR[[#This Row],[DATA DO PAGT]]="","",TEXT(BRF_CONTAS_A_PAGAR[[#This Row],[DATA DO PAGT]],"AAAA"))</f>
        <v/>
      </c>
      <c r="P202" s="1" t="str">
        <f>UPPER(IF(BRF_CONTAS_A_PAGAR[[#This Row],[DATA DO PAGT]]="","",TEXT(BRF_CONTAS_A_PAGAR[[#This Row],[DATA DO PAGT]],"MMM")))</f>
        <v/>
      </c>
      <c r="Q202" s="1">
        <f>IFERROR(INDEX(BRF_MÊS_A_PAGAR[NUN_MÊS],MATCH(BRF_CONTAS_A_PAGAR[[#This Row],[MÊS_VENC]],BRF_MÊS_A_PAGAR[MÊS],0)),"")</f>
        <v>11</v>
      </c>
      <c r="R202" s="1" t="str">
        <f>IF(BRF_CONTAS_A_PAGAR[[#This Row],[MÊS_PGT]]="","",IFERROR(INDEX(BRF_MÊS_A_PAGAR[NUN_MÊS],MATCH(BRF_CONTAS_A_PAGAR[[#This Row],[MÊS_PGT]],BRF_MÊS_A_PAGAR[MÊS],0)),""))</f>
        <v/>
      </c>
    </row>
    <row r="203" spans="1:18" x14ac:dyDescent="0.2">
      <c r="A203" s="3">
        <v>45250</v>
      </c>
      <c r="B203" s="1" t="s">
        <v>1465</v>
      </c>
      <c r="E203" s="4">
        <v>137.30000000000001</v>
      </c>
      <c r="F203" s="3"/>
      <c r="G203" s="1" t="s">
        <v>1466</v>
      </c>
      <c r="H203" s="1" t="s">
        <v>1435</v>
      </c>
      <c r="I203" s="1" t="s">
        <v>1499</v>
      </c>
      <c r="J203" s="1" t="s">
        <v>1347</v>
      </c>
      <c r="K203" s="1" t="s">
        <v>1516</v>
      </c>
      <c r="L203" s="1" t="s">
        <v>1464</v>
      </c>
      <c r="M203" s="1" t="str">
        <f>TEXT(BRF_CONTAS_A_PAGAR[[#This Row],[DATA VENC]],"AAAA")</f>
        <v>2023</v>
      </c>
      <c r="N203" s="1" t="str">
        <f>UPPER(TEXT(BRF_CONTAS_A_PAGAR[[#This Row],[DATA VENC]],"MMM"))</f>
        <v>NOV</v>
      </c>
      <c r="O203" s="1" t="str">
        <f>IF(BRF_CONTAS_A_PAGAR[[#This Row],[DATA DO PAGT]]="","",TEXT(BRF_CONTAS_A_PAGAR[[#This Row],[DATA DO PAGT]],"AAAA"))</f>
        <v/>
      </c>
      <c r="P203" s="1" t="str">
        <f>UPPER(IF(BRF_CONTAS_A_PAGAR[[#This Row],[DATA DO PAGT]]="","",TEXT(BRF_CONTAS_A_PAGAR[[#This Row],[DATA DO PAGT]],"MMM")))</f>
        <v/>
      </c>
      <c r="Q203" s="1">
        <f>IFERROR(INDEX(BRF_MÊS_A_PAGAR[NUN_MÊS],MATCH(BRF_CONTAS_A_PAGAR[[#This Row],[MÊS_VENC]],BRF_MÊS_A_PAGAR[MÊS],0)),"")</f>
        <v>11</v>
      </c>
      <c r="R203" s="1" t="str">
        <f>IF(BRF_CONTAS_A_PAGAR[[#This Row],[MÊS_PGT]]="","",IFERROR(INDEX(BRF_MÊS_A_PAGAR[NUN_MÊS],MATCH(BRF_CONTAS_A_PAGAR[[#This Row],[MÊS_PGT]],BRF_MÊS_A_PAGAR[MÊS],0)),""))</f>
        <v/>
      </c>
    </row>
    <row r="204" spans="1:18" x14ac:dyDescent="0.2">
      <c r="A204" s="3">
        <v>45250</v>
      </c>
      <c r="B204" s="1" t="s">
        <v>1160</v>
      </c>
      <c r="E204" s="4">
        <v>350.33</v>
      </c>
      <c r="F204" s="3"/>
      <c r="G204" s="1" t="s">
        <v>1466</v>
      </c>
      <c r="H204" s="1" t="s">
        <v>1435</v>
      </c>
      <c r="I204" s="1" t="s">
        <v>1499</v>
      </c>
      <c r="J204" s="1" t="s">
        <v>1347</v>
      </c>
      <c r="K204" s="1" t="s">
        <v>1516</v>
      </c>
      <c r="L204" s="1" t="s">
        <v>1467</v>
      </c>
      <c r="M204" s="1" t="str">
        <f>TEXT(BRF_CONTAS_A_PAGAR[[#This Row],[DATA VENC]],"AAAA")</f>
        <v>2023</v>
      </c>
      <c r="N204" s="1" t="str">
        <f>UPPER(TEXT(BRF_CONTAS_A_PAGAR[[#This Row],[DATA VENC]],"MMM"))</f>
        <v>NOV</v>
      </c>
      <c r="O204" s="1" t="str">
        <f>IF(BRF_CONTAS_A_PAGAR[[#This Row],[DATA DO PAGT]]="","",TEXT(BRF_CONTAS_A_PAGAR[[#This Row],[DATA DO PAGT]],"AAAA"))</f>
        <v/>
      </c>
      <c r="P204" s="1" t="str">
        <f>UPPER(IF(BRF_CONTAS_A_PAGAR[[#This Row],[DATA DO PAGT]]="","",TEXT(BRF_CONTAS_A_PAGAR[[#This Row],[DATA DO PAGT]],"MMM")))</f>
        <v/>
      </c>
      <c r="Q204" s="1">
        <f>IFERROR(INDEX(BRF_MÊS_A_PAGAR[NUN_MÊS],MATCH(BRF_CONTAS_A_PAGAR[[#This Row],[MÊS_VENC]],BRF_MÊS_A_PAGAR[MÊS],0)),"")</f>
        <v>11</v>
      </c>
      <c r="R204" s="1" t="str">
        <f>IF(BRF_CONTAS_A_PAGAR[[#This Row],[MÊS_PGT]]="","",IFERROR(INDEX(BRF_MÊS_A_PAGAR[NUN_MÊS],MATCH(BRF_CONTAS_A_PAGAR[[#This Row],[MÊS_PGT]],BRF_MÊS_A_PAGAR[MÊS],0)),""))</f>
        <v/>
      </c>
    </row>
    <row r="205" spans="1:18" x14ac:dyDescent="0.2">
      <c r="A205" s="3">
        <v>45250</v>
      </c>
      <c r="B205" s="1" t="s">
        <v>1221</v>
      </c>
      <c r="E205" s="4">
        <v>814.03</v>
      </c>
      <c r="F205" s="3"/>
      <c r="G205" s="1" t="s">
        <v>1466</v>
      </c>
      <c r="H205" s="1" t="s">
        <v>1435</v>
      </c>
      <c r="I205" s="1" t="s">
        <v>1511</v>
      </c>
      <c r="J205" s="1" t="s">
        <v>1347</v>
      </c>
      <c r="K205" s="1" t="s">
        <v>1503</v>
      </c>
      <c r="L205" s="1" t="s">
        <v>1472</v>
      </c>
      <c r="M205" s="1" t="str">
        <f>TEXT(BRF_CONTAS_A_PAGAR[[#This Row],[DATA VENC]],"AAAA")</f>
        <v>2023</v>
      </c>
      <c r="N205" s="1" t="str">
        <f>UPPER(TEXT(BRF_CONTAS_A_PAGAR[[#This Row],[DATA VENC]],"MMM"))</f>
        <v>NOV</v>
      </c>
      <c r="O205" s="1" t="str">
        <f>IF(BRF_CONTAS_A_PAGAR[[#This Row],[DATA DO PAGT]]="","",TEXT(BRF_CONTAS_A_PAGAR[[#This Row],[DATA DO PAGT]],"AAAA"))</f>
        <v/>
      </c>
      <c r="P205" s="1" t="str">
        <f>UPPER(IF(BRF_CONTAS_A_PAGAR[[#This Row],[DATA DO PAGT]]="","",TEXT(BRF_CONTAS_A_PAGAR[[#This Row],[DATA DO PAGT]],"MMM")))</f>
        <v/>
      </c>
      <c r="Q205" s="1">
        <f>IFERROR(INDEX(BRF_MÊS_A_PAGAR[NUN_MÊS],MATCH(BRF_CONTAS_A_PAGAR[[#This Row],[MÊS_VENC]],BRF_MÊS_A_PAGAR[MÊS],0)),"")</f>
        <v>11</v>
      </c>
      <c r="R205" s="1" t="str">
        <f>IF(BRF_CONTAS_A_PAGAR[[#This Row],[MÊS_PGT]]="","",IFERROR(INDEX(BRF_MÊS_A_PAGAR[NUN_MÊS],MATCH(BRF_CONTAS_A_PAGAR[[#This Row],[MÊS_PGT]],BRF_MÊS_A_PAGAR[MÊS],0)),""))</f>
        <v/>
      </c>
    </row>
    <row r="206" spans="1:18" x14ac:dyDescent="0.2">
      <c r="A206" s="3">
        <v>45250</v>
      </c>
      <c r="B206" s="1" t="s">
        <v>1219</v>
      </c>
      <c r="E206" s="4">
        <v>397.5</v>
      </c>
      <c r="F206" s="3"/>
      <c r="G206" s="1" t="s">
        <v>1466</v>
      </c>
      <c r="H206" s="1" t="s">
        <v>1435</v>
      </c>
      <c r="I206" s="1" t="s">
        <v>1438</v>
      </c>
      <c r="J206" s="1" t="s">
        <v>1347</v>
      </c>
      <c r="K206" s="1" t="s">
        <v>1503</v>
      </c>
      <c r="L206" s="1" t="s">
        <v>1472</v>
      </c>
      <c r="M206" s="1" t="str">
        <f>TEXT(BRF_CONTAS_A_PAGAR[[#This Row],[DATA VENC]],"AAAA")</f>
        <v>2023</v>
      </c>
      <c r="N206" s="1" t="str">
        <f>UPPER(TEXT(BRF_CONTAS_A_PAGAR[[#This Row],[DATA VENC]],"MMM"))</f>
        <v>NOV</v>
      </c>
      <c r="O206" s="1" t="str">
        <f>IF(BRF_CONTAS_A_PAGAR[[#This Row],[DATA DO PAGT]]="","",TEXT(BRF_CONTAS_A_PAGAR[[#This Row],[DATA DO PAGT]],"AAAA"))</f>
        <v/>
      </c>
      <c r="P206" s="1" t="str">
        <f>UPPER(IF(BRF_CONTAS_A_PAGAR[[#This Row],[DATA DO PAGT]]="","",TEXT(BRF_CONTAS_A_PAGAR[[#This Row],[DATA DO PAGT]],"MMM")))</f>
        <v/>
      </c>
      <c r="Q206" s="1">
        <f>IFERROR(INDEX(BRF_MÊS_A_PAGAR[NUN_MÊS],MATCH(BRF_CONTAS_A_PAGAR[[#This Row],[MÊS_VENC]],BRF_MÊS_A_PAGAR[MÊS],0)),"")</f>
        <v>11</v>
      </c>
      <c r="R206" s="1" t="str">
        <f>IF(BRF_CONTAS_A_PAGAR[[#This Row],[MÊS_PGT]]="","",IFERROR(INDEX(BRF_MÊS_A_PAGAR[NUN_MÊS],MATCH(BRF_CONTAS_A_PAGAR[[#This Row],[MÊS_PGT]],BRF_MÊS_A_PAGAR[MÊS],0)),""))</f>
        <v/>
      </c>
    </row>
    <row r="207" spans="1:18" x14ac:dyDescent="0.2">
      <c r="A207" s="3">
        <v>45250</v>
      </c>
      <c r="B207" s="1" t="s">
        <v>1189</v>
      </c>
      <c r="E207" s="4">
        <v>8000</v>
      </c>
      <c r="F207" s="3"/>
      <c r="G207" s="1" t="s">
        <v>1466</v>
      </c>
      <c r="H207" s="1" t="s">
        <v>1416</v>
      </c>
      <c r="I207" s="1" t="s">
        <v>1500</v>
      </c>
      <c r="J207" s="1" t="s">
        <v>1347</v>
      </c>
      <c r="K207" s="1" t="s">
        <v>1516</v>
      </c>
      <c r="L207" s="1" t="s">
        <v>1464</v>
      </c>
      <c r="M207" s="1" t="str">
        <f>TEXT(BRF_CONTAS_A_PAGAR[[#This Row],[DATA VENC]],"AAAA")</f>
        <v>2023</v>
      </c>
      <c r="N207" s="1" t="str">
        <f>UPPER(TEXT(BRF_CONTAS_A_PAGAR[[#This Row],[DATA VENC]],"MMM"))</f>
        <v>NOV</v>
      </c>
      <c r="O207" s="1" t="str">
        <f>IF(BRF_CONTAS_A_PAGAR[[#This Row],[DATA DO PAGT]]="","",TEXT(BRF_CONTAS_A_PAGAR[[#This Row],[DATA DO PAGT]],"AAAA"))</f>
        <v/>
      </c>
      <c r="P207" s="1" t="str">
        <f>UPPER(IF(BRF_CONTAS_A_PAGAR[[#This Row],[DATA DO PAGT]]="","",TEXT(BRF_CONTAS_A_PAGAR[[#This Row],[DATA DO PAGT]],"MMM")))</f>
        <v/>
      </c>
      <c r="Q207" s="1">
        <f>IFERROR(INDEX(BRF_MÊS_A_PAGAR[NUN_MÊS],MATCH(BRF_CONTAS_A_PAGAR[[#This Row],[MÊS_VENC]],BRF_MÊS_A_PAGAR[MÊS],0)),"")</f>
        <v>11</v>
      </c>
      <c r="R207" s="1" t="str">
        <f>IF(BRF_CONTAS_A_PAGAR[[#This Row],[MÊS_PGT]]="","",IFERROR(INDEX(BRF_MÊS_A_PAGAR[NUN_MÊS],MATCH(BRF_CONTAS_A_PAGAR[[#This Row],[MÊS_PGT]],BRF_MÊS_A_PAGAR[MÊS],0)),""))</f>
        <v/>
      </c>
    </row>
    <row r="208" spans="1:18" x14ac:dyDescent="0.2">
      <c r="A208" s="3">
        <v>45250</v>
      </c>
      <c r="B208" s="1" t="s">
        <v>3410</v>
      </c>
      <c r="E208" s="4">
        <v>6089.86</v>
      </c>
      <c r="F208" s="3"/>
      <c r="G208" s="1" t="s">
        <v>1466</v>
      </c>
      <c r="H208" s="1" t="s">
        <v>1435</v>
      </c>
      <c r="I208" s="1" t="s">
        <v>3412</v>
      </c>
      <c r="J208" s="1" t="s">
        <v>1347</v>
      </c>
      <c r="K208" s="1" t="s">
        <v>1503</v>
      </c>
      <c r="M208" s="1" t="str">
        <f>TEXT(BRF_CONTAS_A_PAGAR[[#This Row],[DATA VENC]],"AAAA")</f>
        <v>2023</v>
      </c>
      <c r="N208" s="1" t="str">
        <f>UPPER(TEXT(BRF_CONTAS_A_PAGAR[[#This Row],[DATA VENC]],"MMM"))</f>
        <v>NOV</v>
      </c>
      <c r="O208" s="1" t="str">
        <f>IF(BRF_CONTAS_A_PAGAR[[#This Row],[DATA DO PAGT]]="","",TEXT(BRF_CONTAS_A_PAGAR[[#This Row],[DATA DO PAGT]],"AAAA"))</f>
        <v/>
      </c>
      <c r="P208" s="1" t="str">
        <f>UPPER(IF(BRF_CONTAS_A_PAGAR[[#This Row],[DATA DO PAGT]]="","",TEXT(BRF_CONTAS_A_PAGAR[[#This Row],[DATA DO PAGT]],"MMM")))</f>
        <v/>
      </c>
      <c r="Q208" s="1">
        <f>IFERROR(INDEX(BRF_MÊS_A_PAGAR[NUN_MÊS],MATCH(BRF_CONTAS_A_PAGAR[[#This Row],[MÊS_VENC]],BRF_MÊS_A_PAGAR[MÊS],0)),"")</f>
        <v>11</v>
      </c>
      <c r="R208" s="1" t="str">
        <f>IF(BRF_CONTAS_A_PAGAR[[#This Row],[MÊS_PGT]]="","",IFERROR(INDEX(BRF_MÊS_A_PAGAR[NUN_MÊS],MATCH(BRF_CONTAS_A_PAGAR[[#This Row],[MÊS_PGT]],BRF_MÊS_A_PAGAR[MÊS],0)),""))</f>
        <v/>
      </c>
    </row>
    <row r="209" spans="1:18" x14ac:dyDescent="0.2">
      <c r="A209" s="3">
        <v>45254</v>
      </c>
      <c r="B209" s="1" t="s">
        <v>1390</v>
      </c>
      <c r="C209" s="1" t="s">
        <v>1341</v>
      </c>
      <c r="D209" s="1" t="s">
        <v>1392</v>
      </c>
      <c r="E209" s="4">
        <v>6043.39</v>
      </c>
      <c r="F209" s="3"/>
      <c r="G209" s="1" t="s">
        <v>1466</v>
      </c>
      <c r="H209" s="1" t="s">
        <v>1339</v>
      </c>
      <c r="I209" s="1" t="s">
        <v>3456</v>
      </c>
      <c r="J209" s="1" t="s">
        <v>1347</v>
      </c>
      <c r="K209" s="1" t="s">
        <v>1348</v>
      </c>
      <c r="L209" s="1" t="s">
        <v>1349</v>
      </c>
      <c r="M209" s="1" t="str">
        <f>TEXT(BRF_CONTAS_A_PAGAR[[#This Row],[DATA VENC]],"AAAA")</f>
        <v>2023</v>
      </c>
      <c r="N209" s="1" t="str">
        <f>UPPER(TEXT(BRF_CONTAS_A_PAGAR[[#This Row],[DATA VENC]],"MMM"))</f>
        <v>NOV</v>
      </c>
      <c r="O209" s="1" t="str">
        <f>IF(BRF_CONTAS_A_PAGAR[[#This Row],[DATA DO PAGT]]="","",TEXT(BRF_CONTAS_A_PAGAR[[#This Row],[DATA DO PAGT]],"AAAA"))</f>
        <v/>
      </c>
      <c r="P209" s="1" t="str">
        <f>UPPER(IF(BRF_CONTAS_A_PAGAR[[#This Row],[DATA DO PAGT]]="","",TEXT(BRF_CONTAS_A_PAGAR[[#This Row],[DATA DO PAGT]],"MMM")))</f>
        <v/>
      </c>
      <c r="Q209" s="1">
        <f>IFERROR(INDEX(BRF_MÊS_A_PAGAR[NUN_MÊS],MATCH(BRF_CONTAS_A_PAGAR[[#This Row],[MÊS_VENC]],BRF_MÊS_A_PAGAR[MÊS],0)),"")</f>
        <v>11</v>
      </c>
      <c r="R209" s="1" t="str">
        <f>IF(BRF_CONTAS_A_PAGAR[[#This Row],[MÊS_PGT]]="","",IFERROR(INDEX(BRF_MÊS_A_PAGAR[NUN_MÊS],MATCH(BRF_CONTAS_A_PAGAR[[#This Row],[MÊS_PGT]],BRF_MÊS_A_PAGAR[MÊS],0)),""))</f>
        <v/>
      </c>
    </row>
    <row r="210" spans="1:18" x14ac:dyDescent="0.2">
      <c r="A210" s="3">
        <v>45254</v>
      </c>
      <c r="B210" s="1" t="s">
        <v>1192</v>
      </c>
      <c r="C210" s="1" t="s">
        <v>151</v>
      </c>
      <c r="D210" s="1">
        <v>0</v>
      </c>
      <c r="E210" s="4">
        <v>1805.69</v>
      </c>
      <c r="F210" s="3"/>
      <c r="G210" s="1" t="s">
        <v>1466</v>
      </c>
      <c r="H210" s="1" t="s">
        <v>1416</v>
      </c>
      <c r="I210" s="1" t="s">
        <v>1434</v>
      </c>
      <c r="J210" s="1" t="s">
        <v>1347</v>
      </c>
      <c r="K210" s="1" t="s">
        <v>1348</v>
      </c>
      <c r="L210" s="1" t="s">
        <v>1423</v>
      </c>
      <c r="M210" s="1" t="str">
        <f>TEXT(BRF_CONTAS_A_PAGAR[[#This Row],[DATA VENC]],"AAAA")</f>
        <v>2023</v>
      </c>
      <c r="N210" s="1" t="str">
        <f>UPPER(TEXT(BRF_CONTAS_A_PAGAR[[#This Row],[DATA VENC]],"MMM"))</f>
        <v>NOV</v>
      </c>
      <c r="O210" s="1" t="str">
        <f>IF(BRF_CONTAS_A_PAGAR[[#This Row],[DATA DO PAGT]]="","",TEXT(BRF_CONTAS_A_PAGAR[[#This Row],[DATA DO PAGT]],"AAAA"))</f>
        <v/>
      </c>
      <c r="P210" s="1" t="str">
        <f>UPPER(IF(BRF_CONTAS_A_PAGAR[[#This Row],[DATA DO PAGT]]="","",TEXT(BRF_CONTAS_A_PAGAR[[#This Row],[DATA DO PAGT]],"MMM")))</f>
        <v/>
      </c>
      <c r="Q210" s="1">
        <f>IFERROR(INDEX(BRF_MÊS_A_PAGAR[NUN_MÊS],MATCH(BRF_CONTAS_A_PAGAR[[#This Row],[MÊS_VENC]],BRF_MÊS_A_PAGAR[MÊS],0)),"")</f>
        <v>11</v>
      </c>
      <c r="R210" s="1" t="str">
        <f>IF(BRF_CONTAS_A_PAGAR[[#This Row],[MÊS_PGT]]="","",IFERROR(INDEX(BRF_MÊS_A_PAGAR[NUN_MÊS],MATCH(BRF_CONTAS_A_PAGAR[[#This Row],[MÊS_PGT]],BRF_MÊS_A_PAGAR[MÊS],0)),""))</f>
        <v/>
      </c>
    </row>
    <row r="211" spans="1:18" x14ac:dyDescent="0.2">
      <c r="A211" s="3">
        <v>45257</v>
      </c>
      <c r="B211" s="1" t="s">
        <v>1399</v>
      </c>
      <c r="C211" s="1" t="s">
        <v>1341</v>
      </c>
      <c r="D211" s="1" t="s">
        <v>1374</v>
      </c>
      <c r="E211" s="4">
        <v>7668.63</v>
      </c>
      <c r="F211" s="3"/>
      <c r="G211" s="1" t="s">
        <v>1466</v>
      </c>
      <c r="H211" s="1" t="s">
        <v>1339</v>
      </c>
      <c r="I211" s="1" t="s">
        <v>3456</v>
      </c>
      <c r="J211" s="1" t="s">
        <v>1347</v>
      </c>
      <c r="K211" s="1" t="s">
        <v>1348</v>
      </c>
      <c r="L211" s="1" t="s">
        <v>1349</v>
      </c>
      <c r="M211" s="1" t="str">
        <f>TEXT(BRF_CONTAS_A_PAGAR[[#This Row],[DATA VENC]],"AAAA")</f>
        <v>2023</v>
      </c>
      <c r="N211" s="1" t="str">
        <f>UPPER(TEXT(BRF_CONTAS_A_PAGAR[[#This Row],[DATA VENC]],"MMM"))</f>
        <v>NOV</v>
      </c>
      <c r="O211" s="1" t="str">
        <f>IF(BRF_CONTAS_A_PAGAR[[#This Row],[DATA DO PAGT]]="","",TEXT(BRF_CONTAS_A_PAGAR[[#This Row],[DATA DO PAGT]],"AAAA"))</f>
        <v/>
      </c>
      <c r="P211" s="1" t="str">
        <f>UPPER(IF(BRF_CONTAS_A_PAGAR[[#This Row],[DATA DO PAGT]]="","",TEXT(BRF_CONTAS_A_PAGAR[[#This Row],[DATA DO PAGT]],"MMM")))</f>
        <v/>
      </c>
      <c r="Q211" s="1">
        <f>IFERROR(INDEX(BRF_MÊS_A_PAGAR[NUN_MÊS],MATCH(BRF_CONTAS_A_PAGAR[[#This Row],[MÊS_VENC]],BRF_MÊS_A_PAGAR[MÊS],0)),"")</f>
        <v>11</v>
      </c>
      <c r="R211" s="1" t="str">
        <f>IF(BRF_CONTAS_A_PAGAR[[#This Row],[MÊS_PGT]]="","",IFERROR(INDEX(BRF_MÊS_A_PAGAR[NUN_MÊS],MATCH(BRF_CONTAS_A_PAGAR[[#This Row],[MÊS_PGT]],BRF_MÊS_A_PAGAR[MÊS],0)),""))</f>
        <v/>
      </c>
    </row>
    <row r="212" spans="1:18" x14ac:dyDescent="0.2">
      <c r="A212" s="3">
        <v>45258</v>
      </c>
      <c r="B212" s="1" t="s">
        <v>1433</v>
      </c>
      <c r="C212" s="1" t="s">
        <v>151</v>
      </c>
      <c r="E212" s="4">
        <v>65.599999999999994</v>
      </c>
      <c r="F212" s="3"/>
      <c r="G212" s="1" t="s">
        <v>1466</v>
      </c>
      <c r="H212" s="1" t="s">
        <v>1435</v>
      </c>
      <c r="I212" s="1" t="s">
        <v>3458</v>
      </c>
      <c r="J212" s="1" t="s">
        <v>1347</v>
      </c>
      <c r="K212" s="1" t="s">
        <v>1364</v>
      </c>
      <c r="L212" s="1" t="s">
        <v>1423</v>
      </c>
      <c r="M212" s="1" t="str">
        <f>TEXT(BRF_CONTAS_A_PAGAR[[#This Row],[DATA VENC]],"AAAA")</f>
        <v>2023</v>
      </c>
      <c r="N212" s="1" t="str">
        <f>UPPER(TEXT(BRF_CONTAS_A_PAGAR[[#This Row],[DATA VENC]],"MMM"))</f>
        <v>NOV</v>
      </c>
      <c r="O212" s="1" t="str">
        <f>IF(BRF_CONTAS_A_PAGAR[[#This Row],[DATA DO PAGT]]="","",TEXT(BRF_CONTAS_A_PAGAR[[#This Row],[DATA DO PAGT]],"AAAA"))</f>
        <v/>
      </c>
      <c r="P212" s="1" t="str">
        <f>UPPER(IF(BRF_CONTAS_A_PAGAR[[#This Row],[DATA DO PAGT]]="","",TEXT(BRF_CONTAS_A_PAGAR[[#This Row],[DATA DO PAGT]],"MMM")))</f>
        <v/>
      </c>
      <c r="Q212" s="1">
        <f>IFERROR(INDEX(BRF_MÊS_A_PAGAR[NUN_MÊS],MATCH(BRF_CONTAS_A_PAGAR[[#This Row],[MÊS_VENC]],BRF_MÊS_A_PAGAR[MÊS],0)),"")</f>
        <v>11</v>
      </c>
      <c r="R212" s="1" t="str">
        <f>IF(BRF_CONTAS_A_PAGAR[[#This Row],[MÊS_PGT]]="","",IFERROR(INDEX(BRF_MÊS_A_PAGAR[NUN_MÊS],MATCH(BRF_CONTAS_A_PAGAR[[#This Row],[MÊS_PGT]],BRF_MÊS_A_PAGAR[MÊS],0)),""))</f>
        <v/>
      </c>
    </row>
    <row r="213" spans="1:18" x14ac:dyDescent="0.2">
      <c r="A213" s="3">
        <v>45260</v>
      </c>
      <c r="B213" s="1" t="s">
        <v>1404</v>
      </c>
      <c r="C213" s="1" t="s">
        <v>1341</v>
      </c>
      <c r="D213" s="1" t="s">
        <v>1415</v>
      </c>
      <c r="E213" s="4">
        <v>3425.09</v>
      </c>
      <c r="F213" s="3"/>
      <c r="G213" s="1" t="s">
        <v>1466</v>
      </c>
      <c r="H213" s="1" t="s">
        <v>1339</v>
      </c>
      <c r="I213" s="1" t="s">
        <v>3456</v>
      </c>
      <c r="J213" s="1" t="s">
        <v>1347</v>
      </c>
      <c r="K213" s="1" t="s">
        <v>1348</v>
      </c>
      <c r="L213" s="1" t="s">
        <v>1459</v>
      </c>
      <c r="M213" s="1" t="str">
        <f>TEXT(BRF_CONTAS_A_PAGAR[[#This Row],[DATA VENC]],"AAAA")</f>
        <v>2023</v>
      </c>
      <c r="N213" s="1" t="str">
        <f>UPPER(TEXT(BRF_CONTAS_A_PAGAR[[#This Row],[DATA VENC]],"MMM"))</f>
        <v>NOV</v>
      </c>
      <c r="O213" s="1" t="str">
        <f>IF(BRF_CONTAS_A_PAGAR[[#This Row],[DATA DO PAGT]]="","",TEXT(BRF_CONTAS_A_PAGAR[[#This Row],[DATA DO PAGT]],"AAAA"))</f>
        <v/>
      </c>
      <c r="P213" s="1" t="str">
        <f>UPPER(IF(BRF_CONTAS_A_PAGAR[[#This Row],[DATA DO PAGT]]="","",TEXT(BRF_CONTAS_A_PAGAR[[#This Row],[DATA DO PAGT]],"MMM")))</f>
        <v/>
      </c>
      <c r="Q213" s="1">
        <f>IFERROR(INDEX(BRF_MÊS_A_PAGAR[NUN_MÊS],MATCH(BRF_CONTAS_A_PAGAR[[#This Row],[MÊS_VENC]],BRF_MÊS_A_PAGAR[MÊS],0)),"")</f>
        <v>11</v>
      </c>
      <c r="R213" s="1" t="str">
        <f>IF(BRF_CONTAS_A_PAGAR[[#This Row],[MÊS_PGT]]="","",IFERROR(INDEX(BRF_MÊS_A_PAGAR[NUN_MÊS],MATCH(BRF_CONTAS_A_PAGAR[[#This Row],[MÊS_PGT]],BRF_MÊS_A_PAGAR[MÊS],0)),""))</f>
        <v/>
      </c>
    </row>
    <row r="214" spans="1:18" x14ac:dyDescent="0.2">
      <c r="A214" s="3">
        <v>45260</v>
      </c>
      <c r="B214" s="1" t="s">
        <v>1411</v>
      </c>
      <c r="C214" s="1" t="s">
        <v>1341</v>
      </c>
      <c r="D214" s="1" t="s">
        <v>1412</v>
      </c>
      <c r="E214" s="4">
        <v>1778.25</v>
      </c>
      <c r="F214" s="3"/>
      <c r="G214" s="1" t="s">
        <v>1466</v>
      </c>
      <c r="H214" s="1" t="s">
        <v>1339</v>
      </c>
      <c r="I214" s="1" t="s">
        <v>1413</v>
      </c>
      <c r="J214" s="1" t="s">
        <v>1347</v>
      </c>
      <c r="K214" s="1" t="s">
        <v>1348</v>
      </c>
      <c r="L214" s="1" t="s">
        <v>1349</v>
      </c>
      <c r="M214" s="1" t="str">
        <f>TEXT(BRF_CONTAS_A_PAGAR[[#This Row],[DATA VENC]],"AAAA")</f>
        <v>2023</v>
      </c>
      <c r="N214" s="1" t="str">
        <f>UPPER(TEXT(BRF_CONTAS_A_PAGAR[[#This Row],[DATA VENC]],"MMM"))</f>
        <v>NOV</v>
      </c>
      <c r="O214" s="1" t="str">
        <f>IF(BRF_CONTAS_A_PAGAR[[#This Row],[DATA DO PAGT]]="","",TEXT(BRF_CONTAS_A_PAGAR[[#This Row],[DATA DO PAGT]],"AAAA"))</f>
        <v/>
      </c>
      <c r="P214" s="1" t="str">
        <f>UPPER(IF(BRF_CONTAS_A_PAGAR[[#This Row],[DATA DO PAGT]]="","",TEXT(BRF_CONTAS_A_PAGAR[[#This Row],[DATA DO PAGT]],"MMM")))</f>
        <v/>
      </c>
      <c r="Q214" s="1">
        <f>IFERROR(INDEX(BRF_MÊS_A_PAGAR[NUN_MÊS],MATCH(BRF_CONTAS_A_PAGAR[[#This Row],[MÊS_VENC]],BRF_MÊS_A_PAGAR[MÊS],0)),"")</f>
        <v>11</v>
      </c>
      <c r="R214" s="1" t="str">
        <f>IF(BRF_CONTAS_A_PAGAR[[#This Row],[MÊS_PGT]]="","",IFERROR(INDEX(BRF_MÊS_A_PAGAR[NUN_MÊS],MATCH(BRF_CONTAS_A_PAGAR[[#This Row],[MÊS_PGT]],BRF_MÊS_A_PAGAR[MÊS],0)),""))</f>
        <v/>
      </c>
    </row>
    <row r="215" spans="1:18" x14ac:dyDescent="0.2">
      <c r="A215" s="3">
        <v>45260</v>
      </c>
      <c r="B215" s="1" t="s">
        <v>1235</v>
      </c>
      <c r="C215" s="1" t="s">
        <v>151</v>
      </c>
      <c r="D215" s="1" t="s">
        <v>1431</v>
      </c>
      <c r="E215" s="4">
        <v>149</v>
      </c>
      <c r="F215" s="3"/>
      <c r="G215" s="1" t="s">
        <v>1466</v>
      </c>
      <c r="H215" s="1" t="s">
        <v>1435</v>
      </c>
      <c r="I215" s="1" t="s">
        <v>1430</v>
      </c>
      <c r="J215" s="1" t="s">
        <v>1347</v>
      </c>
      <c r="K215" s="1" t="s">
        <v>1364</v>
      </c>
      <c r="M215" s="1" t="str">
        <f>TEXT(BRF_CONTAS_A_PAGAR[[#This Row],[DATA VENC]],"AAAA")</f>
        <v>2023</v>
      </c>
      <c r="N215" s="1" t="str">
        <f>UPPER(TEXT(BRF_CONTAS_A_PAGAR[[#This Row],[DATA VENC]],"MMM"))</f>
        <v>NOV</v>
      </c>
      <c r="O215" s="1" t="str">
        <f>IF(BRF_CONTAS_A_PAGAR[[#This Row],[DATA DO PAGT]]="","",TEXT(BRF_CONTAS_A_PAGAR[[#This Row],[DATA DO PAGT]],"AAAA"))</f>
        <v/>
      </c>
      <c r="P215" s="1" t="str">
        <f>UPPER(IF(BRF_CONTAS_A_PAGAR[[#This Row],[DATA DO PAGT]]="","",TEXT(BRF_CONTAS_A_PAGAR[[#This Row],[DATA DO PAGT]],"MMM")))</f>
        <v/>
      </c>
      <c r="Q215" s="1">
        <f>IFERROR(INDEX(BRF_MÊS_A_PAGAR[NUN_MÊS],MATCH(BRF_CONTAS_A_PAGAR[[#This Row],[MÊS_VENC]],BRF_MÊS_A_PAGAR[MÊS],0)),"")</f>
        <v>11</v>
      </c>
      <c r="R215" s="1" t="str">
        <f>IF(BRF_CONTAS_A_PAGAR[[#This Row],[MÊS_PGT]]="","",IFERROR(INDEX(BRF_MÊS_A_PAGAR[NUN_MÊS],MATCH(BRF_CONTAS_A_PAGAR[[#This Row],[MÊS_PGT]],BRF_MÊS_A_PAGAR[MÊS],0)),""))</f>
        <v/>
      </c>
    </row>
    <row r="216" spans="1:18" x14ac:dyDescent="0.2">
      <c r="A216" s="3">
        <v>45260</v>
      </c>
      <c r="B216" s="1" t="s">
        <v>1473</v>
      </c>
      <c r="E216" s="4">
        <v>71.86</v>
      </c>
      <c r="F216" s="3"/>
      <c r="G216" s="1" t="s">
        <v>1466</v>
      </c>
      <c r="H216" s="1" t="s">
        <v>1416</v>
      </c>
      <c r="I216" s="1" t="s">
        <v>1341</v>
      </c>
      <c r="J216" s="1" t="s">
        <v>1347</v>
      </c>
      <c r="K216" s="1" t="s">
        <v>1516</v>
      </c>
      <c r="L216" s="1" t="s">
        <v>1476</v>
      </c>
      <c r="M216" s="1" t="str">
        <f>TEXT(BRF_CONTAS_A_PAGAR[[#This Row],[DATA VENC]],"AAAA")</f>
        <v>2023</v>
      </c>
      <c r="N216" s="1" t="str">
        <f>UPPER(TEXT(BRF_CONTAS_A_PAGAR[[#This Row],[DATA VENC]],"MMM"))</f>
        <v>NOV</v>
      </c>
      <c r="O216" s="1" t="str">
        <f>IF(BRF_CONTAS_A_PAGAR[[#This Row],[DATA DO PAGT]]="","",TEXT(BRF_CONTAS_A_PAGAR[[#This Row],[DATA DO PAGT]],"AAAA"))</f>
        <v/>
      </c>
      <c r="P216" s="1" t="str">
        <f>UPPER(IF(BRF_CONTAS_A_PAGAR[[#This Row],[DATA DO PAGT]]="","",TEXT(BRF_CONTAS_A_PAGAR[[#This Row],[DATA DO PAGT]],"MMM")))</f>
        <v/>
      </c>
      <c r="Q216" s="1">
        <f>IFERROR(INDEX(BRF_MÊS_A_PAGAR[NUN_MÊS],MATCH(BRF_CONTAS_A_PAGAR[[#This Row],[MÊS_VENC]],BRF_MÊS_A_PAGAR[MÊS],0)),"")</f>
        <v>11</v>
      </c>
      <c r="R216" s="1" t="str">
        <f>IF(BRF_CONTAS_A_PAGAR[[#This Row],[MÊS_PGT]]="","",IFERROR(INDEX(BRF_MÊS_A_PAGAR[NUN_MÊS],MATCH(BRF_CONTAS_A_PAGAR[[#This Row],[MÊS_PGT]],BRF_MÊS_A_PAGAR[MÊS],0)),""))</f>
        <v/>
      </c>
    </row>
    <row r="217" spans="1:18" x14ac:dyDescent="0.2">
      <c r="A217" s="3">
        <v>45260</v>
      </c>
      <c r="B217" s="1" t="s">
        <v>3435</v>
      </c>
      <c r="E217" s="4">
        <v>6466.74</v>
      </c>
      <c r="F217" s="3"/>
      <c r="G217" s="1" t="s">
        <v>1466</v>
      </c>
      <c r="H217" s="1" t="s">
        <v>1435</v>
      </c>
      <c r="I217" s="1" t="s">
        <v>1506</v>
      </c>
      <c r="J217" s="1" t="s">
        <v>1347</v>
      </c>
      <c r="K217" s="1" t="s">
        <v>1503</v>
      </c>
      <c r="L217" s="1" t="s">
        <v>1441</v>
      </c>
      <c r="M217" s="1" t="str">
        <f>TEXT(BRF_CONTAS_A_PAGAR[[#This Row],[DATA VENC]],"AAAA")</f>
        <v>2023</v>
      </c>
      <c r="N217" s="1" t="str">
        <f>UPPER(TEXT(BRF_CONTAS_A_PAGAR[[#This Row],[DATA VENC]],"MMM"))</f>
        <v>NOV</v>
      </c>
      <c r="O217" s="1" t="str">
        <f>IF(BRF_CONTAS_A_PAGAR[[#This Row],[DATA DO PAGT]]="","",TEXT(BRF_CONTAS_A_PAGAR[[#This Row],[DATA DO PAGT]],"AAAA"))</f>
        <v/>
      </c>
      <c r="P217" s="1" t="str">
        <f>UPPER(IF(BRF_CONTAS_A_PAGAR[[#This Row],[DATA DO PAGT]]="","",TEXT(BRF_CONTAS_A_PAGAR[[#This Row],[DATA DO PAGT]],"MMM")))</f>
        <v/>
      </c>
      <c r="Q217" s="1">
        <f>IFERROR(INDEX(BRF_MÊS_A_PAGAR[NUN_MÊS],MATCH(BRF_CONTAS_A_PAGAR[[#This Row],[MÊS_VENC]],BRF_MÊS_A_PAGAR[MÊS],0)),"")</f>
        <v>11</v>
      </c>
      <c r="R217" s="1" t="str">
        <f>IF(BRF_CONTAS_A_PAGAR[[#This Row],[MÊS_PGT]]="","",IFERROR(INDEX(BRF_MÊS_A_PAGAR[NUN_MÊS],MATCH(BRF_CONTAS_A_PAGAR[[#This Row],[MÊS_PGT]],BRF_MÊS_A_PAGAR[MÊS],0)),""))</f>
        <v/>
      </c>
    </row>
    <row r="218" spans="1:18" x14ac:dyDescent="0.2">
      <c r="A218" s="3">
        <v>45260</v>
      </c>
      <c r="B218" s="1" t="s">
        <v>3442</v>
      </c>
      <c r="E218" s="4">
        <v>1143.2</v>
      </c>
      <c r="F218" s="3"/>
      <c r="G218" s="1" t="s">
        <v>1466</v>
      </c>
      <c r="H218" s="1" t="s">
        <v>1435</v>
      </c>
      <c r="I218" s="1" t="s">
        <v>3428</v>
      </c>
      <c r="J218" s="1" t="s">
        <v>1347</v>
      </c>
      <c r="K218" s="1" t="s">
        <v>1503</v>
      </c>
      <c r="L218" s="1" t="s">
        <v>1441</v>
      </c>
      <c r="M218" s="1" t="str">
        <f>TEXT(BRF_CONTAS_A_PAGAR[[#This Row],[DATA VENC]],"AAAA")</f>
        <v>2023</v>
      </c>
      <c r="N218" s="1" t="str">
        <f>UPPER(TEXT(BRF_CONTAS_A_PAGAR[[#This Row],[DATA VENC]],"MMM"))</f>
        <v>NOV</v>
      </c>
      <c r="O218" s="1" t="str">
        <f>IF(BRF_CONTAS_A_PAGAR[[#This Row],[DATA DO PAGT]]="","",TEXT(BRF_CONTAS_A_PAGAR[[#This Row],[DATA DO PAGT]],"AAAA"))</f>
        <v/>
      </c>
      <c r="P218" s="1" t="str">
        <f>UPPER(IF(BRF_CONTAS_A_PAGAR[[#This Row],[DATA DO PAGT]]="","",TEXT(BRF_CONTAS_A_PAGAR[[#This Row],[DATA DO PAGT]],"MMM")))</f>
        <v/>
      </c>
      <c r="Q218" s="1">
        <f>IFERROR(INDEX(BRF_MÊS_A_PAGAR[NUN_MÊS],MATCH(BRF_CONTAS_A_PAGAR[[#This Row],[MÊS_VENC]],BRF_MÊS_A_PAGAR[MÊS],0)),"")</f>
        <v>11</v>
      </c>
      <c r="R218" s="1" t="str">
        <f>IF(BRF_CONTAS_A_PAGAR[[#This Row],[MÊS_PGT]]="","",IFERROR(INDEX(BRF_MÊS_A_PAGAR[NUN_MÊS],MATCH(BRF_CONTAS_A_PAGAR[[#This Row],[MÊS_PGT]],BRF_MÊS_A_PAGAR[MÊS],0)),""))</f>
        <v/>
      </c>
    </row>
    <row r="219" spans="1:18" x14ac:dyDescent="0.2">
      <c r="A219" s="3">
        <v>45260</v>
      </c>
      <c r="B219" s="1" t="s">
        <v>3429</v>
      </c>
      <c r="E219" s="4">
        <v>142.16</v>
      </c>
      <c r="F219" s="3"/>
      <c r="G219" s="1" t="s">
        <v>1466</v>
      </c>
      <c r="H219" s="1" t="s">
        <v>1435</v>
      </c>
      <c r="I219" s="1" t="s">
        <v>3428</v>
      </c>
      <c r="J219" s="1" t="s">
        <v>1347</v>
      </c>
      <c r="K219" s="1" t="s">
        <v>1503</v>
      </c>
      <c r="L219" s="1" t="s">
        <v>1441</v>
      </c>
      <c r="M219" s="1" t="str">
        <f>TEXT(BRF_CONTAS_A_PAGAR[[#This Row],[DATA VENC]],"AAAA")</f>
        <v>2023</v>
      </c>
      <c r="N219" s="1" t="str">
        <f>UPPER(TEXT(BRF_CONTAS_A_PAGAR[[#This Row],[DATA VENC]],"MMM"))</f>
        <v>NOV</v>
      </c>
      <c r="O219" s="1" t="str">
        <f>IF(BRF_CONTAS_A_PAGAR[[#This Row],[DATA DO PAGT]]="","",TEXT(BRF_CONTAS_A_PAGAR[[#This Row],[DATA DO PAGT]],"AAAA"))</f>
        <v/>
      </c>
      <c r="P219" s="1" t="str">
        <f>UPPER(IF(BRF_CONTAS_A_PAGAR[[#This Row],[DATA DO PAGT]]="","",TEXT(BRF_CONTAS_A_PAGAR[[#This Row],[DATA DO PAGT]],"MMM")))</f>
        <v/>
      </c>
      <c r="Q219" s="1">
        <f>IFERROR(INDEX(BRF_MÊS_A_PAGAR[NUN_MÊS],MATCH(BRF_CONTAS_A_PAGAR[[#This Row],[MÊS_VENC]],BRF_MÊS_A_PAGAR[MÊS],0)),"")</f>
        <v>11</v>
      </c>
      <c r="R219" s="1" t="str">
        <f>IF(BRF_CONTAS_A_PAGAR[[#This Row],[MÊS_PGT]]="","",IFERROR(INDEX(BRF_MÊS_A_PAGAR[NUN_MÊS],MATCH(BRF_CONTAS_A_PAGAR[[#This Row],[MÊS_PGT]],BRF_MÊS_A_PAGAR[MÊS],0)),""))</f>
        <v/>
      </c>
    </row>
    <row r="220" spans="1:18" x14ac:dyDescent="0.2">
      <c r="A220" s="3">
        <v>45261</v>
      </c>
      <c r="B220" s="1" t="s">
        <v>1354</v>
      </c>
      <c r="C220" s="1" t="s">
        <v>1341</v>
      </c>
      <c r="D220" s="1">
        <v>20036538569</v>
      </c>
      <c r="E220" s="4">
        <v>10948.78</v>
      </c>
      <c r="F220" s="3"/>
      <c r="G220" s="1" t="s">
        <v>1466</v>
      </c>
      <c r="H220" s="1" t="s">
        <v>1339</v>
      </c>
      <c r="I220" s="1" t="s">
        <v>3456</v>
      </c>
      <c r="J220" s="1" t="s">
        <v>1347</v>
      </c>
      <c r="K220" s="1" t="s">
        <v>1348</v>
      </c>
      <c r="L220" s="1" t="s">
        <v>1349</v>
      </c>
      <c r="M220" s="1" t="str">
        <f>TEXT(BRF_CONTAS_A_PAGAR[[#This Row],[DATA VENC]],"AAAA")</f>
        <v>2023</v>
      </c>
      <c r="N220" s="1" t="str">
        <f>UPPER(TEXT(BRF_CONTAS_A_PAGAR[[#This Row],[DATA VENC]],"MMM"))</f>
        <v>DEZ</v>
      </c>
      <c r="O220" s="1" t="str">
        <f>IF(BRF_CONTAS_A_PAGAR[[#This Row],[DATA DO PAGT]]="","",TEXT(BRF_CONTAS_A_PAGAR[[#This Row],[DATA DO PAGT]],"AAAA"))</f>
        <v/>
      </c>
      <c r="P220" s="1" t="str">
        <f>UPPER(IF(BRF_CONTAS_A_PAGAR[[#This Row],[DATA DO PAGT]]="","",TEXT(BRF_CONTAS_A_PAGAR[[#This Row],[DATA DO PAGT]],"MMM")))</f>
        <v/>
      </c>
      <c r="Q220" s="1">
        <f>IFERROR(INDEX(BRF_MÊS_A_PAGAR[NUN_MÊS],MATCH(BRF_CONTAS_A_PAGAR[[#This Row],[MÊS_VENC]],BRF_MÊS_A_PAGAR[MÊS],0)),"")</f>
        <v>12</v>
      </c>
      <c r="R220" s="1" t="str">
        <f>IF(BRF_CONTAS_A_PAGAR[[#This Row],[MÊS_PGT]]="","",IFERROR(INDEX(BRF_MÊS_A_PAGAR[NUN_MÊS],MATCH(BRF_CONTAS_A_PAGAR[[#This Row],[MÊS_PGT]],BRF_MÊS_A_PAGAR[MÊS],0)),""))</f>
        <v/>
      </c>
    </row>
    <row r="221" spans="1:18" x14ac:dyDescent="0.2">
      <c r="A221" s="3">
        <v>45261</v>
      </c>
      <c r="B221" s="1" t="s">
        <v>1379</v>
      </c>
      <c r="C221" s="1" t="s">
        <v>1341</v>
      </c>
      <c r="D221" s="1" t="s">
        <v>1380</v>
      </c>
      <c r="E221" s="4">
        <v>5993.67</v>
      </c>
      <c r="F221" s="3"/>
      <c r="G221" s="1" t="s">
        <v>1466</v>
      </c>
      <c r="H221" s="1" t="s">
        <v>1339</v>
      </c>
      <c r="I221" s="1" t="s">
        <v>3456</v>
      </c>
      <c r="J221" s="1" t="s">
        <v>1347</v>
      </c>
      <c r="K221" s="1" t="s">
        <v>1348</v>
      </c>
      <c r="L221" s="1" t="s">
        <v>1349</v>
      </c>
      <c r="M221" s="1" t="str">
        <f>TEXT(BRF_CONTAS_A_PAGAR[[#This Row],[DATA VENC]],"AAAA")</f>
        <v>2023</v>
      </c>
      <c r="N221" s="1" t="str">
        <f>UPPER(TEXT(BRF_CONTAS_A_PAGAR[[#This Row],[DATA VENC]],"MMM"))</f>
        <v>DEZ</v>
      </c>
      <c r="O221" s="1" t="str">
        <f>IF(BRF_CONTAS_A_PAGAR[[#This Row],[DATA DO PAGT]]="","",TEXT(BRF_CONTAS_A_PAGAR[[#This Row],[DATA DO PAGT]],"AAAA"))</f>
        <v/>
      </c>
      <c r="P221" s="1" t="str">
        <f>UPPER(IF(BRF_CONTAS_A_PAGAR[[#This Row],[DATA DO PAGT]]="","",TEXT(BRF_CONTAS_A_PAGAR[[#This Row],[DATA DO PAGT]],"MMM")))</f>
        <v/>
      </c>
      <c r="Q221" s="1">
        <f>IFERROR(INDEX(BRF_MÊS_A_PAGAR[NUN_MÊS],MATCH(BRF_CONTAS_A_PAGAR[[#This Row],[MÊS_VENC]],BRF_MÊS_A_PAGAR[MÊS],0)),"")</f>
        <v>12</v>
      </c>
      <c r="R221" s="1" t="str">
        <f>IF(BRF_CONTAS_A_PAGAR[[#This Row],[MÊS_PGT]]="","",IFERROR(INDEX(BRF_MÊS_A_PAGAR[NUN_MÊS],MATCH(BRF_CONTAS_A_PAGAR[[#This Row],[MÊS_PGT]],BRF_MÊS_A_PAGAR[MÊS],0)),""))</f>
        <v/>
      </c>
    </row>
    <row r="222" spans="1:18" x14ac:dyDescent="0.2">
      <c r="A222" s="3">
        <v>45264</v>
      </c>
      <c r="B222" s="1" t="s">
        <v>1163</v>
      </c>
      <c r="C222" s="1" t="s">
        <v>1341</v>
      </c>
      <c r="D222" s="1" t="s">
        <v>1412</v>
      </c>
      <c r="E222" s="4">
        <v>14000</v>
      </c>
      <c r="F222" s="3"/>
      <c r="G222" s="1" t="s">
        <v>1466</v>
      </c>
      <c r="H222" s="1" t="s">
        <v>1435</v>
      </c>
      <c r="I222" s="1" t="s">
        <v>1436</v>
      </c>
      <c r="J222" s="1" t="s">
        <v>1347</v>
      </c>
      <c r="K222" s="1" t="s">
        <v>1348</v>
      </c>
      <c r="L222" s="1" t="s">
        <v>1457</v>
      </c>
      <c r="M222" s="1" t="str">
        <f>TEXT(BRF_CONTAS_A_PAGAR[[#This Row],[DATA VENC]],"AAAA")</f>
        <v>2023</v>
      </c>
      <c r="N222" s="1" t="str">
        <f>UPPER(TEXT(BRF_CONTAS_A_PAGAR[[#This Row],[DATA VENC]],"MMM"))</f>
        <v>DEZ</v>
      </c>
      <c r="O222" s="1" t="str">
        <f>IF(BRF_CONTAS_A_PAGAR[[#This Row],[DATA DO PAGT]]="","",TEXT(BRF_CONTAS_A_PAGAR[[#This Row],[DATA DO PAGT]],"AAAA"))</f>
        <v/>
      </c>
      <c r="P222" s="1" t="str">
        <f>UPPER(IF(BRF_CONTAS_A_PAGAR[[#This Row],[DATA DO PAGT]]="","",TEXT(BRF_CONTAS_A_PAGAR[[#This Row],[DATA DO PAGT]],"MMM")))</f>
        <v/>
      </c>
      <c r="Q222" s="1">
        <f>IFERROR(INDEX(BRF_MÊS_A_PAGAR[NUN_MÊS],MATCH(BRF_CONTAS_A_PAGAR[[#This Row],[MÊS_VENC]],BRF_MÊS_A_PAGAR[MÊS],0)),"")</f>
        <v>12</v>
      </c>
      <c r="R222" s="1" t="str">
        <f>IF(BRF_CONTAS_A_PAGAR[[#This Row],[MÊS_PGT]]="","",IFERROR(INDEX(BRF_MÊS_A_PAGAR[NUN_MÊS],MATCH(BRF_CONTAS_A_PAGAR[[#This Row],[MÊS_PGT]],BRF_MÊS_A_PAGAR[MÊS],0)),""))</f>
        <v/>
      </c>
    </row>
    <row r="223" spans="1:18" x14ac:dyDescent="0.2">
      <c r="A223" s="3">
        <v>45264</v>
      </c>
      <c r="B223" s="1" t="s">
        <v>1144</v>
      </c>
      <c r="C223" s="1" t="s">
        <v>1341</v>
      </c>
      <c r="D223" s="1" t="s">
        <v>1412</v>
      </c>
      <c r="E223" s="4">
        <v>573</v>
      </c>
      <c r="F223" s="3"/>
      <c r="G223" s="1" t="s">
        <v>1466</v>
      </c>
      <c r="H223" s="1" t="s">
        <v>1435</v>
      </c>
      <c r="I223" s="1" t="s">
        <v>1439</v>
      </c>
      <c r="J223" s="1" t="s">
        <v>1347</v>
      </c>
      <c r="K223" s="1" t="s">
        <v>1437</v>
      </c>
      <c r="L223" s="1" t="s">
        <v>1463</v>
      </c>
      <c r="M223" s="1" t="str">
        <f>TEXT(BRF_CONTAS_A_PAGAR[[#This Row],[DATA VENC]],"AAAA")</f>
        <v>2023</v>
      </c>
      <c r="N223" s="1" t="str">
        <f>UPPER(TEXT(BRF_CONTAS_A_PAGAR[[#This Row],[DATA VENC]],"MMM"))</f>
        <v>DEZ</v>
      </c>
      <c r="O223" s="1" t="str">
        <f>IF(BRF_CONTAS_A_PAGAR[[#This Row],[DATA DO PAGT]]="","",TEXT(BRF_CONTAS_A_PAGAR[[#This Row],[DATA DO PAGT]],"AAAA"))</f>
        <v/>
      </c>
      <c r="P223" s="1" t="str">
        <f>UPPER(IF(BRF_CONTAS_A_PAGAR[[#This Row],[DATA DO PAGT]]="","",TEXT(BRF_CONTAS_A_PAGAR[[#This Row],[DATA DO PAGT]],"MMM")))</f>
        <v/>
      </c>
      <c r="Q223" s="1">
        <f>IFERROR(INDEX(BRF_MÊS_A_PAGAR[NUN_MÊS],MATCH(BRF_CONTAS_A_PAGAR[[#This Row],[MÊS_VENC]],BRF_MÊS_A_PAGAR[MÊS],0)),"")</f>
        <v>12</v>
      </c>
      <c r="R223" s="1" t="str">
        <f>IF(BRF_CONTAS_A_PAGAR[[#This Row],[MÊS_PGT]]="","",IFERROR(INDEX(BRF_MÊS_A_PAGAR[NUN_MÊS],MATCH(BRF_CONTAS_A_PAGAR[[#This Row],[MÊS_PGT]],BRF_MÊS_A_PAGAR[MÊS],0)),""))</f>
        <v/>
      </c>
    </row>
    <row r="224" spans="1:18" x14ac:dyDescent="0.2">
      <c r="A224" s="3">
        <v>45264</v>
      </c>
      <c r="B224" s="1" t="s">
        <v>1145</v>
      </c>
      <c r="C224" s="1" t="s">
        <v>1341</v>
      </c>
      <c r="D224" s="1" t="s">
        <v>1412</v>
      </c>
      <c r="E224" s="4">
        <v>300</v>
      </c>
      <c r="F224" s="3"/>
      <c r="G224" s="1" t="s">
        <v>1466</v>
      </c>
      <c r="H224" s="1" t="s">
        <v>1435</v>
      </c>
      <c r="I224" s="1" t="s">
        <v>1512</v>
      </c>
      <c r="J224" s="1" t="s">
        <v>1347</v>
      </c>
      <c r="K224" s="1" t="s">
        <v>1437</v>
      </c>
      <c r="L224" s="1" t="s">
        <v>1463</v>
      </c>
      <c r="M224" s="1" t="str">
        <f>TEXT(BRF_CONTAS_A_PAGAR[[#This Row],[DATA VENC]],"AAAA")</f>
        <v>2023</v>
      </c>
      <c r="N224" s="1" t="str">
        <f>UPPER(TEXT(BRF_CONTAS_A_PAGAR[[#This Row],[DATA VENC]],"MMM"))</f>
        <v>DEZ</v>
      </c>
      <c r="O224" s="1" t="str">
        <f>IF(BRF_CONTAS_A_PAGAR[[#This Row],[DATA DO PAGT]]="","",TEXT(BRF_CONTAS_A_PAGAR[[#This Row],[DATA DO PAGT]],"AAAA"))</f>
        <v/>
      </c>
      <c r="P224" s="1" t="str">
        <f>UPPER(IF(BRF_CONTAS_A_PAGAR[[#This Row],[DATA DO PAGT]]="","",TEXT(BRF_CONTAS_A_PAGAR[[#This Row],[DATA DO PAGT]],"MMM")))</f>
        <v/>
      </c>
      <c r="Q224" s="1">
        <f>IFERROR(INDEX(BRF_MÊS_A_PAGAR[NUN_MÊS],MATCH(BRF_CONTAS_A_PAGAR[[#This Row],[MÊS_VENC]],BRF_MÊS_A_PAGAR[MÊS],0)),"")</f>
        <v>12</v>
      </c>
      <c r="R224" s="1" t="str">
        <f>IF(BRF_CONTAS_A_PAGAR[[#This Row],[MÊS_PGT]]="","",IFERROR(INDEX(BRF_MÊS_A_PAGAR[NUN_MÊS],MATCH(BRF_CONTAS_A_PAGAR[[#This Row],[MÊS_PGT]],BRF_MÊS_A_PAGAR[MÊS],0)),""))</f>
        <v/>
      </c>
    </row>
    <row r="225" spans="1:18" x14ac:dyDescent="0.2">
      <c r="A225" s="3">
        <v>45264</v>
      </c>
      <c r="B225" s="1" t="s">
        <v>1146</v>
      </c>
      <c r="C225" s="1" t="s">
        <v>151</v>
      </c>
      <c r="D225" s="1" t="s">
        <v>1412</v>
      </c>
      <c r="E225" s="4">
        <v>1234.6300000000001</v>
      </c>
      <c r="F225" s="3"/>
      <c r="G225" s="1" t="s">
        <v>1466</v>
      </c>
      <c r="H225" s="1" t="s">
        <v>1435</v>
      </c>
      <c r="I225" s="1" t="s">
        <v>1438</v>
      </c>
      <c r="J225" s="1" t="s">
        <v>1347</v>
      </c>
      <c r="K225" s="1" t="s">
        <v>1437</v>
      </c>
      <c r="L225" s="1" t="s">
        <v>1462</v>
      </c>
      <c r="M225" s="1" t="str">
        <f>TEXT(BRF_CONTAS_A_PAGAR[[#This Row],[DATA VENC]],"AAAA")</f>
        <v>2023</v>
      </c>
      <c r="N225" s="1" t="str">
        <f>UPPER(TEXT(BRF_CONTAS_A_PAGAR[[#This Row],[DATA VENC]],"MMM"))</f>
        <v>DEZ</v>
      </c>
      <c r="O225" s="1" t="str">
        <f>IF(BRF_CONTAS_A_PAGAR[[#This Row],[DATA DO PAGT]]="","",TEXT(BRF_CONTAS_A_PAGAR[[#This Row],[DATA DO PAGT]],"AAAA"))</f>
        <v/>
      </c>
      <c r="P225" s="1" t="str">
        <f>UPPER(IF(BRF_CONTAS_A_PAGAR[[#This Row],[DATA DO PAGT]]="","",TEXT(BRF_CONTAS_A_PAGAR[[#This Row],[DATA DO PAGT]],"MMM")))</f>
        <v/>
      </c>
      <c r="Q225" s="1">
        <f>IFERROR(INDEX(BRF_MÊS_A_PAGAR[NUN_MÊS],MATCH(BRF_CONTAS_A_PAGAR[[#This Row],[MÊS_VENC]],BRF_MÊS_A_PAGAR[MÊS],0)),"")</f>
        <v>12</v>
      </c>
      <c r="R225" s="1" t="str">
        <f>IF(BRF_CONTAS_A_PAGAR[[#This Row],[MÊS_PGT]]="","",IFERROR(INDEX(BRF_MÊS_A_PAGAR[NUN_MÊS],MATCH(BRF_CONTAS_A_PAGAR[[#This Row],[MÊS_PGT]],BRF_MÊS_A_PAGAR[MÊS],0)),""))</f>
        <v/>
      </c>
    </row>
    <row r="226" spans="1:18" x14ac:dyDescent="0.2">
      <c r="A226" s="3">
        <v>45264</v>
      </c>
      <c r="B226" s="1" t="s">
        <v>1440</v>
      </c>
      <c r="E226" s="4">
        <v>840</v>
      </c>
      <c r="F226" s="3"/>
      <c r="G226" s="1" t="s">
        <v>1466</v>
      </c>
      <c r="H226" s="1" t="s">
        <v>1435</v>
      </c>
      <c r="I226" s="1" t="s">
        <v>1434</v>
      </c>
      <c r="J226" s="1" t="s">
        <v>1347</v>
      </c>
      <c r="K226" s="1" t="s">
        <v>1348</v>
      </c>
      <c r="L226" s="1" t="s">
        <v>1461</v>
      </c>
      <c r="M226" s="1" t="str">
        <f>TEXT(BRF_CONTAS_A_PAGAR[[#This Row],[DATA VENC]],"AAAA")</f>
        <v>2023</v>
      </c>
      <c r="N226" s="1" t="str">
        <f>UPPER(TEXT(BRF_CONTAS_A_PAGAR[[#This Row],[DATA VENC]],"MMM"))</f>
        <v>DEZ</v>
      </c>
      <c r="O226" s="1" t="str">
        <f>IF(BRF_CONTAS_A_PAGAR[[#This Row],[DATA DO PAGT]]="","",TEXT(BRF_CONTAS_A_PAGAR[[#This Row],[DATA DO PAGT]],"AAAA"))</f>
        <v/>
      </c>
      <c r="P226" s="1" t="str">
        <f>UPPER(IF(BRF_CONTAS_A_PAGAR[[#This Row],[DATA DO PAGT]]="","",TEXT(BRF_CONTAS_A_PAGAR[[#This Row],[DATA DO PAGT]],"MMM")))</f>
        <v/>
      </c>
      <c r="Q226" s="1">
        <f>IFERROR(INDEX(BRF_MÊS_A_PAGAR[NUN_MÊS],MATCH(BRF_CONTAS_A_PAGAR[[#This Row],[MÊS_VENC]],BRF_MÊS_A_PAGAR[MÊS],0)),"")</f>
        <v>12</v>
      </c>
      <c r="R226" s="1" t="str">
        <f>IF(BRF_CONTAS_A_PAGAR[[#This Row],[MÊS_PGT]]="","",IFERROR(INDEX(BRF_MÊS_A_PAGAR[NUN_MÊS],MATCH(BRF_CONTAS_A_PAGAR[[#This Row],[MÊS_PGT]],BRF_MÊS_A_PAGAR[MÊS],0)),""))</f>
        <v/>
      </c>
    </row>
    <row r="227" spans="1:18" x14ac:dyDescent="0.2">
      <c r="A227" s="3">
        <v>45264</v>
      </c>
      <c r="B227" s="1" t="s">
        <v>1166</v>
      </c>
      <c r="E227" s="4">
        <v>169</v>
      </c>
      <c r="F227" s="3"/>
      <c r="G227" s="1" t="s">
        <v>1466</v>
      </c>
      <c r="H227" s="1" t="s">
        <v>1435</v>
      </c>
      <c r="I227" s="1" t="s">
        <v>1166</v>
      </c>
      <c r="J227" s="1" t="s">
        <v>1347</v>
      </c>
      <c r="K227" s="1" t="s">
        <v>1503</v>
      </c>
      <c r="L227" s="1" t="s">
        <v>1441</v>
      </c>
      <c r="M227" s="1" t="str">
        <f>TEXT(BRF_CONTAS_A_PAGAR[[#This Row],[DATA VENC]],"AAAA")</f>
        <v>2023</v>
      </c>
      <c r="N227" s="1" t="str">
        <f>UPPER(TEXT(BRF_CONTAS_A_PAGAR[[#This Row],[DATA VENC]],"MMM"))</f>
        <v>DEZ</v>
      </c>
      <c r="O227" s="1" t="str">
        <f>IF(BRF_CONTAS_A_PAGAR[[#This Row],[DATA DO PAGT]]="","",TEXT(BRF_CONTAS_A_PAGAR[[#This Row],[DATA DO PAGT]],"AAAA"))</f>
        <v/>
      </c>
      <c r="P227" s="1" t="str">
        <f>UPPER(IF(BRF_CONTAS_A_PAGAR[[#This Row],[DATA DO PAGT]]="","",TEXT(BRF_CONTAS_A_PAGAR[[#This Row],[DATA DO PAGT]],"MMM")))</f>
        <v/>
      </c>
      <c r="Q227" s="1">
        <f>IFERROR(INDEX(BRF_MÊS_A_PAGAR[NUN_MÊS],MATCH(BRF_CONTAS_A_PAGAR[[#This Row],[MÊS_VENC]],BRF_MÊS_A_PAGAR[MÊS],0)),"")</f>
        <v>12</v>
      </c>
      <c r="R227" s="1" t="str">
        <f>IF(BRF_CONTAS_A_PAGAR[[#This Row],[MÊS_PGT]]="","",IFERROR(INDEX(BRF_MÊS_A_PAGAR[NUN_MÊS],MATCH(BRF_CONTAS_A_PAGAR[[#This Row],[MÊS_PGT]],BRF_MÊS_A_PAGAR[MÊS],0)),""))</f>
        <v/>
      </c>
    </row>
    <row r="228" spans="1:18" x14ac:dyDescent="0.2">
      <c r="A228" s="3">
        <v>45265</v>
      </c>
      <c r="B228" s="1" t="s">
        <v>3420</v>
      </c>
      <c r="E228" s="4">
        <v>8651.9599999999991</v>
      </c>
      <c r="F228" s="3"/>
      <c r="G228" s="1" t="s">
        <v>1466</v>
      </c>
      <c r="H228" s="1" t="s">
        <v>1339</v>
      </c>
      <c r="I228" s="1" t="s">
        <v>3412</v>
      </c>
      <c r="J228" s="1" t="s">
        <v>1347</v>
      </c>
      <c r="K228" s="1" t="s">
        <v>1503</v>
      </c>
      <c r="M228" s="1" t="str">
        <f>TEXT(BRF_CONTAS_A_PAGAR[[#This Row],[DATA VENC]],"AAAA")</f>
        <v>2023</v>
      </c>
      <c r="N228" s="1" t="str">
        <f>UPPER(TEXT(BRF_CONTAS_A_PAGAR[[#This Row],[DATA VENC]],"MMM"))</f>
        <v>DEZ</v>
      </c>
      <c r="O228" s="1" t="str">
        <f>IF(BRF_CONTAS_A_PAGAR[[#This Row],[DATA DO PAGT]]="","",TEXT(BRF_CONTAS_A_PAGAR[[#This Row],[DATA DO PAGT]],"AAAA"))</f>
        <v/>
      </c>
      <c r="P228" s="1" t="str">
        <f>UPPER(IF(BRF_CONTAS_A_PAGAR[[#This Row],[DATA DO PAGT]]="","",TEXT(BRF_CONTAS_A_PAGAR[[#This Row],[DATA DO PAGT]],"MMM")))</f>
        <v/>
      </c>
      <c r="Q228" s="1">
        <f>IFERROR(INDEX(BRF_MÊS_A_PAGAR[NUN_MÊS],MATCH(BRF_CONTAS_A_PAGAR[[#This Row],[MÊS_VENC]],BRF_MÊS_A_PAGAR[MÊS],0)),"")</f>
        <v>12</v>
      </c>
      <c r="R228" s="1" t="str">
        <f>IF(BRF_CONTAS_A_PAGAR[[#This Row],[MÊS_PGT]]="","",IFERROR(INDEX(BRF_MÊS_A_PAGAR[NUN_MÊS],MATCH(BRF_CONTAS_A_PAGAR[[#This Row],[MÊS_PGT]],BRF_MÊS_A_PAGAR[MÊS],0)),""))</f>
        <v/>
      </c>
    </row>
    <row r="229" spans="1:18" x14ac:dyDescent="0.2">
      <c r="A229" s="3">
        <v>45266</v>
      </c>
      <c r="B229" s="1" t="s">
        <v>1386</v>
      </c>
      <c r="C229" s="1" t="s">
        <v>1341</v>
      </c>
      <c r="D229" s="1" t="s">
        <v>1381</v>
      </c>
      <c r="E229" s="4">
        <v>7503.33</v>
      </c>
      <c r="F229" s="3"/>
      <c r="G229" s="1" t="s">
        <v>1466</v>
      </c>
      <c r="H229" s="1" t="s">
        <v>1339</v>
      </c>
      <c r="I229" s="1" t="s">
        <v>3456</v>
      </c>
      <c r="J229" s="1" t="s">
        <v>1347</v>
      </c>
      <c r="K229" s="1" t="s">
        <v>1348</v>
      </c>
      <c r="L229" s="1" t="s">
        <v>1349</v>
      </c>
      <c r="M229" s="1" t="str">
        <f>TEXT(BRF_CONTAS_A_PAGAR[[#This Row],[DATA VENC]],"AAAA")</f>
        <v>2023</v>
      </c>
      <c r="N229" s="1" t="str">
        <f>UPPER(TEXT(BRF_CONTAS_A_PAGAR[[#This Row],[DATA VENC]],"MMM"))</f>
        <v>DEZ</v>
      </c>
      <c r="O229" s="1" t="str">
        <f>IF(BRF_CONTAS_A_PAGAR[[#This Row],[DATA DO PAGT]]="","",TEXT(BRF_CONTAS_A_PAGAR[[#This Row],[DATA DO PAGT]],"AAAA"))</f>
        <v/>
      </c>
      <c r="P229" s="1" t="str">
        <f>UPPER(IF(BRF_CONTAS_A_PAGAR[[#This Row],[DATA DO PAGT]]="","",TEXT(BRF_CONTAS_A_PAGAR[[#This Row],[DATA DO PAGT]],"MMM")))</f>
        <v/>
      </c>
      <c r="Q229" s="1">
        <f>IFERROR(INDEX(BRF_MÊS_A_PAGAR[NUN_MÊS],MATCH(BRF_CONTAS_A_PAGAR[[#This Row],[MÊS_VENC]],BRF_MÊS_A_PAGAR[MÊS],0)),"")</f>
        <v>12</v>
      </c>
      <c r="R229" s="1" t="str">
        <f>IF(BRF_CONTAS_A_PAGAR[[#This Row],[MÊS_PGT]]="","",IFERROR(INDEX(BRF_MÊS_A_PAGAR[NUN_MÊS],MATCH(BRF_CONTAS_A_PAGAR[[#This Row],[MÊS_PGT]],BRF_MÊS_A_PAGAR[MÊS],0)),""))</f>
        <v/>
      </c>
    </row>
    <row r="230" spans="1:18" x14ac:dyDescent="0.2">
      <c r="A230" s="3">
        <v>45267</v>
      </c>
      <c r="B230" s="1" t="s">
        <v>1368</v>
      </c>
      <c r="C230" s="1" t="s">
        <v>1341</v>
      </c>
      <c r="D230" s="1">
        <v>2192457</v>
      </c>
      <c r="E230" s="4">
        <v>4656.21</v>
      </c>
      <c r="F230" s="3"/>
      <c r="G230" s="1" t="s">
        <v>1466</v>
      </c>
      <c r="H230" s="1" t="s">
        <v>1339</v>
      </c>
      <c r="I230" s="1" t="s">
        <v>3456</v>
      </c>
      <c r="J230" s="1" t="s">
        <v>1347</v>
      </c>
      <c r="K230" s="1" t="s">
        <v>1348</v>
      </c>
      <c r="L230" s="1" t="s">
        <v>1349</v>
      </c>
      <c r="M230" s="1" t="str">
        <f>TEXT(BRF_CONTAS_A_PAGAR[[#This Row],[DATA VENC]],"AAAA")</f>
        <v>2023</v>
      </c>
      <c r="N230" s="1" t="str">
        <f>UPPER(TEXT(BRF_CONTAS_A_PAGAR[[#This Row],[DATA VENC]],"MMM"))</f>
        <v>DEZ</v>
      </c>
      <c r="O230" s="1" t="str">
        <f>IF(BRF_CONTAS_A_PAGAR[[#This Row],[DATA DO PAGT]]="","",TEXT(BRF_CONTAS_A_PAGAR[[#This Row],[DATA DO PAGT]],"AAAA"))</f>
        <v/>
      </c>
      <c r="P230" s="1" t="str">
        <f>UPPER(IF(BRF_CONTAS_A_PAGAR[[#This Row],[DATA DO PAGT]]="","",TEXT(BRF_CONTAS_A_PAGAR[[#This Row],[DATA DO PAGT]],"MMM")))</f>
        <v/>
      </c>
      <c r="Q230" s="1">
        <f>IFERROR(INDEX(BRF_MÊS_A_PAGAR[NUN_MÊS],MATCH(BRF_CONTAS_A_PAGAR[[#This Row],[MÊS_VENC]],BRF_MÊS_A_PAGAR[MÊS],0)),"")</f>
        <v>12</v>
      </c>
      <c r="R230" s="1" t="str">
        <f>IF(BRF_CONTAS_A_PAGAR[[#This Row],[MÊS_PGT]]="","",IFERROR(INDEX(BRF_MÊS_A_PAGAR[NUN_MÊS],MATCH(BRF_CONTAS_A_PAGAR[[#This Row],[MÊS_PGT]],BRF_MÊS_A_PAGAR[MÊS],0)),""))</f>
        <v/>
      </c>
    </row>
    <row r="231" spans="1:18" x14ac:dyDescent="0.2">
      <c r="A231" s="3">
        <v>45267</v>
      </c>
      <c r="B231" s="1" t="s">
        <v>1169</v>
      </c>
      <c r="E231" s="4">
        <v>450</v>
      </c>
      <c r="F231" s="3"/>
      <c r="G231" s="1" t="s">
        <v>1466</v>
      </c>
      <c r="H231" s="1" t="s">
        <v>1435</v>
      </c>
      <c r="I231" s="1" t="s">
        <v>1442</v>
      </c>
      <c r="J231" s="1" t="s">
        <v>1347</v>
      </c>
      <c r="K231" s="1" t="s">
        <v>1516</v>
      </c>
      <c r="L231" s="1" t="s">
        <v>1463</v>
      </c>
      <c r="M231" s="1" t="str">
        <f>TEXT(BRF_CONTAS_A_PAGAR[[#This Row],[DATA VENC]],"AAAA")</f>
        <v>2023</v>
      </c>
      <c r="N231" s="1" t="str">
        <f>UPPER(TEXT(BRF_CONTAS_A_PAGAR[[#This Row],[DATA VENC]],"MMM"))</f>
        <v>DEZ</v>
      </c>
      <c r="O231" s="1" t="str">
        <f>IF(BRF_CONTAS_A_PAGAR[[#This Row],[DATA DO PAGT]]="","",TEXT(BRF_CONTAS_A_PAGAR[[#This Row],[DATA DO PAGT]],"AAAA"))</f>
        <v/>
      </c>
      <c r="P231" s="1" t="str">
        <f>UPPER(IF(BRF_CONTAS_A_PAGAR[[#This Row],[DATA DO PAGT]]="","",TEXT(BRF_CONTAS_A_PAGAR[[#This Row],[DATA DO PAGT]],"MMM")))</f>
        <v/>
      </c>
      <c r="Q231" s="1">
        <f>IFERROR(INDEX(BRF_MÊS_A_PAGAR[NUN_MÊS],MATCH(BRF_CONTAS_A_PAGAR[[#This Row],[MÊS_VENC]],BRF_MÊS_A_PAGAR[MÊS],0)),"")</f>
        <v>12</v>
      </c>
      <c r="R231" s="1" t="str">
        <f>IF(BRF_CONTAS_A_PAGAR[[#This Row],[MÊS_PGT]]="","",IFERROR(INDEX(BRF_MÊS_A_PAGAR[NUN_MÊS],MATCH(BRF_CONTAS_A_PAGAR[[#This Row],[MÊS_PGT]],BRF_MÊS_A_PAGAR[MÊS],0)),""))</f>
        <v/>
      </c>
    </row>
    <row r="232" spans="1:18" x14ac:dyDescent="0.2">
      <c r="A232" s="3">
        <v>45267</v>
      </c>
      <c r="B232" s="1" t="s">
        <v>1448</v>
      </c>
      <c r="C232" s="1" t="s">
        <v>1341</v>
      </c>
      <c r="D232" s="1" t="s">
        <v>1449</v>
      </c>
      <c r="E232" s="4">
        <v>1400</v>
      </c>
      <c r="F232" s="3"/>
      <c r="G232" s="1" t="s">
        <v>1466</v>
      </c>
      <c r="H232" s="1" t="s">
        <v>1435</v>
      </c>
      <c r="I232" s="1" t="s">
        <v>1450</v>
      </c>
      <c r="J232" s="1" t="s">
        <v>1347</v>
      </c>
      <c r="K232" s="1" t="s">
        <v>1503</v>
      </c>
      <c r="L232" s="1" t="s">
        <v>1441</v>
      </c>
      <c r="M232" s="1" t="str">
        <f>TEXT(BRF_CONTAS_A_PAGAR[[#This Row],[DATA VENC]],"AAAA")</f>
        <v>2023</v>
      </c>
      <c r="N232" s="1" t="str">
        <f>UPPER(TEXT(BRF_CONTAS_A_PAGAR[[#This Row],[DATA VENC]],"MMM"))</f>
        <v>DEZ</v>
      </c>
      <c r="O232" s="1" t="str">
        <f>IF(BRF_CONTAS_A_PAGAR[[#This Row],[DATA DO PAGT]]="","",TEXT(BRF_CONTAS_A_PAGAR[[#This Row],[DATA DO PAGT]],"AAAA"))</f>
        <v/>
      </c>
      <c r="P232" s="1" t="str">
        <f>UPPER(IF(BRF_CONTAS_A_PAGAR[[#This Row],[DATA DO PAGT]]="","",TEXT(BRF_CONTAS_A_PAGAR[[#This Row],[DATA DO PAGT]],"MMM")))</f>
        <v/>
      </c>
      <c r="Q232" s="1">
        <f>IFERROR(INDEX(BRF_MÊS_A_PAGAR[NUN_MÊS],MATCH(BRF_CONTAS_A_PAGAR[[#This Row],[MÊS_VENC]],BRF_MÊS_A_PAGAR[MÊS],0)),"")</f>
        <v>12</v>
      </c>
      <c r="R232" s="1" t="str">
        <f>IF(BRF_CONTAS_A_PAGAR[[#This Row],[MÊS_PGT]]="","",IFERROR(INDEX(BRF_MÊS_A_PAGAR[NUN_MÊS],MATCH(BRF_CONTAS_A_PAGAR[[#This Row],[MÊS_PGT]],BRF_MÊS_A_PAGAR[MÊS],0)),""))</f>
        <v/>
      </c>
    </row>
    <row r="233" spans="1:18" x14ac:dyDescent="0.2">
      <c r="A233" s="3">
        <v>45267</v>
      </c>
      <c r="B233" s="1" t="s">
        <v>1455</v>
      </c>
      <c r="C233" s="1" t="s">
        <v>1341</v>
      </c>
      <c r="D233" s="1" t="s">
        <v>1449</v>
      </c>
      <c r="E233" s="4">
        <v>1618.1</v>
      </c>
      <c r="F233" s="3"/>
      <c r="G233" s="1" t="s">
        <v>1466</v>
      </c>
      <c r="H233" s="1" t="s">
        <v>1435</v>
      </c>
      <c r="I233" s="1" t="s">
        <v>1456</v>
      </c>
      <c r="J233" s="1" t="s">
        <v>1347</v>
      </c>
      <c r="K233" s="1" t="s">
        <v>1516</v>
      </c>
      <c r="L233" s="1" t="s">
        <v>1443</v>
      </c>
      <c r="M233" s="1" t="str">
        <f>TEXT(BRF_CONTAS_A_PAGAR[[#This Row],[DATA VENC]],"AAAA")</f>
        <v>2023</v>
      </c>
      <c r="N233" s="1" t="str">
        <f>UPPER(TEXT(BRF_CONTAS_A_PAGAR[[#This Row],[DATA VENC]],"MMM"))</f>
        <v>DEZ</v>
      </c>
      <c r="O233" s="1" t="str">
        <f>IF(BRF_CONTAS_A_PAGAR[[#This Row],[DATA DO PAGT]]="","",TEXT(BRF_CONTAS_A_PAGAR[[#This Row],[DATA DO PAGT]],"AAAA"))</f>
        <v/>
      </c>
      <c r="P233" s="1" t="str">
        <f>UPPER(IF(BRF_CONTAS_A_PAGAR[[#This Row],[DATA DO PAGT]]="","",TEXT(BRF_CONTAS_A_PAGAR[[#This Row],[DATA DO PAGT]],"MMM")))</f>
        <v/>
      </c>
      <c r="Q233" s="1">
        <f>IFERROR(INDEX(BRF_MÊS_A_PAGAR[NUN_MÊS],MATCH(BRF_CONTAS_A_PAGAR[[#This Row],[MÊS_VENC]],BRF_MÊS_A_PAGAR[MÊS],0)),"")</f>
        <v>12</v>
      </c>
      <c r="R233" s="1" t="str">
        <f>IF(BRF_CONTAS_A_PAGAR[[#This Row],[MÊS_PGT]]="","",IFERROR(INDEX(BRF_MÊS_A_PAGAR[NUN_MÊS],MATCH(BRF_CONTAS_A_PAGAR[[#This Row],[MÊS_PGT]],BRF_MÊS_A_PAGAR[MÊS],0)),""))</f>
        <v/>
      </c>
    </row>
    <row r="234" spans="1:18" x14ac:dyDescent="0.2">
      <c r="A234" s="3">
        <v>45268</v>
      </c>
      <c r="B234" s="1" t="s">
        <v>1345</v>
      </c>
      <c r="C234" s="1" t="s">
        <v>1341</v>
      </c>
      <c r="D234" s="1">
        <v>20035734765</v>
      </c>
      <c r="E234" s="4">
        <v>9402</v>
      </c>
      <c r="F234" s="3"/>
      <c r="G234" s="1" t="s">
        <v>1466</v>
      </c>
      <c r="H234" s="1" t="s">
        <v>1339</v>
      </c>
      <c r="I234" s="1" t="s">
        <v>3456</v>
      </c>
      <c r="J234" s="1" t="s">
        <v>1347</v>
      </c>
      <c r="K234" s="1" t="s">
        <v>1348</v>
      </c>
      <c r="L234" s="1" t="s">
        <v>1349</v>
      </c>
      <c r="M234" s="1" t="str">
        <f>TEXT(BRF_CONTAS_A_PAGAR[[#This Row],[DATA VENC]],"AAAA")</f>
        <v>2023</v>
      </c>
      <c r="N234" s="1" t="str">
        <f>UPPER(TEXT(BRF_CONTAS_A_PAGAR[[#This Row],[DATA VENC]],"MMM"))</f>
        <v>DEZ</v>
      </c>
      <c r="O234" s="1" t="str">
        <f>IF(BRF_CONTAS_A_PAGAR[[#This Row],[DATA DO PAGT]]="","",TEXT(BRF_CONTAS_A_PAGAR[[#This Row],[DATA DO PAGT]],"AAAA"))</f>
        <v/>
      </c>
      <c r="P234" s="1" t="str">
        <f>UPPER(IF(BRF_CONTAS_A_PAGAR[[#This Row],[DATA DO PAGT]]="","",TEXT(BRF_CONTAS_A_PAGAR[[#This Row],[DATA DO PAGT]],"MMM")))</f>
        <v/>
      </c>
      <c r="Q234" s="1">
        <f>IFERROR(INDEX(BRF_MÊS_A_PAGAR[NUN_MÊS],MATCH(BRF_CONTAS_A_PAGAR[[#This Row],[MÊS_VENC]],BRF_MÊS_A_PAGAR[MÊS],0)),"")</f>
        <v>12</v>
      </c>
      <c r="R234" s="1" t="str">
        <f>IF(BRF_CONTAS_A_PAGAR[[#This Row],[MÊS_PGT]]="","",IFERROR(INDEX(BRF_MÊS_A_PAGAR[NUN_MÊS],MATCH(BRF_CONTAS_A_PAGAR[[#This Row],[MÊS_PGT]],BRF_MÊS_A_PAGAR[MÊS],0)),""))</f>
        <v/>
      </c>
    </row>
    <row r="235" spans="1:18" x14ac:dyDescent="0.2">
      <c r="A235" s="3">
        <v>45268</v>
      </c>
      <c r="B235" s="1" t="s">
        <v>1358</v>
      </c>
      <c r="C235" s="1" t="s">
        <v>1341</v>
      </c>
      <c r="D235" s="1">
        <v>2192849</v>
      </c>
      <c r="E235" s="4">
        <v>1552.88</v>
      </c>
      <c r="F235" s="3"/>
      <c r="G235" s="1" t="s">
        <v>1466</v>
      </c>
      <c r="H235" s="1" t="s">
        <v>1339</v>
      </c>
      <c r="I235" s="1" t="s">
        <v>3456</v>
      </c>
      <c r="J235" s="1" t="s">
        <v>1347</v>
      </c>
      <c r="K235" s="1" t="s">
        <v>1348</v>
      </c>
      <c r="L235" s="1" t="s">
        <v>1349</v>
      </c>
      <c r="M235" s="1" t="str">
        <f>TEXT(BRF_CONTAS_A_PAGAR[[#This Row],[DATA VENC]],"AAAA")</f>
        <v>2023</v>
      </c>
      <c r="N235" s="1" t="str">
        <f>UPPER(TEXT(BRF_CONTAS_A_PAGAR[[#This Row],[DATA VENC]],"MMM"))</f>
        <v>DEZ</v>
      </c>
      <c r="O235" s="1" t="str">
        <f>IF(BRF_CONTAS_A_PAGAR[[#This Row],[DATA DO PAGT]]="","",TEXT(BRF_CONTAS_A_PAGAR[[#This Row],[DATA DO PAGT]],"AAAA"))</f>
        <v/>
      </c>
      <c r="P235" s="1" t="str">
        <f>UPPER(IF(BRF_CONTAS_A_PAGAR[[#This Row],[DATA DO PAGT]]="","",TEXT(BRF_CONTAS_A_PAGAR[[#This Row],[DATA DO PAGT]],"MMM")))</f>
        <v/>
      </c>
      <c r="Q235" s="1">
        <f>IFERROR(INDEX(BRF_MÊS_A_PAGAR[NUN_MÊS],MATCH(BRF_CONTAS_A_PAGAR[[#This Row],[MÊS_VENC]],BRF_MÊS_A_PAGAR[MÊS],0)),"")</f>
        <v>12</v>
      </c>
      <c r="R235" s="1" t="str">
        <f>IF(BRF_CONTAS_A_PAGAR[[#This Row],[MÊS_PGT]]="","",IFERROR(INDEX(BRF_MÊS_A_PAGAR[NUN_MÊS],MATCH(BRF_CONTAS_A_PAGAR[[#This Row],[MÊS_PGT]],BRF_MÊS_A_PAGAR[MÊS],0)),""))</f>
        <v/>
      </c>
    </row>
    <row r="236" spans="1:18" x14ac:dyDescent="0.2">
      <c r="A236" s="3">
        <v>45268</v>
      </c>
      <c r="B236" s="1" t="s">
        <v>1363</v>
      </c>
      <c r="C236" s="1" t="s">
        <v>1341</v>
      </c>
      <c r="D236" s="1">
        <v>2192846</v>
      </c>
      <c r="E236" s="4">
        <v>1552.88</v>
      </c>
      <c r="F236" s="3"/>
      <c r="G236" s="1" t="s">
        <v>1466</v>
      </c>
      <c r="H236" s="1" t="s">
        <v>1339</v>
      </c>
      <c r="I236" s="1" t="s">
        <v>3456</v>
      </c>
      <c r="J236" s="1" t="s">
        <v>1347</v>
      </c>
      <c r="K236" s="1" t="s">
        <v>1348</v>
      </c>
      <c r="L236" s="1" t="s">
        <v>1349</v>
      </c>
      <c r="M236" s="1" t="str">
        <f>TEXT(BRF_CONTAS_A_PAGAR[[#This Row],[DATA VENC]],"AAAA")</f>
        <v>2023</v>
      </c>
      <c r="N236" s="1" t="str">
        <f>UPPER(TEXT(BRF_CONTAS_A_PAGAR[[#This Row],[DATA VENC]],"MMM"))</f>
        <v>DEZ</v>
      </c>
      <c r="O236" s="1" t="str">
        <f>IF(BRF_CONTAS_A_PAGAR[[#This Row],[DATA DO PAGT]]="","",TEXT(BRF_CONTAS_A_PAGAR[[#This Row],[DATA DO PAGT]],"AAAA"))</f>
        <v/>
      </c>
      <c r="P236" s="1" t="str">
        <f>UPPER(IF(BRF_CONTAS_A_PAGAR[[#This Row],[DATA DO PAGT]]="","",TEXT(BRF_CONTAS_A_PAGAR[[#This Row],[DATA DO PAGT]],"MMM")))</f>
        <v/>
      </c>
      <c r="Q236" s="1">
        <f>IFERROR(INDEX(BRF_MÊS_A_PAGAR[NUN_MÊS],MATCH(BRF_CONTAS_A_PAGAR[[#This Row],[MÊS_VENC]],BRF_MÊS_A_PAGAR[MÊS],0)),"")</f>
        <v>12</v>
      </c>
      <c r="R236" s="1" t="str">
        <f>IF(BRF_CONTAS_A_PAGAR[[#This Row],[MÊS_PGT]]="","",IFERROR(INDEX(BRF_MÊS_A_PAGAR[NUN_MÊS],MATCH(BRF_CONTAS_A_PAGAR[[#This Row],[MÊS_PGT]],BRF_MÊS_A_PAGAR[MÊS],0)),""))</f>
        <v/>
      </c>
    </row>
    <row r="237" spans="1:18" x14ac:dyDescent="0.2">
      <c r="A237" s="3">
        <v>45271</v>
      </c>
      <c r="B237" s="1" t="s">
        <v>1497</v>
      </c>
      <c r="C237" s="1" t="s">
        <v>1341</v>
      </c>
      <c r="D237" s="1" t="s">
        <v>1492</v>
      </c>
      <c r="E237" s="4">
        <v>10786.99</v>
      </c>
      <c r="F237" s="3"/>
      <c r="G237" s="1" t="s">
        <v>1466</v>
      </c>
      <c r="H237" s="1" t="s">
        <v>1339</v>
      </c>
      <c r="I237" s="1" t="s">
        <v>3456</v>
      </c>
      <c r="J237" s="1" t="s">
        <v>1347</v>
      </c>
      <c r="K237" s="1" t="s">
        <v>1348</v>
      </c>
      <c r="L237" s="1" t="s">
        <v>1460</v>
      </c>
      <c r="M237" s="1" t="str">
        <f>TEXT(BRF_CONTAS_A_PAGAR[[#This Row],[DATA VENC]],"AAAA")</f>
        <v>2023</v>
      </c>
      <c r="N237" s="1" t="str">
        <f>UPPER(TEXT(BRF_CONTAS_A_PAGAR[[#This Row],[DATA VENC]],"MMM"))</f>
        <v>DEZ</v>
      </c>
      <c r="O237" s="1" t="str">
        <f>IF(BRF_CONTAS_A_PAGAR[[#This Row],[DATA DO PAGT]]="","",TEXT(BRF_CONTAS_A_PAGAR[[#This Row],[DATA DO PAGT]],"AAAA"))</f>
        <v/>
      </c>
      <c r="P237" s="1" t="str">
        <f>UPPER(IF(BRF_CONTAS_A_PAGAR[[#This Row],[DATA DO PAGT]]="","",TEXT(BRF_CONTAS_A_PAGAR[[#This Row],[DATA DO PAGT]],"MMM")))</f>
        <v/>
      </c>
      <c r="Q237" s="1">
        <f>IFERROR(INDEX(BRF_MÊS_A_PAGAR[NUN_MÊS],MATCH(BRF_CONTAS_A_PAGAR[[#This Row],[MÊS_VENC]],BRF_MÊS_A_PAGAR[MÊS],0)),"")</f>
        <v>12</v>
      </c>
      <c r="R237" s="1" t="str">
        <f>IF(BRF_CONTAS_A_PAGAR[[#This Row],[MÊS_PGT]]="","",IFERROR(INDEX(BRF_MÊS_A_PAGAR[NUN_MÊS],MATCH(BRF_CONTAS_A_PAGAR[[#This Row],[MÊS_PGT]],BRF_MÊS_A_PAGAR[MÊS],0)),""))</f>
        <v/>
      </c>
    </row>
    <row r="238" spans="1:18" x14ac:dyDescent="0.2">
      <c r="A238" s="3">
        <v>45271</v>
      </c>
      <c r="B238" s="1" t="s">
        <v>1491</v>
      </c>
      <c r="C238" s="1" t="s">
        <v>1341</v>
      </c>
      <c r="D238" s="1" t="s">
        <v>1487</v>
      </c>
      <c r="E238" s="4">
        <v>10786.99</v>
      </c>
      <c r="F238" s="3"/>
      <c r="G238" s="1" t="s">
        <v>1466</v>
      </c>
      <c r="H238" s="1" t="s">
        <v>1339</v>
      </c>
      <c r="I238" s="1" t="s">
        <v>3456</v>
      </c>
      <c r="J238" s="1" t="s">
        <v>1347</v>
      </c>
      <c r="K238" s="1" t="s">
        <v>1348</v>
      </c>
      <c r="L238" s="1" t="s">
        <v>1460</v>
      </c>
      <c r="M238" s="1" t="str">
        <f>TEXT(BRF_CONTAS_A_PAGAR[[#This Row],[DATA VENC]],"AAAA")</f>
        <v>2023</v>
      </c>
      <c r="N238" s="1" t="str">
        <f>UPPER(TEXT(BRF_CONTAS_A_PAGAR[[#This Row],[DATA VENC]],"MMM"))</f>
        <v>DEZ</v>
      </c>
      <c r="O238" s="1" t="str">
        <f>IF(BRF_CONTAS_A_PAGAR[[#This Row],[DATA DO PAGT]]="","",TEXT(BRF_CONTAS_A_PAGAR[[#This Row],[DATA DO PAGT]],"AAAA"))</f>
        <v/>
      </c>
      <c r="P238" s="1" t="str">
        <f>UPPER(IF(BRF_CONTAS_A_PAGAR[[#This Row],[DATA DO PAGT]]="","",TEXT(BRF_CONTAS_A_PAGAR[[#This Row],[DATA DO PAGT]],"MMM")))</f>
        <v/>
      </c>
      <c r="Q238" s="1">
        <f>IFERROR(INDEX(BRF_MÊS_A_PAGAR[NUN_MÊS],MATCH(BRF_CONTAS_A_PAGAR[[#This Row],[MÊS_VENC]],BRF_MÊS_A_PAGAR[MÊS],0)),"")</f>
        <v>12</v>
      </c>
      <c r="R238" s="1" t="str">
        <f>IF(BRF_CONTAS_A_PAGAR[[#This Row],[MÊS_PGT]]="","",IFERROR(INDEX(BRF_MÊS_A_PAGAR[NUN_MÊS],MATCH(BRF_CONTAS_A_PAGAR[[#This Row],[MÊS_PGT]],BRF_MÊS_A_PAGAR[MÊS],0)),""))</f>
        <v/>
      </c>
    </row>
    <row r="239" spans="1:18" x14ac:dyDescent="0.2">
      <c r="A239" s="3">
        <v>45271</v>
      </c>
      <c r="B239" s="1" t="s">
        <v>1179</v>
      </c>
      <c r="E239" s="4">
        <v>272.95</v>
      </c>
      <c r="F239" s="3"/>
      <c r="G239" s="1" t="s">
        <v>1466</v>
      </c>
      <c r="H239" s="1" t="s">
        <v>1435</v>
      </c>
      <c r="I239" s="1" t="s">
        <v>1499</v>
      </c>
      <c r="J239" s="1" t="s">
        <v>1347</v>
      </c>
      <c r="K239" s="1" t="s">
        <v>1516</v>
      </c>
      <c r="L239" s="1" t="s">
        <v>1464</v>
      </c>
      <c r="M239" s="1" t="str">
        <f>TEXT(BRF_CONTAS_A_PAGAR[[#This Row],[DATA VENC]],"AAAA")</f>
        <v>2023</v>
      </c>
      <c r="N239" s="1" t="str">
        <f>UPPER(TEXT(BRF_CONTAS_A_PAGAR[[#This Row],[DATA VENC]],"MMM"))</f>
        <v>DEZ</v>
      </c>
      <c r="O239" s="1" t="str">
        <f>IF(BRF_CONTAS_A_PAGAR[[#This Row],[DATA DO PAGT]]="","",TEXT(BRF_CONTAS_A_PAGAR[[#This Row],[DATA DO PAGT]],"AAAA"))</f>
        <v/>
      </c>
      <c r="P239" s="1" t="str">
        <f>UPPER(IF(BRF_CONTAS_A_PAGAR[[#This Row],[DATA DO PAGT]]="","",TEXT(BRF_CONTAS_A_PAGAR[[#This Row],[DATA DO PAGT]],"MMM")))</f>
        <v/>
      </c>
      <c r="Q239" s="1">
        <f>IFERROR(INDEX(BRF_MÊS_A_PAGAR[NUN_MÊS],MATCH(BRF_CONTAS_A_PAGAR[[#This Row],[MÊS_VENC]],BRF_MÊS_A_PAGAR[MÊS],0)),"")</f>
        <v>12</v>
      </c>
      <c r="R239" s="1" t="str">
        <f>IF(BRF_CONTAS_A_PAGAR[[#This Row],[MÊS_PGT]]="","",IFERROR(INDEX(BRF_MÊS_A_PAGAR[NUN_MÊS],MATCH(BRF_CONTAS_A_PAGAR[[#This Row],[MÊS_PGT]],BRF_MÊS_A_PAGAR[MÊS],0)),""))</f>
        <v/>
      </c>
    </row>
    <row r="240" spans="1:18" x14ac:dyDescent="0.2">
      <c r="A240" s="3">
        <v>45271</v>
      </c>
      <c r="B240" s="1" t="s">
        <v>1180</v>
      </c>
      <c r="E240" s="4">
        <v>155</v>
      </c>
      <c r="F240" s="3"/>
      <c r="G240" s="1" t="s">
        <v>1466</v>
      </c>
      <c r="H240" s="1" t="s">
        <v>1435</v>
      </c>
      <c r="I240" s="1" t="s">
        <v>1499</v>
      </c>
      <c r="J240" s="1" t="s">
        <v>1347</v>
      </c>
      <c r="K240" s="1" t="s">
        <v>1516</v>
      </c>
      <c r="L240" s="1" t="s">
        <v>1464</v>
      </c>
      <c r="M240" s="1" t="str">
        <f>TEXT(BRF_CONTAS_A_PAGAR[[#This Row],[DATA VENC]],"AAAA")</f>
        <v>2023</v>
      </c>
      <c r="N240" s="1" t="str">
        <f>UPPER(TEXT(BRF_CONTAS_A_PAGAR[[#This Row],[DATA VENC]],"MMM"))</f>
        <v>DEZ</v>
      </c>
      <c r="O240" s="1" t="str">
        <f>IF(BRF_CONTAS_A_PAGAR[[#This Row],[DATA DO PAGT]]="","",TEXT(BRF_CONTAS_A_PAGAR[[#This Row],[DATA DO PAGT]],"AAAA"))</f>
        <v/>
      </c>
      <c r="P240" s="1" t="str">
        <f>UPPER(IF(BRF_CONTAS_A_PAGAR[[#This Row],[DATA DO PAGT]]="","",TEXT(BRF_CONTAS_A_PAGAR[[#This Row],[DATA DO PAGT]],"MMM")))</f>
        <v/>
      </c>
      <c r="Q240" s="1">
        <f>IFERROR(INDEX(BRF_MÊS_A_PAGAR[NUN_MÊS],MATCH(BRF_CONTAS_A_PAGAR[[#This Row],[MÊS_VENC]],BRF_MÊS_A_PAGAR[MÊS],0)),"")</f>
        <v>12</v>
      </c>
      <c r="R240" s="1" t="str">
        <f>IF(BRF_CONTAS_A_PAGAR[[#This Row],[MÊS_PGT]]="","",IFERROR(INDEX(BRF_MÊS_A_PAGAR[NUN_MÊS],MATCH(BRF_CONTAS_A_PAGAR[[#This Row],[MÊS_PGT]],BRF_MÊS_A_PAGAR[MÊS],0)),""))</f>
        <v/>
      </c>
    </row>
    <row r="241" spans="1:18" x14ac:dyDescent="0.2">
      <c r="A241" s="3">
        <v>45271</v>
      </c>
      <c r="B241" s="1" t="s">
        <v>1213</v>
      </c>
      <c r="E241" s="4">
        <v>1000</v>
      </c>
      <c r="F241" s="3"/>
      <c r="G241" s="1" t="s">
        <v>1466</v>
      </c>
      <c r="H241" s="1" t="s">
        <v>1435</v>
      </c>
      <c r="I241" s="1" t="s">
        <v>1509</v>
      </c>
      <c r="J241" s="1" t="s">
        <v>1347</v>
      </c>
      <c r="K241" s="1" t="s">
        <v>1516</v>
      </c>
      <c r="L241" s="1" t="s">
        <v>1468</v>
      </c>
      <c r="M241" s="1" t="str">
        <f>TEXT(BRF_CONTAS_A_PAGAR[[#This Row],[DATA VENC]],"AAAA")</f>
        <v>2023</v>
      </c>
      <c r="N241" s="1" t="str">
        <f>UPPER(TEXT(BRF_CONTAS_A_PAGAR[[#This Row],[DATA VENC]],"MMM"))</f>
        <v>DEZ</v>
      </c>
      <c r="O241" s="1" t="str">
        <f>IF(BRF_CONTAS_A_PAGAR[[#This Row],[DATA DO PAGT]]="","",TEXT(BRF_CONTAS_A_PAGAR[[#This Row],[DATA DO PAGT]],"AAAA"))</f>
        <v/>
      </c>
      <c r="P241" s="1" t="str">
        <f>UPPER(IF(BRF_CONTAS_A_PAGAR[[#This Row],[DATA DO PAGT]]="","",TEXT(BRF_CONTAS_A_PAGAR[[#This Row],[DATA DO PAGT]],"MMM")))</f>
        <v/>
      </c>
      <c r="Q241" s="1">
        <f>IFERROR(INDEX(BRF_MÊS_A_PAGAR[NUN_MÊS],MATCH(BRF_CONTAS_A_PAGAR[[#This Row],[MÊS_VENC]],BRF_MÊS_A_PAGAR[MÊS],0)),"")</f>
        <v>12</v>
      </c>
      <c r="R241" s="1" t="str">
        <f>IF(BRF_CONTAS_A_PAGAR[[#This Row],[MÊS_PGT]]="","",IFERROR(INDEX(BRF_MÊS_A_PAGAR[NUN_MÊS],MATCH(BRF_CONTAS_A_PAGAR[[#This Row],[MÊS_PGT]],BRF_MÊS_A_PAGAR[MÊS],0)),""))</f>
        <v/>
      </c>
    </row>
    <row r="242" spans="1:18" x14ac:dyDescent="0.2">
      <c r="A242" s="3">
        <v>45271</v>
      </c>
      <c r="B242" s="1" t="s">
        <v>1182</v>
      </c>
      <c r="E242" s="4">
        <v>5000</v>
      </c>
      <c r="F242" s="3"/>
      <c r="G242" s="1" t="s">
        <v>1466</v>
      </c>
      <c r="H242" s="1" t="s">
        <v>1435</v>
      </c>
      <c r="I242" s="1" t="s">
        <v>1498</v>
      </c>
      <c r="J242" s="1" t="s">
        <v>1417</v>
      </c>
      <c r="K242" s="1" t="s">
        <v>1348</v>
      </c>
      <c r="L242" s="1" t="s">
        <v>1469</v>
      </c>
      <c r="M242" s="1" t="str">
        <f>TEXT(BRF_CONTAS_A_PAGAR[[#This Row],[DATA VENC]],"AAAA")</f>
        <v>2023</v>
      </c>
      <c r="N242" s="1" t="str">
        <f>UPPER(TEXT(BRF_CONTAS_A_PAGAR[[#This Row],[DATA VENC]],"MMM"))</f>
        <v>DEZ</v>
      </c>
      <c r="O242" s="1" t="str">
        <f>IF(BRF_CONTAS_A_PAGAR[[#This Row],[DATA DO PAGT]]="","",TEXT(BRF_CONTAS_A_PAGAR[[#This Row],[DATA DO PAGT]],"AAAA"))</f>
        <v/>
      </c>
      <c r="P242" s="1" t="str">
        <f>UPPER(IF(BRF_CONTAS_A_PAGAR[[#This Row],[DATA DO PAGT]]="","",TEXT(BRF_CONTAS_A_PAGAR[[#This Row],[DATA DO PAGT]],"MMM")))</f>
        <v/>
      </c>
      <c r="Q242" s="1">
        <f>IFERROR(INDEX(BRF_MÊS_A_PAGAR[NUN_MÊS],MATCH(BRF_CONTAS_A_PAGAR[[#This Row],[MÊS_VENC]],BRF_MÊS_A_PAGAR[MÊS],0)),"")</f>
        <v>12</v>
      </c>
      <c r="R242" s="1" t="str">
        <f>IF(BRF_CONTAS_A_PAGAR[[#This Row],[MÊS_PGT]]="","",IFERROR(INDEX(BRF_MÊS_A_PAGAR[NUN_MÊS],MATCH(BRF_CONTAS_A_PAGAR[[#This Row],[MÊS_PGT]],BRF_MÊS_A_PAGAR[MÊS],0)),""))</f>
        <v/>
      </c>
    </row>
    <row r="243" spans="1:18" x14ac:dyDescent="0.2">
      <c r="A243" s="3">
        <v>45271</v>
      </c>
      <c r="B243" s="1" t="s">
        <v>1181</v>
      </c>
      <c r="E243" s="4">
        <v>100</v>
      </c>
      <c r="F243" s="3"/>
      <c r="G243" s="1" t="s">
        <v>1466</v>
      </c>
      <c r="H243" s="1" t="s">
        <v>1435</v>
      </c>
      <c r="I243" s="1" t="s">
        <v>1498</v>
      </c>
      <c r="J243" s="1" t="s">
        <v>1417</v>
      </c>
      <c r="K243" s="1" t="s">
        <v>1437</v>
      </c>
      <c r="L243" s="1" t="s">
        <v>1470</v>
      </c>
      <c r="M243" s="1" t="str">
        <f>TEXT(BRF_CONTAS_A_PAGAR[[#This Row],[DATA VENC]],"AAAA")</f>
        <v>2023</v>
      </c>
      <c r="N243" s="1" t="str">
        <f>UPPER(TEXT(BRF_CONTAS_A_PAGAR[[#This Row],[DATA VENC]],"MMM"))</f>
        <v>DEZ</v>
      </c>
      <c r="O243" s="1" t="str">
        <f>IF(BRF_CONTAS_A_PAGAR[[#This Row],[DATA DO PAGT]]="","",TEXT(BRF_CONTAS_A_PAGAR[[#This Row],[DATA DO PAGT]],"AAAA"))</f>
        <v/>
      </c>
      <c r="P243" s="1" t="str">
        <f>UPPER(IF(BRF_CONTAS_A_PAGAR[[#This Row],[DATA DO PAGT]]="","",TEXT(BRF_CONTAS_A_PAGAR[[#This Row],[DATA DO PAGT]],"MMM")))</f>
        <v/>
      </c>
      <c r="Q243" s="1">
        <f>IFERROR(INDEX(BRF_MÊS_A_PAGAR[NUN_MÊS],MATCH(BRF_CONTAS_A_PAGAR[[#This Row],[MÊS_VENC]],BRF_MÊS_A_PAGAR[MÊS],0)),"")</f>
        <v>12</v>
      </c>
      <c r="R243" s="1" t="str">
        <f>IF(BRF_CONTAS_A_PAGAR[[#This Row],[MÊS_PGT]]="","",IFERROR(INDEX(BRF_MÊS_A_PAGAR[NUN_MÊS],MATCH(BRF_CONTAS_A_PAGAR[[#This Row],[MÊS_PGT]],BRF_MÊS_A_PAGAR[MÊS],0)),""))</f>
        <v/>
      </c>
    </row>
    <row r="244" spans="1:18" x14ac:dyDescent="0.2">
      <c r="A244" s="3">
        <v>45271</v>
      </c>
      <c r="B244" s="1" t="s">
        <v>1156</v>
      </c>
      <c r="E244" s="4">
        <v>65.78</v>
      </c>
      <c r="F244" s="3"/>
      <c r="G244" s="1" t="s">
        <v>1466</v>
      </c>
      <c r="H244" s="1" t="s">
        <v>1435</v>
      </c>
      <c r="I244" s="1" t="s">
        <v>1502</v>
      </c>
      <c r="J244" s="1" t="s">
        <v>1347</v>
      </c>
      <c r="K244" s="1" t="s">
        <v>1437</v>
      </c>
      <c r="L244" s="1" t="s">
        <v>3387</v>
      </c>
      <c r="M244" s="1" t="str">
        <f>TEXT(BRF_CONTAS_A_PAGAR[[#This Row],[DATA VENC]],"AAAA")</f>
        <v>2023</v>
      </c>
      <c r="N244" s="1" t="str">
        <f>UPPER(TEXT(BRF_CONTAS_A_PAGAR[[#This Row],[DATA VENC]],"MMM"))</f>
        <v>DEZ</v>
      </c>
      <c r="O244" s="1" t="str">
        <f>IF(BRF_CONTAS_A_PAGAR[[#This Row],[DATA DO PAGT]]="","",TEXT(BRF_CONTAS_A_PAGAR[[#This Row],[DATA DO PAGT]],"AAAA"))</f>
        <v/>
      </c>
      <c r="P244" s="1" t="str">
        <f>UPPER(IF(BRF_CONTAS_A_PAGAR[[#This Row],[DATA DO PAGT]]="","",TEXT(BRF_CONTAS_A_PAGAR[[#This Row],[DATA DO PAGT]],"MMM")))</f>
        <v/>
      </c>
      <c r="Q244" s="1">
        <f>IFERROR(INDEX(BRF_MÊS_A_PAGAR[NUN_MÊS],MATCH(BRF_CONTAS_A_PAGAR[[#This Row],[MÊS_VENC]],BRF_MÊS_A_PAGAR[MÊS],0)),"")</f>
        <v>12</v>
      </c>
      <c r="R244" s="1" t="str">
        <f>IF(BRF_CONTAS_A_PAGAR[[#This Row],[MÊS_PGT]]="","",IFERROR(INDEX(BRF_MÊS_A_PAGAR[NUN_MÊS],MATCH(BRF_CONTAS_A_PAGAR[[#This Row],[MÊS_PGT]],BRF_MÊS_A_PAGAR[MÊS],0)),""))</f>
        <v/>
      </c>
    </row>
    <row r="245" spans="1:18" x14ac:dyDescent="0.2">
      <c r="A245" s="3">
        <v>45273</v>
      </c>
      <c r="B245" s="1" t="s">
        <v>1373</v>
      </c>
      <c r="C245" s="1" t="s">
        <v>1341</v>
      </c>
      <c r="D245" s="1">
        <v>2192458</v>
      </c>
      <c r="E245" s="4">
        <v>4656.21</v>
      </c>
      <c r="F245" s="3"/>
      <c r="G245" s="1" t="s">
        <v>1466</v>
      </c>
      <c r="H245" s="1" t="s">
        <v>1339</v>
      </c>
      <c r="I245" s="1" t="s">
        <v>3456</v>
      </c>
      <c r="J245" s="1" t="s">
        <v>1347</v>
      </c>
      <c r="K245" s="1" t="s">
        <v>1348</v>
      </c>
      <c r="L245" s="1" t="s">
        <v>1349</v>
      </c>
      <c r="M245" s="1" t="str">
        <f>TEXT(BRF_CONTAS_A_PAGAR[[#This Row],[DATA VENC]],"AAAA")</f>
        <v>2023</v>
      </c>
      <c r="N245" s="1" t="str">
        <f>UPPER(TEXT(BRF_CONTAS_A_PAGAR[[#This Row],[DATA VENC]],"MMM"))</f>
        <v>DEZ</v>
      </c>
      <c r="O245" s="1" t="str">
        <f>IF(BRF_CONTAS_A_PAGAR[[#This Row],[DATA DO PAGT]]="","",TEXT(BRF_CONTAS_A_PAGAR[[#This Row],[DATA DO PAGT]],"AAAA"))</f>
        <v/>
      </c>
      <c r="P245" s="1" t="str">
        <f>UPPER(IF(BRF_CONTAS_A_PAGAR[[#This Row],[DATA DO PAGT]]="","",TEXT(BRF_CONTAS_A_PAGAR[[#This Row],[DATA DO PAGT]],"MMM")))</f>
        <v/>
      </c>
      <c r="Q245" s="1">
        <f>IFERROR(INDEX(BRF_MÊS_A_PAGAR[NUN_MÊS],MATCH(BRF_CONTAS_A_PAGAR[[#This Row],[MÊS_VENC]],BRF_MÊS_A_PAGAR[MÊS],0)),"")</f>
        <v>12</v>
      </c>
      <c r="R245" s="1" t="str">
        <f>IF(BRF_CONTAS_A_PAGAR[[#This Row],[MÊS_PGT]]="","",IFERROR(INDEX(BRF_MÊS_A_PAGAR[NUN_MÊS],MATCH(BRF_CONTAS_A_PAGAR[[#This Row],[MÊS_PGT]],BRF_MÊS_A_PAGAR[MÊS],0)),""))</f>
        <v/>
      </c>
    </row>
    <row r="246" spans="1:18" x14ac:dyDescent="0.2">
      <c r="A246" s="3">
        <v>45275</v>
      </c>
      <c r="B246" s="1" t="s">
        <v>1218</v>
      </c>
      <c r="E246" s="4">
        <v>275.5</v>
      </c>
      <c r="F246" s="3"/>
      <c r="G246" s="1" t="s">
        <v>1466</v>
      </c>
      <c r="H246" s="1" t="s">
        <v>1435</v>
      </c>
      <c r="I246" s="1" t="s">
        <v>1514</v>
      </c>
      <c r="J246" s="1" t="s">
        <v>1347</v>
      </c>
      <c r="K246" s="1" t="s">
        <v>1503</v>
      </c>
      <c r="L246" s="1" t="s">
        <v>1472</v>
      </c>
      <c r="M246" s="1" t="str">
        <f>TEXT(BRF_CONTAS_A_PAGAR[[#This Row],[DATA VENC]],"AAAA")</f>
        <v>2023</v>
      </c>
      <c r="N246" s="1" t="str">
        <f>UPPER(TEXT(BRF_CONTAS_A_PAGAR[[#This Row],[DATA VENC]],"MMM"))</f>
        <v>DEZ</v>
      </c>
      <c r="O246" s="1" t="str">
        <f>IF(BRF_CONTAS_A_PAGAR[[#This Row],[DATA DO PAGT]]="","",TEXT(BRF_CONTAS_A_PAGAR[[#This Row],[DATA DO PAGT]],"AAAA"))</f>
        <v/>
      </c>
      <c r="P246" s="1" t="str">
        <f>UPPER(IF(BRF_CONTAS_A_PAGAR[[#This Row],[DATA DO PAGT]]="","",TEXT(BRF_CONTAS_A_PAGAR[[#This Row],[DATA DO PAGT]],"MMM")))</f>
        <v/>
      </c>
      <c r="Q246" s="1">
        <f>IFERROR(INDEX(BRF_MÊS_A_PAGAR[NUN_MÊS],MATCH(BRF_CONTAS_A_PAGAR[[#This Row],[MÊS_VENC]],BRF_MÊS_A_PAGAR[MÊS],0)),"")</f>
        <v>12</v>
      </c>
      <c r="R246" s="1" t="str">
        <f>IF(BRF_CONTAS_A_PAGAR[[#This Row],[MÊS_PGT]]="","",IFERROR(INDEX(BRF_MÊS_A_PAGAR[NUN_MÊS],MATCH(BRF_CONTAS_A_PAGAR[[#This Row],[MÊS_PGT]],BRF_MÊS_A_PAGAR[MÊS],0)),""))</f>
        <v/>
      </c>
    </row>
    <row r="247" spans="1:18" x14ac:dyDescent="0.2">
      <c r="A247" s="3">
        <v>45275</v>
      </c>
      <c r="B247" s="1" t="s">
        <v>1217</v>
      </c>
      <c r="E247" s="4">
        <v>173.6</v>
      </c>
      <c r="F247" s="3"/>
      <c r="G247" s="1" t="s">
        <v>1466</v>
      </c>
      <c r="H247" s="1" t="s">
        <v>1435</v>
      </c>
      <c r="I247" s="1" t="s">
        <v>1438</v>
      </c>
      <c r="J247" s="1" t="s">
        <v>1347</v>
      </c>
      <c r="K247" s="1" t="s">
        <v>1503</v>
      </c>
      <c r="L247" s="1" t="s">
        <v>1472</v>
      </c>
      <c r="M247" s="1" t="str">
        <f>TEXT(BRF_CONTAS_A_PAGAR[[#This Row],[DATA VENC]],"AAAA")</f>
        <v>2023</v>
      </c>
      <c r="N247" s="1" t="str">
        <f>UPPER(TEXT(BRF_CONTAS_A_PAGAR[[#This Row],[DATA VENC]],"MMM"))</f>
        <v>DEZ</v>
      </c>
      <c r="O247" s="1" t="str">
        <f>IF(BRF_CONTAS_A_PAGAR[[#This Row],[DATA DO PAGT]]="","",TEXT(BRF_CONTAS_A_PAGAR[[#This Row],[DATA DO PAGT]],"AAAA"))</f>
        <v/>
      </c>
      <c r="P247" s="1" t="str">
        <f>UPPER(IF(BRF_CONTAS_A_PAGAR[[#This Row],[DATA DO PAGT]]="","",TEXT(BRF_CONTAS_A_PAGAR[[#This Row],[DATA DO PAGT]],"MMM")))</f>
        <v/>
      </c>
      <c r="Q247" s="1">
        <f>IFERROR(INDEX(BRF_MÊS_A_PAGAR[NUN_MÊS],MATCH(BRF_CONTAS_A_PAGAR[[#This Row],[MÊS_VENC]],BRF_MÊS_A_PAGAR[MÊS],0)),"")</f>
        <v>12</v>
      </c>
      <c r="R247" s="1" t="str">
        <f>IF(BRF_CONTAS_A_PAGAR[[#This Row],[MÊS_PGT]]="","",IFERROR(INDEX(BRF_MÊS_A_PAGAR[NUN_MÊS],MATCH(BRF_CONTAS_A_PAGAR[[#This Row],[MÊS_PGT]],BRF_MÊS_A_PAGAR[MÊS],0)),""))</f>
        <v/>
      </c>
    </row>
    <row r="248" spans="1:18" x14ac:dyDescent="0.2">
      <c r="A248" s="3">
        <v>45275</v>
      </c>
      <c r="B248" s="1" t="s">
        <v>1270</v>
      </c>
      <c r="E248" s="4">
        <v>400</v>
      </c>
      <c r="F248" s="3"/>
      <c r="G248" s="1" t="s">
        <v>1466</v>
      </c>
      <c r="H248" s="1" t="s">
        <v>1435</v>
      </c>
      <c r="I248" s="1" t="s">
        <v>1501</v>
      </c>
      <c r="J248" s="1" t="s">
        <v>1347</v>
      </c>
      <c r="K248" s="1" t="s">
        <v>1516</v>
      </c>
      <c r="L248" s="1" t="s">
        <v>3387</v>
      </c>
      <c r="M248" s="1" t="str">
        <f>TEXT(BRF_CONTAS_A_PAGAR[[#This Row],[DATA VENC]],"AAAA")</f>
        <v>2023</v>
      </c>
      <c r="N248" s="1" t="str">
        <f>UPPER(TEXT(BRF_CONTAS_A_PAGAR[[#This Row],[DATA VENC]],"MMM"))</f>
        <v>DEZ</v>
      </c>
      <c r="O248" s="1" t="str">
        <f>IF(BRF_CONTAS_A_PAGAR[[#This Row],[DATA DO PAGT]]="","",TEXT(BRF_CONTAS_A_PAGAR[[#This Row],[DATA DO PAGT]],"AAAA"))</f>
        <v/>
      </c>
      <c r="P248" s="1" t="str">
        <f>UPPER(IF(BRF_CONTAS_A_PAGAR[[#This Row],[DATA DO PAGT]]="","",TEXT(BRF_CONTAS_A_PAGAR[[#This Row],[DATA DO PAGT]],"MMM")))</f>
        <v/>
      </c>
      <c r="Q248" s="1">
        <f>IFERROR(INDEX(BRF_MÊS_A_PAGAR[NUN_MÊS],MATCH(BRF_CONTAS_A_PAGAR[[#This Row],[MÊS_VENC]],BRF_MÊS_A_PAGAR[MÊS],0)),"")</f>
        <v>12</v>
      </c>
      <c r="R248" s="1" t="str">
        <f>IF(BRF_CONTAS_A_PAGAR[[#This Row],[MÊS_PGT]]="","",IFERROR(INDEX(BRF_MÊS_A_PAGAR[NUN_MÊS],MATCH(BRF_CONTAS_A_PAGAR[[#This Row],[MÊS_PGT]],BRF_MÊS_A_PAGAR[MÊS],0)),""))</f>
        <v/>
      </c>
    </row>
    <row r="249" spans="1:18" x14ac:dyDescent="0.2">
      <c r="A249" s="3">
        <v>45278</v>
      </c>
      <c r="B249" s="1" t="s">
        <v>1157</v>
      </c>
      <c r="E249" s="4">
        <v>350.33</v>
      </c>
      <c r="F249" s="3"/>
      <c r="G249" s="1" t="s">
        <v>1466</v>
      </c>
      <c r="H249" s="1" t="s">
        <v>1435</v>
      </c>
      <c r="I249" s="1" t="s">
        <v>1499</v>
      </c>
      <c r="J249" s="1" t="s">
        <v>1347</v>
      </c>
      <c r="K249" s="1" t="s">
        <v>1516</v>
      </c>
      <c r="L249" s="1" t="s">
        <v>1464</v>
      </c>
      <c r="M249" s="1" t="str">
        <f>TEXT(BRF_CONTAS_A_PAGAR[[#This Row],[DATA VENC]],"AAAA")</f>
        <v>2023</v>
      </c>
      <c r="N249" s="1" t="str">
        <f>UPPER(TEXT(BRF_CONTAS_A_PAGAR[[#This Row],[DATA VENC]],"MMM"))</f>
        <v>DEZ</v>
      </c>
      <c r="O249" s="1" t="str">
        <f>IF(BRF_CONTAS_A_PAGAR[[#This Row],[DATA DO PAGT]]="","",TEXT(BRF_CONTAS_A_PAGAR[[#This Row],[DATA DO PAGT]],"AAAA"))</f>
        <v/>
      </c>
      <c r="P249" s="1" t="str">
        <f>UPPER(IF(BRF_CONTAS_A_PAGAR[[#This Row],[DATA DO PAGT]]="","",TEXT(BRF_CONTAS_A_PAGAR[[#This Row],[DATA DO PAGT]],"MMM")))</f>
        <v/>
      </c>
      <c r="Q249" s="1">
        <f>IFERROR(INDEX(BRF_MÊS_A_PAGAR[NUN_MÊS],MATCH(BRF_CONTAS_A_PAGAR[[#This Row],[MÊS_VENC]],BRF_MÊS_A_PAGAR[MÊS],0)),"")</f>
        <v>12</v>
      </c>
      <c r="R249" s="1" t="str">
        <f>IF(BRF_CONTAS_A_PAGAR[[#This Row],[MÊS_PGT]]="","",IFERROR(INDEX(BRF_MÊS_A_PAGAR[NUN_MÊS],MATCH(BRF_CONTAS_A_PAGAR[[#This Row],[MÊS_PGT]],BRF_MÊS_A_PAGAR[MÊS],0)),""))</f>
        <v/>
      </c>
    </row>
    <row r="250" spans="1:18" x14ac:dyDescent="0.2">
      <c r="A250" s="3">
        <v>45278</v>
      </c>
      <c r="B250" s="1" t="s">
        <v>3373</v>
      </c>
      <c r="E250" s="4">
        <v>800</v>
      </c>
      <c r="F250" s="3"/>
      <c r="G250" s="1" t="s">
        <v>1466</v>
      </c>
      <c r="H250" s="1" t="s">
        <v>1416</v>
      </c>
      <c r="I250" s="1" t="s">
        <v>1500</v>
      </c>
      <c r="J250" s="1" t="s">
        <v>1347</v>
      </c>
      <c r="K250" s="1" t="s">
        <v>1516</v>
      </c>
      <c r="L250" s="1" t="s">
        <v>3374</v>
      </c>
      <c r="M250" s="1" t="str">
        <f>TEXT(BRF_CONTAS_A_PAGAR[[#This Row],[DATA VENC]],"AAAA")</f>
        <v>2023</v>
      </c>
      <c r="N250" s="1" t="str">
        <f>UPPER(TEXT(BRF_CONTAS_A_PAGAR[[#This Row],[DATA VENC]],"MMM"))</f>
        <v>DEZ</v>
      </c>
      <c r="O250" s="1" t="str">
        <f>IF(BRF_CONTAS_A_PAGAR[[#This Row],[DATA DO PAGT]]="","",TEXT(BRF_CONTAS_A_PAGAR[[#This Row],[DATA DO PAGT]],"AAAA"))</f>
        <v/>
      </c>
      <c r="P250" s="1" t="str">
        <f>UPPER(IF(BRF_CONTAS_A_PAGAR[[#This Row],[DATA DO PAGT]]="","",TEXT(BRF_CONTAS_A_PAGAR[[#This Row],[DATA DO PAGT]],"MMM")))</f>
        <v/>
      </c>
      <c r="Q250" s="1">
        <f>IFERROR(INDEX(BRF_MÊS_A_PAGAR[NUN_MÊS],MATCH(BRF_CONTAS_A_PAGAR[[#This Row],[MÊS_VENC]],BRF_MÊS_A_PAGAR[MÊS],0)),"")</f>
        <v>12</v>
      </c>
      <c r="R250" s="1" t="str">
        <f>IF(BRF_CONTAS_A_PAGAR[[#This Row],[MÊS_PGT]]="","",IFERROR(INDEX(BRF_MÊS_A_PAGAR[NUN_MÊS],MATCH(BRF_CONTAS_A_PAGAR[[#This Row],[MÊS_PGT]],BRF_MÊS_A_PAGAR[MÊS],0)),""))</f>
        <v/>
      </c>
    </row>
    <row r="251" spans="1:18" x14ac:dyDescent="0.2">
      <c r="A251" s="3">
        <v>45278</v>
      </c>
      <c r="B251" s="1" t="s">
        <v>1163</v>
      </c>
      <c r="C251" s="1" t="s">
        <v>1341</v>
      </c>
      <c r="D251" s="1" t="s">
        <v>1412</v>
      </c>
      <c r="E251" s="4">
        <v>25000</v>
      </c>
      <c r="F251" s="3"/>
      <c r="G251" s="1" t="s">
        <v>1466</v>
      </c>
      <c r="H251" s="1" t="s">
        <v>1435</v>
      </c>
      <c r="I251" s="1" t="s">
        <v>1436</v>
      </c>
      <c r="J251" s="1" t="s">
        <v>1347</v>
      </c>
      <c r="K251" s="1" t="s">
        <v>1348</v>
      </c>
      <c r="L251" s="1" t="s">
        <v>1457</v>
      </c>
      <c r="M251" s="1" t="str">
        <f>TEXT(BRF_CONTAS_A_PAGAR[[#This Row],[DATA VENC]],"AAAA")</f>
        <v>2023</v>
      </c>
      <c r="N251" s="1" t="str">
        <f>UPPER(TEXT(BRF_CONTAS_A_PAGAR[[#This Row],[DATA VENC]],"MMM"))</f>
        <v>DEZ</v>
      </c>
      <c r="O251" s="1" t="str">
        <f>IF(BRF_CONTAS_A_PAGAR[[#This Row],[DATA DO PAGT]]="","",TEXT(BRF_CONTAS_A_PAGAR[[#This Row],[DATA DO PAGT]],"AAAA"))</f>
        <v/>
      </c>
      <c r="P251" s="1" t="str">
        <f>UPPER(IF(BRF_CONTAS_A_PAGAR[[#This Row],[DATA DO PAGT]]="","",TEXT(BRF_CONTAS_A_PAGAR[[#This Row],[DATA DO PAGT]],"MMM")))</f>
        <v/>
      </c>
      <c r="Q251" s="1">
        <f>IFERROR(INDEX(BRF_MÊS_A_PAGAR[NUN_MÊS],MATCH(BRF_CONTAS_A_PAGAR[[#This Row],[MÊS_VENC]],BRF_MÊS_A_PAGAR[MÊS],0)),"")</f>
        <v>12</v>
      </c>
      <c r="R251" s="1" t="str">
        <f>IF(BRF_CONTAS_A_PAGAR[[#This Row],[MÊS_PGT]]="","",IFERROR(INDEX(BRF_MÊS_A_PAGAR[NUN_MÊS],MATCH(BRF_CONTAS_A_PAGAR[[#This Row],[MÊS_PGT]],BRF_MÊS_A_PAGAR[MÊS],0)),""))</f>
        <v/>
      </c>
    </row>
    <row r="252" spans="1:18" x14ac:dyDescent="0.2">
      <c r="A252" s="3">
        <v>45280</v>
      </c>
      <c r="B252" s="1" t="s">
        <v>1465</v>
      </c>
      <c r="E252" s="4">
        <v>137.30000000000001</v>
      </c>
      <c r="F252" s="3"/>
      <c r="G252" s="1" t="s">
        <v>1466</v>
      </c>
      <c r="H252" s="1" t="s">
        <v>1435</v>
      </c>
      <c r="I252" s="1" t="s">
        <v>1499</v>
      </c>
      <c r="J252" s="1" t="s">
        <v>1347</v>
      </c>
      <c r="K252" s="1" t="s">
        <v>1516</v>
      </c>
      <c r="L252" s="1" t="s">
        <v>1464</v>
      </c>
      <c r="M252" s="1" t="str">
        <f>TEXT(BRF_CONTAS_A_PAGAR[[#This Row],[DATA VENC]],"AAAA")</f>
        <v>2023</v>
      </c>
      <c r="N252" s="1" t="str">
        <f>UPPER(TEXT(BRF_CONTAS_A_PAGAR[[#This Row],[DATA VENC]],"MMM"))</f>
        <v>DEZ</v>
      </c>
      <c r="O252" s="1" t="str">
        <f>IF(BRF_CONTAS_A_PAGAR[[#This Row],[DATA DO PAGT]]="","",TEXT(BRF_CONTAS_A_PAGAR[[#This Row],[DATA DO PAGT]],"AAAA"))</f>
        <v/>
      </c>
      <c r="P252" s="1" t="str">
        <f>UPPER(IF(BRF_CONTAS_A_PAGAR[[#This Row],[DATA DO PAGT]]="","",TEXT(BRF_CONTAS_A_PAGAR[[#This Row],[DATA DO PAGT]],"MMM")))</f>
        <v/>
      </c>
      <c r="Q252" s="1">
        <f>IFERROR(INDEX(BRF_MÊS_A_PAGAR[NUN_MÊS],MATCH(BRF_CONTAS_A_PAGAR[[#This Row],[MÊS_VENC]],BRF_MÊS_A_PAGAR[MÊS],0)),"")</f>
        <v>12</v>
      </c>
      <c r="R252" s="1" t="str">
        <f>IF(BRF_CONTAS_A_PAGAR[[#This Row],[MÊS_PGT]]="","",IFERROR(INDEX(BRF_MÊS_A_PAGAR[NUN_MÊS],MATCH(BRF_CONTAS_A_PAGAR[[#This Row],[MÊS_PGT]],BRF_MÊS_A_PAGAR[MÊS],0)),""))</f>
        <v/>
      </c>
    </row>
    <row r="253" spans="1:18" x14ac:dyDescent="0.2">
      <c r="A253" s="3">
        <v>45280</v>
      </c>
      <c r="B253" s="1" t="s">
        <v>1160</v>
      </c>
      <c r="E253" s="4">
        <v>350.33</v>
      </c>
      <c r="F253" s="3"/>
      <c r="G253" s="1" t="s">
        <v>1466</v>
      </c>
      <c r="H253" s="1" t="s">
        <v>1435</v>
      </c>
      <c r="I253" s="1" t="s">
        <v>1499</v>
      </c>
      <c r="J253" s="1" t="s">
        <v>1347</v>
      </c>
      <c r="K253" s="1" t="s">
        <v>1516</v>
      </c>
      <c r="L253" s="1" t="s">
        <v>1467</v>
      </c>
      <c r="M253" s="1" t="str">
        <f>TEXT(BRF_CONTAS_A_PAGAR[[#This Row],[DATA VENC]],"AAAA")</f>
        <v>2023</v>
      </c>
      <c r="N253" s="1" t="str">
        <f>UPPER(TEXT(BRF_CONTAS_A_PAGAR[[#This Row],[DATA VENC]],"MMM"))</f>
        <v>DEZ</v>
      </c>
      <c r="O253" s="1" t="str">
        <f>IF(BRF_CONTAS_A_PAGAR[[#This Row],[DATA DO PAGT]]="","",TEXT(BRF_CONTAS_A_PAGAR[[#This Row],[DATA DO PAGT]],"AAAA"))</f>
        <v/>
      </c>
      <c r="P253" s="1" t="str">
        <f>UPPER(IF(BRF_CONTAS_A_PAGAR[[#This Row],[DATA DO PAGT]]="","",TEXT(BRF_CONTAS_A_PAGAR[[#This Row],[DATA DO PAGT]],"MMM")))</f>
        <v/>
      </c>
      <c r="Q253" s="1">
        <f>IFERROR(INDEX(BRF_MÊS_A_PAGAR[NUN_MÊS],MATCH(BRF_CONTAS_A_PAGAR[[#This Row],[MÊS_VENC]],BRF_MÊS_A_PAGAR[MÊS],0)),"")</f>
        <v>12</v>
      </c>
      <c r="R253" s="1" t="str">
        <f>IF(BRF_CONTAS_A_PAGAR[[#This Row],[MÊS_PGT]]="","",IFERROR(INDEX(BRF_MÊS_A_PAGAR[NUN_MÊS],MATCH(BRF_CONTAS_A_PAGAR[[#This Row],[MÊS_PGT]],BRF_MÊS_A_PAGAR[MÊS],0)),""))</f>
        <v/>
      </c>
    </row>
    <row r="254" spans="1:18" x14ac:dyDescent="0.2">
      <c r="A254" s="3">
        <v>45280</v>
      </c>
      <c r="B254" s="1" t="s">
        <v>1221</v>
      </c>
      <c r="E254" s="4">
        <v>814.03</v>
      </c>
      <c r="F254" s="3"/>
      <c r="G254" s="1" t="s">
        <v>1466</v>
      </c>
      <c r="H254" s="1" t="s">
        <v>1435</v>
      </c>
      <c r="I254" s="1" t="s">
        <v>1511</v>
      </c>
      <c r="J254" s="1" t="s">
        <v>1347</v>
      </c>
      <c r="K254" s="1" t="s">
        <v>1503</v>
      </c>
      <c r="L254" s="1" t="s">
        <v>1472</v>
      </c>
      <c r="M254" s="1" t="str">
        <f>TEXT(BRF_CONTAS_A_PAGAR[[#This Row],[DATA VENC]],"AAAA")</f>
        <v>2023</v>
      </c>
      <c r="N254" s="1" t="str">
        <f>UPPER(TEXT(BRF_CONTAS_A_PAGAR[[#This Row],[DATA VENC]],"MMM"))</f>
        <v>DEZ</v>
      </c>
      <c r="O254" s="1" t="str">
        <f>IF(BRF_CONTAS_A_PAGAR[[#This Row],[DATA DO PAGT]]="","",TEXT(BRF_CONTAS_A_PAGAR[[#This Row],[DATA DO PAGT]],"AAAA"))</f>
        <v/>
      </c>
      <c r="P254" s="1" t="str">
        <f>UPPER(IF(BRF_CONTAS_A_PAGAR[[#This Row],[DATA DO PAGT]]="","",TEXT(BRF_CONTAS_A_PAGAR[[#This Row],[DATA DO PAGT]],"MMM")))</f>
        <v/>
      </c>
      <c r="Q254" s="1">
        <f>IFERROR(INDEX(BRF_MÊS_A_PAGAR[NUN_MÊS],MATCH(BRF_CONTAS_A_PAGAR[[#This Row],[MÊS_VENC]],BRF_MÊS_A_PAGAR[MÊS],0)),"")</f>
        <v>12</v>
      </c>
      <c r="R254" s="1" t="str">
        <f>IF(BRF_CONTAS_A_PAGAR[[#This Row],[MÊS_PGT]]="","",IFERROR(INDEX(BRF_MÊS_A_PAGAR[NUN_MÊS],MATCH(BRF_CONTAS_A_PAGAR[[#This Row],[MÊS_PGT]],BRF_MÊS_A_PAGAR[MÊS],0)),""))</f>
        <v/>
      </c>
    </row>
    <row r="255" spans="1:18" x14ac:dyDescent="0.2">
      <c r="A255" s="3">
        <v>45280</v>
      </c>
      <c r="B255" s="1" t="s">
        <v>1219</v>
      </c>
      <c r="E255" s="4">
        <v>397.5</v>
      </c>
      <c r="F255" s="3"/>
      <c r="G255" s="1" t="s">
        <v>1466</v>
      </c>
      <c r="H255" s="1" t="s">
        <v>1435</v>
      </c>
      <c r="I255" s="1" t="s">
        <v>1438</v>
      </c>
      <c r="J255" s="1" t="s">
        <v>1347</v>
      </c>
      <c r="K255" s="1" t="s">
        <v>1503</v>
      </c>
      <c r="L255" s="1" t="s">
        <v>1472</v>
      </c>
      <c r="M255" s="1" t="str">
        <f>TEXT(BRF_CONTAS_A_PAGAR[[#This Row],[DATA VENC]],"AAAA")</f>
        <v>2023</v>
      </c>
      <c r="N255" s="1" t="str">
        <f>UPPER(TEXT(BRF_CONTAS_A_PAGAR[[#This Row],[DATA VENC]],"MMM"))</f>
        <v>DEZ</v>
      </c>
      <c r="O255" s="1" t="str">
        <f>IF(BRF_CONTAS_A_PAGAR[[#This Row],[DATA DO PAGT]]="","",TEXT(BRF_CONTAS_A_PAGAR[[#This Row],[DATA DO PAGT]],"AAAA"))</f>
        <v/>
      </c>
      <c r="P255" s="1" t="str">
        <f>UPPER(IF(BRF_CONTAS_A_PAGAR[[#This Row],[DATA DO PAGT]]="","",TEXT(BRF_CONTAS_A_PAGAR[[#This Row],[DATA DO PAGT]],"MMM")))</f>
        <v/>
      </c>
      <c r="Q255" s="1">
        <f>IFERROR(INDEX(BRF_MÊS_A_PAGAR[NUN_MÊS],MATCH(BRF_CONTAS_A_PAGAR[[#This Row],[MÊS_VENC]],BRF_MÊS_A_PAGAR[MÊS],0)),"")</f>
        <v>12</v>
      </c>
      <c r="R255" s="1" t="str">
        <f>IF(BRF_CONTAS_A_PAGAR[[#This Row],[MÊS_PGT]]="","",IFERROR(INDEX(BRF_MÊS_A_PAGAR[NUN_MÊS],MATCH(BRF_CONTAS_A_PAGAR[[#This Row],[MÊS_PGT]],BRF_MÊS_A_PAGAR[MÊS],0)),""))</f>
        <v/>
      </c>
    </row>
    <row r="256" spans="1:18" x14ac:dyDescent="0.2">
      <c r="A256" s="3">
        <v>45280</v>
      </c>
      <c r="B256" s="1" t="s">
        <v>1189</v>
      </c>
      <c r="E256" s="4">
        <v>8000</v>
      </c>
      <c r="F256" s="3"/>
      <c r="G256" s="1" t="s">
        <v>1466</v>
      </c>
      <c r="H256" s="1" t="s">
        <v>1416</v>
      </c>
      <c r="I256" s="1" t="s">
        <v>1500</v>
      </c>
      <c r="J256" s="1" t="s">
        <v>1347</v>
      </c>
      <c r="K256" s="1" t="s">
        <v>1516</v>
      </c>
      <c r="L256" s="1" t="s">
        <v>1464</v>
      </c>
      <c r="M256" s="1" t="str">
        <f>TEXT(BRF_CONTAS_A_PAGAR[[#This Row],[DATA VENC]],"AAAA")</f>
        <v>2023</v>
      </c>
      <c r="N256" s="1" t="str">
        <f>UPPER(TEXT(BRF_CONTAS_A_PAGAR[[#This Row],[DATA VENC]],"MMM"))</f>
        <v>DEZ</v>
      </c>
      <c r="O256" s="1" t="str">
        <f>IF(BRF_CONTAS_A_PAGAR[[#This Row],[DATA DO PAGT]]="","",TEXT(BRF_CONTAS_A_PAGAR[[#This Row],[DATA DO PAGT]],"AAAA"))</f>
        <v/>
      </c>
      <c r="P256" s="1" t="str">
        <f>UPPER(IF(BRF_CONTAS_A_PAGAR[[#This Row],[DATA DO PAGT]]="","",TEXT(BRF_CONTAS_A_PAGAR[[#This Row],[DATA DO PAGT]],"MMM")))</f>
        <v/>
      </c>
      <c r="Q256" s="1">
        <f>IFERROR(INDEX(BRF_MÊS_A_PAGAR[NUN_MÊS],MATCH(BRF_CONTAS_A_PAGAR[[#This Row],[MÊS_VENC]],BRF_MÊS_A_PAGAR[MÊS],0)),"")</f>
        <v>12</v>
      </c>
      <c r="R256" s="1" t="str">
        <f>IF(BRF_CONTAS_A_PAGAR[[#This Row],[MÊS_PGT]]="","",IFERROR(INDEX(BRF_MÊS_A_PAGAR[NUN_MÊS],MATCH(BRF_CONTAS_A_PAGAR[[#This Row],[MÊS_PGT]],BRF_MÊS_A_PAGAR[MÊS],0)),""))</f>
        <v/>
      </c>
    </row>
    <row r="257" spans="1:18" x14ac:dyDescent="0.2">
      <c r="A257" s="3">
        <v>45280</v>
      </c>
      <c r="B257" s="1" t="s">
        <v>3411</v>
      </c>
      <c r="E257" s="4">
        <v>6089.86</v>
      </c>
      <c r="F257" s="3"/>
      <c r="G257" s="1" t="s">
        <v>1466</v>
      </c>
      <c r="H257" s="1" t="s">
        <v>1435</v>
      </c>
      <c r="I257" s="1" t="s">
        <v>3412</v>
      </c>
      <c r="J257" s="1" t="s">
        <v>1347</v>
      </c>
      <c r="K257" s="1" t="s">
        <v>1503</v>
      </c>
      <c r="M257" s="1" t="str">
        <f>TEXT(BRF_CONTAS_A_PAGAR[[#This Row],[DATA VENC]],"AAAA")</f>
        <v>2023</v>
      </c>
      <c r="N257" s="1" t="str">
        <f>UPPER(TEXT(BRF_CONTAS_A_PAGAR[[#This Row],[DATA VENC]],"MMM"))</f>
        <v>DEZ</v>
      </c>
      <c r="O257" s="1" t="str">
        <f>IF(BRF_CONTAS_A_PAGAR[[#This Row],[DATA DO PAGT]]="","",TEXT(BRF_CONTAS_A_PAGAR[[#This Row],[DATA DO PAGT]],"AAAA"))</f>
        <v/>
      </c>
      <c r="P257" s="1" t="str">
        <f>UPPER(IF(BRF_CONTAS_A_PAGAR[[#This Row],[DATA DO PAGT]]="","",TEXT(BRF_CONTAS_A_PAGAR[[#This Row],[DATA DO PAGT]],"MMM")))</f>
        <v/>
      </c>
      <c r="Q257" s="1">
        <f>IFERROR(INDEX(BRF_MÊS_A_PAGAR[NUN_MÊS],MATCH(BRF_CONTAS_A_PAGAR[[#This Row],[MÊS_VENC]],BRF_MÊS_A_PAGAR[MÊS],0)),"")</f>
        <v>12</v>
      </c>
      <c r="R257" s="1" t="str">
        <f>IF(BRF_CONTAS_A_PAGAR[[#This Row],[MÊS_PGT]]="","",IFERROR(INDEX(BRF_MÊS_A_PAGAR[NUN_MÊS],MATCH(BRF_CONTAS_A_PAGAR[[#This Row],[MÊS_PGT]],BRF_MÊS_A_PAGAR[MÊS],0)),""))</f>
        <v/>
      </c>
    </row>
    <row r="258" spans="1:18" x14ac:dyDescent="0.2">
      <c r="A258" s="3">
        <v>45285</v>
      </c>
      <c r="B258" s="1" t="s">
        <v>1391</v>
      </c>
      <c r="C258" s="1" t="s">
        <v>1341</v>
      </c>
      <c r="D258" s="1" t="s">
        <v>1392</v>
      </c>
      <c r="E258" s="4">
        <v>6043.39</v>
      </c>
      <c r="F258" s="3"/>
      <c r="G258" s="1" t="s">
        <v>1466</v>
      </c>
      <c r="H258" s="1" t="s">
        <v>1339</v>
      </c>
      <c r="I258" s="1" t="s">
        <v>3456</v>
      </c>
      <c r="J258" s="1" t="s">
        <v>1347</v>
      </c>
      <c r="K258" s="1" t="s">
        <v>1348</v>
      </c>
      <c r="L258" s="1" t="s">
        <v>1349</v>
      </c>
      <c r="M258" s="1" t="str">
        <f>TEXT(BRF_CONTAS_A_PAGAR[[#This Row],[DATA VENC]],"AAAA")</f>
        <v>2023</v>
      </c>
      <c r="N258" s="1" t="str">
        <f>UPPER(TEXT(BRF_CONTAS_A_PAGAR[[#This Row],[DATA VENC]],"MMM"))</f>
        <v>DEZ</v>
      </c>
      <c r="O258" s="1" t="str">
        <f>IF(BRF_CONTAS_A_PAGAR[[#This Row],[DATA DO PAGT]]="","",TEXT(BRF_CONTAS_A_PAGAR[[#This Row],[DATA DO PAGT]],"AAAA"))</f>
        <v/>
      </c>
      <c r="P258" s="1" t="str">
        <f>UPPER(IF(BRF_CONTAS_A_PAGAR[[#This Row],[DATA DO PAGT]]="","",TEXT(BRF_CONTAS_A_PAGAR[[#This Row],[DATA DO PAGT]],"MMM")))</f>
        <v/>
      </c>
      <c r="Q258" s="1">
        <f>IFERROR(INDEX(BRF_MÊS_A_PAGAR[NUN_MÊS],MATCH(BRF_CONTAS_A_PAGAR[[#This Row],[MÊS_VENC]],BRF_MÊS_A_PAGAR[MÊS],0)),"")</f>
        <v>12</v>
      </c>
      <c r="R258" s="1" t="str">
        <f>IF(BRF_CONTAS_A_PAGAR[[#This Row],[MÊS_PGT]]="","",IFERROR(INDEX(BRF_MÊS_A_PAGAR[NUN_MÊS],MATCH(BRF_CONTAS_A_PAGAR[[#This Row],[MÊS_PGT]],BRF_MÊS_A_PAGAR[MÊS],0)),""))</f>
        <v/>
      </c>
    </row>
    <row r="259" spans="1:18" x14ac:dyDescent="0.2">
      <c r="A259" s="3">
        <v>45285</v>
      </c>
      <c r="B259" s="1" t="s">
        <v>1192</v>
      </c>
      <c r="C259" s="1" t="s">
        <v>151</v>
      </c>
      <c r="D259" s="1">
        <v>0</v>
      </c>
      <c r="E259" s="4">
        <v>1805.69</v>
      </c>
      <c r="F259" s="3"/>
      <c r="G259" s="1" t="s">
        <v>1466</v>
      </c>
      <c r="H259" s="1" t="s">
        <v>1416</v>
      </c>
      <c r="I259" s="1" t="s">
        <v>1434</v>
      </c>
      <c r="J259" s="1" t="s">
        <v>1347</v>
      </c>
      <c r="K259" s="1" t="s">
        <v>1348</v>
      </c>
      <c r="L259" s="1" t="s">
        <v>1423</v>
      </c>
      <c r="M259" s="1" t="str">
        <f>TEXT(BRF_CONTAS_A_PAGAR[[#This Row],[DATA VENC]],"AAAA")</f>
        <v>2023</v>
      </c>
      <c r="N259" s="1" t="str">
        <f>UPPER(TEXT(BRF_CONTAS_A_PAGAR[[#This Row],[DATA VENC]],"MMM"))</f>
        <v>DEZ</v>
      </c>
      <c r="O259" s="1" t="str">
        <f>IF(BRF_CONTAS_A_PAGAR[[#This Row],[DATA DO PAGT]]="","",TEXT(BRF_CONTAS_A_PAGAR[[#This Row],[DATA DO PAGT]],"AAAA"))</f>
        <v/>
      </c>
      <c r="P259" s="1" t="str">
        <f>UPPER(IF(BRF_CONTAS_A_PAGAR[[#This Row],[DATA DO PAGT]]="","",TEXT(BRF_CONTAS_A_PAGAR[[#This Row],[DATA DO PAGT]],"MMM")))</f>
        <v/>
      </c>
      <c r="Q259" s="1">
        <f>IFERROR(INDEX(BRF_MÊS_A_PAGAR[NUN_MÊS],MATCH(BRF_CONTAS_A_PAGAR[[#This Row],[MÊS_VENC]],BRF_MÊS_A_PAGAR[MÊS],0)),"")</f>
        <v>12</v>
      </c>
      <c r="R259" s="1" t="str">
        <f>IF(BRF_CONTAS_A_PAGAR[[#This Row],[MÊS_PGT]]="","",IFERROR(INDEX(BRF_MÊS_A_PAGAR[NUN_MÊS],MATCH(BRF_CONTAS_A_PAGAR[[#This Row],[MÊS_PGT]],BRF_MÊS_A_PAGAR[MÊS],0)),""))</f>
        <v/>
      </c>
    </row>
    <row r="260" spans="1:18" x14ac:dyDescent="0.2">
      <c r="A260" s="3">
        <v>45286</v>
      </c>
      <c r="B260" s="1" t="s">
        <v>1400</v>
      </c>
      <c r="C260" s="1" t="s">
        <v>1341</v>
      </c>
      <c r="D260" s="1" t="s">
        <v>1374</v>
      </c>
      <c r="E260" s="4">
        <v>7668.63</v>
      </c>
      <c r="F260" s="3"/>
      <c r="G260" s="1" t="s">
        <v>1466</v>
      </c>
      <c r="H260" s="1" t="s">
        <v>1339</v>
      </c>
      <c r="I260" s="1" t="s">
        <v>3456</v>
      </c>
      <c r="J260" s="1" t="s">
        <v>1347</v>
      </c>
      <c r="K260" s="1" t="s">
        <v>1348</v>
      </c>
      <c r="L260" s="1" t="s">
        <v>1349</v>
      </c>
      <c r="M260" s="1" t="str">
        <f>TEXT(BRF_CONTAS_A_PAGAR[[#This Row],[DATA VENC]],"AAAA")</f>
        <v>2023</v>
      </c>
      <c r="N260" s="1" t="str">
        <f>UPPER(TEXT(BRF_CONTAS_A_PAGAR[[#This Row],[DATA VENC]],"MMM"))</f>
        <v>DEZ</v>
      </c>
      <c r="O260" s="1" t="str">
        <f>IF(BRF_CONTAS_A_PAGAR[[#This Row],[DATA DO PAGT]]="","",TEXT(BRF_CONTAS_A_PAGAR[[#This Row],[DATA DO PAGT]],"AAAA"))</f>
        <v/>
      </c>
      <c r="P260" s="1" t="str">
        <f>UPPER(IF(BRF_CONTAS_A_PAGAR[[#This Row],[DATA DO PAGT]]="","",TEXT(BRF_CONTAS_A_PAGAR[[#This Row],[DATA DO PAGT]],"MMM")))</f>
        <v/>
      </c>
      <c r="Q260" s="1">
        <f>IFERROR(INDEX(BRF_MÊS_A_PAGAR[NUN_MÊS],MATCH(BRF_CONTAS_A_PAGAR[[#This Row],[MÊS_VENC]],BRF_MÊS_A_PAGAR[MÊS],0)),"")</f>
        <v>12</v>
      </c>
      <c r="R260" s="1" t="str">
        <f>IF(BRF_CONTAS_A_PAGAR[[#This Row],[MÊS_PGT]]="","",IFERROR(INDEX(BRF_MÊS_A_PAGAR[NUN_MÊS],MATCH(BRF_CONTAS_A_PAGAR[[#This Row],[MÊS_PGT]],BRF_MÊS_A_PAGAR[MÊS],0)),""))</f>
        <v/>
      </c>
    </row>
    <row r="261" spans="1:18" x14ac:dyDescent="0.2">
      <c r="A261" s="3">
        <v>45288</v>
      </c>
      <c r="B261" s="1" t="s">
        <v>1433</v>
      </c>
      <c r="C261" s="1" t="s">
        <v>151</v>
      </c>
      <c r="E261" s="4">
        <v>65.599999999999994</v>
      </c>
      <c r="F261" s="3"/>
      <c r="G261" s="1" t="s">
        <v>1466</v>
      </c>
      <c r="H261" s="1" t="s">
        <v>1435</v>
      </c>
      <c r="I261" s="1" t="s">
        <v>3458</v>
      </c>
      <c r="J261" s="1" t="s">
        <v>1347</v>
      </c>
      <c r="K261" s="1" t="s">
        <v>1364</v>
      </c>
      <c r="L261" s="1" t="s">
        <v>1423</v>
      </c>
      <c r="M261" s="1" t="str">
        <f>TEXT(BRF_CONTAS_A_PAGAR[[#This Row],[DATA VENC]],"AAAA")</f>
        <v>2023</v>
      </c>
      <c r="N261" s="1" t="str">
        <f>UPPER(TEXT(BRF_CONTAS_A_PAGAR[[#This Row],[DATA VENC]],"MMM"))</f>
        <v>DEZ</v>
      </c>
      <c r="O261" s="1" t="str">
        <f>IF(BRF_CONTAS_A_PAGAR[[#This Row],[DATA DO PAGT]]="","",TEXT(BRF_CONTAS_A_PAGAR[[#This Row],[DATA DO PAGT]],"AAAA"))</f>
        <v/>
      </c>
      <c r="P261" s="1" t="str">
        <f>UPPER(IF(BRF_CONTAS_A_PAGAR[[#This Row],[DATA DO PAGT]]="","",TEXT(BRF_CONTAS_A_PAGAR[[#This Row],[DATA DO PAGT]],"MMM")))</f>
        <v/>
      </c>
      <c r="Q261" s="1">
        <f>IFERROR(INDEX(BRF_MÊS_A_PAGAR[NUN_MÊS],MATCH(BRF_CONTAS_A_PAGAR[[#This Row],[MÊS_VENC]],BRF_MÊS_A_PAGAR[MÊS],0)),"")</f>
        <v>12</v>
      </c>
      <c r="R261" s="1" t="str">
        <f>IF(BRF_CONTAS_A_PAGAR[[#This Row],[MÊS_PGT]]="","",IFERROR(INDEX(BRF_MÊS_A_PAGAR[NUN_MÊS],MATCH(BRF_CONTAS_A_PAGAR[[#This Row],[MÊS_PGT]],BRF_MÊS_A_PAGAR[MÊS],0)),""))</f>
        <v/>
      </c>
    </row>
    <row r="262" spans="1:18" x14ac:dyDescent="0.2">
      <c r="A262" s="3">
        <v>45289</v>
      </c>
      <c r="B262" s="1" t="s">
        <v>3436</v>
      </c>
      <c r="E262" s="4">
        <v>6466.74</v>
      </c>
      <c r="F262" s="3"/>
      <c r="G262" s="1" t="s">
        <v>1466</v>
      </c>
      <c r="H262" s="1" t="s">
        <v>1435</v>
      </c>
      <c r="I262" s="1" t="s">
        <v>1506</v>
      </c>
      <c r="J262" s="1" t="s">
        <v>1347</v>
      </c>
      <c r="K262" s="1" t="s">
        <v>1503</v>
      </c>
      <c r="L262" s="1" t="s">
        <v>1441</v>
      </c>
      <c r="M262" s="1" t="str">
        <f>TEXT(BRF_CONTAS_A_PAGAR[[#This Row],[DATA VENC]],"AAAA")</f>
        <v>2023</v>
      </c>
      <c r="N262" s="1" t="str">
        <f>UPPER(TEXT(BRF_CONTAS_A_PAGAR[[#This Row],[DATA VENC]],"MMM"))</f>
        <v>DEZ</v>
      </c>
      <c r="O262" s="1" t="str">
        <f>IF(BRF_CONTAS_A_PAGAR[[#This Row],[DATA DO PAGT]]="","",TEXT(BRF_CONTAS_A_PAGAR[[#This Row],[DATA DO PAGT]],"AAAA"))</f>
        <v/>
      </c>
      <c r="P262" s="1" t="str">
        <f>UPPER(IF(BRF_CONTAS_A_PAGAR[[#This Row],[DATA DO PAGT]]="","",TEXT(BRF_CONTAS_A_PAGAR[[#This Row],[DATA DO PAGT]],"MMM")))</f>
        <v/>
      </c>
      <c r="Q262" s="1">
        <f>IFERROR(INDEX(BRF_MÊS_A_PAGAR[NUN_MÊS],MATCH(BRF_CONTAS_A_PAGAR[[#This Row],[MÊS_VENC]],BRF_MÊS_A_PAGAR[MÊS],0)),"")</f>
        <v>12</v>
      </c>
      <c r="R262" s="1" t="str">
        <f>IF(BRF_CONTAS_A_PAGAR[[#This Row],[MÊS_PGT]]="","",IFERROR(INDEX(BRF_MÊS_A_PAGAR[NUN_MÊS],MATCH(BRF_CONTAS_A_PAGAR[[#This Row],[MÊS_PGT]],BRF_MÊS_A_PAGAR[MÊS],0)),""))</f>
        <v/>
      </c>
    </row>
    <row r="263" spans="1:18" x14ac:dyDescent="0.2">
      <c r="A263" s="3">
        <v>45289</v>
      </c>
      <c r="B263" s="1" t="s">
        <v>3443</v>
      </c>
      <c r="E263" s="4">
        <v>1143.2</v>
      </c>
      <c r="F263" s="3"/>
      <c r="G263" s="1" t="s">
        <v>1466</v>
      </c>
      <c r="H263" s="1" t="s">
        <v>1435</v>
      </c>
      <c r="I263" s="1" t="s">
        <v>3428</v>
      </c>
      <c r="J263" s="1" t="s">
        <v>1347</v>
      </c>
      <c r="K263" s="1" t="s">
        <v>1503</v>
      </c>
      <c r="L263" s="1" t="s">
        <v>1441</v>
      </c>
      <c r="M263" s="1" t="str">
        <f>TEXT(BRF_CONTAS_A_PAGAR[[#This Row],[DATA VENC]],"AAAA")</f>
        <v>2023</v>
      </c>
      <c r="N263" s="1" t="str">
        <f>UPPER(TEXT(BRF_CONTAS_A_PAGAR[[#This Row],[DATA VENC]],"MMM"))</f>
        <v>DEZ</v>
      </c>
      <c r="O263" s="1" t="str">
        <f>IF(BRF_CONTAS_A_PAGAR[[#This Row],[DATA DO PAGT]]="","",TEXT(BRF_CONTAS_A_PAGAR[[#This Row],[DATA DO PAGT]],"AAAA"))</f>
        <v/>
      </c>
      <c r="P263" s="1" t="str">
        <f>UPPER(IF(BRF_CONTAS_A_PAGAR[[#This Row],[DATA DO PAGT]]="","",TEXT(BRF_CONTAS_A_PAGAR[[#This Row],[DATA DO PAGT]],"MMM")))</f>
        <v/>
      </c>
      <c r="Q263" s="1">
        <f>IFERROR(INDEX(BRF_MÊS_A_PAGAR[NUN_MÊS],MATCH(BRF_CONTAS_A_PAGAR[[#This Row],[MÊS_VENC]],BRF_MÊS_A_PAGAR[MÊS],0)),"")</f>
        <v>12</v>
      </c>
      <c r="R263" s="1" t="str">
        <f>IF(BRF_CONTAS_A_PAGAR[[#This Row],[MÊS_PGT]]="","",IFERROR(INDEX(BRF_MÊS_A_PAGAR[NUN_MÊS],MATCH(BRF_CONTAS_A_PAGAR[[#This Row],[MÊS_PGT]],BRF_MÊS_A_PAGAR[MÊS],0)),""))</f>
        <v/>
      </c>
    </row>
    <row r="264" spans="1:18" x14ac:dyDescent="0.2">
      <c r="A264" s="3">
        <v>45289</v>
      </c>
      <c r="B264" s="1" t="s">
        <v>3429</v>
      </c>
      <c r="E264" s="4">
        <v>142.16</v>
      </c>
      <c r="F264" s="3"/>
      <c r="G264" s="1" t="s">
        <v>1466</v>
      </c>
      <c r="H264" s="1" t="s">
        <v>1435</v>
      </c>
      <c r="I264" s="1" t="s">
        <v>3428</v>
      </c>
      <c r="J264" s="1" t="s">
        <v>1347</v>
      </c>
      <c r="K264" s="1" t="s">
        <v>1503</v>
      </c>
      <c r="L264" s="1" t="s">
        <v>1441</v>
      </c>
      <c r="M264" s="1" t="str">
        <f>TEXT(BRF_CONTAS_A_PAGAR[[#This Row],[DATA VENC]],"AAAA")</f>
        <v>2023</v>
      </c>
      <c r="N264" s="1" t="str">
        <f>UPPER(TEXT(BRF_CONTAS_A_PAGAR[[#This Row],[DATA VENC]],"MMM"))</f>
        <v>DEZ</v>
      </c>
      <c r="O264" s="1" t="str">
        <f>IF(BRF_CONTAS_A_PAGAR[[#This Row],[DATA DO PAGT]]="","",TEXT(BRF_CONTAS_A_PAGAR[[#This Row],[DATA DO PAGT]],"AAAA"))</f>
        <v/>
      </c>
      <c r="P264" s="1" t="str">
        <f>UPPER(IF(BRF_CONTAS_A_PAGAR[[#This Row],[DATA DO PAGT]]="","",TEXT(BRF_CONTAS_A_PAGAR[[#This Row],[DATA DO PAGT]],"MMM")))</f>
        <v/>
      </c>
      <c r="Q264" s="1">
        <f>IFERROR(INDEX(BRF_MÊS_A_PAGAR[NUN_MÊS],MATCH(BRF_CONTAS_A_PAGAR[[#This Row],[MÊS_VENC]],BRF_MÊS_A_PAGAR[MÊS],0)),"")</f>
        <v>12</v>
      </c>
      <c r="R264" s="1" t="str">
        <f>IF(BRF_CONTAS_A_PAGAR[[#This Row],[MÊS_PGT]]="","",IFERROR(INDEX(BRF_MÊS_A_PAGAR[NUN_MÊS],MATCH(BRF_CONTAS_A_PAGAR[[#This Row],[MÊS_PGT]],BRF_MÊS_A_PAGAR[MÊS],0)),""))</f>
        <v/>
      </c>
    </row>
    <row r="265" spans="1:18" x14ac:dyDescent="0.2">
      <c r="A265" s="3">
        <v>45292</v>
      </c>
      <c r="B265" s="1" t="s">
        <v>1405</v>
      </c>
      <c r="C265" s="1" t="s">
        <v>1341</v>
      </c>
      <c r="D265" s="1" t="s">
        <v>1415</v>
      </c>
      <c r="E265" s="4">
        <v>3425.09</v>
      </c>
      <c r="F265" s="3"/>
      <c r="G265" s="1" t="s">
        <v>1466</v>
      </c>
      <c r="H265" s="1" t="s">
        <v>1339</v>
      </c>
      <c r="I265" s="1" t="s">
        <v>3456</v>
      </c>
      <c r="J265" s="1" t="s">
        <v>1347</v>
      </c>
      <c r="K265" s="1" t="s">
        <v>1348</v>
      </c>
      <c r="L265" s="1" t="s">
        <v>1459</v>
      </c>
      <c r="M265" s="1" t="str">
        <f>TEXT(BRF_CONTAS_A_PAGAR[[#This Row],[DATA VENC]],"AAAA")</f>
        <v>2024</v>
      </c>
      <c r="N265" s="1" t="str">
        <f>UPPER(TEXT(BRF_CONTAS_A_PAGAR[[#This Row],[DATA VENC]],"MMM"))</f>
        <v>JAN</v>
      </c>
      <c r="O265" s="1" t="str">
        <f>IF(BRF_CONTAS_A_PAGAR[[#This Row],[DATA DO PAGT]]="","",TEXT(BRF_CONTAS_A_PAGAR[[#This Row],[DATA DO PAGT]],"AAAA"))</f>
        <v/>
      </c>
      <c r="P265" s="1" t="str">
        <f>UPPER(IF(BRF_CONTAS_A_PAGAR[[#This Row],[DATA DO PAGT]]="","",TEXT(BRF_CONTAS_A_PAGAR[[#This Row],[DATA DO PAGT]],"MMM")))</f>
        <v/>
      </c>
      <c r="Q265" s="1">
        <f>IFERROR(INDEX(BRF_MÊS_A_PAGAR[NUN_MÊS],MATCH(BRF_CONTAS_A_PAGAR[[#This Row],[MÊS_VENC]],BRF_MÊS_A_PAGAR[MÊS],0)),"")</f>
        <v>1</v>
      </c>
      <c r="R265" s="1" t="str">
        <f>IF(BRF_CONTAS_A_PAGAR[[#This Row],[MÊS_PGT]]="","",IFERROR(INDEX(BRF_MÊS_A_PAGAR[NUN_MÊS],MATCH(BRF_CONTAS_A_PAGAR[[#This Row],[MÊS_PGT]],BRF_MÊS_A_PAGAR[MÊS],0)),""))</f>
        <v/>
      </c>
    </row>
    <row r="266" spans="1:18" x14ac:dyDescent="0.2">
      <c r="A266" s="3">
        <v>45292</v>
      </c>
      <c r="B266" s="1" t="s">
        <v>1235</v>
      </c>
      <c r="C266" s="1" t="s">
        <v>151</v>
      </c>
      <c r="D266" s="1" t="s">
        <v>1431</v>
      </c>
      <c r="E266" s="4">
        <v>149</v>
      </c>
      <c r="F266" s="3"/>
      <c r="G266" s="1" t="s">
        <v>1466</v>
      </c>
      <c r="H266" s="1" t="s">
        <v>1435</v>
      </c>
      <c r="I266" s="1" t="s">
        <v>1430</v>
      </c>
      <c r="J266" s="1" t="s">
        <v>1347</v>
      </c>
      <c r="K266" s="1" t="s">
        <v>1364</v>
      </c>
      <c r="M266" s="1" t="str">
        <f>TEXT(BRF_CONTAS_A_PAGAR[[#This Row],[DATA VENC]],"AAAA")</f>
        <v>2024</v>
      </c>
      <c r="N266" s="1" t="str">
        <f>UPPER(TEXT(BRF_CONTAS_A_PAGAR[[#This Row],[DATA VENC]],"MMM"))</f>
        <v>JAN</v>
      </c>
      <c r="O266" s="1" t="str">
        <f>IF(BRF_CONTAS_A_PAGAR[[#This Row],[DATA DO PAGT]]="","",TEXT(BRF_CONTAS_A_PAGAR[[#This Row],[DATA DO PAGT]],"AAAA"))</f>
        <v/>
      </c>
      <c r="P266" s="1" t="str">
        <f>UPPER(IF(BRF_CONTAS_A_PAGAR[[#This Row],[DATA DO PAGT]]="","",TEXT(BRF_CONTAS_A_PAGAR[[#This Row],[DATA DO PAGT]],"MMM")))</f>
        <v/>
      </c>
      <c r="Q266" s="1">
        <f>IFERROR(INDEX(BRF_MÊS_A_PAGAR[NUN_MÊS],MATCH(BRF_CONTAS_A_PAGAR[[#This Row],[MÊS_VENC]],BRF_MÊS_A_PAGAR[MÊS],0)),"")</f>
        <v>1</v>
      </c>
      <c r="R266" s="1" t="str">
        <f>IF(BRF_CONTAS_A_PAGAR[[#This Row],[MÊS_PGT]]="","",IFERROR(INDEX(BRF_MÊS_A_PAGAR[NUN_MÊS],MATCH(BRF_CONTAS_A_PAGAR[[#This Row],[MÊS_PGT]],BRF_MÊS_A_PAGAR[MÊS],0)),""))</f>
        <v/>
      </c>
    </row>
    <row r="267" spans="1:18" x14ac:dyDescent="0.2">
      <c r="A267" s="3">
        <v>45292</v>
      </c>
      <c r="B267" s="1" t="s">
        <v>1473</v>
      </c>
      <c r="E267" s="4">
        <v>71.86</v>
      </c>
      <c r="F267" s="3"/>
      <c r="G267" s="1" t="s">
        <v>1466</v>
      </c>
      <c r="H267" s="1" t="s">
        <v>1416</v>
      </c>
      <c r="I267" s="1" t="s">
        <v>1341</v>
      </c>
      <c r="J267" s="1" t="s">
        <v>1347</v>
      </c>
      <c r="K267" s="1" t="s">
        <v>1516</v>
      </c>
      <c r="L267" s="1" t="s">
        <v>1476</v>
      </c>
      <c r="M267" s="1" t="str">
        <f>TEXT(BRF_CONTAS_A_PAGAR[[#This Row],[DATA VENC]],"AAAA")</f>
        <v>2024</v>
      </c>
      <c r="N267" s="1" t="str">
        <f>UPPER(TEXT(BRF_CONTAS_A_PAGAR[[#This Row],[DATA VENC]],"MMM"))</f>
        <v>JAN</v>
      </c>
      <c r="O267" s="1" t="str">
        <f>IF(BRF_CONTAS_A_PAGAR[[#This Row],[DATA DO PAGT]]="","",TEXT(BRF_CONTAS_A_PAGAR[[#This Row],[DATA DO PAGT]],"AAAA"))</f>
        <v/>
      </c>
      <c r="P267" s="1" t="str">
        <f>UPPER(IF(BRF_CONTAS_A_PAGAR[[#This Row],[DATA DO PAGT]]="","",TEXT(BRF_CONTAS_A_PAGAR[[#This Row],[DATA DO PAGT]],"MMM")))</f>
        <v/>
      </c>
      <c r="Q267" s="1">
        <f>IFERROR(INDEX(BRF_MÊS_A_PAGAR[NUN_MÊS],MATCH(BRF_CONTAS_A_PAGAR[[#This Row],[MÊS_VENC]],BRF_MÊS_A_PAGAR[MÊS],0)),"")</f>
        <v>1</v>
      </c>
      <c r="R267" s="1" t="str">
        <f>IF(BRF_CONTAS_A_PAGAR[[#This Row],[MÊS_PGT]]="","",IFERROR(INDEX(BRF_MÊS_A_PAGAR[NUN_MÊS],MATCH(BRF_CONTAS_A_PAGAR[[#This Row],[MÊS_PGT]],BRF_MÊS_A_PAGAR[MÊS],0)),""))</f>
        <v/>
      </c>
    </row>
    <row r="268" spans="1:18" x14ac:dyDescent="0.2">
      <c r="A268" s="3">
        <v>45306</v>
      </c>
      <c r="B268" s="1" t="s">
        <v>1480</v>
      </c>
      <c r="E268" s="4">
        <v>100</v>
      </c>
      <c r="F268" s="3"/>
      <c r="G268" s="1" t="s">
        <v>1466</v>
      </c>
      <c r="H268" s="1" t="s">
        <v>1435</v>
      </c>
      <c r="I268" s="1" t="s">
        <v>1481</v>
      </c>
      <c r="J268" s="1" t="s">
        <v>1417</v>
      </c>
      <c r="K268" s="1" t="s">
        <v>1348</v>
      </c>
      <c r="L268" s="1" t="s">
        <v>3380</v>
      </c>
      <c r="M268" s="1" t="str">
        <f>TEXT(BRF_CONTAS_A_PAGAR[[#This Row],[DATA VENC]],"AAAA")</f>
        <v>2024</v>
      </c>
      <c r="N268" s="1" t="str">
        <f>UPPER(TEXT(BRF_CONTAS_A_PAGAR[[#This Row],[DATA VENC]],"MMM"))</f>
        <v>JAN</v>
      </c>
      <c r="O268" s="1" t="str">
        <f>IF(BRF_CONTAS_A_PAGAR[[#This Row],[DATA DO PAGT]]="","",TEXT(BRF_CONTAS_A_PAGAR[[#This Row],[DATA DO PAGT]],"AAAA"))</f>
        <v/>
      </c>
      <c r="P268" s="1" t="str">
        <f>UPPER(IF(BRF_CONTAS_A_PAGAR[[#This Row],[DATA DO PAGT]]="","",TEXT(BRF_CONTAS_A_PAGAR[[#This Row],[DATA DO PAGT]],"MMM")))</f>
        <v/>
      </c>
      <c r="Q268" s="1">
        <f>IFERROR(INDEX(BRF_MÊS_A_PAGAR[NUN_MÊS],MATCH(BRF_CONTAS_A_PAGAR[[#This Row],[MÊS_VENC]],BRF_MÊS_A_PAGAR[MÊS],0)),"")</f>
        <v>1</v>
      </c>
      <c r="R268" s="1" t="str">
        <f>IF(BRF_CONTAS_A_PAGAR[[#This Row],[MÊS_PGT]]="","",IFERROR(INDEX(BRF_MÊS_A_PAGAR[NUN_MÊS],MATCH(BRF_CONTAS_A_PAGAR[[#This Row],[MÊS_PGT]],BRF_MÊS_A_PAGAR[MÊS],0)),""))</f>
        <v/>
      </c>
    </row>
    <row r="269" spans="1:18" x14ac:dyDescent="0.2">
      <c r="A269" s="3">
        <v>45308</v>
      </c>
      <c r="B269" s="1" t="s">
        <v>1482</v>
      </c>
      <c r="E269" s="4">
        <v>150</v>
      </c>
      <c r="F269" s="3"/>
      <c r="G269" s="1" t="s">
        <v>1466</v>
      </c>
      <c r="H269" s="1" t="s">
        <v>1435</v>
      </c>
      <c r="I269" s="1" t="s">
        <v>1481</v>
      </c>
      <c r="J269" s="1" t="s">
        <v>1417</v>
      </c>
      <c r="K269" s="1" t="s">
        <v>1348</v>
      </c>
      <c r="L269" s="1" t="s">
        <v>3380</v>
      </c>
      <c r="M269" s="1" t="str">
        <f>TEXT(BRF_CONTAS_A_PAGAR[[#This Row],[DATA VENC]],"AAAA")</f>
        <v>2024</v>
      </c>
      <c r="N269" s="1" t="str">
        <f>UPPER(TEXT(BRF_CONTAS_A_PAGAR[[#This Row],[DATA VENC]],"MMM"))</f>
        <v>JAN</v>
      </c>
      <c r="O269" s="1" t="str">
        <f>IF(BRF_CONTAS_A_PAGAR[[#This Row],[DATA DO PAGT]]="","",TEXT(BRF_CONTAS_A_PAGAR[[#This Row],[DATA DO PAGT]],"AAAA"))</f>
        <v/>
      </c>
      <c r="P269" s="1" t="str">
        <f>UPPER(IF(BRF_CONTAS_A_PAGAR[[#This Row],[DATA DO PAGT]]="","",TEXT(BRF_CONTAS_A_PAGAR[[#This Row],[DATA DO PAGT]],"MMM")))</f>
        <v/>
      </c>
      <c r="Q269" s="1">
        <f>IFERROR(INDEX(BRF_MÊS_A_PAGAR[NUN_MÊS],MATCH(BRF_CONTAS_A_PAGAR[[#This Row],[MÊS_VENC]],BRF_MÊS_A_PAGAR[MÊS],0)),"")</f>
        <v>1</v>
      </c>
      <c r="R269" s="1" t="str">
        <f>IF(BRF_CONTAS_A_PAGAR[[#This Row],[MÊS_PGT]]="","",IFERROR(INDEX(BRF_MÊS_A_PAGAR[NUN_MÊS],MATCH(BRF_CONTAS_A_PAGAR[[#This Row],[MÊS_PGT]],BRF_MÊS_A_PAGAR[MÊS],0)),""))</f>
        <v/>
      </c>
    </row>
    <row r="270" spans="1:18" x14ac:dyDescent="0.2">
      <c r="A270" s="3">
        <v>45355</v>
      </c>
      <c r="B270" s="1" t="s">
        <v>1483</v>
      </c>
      <c r="E270" s="4">
        <v>450</v>
      </c>
      <c r="F270" s="3"/>
      <c r="G270" s="1" t="s">
        <v>1466</v>
      </c>
      <c r="H270" s="1" t="s">
        <v>1435</v>
      </c>
      <c r="I270" s="1" t="s">
        <v>1481</v>
      </c>
      <c r="J270" s="1" t="s">
        <v>1417</v>
      </c>
      <c r="K270" s="1" t="s">
        <v>1348</v>
      </c>
      <c r="L270" s="1" t="s">
        <v>3380</v>
      </c>
      <c r="M270" s="1" t="str">
        <f>TEXT(BRF_CONTAS_A_PAGAR[[#This Row],[DATA VENC]],"AAAA")</f>
        <v>2024</v>
      </c>
      <c r="N270" s="1" t="str">
        <f>UPPER(TEXT(BRF_CONTAS_A_PAGAR[[#This Row],[DATA VENC]],"MMM"))</f>
        <v>MAR</v>
      </c>
      <c r="O270" s="1" t="str">
        <f>IF(BRF_CONTAS_A_PAGAR[[#This Row],[DATA DO PAGT]]="","",TEXT(BRF_CONTAS_A_PAGAR[[#This Row],[DATA DO PAGT]],"AAAA"))</f>
        <v/>
      </c>
      <c r="P270" s="1" t="str">
        <f>UPPER(IF(BRF_CONTAS_A_PAGAR[[#This Row],[DATA DO PAGT]]="","",TEXT(BRF_CONTAS_A_PAGAR[[#This Row],[DATA DO PAGT]],"MMM")))</f>
        <v/>
      </c>
      <c r="Q270" s="1">
        <f>IFERROR(INDEX(BRF_MÊS_A_PAGAR[NUN_MÊS],MATCH(BRF_CONTAS_A_PAGAR[[#This Row],[MÊS_VENC]],BRF_MÊS_A_PAGAR[MÊS],0)),"")</f>
        <v>3</v>
      </c>
      <c r="R270" s="1" t="str">
        <f>IF(BRF_CONTAS_A_PAGAR[[#This Row],[MÊS_PGT]]="","",IFERROR(INDEX(BRF_MÊS_A_PAGAR[NUN_MÊS],MATCH(BRF_CONTAS_A_PAGAR[[#This Row],[MÊS_PGT]],BRF_MÊS_A_PAGAR[MÊS],0)),""))</f>
        <v/>
      </c>
    </row>
    <row r="271" spans="1:18" x14ac:dyDescent="0.2">
      <c r="A271" s="3">
        <v>45376</v>
      </c>
      <c r="B271" s="1" t="s">
        <v>1480</v>
      </c>
      <c r="E271" s="4">
        <v>100</v>
      </c>
      <c r="F271" s="3"/>
      <c r="G271" s="1" t="s">
        <v>1466</v>
      </c>
      <c r="H271" s="1" t="s">
        <v>1435</v>
      </c>
      <c r="I271" s="1" t="s">
        <v>1481</v>
      </c>
      <c r="J271" s="1" t="s">
        <v>1417</v>
      </c>
      <c r="K271" s="1" t="s">
        <v>1348</v>
      </c>
      <c r="L271" s="1" t="s">
        <v>3380</v>
      </c>
      <c r="M271" s="1" t="str">
        <f>TEXT(BRF_CONTAS_A_PAGAR[[#This Row],[DATA VENC]],"AAAA")</f>
        <v>2024</v>
      </c>
      <c r="N271" s="1" t="str">
        <f>UPPER(TEXT(BRF_CONTAS_A_PAGAR[[#This Row],[DATA VENC]],"MMM"))</f>
        <v>MAR</v>
      </c>
      <c r="O271" s="1" t="str">
        <f>IF(BRF_CONTAS_A_PAGAR[[#This Row],[DATA DO PAGT]]="","",TEXT(BRF_CONTAS_A_PAGAR[[#This Row],[DATA DO PAGT]],"AAAA"))</f>
        <v/>
      </c>
      <c r="P271" s="1" t="str">
        <f>UPPER(IF(BRF_CONTAS_A_PAGAR[[#This Row],[DATA DO PAGT]]="","",TEXT(BRF_CONTAS_A_PAGAR[[#This Row],[DATA DO PAGT]],"MMM")))</f>
        <v/>
      </c>
      <c r="Q271" s="1">
        <f>IFERROR(INDEX(BRF_MÊS_A_PAGAR[NUN_MÊS],MATCH(BRF_CONTAS_A_PAGAR[[#This Row],[MÊS_VENC]],BRF_MÊS_A_PAGAR[MÊS],0)),"")</f>
        <v>3</v>
      </c>
      <c r="R271" s="1" t="str">
        <f>IF(BRF_CONTAS_A_PAGAR[[#This Row],[MÊS_PGT]]="","",IFERROR(INDEX(BRF_MÊS_A_PAGAR[NUN_MÊS],MATCH(BRF_CONTAS_A_PAGAR[[#This Row],[MÊS_PGT]],BRF_MÊS_A_PAGAR[MÊS],0)),""))</f>
        <v/>
      </c>
    </row>
    <row r="272" spans="1:18" x14ac:dyDescent="0.2">
      <c r="A272" s="3">
        <v>45461</v>
      </c>
      <c r="B272" s="1" t="s">
        <v>1482</v>
      </c>
      <c r="E272" s="4">
        <v>150</v>
      </c>
      <c r="F272" s="3"/>
      <c r="G272" s="1" t="s">
        <v>1466</v>
      </c>
      <c r="H272" s="1" t="s">
        <v>1435</v>
      </c>
      <c r="I272" s="1" t="s">
        <v>1481</v>
      </c>
      <c r="J272" s="1" t="s">
        <v>1417</v>
      </c>
      <c r="K272" s="1" t="s">
        <v>1348</v>
      </c>
      <c r="L272" s="1" t="s">
        <v>3380</v>
      </c>
      <c r="M272" s="1" t="str">
        <f>TEXT(BRF_CONTAS_A_PAGAR[[#This Row],[DATA VENC]],"AAAA")</f>
        <v>2024</v>
      </c>
      <c r="N272" s="1" t="str">
        <f>UPPER(TEXT(BRF_CONTAS_A_PAGAR[[#This Row],[DATA VENC]],"MMM"))</f>
        <v>JUN</v>
      </c>
      <c r="O272" s="1" t="str">
        <f>IF(BRF_CONTAS_A_PAGAR[[#This Row],[DATA DO PAGT]]="","",TEXT(BRF_CONTAS_A_PAGAR[[#This Row],[DATA DO PAGT]],"AAAA"))</f>
        <v/>
      </c>
      <c r="P272" s="1" t="str">
        <f>UPPER(IF(BRF_CONTAS_A_PAGAR[[#This Row],[DATA DO PAGT]]="","",TEXT(BRF_CONTAS_A_PAGAR[[#This Row],[DATA DO PAGT]],"MMM")))</f>
        <v/>
      </c>
      <c r="Q272" s="1">
        <f>IFERROR(INDEX(BRF_MÊS_A_PAGAR[NUN_MÊS],MATCH(BRF_CONTAS_A_PAGAR[[#This Row],[MÊS_VENC]],BRF_MÊS_A_PAGAR[MÊS],0)),"")</f>
        <v>6</v>
      </c>
      <c r="R272" s="1" t="str">
        <f>IF(BRF_CONTAS_A_PAGAR[[#This Row],[MÊS_PGT]]="","",IFERROR(INDEX(BRF_MÊS_A_PAGAR[NUN_MÊS],MATCH(BRF_CONTAS_A_PAGAR[[#This Row],[MÊS_PGT]],BRF_MÊS_A_PAGAR[MÊS],0)),""))</f>
        <v/>
      </c>
    </row>
    <row r="273" spans="1:18" x14ac:dyDescent="0.2">
      <c r="A273" s="3">
        <v>44927</v>
      </c>
      <c r="B273" s="1" t="s">
        <v>1309</v>
      </c>
      <c r="E273" s="4">
        <v>10948.78</v>
      </c>
      <c r="F273" s="3">
        <v>44928</v>
      </c>
      <c r="G273" s="1" t="s">
        <v>1338</v>
      </c>
      <c r="H273" s="1" t="s">
        <v>1339</v>
      </c>
      <c r="I273" s="1" t="s">
        <v>3456</v>
      </c>
      <c r="J273" s="1" t="s">
        <v>1347</v>
      </c>
      <c r="K273" s="1" t="s">
        <v>1348</v>
      </c>
      <c r="L273" s="1" t="s">
        <v>1340</v>
      </c>
      <c r="M273" s="1" t="str">
        <f>TEXT(BRF_CONTAS_A_PAGAR[[#This Row],[DATA VENC]],"AAAA")</f>
        <v>2023</v>
      </c>
      <c r="N273" s="1" t="str">
        <f>UPPER(TEXT(BRF_CONTAS_A_PAGAR[[#This Row],[DATA VENC]],"MMM"))</f>
        <v>JAN</v>
      </c>
      <c r="O273" s="1" t="str">
        <f>IF(BRF_CONTAS_A_PAGAR[[#This Row],[DATA DO PAGT]]="","",TEXT(BRF_CONTAS_A_PAGAR[[#This Row],[DATA DO PAGT]],"AAAA"))</f>
        <v>2023</v>
      </c>
      <c r="P273" s="1" t="str">
        <f>UPPER(IF(BRF_CONTAS_A_PAGAR[[#This Row],[DATA DO PAGT]]="","",TEXT(BRF_CONTAS_A_PAGAR[[#This Row],[DATA DO PAGT]],"MMM")))</f>
        <v>JAN</v>
      </c>
      <c r="Q273" s="1">
        <f>IFERROR(INDEX(BRF_MÊS_A_PAGAR[NUN_MÊS],MATCH(BRF_CONTAS_A_PAGAR[[#This Row],[MÊS_VENC]],BRF_MÊS_A_PAGAR[MÊS],0)),"")</f>
        <v>1</v>
      </c>
      <c r="R273" s="1">
        <f>IF(BRF_CONTAS_A_PAGAR[[#This Row],[MÊS_PGT]]="","",IFERROR(INDEX(BRF_MÊS_A_PAGAR[NUN_MÊS],MATCH(BRF_CONTAS_A_PAGAR[[#This Row],[MÊS_PGT]],BRF_MÊS_A_PAGAR[MÊS],0)),""))</f>
        <v>1</v>
      </c>
    </row>
    <row r="274" spans="1:18" x14ac:dyDescent="0.2">
      <c r="A274" s="3">
        <v>44927</v>
      </c>
      <c r="B274" s="1" t="s">
        <v>1142</v>
      </c>
      <c r="E274" s="4">
        <v>5993.67</v>
      </c>
      <c r="F274" s="3">
        <v>44928</v>
      </c>
      <c r="G274" s="1" t="s">
        <v>1338</v>
      </c>
      <c r="H274" s="1" t="s">
        <v>1339</v>
      </c>
      <c r="I274" s="1" t="s">
        <v>3456</v>
      </c>
      <c r="J274" s="1" t="s">
        <v>1347</v>
      </c>
      <c r="K274" s="1" t="s">
        <v>1348</v>
      </c>
      <c r="M274" s="1" t="str">
        <f>TEXT(BRF_CONTAS_A_PAGAR[[#This Row],[DATA VENC]],"AAAA")</f>
        <v>2023</v>
      </c>
      <c r="N274" s="1" t="str">
        <f>UPPER(TEXT(BRF_CONTAS_A_PAGAR[[#This Row],[DATA VENC]],"MMM"))</f>
        <v>JAN</v>
      </c>
      <c r="O274" s="1" t="str">
        <f>IF(BRF_CONTAS_A_PAGAR[[#This Row],[DATA DO PAGT]]="","",TEXT(BRF_CONTAS_A_PAGAR[[#This Row],[DATA DO PAGT]],"AAAA"))</f>
        <v>2023</v>
      </c>
      <c r="P274" s="1" t="str">
        <f>UPPER(IF(BRF_CONTAS_A_PAGAR[[#This Row],[DATA DO PAGT]]="","",TEXT(BRF_CONTAS_A_PAGAR[[#This Row],[DATA DO PAGT]],"MMM")))</f>
        <v>JAN</v>
      </c>
      <c r="Q274" s="1">
        <f>IFERROR(INDEX(BRF_MÊS_A_PAGAR[NUN_MÊS],MATCH(BRF_CONTAS_A_PAGAR[[#This Row],[MÊS_VENC]],BRF_MÊS_A_PAGAR[MÊS],0)),"")</f>
        <v>1</v>
      </c>
      <c r="R274" s="1">
        <f>IF(BRF_CONTAS_A_PAGAR[[#This Row],[MÊS_PGT]]="","",IFERROR(INDEX(BRF_MÊS_A_PAGAR[NUN_MÊS],MATCH(BRF_CONTAS_A_PAGAR[[#This Row],[MÊS_PGT]],BRF_MÊS_A_PAGAR[MÊS],0)),""))</f>
        <v>1</v>
      </c>
    </row>
    <row r="275" spans="1:18" x14ac:dyDescent="0.2">
      <c r="A275" s="3">
        <v>44927</v>
      </c>
      <c r="B275" s="1" t="s">
        <v>1143</v>
      </c>
      <c r="E275" s="4">
        <v>961.62</v>
      </c>
      <c r="F275" s="3">
        <v>44928</v>
      </c>
      <c r="G275" s="1" t="s">
        <v>1338</v>
      </c>
      <c r="H275" s="1" t="s">
        <v>1416</v>
      </c>
      <c r="I275" s="1" t="s">
        <v>3457</v>
      </c>
      <c r="J275" s="1" t="s">
        <v>1417</v>
      </c>
      <c r="K275" s="1" t="s">
        <v>1348</v>
      </c>
      <c r="M275" s="1" t="str">
        <f>TEXT(BRF_CONTAS_A_PAGAR[[#This Row],[DATA VENC]],"AAAA")</f>
        <v>2023</v>
      </c>
      <c r="N275" s="1" t="str">
        <f>UPPER(TEXT(BRF_CONTAS_A_PAGAR[[#This Row],[DATA VENC]],"MMM"))</f>
        <v>JAN</v>
      </c>
      <c r="O275" s="1" t="str">
        <f>IF(BRF_CONTAS_A_PAGAR[[#This Row],[DATA DO PAGT]]="","",TEXT(BRF_CONTAS_A_PAGAR[[#This Row],[DATA DO PAGT]],"AAAA"))</f>
        <v>2023</v>
      </c>
      <c r="P275" s="1" t="str">
        <f>UPPER(IF(BRF_CONTAS_A_PAGAR[[#This Row],[DATA DO PAGT]]="","",TEXT(BRF_CONTAS_A_PAGAR[[#This Row],[DATA DO PAGT]],"MMM")))</f>
        <v>JAN</v>
      </c>
      <c r="Q275" s="1">
        <f>IFERROR(INDEX(BRF_MÊS_A_PAGAR[NUN_MÊS],MATCH(BRF_CONTAS_A_PAGAR[[#This Row],[MÊS_VENC]],BRF_MÊS_A_PAGAR[MÊS],0)),"")</f>
        <v>1</v>
      </c>
      <c r="R275" s="1">
        <f>IF(BRF_CONTAS_A_PAGAR[[#This Row],[MÊS_PGT]]="","",IFERROR(INDEX(BRF_MÊS_A_PAGAR[NUN_MÊS],MATCH(BRF_CONTAS_A_PAGAR[[#This Row],[MÊS_PGT]],BRF_MÊS_A_PAGAR[MÊS],0)),""))</f>
        <v>1</v>
      </c>
    </row>
    <row r="276" spans="1:18" x14ac:dyDescent="0.2">
      <c r="A276" s="3">
        <v>44928</v>
      </c>
      <c r="B276" s="1" t="s">
        <v>1310</v>
      </c>
      <c r="E276" s="4">
        <v>532</v>
      </c>
      <c r="F276" s="3">
        <v>44928</v>
      </c>
      <c r="G276" s="1" t="s">
        <v>1338</v>
      </c>
      <c r="H276" s="1" t="s">
        <v>1416</v>
      </c>
      <c r="I276" s="1" t="s">
        <v>3457</v>
      </c>
      <c r="J276" s="1" t="s">
        <v>1417</v>
      </c>
      <c r="K276" s="1" t="s">
        <v>1348</v>
      </c>
      <c r="M276" s="1" t="str">
        <f>TEXT(BRF_CONTAS_A_PAGAR[[#This Row],[DATA VENC]],"AAAA")</f>
        <v>2023</v>
      </c>
      <c r="N276" s="1" t="str">
        <f>UPPER(TEXT(BRF_CONTAS_A_PAGAR[[#This Row],[DATA VENC]],"MMM"))</f>
        <v>JAN</v>
      </c>
      <c r="O276" s="1" t="str">
        <f>IF(BRF_CONTAS_A_PAGAR[[#This Row],[DATA DO PAGT]]="","",TEXT(BRF_CONTAS_A_PAGAR[[#This Row],[DATA DO PAGT]],"AAAA"))</f>
        <v>2023</v>
      </c>
      <c r="P276" s="1" t="str">
        <f>UPPER(IF(BRF_CONTAS_A_PAGAR[[#This Row],[DATA DO PAGT]]="","",TEXT(BRF_CONTAS_A_PAGAR[[#This Row],[DATA DO PAGT]],"MMM")))</f>
        <v>JAN</v>
      </c>
      <c r="Q276" s="1">
        <f>IFERROR(INDEX(BRF_MÊS_A_PAGAR[NUN_MÊS],MATCH(BRF_CONTAS_A_PAGAR[[#This Row],[MÊS_VENC]],BRF_MÊS_A_PAGAR[MÊS],0)),"")</f>
        <v>1</v>
      </c>
      <c r="R276" s="1">
        <f>IF(BRF_CONTAS_A_PAGAR[[#This Row],[MÊS_PGT]]="","",IFERROR(INDEX(BRF_MÊS_A_PAGAR[NUN_MÊS],MATCH(BRF_CONTAS_A_PAGAR[[#This Row],[MÊS_PGT]],BRF_MÊS_A_PAGAR[MÊS],0)),""))</f>
        <v>1</v>
      </c>
    </row>
    <row r="277" spans="1:18" x14ac:dyDescent="0.2">
      <c r="A277" s="3">
        <v>44930</v>
      </c>
      <c r="B277" s="1" t="s">
        <v>1144</v>
      </c>
      <c r="E277" s="4">
        <v>572.88</v>
      </c>
      <c r="F277" s="3">
        <v>44930</v>
      </c>
      <c r="G277" s="1" t="s">
        <v>1338</v>
      </c>
      <c r="H277" s="1" t="s">
        <v>1416</v>
      </c>
      <c r="I277" s="1" t="s">
        <v>1439</v>
      </c>
      <c r="J277" s="1" t="s">
        <v>1347</v>
      </c>
      <c r="K277" s="1" t="s">
        <v>1437</v>
      </c>
      <c r="M277" s="1" t="str">
        <f>TEXT(BRF_CONTAS_A_PAGAR[[#This Row],[DATA VENC]],"AAAA")</f>
        <v>2023</v>
      </c>
      <c r="N277" s="1" t="str">
        <f>UPPER(TEXT(BRF_CONTAS_A_PAGAR[[#This Row],[DATA VENC]],"MMM"))</f>
        <v>JAN</v>
      </c>
      <c r="O277" s="1" t="str">
        <f>IF(BRF_CONTAS_A_PAGAR[[#This Row],[DATA DO PAGT]]="","",TEXT(BRF_CONTAS_A_PAGAR[[#This Row],[DATA DO PAGT]],"AAAA"))</f>
        <v>2023</v>
      </c>
      <c r="P277" s="1" t="str">
        <f>UPPER(IF(BRF_CONTAS_A_PAGAR[[#This Row],[DATA DO PAGT]]="","",TEXT(BRF_CONTAS_A_PAGAR[[#This Row],[DATA DO PAGT]],"MMM")))</f>
        <v>JAN</v>
      </c>
      <c r="Q277" s="1">
        <f>IFERROR(INDEX(BRF_MÊS_A_PAGAR[NUN_MÊS],MATCH(BRF_CONTAS_A_PAGAR[[#This Row],[MÊS_VENC]],BRF_MÊS_A_PAGAR[MÊS],0)),"")</f>
        <v>1</v>
      </c>
      <c r="R277" s="1">
        <f>IF(BRF_CONTAS_A_PAGAR[[#This Row],[MÊS_PGT]]="","",IFERROR(INDEX(BRF_MÊS_A_PAGAR[NUN_MÊS],MATCH(BRF_CONTAS_A_PAGAR[[#This Row],[MÊS_PGT]],BRF_MÊS_A_PAGAR[MÊS],0)),""))</f>
        <v>1</v>
      </c>
    </row>
    <row r="278" spans="1:18" x14ac:dyDescent="0.2">
      <c r="A278" s="3">
        <v>44930</v>
      </c>
      <c r="B278" s="1" t="s">
        <v>1145</v>
      </c>
      <c r="E278" s="4">
        <v>300</v>
      </c>
      <c r="F278" s="3">
        <v>44930</v>
      </c>
      <c r="G278" s="1" t="s">
        <v>1338</v>
      </c>
      <c r="H278" s="1" t="s">
        <v>1416</v>
      </c>
      <c r="I278" s="1" t="s">
        <v>1512</v>
      </c>
      <c r="J278" s="1" t="s">
        <v>1347</v>
      </c>
      <c r="K278" s="1" t="s">
        <v>1437</v>
      </c>
      <c r="M278" s="1" t="str">
        <f>TEXT(BRF_CONTAS_A_PAGAR[[#This Row],[DATA VENC]],"AAAA")</f>
        <v>2023</v>
      </c>
      <c r="N278" s="1" t="str">
        <f>UPPER(TEXT(BRF_CONTAS_A_PAGAR[[#This Row],[DATA VENC]],"MMM"))</f>
        <v>JAN</v>
      </c>
      <c r="O278" s="1" t="str">
        <f>IF(BRF_CONTAS_A_PAGAR[[#This Row],[DATA DO PAGT]]="","",TEXT(BRF_CONTAS_A_PAGAR[[#This Row],[DATA DO PAGT]],"AAAA"))</f>
        <v>2023</v>
      </c>
      <c r="P278" s="1" t="str">
        <f>UPPER(IF(BRF_CONTAS_A_PAGAR[[#This Row],[DATA DO PAGT]]="","",TEXT(BRF_CONTAS_A_PAGAR[[#This Row],[DATA DO PAGT]],"MMM")))</f>
        <v>JAN</v>
      </c>
      <c r="Q278" s="1">
        <f>IFERROR(INDEX(BRF_MÊS_A_PAGAR[NUN_MÊS],MATCH(BRF_CONTAS_A_PAGAR[[#This Row],[MÊS_VENC]],BRF_MÊS_A_PAGAR[MÊS],0)),"")</f>
        <v>1</v>
      </c>
      <c r="R278" s="1">
        <f>IF(BRF_CONTAS_A_PAGAR[[#This Row],[MÊS_PGT]]="","",IFERROR(INDEX(BRF_MÊS_A_PAGAR[NUN_MÊS],MATCH(BRF_CONTAS_A_PAGAR[[#This Row],[MÊS_PGT]],BRF_MÊS_A_PAGAR[MÊS],0)),""))</f>
        <v>1</v>
      </c>
    </row>
    <row r="279" spans="1:18" x14ac:dyDescent="0.2">
      <c r="A279" s="3">
        <v>44930</v>
      </c>
      <c r="B279" s="1" t="s">
        <v>1146</v>
      </c>
      <c r="E279" s="4">
        <v>989.62</v>
      </c>
      <c r="F279" s="3">
        <v>44930</v>
      </c>
      <c r="G279" s="1" t="s">
        <v>1338</v>
      </c>
      <c r="H279" s="1" t="s">
        <v>1416</v>
      </c>
      <c r="I279" s="1" t="s">
        <v>1438</v>
      </c>
      <c r="J279" s="1" t="s">
        <v>1347</v>
      </c>
      <c r="K279" s="1" t="s">
        <v>1437</v>
      </c>
      <c r="M279" s="1" t="str">
        <f>TEXT(BRF_CONTAS_A_PAGAR[[#This Row],[DATA VENC]],"AAAA")</f>
        <v>2023</v>
      </c>
      <c r="N279" s="1" t="str">
        <f>UPPER(TEXT(BRF_CONTAS_A_PAGAR[[#This Row],[DATA VENC]],"MMM"))</f>
        <v>JAN</v>
      </c>
      <c r="O279" s="1" t="str">
        <f>IF(BRF_CONTAS_A_PAGAR[[#This Row],[DATA DO PAGT]]="","",TEXT(BRF_CONTAS_A_PAGAR[[#This Row],[DATA DO PAGT]],"AAAA"))</f>
        <v>2023</v>
      </c>
      <c r="P279" s="1" t="str">
        <f>UPPER(IF(BRF_CONTAS_A_PAGAR[[#This Row],[DATA DO PAGT]]="","",TEXT(BRF_CONTAS_A_PAGAR[[#This Row],[DATA DO PAGT]],"MMM")))</f>
        <v>JAN</v>
      </c>
      <c r="Q279" s="1">
        <f>IFERROR(INDEX(BRF_MÊS_A_PAGAR[NUN_MÊS],MATCH(BRF_CONTAS_A_PAGAR[[#This Row],[MÊS_VENC]],BRF_MÊS_A_PAGAR[MÊS],0)),"")</f>
        <v>1</v>
      </c>
      <c r="R279" s="1">
        <f>IF(BRF_CONTAS_A_PAGAR[[#This Row],[MÊS_PGT]]="","",IFERROR(INDEX(BRF_MÊS_A_PAGAR[NUN_MÊS],MATCH(BRF_CONTAS_A_PAGAR[[#This Row],[MÊS_PGT]],BRF_MÊS_A_PAGAR[MÊS],0)),""))</f>
        <v>1</v>
      </c>
    </row>
    <row r="280" spans="1:18" x14ac:dyDescent="0.2">
      <c r="A280" s="3">
        <v>44931</v>
      </c>
      <c r="B280" s="1" t="s">
        <v>1296</v>
      </c>
      <c r="E280" s="4">
        <v>390</v>
      </c>
      <c r="F280" s="3">
        <v>44931</v>
      </c>
      <c r="G280" s="1" t="s">
        <v>1338</v>
      </c>
      <c r="H280" s="1" t="s">
        <v>1416</v>
      </c>
      <c r="I280" s="1" t="s">
        <v>3457</v>
      </c>
      <c r="J280" s="1" t="s">
        <v>1417</v>
      </c>
      <c r="K280" s="1" t="s">
        <v>1437</v>
      </c>
      <c r="M280" s="1" t="str">
        <f>TEXT(BRF_CONTAS_A_PAGAR[[#This Row],[DATA VENC]],"AAAA")</f>
        <v>2023</v>
      </c>
      <c r="N280" s="1" t="str">
        <f>UPPER(TEXT(BRF_CONTAS_A_PAGAR[[#This Row],[DATA VENC]],"MMM"))</f>
        <v>JAN</v>
      </c>
      <c r="O280" s="1" t="str">
        <f>IF(BRF_CONTAS_A_PAGAR[[#This Row],[DATA DO PAGT]]="","",TEXT(BRF_CONTAS_A_PAGAR[[#This Row],[DATA DO PAGT]],"AAAA"))</f>
        <v>2023</v>
      </c>
      <c r="P280" s="1" t="str">
        <f>UPPER(IF(BRF_CONTAS_A_PAGAR[[#This Row],[DATA DO PAGT]]="","",TEXT(BRF_CONTAS_A_PAGAR[[#This Row],[DATA DO PAGT]],"MMM")))</f>
        <v>JAN</v>
      </c>
      <c r="Q280" s="1">
        <f>IFERROR(INDEX(BRF_MÊS_A_PAGAR[NUN_MÊS],MATCH(BRF_CONTAS_A_PAGAR[[#This Row],[MÊS_VENC]],BRF_MÊS_A_PAGAR[MÊS],0)),"")</f>
        <v>1</v>
      </c>
      <c r="R280" s="1">
        <f>IF(BRF_CONTAS_A_PAGAR[[#This Row],[MÊS_PGT]]="","",IFERROR(INDEX(BRF_MÊS_A_PAGAR[NUN_MÊS],MATCH(BRF_CONTAS_A_PAGAR[[#This Row],[MÊS_PGT]],BRF_MÊS_A_PAGAR[MÊS],0)),""))</f>
        <v>1</v>
      </c>
    </row>
    <row r="281" spans="1:18" x14ac:dyDescent="0.2">
      <c r="A281" s="3">
        <v>44931</v>
      </c>
      <c r="B281" s="1" t="s">
        <v>1163</v>
      </c>
      <c r="E281" s="4">
        <v>7992.77</v>
      </c>
      <c r="F281" s="3">
        <v>44931</v>
      </c>
      <c r="G281" s="1" t="s">
        <v>1338</v>
      </c>
      <c r="H281" s="1" t="s">
        <v>1416</v>
      </c>
      <c r="I281" s="1" t="s">
        <v>1436</v>
      </c>
      <c r="J281" s="1" t="s">
        <v>1347</v>
      </c>
      <c r="K281" s="1" t="s">
        <v>1348</v>
      </c>
      <c r="M281" s="1" t="str">
        <f>TEXT(BRF_CONTAS_A_PAGAR[[#This Row],[DATA VENC]],"AAAA")</f>
        <v>2023</v>
      </c>
      <c r="N281" s="1" t="str">
        <f>UPPER(TEXT(BRF_CONTAS_A_PAGAR[[#This Row],[DATA VENC]],"MMM"))</f>
        <v>JAN</v>
      </c>
      <c r="O281" s="1" t="str">
        <f>IF(BRF_CONTAS_A_PAGAR[[#This Row],[DATA DO PAGT]]="","",TEXT(BRF_CONTAS_A_PAGAR[[#This Row],[DATA DO PAGT]],"AAAA"))</f>
        <v>2023</v>
      </c>
      <c r="P281" s="1" t="str">
        <f>UPPER(IF(BRF_CONTAS_A_PAGAR[[#This Row],[DATA DO PAGT]]="","",TEXT(BRF_CONTAS_A_PAGAR[[#This Row],[DATA DO PAGT]],"MMM")))</f>
        <v>JAN</v>
      </c>
      <c r="Q281" s="1">
        <f>IFERROR(INDEX(BRF_MÊS_A_PAGAR[NUN_MÊS],MATCH(BRF_CONTAS_A_PAGAR[[#This Row],[MÊS_VENC]],BRF_MÊS_A_PAGAR[MÊS],0)),"")</f>
        <v>1</v>
      </c>
      <c r="R281" s="1">
        <f>IF(BRF_CONTAS_A_PAGAR[[#This Row],[MÊS_PGT]]="","",IFERROR(INDEX(BRF_MÊS_A_PAGAR[NUN_MÊS],MATCH(BRF_CONTAS_A_PAGAR[[#This Row],[MÊS_PGT]],BRF_MÊS_A_PAGAR[MÊS],0)),""))</f>
        <v>1</v>
      </c>
    </row>
    <row r="282" spans="1:18" x14ac:dyDescent="0.2">
      <c r="A282" s="3">
        <v>44931</v>
      </c>
      <c r="B282" s="1" t="s">
        <v>1165</v>
      </c>
      <c r="E282" s="4">
        <v>700</v>
      </c>
      <c r="F282" s="3">
        <v>44931</v>
      </c>
      <c r="G282" s="1" t="s">
        <v>1338</v>
      </c>
      <c r="H282" s="1" t="s">
        <v>1416</v>
      </c>
      <c r="I282" s="1" t="s">
        <v>1434</v>
      </c>
      <c r="J282" s="1" t="s">
        <v>1417</v>
      </c>
      <c r="K282" s="1" t="s">
        <v>1348</v>
      </c>
      <c r="M282" s="1" t="str">
        <f>TEXT(BRF_CONTAS_A_PAGAR[[#This Row],[DATA VENC]],"AAAA")</f>
        <v>2023</v>
      </c>
      <c r="N282" s="1" t="str">
        <f>UPPER(TEXT(BRF_CONTAS_A_PAGAR[[#This Row],[DATA VENC]],"MMM"))</f>
        <v>JAN</v>
      </c>
      <c r="O282" s="1" t="str">
        <f>IF(BRF_CONTAS_A_PAGAR[[#This Row],[DATA DO PAGT]]="","",TEXT(BRF_CONTAS_A_PAGAR[[#This Row],[DATA DO PAGT]],"AAAA"))</f>
        <v>2023</v>
      </c>
      <c r="P282" s="1" t="str">
        <f>UPPER(IF(BRF_CONTAS_A_PAGAR[[#This Row],[DATA DO PAGT]]="","",TEXT(BRF_CONTAS_A_PAGAR[[#This Row],[DATA DO PAGT]],"MMM")))</f>
        <v>JAN</v>
      </c>
      <c r="Q282" s="1">
        <f>IFERROR(INDEX(BRF_MÊS_A_PAGAR[NUN_MÊS],MATCH(BRF_CONTAS_A_PAGAR[[#This Row],[MÊS_VENC]],BRF_MÊS_A_PAGAR[MÊS],0)),"")</f>
        <v>1</v>
      </c>
      <c r="R282" s="1">
        <f>IF(BRF_CONTAS_A_PAGAR[[#This Row],[MÊS_PGT]]="","",IFERROR(INDEX(BRF_MÊS_A_PAGAR[NUN_MÊS],MATCH(BRF_CONTAS_A_PAGAR[[#This Row],[MÊS_PGT]],BRF_MÊS_A_PAGAR[MÊS],0)),""))</f>
        <v>1</v>
      </c>
    </row>
    <row r="283" spans="1:18" x14ac:dyDescent="0.2">
      <c r="A283" s="3">
        <v>44931</v>
      </c>
      <c r="B283" s="1" t="s">
        <v>1311</v>
      </c>
      <c r="E283" s="4">
        <v>145</v>
      </c>
      <c r="F283" s="3">
        <v>44931</v>
      </c>
      <c r="G283" s="1" t="s">
        <v>1338</v>
      </c>
      <c r="H283" s="1" t="s">
        <v>1416</v>
      </c>
      <c r="I283" s="1" t="s">
        <v>3457</v>
      </c>
      <c r="J283" s="1" t="s">
        <v>1417</v>
      </c>
      <c r="K283" s="1" t="s">
        <v>1348</v>
      </c>
      <c r="M283" s="1" t="str">
        <f>TEXT(BRF_CONTAS_A_PAGAR[[#This Row],[DATA VENC]],"AAAA")</f>
        <v>2023</v>
      </c>
      <c r="N283" s="1" t="str">
        <f>UPPER(TEXT(BRF_CONTAS_A_PAGAR[[#This Row],[DATA VENC]],"MMM"))</f>
        <v>JAN</v>
      </c>
      <c r="O283" s="1" t="str">
        <f>IF(BRF_CONTAS_A_PAGAR[[#This Row],[DATA DO PAGT]]="","",TEXT(BRF_CONTAS_A_PAGAR[[#This Row],[DATA DO PAGT]],"AAAA"))</f>
        <v>2023</v>
      </c>
      <c r="P283" s="1" t="str">
        <f>UPPER(IF(BRF_CONTAS_A_PAGAR[[#This Row],[DATA DO PAGT]]="","",TEXT(BRF_CONTAS_A_PAGAR[[#This Row],[DATA DO PAGT]],"MMM")))</f>
        <v>JAN</v>
      </c>
      <c r="Q283" s="1">
        <f>IFERROR(INDEX(BRF_MÊS_A_PAGAR[NUN_MÊS],MATCH(BRF_CONTAS_A_PAGAR[[#This Row],[MÊS_VENC]],BRF_MÊS_A_PAGAR[MÊS],0)),"")</f>
        <v>1</v>
      </c>
      <c r="R283" s="1">
        <f>IF(BRF_CONTAS_A_PAGAR[[#This Row],[MÊS_PGT]]="","",IFERROR(INDEX(BRF_MÊS_A_PAGAR[NUN_MÊS],MATCH(BRF_CONTAS_A_PAGAR[[#This Row],[MÊS_PGT]],BRF_MÊS_A_PAGAR[MÊS],0)),""))</f>
        <v>1</v>
      </c>
    </row>
    <row r="284" spans="1:18" x14ac:dyDescent="0.2">
      <c r="A284" s="3">
        <v>44932</v>
      </c>
      <c r="B284" s="1" t="s">
        <v>1142</v>
      </c>
      <c r="E284" s="4">
        <v>7503.33</v>
      </c>
      <c r="F284" s="3">
        <v>44932</v>
      </c>
      <c r="G284" s="1" t="s">
        <v>1338</v>
      </c>
      <c r="H284" s="1" t="s">
        <v>1339</v>
      </c>
      <c r="I284" s="1" t="s">
        <v>3456</v>
      </c>
      <c r="J284" s="1" t="s">
        <v>1347</v>
      </c>
      <c r="K284" s="1" t="s">
        <v>1348</v>
      </c>
      <c r="M284" s="1" t="str">
        <f>TEXT(BRF_CONTAS_A_PAGAR[[#This Row],[DATA VENC]],"AAAA")</f>
        <v>2023</v>
      </c>
      <c r="N284" s="1" t="str">
        <f>UPPER(TEXT(BRF_CONTAS_A_PAGAR[[#This Row],[DATA VENC]],"MMM"))</f>
        <v>JAN</v>
      </c>
      <c r="O284" s="1" t="str">
        <f>IF(BRF_CONTAS_A_PAGAR[[#This Row],[DATA DO PAGT]]="","",TEXT(BRF_CONTAS_A_PAGAR[[#This Row],[DATA DO PAGT]],"AAAA"))</f>
        <v>2023</v>
      </c>
      <c r="P284" s="1" t="str">
        <f>UPPER(IF(BRF_CONTAS_A_PAGAR[[#This Row],[DATA DO PAGT]]="","",TEXT(BRF_CONTAS_A_PAGAR[[#This Row],[DATA DO PAGT]],"MMM")))</f>
        <v>JAN</v>
      </c>
      <c r="Q284" s="1">
        <f>IFERROR(INDEX(BRF_MÊS_A_PAGAR[NUN_MÊS],MATCH(BRF_CONTAS_A_PAGAR[[#This Row],[MÊS_VENC]],BRF_MÊS_A_PAGAR[MÊS],0)),"")</f>
        <v>1</v>
      </c>
      <c r="R284" s="1">
        <f>IF(BRF_CONTAS_A_PAGAR[[#This Row],[MÊS_PGT]]="","",IFERROR(INDEX(BRF_MÊS_A_PAGAR[NUN_MÊS],MATCH(BRF_CONTAS_A_PAGAR[[#This Row],[MÊS_PGT]],BRF_MÊS_A_PAGAR[MÊS],0)),""))</f>
        <v>1</v>
      </c>
    </row>
    <row r="285" spans="1:18" x14ac:dyDescent="0.2">
      <c r="A285" s="3">
        <v>44932</v>
      </c>
      <c r="B285" s="1" t="s">
        <v>1202</v>
      </c>
      <c r="E285" s="4">
        <v>487.5</v>
      </c>
      <c r="F285" s="3">
        <v>44932</v>
      </c>
      <c r="G285" s="1" t="s">
        <v>1338</v>
      </c>
      <c r="H285" s="1" t="s">
        <v>1416</v>
      </c>
      <c r="I285" s="1" t="s">
        <v>1442</v>
      </c>
      <c r="J285" s="1" t="s">
        <v>1347</v>
      </c>
      <c r="K285" s="1" t="s">
        <v>1516</v>
      </c>
      <c r="M285" s="1" t="str">
        <f>TEXT(BRF_CONTAS_A_PAGAR[[#This Row],[DATA VENC]],"AAAA")</f>
        <v>2023</v>
      </c>
      <c r="N285" s="1" t="str">
        <f>UPPER(TEXT(BRF_CONTAS_A_PAGAR[[#This Row],[DATA VENC]],"MMM"))</f>
        <v>JAN</v>
      </c>
      <c r="O285" s="1" t="str">
        <f>IF(BRF_CONTAS_A_PAGAR[[#This Row],[DATA DO PAGT]]="","",TEXT(BRF_CONTAS_A_PAGAR[[#This Row],[DATA DO PAGT]],"AAAA"))</f>
        <v>2023</v>
      </c>
      <c r="P285" s="1" t="str">
        <f>UPPER(IF(BRF_CONTAS_A_PAGAR[[#This Row],[DATA DO PAGT]]="","",TEXT(BRF_CONTAS_A_PAGAR[[#This Row],[DATA DO PAGT]],"MMM")))</f>
        <v>JAN</v>
      </c>
      <c r="Q285" s="1">
        <f>IFERROR(INDEX(BRF_MÊS_A_PAGAR[NUN_MÊS],MATCH(BRF_CONTAS_A_PAGAR[[#This Row],[MÊS_VENC]],BRF_MÊS_A_PAGAR[MÊS],0)),"")</f>
        <v>1</v>
      </c>
      <c r="R285" s="1">
        <f>IF(BRF_CONTAS_A_PAGAR[[#This Row],[MÊS_PGT]]="","",IFERROR(INDEX(BRF_MÊS_A_PAGAR[NUN_MÊS],MATCH(BRF_CONTAS_A_PAGAR[[#This Row],[MÊS_PGT]],BRF_MÊS_A_PAGAR[MÊS],0)),""))</f>
        <v>1</v>
      </c>
    </row>
    <row r="286" spans="1:18" x14ac:dyDescent="0.2">
      <c r="A286" s="3">
        <v>44933</v>
      </c>
      <c r="B286" s="1" t="s">
        <v>1312</v>
      </c>
      <c r="E286" s="4">
        <v>4656.21</v>
      </c>
      <c r="F286" s="3">
        <v>44935</v>
      </c>
      <c r="G286" s="1" t="s">
        <v>1338</v>
      </c>
      <c r="H286" s="1" t="s">
        <v>1339</v>
      </c>
      <c r="I286" s="1" t="s">
        <v>3456</v>
      </c>
      <c r="J286" s="1" t="s">
        <v>1347</v>
      </c>
      <c r="K286" s="1" t="s">
        <v>1348</v>
      </c>
      <c r="M286" s="1" t="str">
        <f>TEXT(BRF_CONTAS_A_PAGAR[[#This Row],[DATA VENC]],"AAAA")</f>
        <v>2023</v>
      </c>
      <c r="N286" s="1" t="str">
        <f>UPPER(TEXT(BRF_CONTAS_A_PAGAR[[#This Row],[DATA VENC]],"MMM"))</f>
        <v>JAN</v>
      </c>
      <c r="O286" s="1" t="str">
        <f>IF(BRF_CONTAS_A_PAGAR[[#This Row],[DATA DO PAGT]]="","",TEXT(BRF_CONTAS_A_PAGAR[[#This Row],[DATA DO PAGT]],"AAAA"))</f>
        <v>2023</v>
      </c>
      <c r="P286" s="1" t="str">
        <f>UPPER(IF(BRF_CONTAS_A_PAGAR[[#This Row],[DATA DO PAGT]]="","",TEXT(BRF_CONTAS_A_PAGAR[[#This Row],[DATA DO PAGT]],"MMM")))</f>
        <v>JAN</v>
      </c>
      <c r="Q286" s="1">
        <f>IFERROR(INDEX(BRF_MÊS_A_PAGAR[NUN_MÊS],MATCH(BRF_CONTAS_A_PAGAR[[#This Row],[MÊS_VENC]],BRF_MÊS_A_PAGAR[MÊS],0)),"")</f>
        <v>1</v>
      </c>
      <c r="R286" s="1">
        <f>IF(BRF_CONTAS_A_PAGAR[[#This Row],[MÊS_PGT]]="","",IFERROR(INDEX(BRF_MÊS_A_PAGAR[NUN_MÊS],MATCH(BRF_CONTAS_A_PAGAR[[#This Row],[MÊS_PGT]],BRF_MÊS_A_PAGAR[MÊS],0)),""))</f>
        <v>1</v>
      </c>
    </row>
    <row r="287" spans="1:18" x14ac:dyDescent="0.2">
      <c r="A287" s="3">
        <v>44934</v>
      </c>
      <c r="B287" s="1" t="s">
        <v>1313</v>
      </c>
      <c r="E287" s="4">
        <v>1552.88</v>
      </c>
      <c r="F287" s="3">
        <v>44935</v>
      </c>
      <c r="G287" s="1" t="s">
        <v>1338</v>
      </c>
      <c r="H287" s="1" t="s">
        <v>1339</v>
      </c>
      <c r="I287" s="1" t="s">
        <v>3456</v>
      </c>
      <c r="J287" s="1" t="s">
        <v>1347</v>
      </c>
      <c r="K287" s="1" t="s">
        <v>1348</v>
      </c>
      <c r="M287" s="1" t="str">
        <f>TEXT(BRF_CONTAS_A_PAGAR[[#This Row],[DATA VENC]],"AAAA")</f>
        <v>2023</v>
      </c>
      <c r="N287" s="1" t="str">
        <f>UPPER(TEXT(BRF_CONTAS_A_PAGAR[[#This Row],[DATA VENC]],"MMM"))</f>
        <v>JAN</v>
      </c>
      <c r="O287" s="1" t="str">
        <f>IF(BRF_CONTAS_A_PAGAR[[#This Row],[DATA DO PAGT]]="","",TEXT(BRF_CONTAS_A_PAGAR[[#This Row],[DATA DO PAGT]],"AAAA"))</f>
        <v>2023</v>
      </c>
      <c r="P287" s="1" t="str">
        <f>UPPER(IF(BRF_CONTAS_A_PAGAR[[#This Row],[DATA DO PAGT]]="","",TEXT(BRF_CONTAS_A_PAGAR[[#This Row],[DATA DO PAGT]],"MMM")))</f>
        <v>JAN</v>
      </c>
      <c r="Q287" s="1">
        <f>IFERROR(INDEX(BRF_MÊS_A_PAGAR[NUN_MÊS],MATCH(BRF_CONTAS_A_PAGAR[[#This Row],[MÊS_VENC]],BRF_MÊS_A_PAGAR[MÊS],0)),"")</f>
        <v>1</v>
      </c>
      <c r="R287" s="1">
        <f>IF(BRF_CONTAS_A_PAGAR[[#This Row],[MÊS_PGT]]="","",IFERROR(INDEX(BRF_MÊS_A_PAGAR[NUN_MÊS],MATCH(BRF_CONTAS_A_PAGAR[[#This Row],[MÊS_PGT]],BRF_MÊS_A_PAGAR[MÊS],0)),""))</f>
        <v>1</v>
      </c>
    </row>
    <row r="288" spans="1:18" x14ac:dyDescent="0.2">
      <c r="A288" s="3">
        <v>44934</v>
      </c>
      <c r="B288" s="1" t="s">
        <v>1314</v>
      </c>
      <c r="E288" s="4">
        <v>1552.88</v>
      </c>
      <c r="F288" s="3">
        <v>44935</v>
      </c>
      <c r="G288" s="1" t="s">
        <v>1338</v>
      </c>
      <c r="H288" s="1" t="s">
        <v>1339</v>
      </c>
      <c r="I288" s="1" t="s">
        <v>3456</v>
      </c>
      <c r="J288" s="1" t="s">
        <v>1347</v>
      </c>
      <c r="K288" s="1" t="s">
        <v>1348</v>
      </c>
      <c r="M288" s="1" t="str">
        <f>TEXT(BRF_CONTAS_A_PAGAR[[#This Row],[DATA VENC]],"AAAA")</f>
        <v>2023</v>
      </c>
      <c r="N288" s="1" t="str">
        <f>UPPER(TEXT(BRF_CONTAS_A_PAGAR[[#This Row],[DATA VENC]],"MMM"))</f>
        <v>JAN</v>
      </c>
      <c r="O288" s="1" t="str">
        <f>IF(BRF_CONTAS_A_PAGAR[[#This Row],[DATA DO PAGT]]="","",TEXT(BRF_CONTAS_A_PAGAR[[#This Row],[DATA DO PAGT]],"AAAA"))</f>
        <v>2023</v>
      </c>
      <c r="P288" s="1" t="str">
        <f>UPPER(IF(BRF_CONTAS_A_PAGAR[[#This Row],[DATA DO PAGT]]="","",TEXT(BRF_CONTAS_A_PAGAR[[#This Row],[DATA DO PAGT]],"MMM")))</f>
        <v>JAN</v>
      </c>
      <c r="Q288" s="1">
        <f>IFERROR(INDEX(BRF_MÊS_A_PAGAR[NUN_MÊS],MATCH(BRF_CONTAS_A_PAGAR[[#This Row],[MÊS_VENC]],BRF_MÊS_A_PAGAR[MÊS],0)),"")</f>
        <v>1</v>
      </c>
      <c r="R288" s="1">
        <f>IF(BRF_CONTAS_A_PAGAR[[#This Row],[MÊS_PGT]]="","",IFERROR(INDEX(BRF_MÊS_A_PAGAR[NUN_MÊS],MATCH(BRF_CONTAS_A_PAGAR[[#This Row],[MÊS_PGT]],BRF_MÊS_A_PAGAR[MÊS],0)),""))</f>
        <v>1</v>
      </c>
    </row>
    <row r="289" spans="1:18" x14ac:dyDescent="0.2">
      <c r="A289" s="3">
        <v>44934</v>
      </c>
      <c r="B289" s="1" t="s">
        <v>1152</v>
      </c>
      <c r="E289" s="4">
        <v>9402</v>
      </c>
      <c r="F289" s="3">
        <v>44935</v>
      </c>
      <c r="G289" s="1" t="s">
        <v>1338</v>
      </c>
      <c r="H289" s="1" t="s">
        <v>1339</v>
      </c>
      <c r="I289" s="1" t="s">
        <v>3456</v>
      </c>
      <c r="J289" s="1" t="s">
        <v>1347</v>
      </c>
      <c r="K289" s="1" t="s">
        <v>1348</v>
      </c>
      <c r="M289" s="1" t="str">
        <f>TEXT(BRF_CONTAS_A_PAGAR[[#This Row],[DATA VENC]],"AAAA")</f>
        <v>2023</v>
      </c>
      <c r="N289" s="1" t="str">
        <f>UPPER(TEXT(BRF_CONTAS_A_PAGAR[[#This Row],[DATA VENC]],"MMM"))</f>
        <v>JAN</v>
      </c>
      <c r="O289" s="1" t="str">
        <f>IF(BRF_CONTAS_A_PAGAR[[#This Row],[DATA DO PAGT]]="","",TEXT(BRF_CONTAS_A_PAGAR[[#This Row],[DATA DO PAGT]],"AAAA"))</f>
        <v>2023</v>
      </c>
      <c r="P289" s="1" t="str">
        <f>UPPER(IF(BRF_CONTAS_A_PAGAR[[#This Row],[DATA DO PAGT]]="","",TEXT(BRF_CONTAS_A_PAGAR[[#This Row],[DATA DO PAGT]],"MMM")))</f>
        <v>JAN</v>
      </c>
      <c r="Q289" s="1">
        <f>IFERROR(INDEX(BRF_MÊS_A_PAGAR[NUN_MÊS],MATCH(BRF_CONTAS_A_PAGAR[[#This Row],[MÊS_VENC]],BRF_MÊS_A_PAGAR[MÊS],0)),"")</f>
        <v>1</v>
      </c>
      <c r="R289" s="1">
        <f>IF(BRF_CONTAS_A_PAGAR[[#This Row],[MÊS_PGT]]="","",IFERROR(INDEX(BRF_MÊS_A_PAGAR[NUN_MÊS],MATCH(BRF_CONTAS_A_PAGAR[[#This Row],[MÊS_PGT]],BRF_MÊS_A_PAGAR[MÊS],0)),""))</f>
        <v>1</v>
      </c>
    </row>
    <row r="290" spans="1:18" x14ac:dyDescent="0.2">
      <c r="A290" s="3">
        <v>44935</v>
      </c>
      <c r="B290" s="1" t="s">
        <v>1315</v>
      </c>
      <c r="E290" s="4">
        <v>15</v>
      </c>
      <c r="F290" s="3">
        <v>44935</v>
      </c>
      <c r="G290" s="1" t="s">
        <v>1338</v>
      </c>
      <c r="H290" s="1" t="s">
        <v>1416</v>
      </c>
      <c r="I290" s="1" t="s">
        <v>1506</v>
      </c>
      <c r="J290" s="1" t="s">
        <v>1347</v>
      </c>
      <c r="K290" s="1" t="s">
        <v>1503</v>
      </c>
      <c r="M290" s="1" t="str">
        <f>TEXT(BRF_CONTAS_A_PAGAR[[#This Row],[DATA VENC]],"AAAA")</f>
        <v>2023</v>
      </c>
      <c r="N290" s="1" t="str">
        <f>UPPER(TEXT(BRF_CONTAS_A_PAGAR[[#This Row],[DATA VENC]],"MMM"))</f>
        <v>JAN</v>
      </c>
      <c r="O290" s="1" t="str">
        <f>IF(BRF_CONTAS_A_PAGAR[[#This Row],[DATA DO PAGT]]="","",TEXT(BRF_CONTAS_A_PAGAR[[#This Row],[DATA DO PAGT]],"AAAA"))</f>
        <v>2023</v>
      </c>
      <c r="P290" s="1" t="str">
        <f>UPPER(IF(BRF_CONTAS_A_PAGAR[[#This Row],[DATA DO PAGT]]="","",TEXT(BRF_CONTAS_A_PAGAR[[#This Row],[DATA DO PAGT]],"MMM")))</f>
        <v>JAN</v>
      </c>
      <c r="Q290" s="1">
        <f>IFERROR(INDEX(BRF_MÊS_A_PAGAR[NUN_MÊS],MATCH(BRF_CONTAS_A_PAGAR[[#This Row],[MÊS_VENC]],BRF_MÊS_A_PAGAR[MÊS],0)),"")</f>
        <v>1</v>
      </c>
      <c r="R290" s="1">
        <f>IF(BRF_CONTAS_A_PAGAR[[#This Row],[MÊS_PGT]]="","",IFERROR(INDEX(BRF_MÊS_A_PAGAR[NUN_MÊS],MATCH(BRF_CONTAS_A_PAGAR[[#This Row],[MÊS_PGT]],BRF_MÊS_A_PAGAR[MÊS],0)),""))</f>
        <v>1</v>
      </c>
    </row>
    <row r="291" spans="1:18" x14ac:dyDescent="0.2">
      <c r="A291" s="3">
        <v>44936</v>
      </c>
      <c r="B291" s="1" t="s">
        <v>1154</v>
      </c>
      <c r="E291" s="4">
        <v>362.59</v>
      </c>
      <c r="F291" s="3">
        <v>44936</v>
      </c>
      <c r="G291" s="1" t="s">
        <v>1338</v>
      </c>
      <c r="H291" s="1" t="s">
        <v>1435</v>
      </c>
      <c r="I291" s="1" t="s">
        <v>1498</v>
      </c>
      <c r="J291" s="1" t="s">
        <v>1417</v>
      </c>
      <c r="K291" s="1" t="s">
        <v>1348</v>
      </c>
      <c r="M291" s="1" t="str">
        <f>TEXT(BRF_CONTAS_A_PAGAR[[#This Row],[DATA VENC]],"AAAA")</f>
        <v>2023</v>
      </c>
      <c r="N291" s="1" t="str">
        <f>UPPER(TEXT(BRF_CONTAS_A_PAGAR[[#This Row],[DATA VENC]],"MMM"))</f>
        <v>JAN</v>
      </c>
      <c r="O291" s="1" t="str">
        <f>IF(BRF_CONTAS_A_PAGAR[[#This Row],[DATA DO PAGT]]="","",TEXT(BRF_CONTAS_A_PAGAR[[#This Row],[DATA DO PAGT]],"AAAA"))</f>
        <v>2023</v>
      </c>
      <c r="P291" s="1" t="str">
        <f>UPPER(IF(BRF_CONTAS_A_PAGAR[[#This Row],[DATA DO PAGT]]="","",TEXT(BRF_CONTAS_A_PAGAR[[#This Row],[DATA DO PAGT]],"MMM")))</f>
        <v>JAN</v>
      </c>
      <c r="Q291" s="1">
        <f>IFERROR(INDEX(BRF_MÊS_A_PAGAR[NUN_MÊS],MATCH(BRF_CONTAS_A_PAGAR[[#This Row],[MÊS_VENC]],BRF_MÊS_A_PAGAR[MÊS],0)),"")</f>
        <v>1</v>
      </c>
      <c r="R291" s="1">
        <f>IF(BRF_CONTAS_A_PAGAR[[#This Row],[MÊS_PGT]]="","",IFERROR(INDEX(BRF_MÊS_A_PAGAR[NUN_MÊS],MATCH(BRF_CONTAS_A_PAGAR[[#This Row],[MÊS_PGT]],BRF_MÊS_A_PAGAR[MÊS],0)),""))</f>
        <v>1</v>
      </c>
    </row>
    <row r="292" spans="1:18" x14ac:dyDescent="0.2">
      <c r="A292" s="3">
        <v>44936</v>
      </c>
      <c r="B292" s="1" t="s">
        <v>1266</v>
      </c>
      <c r="E292" s="4">
        <v>109.99</v>
      </c>
      <c r="F292" s="3">
        <v>44936</v>
      </c>
      <c r="G292" s="1" t="s">
        <v>1338</v>
      </c>
      <c r="H292" s="1" t="s">
        <v>1416</v>
      </c>
      <c r="I292" s="1" t="s">
        <v>1499</v>
      </c>
      <c r="J292" s="1" t="s">
        <v>1347</v>
      </c>
      <c r="K292" s="1" t="s">
        <v>1516</v>
      </c>
      <c r="M292" s="1" t="str">
        <f>TEXT(BRF_CONTAS_A_PAGAR[[#This Row],[DATA VENC]],"AAAA")</f>
        <v>2023</v>
      </c>
      <c r="N292" s="1" t="str">
        <f>UPPER(TEXT(BRF_CONTAS_A_PAGAR[[#This Row],[DATA VENC]],"MMM"))</f>
        <v>JAN</v>
      </c>
      <c r="O292" s="1" t="str">
        <f>IF(BRF_CONTAS_A_PAGAR[[#This Row],[DATA DO PAGT]]="","",TEXT(BRF_CONTAS_A_PAGAR[[#This Row],[DATA DO PAGT]],"AAAA"))</f>
        <v>2023</v>
      </c>
      <c r="P292" s="1" t="str">
        <f>UPPER(IF(BRF_CONTAS_A_PAGAR[[#This Row],[DATA DO PAGT]]="","",TEXT(BRF_CONTAS_A_PAGAR[[#This Row],[DATA DO PAGT]],"MMM")))</f>
        <v>JAN</v>
      </c>
      <c r="Q292" s="1">
        <f>IFERROR(INDEX(BRF_MÊS_A_PAGAR[NUN_MÊS],MATCH(BRF_CONTAS_A_PAGAR[[#This Row],[MÊS_VENC]],BRF_MÊS_A_PAGAR[MÊS],0)),"")</f>
        <v>1</v>
      </c>
      <c r="R292" s="1">
        <f>IF(BRF_CONTAS_A_PAGAR[[#This Row],[MÊS_PGT]]="","",IFERROR(INDEX(BRF_MÊS_A_PAGAR[NUN_MÊS],MATCH(BRF_CONTAS_A_PAGAR[[#This Row],[MÊS_PGT]],BRF_MÊS_A_PAGAR[MÊS],0)),""))</f>
        <v>1</v>
      </c>
    </row>
    <row r="293" spans="1:18" x14ac:dyDescent="0.2">
      <c r="A293" s="3">
        <v>44936</v>
      </c>
      <c r="B293" s="1" t="s">
        <v>1153</v>
      </c>
      <c r="E293" s="4">
        <v>272.95</v>
      </c>
      <c r="F293" s="3">
        <v>44936</v>
      </c>
      <c r="G293" s="1" t="s">
        <v>1338</v>
      </c>
      <c r="H293" s="1" t="s">
        <v>1416</v>
      </c>
      <c r="I293" s="1" t="s">
        <v>1499</v>
      </c>
      <c r="J293" s="1" t="s">
        <v>1347</v>
      </c>
      <c r="K293" s="1" t="s">
        <v>1516</v>
      </c>
      <c r="M293" s="1" t="str">
        <f>TEXT(BRF_CONTAS_A_PAGAR[[#This Row],[DATA VENC]],"AAAA")</f>
        <v>2023</v>
      </c>
      <c r="N293" s="1" t="str">
        <f>UPPER(TEXT(BRF_CONTAS_A_PAGAR[[#This Row],[DATA VENC]],"MMM"))</f>
        <v>JAN</v>
      </c>
      <c r="O293" s="1" t="str">
        <f>IF(BRF_CONTAS_A_PAGAR[[#This Row],[DATA DO PAGT]]="","",TEXT(BRF_CONTAS_A_PAGAR[[#This Row],[DATA DO PAGT]],"AAAA"))</f>
        <v>2023</v>
      </c>
      <c r="P293" s="1" t="str">
        <f>UPPER(IF(BRF_CONTAS_A_PAGAR[[#This Row],[DATA DO PAGT]]="","",TEXT(BRF_CONTAS_A_PAGAR[[#This Row],[DATA DO PAGT]],"MMM")))</f>
        <v>JAN</v>
      </c>
      <c r="Q293" s="1">
        <f>IFERROR(INDEX(BRF_MÊS_A_PAGAR[NUN_MÊS],MATCH(BRF_CONTAS_A_PAGAR[[#This Row],[MÊS_VENC]],BRF_MÊS_A_PAGAR[MÊS],0)),"")</f>
        <v>1</v>
      </c>
      <c r="R293" s="1">
        <f>IF(BRF_CONTAS_A_PAGAR[[#This Row],[MÊS_PGT]]="","",IFERROR(INDEX(BRF_MÊS_A_PAGAR[NUN_MÊS],MATCH(BRF_CONTAS_A_PAGAR[[#This Row],[MÊS_PGT]],BRF_MÊS_A_PAGAR[MÊS],0)),""))</f>
        <v>1</v>
      </c>
    </row>
    <row r="294" spans="1:18" x14ac:dyDescent="0.2">
      <c r="A294" s="3">
        <v>44937</v>
      </c>
      <c r="B294" s="1" t="s">
        <v>1156</v>
      </c>
      <c r="E294" s="4">
        <v>62.12</v>
      </c>
      <c r="F294" s="3">
        <v>44937</v>
      </c>
      <c r="G294" s="1" t="s">
        <v>1338</v>
      </c>
      <c r="H294" s="1" t="s">
        <v>1416</v>
      </c>
      <c r="I294" s="1" t="s">
        <v>1502</v>
      </c>
      <c r="J294" s="1" t="s">
        <v>1347</v>
      </c>
      <c r="K294" s="1" t="s">
        <v>1503</v>
      </c>
      <c r="M294" s="1" t="str">
        <f>TEXT(BRF_CONTAS_A_PAGAR[[#This Row],[DATA VENC]],"AAAA")</f>
        <v>2023</v>
      </c>
      <c r="N294" s="1" t="str">
        <f>UPPER(TEXT(BRF_CONTAS_A_PAGAR[[#This Row],[DATA VENC]],"MMM"))</f>
        <v>JAN</v>
      </c>
      <c r="O294" s="1" t="str">
        <f>IF(BRF_CONTAS_A_PAGAR[[#This Row],[DATA DO PAGT]]="","",TEXT(BRF_CONTAS_A_PAGAR[[#This Row],[DATA DO PAGT]],"AAAA"))</f>
        <v>2023</v>
      </c>
      <c r="P294" s="1" t="str">
        <f>UPPER(IF(BRF_CONTAS_A_PAGAR[[#This Row],[DATA DO PAGT]]="","",TEXT(BRF_CONTAS_A_PAGAR[[#This Row],[DATA DO PAGT]],"MMM")))</f>
        <v>JAN</v>
      </c>
      <c r="Q294" s="1">
        <f>IFERROR(INDEX(BRF_MÊS_A_PAGAR[NUN_MÊS],MATCH(BRF_CONTAS_A_PAGAR[[#This Row],[MÊS_VENC]],BRF_MÊS_A_PAGAR[MÊS],0)),"")</f>
        <v>1</v>
      </c>
      <c r="R294" s="1">
        <f>IF(BRF_CONTAS_A_PAGAR[[#This Row],[MÊS_PGT]]="","",IFERROR(INDEX(BRF_MÊS_A_PAGAR[NUN_MÊS],MATCH(BRF_CONTAS_A_PAGAR[[#This Row],[MÊS_PGT]],BRF_MÊS_A_PAGAR[MÊS],0)),""))</f>
        <v>1</v>
      </c>
    </row>
    <row r="295" spans="1:18" x14ac:dyDescent="0.2">
      <c r="A295" s="3">
        <v>44938</v>
      </c>
      <c r="B295" s="1" t="s">
        <v>1316</v>
      </c>
      <c r="E295" s="4">
        <v>594</v>
      </c>
      <c r="F295" s="3">
        <v>44938</v>
      </c>
      <c r="G295" s="1" t="s">
        <v>1338</v>
      </c>
      <c r="H295" s="1" t="s">
        <v>1416</v>
      </c>
      <c r="I295" s="1" t="s">
        <v>3457</v>
      </c>
      <c r="J295" s="1" t="s">
        <v>1417</v>
      </c>
      <c r="K295" s="1" t="s">
        <v>1348</v>
      </c>
      <c r="M295" s="1" t="str">
        <f>TEXT(BRF_CONTAS_A_PAGAR[[#This Row],[DATA VENC]],"AAAA")</f>
        <v>2023</v>
      </c>
      <c r="N295" s="1" t="str">
        <f>UPPER(TEXT(BRF_CONTAS_A_PAGAR[[#This Row],[DATA VENC]],"MMM"))</f>
        <v>JAN</v>
      </c>
      <c r="O295" s="1" t="str">
        <f>IF(BRF_CONTAS_A_PAGAR[[#This Row],[DATA DO PAGT]]="","",TEXT(BRF_CONTAS_A_PAGAR[[#This Row],[DATA DO PAGT]],"AAAA"))</f>
        <v>2023</v>
      </c>
      <c r="P295" s="1" t="str">
        <f>UPPER(IF(BRF_CONTAS_A_PAGAR[[#This Row],[DATA DO PAGT]]="","",TEXT(BRF_CONTAS_A_PAGAR[[#This Row],[DATA DO PAGT]],"MMM")))</f>
        <v>JAN</v>
      </c>
      <c r="Q295" s="1">
        <f>IFERROR(INDEX(BRF_MÊS_A_PAGAR[NUN_MÊS],MATCH(BRF_CONTAS_A_PAGAR[[#This Row],[MÊS_VENC]],BRF_MÊS_A_PAGAR[MÊS],0)),"")</f>
        <v>1</v>
      </c>
      <c r="R295" s="1">
        <f>IF(BRF_CONTAS_A_PAGAR[[#This Row],[MÊS_PGT]]="","",IFERROR(INDEX(BRF_MÊS_A_PAGAR[NUN_MÊS],MATCH(BRF_CONTAS_A_PAGAR[[#This Row],[MÊS_PGT]],BRF_MÊS_A_PAGAR[MÊS],0)),""))</f>
        <v>1</v>
      </c>
    </row>
    <row r="296" spans="1:18" x14ac:dyDescent="0.2">
      <c r="A296" s="3">
        <v>44939</v>
      </c>
      <c r="B296" s="1" t="s">
        <v>1312</v>
      </c>
      <c r="E296" s="4">
        <v>4656.21</v>
      </c>
      <c r="F296" s="3">
        <v>44939</v>
      </c>
      <c r="G296" s="1" t="s">
        <v>1338</v>
      </c>
      <c r="H296" s="1" t="s">
        <v>1339</v>
      </c>
      <c r="I296" s="1" t="s">
        <v>3456</v>
      </c>
      <c r="J296" s="1" t="s">
        <v>1347</v>
      </c>
      <c r="K296" s="1" t="s">
        <v>1348</v>
      </c>
      <c r="M296" s="1" t="str">
        <f>TEXT(BRF_CONTAS_A_PAGAR[[#This Row],[DATA VENC]],"AAAA")</f>
        <v>2023</v>
      </c>
      <c r="N296" s="1" t="str">
        <f>UPPER(TEXT(BRF_CONTAS_A_PAGAR[[#This Row],[DATA VENC]],"MMM"))</f>
        <v>JAN</v>
      </c>
      <c r="O296" s="1" t="str">
        <f>IF(BRF_CONTAS_A_PAGAR[[#This Row],[DATA DO PAGT]]="","",TEXT(BRF_CONTAS_A_PAGAR[[#This Row],[DATA DO PAGT]],"AAAA"))</f>
        <v>2023</v>
      </c>
      <c r="P296" s="1" t="str">
        <f>UPPER(IF(BRF_CONTAS_A_PAGAR[[#This Row],[DATA DO PAGT]]="","",TEXT(BRF_CONTAS_A_PAGAR[[#This Row],[DATA DO PAGT]],"MMM")))</f>
        <v>JAN</v>
      </c>
      <c r="Q296" s="1">
        <f>IFERROR(INDEX(BRF_MÊS_A_PAGAR[NUN_MÊS],MATCH(BRF_CONTAS_A_PAGAR[[#This Row],[MÊS_VENC]],BRF_MÊS_A_PAGAR[MÊS],0)),"")</f>
        <v>1</v>
      </c>
      <c r="R296" s="1">
        <f>IF(BRF_CONTAS_A_PAGAR[[#This Row],[MÊS_PGT]]="","",IFERROR(INDEX(BRF_MÊS_A_PAGAR[NUN_MÊS],MATCH(BRF_CONTAS_A_PAGAR[[#This Row],[MÊS_PGT]],BRF_MÊS_A_PAGAR[MÊS],0)),""))</f>
        <v>1</v>
      </c>
    </row>
    <row r="297" spans="1:18" x14ac:dyDescent="0.2">
      <c r="A297" s="3">
        <v>44942</v>
      </c>
      <c r="B297" s="1" t="s">
        <v>1317</v>
      </c>
      <c r="E297" s="4">
        <v>1067</v>
      </c>
      <c r="F297" s="3">
        <v>44942</v>
      </c>
      <c r="G297" s="1" t="s">
        <v>1338</v>
      </c>
      <c r="H297" s="1" t="s">
        <v>1416</v>
      </c>
      <c r="I297" s="1" t="s">
        <v>3457</v>
      </c>
      <c r="J297" s="1" t="s">
        <v>1417</v>
      </c>
      <c r="K297" s="1" t="s">
        <v>1348</v>
      </c>
      <c r="M297" s="1" t="str">
        <f>TEXT(BRF_CONTAS_A_PAGAR[[#This Row],[DATA VENC]],"AAAA")</f>
        <v>2023</v>
      </c>
      <c r="N297" s="1" t="str">
        <f>UPPER(TEXT(BRF_CONTAS_A_PAGAR[[#This Row],[DATA VENC]],"MMM"))</f>
        <v>JAN</v>
      </c>
      <c r="O297" s="1" t="str">
        <f>IF(BRF_CONTAS_A_PAGAR[[#This Row],[DATA DO PAGT]]="","",TEXT(BRF_CONTAS_A_PAGAR[[#This Row],[DATA DO PAGT]],"AAAA"))</f>
        <v>2023</v>
      </c>
      <c r="P297" s="1" t="str">
        <f>UPPER(IF(BRF_CONTAS_A_PAGAR[[#This Row],[DATA DO PAGT]]="","",TEXT(BRF_CONTAS_A_PAGAR[[#This Row],[DATA DO PAGT]],"MMM")))</f>
        <v>JAN</v>
      </c>
      <c r="Q297" s="1">
        <f>IFERROR(INDEX(BRF_MÊS_A_PAGAR[NUN_MÊS],MATCH(BRF_CONTAS_A_PAGAR[[#This Row],[MÊS_VENC]],BRF_MÊS_A_PAGAR[MÊS],0)),"")</f>
        <v>1</v>
      </c>
      <c r="R297" s="1">
        <f>IF(BRF_CONTAS_A_PAGAR[[#This Row],[MÊS_PGT]]="","",IFERROR(INDEX(BRF_MÊS_A_PAGAR[NUN_MÊS],MATCH(BRF_CONTAS_A_PAGAR[[#This Row],[MÊS_PGT]],BRF_MÊS_A_PAGAR[MÊS],0)),""))</f>
        <v>1</v>
      </c>
    </row>
    <row r="298" spans="1:18" x14ac:dyDescent="0.2">
      <c r="A298" s="3">
        <v>44943</v>
      </c>
      <c r="B298" s="1" t="s">
        <v>1157</v>
      </c>
      <c r="E298" s="4">
        <v>898.78</v>
      </c>
      <c r="F298" s="3">
        <v>44943</v>
      </c>
      <c r="G298" s="1" t="s">
        <v>1338</v>
      </c>
      <c r="H298" s="1" t="s">
        <v>1416</v>
      </c>
      <c r="I298" s="1" t="s">
        <v>1499</v>
      </c>
      <c r="J298" s="1" t="s">
        <v>1347</v>
      </c>
      <c r="K298" s="1" t="s">
        <v>1516</v>
      </c>
      <c r="M298" s="1" t="str">
        <f>TEXT(BRF_CONTAS_A_PAGAR[[#This Row],[DATA VENC]],"AAAA")</f>
        <v>2023</v>
      </c>
      <c r="N298" s="1" t="str">
        <f>UPPER(TEXT(BRF_CONTAS_A_PAGAR[[#This Row],[DATA VENC]],"MMM"))</f>
        <v>JAN</v>
      </c>
      <c r="O298" s="1" t="str">
        <f>IF(BRF_CONTAS_A_PAGAR[[#This Row],[DATA DO PAGT]]="","",TEXT(BRF_CONTAS_A_PAGAR[[#This Row],[DATA DO PAGT]],"AAAA"))</f>
        <v>2023</v>
      </c>
      <c r="P298" s="1" t="str">
        <f>UPPER(IF(BRF_CONTAS_A_PAGAR[[#This Row],[DATA DO PAGT]]="","",TEXT(BRF_CONTAS_A_PAGAR[[#This Row],[DATA DO PAGT]],"MMM")))</f>
        <v>JAN</v>
      </c>
      <c r="Q298" s="1">
        <f>IFERROR(INDEX(BRF_MÊS_A_PAGAR[NUN_MÊS],MATCH(BRF_CONTAS_A_PAGAR[[#This Row],[MÊS_VENC]],BRF_MÊS_A_PAGAR[MÊS],0)),"")</f>
        <v>1</v>
      </c>
      <c r="R298" s="1">
        <f>IF(BRF_CONTAS_A_PAGAR[[#This Row],[MÊS_PGT]]="","",IFERROR(INDEX(BRF_MÊS_A_PAGAR[NUN_MÊS],MATCH(BRF_CONTAS_A_PAGAR[[#This Row],[MÊS_PGT]],BRF_MÊS_A_PAGAR[MÊS],0)),""))</f>
        <v>1</v>
      </c>
    </row>
    <row r="299" spans="1:18" x14ac:dyDescent="0.2">
      <c r="A299" s="3">
        <v>44943</v>
      </c>
      <c r="B299" s="1" t="s">
        <v>1158</v>
      </c>
      <c r="E299" s="4">
        <v>390.42</v>
      </c>
      <c r="F299" s="3">
        <v>44943</v>
      </c>
      <c r="G299" s="1" t="s">
        <v>1338</v>
      </c>
      <c r="H299" s="1" t="s">
        <v>1416</v>
      </c>
      <c r="I299" s="1" t="s">
        <v>1500</v>
      </c>
      <c r="J299" s="1" t="s">
        <v>1347</v>
      </c>
      <c r="K299" s="1" t="s">
        <v>1516</v>
      </c>
      <c r="M299" s="1" t="str">
        <f>TEXT(BRF_CONTAS_A_PAGAR[[#This Row],[DATA VENC]],"AAAA")</f>
        <v>2023</v>
      </c>
      <c r="N299" s="1" t="str">
        <f>UPPER(TEXT(BRF_CONTAS_A_PAGAR[[#This Row],[DATA VENC]],"MMM"))</f>
        <v>JAN</v>
      </c>
      <c r="O299" s="1" t="str">
        <f>IF(BRF_CONTAS_A_PAGAR[[#This Row],[DATA DO PAGT]]="","",TEXT(BRF_CONTAS_A_PAGAR[[#This Row],[DATA DO PAGT]],"AAAA"))</f>
        <v>2023</v>
      </c>
      <c r="P299" s="1" t="str">
        <f>UPPER(IF(BRF_CONTAS_A_PAGAR[[#This Row],[DATA DO PAGT]]="","",TEXT(BRF_CONTAS_A_PAGAR[[#This Row],[DATA DO PAGT]],"MMM")))</f>
        <v>JAN</v>
      </c>
      <c r="Q299" s="1">
        <f>IFERROR(INDEX(BRF_MÊS_A_PAGAR[NUN_MÊS],MATCH(BRF_CONTAS_A_PAGAR[[#This Row],[MÊS_VENC]],BRF_MÊS_A_PAGAR[MÊS],0)),"")</f>
        <v>1</v>
      </c>
      <c r="R299" s="1">
        <f>IF(BRF_CONTAS_A_PAGAR[[#This Row],[MÊS_PGT]]="","",IFERROR(INDEX(BRF_MÊS_A_PAGAR[NUN_MÊS],MATCH(BRF_CONTAS_A_PAGAR[[#This Row],[MÊS_PGT]],BRF_MÊS_A_PAGAR[MÊS],0)),""))</f>
        <v>1</v>
      </c>
    </row>
    <row r="300" spans="1:18" x14ac:dyDescent="0.2">
      <c r="A300" s="3">
        <v>44943</v>
      </c>
      <c r="B300" s="1" t="s">
        <v>1270</v>
      </c>
      <c r="E300" s="4">
        <v>390.42</v>
      </c>
      <c r="F300" s="3">
        <v>44944</v>
      </c>
      <c r="G300" s="1" t="s">
        <v>1338</v>
      </c>
      <c r="H300" s="1" t="s">
        <v>1416</v>
      </c>
      <c r="I300" s="1" t="s">
        <v>1501</v>
      </c>
      <c r="J300" s="1" t="s">
        <v>1347</v>
      </c>
      <c r="K300" s="1" t="s">
        <v>1516</v>
      </c>
      <c r="L300" s="1" t="s">
        <v>3387</v>
      </c>
      <c r="M300" s="1" t="str">
        <f>TEXT(BRF_CONTAS_A_PAGAR[[#This Row],[DATA VENC]],"AAAA")</f>
        <v>2023</v>
      </c>
      <c r="N300" s="1" t="str">
        <f>UPPER(TEXT(BRF_CONTAS_A_PAGAR[[#This Row],[DATA VENC]],"MMM"))</f>
        <v>JAN</v>
      </c>
      <c r="O300" s="1" t="str">
        <f>IF(BRF_CONTAS_A_PAGAR[[#This Row],[DATA DO PAGT]]="","",TEXT(BRF_CONTAS_A_PAGAR[[#This Row],[DATA DO PAGT]],"AAAA"))</f>
        <v>2023</v>
      </c>
      <c r="P300" s="1" t="str">
        <f>UPPER(IF(BRF_CONTAS_A_PAGAR[[#This Row],[DATA DO PAGT]]="","",TEXT(BRF_CONTAS_A_PAGAR[[#This Row],[DATA DO PAGT]],"MMM")))</f>
        <v>JAN</v>
      </c>
      <c r="Q300" s="1">
        <f>IFERROR(INDEX(BRF_MÊS_A_PAGAR[NUN_MÊS],MATCH(BRF_CONTAS_A_PAGAR[[#This Row],[MÊS_VENC]],BRF_MÊS_A_PAGAR[MÊS],0)),"")</f>
        <v>1</v>
      </c>
      <c r="R300" s="1">
        <f>IF(BRF_CONTAS_A_PAGAR[[#This Row],[MÊS_PGT]]="","",IFERROR(INDEX(BRF_MÊS_A_PAGAR[NUN_MÊS],MATCH(BRF_CONTAS_A_PAGAR[[#This Row],[MÊS_PGT]],BRF_MÊS_A_PAGAR[MÊS],0)),""))</f>
        <v>1</v>
      </c>
    </row>
    <row r="301" spans="1:18" x14ac:dyDescent="0.2">
      <c r="A301" s="3">
        <v>44944</v>
      </c>
      <c r="B301" s="1" t="s">
        <v>1163</v>
      </c>
      <c r="E301" s="4">
        <v>12363.65</v>
      </c>
      <c r="F301" s="3">
        <v>44944</v>
      </c>
      <c r="G301" s="1" t="s">
        <v>1338</v>
      </c>
      <c r="H301" s="1" t="s">
        <v>1416</v>
      </c>
      <c r="I301" s="1" t="s">
        <v>1436</v>
      </c>
      <c r="J301" s="1" t="s">
        <v>1347</v>
      </c>
      <c r="K301" s="1" t="s">
        <v>1348</v>
      </c>
      <c r="M301" s="1" t="str">
        <f>TEXT(BRF_CONTAS_A_PAGAR[[#This Row],[DATA VENC]],"AAAA")</f>
        <v>2023</v>
      </c>
      <c r="N301" s="1" t="str">
        <f>UPPER(TEXT(BRF_CONTAS_A_PAGAR[[#This Row],[DATA VENC]],"MMM"))</f>
        <v>JAN</v>
      </c>
      <c r="O301" s="1" t="str">
        <f>IF(BRF_CONTAS_A_PAGAR[[#This Row],[DATA DO PAGT]]="","",TEXT(BRF_CONTAS_A_PAGAR[[#This Row],[DATA DO PAGT]],"AAAA"))</f>
        <v>2023</v>
      </c>
      <c r="P301" s="1" t="str">
        <f>UPPER(IF(BRF_CONTAS_A_PAGAR[[#This Row],[DATA DO PAGT]]="","",TEXT(BRF_CONTAS_A_PAGAR[[#This Row],[DATA DO PAGT]],"MMM")))</f>
        <v>JAN</v>
      </c>
      <c r="Q301" s="1">
        <f>IFERROR(INDEX(BRF_MÊS_A_PAGAR[NUN_MÊS],MATCH(BRF_CONTAS_A_PAGAR[[#This Row],[MÊS_VENC]],BRF_MÊS_A_PAGAR[MÊS],0)),"")</f>
        <v>1</v>
      </c>
      <c r="R301" s="1">
        <f>IF(BRF_CONTAS_A_PAGAR[[#This Row],[MÊS_PGT]]="","",IFERROR(INDEX(BRF_MÊS_A_PAGAR[NUN_MÊS],MATCH(BRF_CONTAS_A_PAGAR[[#This Row],[MÊS_PGT]],BRF_MÊS_A_PAGAR[MÊS],0)),""))</f>
        <v>1</v>
      </c>
    </row>
    <row r="302" spans="1:18" x14ac:dyDescent="0.2">
      <c r="A302" s="3">
        <v>44946</v>
      </c>
      <c r="B302" s="1" t="s">
        <v>1296</v>
      </c>
      <c r="E302" s="4">
        <v>390</v>
      </c>
      <c r="F302" s="3">
        <v>44946</v>
      </c>
      <c r="G302" s="1" t="s">
        <v>1338</v>
      </c>
      <c r="H302" s="1" t="s">
        <v>1416</v>
      </c>
      <c r="I302" s="1" t="s">
        <v>3457</v>
      </c>
      <c r="J302" s="1" t="s">
        <v>1417</v>
      </c>
      <c r="K302" s="1" t="s">
        <v>1437</v>
      </c>
      <c r="M302" s="1" t="str">
        <f>TEXT(BRF_CONTAS_A_PAGAR[[#This Row],[DATA VENC]],"AAAA")</f>
        <v>2023</v>
      </c>
      <c r="N302" s="1" t="str">
        <f>UPPER(TEXT(BRF_CONTAS_A_PAGAR[[#This Row],[DATA VENC]],"MMM"))</f>
        <v>JAN</v>
      </c>
      <c r="O302" s="1" t="str">
        <f>IF(BRF_CONTAS_A_PAGAR[[#This Row],[DATA DO PAGT]]="","",TEXT(BRF_CONTAS_A_PAGAR[[#This Row],[DATA DO PAGT]],"AAAA"))</f>
        <v>2023</v>
      </c>
      <c r="P302" s="1" t="str">
        <f>UPPER(IF(BRF_CONTAS_A_PAGAR[[#This Row],[DATA DO PAGT]]="","",TEXT(BRF_CONTAS_A_PAGAR[[#This Row],[DATA DO PAGT]],"MMM")))</f>
        <v>JAN</v>
      </c>
      <c r="Q302" s="1">
        <f>IFERROR(INDEX(BRF_MÊS_A_PAGAR[NUN_MÊS],MATCH(BRF_CONTAS_A_PAGAR[[#This Row],[MÊS_VENC]],BRF_MÊS_A_PAGAR[MÊS],0)),"")</f>
        <v>1</v>
      </c>
      <c r="R302" s="1">
        <f>IF(BRF_CONTAS_A_PAGAR[[#This Row],[MÊS_PGT]]="","",IFERROR(INDEX(BRF_MÊS_A_PAGAR[NUN_MÊS],MATCH(BRF_CONTAS_A_PAGAR[[#This Row],[MÊS_PGT]],BRF_MÊS_A_PAGAR[MÊS],0)),""))</f>
        <v>1</v>
      </c>
    </row>
    <row r="303" spans="1:18" x14ac:dyDescent="0.2">
      <c r="A303" s="3">
        <v>44946</v>
      </c>
      <c r="B303" s="1" t="s">
        <v>1159</v>
      </c>
      <c r="E303" s="4">
        <v>133.47</v>
      </c>
      <c r="F303" s="3">
        <v>44946</v>
      </c>
      <c r="G303" s="1" t="s">
        <v>1338</v>
      </c>
      <c r="H303" s="1" t="s">
        <v>1416</v>
      </c>
      <c r="I303" s="1" t="s">
        <v>1499</v>
      </c>
      <c r="J303" s="1" t="s">
        <v>1347</v>
      </c>
      <c r="K303" s="1" t="s">
        <v>1516</v>
      </c>
      <c r="M303" s="1" t="str">
        <f>TEXT(BRF_CONTAS_A_PAGAR[[#This Row],[DATA VENC]],"AAAA")</f>
        <v>2023</v>
      </c>
      <c r="N303" s="1" t="str">
        <f>UPPER(TEXT(BRF_CONTAS_A_PAGAR[[#This Row],[DATA VENC]],"MMM"))</f>
        <v>JAN</v>
      </c>
      <c r="O303" s="1" t="str">
        <f>IF(BRF_CONTAS_A_PAGAR[[#This Row],[DATA DO PAGT]]="","",TEXT(BRF_CONTAS_A_PAGAR[[#This Row],[DATA DO PAGT]],"AAAA"))</f>
        <v>2023</v>
      </c>
      <c r="P303" s="1" t="str">
        <f>UPPER(IF(BRF_CONTAS_A_PAGAR[[#This Row],[DATA DO PAGT]]="","",TEXT(BRF_CONTAS_A_PAGAR[[#This Row],[DATA DO PAGT]],"MMM")))</f>
        <v>JAN</v>
      </c>
      <c r="Q303" s="1">
        <f>IFERROR(INDEX(BRF_MÊS_A_PAGAR[NUN_MÊS],MATCH(BRF_CONTAS_A_PAGAR[[#This Row],[MÊS_VENC]],BRF_MÊS_A_PAGAR[MÊS],0)),"")</f>
        <v>1</v>
      </c>
      <c r="R303" s="1">
        <f>IF(BRF_CONTAS_A_PAGAR[[#This Row],[MÊS_PGT]]="","",IFERROR(INDEX(BRF_MÊS_A_PAGAR[NUN_MÊS],MATCH(BRF_CONTAS_A_PAGAR[[#This Row],[MÊS_PGT]],BRF_MÊS_A_PAGAR[MÊS],0)),""))</f>
        <v>1</v>
      </c>
    </row>
    <row r="304" spans="1:18" x14ac:dyDescent="0.2">
      <c r="A304" s="3">
        <v>44947</v>
      </c>
      <c r="B304" s="1" t="s">
        <v>1160</v>
      </c>
      <c r="E304" s="4">
        <v>220.28</v>
      </c>
      <c r="F304" s="3">
        <v>44949</v>
      </c>
      <c r="G304" s="1" t="s">
        <v>1338</v>
      </c>
      <c r="H304" s="1" t="s">
        <v>1416</v>
      </c>
      <c r="I304" s="1" t="s">
        <v>1499</v>
      </c>
      <c r="J304" s="1" t="s">
        <v>1347</v>
      </c>
      <c r="K304" s="1" t="s">
        <v>1516</v>
      </c>
      <c r="M304" s="1" t="str">
        <f>TEXT(BRF_CONTAS_A_PAGAR[[#This Row],[DATA VENC]],"AAAA")</f>
        <v>2023</v>
      </c>
      <c r="N304" s="1" t="str">
        <f>UPPER(TEXT(BRF_CONTAS_A_PAGAR[[#This Row],[DATA VENC]],"MMM"))</f>
        <v>JAN</v>
      </c>
      <c r="O304" s="1" t="str">
        <f>IF(BRF_CONTAS_A_PAGAR[[#This Row],[DATA DO PAGT]]="","",TEXT(BRF_CONTAS_A_PAGAR[[#This Row],[DATA DO PAGT]],"AAAA"))</f>
        <v>2023</v>
      </c>
      <c r="P304" s="1" t="str">
        <f>UPPER(IF(BRF_CONTAS_A_PAGAR[[#This Row],[DATA DO PAGT]]="","",TEXT(BRF_CONTAS_A_PAGAR[[#This Row],[DATA DO PAGT]],"MMM")))</f>
        <v>JAN</v>
      </c>
      <c r="Q304" s="1">
        <f>IFERROR(INDEX(BRF_MÊS_A_PAGAR[NUN_MÊS],MATCH(BRF_CONTAS_A_PAGAR[[#This Row],[MÊS_VENC]],BRF_MÊS_A_PAGAR[MÊS],0)),"")</f>
        <v>1</v>
      </c>
      <c r="R304" s="1">
        <f>IF(BRF_CONTAS_A_PAGAR[[#This Row],[MÊS_PGT]]="","",IFERROR(INDEX(BRF_MÊS_A_PAGAR[NUN_MÊS],MATCH(BRF_CONTAS_A_PAGAR[[#This Row],[MÊS_PGT]],BRF_MÊS_A_PAGAR[MÊS],0)),""))</f>
        <v>1</v>
      </c>
    </row>
    <row r="305" spans="1:18" x14ac:dyDescent="0.2">
      <c r="A305" s="3">
        <v>44949</v>
      </c>
      <c r="B305" s="1" t="s">
        <v>1192</v>
      </c>
      <c r="E305" s="4">
        <v>962.46</v>
      </c>
      <c r="F305" s="3">
        <v>44949</v>
      </c>
      <c r="G305" s="1" t="s">
        <v>1338</v>
      </c>
      <c r="H305" s="1" t="s">
        <v>1416</v>
      </c>
      <c r="I305" s="1" t="s">
        <v>1434</v>
      </c>
      <c r="J305" s="1" t="s">
        <v>1347</v>
      </c>
      <c r="K305" s="1" t="s">
        <v>1348</v>
      </c>
      <c r="M305" s="1" t="str">
        <f>TEXT(BRF_CONTAS_A_PAGAR[[#This Row],[DATA VENC]],"AAAA")</f>
        <v>2023</v>
      </c>
      <c r="N305" s="1" t="str">
        <f>UPPER(TEXT(BRF_CONTAS_A_PAGAR[[#This Row],[DATA VENC]],"MMM"))</f>
        <v>JAN</v>
      </c>
      <c r="O305" s="1" t="str">
        <f>IF(BRF_CONTAS_A_PAGAR[[#This Row],[DATA DO PAGT]]="","",TEXT(BRF_CONTAS_A_PAGAR[[#This Row],[DATA DO PAGT]],"AAAA"))</f>
        <v>2023</v>
      </c>
      <c r="P305" s="1" t="str">
        <f>UPPER(IF(BRF_CONTAS_A_PAGAR[[#This Row],[DATA DO PAGT]]="","",TEXT(BRF_CONTAS_A_PAGAR[[#This Row],[DATA DO PAGT]],"MMM")))</f>
        <v>JAN</v>
      </c>
      <c r="Q305" s="1">
        <f>IFERROR(INDEX(BRF_MÊS_A_PAGAR[NUN_MÊS],MATCH(BRF_CONTAS_A_PAGAR[[#This Row],[MÊS_VENC]],BRF_MÊS_A_PAGAR[MÊS],0)),"")</f>
        <v>1</v>
      </c>
      <c r="R305" s="1">
        <f>IF(BRF_CONTAS_A_PAGAR[[#This Row],[MÊS_PGT]]="","",IFERROR(INDEX(BRF_MÊS_A_PAGAR[NUN_MÊS],MATCH(BRF_CONTAS_A_PAGAR[[#This Row],[MÊS_PGT]],BRF_MÊS_A_PAGAR[MÊS],0)),""))</f>
        <v>1</v>
      </c>
    </row>
    <row r="306" spans="1:18" x14ac:dyDescent="0.2">
      <c r="A306" s="3">
        <v>44949</v>
      </c>
      <c r="B306" s="1" t="s">
        <v>1318</v>
      </c>
      <c r="E306" s="4">
        <v>15</v>
      </c>
      <c r="F306" s="3">
        <v>44949</v>
      </c>
      <c r="G306" s="1" t="s">
        <v>1338</v>
      </c>
      <c r="H306" s="1" t="s">
        <v>1416</v>
      </c>
      <c r="I306" s="1" t="s">
        <v>1498</v>
      </c>
      <c r="J306" s="1" t="s">
        <v>1347</v>
      </c>
      <c r="K306" s="1" t="s">
        <v>1503</v>
      </c>
      <c r="M306" s="1" t="str">
        <f>TEXT(BRF_CONTAS_A_PAGAR[[#This Row],[DATA VENC]],"AAAA")</f>
        <v>2023</v>
      </c>
      <c r="N306" s="1" t="str">
        <f>UPPER(TEXT(BRF_CONTAS_A_PAGAR[[#This Row],[DATA VENC]],"MMM"))</f>
        <v>JAN</v>
      </c>
      <c r="O306" s="1" t="str">
        <f>IF(BRF_CONTAS_A_PAGAR[[#This Row],[DATA DO PAGT]]="","",TEXT(BRF_CONTAS_A_PAGAR[[#This Row],[DATA DO PAGT]],"AAAA"))</f>
        <v>2023</v>
      </c>
      <c r="P306" s="1" t="str">
        <f>UPPER(IF(BRF_CONTAS_A_PAGAR[[#This Row],[DATA DO PAGT]]="","",TEXT(BRF_CONTAS_A_PAGAR[[#This Row],[DATA DO PAGT]],"MMM")))</f>
        <v>JAN</v>
      </c>
      <c r="Q306" s="1">
        <f>IFERROR(INDEX(BRF_MÊS_A_PAGAR[NUN_MÊS],MATCH(BRF_CONTAS_A_PAGAR[[#This Row],[MÊS_VENC]],BRF_MÊS_A_PAGAR[MÊS],0)),"")</f>
        <v>1</v>
      </c>
      <c r="R306" s="1">
        <f>IF(BRF_CONTAS_A_PAGAR[[#This Row],[MÊS_PGT]]="","",IFERROR(INDEX(BRF_MÊS_A_PAGAR[NUN_MÊS],MATCH(BRF_CONTAS_A_PAGAR[[#This Row],[MÊS_PGT]],BRF_MÊS_A_PAGAR[MÊS],0)),""))</f>
        <v>1</v>
      </c>
    </row>
    <row r="307" spans="1:18" x14ac:dyDescent="0.2">
      <c r="A307" s="3">
        <v>44950</v>
      </c>
      <c r="B307" s="1" t="s">
        <v>1142</v>
      </c>
      <c r="E307" s="4">
        <v>6043.39</v>
      </c>
      <c r="F307" s="3">
        <v>44950</v>
      </c>
      <c r="G307" s="1" t="s">
        <v>1338</v>
      </c>
      <c r="H307" s="1" t="s">
        <v>1339</v>
      </c>
      <c r="I307" s="1" t="s">
        <v>3456</v>
      </c>
      <c r="J307" s="1" t="s">
        <v>1347</v>
      </c>
      <c r="K307" s="1" t="s">
        <v>1348</v>
      </c>
      <c r="M307" s="1" t="str">
        <f>TEXT(BRF_CONTAS_A_PAGAR[[#This Row],[DATA VENC]],"AAAA")</f>
        <v>2023</v>
      </c>
      <c r="N307" s="1" t="str">
        <f>UPPER(TEXT(BRF_CONTAS_A_PAGAR[[#This Row],[DATA VENC]],"MMM"))</f>
        <v>JAN</v>
      </c>
      <c r="O307" s="1" t="str">
        <f>IF(BRF_CONTAS_A_PAGAR[[#This Row],[DATA DO PAGT]]="","",TEXT(BRF_CONTAS_A_PAGAR[[#This Row],[DATA DO PAGT]],"AAAA"))</f>
        <v>2023</v>
      </c>
      <c r="P307" s="1" t="str">
        <f>UPPER(IF(BRF_CONTAS_A_PAGAR[[#This Row],[DATA DO PAGT]]="","",TEXT(BRF_CONTAS_A_PAGAR[[#This Row],[DATA DO PAGT]],"MMM")))</f>
        <v>JAN</v>
      </c>
      <c r="Q307" s="1">
        <f>IFERROR(INDEX(BRF_MÊS_A_PAGAR[NUN_MÊS],MATCH(BRF_CONTAS_A_PAGAR[[#This Row],[MÊS_VENC]],BRF_MÊS_A_PAGAR[MÊS],0)),"")</f>
        <v>1</v>
      </c>
      <c r="R307" s="1">
        <f>IF(BRF_CONTAS_A_PAGAR[[#This Row],[MÊS_PGT]]="","",IFERROR(INDEX(BRF_MÊS_A_PAGAR[NUN_MÊS],MATCH(BRF_CONTAS_A_PAGAR[[#This Row],[MÊS_PGT]],BRF_MÊS_A_PAGAR[MÊS],0)),""))</f>
        <v>1</v>
      </c>
    </row>
    <row r="308" spans="1:18" x14ac:dyDescent="0.2">
      <c r="A308" s="3">
        <v>44952</v>
      </c>
      <c r="B308" s="1" t="s">
        <v>1142</v>
      </c>
      <c r="E308" s="4">
        <v>7668.63</v>
      </c>
      <c r="F308" s="3">
        <v>44952</v>
      </c>
      <c r="G308" s="1" t="s">
        <v>1338</v>
      </c>
      <c r="H308" s="1" t="s">
        <v>1339</v>
      </c>
      <c r="I308" s="1" t="s">
        <v>3456</v>
      </c>
      <c r="J308" s="1" t="s">
        <v>1347</v>
      </c>
      <c r="K308" s="1" t="s">
        <v>1348</v>
      </c>
      <c r="M308" s="1" t="str">
        <f>TEXT(BRF_CONTAS_A_PAGAR[[#This Row],[DATA VENC]],"AAAA")</f>
        <v>2023</v>
      </c>
      <c r="N308" s="1" t="str">
        <f>UPPER(TEXT(BRF_CONTAS_A_PAGAR[[#This Row],[DATA VENC]],"MMM"))</f>
        <v>JAN</v>
      </c>
      <c r="O308" s="1" t="str">
        <f>IF(BRF_CONTAS_A_PAGAR[[#This Row],[DATA DO PAGT]]="","",TEXT(BRF_CONTAS_A_PAGAR[[#This Row],[DATA DO PAGT]],"AAAA"))</f>
        <v>2023</v>
      </c>
      <c r="P308" s="1" t="str">
        <f>UPPER(IF(BRF_CONTAS_A_PAGAR[[#This Row],[DATA DO PAGT]]="","",TEXT(BRF_CONTAS_A_PAGAR[[#This Row],[DATA DO PAGT]],"MMM")))</f>
        <v>JAN</v>
      </c>
      <c r="Q308" s="1">
        <f>IFERROR(INDEX(BRF_MÊS_A_PAGAR[NUN_MÊS],MATCH(BRF_CONTAS_A_PAGAR[[#This Row],[MÊS_VENC]],BRF_MÊS_A_PAGAR[MÊS],0)),"")</f>
        <v>1</v>
      </c>
      <c r="R308" s="1">
        <f>IF(BRF_CONTAS_A_PAGAR[[#This Row],[MÊS_PGT]]="","",IFERROR(INDEX(BRF_MÊS_A_PAGAR[NUN_MÊS],MATCH(BRF_CONTAS_A_PAGAR[[#This Row],[MÊS_PGT]],BRF_MÊS_A_PAGAR[MÊS],0)),""))</f>
        <v>1</v>
      </c>
    </row>
    <row r="309" spans="1:18" x14ac:dyDescent="0.2">
      <c r="A309" s="3">
        <v>44956</v>
      </c>
      <c r="B309" s="1" t="s">
        <v>1235</v>
      </c>
      <c r="E309" s="4">
        <v>149.9</v>
      </c>
      <c r="F309" s="3">
        <v>44956</v>
      </c>
      <c r="G309" s="1" t="s">
        <v>1338</v>
      </c>
      <c r="H309" s="1" t="s">
        <v>1416</v>
      </c>
      <c r="I309" s="1" t="s">
        <v>1430</v>
      </c>
      <c r="J309" s="1" t="s">
        <v>1347</v>
      </c>
      <c r="K309" s="1" t="s">
        <v>1364</v>
      </c>
      <c r="M309" s="1" t="str">
        <f>TEXT(BRF_CONTAS_A_PAGAR[[#This Row],[DATA VENC]],"AAAA")</f>
        <v>2023</v>
      </c>
      <c r="N309" s="1" t="str">
        <f>UPPER(TEXT(BRF_CONTAS_A_PAGAR[[#This Row],[DATA VENC]],"MMM"))</f>
        <v>JAN</v>
      </c>
      <c r="O309" s="1" t="str">
        <f>IF(BRF_CONTAS_A_PAGAR[[#This Row],[DATA DO PAGT]]="","",TEXT(BRF_CONTAS_A_PAGAR[[#This Row],[DATA DO PAGT]],"AAAA"))</f>
        <v>2023</v>
      </c>
      <c r="P309" s="1" t="str">
        <f>UPPER(IF(BRF_CONTAS_A_PAGAR[[#This Row],[DATA DO PAGT]]="","",TEXT(BRF_CONTAS_A_PAGAR[[#This Row],[DATA DO PAGT]],"MMM")))</f>
        <v>JAN</v>
      </c>
      <c r="Q309" s="1">
        <f>IFERROR(INDEX(BRF_MÊS_A_PAGAR[NUN_MÊS],MATCH(BRF_CONTAS_A_PAGAR[[#This Row],[MÊS_VENC]],BRF_MÊS_A_PAGAR[MÊS],0)),"")</f>
        <v>1</v>
      </c>
      <c r="R309" s="1">
        <f>IF(BRF_CONTAS_A_PAGAR[[#This Row],[MÊS_PGT]]="","",IFERROR(INDEX(BRF_MÊS_A_PAGAR[NUN_MÊS],MATCH(BRF_CONTAS_A_PAGAR[[#This Row],[MÊS_PGT]],BRF_MÊS_A_PAGAR[MÊS],0)),""))</f>
        <v>1</v>
      </c>
    </row>
    <row r="310" spans="1:18" x14ac:dyDescent="0.2">
      <c r="A310" s="3">
        <v>44956</v>
      </c>
      <c r="B310" s="1" t="s">
        <v>1232</v>
      </c>
      <c r="E310" s="4">
        <v>67.739999999999995</v>
      </c>
      <c r="F310" s="3">
        <v>44956</v>
      </c>
      <c r="G310" s="1" t="s">
        <v>1338</v>
      </c>
      <c r="H310" s="1" t="s">
        <v>1416</v>
      </c>
      <c r="I310" s="1" t="s">
        <v>3458</v>
      </c>
      <c r="J310" s="1" t="s">
        <v>1347</v>
      </c>
      <c r="K310" s="1" t="s">
        <v>1364</v>
      </c>
      <c r="M310" s="1" t="str">
        <f>TEXT(BRF_CONTAS_A_PAGAR[[#This Row],[DATA VENC]],"AAAA")</f>
        <v>2023</v>
      </c>
      <c r="N310" s="1" t="str">
        <f>UPPER(TEXT(BRF_CONTAS_A_PAGAR[[#This Row],[DATA VENC]],"MMM"))</f>
        <v>JAN</v>
      </c>
      <c r="O310" s="1" t="str">
        <f>IF(BRF_CONTAS_A_PAGAR[[#This Row],[DATA DO PAGT]]="","",TEXT(BRF_CONTAS_A_PAGAR[[#This Row],[DATA DO PAGT]],"AAAA"))</f>
        <v>2023</v>
      </c>
      <c r="P310" s="1" t="str">
        <f>UPPER(IF(BRF_CONTAS_A_PAGAR[[#This Row],[DATA DO PAGT]]="","",TEXT(BRF_CONTAS_A_PAGAR[[#This Row],[DATA DO PAGT]],"MMM")))</f>
        <v>JAN</v>
      </c>
      <c r="Q310" s="1">
        <f>IFERROR(INDEX(BRF_MÊS_A_PAGAR[NUN_MÊS],MATCH(BRF_CONTAS_A_PAGAR[[#This Row],[MÊS_VENC]],BRF_MÊS_A_PAGAR[MÊS],0)),"")</f>
        <v>1</v>
      </c>
      <c r="R310" s="1">
        <f>IF(BRF_CONTAS_A_PAGAR[[#This Row],[MÊS_PGT]]="","",IFERROR(INDEX(BRF_MÊS_A_PAGAR[NUN_MÊS],MATCH(BRF_CONTAS_A_PAGAR[[#This Row],[MÊS_PGT]],BRF_MÊS_A_PAGAR[MÊS],0)),""))</f>
        <v>1</v>
      </c>
    </row>
    <row r="311" spans="1:18" x14ac:dyDescent="0.2">
      <c r="A311" s="3">
        <v>44956</v>
      </c>
      <c r="B311" s="1" t="s">
        <v>1319</v>
      </c>
      <c r="E311" s="4">
        <v>3425.09</v>
      </c>
      <c r="F311" s="3">
        <v>44956</v>
      </c>
      <c r="G311" s="1" t="s">
        <v>1338</v>
      </c>
      <c r="H311" s="1" t="s">
        <v>1339</v>
      </c>
      <c r="I311" s="1" t="s">
        <v>3456</v>
      </c>
      <c r="J311" s="1" t="s">
        <v>1347</v>
      </c>
      <c r="K311" s="1" t="s">
        <v>1348</v>
      </c>
      <c r="M311" s="1" t="str">
        <f>TEXT(BRF_CONTAS_A_PAGAR[[#This Row],[DATA VENC]],"AAAA")</f>
        <v>2023</v>
      </c>
      <c r="N311" s="1" t="str">
        <f>UPPER(TEXT(BRF_CONTAS_A_PAGAR[[#This Row],[DATA VENC]],"MMM"))</f>
        <v>JAN</v>
      </c>
      <c r="O311" s="1" t="str">
        <f>IF(BRF_CONTAS_A_PAGAR[[#This Row],[DATA DO PAGT]]="","",TEXT(BRF_CONTAS_A_PAGAR[[#This Row],[DATA DO PAGT]],"AAAA"))</f>
        <v>2023</v>
      </c>
      <c r="P311" s="1" t="str">
        <f>UPPER(IF(BRF_CONTAS_A_PAGAR[[#This Row],[DATA DO PAGT]]="","",TEXT(BRF_CONTAS_A_PAGAR[[#This Row],[DATA DO PAGT]],"MMM")))</f>
        <v>JAN</v>
      </c>
      <c r="Q311" s="1">
        <f>IFERROR(INDEX(BRF_MÊS_A_PAGAR[NUN_MÊS],MATCH(BRF_CONTAS_A_PAGAR[[#This Row],[MÊS_VENC]],BRF_MÊS_A_PAGAR[MÊS],0)),"")</f>
        <v>1</v>
      </c>
      <c r="R311" s="1">
        <f>IF(BRF_CONTAS_A_PAGAR[[#This Row],[MÊS_PGT]]="","",IFERROR(INDEX(BRF_MÊS_A_PAGAR[NUN_MÊS],MATCH(BRF_CONTAS_A_PAGAR[[#This Row],[MÊS_PGT]],BRF_MÊS_A_PAGAR[MÊS],0)),""))</f>
        <v>1</v>
      </c>
    </row>
    <row r="312" spans="1:18" x14ac:dyDescent="0.2">
      <c r="A312" s="3">
        <v>44956</v>
      </c>
      <c r="B312" s="1" t="s">
        <v>1310</v>
      </c>
      <c r="E312" s="4">
        <v>531.21</v>
      </c>
      <c r="F312" s="3">
        <v>44956</v>
      </c>
      <c r="G312" s="1" t="s">
        <v>1338</v>
      </c>
      <c r="H312" s="1" t="s">
        <v>1416</v>
      </c>
      <c r="I312" s="1" t="s">
        <v>3457</v>
      </c>
      <c r="J312" s="1" t="s">
        <v>1417</v>
      </c>
      <c r="K312" s="1" t="s">
        <v>1348</v>
      </c>
      <c r="M312" s="1" t="str">
        <f>TEXT(BRF_CONTAS_A_PAGAR[[#This Row],[DATA VENC]],"AAAA")</f>
        <v>2023</v>
      </c>
      <c r="N312" s="1" t="str">
        <f>UPPER(TEXT(BRF_CONTAS_A_PAGAR[[#This Row],[DATA VENC]],"MMM"))</f>
        <v>JAN</v>
      </c>
      <c r="O312" s="1" t="str">
        <f>IF(BRF_CONTAS_A_PAGAR[[#This Row],[DATA DO PAGT]]="","",TEXT(BRF_CONTAS_A_PAGAR[[#This Row],[DATA DO PAGT]],"AAAA"))</f>
        <v>2023</v>
      </c>
      <c r="P312" s="1" t="str">
        <f>UPPER(IF(BRF_CONTAS_A_PAGAR[[#This Row],[DATA DO PAGT]]="","",TEXT(BRF_CONTAS_A_PAGAR[[#This Row],[DATA DO PAGT]],"MMM")))</f>
        <v>JAN</v>
      </c>
      <c r="Q312" s="1">
        <f>IFERROR(INDEX(BRF_MÊS_A_PAGAR[NUN_MÊS],MATCH(BRF_CONTAS_A_PAGAR[[#This Row],[MÊS_VENC]],BRF_MÊS_A_PAGAR[MÊS],0)),"")</f>
        <v>1</v>
      </c>
      <c r="R312" s="1">
        <f>IF(BRF_CONTAS_A_PAGAR[[#This Row],[MÊS_PGT]]="","",IFERROR(INDEX(BRF_MÊS_A_PAGAR[NUN_MÊS],MATCH(BRF_CONTAS_A_PAGAR[[#This Row],[MÊS_PGT]],BRF_MÊS_A_PAGAR[MÊS],0)),""))</f>
        <v>1</v>
      </c>
    </row>
    <row r="313" spans="1:18" x14ac:dyDescent="0.2">
      <c r="A313" s="3">
        <v>44956</v>
      </c>
      <c r="B313" s="1" t="s">
        <v>1162</v>
      </c>
      <c r="E313" s="4">
        <v>71.86</v>
      </c>
      <c r="F313" s="3">
        <v>44956</v>
      </c>
      <c r="G313" s="1" t="s">
        <v>1338</v>
      </c>
      <c r="H313" s="1" t="s">
        <v>1416</v>
      </c>
      <c r="I313" s="1" t="s">
        <v>1341</v>
      </c>
      <c r="J313" s="1" t="s">
        <v>1347</v>
      </c>
      <c r="K313" s="1" t="s">
        <v>1516</v>
      </c>
      <c r="M313" s="1" t="str">
        <f>TEXT(BRF_CONTAS_A_PAGAR[[#This Row],[DATA VENC]],"AAAA")</f>
        <v>2023</v>
      </c>
      <c r="N313" s="1" t="str">
        <f>UPPER(TEXT(BRF_CONTAS_A_PAGAR[[#This Row],[DATA VENC]],"MMM"))</f>
        <v>JAN</v>
      </c>
      <c r="O313" s="1" t="str">
        <f>IF(BRF_CONTAS_A_PAGAR[[#This Row],[DATA DO PAGT]]="","",TEXT(BRF_CONTAS_A_PAGAR[[#This Row],[DATA DO PAGT]],"AAAA"))</f>
        <v>2023</v>
      </c>
      <c r="P313" s="1" t="str">
        <f>UPPER(IF(BRF_CONTAS_A_PAGAR[[#This Row],[DATA DO PAGT]]="","",TEXT(BRF_CONTAS_A_PAGAR[[#This Row],[DATA DO PAGT]],"MMM")))</f>
        <v>JAN</v>
      </c>
      <c r="Q313" s="1">
        <f>IFERROR(INDEX(BRF_MÊS_A_PAGAR[NUN_MÊS],MATCH(BRF_CONTAS_A_PAGAR[[#This Row],[MÊS_VENC]],BRF_MÊS_A_PAGAR[MÊS],0)),"")</f>
        <v>1</v>
      </c>
      <c r="R313" s="1">
        <f>IF(BRF_CONTAS_A_PAGAR[[#This Row],[MÊS_PGT]]="","",IFERROR(INDEX(BRF_MÊS_A_PAGAR[NUN_MÊS],MATCH(BRF_CONTAS_A_PAGAR[[#This Row],[MÊS_PGT]],BRF_MÊS_A_PAGAR[MÊS],0)),""))</f>
        <v>1</v>
      </c>
    </row>
    <row r="314" spans="1:18" x14ac:dyDescent="0.2">
      <c r="A314" s="3">
        <v>44957</v>
      </c>
      <c r="B314" s="1" t="s">
        <v>1320</v>
      </c>
      <c r="E314" s="4">
        <v>170</v>
      </c>
      <c r="F314" s="3">
        <v>44957</v>
      </c>
      <c r="G314" s="1" t="s">
        <v>1338</v>
      </c>
      <c r="H314" s="1" t="s">
        <v>1416</v>
      </c>
      <c r="I314" s="1" t="s">
        <v>1481</v>
      </c>
      <c r="J314" s="1" t="s">
        <v>1417</v>
      </c>
      <c r="K314" s="1" t="s">
        <v>1437</v>
      </c>
      <c r="M314" s="1" t="str">
        <f>TEXT(BRF_CONTAS_A_PAGAR[[#This Row],[DATA VENC]],"AAAA")</f>
        <v>2023</v>
      </c>
      <c r="N314" s="1" t="str">
        <f>UPPER(TEXT(BRF_CONTAS_A_PAGAR[[#This Row],[DATA VENC]],"MMM"))</f>
        <v>JAN</v>
      </c>
      <c r="O314" s="1" t="str">
        <f>IF(BRF_CONTAS_A_PAGAR[[#This Row],[DATA DO PAGT]]="","",TEXT(BRF_CONTAS_A_PAGAR[[#This Row],[DATA DO PAGT]],"AAAA"))</f>
        <v>2023</v>
      </c>
      <c r="P314" s="1" t="str">
        <f>UPPER(IF(BRF_CONTAS_A_PAGAR[[#This Row],[DATA DO PAGT]]="","",TEXT(BRF_CONTAS_A_PAGAR[[#This Row],[DATA DO PAGT]],"MMM")))</f>
        <v>JAN</v>
      </c>
      <c r="Q314" s="1">
        <f>IFERROR(INDEX(BRF_MÊS_A_PAGAR[NUN_MÊS],MATCH(BRF_CONTAS_A_PAGAR[[#This Row],[MÊS_VENC]],BRF_MÊS_A_PAGAR[MÊS],0)),"")</f>
        <v>1</v>
      </c>
      <c r="R314" s="1">
        <f>IF(BRF_CONTAS_A_PAGAR[[#This Row],[MÊS_PGT]]="","",IFERROR(INDEX(BRF_MÊS_A_PAGAR[NUN_MÊS],MATCH(BRF_CONTAS_A_PAGAR[[#This Row],[MÊS_PGT]],BRF_MÊS_A_PAGAR[MÊS],0)),""))</f>
        <v>1</v>
      </c>
    </row>
    <row r="315" spans="1:18" x14ac:dyDescent="0.2">
      <c r="A315" s="3">
        <v>44957</v>
      </c>
      <c r="B315" s="1" t="s">
        <v>1321</v>
      </c>
      <c r="E315" s="4">
        <v>50</v>
      </c>
      <c r="F315" s="3">
        <v>44957</v>
      </c>
      <c r="G315" s="1" t="s">
        <v>1338</v>
      </c>
      <c r="H315" s="1" t="s">
        <v>1416</v>
      </c>
      <c r="I315" s="1" t="s">
        <v>1481</v>
      </c>
      <c r="J315" s="1" t="s">
        <v>1347</v>
      </c>
      <c r="K315" s="1" t="s">
        <v>1348</v>
      </c>
      <c r="M315" s="1" t="str">
        <f>TEXT(BRF_CONTAS_A_PAGAR[[#This Row],[DATA VENC]],"AAAA")</f>
        <v>2023</v>
      </c>
      <c r="N315" s="1" t="str">
        <f>UPPER(TEXT(BRF_CONTAS_A_PAGAR[[#This Row],[DATA VENC]],"MMM"))</f>
        <v>JAN</v>
      </c>
      <c r="O315" s="1" t="str">
        <f>IF(BRF_CONTAS_A_PAGAR[[#This Row],[DATA DO PAGT]]="","",TEXT(BRF_CONTAS_A_PAGAR[[#This Row],[DATA DO PAGT]],"AAAA"))</f>
        <v>2023</v>
      </c>
      <c r="P315" s="1" t="str">
        <f>UPPER(IF(BRF_CONTAS_A_PAGAR[[#This Row],[DATA DO PAGT]]="","",TEXT(BRF_CONTAS_A_PAGAR[[#This Row],[DATA DO PAGT]],"MMM")))</f>
        <v>JAN</v>
      </c>
      <c r="Q315" s="1">
        <f>IFERROR(INDEX(BRF_MÊS_A_PAGAR[NUN_MÊS],MATCH(BRF_CONTAS_A_PAGAR[[#This Row],[MÊS_VENC]],BRF_MÊS_A_PAGAR[MÊS],0)),"")</f>
        <v>1</v>
      </c>
      <c r="R315" s="1">
        <f>IF(BRF_CONTAS_A_PAGAR[[#This Row],[MÊS_PGT]]="","",IFERROR(INDEX(BRF_MÊS_A_PAGAR[NUN_MÊS],MATCH(BRF_CONTAS_A_PAGAR[[#This Row],[MÊS_PGT]],BRF_MÊS_A_PAGAR[MÊS],0)),""))</f>
        <v>1</v>
      </c>
    </row>
    <row r="316" spans="1:18" x14ac:dyDescent="0.2">
      <c r="A316" s="3">
        <v>44957</v>
      </c>
      <c r="B316" s="1" t="s">
        <v>1322</v>
      </c>
      <c r="E316" s="4">
        <v>8864.2099999999991</v>
      </c>
      <c r="F316" s="3">
        <v>44957</v>
      </c>
      <c r="G316" s="1" t="s">
        <v>1338</v>
      </c>
      <c r="H316" s="1" t="s">
        <v>1416</v>
      </c>
      <c r="I316" s="1" t="s">
        <v>1510</v>
      </c>
      <c r="J316" s="1" t="s">
        <v>1417</v>
      </c>
      <c r="K316" s="1" t="s">
        <v>1516</v>
      </c>
      <c r="M316" s="1" t="str">
        <f>TEXT(BRF_CONTAS_A_PAGAR[[#This Row],[DATA VENC]],"AAAA")</f>
        <v>2023</v>
      </c>
      <c r="N316" s="1" t="str">
        <f>UPPER(TEXT(BRF_CONTAS_A_PAGAR[[#This Row],[DATA VENC]],"MMM"))</f>
        <v>JAN</v>
      </c>
      <c r="O316" s="1" t="str">
        <f>IF(BRF_CONTAS_A_PAGAR[[#This Row],[DATA DO PAGT]]="","",TEXT(BRF_CONTAS_A_PAGAR[[#This Row],[DATA DO PAGT]],"AAAA"))</f>
        <v>2023</v>
      </c>
      <c r="P316" s="1" t="str">
        <f>UPPER(IF(BRF_CONTAS_A_PAGAR[[#This Row],[DATA DO PAGT]]="","",TEXT(BRF_CONTAS_A_PAGAR[[#This Row],[DATA DO PAGT]],"MMM")))</f>
        <v>JAN</v>
      </c>
      <c r="Q316" s="1">
        <f>IFERROR(INDEX(BRF_MÊS_A_PAGAR[NUN_MÊS],MATCH(BRF_CONTAS_A_PAGAR[[#This Row],[MÊS_VENC]],BRF_MÊS_A_PAGAR[MÊS],0)),"")</f>
        <v>1</v>
      </c>
      <c r="R316" s="1">
        <f>IF(BRF_CONTAS_A_PAGAR[[#This Row],[MÊS_PGT]]="","",IFERROR(INDEX(BRF_MÊS_A_PAGAR[NUN_MÊS],MATCH(BRF_CONTAS_A_PAGAR[[#This Row],[MÊS_PGT]],BRF_MÊS_A_PAGAR[MÊS],0)),""))</f>
        <v>1</v>
      </c>
    </row>
    <row r="317" spans="1:18" x14ac:dyDescent="0.2">
      <c r="A317" s="3">
        <v>44958</v>
      </c>
      <c r="B317" s="1" t="s">
        <v>1292</v>
      </c>
      <c r="E317" s="4">
        <v>10948.78</v>
      </c>
      <c r="F317" s="3">
        <v>44958</v>
      </c>
      <c r="G317" s="1" t="s">
        <v>1338</v>
      </c>
      <c r="H317" s="1" t="s">
        <v>1339</v>
      </c>
      <c r="I317" s="1" t="s">
        <v>3456</v>
      </c>
      <c r="J317" s="1" t="s">
        <v>1347</v>
      </c>
      <c r="K317" s="1" t="s">
        <v>1348</v>
      </c>
      <c r="M317" s="1" t="str">
        <f>TEXT(BRF_CONTAS_A_PAGAR[[#This Row],[DATA VENC]],"AAAA")</f>
        <v>2023</v>
      </c>
      <c r="N317" s="1" t="str">
        <f>UPPER(TEXT(BRF_CONTAS_A_PAGAR[[#This Row],[DATA VENC]],"MMM"))</f>
        <v>FEV</v>
      </c>
      <c r="O317" s="1" t="str">
        <f>IF(BRF_CONTAS_A_PAGAR[[#This Row],[DATA DO PAGT]]="","",TEXT(BRF_CONTAS_A_PAGAR[[#This Row],[DATA DO PAGT]],"AAAA"))</f>
        <v>2023</v>
      </c>
      <c r="P317" s="1" t="str">
        <f>UPPER(IF(BRF_CONTAS_A_PAGAR[[#This Row],[DATA DO PAGT]]="","",TEXT(BRF_CONTAS_A_PAGAR[[#This Row],[DATA DO PAGT]],"MMM")))</f>
        <v>FEV</v>
      </c>
      <c r="Q317" s="1">
        <f>IFERROR(INDEX(BRF_MÊS_A_PAGAR[NUN_MÊS],MATCH(BRF_CONTAS_A_PAGAR[[#This Row],[MÊS_VENC]],BRF_MÊS_A_PAGAR[MÊS],0)),"")</f>
        <v>2</v>
      </c>
      <c r="R317" s="1">
        <f>IF(BRF_CONTAS_A_PAGAR[[#This Row],[MÊS_PGT]]="","",IFERROR(INDEX(BRF_MÊS_A_PAGAR[NUN_MÊS],MATCH(BRF_CONTAS_A_PAGAR[[#This Row],[MÊS_PGT]],BRF_MÊS_A_PAGAR[MÊS],0)),""))</f>
        <v>2</v>
      </c>
    </row>
    <row r="318" spans="1:18" x14ac:dyDescent="0.2">
      <c r="A318" s="3">
        <v>44958</v>
      </c>
      <c r="B318" s="1" t="s">
        <v>1142</v>
      </c>
      <c r="E318" s="4">
        <v>5993.67</v>
      </c>
      <c r="F318" s="3">
        <v>44958</v>
      </c>
      <c r="G318" s="1" t="s">
        <v>1338</v>
      </c>
      <c r="H318" s="1" t="s">
        <v>1339</v>
      </c>
      <c r="I318" s="1" t="s">
        <v>3456</v>
      </c>
      <c r="J318" s="1" t="s">
        <v>1347</v>
      </c>
      <c r="K318" s="1" t="s">
        <v>1348</v>
      </c>
      <c r="M318" s="1" t="str">
        <f>TEXT(BRF_CONTAS_A_PAGAR[[#This Row],[DATA VENC]],"AAAA")</f>
        <v>2023</v>
      </c>
      <c r="N318" s="1" t="str">
        <f>UPPER(TEXT(BRF_CONTAS_A_PAGAR[[#This Row],[DATA VENC]],"MMM"))</f>
        <v>FEV</v>
      </c>
      <c r="O318" s="1" t="str">
        <f>IF(BRF_CONTAS_A_PAGAR[[#This Row],[DATA DO PAGT]]="","",TEXT(BRF_CONTAS_A_PAGAR[[#This Row],[DATA DO PAGT]],"AAAA"))</f>
        <v>2023</v>
      </c>
      <c r="P318" s="1" t="str">
        <f>UPPER(IF(BRF_CONTAS_A_PAGAR[[#This Row],[DATA DO PAGT]]="","",TEXT(BRF_CONTAS_A_PAGAR[[#This Row],[DATA DO PAGT]],"MMM")))</f>
        <v>FEV</v>
      </c>
      <c r="Q318" s="1">
        <f>IFERROR(INDEX(BRF_MÊS_A_PAGAR[NUN_MÊS],MATCH(BRF_CONTAS_A_PAGAR[[#This Row],[MÊS_VENC]],BRF_MÊS_A_PAGAR[MÊS],0)),"")</f>
        <v>2</v>
      </c>
      <c r="R318" s="1">
        <f>IF(BRF_CONTAS_A_PAGAR[[#This Row],[MÊS_PGT]]="","",IFERROR(INDEX(BRF_MÊS_A_PAGAR[NUN_MÊS],MATCH(BRF_CONTAS_A_PAGAR[[#This Row],[MÊS_PGT]],BRF_MÊS_A_PAGAR[MÊS],0)),""))</f>
        <v>2</v>
      </c>
    </row>
    <row r="319" spans="1:18" x14ac:dyDescent="0.2">
      <c r="A319" s="3">
        <v>44958</v>
      </c>
      <c r="B319" s="1" t="s">
        <v>1143</v>
      </c>
      <c r="E319" s="4">
        <v>1200</v>
      </c>
      <c r="F319" s="3">
        <v>44958</v>
      </c>
      <c r="G319" s="1" t="s">
        <v>1338</v>
      </c>
      <c r="H319" s="1" t="s">
        <v>1416</v>
      </c>
      <c r="I319" s="1" t="s">
        <v>3457</v>
      </c>
      <c r="J319" s="1" t="s">
        <v>1417</v>
      </c>
      <c r="K319" s="1" t="s">
        <v>1348</v>
      </c>
      <c r="M319" s="1" t="str">
        <f>TEXT(BRF_CONTAS_A_PAGAR[[#This Row],[DATA VENC]],"AAAA")</f>
        <v>2023</v>
      </c>
      <c r="N319" s="1" t="str">
        <f>UPPER(TEXT(BRF_CONTAS_A_PAGAR[[#This Row],[DATA VENC]],"MMM"))</f>
        <v>FEV</v>
      </c>
      <c r="O319" s="1" t="str">
        <f>IF(BRF_CONTAS_A_PAGAR[[#This Row],[DATA DO PAGT]]="","",TEXT(BRF_CONTAS_A_PAGAR[[#This Row],[DATA DO PAGT]],"AAAA"))</f>
        <v>2023</v>
      </c>
      <c r="P319" s="1" t="str">
        <f>UPPER(IF(BRF_CONTAS_A_PAGAR[[#This Row],[DATA DO PAGT]]="","",TEXT(BRF_CONTAS_A_PAGAR[[#This Row],[DATA DO PAGT]],"MMM")))</f>
        <v>FEV</v>
      </c>
      <c r="Q319" s="1">
        <f>IFERROR(INDEX(BRF_MÊS_A_PAGAR[NUN_MÊS],MATCH(BRF_CONTAS_A_PAGAR[[#This Row],[MÊS_VENC]],BRF_MÊS_A_PAGAR[MÊS],0)),"")</f>
        <v>2</v>
      </c>
      <c r="R319" s="1">
        <f>IF(BRF_CONTAS_A_PAGAR[[#This Row],[MÊS_PGT]]="","",IFERROR(INDEX(BRF_MÊS_A_PAGAR[NUN_MÊS],MATCH(BRF_CONTAS_A_PAGAR[[#This Row],[MÊS_PGT]],BRF_MÊS_A_PAGAR[MÊS],0)),""))</f>
        <v>2</v>
      </c>
    </row>
    <row r="320" spans="1:18" x14ac:dyDescent="0.2">
      <c r="A320" s="3">
        <v>44959</v>
      </c>
      <c r="B320" s="1" t="s">
        <v>1293</v>
      </c>
      <c r="E320" s="4">
        <v>9765.26</v>
      </c>
      <c r="F320" s="3">
        <v>44959</v>
      </c>
      <c r="G320" s="1" t="s">
        <v>1338</v>
      </c>
      <c r="H320" s="1" t="s">
        <v>1416</v>
      </c>
      <c r="I320" s="1" t="s">
        <v>1436</v>
      </c>
      <c r="J320" s="1" t="s">
        <v>1347</v>
      </c>
      <c r="K320" s="1" t="s">
        <v>1348</v>
      </c>
      <c r="M320" s="1" t="str">
        <f>TEXT(BRF_CONTAS_A_PAGAR[[#This Row],[DATA VENC]],"AAAA")</f>
        <v>2023</v>
      </c>
      <c r="N320" s="1" t="str">
        <f>UPPER(TEXT(BRF_CONTAS_A_PAGAR[[#This Row],[DATA VENC]],"MMM"))</f>
        <v>FEV</v>
      </c>
      <c r="O320" s="1" t="str">
        <f>IF(BRF_CONTAS_A_PAGAR[[#This Row],[DATA DO PAGT]]="","",TEXT(BRF_CONTAS_A_PAGAR[[#This Row],[DATA DO PAGT]],"AAAA"))</f>
        <v>2023</v>
      </c>
      <c r="P320" s="1" t="str">
        <f>UPPER(IF(BRF_CONTAS_A_PAGAR[[#This Row],[DATA DO PAGT]]="","",TEXT(BRF_CONTAS_A_PAGAR[[#This Row],[DATA DO PAGT]],"MMM")))</f>
        <v>FEV</v>
      </c>
      <c r="Q320" s="1">
        <f>IFERROR(INDEX(BRF_MÊS_A_PAGAR[NUN_MÊS],MATCH(BRF_CONTAS_A_PAGAR[[#This Row],[MÊS_VENC]],BRF_MÊS_A_PAGAR[MÊS],0)),"")</f>
        <v>2</v>
      </c>
      <c r="R320" s="1">
        <f>IF(BRF_CONTAS_A_PAGAR[[#This Row],[MÊS_PGT]]="","",IFERROR(INDEX(BRF_MÊS_A_PAGAR[NUN_MÊS],MATCH(BRF_CONTAS_A_PAGAR[[#This Row],[MÊS_PGT]],BRF_MÊS_A_PAGAR[MÊS],0)),""))</f>
        <v>2</v>
      </c>
    </row>
    <row r="321" spans="1:18" x14ac:dyDescent="0.2">
      <c r="A321" s="3">
        <v>44960</v>
      </c>
      <c r="B321" s="1" t="s">
        <v>1145</v>
      </c>
      <c r="E321" s="4">
        <v>400</v>
      </c>
      <c r="F321" s="3">
        <v>44960</v>
      </c>
      <c r="G321" s="1" t="s">
        <v>1338</v>
      </c>
      <c r="H321" s="1" t="s">
        <v>1416</v>
      </c>
      <c r="I321" s="1" t="s">
        <v>1512</v>
      </c>
      <c r="J321" s="1" t="s">
        <v>1347</v>
      </c>
      <c r="K321" s="1" t="s">
        <v>1437</v>
      </c>
      <c r="M321" s="1" t="str">
        <f>TEXT(BRF_CONTAS_A_PAGAR[[#This Row],[DATA VENC]],"AAAA")</f>
        <v>2023</v>
      </c>
      <c r="N321" s="1" t="str">
        <f>UPPER(TEXT(BRF_CONTAS_A_PAGAR[[#This Row],[DATA VENC]],"MMM"))</f>
        <v>FEV</v>
      </c>
      <c r="O321" s="1" t="str">
        <f>IF(BRF_CONTAS_A_PAGAR[[#This Row],[DATA DO PAGT]]="","",TEXT(BRF_CONTAS_A_PAGAR[[#This Row],[DATA DO PAGT]],"AAAA"))</f>
        <v>2023</v>
      </c>
      <c r="P321" s="1" t="str">
        <f>UPPER(IF(BRF_CONTAS_A_PAGAR[[#This Row],[DATA DO PAGT]]="","",TEXT(BRF_CONTAS_A_PAGAR[[#This Row],[DATA DO PAGT]],"MMM")))</f>
        <v>FEV</v>
      </c>
      <c r="Q321" s="1">
        <f>IFERROR(INDEX(BRF_MÊS_A_PAGAR[NUN_MÊS],MATCH(BRF_CONTAS_A_PAGAR[[#This Row],[MÊS_VENC]],BRF_MÊS_A_PAGAR[MÊS],0)),"")</f>
        <v>2</v>
      </c>
      <c r="R321" s="1">
        <f>IF(BRF_CONTAS_A_PAGAR[[#This Row],[MÊS_PGT]]="","",IFERROR(INDEX(BRF_MÊS_A_PAGAR[NUN_MÊS],MATCH(BRF_CONTAS_A_PAGAR[[#This Row],[MÊS_PGT]],BRF_MÊS_A_PAGAR[MÊS],0)),""))</f>
        <v>2</v>
      </c>
    </row>
    <row r="322" spans="1:18" x14ac:dyDescent="0.2">
      <c r="A322" s="3">
        <v>44961</v>
      </c>
      <c r="B322" s="1" t="s">
        <v>1144</v>
      </c>
      <c r="E322" s="4">
        <v>572.88</v>
      </c>
      <c r="F322" s="3">
        <v>44963</v>
      </c>
      <c r="G322" s="1" t="s">
        <v>1338</v>
      </c>
      <c r="H322" s="1" t="s">
        <v>1416</v>
      </c>
      <c r="I322" s="1" t="s">
        <v>1439</v>
      </c>
      <c r="J322" s="1" t="s">
        <v>1347</v>
      </c>
      <c r="K322" s="1" t="s">
        <v>1437</v>
      </c>
      <c r="M322" s="1" t="str">
        <f>TEXT(BRF_CONTAS_A_PAGAR[[#This Row],[DATA VENC]],"AAAA")</f>
        <v>2023</v>
      </c>
      <c r="N322" s="1" t="str">
        <f>UPPER(TEXT(BRF_CONTAS_A_PAGAR[[#This Row],[DATA VENC]],"MMM"))</f>
        <v>FEV</v>
      </c>
      <c r="O322" s="1" t="str">
        <f>IF(BRF_CONTAS_A_PAGAR[[#This Row],[DATA DO PAGT]]="","",TEXT(BRF_CONTAS_A_PAGAR[[#This Row],[DATA DO PAGT]],"AAAA"))</f>
        <v>2023</v>
      </c>
      <c r="P322" s="1" t="str">
        <f>UPPER(IF(BRF_CONTAS_A_PAGAR[[#This Row],[DATA DO PAGT]]="","",TEXT(BRF_CONTAS_A_PAGAR[[#This Row],[DATA DO PAGT]],"MMM")))</f>
        <v>FEV</v>
      </c>
      <c r="Q322" s="1">
        <f>IFERROR(INDEX(BRF_MÊS_A_PAGAR[NUN_MÊS],MATCH(BRF_CONTAS_A_PAGAR[[#This Row],[MÊS_VENC]],BRF_MÊS_A_PAGAR[MÊS],0)),"")</f>
        <v>2</v>
      </c>
      <c r="R322" s="1">
        <f>IF(BRF_CONTAS_A_PAGAR[[#This Row],[MÊS_PGT]]="","",IFERROR(INDEX(BRF_MÊS_A_PAGAR[NUN_MÊS],MATCH(BRF_CONTAS_A_PAGAR[[#This Row],[MÊS_PGT]],BRF_MÊS_A_PAGAR[MÊS],0)),""))</f>
        <v>2</v>
      </c>
    </row>
    <row r="323" spans="1:18" x14ac:dyDescent="0.2">
      <c r="A323" s="3">
        <v>44961</v>
      </c>
      <c r="B323" s="1" t="s">
        <v>1146</v>
      </c>
      <c r="E323" s="4">
        <v>989.62</v>
      </c>
      <c r="F323" s="3">
        <v>44963</v>
      </c>
      <c r="G323" s="1" t="s">
        <v>1338</v>
      </c>
      <c r="H323" s="1" t="s">
        <v>1416</v>
      </c>
      <c r="I323" s="1" t="s">
        <v>1438</v>
      </c>
      <c r="J323" s="1" t="s">
        <v>1347</v>
      </c>
      <c r="K323" s="1" t="s">
        <v>1437</v>
      </c>
      <c r="M323" s="1" t="str">
        <f>TEXT(BRF_CONTAS_A_PAGAR[[#This Row],[DATA VENC]],"AAAA")</f>
        <v>2023</v>
      </c>
      <c r="N323" s="1" t="str">
        <f>UPPER(TEXT(BRF_CONTAS_A_PAGAR[[#This Row],[DATA VENC]],"MMM"))</f>
        <v>FEV</v>
      </c>
      <c r="O323" s="1" t="str">
        <f>IF(BRF_CONTAS_A_PAGAR[[#This Row],[DATA DO PAGT]]="","",TEXT(BRF_CONTAS_A_PAGAR[[#This Row],[DATA DO PAGT]],"AAAA"))</f>
        <v>2023</v>
      </c>
      <c r="P323" s="1" t="str">
        <f>UPPER(IF(BRF_CONTAS_A_PAGAR[[#This Row],[DATA DO PAGT]]="","",TEXT(BRF_CONTAS_A_PAGAR[[#This Row],[DATA DO PAGT]],"MMM")))</f>
        <v>FEV</v>
      </c>
      <c r="Q323" s="1">
        <f>IFERROR(INDEX(BRF_MÊS_A_PAGAR[NUN_MÊS],MATCH(BRF_CONTAS_A_PAGAR[[#This Row],[MÊS_VENC]],BRF_MÊS_A_PAGAR[MÊS],0)),"")</f>
        <v>2</v>
      </c>
      <c r="R323" s="1">
        <f>IF(BRF_CONTAS_A_PAGAR[[#This Row],[MÊS_PGT]]="","",IFERROR(INDEX(BRF_MÊS_A_PAGAR[NUN_MÊS],MATCH(BRF_CONTAS_A_PAGAR[[#This Row],[MÊS_PGT]],BRF_MÊS_A_PAGAR[MÊS],0)),""))</f>
        <v>2</v>
      </c>
    </row>
    <row r="324" spans="1:18" x14ac:dyDescent="0.2">
      <c r="A324" s="3">
        <v>44962</v>
      </c>
      <c r="B324" s="1" t="s">
        <v>1294</v>
      </c>
      <c r="E324" s="4">
        <v>700</v>
      </c>
      <c r="F324" s="3">
        <v>44963</v>
      </c>
      <c r="G324" s="1" t="s">
        <v>1338</v>
      </c>
      <c r="H324" s="1" t="s">
        <v>1416</v>
      </c>
      <c r="I324" s="1" t="s">
        <v>1434</v>
      </c>
      <c r="J324" s="1" t="s">
        <v>1417</v>
      </c>
      <c r="K324" s="1" t="s">
        <v>1348</v>
      </c>
      <c r="M324" s="1" t="str">
        <f>TEXT(BRF_CONTAS_A_PAGAR[[#This Row],[DATA VENC]],"AAAA")</f>
        <v>2023</v>
      </c>
      <c r="N324" s="1" t="str">
        <f>UPPER(TEXT(BRF_CONTAS_A_PAGAR[[#This Row],[DATA VENC]],"MMM"))</f>
        <v>FEV</v>
      </c>
      <c r="O324" s="1" t="str">
        <f>IF(BRF_CONTAS_A_PAGAR[[#This Row],[DATA DO PAGT]]="","",TEXT(BRF_CONTAS_A_PAGAR[[#This Row],[DATA DO PAGT]],"AAAA"))</f>
        <v>2023</v>
      </c>
      <c r="P324" s="1" t="str">
        <f>UPPER(IF(BRF_CONTAS_A_PAGAR[[#This Row],[DATA DO PAGT]]="","",TEXT(BRF_CONTAS_A_PAGAR[[#This Row],[DATA DO PAGT]],"MMM")))</f>
        <v>FEV</v>
      </c>
      <c r="Q324" s="1">
        <f>IFERROR(INDEX(BRF_MÊS_A_PAGAR[NUN_MÊS],MATCH(BRF_CONTAS_A_PAGAR[[#This Row],[MÊS_VENC]],BRF_MÊS_A_PAGAR[MÊS],0)),"")</f>
        <v>2</v>
      </c>
      <c r="R324" s="1">
        <f>IF(BRF_CONTAS_A_PAGAR[[#This Row],[MÊS_PGT]]="","",IFERROR(INDEX(BRF_MÊS_A_PAGAR[NUN_MÊS],MATCH(BRF_CONTAS_A_PAGAR[[#This Row],[MÊS_PGT]],BRF_MÊS_A_PAGAR[MÊS],0)),""))</f>
        <v>2</v>
      </c>
    </row>
    <row r="325" spans="1:18" x14ac:dyDescent="0.2">
      <c r="A325" s="3">
        <v>44962</v>
      </c>
      <c r="B325" s="1" t="s">
        <v>1295</v>
      </c>
      <c r="E325" s="4">
        <v>79</v>
      </c>
      <c r="F325" s="3">
        <v>44963</v>
      </c>
      <c r="G325" s="1" t="s">
        <v>1338</v>
      </c>
      <c r="H325" s="1" t="s">
        <v>1416</v>
      </c>
      <c r="I325" s="1" t="s">
        <v>1166</v>
      </c>
      <c r="J325" s="1" t="s">
        <v>1347</v>
      </c>
      <c r="K325" s="1" t="s">
        <v>1503</v>
      </c>
      <c r="M325" s="1" t="str">
        <f>TEXT(BRF_CONTAS_A_PAGAR[[#This Row],[DATA VENC]],"AAAA")</f>
        <v>2023</v>
      </c>
      <c r="N325" s="1" t="str">
        <f>UPPER(TEXT(BRF_CONTAS_A_PAGAR[[#This Row],[DATA VENC]],"MMM"))</f>
        <v>FEV</v>
      </c>
      <c r="O325" s="1" t="str">
        <f>IF(BRF_CONTAS_A_PAGAR[[#This Row],[DATA DO PAGT]]="","",TEXT(BRF_CONTAS_A_PAGAR[[#This Row],[DATA DO PAGT]],"AAAA"))</f>
        <v>2023</v>
      </c>
      <c r="P325" s="1" t="str">
        <f>UPPER(IF(BRF_CONTAS_A_PAGAR[[#This Row],[DATA DO PAGT]]="","",TEXT(BRF_CONTAS_A_PAGAR[[#This Row],[DATA DO PAGT]],"MMM")))</f>
        <v>FEV</v>
      </c>
      <c r="Q325" s="1">
        <f>IFERROR(INDEX(BRF_MÊS_A_PAGAR[NUN_MÊS],MATCH(BRF_CONTAS_A_PAGAR[[#This Row],[MÊS_VENC]],BRF_MÊS_A_PAGAR[MÊS],0)),"")</f>
        <v>2</v>
      </c>
      <c r="R325" s="1">
        <f>IF(BRF_CONTAS_A_PAGAR[[#This Row],[MÊS_PGT]]="","",IFERROR(INDEX(BRF_MÊS_A_PAGAR[NUN_MÊS],MATCH(BRF_CONTAS_A_PAGAR[[#This Row],[MÊS_PGT]],BRF_MÊS_A_PAGAR[MÊS],0)),""))</f>
        <v>2</v>
      </c>
    </row>
    <row r="326" spans="1:18" x14ac:dyDescent="0.2">
      <c r="A326" s="3">
        <v>44963</v>
      </c>
      <c r="B326" s="1" t="s">
        <v>1296</v>
      </c>
      <c r="E326" s="4">
        <v>390</v>
      </c>
      <c r="F326" s="3">
        <v>44963</v>
      </c>
      <c r="G326" s="1" t="s">
        <v>1338</v>
      </c>
      <c r="H326" s="1" t="s">
        <v>1416</v>
      </c>
      <c r="I326" s="1" t="s">
        <v>3457</v>
      </c>
      <c r="J326" s="1" t="s">
        <v>1417</v>
      </c>
      <c r="K326" s="1" t="s">
        <v>1437</v>
      </c>
      <c r="M326" s="1" t="str">
        <f>TEXT(BRF_CONTAS_A_PAGAR[[#This Row],[DATA VENC]],"AAAA")</f>
        <v>2023</v>
      </c>
      <c r="N326" s="1" t="str">
        <f>UPPER(TEXT(BRF_CONTAS_A_PAGAR[[#This Row],[DATA VENC]],"MMM"))</f>
        <v>FEV</v>
      </c>
      <c r="O326" s="1" t="str">
        <f>IF(BRF_CONTAS_A_PAGAR[[#This Row],[DATA DO PAGT]]="","",TEXT(BRF_CONTAS_A_PAGAR[[#This Row],[DATA DO PAGT]],"AAAA"))</f>
        <v>2023</v>
      </c>
      <c r="P326" s="1" t="str">
        <f>UPPER(IF(BRF_CONTAS_A_PAGAR[[#This Row],[DATA DO PAGT]]="","",TEXT(BRF_CONTAS_A_PAGAR[[#This Row],[DATA DO PAGT]],"MMM")))</f>
        <v>FEV</v>
      </c>
      <c r="Q326" s="1">
        <f>IFERROR(INDEX(BRF_MÊS_A_PAGAR[NUN_MÊS],MATCH(BRF_CONTAS_A_PAGAR[[#This Row],[MÊS_VENC]],BRF_MÊS_A_PAGAR[MÊS],0)),"")</f>
        <v>2</v>
      </c>
      <c r="R326" s="1">
        <f>IF(BRF_CONTAS_A_PAGAR[[#This Row],[MÊS_PGT]]="","",IFERROR(INDEX(BRF_MÊS_A_PAGAR[NUN_MÊS],MATCH(BRF_CONTAS_A_PAGAR[[#This Row],[MÊS_PGT]],BRF_MÊS_A_PAGAR[MÊS],0)),""))</f>
        <v>2</v>
      </c>
    </row>
    <row r="327" spans="1:18" x14ac:dyDescent="0.2">
      <c r="A327" s="3">
        <v>44963</v>
      </c>
      <c r="B327" s="1" t="s">
        <v>1243</v>
      </c>
      <c r="E327" s="4">
        <v>772.42</v>
      </c>
      <c r="F327" s="3">
        <v>44963</v>
      </c>
      <c r="G327" s="1" t="s">
        <v>1338</v>
      </c>
      <c r="H327" s="1" t="s">
        <v>1416</v>
      </c>
      <c r="I327" s="1" t="s">
        <v>3457</v>
      </c>
      <c r="J327" s="1" t="s">
        <v>1417</v>
      </c>
      <c r="K327" s="1" t="s">
        <v>1348</v>
      </c>
      <c r="M327" s="1" t="str">
        <f>TEXT(BRF_CONTAS_A_PAGAR[[#This Row],[DATA VENC]],"AAAA")</f>
        <v>2023</v>
      </c>
      <c r="N327" s="1" t="str">
        <f>UPPER(TEXT(BRF_CONTAS_A_PAGAR[[#This Row],[DATA VENC]],"MMM"))</f>
        <v>FEV</v>
      </c>
      <c r="O327" s="1" t="str">
        <f>IF(BRF_CONTAS_A_PAGAR[[#This Row],[DATA DO PAGT]]="","",TEXT(BRF_CONTAS_A_PAGAR[[#This Row],[DATA DO PAGT]],"AAAA"))</f>
        <v>2023</v>
      </c>
      <c r="P327" s="1" t="str">
        <f>UPPER(IF(BRF_CONTAS_A_PAGAR[[#This Row],[DATA DO PAGT]]="","",TEXT(BRF_CONTAS_A_PAGAR[[#This Row],[DATA DO PAGT]],"MMM")))</f>
        <v>FEV</v>
      </c>
      <c r="Q327" s="1">
        <f>IFERROR(INDEX(BRF_MÊS_A_PAGAR[NUN_MÊS],MATCH(BRF_CONTAS_A_PAGAR[[#This Row],[MÊS_VENC]],BRF_MÊS_A_PAGAR[MÊS],0)),"")</f>
        <v>2</v>
      </c>
      <c r="R327" s="1">
        <f>IF(BRF_CONTAS_A_PAGAR[[#This Row],[MÊS_PGT]]="","",IFERROR(INDEX(BRF_MÊS_A_PAGAR[NUN_MÊS],MATCH(BRF_CONTAS_A_PAGAR[[#This Row],[MÊS_PGT]],BRF_MÊS_A_PAGAR[MÊS],0)),""))</f>
        <v>2</v>
      </c>
    </row>
    <row r="328" spans="1:18" x14ac:dyDescent="0.2">
      <c r="A328" s="3">
        <v>44963</v>
      </c>
      <c r="B328" s="1" t="s">
        <v>1142</v>
      </c>
      <c r="E328" s="4">
        <v>7503.33</v>
      </c>
      <c r="F328" s="3">
        <v>44963</v>
      </c>
      <c r="G328" s="1" t="s">
        <v>1338</v>
      </c>
      <c r="H328" s="1" t="s">
        <v>1339</v>
      </c>
      <c r="I328" s="1" t="s">
        <v>3456</v>
      </c>
      <c r="J328" s="1" t="s">
        <v>1347</v>
      </c>
      <c r="K328" s="1" t="s">
        <v>1348</v>
      </c>
      <c r="M328" s="1" t="str">
        <f>TEXT(BRF_CONTAS_A_PAGAR[[#This Row],[DATA VENC]],"AAAA")</f>
        <v>2023</v>
      </c>
      <c r="N328" s="1" t="str">
        <f>UPPER(TEXT(BRF_CONTAS_A_PAGAR[[#This Row],[DATA VENC]],"MMM"))</f>
        <v>FEV</v>
      </c>
      <c r="O328" s="1" t="str">
        <f>IF(BRF_CONTAS_A_PAGAR[[#This Row],[DATA DO PAGT]]="","",TEXT(BRF_CONTAS_A_PAGAR[[#This Row],[DATA DO PAGT]],"AAAA"))</f>
        <v>2023</v>
      </c>
      <c r="P328" s="1" t="str">
        <f>UPPER(IF(BRF_CONTAS_A_PAGAR[[#This Row],[DATA DO PAGT]]="","",TEXT(BRF_CONTAS_A_PAGAR[[#This Row],[DATA DO PAGT]],"MMM")))</f>
        <v>FEV</v>
      </c>
      <c r="Q328" s="1">
        <f>IFERROR(INDEX(BRF_MÊS_A_PAGAR[NUN_MÊS],MATCH(BRF_CONTAS_A_PAGAR[[#This Row],[MÊS_VENC]],BRF_MÊS_A_PAGAR[MÊS],0)),"")</f>
        <v>2</v>
      </c>
      <c r="R328" s="1">
        <f>IF(BRF_CONTAS_A_PAGAR[[#This Row],[MÊS_PGT]]="","",IFERROR(INDEX(BRF_MÊS_A_PAGAR[NUN_MÊS],MATCH(BRF_CONTAS_A_PAGAR[[#This Row],[MÊS_PGT]],BRF_MÊS_A_PAGAR[MÊS],0)),""))</f>
        <v>2</v>
      </c>
    </row>
    <row r="329" spans="1:18" x14ac:dyDescent="0.2">
      <c r="A329" s="3">
        <v>44964</v>
      </c>
      <c r="B329" s="1" t="s">
        <v>1298</v>
      </c>
      <c r="E329" s="4">
        <v>4656.21</v>
      </c>
      <c r="F329" s="3">
        <v>44964</v>
      </c>
      <c r="G329" s="1" t="s">
        <v>1338</v>
      </c>
      <c r="H329" s="1" t="s">
        <v>1339</v>
      </c>
      <c r="I329" s="1" t="s">
        <v>3456</v>
      </c>
      <c r="J329" s="1" t="s">
        <v>1347</v>
      </c>
      <c r="K329" s="1" t="s">
        <v>1348</v>
      </c>
      <c r="M329" s="1" t="str">
        <f>TEXT(BRF_CONTAS_A_PAGAR[[#This Row],[DATA VENC]],"AAAA")</f>
        <v>2023</v>
      </c>
      <c r="N329" s="1" t="str">
        <f>UPPER(TEXT(BRF_CONTAS_A_PAGAR[[#This Row],[DATA VENC]],"MMM"))</f>
        <v>FEV</v>
      </c>
      <c r="O329" s="1" t="str">
        <f>IF(BRF_CONTAS_A_PAGAR[[#This Row],[DATA DO PAGT]]="","",TEXT(BRF_CONTAS_A_PAGAR[[#This Row],[DATA DO PAGT]],"AAAA"))</f>
        <v>2023</v>
      </c>
      <c r="P329" s="1" t="str">
        <f>UPPER(IF(BRF_CONTAS_A_PAGAR[[#This Row],[DATA DO PAGT]]="","",TEXT(BRF_CONTAS_A_PAGAR[[#This Row],[DATA DO PAGT]],"MMM")))</f>
        <v>FEV</v>
      </c>
      <c r="Q329" s="1">
        <f>IFERROR(INDEX(BRF_MÊS_A_PAGAR[NUN_MÊS],MATCH(BRF_CONTAS_A_PAGAR[[#This Row],[MÊS_VENC]],BRF_MÊS_A_PAGAR[MÊS],0)),"")</f>
        <v>2</v>
      </c>
      <c r="R329" s="1">
        <f>IF(BRF_CONTAS_A_PAGAR[[#This Row],[MÊS_PGT]]="","",IFERROR(INDEX(BRF_MÊS_A_PAGAR[NUN_MÊS],MATCH(BRF_CONTAS_A_PAGAR[[#This Row],[MÊS_PGT]],BRF_MÊS_A_PAGAR[MÊS],0)),""))</f>
        <v>2</v>
      </c>
    </row>
    <row r="330" spans="1:18" x14ac:dyDescent="0.2">
      <c r="A330" s="3">
        <v>44964</v>
      </c>
      <c r="B330" s="1" t="s">
        <v>1297</v>
      </c>
      <c r="E330" s="4">
        <v>450</v>
      </c>
      <c r="F330" s="3">
        <v>44964</v>
      </c>
      <c r="G330" s="1" t="s">
        <v>1338</v>
      </c>
      <c r="H330" s="1" t="s">
        <v>1416</v>
      </c>
      <c r="I330" s="1" t="s">
        <v>1442</v>
      </c>
      <c r="J330" s="1" t="s">
        <v>1347</v>
      </c>
      <c r="K330" s="1" t="s">
        <v>1516</v>
      </c>
      <c r="M330" s="1" t="str">
        <f>TEXT(BRF_CONTAS_A_PAGAR[[#This Row],[DATA VENC]],"AAAA")</f>
        <v>2023</v>
      </c>
      <c r="N330" s="1" t="str">
        <f>UPPER(TEXT(BRF_CONTAS_A_PAGAR[[#This Row],[DATA VENC]],"MMM"))</f>
        <v>FEV</v>
      </c>
      <c r="O330" s="1" t="str">
        <f>IF(BRF_CONTAS_A_PAGAR[[#This Row],[DATA DO PAGT]]="","",TEXT(BRF_CONTAS_A_PAGAR[[#This Row],[DATA DO PAGT]],"AAAA"))</f>
        <v>2023</v>
      </c>
      <c r="P330" s="1" t="str">
        <f>UPPER(IF(BRF_CONTAS_A_PAGAR[[#This Row],[DATA DO PAGT]]="","",TEXT(BRF_CONTAS_A_PAGAR[[#This Row],[DATA DO PAGT]],"MMM")))</f>
        <v>FEV</v>
      </c>
      <c r="Q330" s="1">
        <f>IFERROR(INDEX(BRF_MÊS_A_PAGAR[NUN_MÊS],MATCH(BRF_CONTAS_A_PAGAR[[#This Row],[MÊS_VENC]],BRF_MÊS_A_PAGAR[MÊS],0)),"")</f>
        <v>2</v>
      </c>
      <c r="R330" s="1">
        <f>IF(BRF_CONTAS_A_PAGAR[[#This Row],[MÊS_PGT]]="","",IFERROR(INDEX(BRF_MÊS_A_PAGAR[NUN_MÊS],MATCH(BRF_CONTAS_A_PAGAR[[#This Row],[MÊS_PGT]],BRF_MÊS_A_PAGAR[MÊS],0)),""))</f>
        <v>2</v>
      </c>
    </row>
    <row r="331" spans="1:18" x14ac:dyDescent="0.2">
      <c r="A331" s="3">
        <v>44965</v>
      </c>
      <c r="B331" s="1" t="s">
        <v>1299</v>
      </c>
      <c r="E331" s="4">
        <v>1552.88</v>
      </c>
      <c r="F331" s="3">
        <v>44965</v>
      </c>
      <c r="G331" s="1" t="s">
        <v>1338</v>
      </c>
      <c r="H331" s="1" t="s">
        <v>1339</v>
      </c>
      <c r="I331" s="1" t="s">
        <v>3456</v>
      </c>
      <c r="J331" s="1" t="s">
        <v>1347</v>
      </c>
      <c r="K331" s="1" t="s">
        <v>1348</v>
      </c>
      <c r="M331" s="1" t="str">
        <f>TEXT(BRF_CONTAS_A_PAGAR[[#This Row],[DATA VENC]],"AAAA")</f>
        <v>2023</v>
      </c>
      <c r="N331" s="1" t="str">
        <f>UPPER(TEXT(BRF_CONTAS_A_PAGAR[[#This Row],[DATA VENC]],"MMM"))</f>
        <v>FEV</v>
      </c>
      <c r="O331" s="1" t="str">
        <f>IF(BRF_CONTAS_A_PAGAR[[#This Row],[DATA DO PAGT]]="","",TEXT(BRF_CONTAS_A_PAGAR[[#This Row],[DATA DO PAGT]],"AAAA"))</f>
        <v>2023</v>
      </c>
      <c r="P331" s="1" t="str">
        <f>UPPER(IF(BRF_CONTAS_A_PAGAR[[#This Row],[DATA DO PAGT]]="","",TEXT(BRF_CONTAS_A_PAGAR[[#This Row],[DATA DO PAGT]],"MMM")))</f>
        <v>FEV</v>
      </c>
      <c r="Q331" s="1">
        <f>IFERROR(INDEX(BRF_MÊS_A_PAGAR[NUN_MÊS],MATCH(BRF_CONTAS_A_PAGAR[[#This Row],[MÊS_VENC]],BRF_MÊS_A_PAGAR[MÊS],0)),"")</f>
        <v>2</v>
      </c>
      <c r="R331" s="1">
        <f>IF(BRF_CONTAS_A_PAGAR[[#This Row],[MÊS_PGT]]="","",IFERROR(INDEX(BRF_MÊS_A_PAGAR[NUN_MÊS],MATCH(BRF_CONTAS_A_PAGAR[[#This Row],[MÊS_PGT]],BRF_MÊS_A_PAGAR[MÊS],0)),""))</f>
        <v>2</v>
      </c>
    </row>
    <row r="332" spans="1:18" x14ac:dyDescent="0.2">
      <c r="A332" s="3">
        <v>44965</v>
      </c>
      <c r="B332" s="1" t="s">
        <v>1300</v>
      </c>
      <c r="E332" s="4">
        <v>1552.88</v>
      </c>
      <c r="F332" s="3">
        <v>44965</v>
      </c>
      <c r="G332" s="1" t="s">
        <v>1338</v>
      </c>
      <c r="H332" s="1" t="s">
        <v>1339</v>
      </c>
      <c r="I332" s="1" t="s">
        <v>3456</v>
      </c>
      <c r="J332" s="1" t="s">
        <v>1347</v>
      </c>
      <c r="K332" s="1" t="s">
        <v>1348</v>
      </c>
      <c r="M332" s="1" t="str">
        <f>TEXT(BRF_CONTAS_A_PAGAR[[#This Row],[DATA VENC]],"AAAA")</f>
        <v>2023</v>
      </c>
      <c r="N332" s="1" t="str">
        <f>UPPER(TEXT(BRF_CONTAS_A_PAGAR[[#This Row],[DATA VENC]],"MMM"))</f>
        <v>FEV</v>
      </c>
      <c r="O332" s="1" t="str">
        <f>IF(BRF_CONTAS_A_PAGAR[[#This Row],[DATA DO PAGT]]="","",TEXT(BRF_CONTAS_A_PAGAR[[#This Row],[DATA DO PAGT]],"AAAA"))</f>
        <v>2023</v>
      </c>
      <c r="P332" s="1" t="str">
        <f>UPPER(IF(BRF_CONTAS_A_PAGAR[[#This Row],[DATA DO PAGT]]="","",TEXT(BRF_CONTAS_A_PAGAR[[#This Row],[DATA DO PAGT]],"MMM")))</f>
        <v>FEV</v>
      </c>
      <c r="Q332" s="1">
        <f>IFERROR(INDEX(BRF_MÊS_A_PAGAR[NUN_MÊS],MATCH(BRF_CONTAS_A_PAGAR[[#This Row],[MÊS_VENC]],BRF_MÊS_A_PAGAR[MÊS],0)),"")</f>
        <v>2</v>
      </c>
      <c r="R332" s="1">
        <f>IF(BRF_CONTAS_A_PAGAR[[#This Row],[MÊS_PGT]]="","",IFERROR(INDEX(BRF_MÊS_A_PAGAR[NUN_MÊS],MATCH(BRF_CONTAS_A_PAGAR[[#This Row],[MÊS_PGT]],BRF_MÊS_A_PAGAR[MÊS],0)),""))</f>
        <v>2</v>
      </c>
    </row>
    <row r="333" spans="1:18" x14ac:dyDescent="0.2">
      <c r="A333" s="3">
        <v>44965</v>
      </c>
      <c r="B333" s="1" t="s">
        <v>1152</v>
      </c>
      <c r="E333" s="4">
        <v>9402</v>
      </c>
      <c r="F333" s="3">
        <v>44965</v>
      </c>
      <c r="G333" s="1" t="s">
        <v>1338</v>
      </c>
      <c r="H333" s="1" t="s">
        <v>1339</v>
      </c>
      <c r="I333" s="1" t="s">
        <v>3456</v>
      </c>
      <c r="J333" s="1" t="s">
        <v>1347</v>
      </c>
      <c r="K333" s="1" t="s">
        <v>1348</v>
      </c>
      <c r="M333" s="1" t="str">
        <f>TEXT(BRF_CONTAS_A_PAGAR[[#This Row],[DATA VENC]],"AAAA")</f>
        <v>2023</v>
      </c>
      <c r="N333" s="1" t="str">
        <f>UPPER(TEXT(BRF_CONTAS_A_PAGAR[[#This Row],[DATA VENC]],"MMM"))</f>
        <v>FEV</v>
      </c>
      <c r="O333" s="1" t="str">
        <f>IF(BRF_CONTAS_A_PAGAR[[#This Row],[DATA DO PAGT]]="","",TEXT(BRF_CONTAS_A_PAGAR[[#This Row],[DATA DO PAGT]],"AAAA"))</f>
        <v>2023</v>
      </c>
      <c r="P333" s="1" t="str">
        <f>UPPER(IF(BRF_CONTAS_A_PAGAR[[#This Row],[DATA DO PAGT]]="","",TEXT(BRF_CONTAS_A_PAGAR[[#This Row],[DATA DO PAGT]],"MMM")))</f>
        <v>FEV</v>
      </c>
      <c r="Q333" s="1">
        <f>IFERROR(INDEX(BRF_MÊS_A_PAGAR[NUN_MÊS],MATCH(BRF_CONTAS_A_PAGAR[[#This Row],[MÊS_VENC]],BRF_MÊS_A_PAGAR[MÊS],0)),"")</f>
        <v>2</v>
      </c>
      <c r="R333" s="1">
        <f>IF(BRF_CONTAS_A_PAGAR[[#This Row],[MÊS_PGT]]="","",IFERROR(INDEX(BRF_MÊS_A_PAGAR[NUN_MÊS],MATCH(BRF_CONTAS_A_PAGAR[[#This Row],[MÊS_PGT]],BRF_MÊS_A_PAGAR[MÊS],0)),""))</f>
        <v>2</v>
      </c>
    </row>
    <row r="334" spans="1:18" x14ac:dyDescent="0.2">
      <c r="A334" s="3">
        <v>44965</v>
      </c>
      <c r="B334" s="1" t="s">
        <v>1262</v>
      </c>
      <c r="E334" s="4">
        <v>368.5</v>
      </c>
      <c r="F334" s="3">
        <v>44965</v>
      </c>
      <c r="G334" s="1" t="s">
        <v>1338</v>
      </c>
      <c r="H334" s="1" t="s">
        <v>1416</v>
      </c>
      <c r="I334" s="1" t="s">
        <v>3457</v>
      </c>
      <c r="J334" s="1" t="s">
        <v>1417</v>
      </c>
      <c r="K334" s="1" t="s">
        <v>1348</v>
      </c>
      <c r="M334" s="1" t="str">
        <f>TEXT(BRF_CONTAS_A_PAGAR[[#This Row],[DATA VENC]],"AAAA")</f>
        <v>2023</v>
      </c>
      <c r="N334" s="1" t="str">
        <f>UPPER(TEXT(BRF_CONTAS_A_PAGAR[[#This Row],[DATA VENC]],"MMM"))</f>
        <v>FEV</v>
      </c>
      <c r="O334" s="1" t="str">
        <f>IF(BRF_CONTAS_A_PAGAR[[#This Row],[DATA DO PAGT]]="","",TEXT(BRF_CONTAS_A_PAGAR[[#This Row],[DATA DO PAGT]],"AAAA"))</f>
        <v>2023</v>
      </c>
      <c r="P334" s="1" t="str">
        <f>UPPER(IF(BRF_CONTAS_A_PAGAR[[#This Row],[DATA DO PAGT]]="","",TEXT(BRF_CONTAS_A_PAGAR[[#This Row],[DATA DO PAGT]],"MMM")))</f>
        <v>FEV</v>
      </c>
      <c r="Q334" s="1">
        <f>IFERROR(INDEX(BRF_MÊS_A_PAGAR[NUN_MÊS],MATCH(BRF_CONTAS_A_PAGAR[[#This Row],[MÊS_VENC]],BRF_MÊS_A_PAGAR[MÊS],0)),"")</f>
        <v>2</v>
      </c>
      <c r="R334" s="1">
        <f>IF(BRF_CONTAS_A_PAGAR[[#This Row],[MÊS_PGT]]="","",IFERROR(INDEX(BRF_MÊS_A_PAGAR[NUN_MÊS],MATCH(BRF_CONTAS_A_PAGAR[[#This Row],[MÊS_PGT]],BRF_MÊS_A_PAGAR[MÊS],0)),""))</f>
        <v>2</v>
      </c>
    </row>
    <row r="335" spans="1:18" x14ac:dyDescent="0.2">
      <c r="A335" s="3">
        <v>44965</v>
      </c>
      <c r="B335" s="1" t="s">
        <v>1263</v>
      </c>
      <c r="E335" s="4">
        <v>608</v>
      </c>
      <c r="F335" s="3">
        <v>44965</v>
      </c>
      <c r="G335" s="1" t="s">
        <v>1338</v>
      </c>
      <c r="H335" s="1" t="s">
        <v>1416</v>
      </c>
      <c r="I335" s="1" t="s">
        <v>3457</v>
      </c>
      <c r="J335" s="1" t="s">
        <v>1417</v>
      </c>
      <c r="K335" s="1" t="s">
        <v>1348</v>
      </c>
      <c r="M335" s="1" t="str">
        <f>TEXT(BRF_CONTAS_A_PAGAR[[#This Row],[DATA VENC]],"AAAA")</f>
        <v>2023</v>
      </c>
      <c r="N335" s="1" t="str">
        <f>UPPER(TEXT(BRF_CONTAS_A_PAGAR[[#This Row],[DATA VENC]],"MMM"))</f>
        <v>FEV</v>
      </c>
      <c r="O335" s="1" t="str">
        <f>IF(BRF_CONTAS_A_PAGAR[[#This Row],[DATA DO PAGT]]="","",TEXT(BRF_CONTAS_A_PAGAR[[#This Row],[DATA DO PAGT]],"AAAA"))</f>
        <v>2023</v>
      </c>
      <c r="P335" s="1" t="str">
        <f>UPPER(IF(BRF_CONTAS_A_PAGAR[[#This Row],[DATA DO PAGT]]="","",TEXT(BRF_CONTAS_A_PAGAR[[#This Row],[DATA DO PAGT]],"MMM")))</f>
        <v>FEV</v>
      </c>
      <c r="Q335" s="1">
        <f>IFERROR(INDEX(BRF_MÊS_A_PAGAR[NUN_MÊS],MATCH(BRF_CONTAS_A_PAGAR[[#This Row],[MÊS_VENC]],BRF_MÊS_A_PAGAR[MÊS],0)),"")</f>
        <v>2</v>
      </c>
      <c r="R335" s="1">
        <f>IF(BRF_CONTAS_A_PAGAR[[#This Row],[MÊS_PGT]]="","",IFERROR(INDEX(BRF_MÊS_A_PAGAR[NUN_MÊS],MATCH(BRF_CONTAS_A_PAGAR[[#This Row],[MÊS_PGT]],BRF_MÊS_A_PAGAR[MÊS],0)),""))</f>
        <v>2</v>
      </c>
    </row>
    <row r="336" spans="1:18" x14ac:dyDescent="0.2">
      <c r="A336" s="3">
        <v>44966</v>
      </c>
      <c r="B336" s="1" t="s">
        <v>1242</v>
      </c>
      <c r="E336" s="4">
        <v>521.41</v>
      </c>
      <c r="F336" s="3">
        <v>44966</v>
      </c>
      <c r="G336" s="1" t="s">
        <v>1338</v>
      </c>
      <c r="H336" s="1" t="s">
        <v>1416</v>
      </c>
      <c r="I336" s="1" t="s">
        <v>3457</v>
      </c>
      <c r="J336" s="1" t="s">
        <v>1417</v>
      </c>
      <c r="K336" s="1" t="s">
        <v>1348</v>
      </c>
      <c r="M336" s="1" t="str">
        <f>TEXT(BRF_CONTAS_A_PAGAR[[#This Row],[DATA VENC]],"AAAA")</f>
        <v>2023</v>
      </c>
      <c r="N336" s="1" t="str">
        <f>UPPER(TEXT(BRF_CONTAS_A_PAGAR[[#This Row],[DATA VENC]],"MMM"))</f>
        <v>FEV</v>
      </c>
      <c r="O336" s="1" t="str">
        <f>IF(BRF_CONTAS_A_PAGAR[[#This Row],[DATA DO PAGT]]="","",TEXT(BRF_CONTAS_A_PAGAR[[#This Row],[DATA DO PAGT]],"AAAA"))</f>
        <v>2023</v>
      </c>
      <c r="P336" s="1" t="str">
        <f>UPPER(IF(BRF_CONTAS_A_PAGAR[[#This Row],[DATA DO PAGT]]="","",TEXT(BRF_CONTAS_A_PAGAR[[#This Row],[DATA DO PAGT]],"MMM")))</f>
        <v>FEV</v>
      </c>
      <c r="Q336" s="1">
        <f>IFERROR(INDEX(BRF_MÊS_A_PAGAR[NUN_MÊS],MATCH(BRF_CONTAS_A_PAGAR[[#This Row],[MÊS_VENC]],BRF_MÊS_A_PAGAR[MÊS],0)),"")</f>
        <v>2</v>
      </c>
      <c r="R336" s="1">
        <f>IF(BRF_CONTAS_A_PAGAR[[#This Row],[MÊS_PGT]]="","",IFERROR(INDEX(BRF_MÊS_A_PAGAR[NUN_MÊS],MATCH(BRF_CONTAS_A_PAGAR[[#This Row],[MÊS_PGT]],BRF_MÊS_A_PAGAR[MÊS],0)),""))</f>
        <v>2</v>
      </c>
    </row>
    <row r="337" spans="1:18" x14ac:dyDescent="0.2">
      <c r="A337" s="3">
        <v>44967</v>
      </c>
      <c r="B337" s="1" t="s">
        <v>1154</v>
      </c>
      <c r="E337" s="4">
        <v>268.92</v>
      </c>
      <c r="F337" s="3">
        <v>44967</v>
      </c>
      <c r="G337" s="1" t="s">
        <v>1338</v>
      </c>
      <c r="H337" s="1" t="s">
        <v>1435</v>
      </c>
      <c r="I337" s="1" t="s">
        <v>1498</v>
      </c>
      <c r="J337" s="1" t="s">
        <v>1417</v>
      </c>
      <c r="K337" s="1" t="s">
        <v>1348</v>
      </c>
      <c r="M337" s="1" t="str">
        <f>TEXT(BRF_CONTAS_A_PAGAR[[#This Row],[DATA VENC]],"AAAA")</f>
        <v>2023</v>
      </c>
      <c r="N337" s="1" t="str">
        <f>UPPER(TEXT(BRF_CONTAS_A_PAGAR[[#This Row],[DATA VENC]],"MMM"))</f>
        <v>FEV</v>
      </c>
      <c r="O337" s="1" t="str">
        <f>IF(BRF_CONTAS_A_PAGAR[[#This Row],[DATA DO PAGT]]="","",TEXT(BRF_CONTAS_A_PAGAR[[#This Row],[DATA DO PAGT]],"AAAA"))</f>
        <v>2023</v>
      </c>
      <c r="P337" s="1" t="str">
        <f>UPPER(IF(BRF_CONTAS_A_PAGAR[[#This Row],[DATA DO PAGT]]="","",TEXT(BRF_CONTAS_A_PAGAR[[#This Row],[DATA DO PAGT]],"MMM")))</f>
        <v>FEV</v>
      </c>
      <c r="Q337" s="1">
        <f>IFERROR(INDEX(BRF_MÊS_A_PAGAR[NUN_MÊS],MATCH(BRF_CONTAS_A_PAGAR[[#This Row],[MÊS_VENC]],BRF_MÊS_A_PAGAR[MÊS],0)),"")</f>
        <v>2</v>
      </c>
      <c r="R337" s="1">
        <f>IF(BRF_CONTAS_A_PAGAR[[#This Row],[MÊS_PGT]]="","",IFERROR(INDEX(BRF_MÊS_A_PAGAR[NUN_MÊS],MATCH(BRF_CONTAS_A_PAGAR[[#This Row],[MÊS_PGT]],BRF_MÊS_A_PAGAR[MÊS],0)),""))</f>
        <v>2</v>
      </c>
    </row>
    <row r="338" spans="1:18" x14ac:dyDescent="0.2">
      <c r="A338" s="3">
        <v>44967</v>
      </c>
      <c r="B338" s="1" t="s">
        <v>1153</v>
      </c>
      <c r="E338" s="4">
        <v>272.95</v>
      </c>
      <c r="F338" s="3">
        <v>44967</v>
      </c>
      <c r="G338" s="1" t="s">
        <v>1338</v>
      </c>
      <c r="H338" s="1" t="s">
        <v>1416</v>
      </c>
      <c r="I338" s="1" t="s">
        <v>1499</v>
      </c>
      <c r="J338" s="1" t="s">
        <v>1347</v>
      </c>
      <c r="K338" s="1" t="s">
        <v>1516</v>
      </c>
      <c r="M338" s="1" t="str">
        <f>TEXT(BRF_CONTAS_A_PAGAR[[#This Row],[DATA VENC]],"AAAA")</f>
        <v>2023</v>
      </c>
      <c r="N338" s="1" t="str">
        <f>UPPER(TEXT(BRF_CONTAS_A_PAGAR[[#This Row],[DATA VENC]],"MMM"))</f>
        <v>FEV</v>
      </c>
      <c r="O338" s="1" t="str">
        <f>IF(BRF_CONTAS_A_PAGAR[[#This Row],[DATA DO PAGT]]="","",TEXT(BRF_CONTAS_A_PAGAR[[#This Row],[DATA DO PAGT]],"AAAA"))</f>
        <v>2023</v>
      </c>
      <c r="P338" s="1" t="str">
        <f>UPPER(IF(BRF_CONTAS_A_PAGAR[[#This Row],[DATA DO PAGT]]="","",TEXT(BRF_CONTAS_A_PAGAR[[#This Row],[DATA DO PAGT]],"MMM")))</f>
        <v>FEV</v>
      </c>
      <c r="Q338" s="1">
        <f>IFERROR(INDEX(BRF_MÊS_A_PAGAR[NUN_MÊS],MATCH(BRF_CONTAS_A_PAGAR[[#This Row],[MÊS_VENC]],BRF_MÊS_A_PAGAR[MÊS],0)),"")</f>
        <v>2</v>
      </c>
      <c r="R338" s="1">
        <f>IF(BRF_CONTAS_A_PAGAR[[#This Row],[MÊS_PGT]]="","",IFERROR(INDEX(BRF_MÊS_A_PAGAR[NUN_MÊS],MATCH(BRF_CONTAS_A_PAGAR[[#This Row],[MÊS_PGT]],BRF_MÊS_A_PAGAR[MÊS],0)),""))</f>
        <v>2</v>
      </c>
    </row>
    <row r="339" spans="1:18" x14ac:dyDescent="0.2">
      <c r="A339" s="3">
        <v>44968</v>
      </c>
      <c r="B339" s="1" t="s">
        <v>1156</v>
      </c>
      <c r="E339" s="4">
        <v>62.12</v>
      </c>
      <c r="F339" s="3">
        <v>44970</v>
      </c>
      <c r="G339" s="1" t="s">
        <v>1338</v>
      </c>
      <c r="H339" s="1" t="s">
        <v>1416</v>
      </c>
      <c r="I339" s="1" t="s">
        <v>1502</v>
      </c>
      <c r="J339" s="1" t="s">
        <v>1347</v>
      </c>
      <c r="K339" s="1" t="s">
        <v>1503</v>
      </c>
      <c r="M339" s="1" t="str">
        <f>TEXT(BRF_CONTAS_A_PAGAR[[#This Row],[DATA VENC]],"AAAA")</f>
        <v>2023</v>
      </c>
      <c r="N339" s="1" t="str">
        <f>UPPER(TEXT(BRF_CONTAS_A_PAGAR[[#This Row],[DATA VENC]],"MMM"))</f>
        <v>FEV</v>
      </c>
      <c r="O339" s="1" t="str">
        <f>IF(BRF_CONTAS_A_PAGAR[[#This Row],[DATA DO PAGT]]="","",TEXT(BRF_CONTAS_A_PAGAR[[#This Row],[DATA DO PAGT]],"AAAA"))</f>
        <v>2023</v>
      </c>
      <c r="P339" s="1" t="str">
        <f>UPPER(IF(BRF_CONTAS_A_PAGAR[[#This Row],[DATA DO PAGT]]="","",TEXT(BRF_CONTAS_A_PAGAR[[#This Row],[DATA DO PAGT]],"MMM")))</f>
        <v>FEV</v>
      </c>
      <c r="Q339" s="1">
        <f>IFERROR(INDEX(BRF_MÊS_A_PAGAR[NUN_MÊS],MATCH(BRF_CONTAS_A_PAGAR[[#This Row],[MÊS_VENC]],BRF_MÊS_A_PAGAR[MÊS],0)),"")</f>
        <v>2</v>
      </c>
      <c r="R339" s="1">
        <f>IF(BRF_CONTAS_A_PAGAR[[#This Row],[MÊS_PGT]]="","",IFERROR(INDEX(BRF_MÊS_A_PAGAR[NUN_MÊS],MATCH(BRF_CONTAS_A_PAGAR[[#This Row],[MÊS_PGT]],BRF_MÊS_A_PAGAR[MÊS],0)),""))</f>
        <v>2</v>
      </c>
    </row>
    <row r="340" spans="1:18" x14ac:dyDescent="0.2">
      <c r="A340" s="3">
        <v>44970</v>
      </c>
      <c r="B340" s="1" t="s">
        <v>1298</v>
      </c>
      <c r="E340" s="4">
        <v>4656.21</v>
      </c>
      <c r="F340" s="3">
        <v>44970</v>
      </c>
      <c r="G340" s="1" t="s">
        <v>1338</v>
      </c>
      <c r="H340" s="1" t="s">
        <v>1339</v>
      </c>
      <c r="I340" s="1" t="s">
        <v>3456</v>
      </c>
      <c r="J340" s="1" t="s">
        <v>1347</v>
      </c>
      <c r="K340" s="1" t="s">
        <v>1348</v>
      </c>
      <c r="M340" s="1" t="str">
        <f>TEXT(BRF_CONTAS_A_PAGAR[[#This Row],[DATA VENC]],"AAAA")</f>
        <v>2023</v>
      </c>
      <c r="N340" s="1" t="str">
        <f>UPPER(TEXT(BRF_CONTAS_A_PAGAR[[#This Row],[DATA VENC]],"MMM"))</f>
        <v>FEV</v>
      </c>
      <c r="O340" s="1" t="str">
        <f>IF(BRF_CONTAS_A_PAGAR[[#This Row],[DATA DO PAGT]]="","",TEXT(BRF_CONTAS_A_PAGAR[[#This Row],[DATA DO PAGT]],"AAAA"))</f>
        <v>2023</v>
      </c>
      <c r="P340" s="1" t="str">
        <f>UPPER(IF(BRF_CONTAS_A_PAGAR[[#This Row],[DATA DO PAGT]]="","",TEXT(BRF_CONTAS_A_PAGAR[[#This Row],[DATA DO PAGT]],"MMM")))</f>
        <v>FEV</v>
      </c>
      <c r="Q340" s="1">
        <f>IFERROR(INDEX(BRF_MÊS_A_PAGAR[NUN_MÊS],MATCH(BRF_CONTAS_A_PAGAR[[#This Row],[MÊS_VENC]],BRF_MÊS_A_PAGAR[MÊS],0)),"")</f>
        <v>2</v>
      </c>
      <c r="R340" s="1">
        <f>IF(BRF_CONTAS_A_PAGAR[[#This Row],[MÊS_PGT]]="","",IFERROR(INDEX(BRF_MÊS_A_PAGAR[NUN_MÊS],MATCH(BRF_CONTAS_A_PAGAR[[#This Row],[MÊS_PGT]],BRF_MÊS_A_PAGAR[MÊS],0)),""))</f>
        <v>2</v>
      </c>
    </row>
    <row r="341" spans="1:18" x14ac:dyDescent="0.2">
      <c r="A341" s="3">
        <v>44970</v>
      </c>
      <c r="B341" s="1" t="s">
        <v>1155</v>
      </c>
      <c r="E341" s="4">
        <v>104.87</v>
      </c>
      <c r="F341" s="3">
        <v>44970</v>
      </c>
      <c r="G341" s="1" t="s">
        <v>1338</v>
      </c>
      <c r="H341" s="1" t="s">
        <v>1416</v>
      </c>
      <c r="I341" s="1" t="s">
        <v>1499</v>
      </c>
      <c r="J341" s="1" t="s">
        <v>1347</v>
      </c>
      <c r="K341" s="1" t="s">
        <v>1516</v>
      </c>
      <c r="M341" s="1" t="str">
        <f>TEXT(BRF_CONTAS_A_PAGAR[[#This Row],[DATA VENC]],"AAAA")</f>
        <v>2023</v>
      </c>
      <c r="N341" s="1" t="str">
        <f>UPPER(TEXT(BRF_CONTAS_A_PAGAR[[#This Row],[DATA VENC]],"MMM"))</f>
        <v>FEV</v>
      </c>
      <c r="O341" s="1" t="str">
        <f>IF(BRF_CONTAS_A_PAGAR[[#This Row],[DATA DO PAGT]]="","",TEXT(BRF_CONTAS_A_PAGAR[[#This Row],[DATA DO PAGT]],"AAAA"))</f>
        <v>2023</v>
      </c>
      <c r="P341" s="1" t="str">
        <f>UPPER(IF(BRF_CONTAS_A_PAGAR[[#This Row],[DATA DO PAGT]]="","",TEXT(BRF_CONTAS_A_PAGAR[[#This Row],[DATA DO PAGT]],"MMM")))</f>
        <v>FEV</v>
      </c>
      <c r="Q341" s="1">
        <f>IFERROR(INDEX(BRF_MÊS_A_PAGAR[NUN_MÊS],MATCH(BRF_CONTAS_A_PAGAR[[#This Row],[MÊS_VENC]],BRF_MÊS_A_PAGAR[MÊS],0)),"")</f>
        <v>2</v>
      </c>
      <c r="R341" s="1">
        <f>IF(BRF_CONTAS_A_PAGAR[[#This Row],[MÊS_PGT]]="","",IFERROR(INDEX(BRF_MÊS_A_PAGAR[NUN_MÊS],MATCH(BRF_CONTAS_A_PAGAR[[#This Row],[MÊS_PGT]],BRF_MÊS_A_PAGAR[MÊS],0)),""))</f>
        <v>2</v>
      </c>
    </row>
    <row r="342" spans="1:18" x14ac:dyDescent="0.2">
      <c r="A342" s="3">
        <v>44971</v>
      </c>
      <c r="B342" s="1" t="s">
        <v>1285</v>
      </c>
      <c r="E342" s="4">
        <v>325</v>
      </c>
      <c r="F342" s="3">
        <v>44971</v>
      </c>
      <c r="G342" s="1" t="s">
        <v>1338</v>
      </c>
      <c r="H342" s="1" t="s">
        <v>1416</v>
      </c>
      <c r="I342" s="1" t="s">
        <v>3457</v>
      </c>
      <c r="J342" s="1" t="s">
        <v>1417</v>
      </c>
      <c r="K342" s="1" t="s">
        <v>1348</v>
      </c>
      <c r="M342" s="1" t="str">
        <f>TEXT(BRF_CONTAS_A_PAGAR[[#This Row],[DATA VENC]],"AAAA")</f>
        <v>2023</v>
      </c>
      <c r="N342" s="1" t="str">
        <f>UPPER(TEXT(BRF_CONTAS_A_PAGAR[[#This Row],[DATA VENC]],"MMM"))</f>
        <v>FEV</v>
      </c>
      <c r="O342" s="1" t="str">
        <f>IF(BRF_CONTAS_A_PAGAR[[#This Row],[DATA DO PAGT]]="","",TEXT(BRF_CONTAS_A_PAGAR[[#This Row],[DATA DO PAGT]],"AAAA"))</f>
        <v>2023</v>
      </c>
      <c r="P342" s="1" t="str">
        <f>UPPER(IF(BRF_CONTAS_A_PAGAR[[#This Row],[DATA DO PAGT]]="","",TEXT(BRF_CONTAS_A_PAGAR[[#This Row],[DATA DO PAGT]],"MMM")))</f>
        <v>FEV</v>
      </c>
      <c r="Q342" s="1">
        <f>IFERROR(INDEX(BRF_MÊS_A_PAGAR[NUN_MÊS],MATCH(BRF_CONTAS_A_PAGAR[[#This Row],[MÊS_VENC]],BRF_MÊS_A_PAGAR[MÊS],0)),"")</f>
        <v>2</v>
      </c>
      <c r="R342" s="1">
        <f>IF(BRF_CONTAS_A_PAGAR[[#This Row],[MÊS_PGT]]="","",IFERROR(INDEX(BRF_MÊS_A_PAGAR[NUN_MÊS],MATCH(BRF_CONTAS_A_PAGAR[[#This Row],[MÊS_PGT]],BRF_MÊS_A_PAGAR[MÊS],0)),""))</f>
        <v>2</v>
      </c>
    </row>
    <row r="343" spans="1:18" x14ac:dyDescent="0.2">
      <c r="A343" s="3">
        <v>44971</v>
      </c>
      <c r="B343" s="1" t="s">
        <v>1301</v>
      </c>
      <c r="E343" s="4">
        <v>15</v>
      </c>
      <c r="F343" s="3">
        <v>44971</v>
      </c>
      <c r="G343" s="1" t="s">
        <v>1338</v>
      </c>
      <c r="H343" s="1" t="s">
        <v>1416</v>
      </c>
      <c r="I343" s="1" t="s">
        <v>1506</v>
      </c>
      <c r="J343" s="1" t="s">
        <v>1347</v>
      </c>
      <c r="K343" s="1" t="s">
        <v>1503</v>
      </c>
      <c r="M343" s="1" t="str">
        <f>TEXT(BRF_CONTAS_A_PAGAR[[#This Row],[DATA VENC]],"AAAA")</f>
        <v>2023</v>
      </c>
      <c r="N343" s="1" t="str">
        <f>UPPER(TEXT(BRF_CONTAS_A_PAGAR[[#This Row],[DATA VENC]],"MMM"))</f>
        <v>FEV</v>
      </c>
      <c r="O343" s="1" t="str">
        <f>IF(BRF_CONTAS_A_PAGAR[[#This Row],[DATA DO PAGT]]="","",TEXT(BRF_CONTAS_A_PAGAR[[#This Row],[DATA DO PAGT]],"AAAA"))</f>
        <v>2023</v>
      </c>
      <c r="P343" s="1" t="str">
        <f>UPPER(IF(BRF_CONTAS_A_PAGAR[[#This Row],[DATA DO PAGT]]="","",TEXT(BRF_CONTAS_A_PAGAR[[#This Row],[DATA DO PAGT]],"MMM")))</f>
        <v>FEV</v>
      </c>
      <c r="Q343" s="1">
        <f>IFERROR(INDEX(BRF_MÊS_A_PAGAR[NUN_MÊS],MATCH(BRF_CONTAS_A_PAGAR[[#This Row],[MÊS_VENC]],BRF_MÊS_A_PAGAR[MÊS],0)),"")</f>
        <v>2</v>
      </c>
      <c r="R343" s="1">
        <f>IF(BRF_CONTAS_A_PAGAR[[#This Row],[MÊS_PGT]]="","",IFERROR(INDEX(BRF_MÊS_A_PAGAR[NUN_MÊS],MATCH(BRF_CONTAS_A_PAGAR[[#This Row],[MÊS_PGT]],BRF_MÊS_A_PAGAR[MÊS],0)),""))</f>
        <v>2</v>
      </c>
    </row>
    <row r="344" spans="1:18" x14ac:dyDescent="0.2">
      <c r="A344" s="3">
        <v>44972</v>
      </c>
      <c r="B344" s="1" t="s">
        <v>1269</v>
      </c>
      <c r="E344" s="4">
        <v>559.46</v>
      </c>
      <c r="F344" s="3">
        <v>44972</v>
      </c>
      <c r="G344" s="1" t="s">
        <v>1338</v>
      </c>
      <c r="H344" s="1" t="s">
        <v>1416</v>
      </c>
      <c r="I344" s="1" t="s">
        <v>3457</v>
      </c>
      <c r="J344" s="1" t="s">
        <v>1417</v>
      </c>
      <c r="K344" s="1" t="s">
        <v>1348</v>
      </c>
      <c r="M344" s="1" t="str">
        <f>TEXT(BRF_CONTAS_A_PAGAR[[#This Row],[DATA VENC]],"AAAA")</f>
        <v>2023</v>
      </c>
      <c r="N344" s="1" t="str">
        <f>UPPER(TEXT(BRF_CONTAS_A_PAGAR[[#This Row],[DATA VENC]],"MMM"))</f>
        <v>FEV</v>
      </c>
      <c r="O344" s="1" t="str">
        <f>IF(BRF_CONTAS_A_PAGAR[[#This Row],[DATA DO PAGT]]="","",TEXT(BRF_CONTAS_A_PAGAR[[#This Row],[DATA DO PAGT]],"AAAA"))</f>
        <v>2023</v>
      </c>
      <c r="P344" s="1" t="str">
        <f>UPPER(IF(BRF_CONTAS_A_PAGAR[[#This Row],[DATA DO PAGT]]="","",TEXT(BRF_CONTAS_A_PAGAR[[#This Row],[DATA DO PAGT]],"MMM")))</f>
        <v>FEV</v>
      </c>
      <c r="Q344" s="1">
        <f>IFERROR(INDEX(BRF_MÊS_A_PAGAR[NUN_MÊS],MATCH(BRF_CONTAS_A_PAGAR[[#This Row],[MÊS_VENC]],BRF_MÊS_A_PAGAR[MÊS],0)),"")</f>
        <v>2</v>
      </c>
      <c r="R344" s="1">
        <f>IF(BRF_CONTAS_A_PAGAR[[#This Row],[MÊS_PGT]]="","",IFERROR(INDEX(BRF_MÊS_A_PAGAR[NUN_MÊS],MATCH(BRF_CONTAS_A_PAGAR[[#This Row],[MÊS_PGT]],BRF_MÊS_A_PAGAR[MÊS],0)),""))</f>
        <v>2</v>
      </c>
    </row>
    <row r="345" spans="1:18" x14ac:dyDescent="0.2">
      <c r="A345" s="3">
        <v>44973</v>
      </c>
      <c r="B345" s="1" t="s">
        <v>1278</v>
      </c>
      <c r="E345" s="4">
        <v>360</v>
      </c>
      <c r="F345" s="3">
        <v>44973</v>
      </c>
      <c r="G345" s="1" t="s">
        <v>1338</v>
      </c>
      <c r="H345" s="1" t="s">
        <v>1416</v>
      </c>
      <c r="I345" s="1" t="s">
        <v>3457</v>
      </c>
      <c r="J345" s="1" t="s">
        <v>1417</v>
      </c>
      <c r="K345" s="1" t="s">
        <v>1437</v>
      </c>
      <c r="M345" s="1" t="str">
        <f>TEXT(BRF_CONTAS_A_PAGAR[[#This Row],[DATA VENC]],"AAAA")</f>
        <v>2023</v>
      </c>
      <c r="N345" s="1" t="str">
        <f>UPPER(TEXT(BRF_CONTAS_A_PAGAR[[#This Row],[DATA VENC]],"MMM"))</f>
        <v>FEV</v>
      </c>
      <c r="O345" s="1" t="str">
        <f>IF(BRF_CONTAS_A_PAGAR[[#This Row],[DATA DO PAGT]]="","",TEXT(BRF_CONTAS_A_PAGAR[[#This Row],[DATA DO PAGT]],"AAAA"))</f>
        <v>2023</v>
      </c>
      <c r="P345" s="1" t="str">
        <f>UPPER(IF(BRF_CONTAS_A_PAGAR[[#This Row],[DATA DO PAGT]]="","",TEXT(BRF_CONTAS_A_PAGAR[[#This Row],[DATA DO PAGT]],"MMM")))</f>
        <v>FEV</v>
      </c>
      <c r="Q345" s="1">
        <f>IFERROR(INDEX(BRF_MÊS_A_PAGAR[NUN_MÊS],MATCH(BRF_CONTAS_A_PAGAR[[#This Row],[MÊS_VENC]],BRF_MÊS_A_PAGAR[MÊS],0)),"")</f>
        <v>2</v>
      </c>
      <c r="R345" s="1">
        <f>IF(BRF_CONTAS_A_PAGAR[[#This Row],[MÊS_PGT]]="","",IFERROR(INDEX(BRF_MÊS_A_PAGAR[NUN_MÊS],MATCH(BRF_CONTAS_A_PAGAR[[#This Row],[MÊS_PGT]],BRF_MÊS_A_PAGAR[MÊS],0)),""))</f>
        <v>2</v>
      </c>
    </row>
    <row r="346" spans="1:18" x14ac:dyDescent="0.2">
      <c r="A346" s="3">
        <v>44973</v>
      </c>
      <c r="B346" s="1" t="s">
        <v>1270</v>
      </c>
      <c r="E346" s="4">
        <v>380.54</v>
      </c>
      <c r="F346" s="3">
        <v>44973</v>
      </c>
      <c r="G346" s="1" t="s">
        <v>1338</v>
      </c>
      <c r="H346" s="1" t="s">
        <v>1416</v>
      </c>
      <c r="I346" s="1" t="s">
        <v>1501</v>
      </c>
      <c r="J346" s="1" t="s">
        <v>1347</v>
      </c>
      <c r="K346" s="1" t="s">
        <v>1516</v>
      </c>
      <c r="L346" s="1" t="s">
        <v>3387</v>
      </c>
      <c r="M346" s="1" t="str">
        <f>TEXT(BRF_CONTAS_A_PAGAR[[#This Row],[DATA VENC]],"AAAA")</f>
        <v>2023</v>
      </c>
      <c r="N346" s="1" t="str">
        <f>UPPER(TEXT(BRF_CONTAS_A_PAGAR[[#This Row],[DATA VENC]],"MMM"))</f>
        <v>FEV</v>
      </c>
      <c r="O346" s="1" t="str">
        <f>IF(BRF_CONTAS_A_PAGAR[[#This Row],[DATA DO PAGT]]="","",TEXT(BRF_CONTAS_A_PAGAR[[#This Row],[DATA DO PAGT]],"AAAA"))</f>
        <v>2023</v>
      </c>
      <c r="P346" s="1" t="str">
        <f>UPPER(IF(BRF_CONTAS_A_PAGAR[[#This Row],[DATA DO PAGT]]="","",TEXT(BRF_CONTAS_A_PAGAR[[#This Row],[DATA DO PAGT]],"MMM")))</f>
        <v>FEV</v>
      </c>
      <c r="Q346" s="1">
        <f>IFERROR(INDEX(BRF_MÊS_A_PAGAR[NUN_MÊS],MATCH(BRF_CONTAS_A_PAGAR[[#This Row],[MÊS_VENC]],BRF_MÊS_A_PAGAR[MÊS],0)),"")</f>
        <v>2</v>
      </c>
      <c r="R346" s="1">
        <f>IF(BRF_CONTAS_A_PAGAR[[#This Row],[MÊS_PGT]]="","",IFERROR(INDEX(BRF_MÊS_A_PAGAR[NUN_MÊS],MATCH(BRF_CONTAS_A_PAGAR[[#This Row],[MÊS_PGT]],BRF_MÊS_A_PAGAR[MÊS],0)),""))</f>
        <v>2</v>
      </c>
    </row>
    <row r="347" spans="1:18" x14ac:dyDescent="0.2">
      <c r="A347" s="3">
        <v>44974</v>
      </c>
      <c r="B347" s="1" t="s">
        <v>1302</v>
      </c>
      <c r="E347" s="4">
        <v>631</v>
      </c>
      <c r="F347" s="3">
        <v>44974</v>
      </c>
      <c r="G347" s="1" t="s">
        <v>1338</v>
      </c>
      <c r="H347" s="1" t="s">
        <v>1416</v>
      </c>
      <c r="I347" s="1" t="s">
        <v>3457</v>
      </c>
      <c r="J347" s="1" t="s">
        <v>1417</v>
      </c>
      <c r="K347" s="1" t="s">
        <v>1348</v>
      </c>
      <c r="M347" s="1" t="str">
        <f>TEXT(BRF_CONTAS_A_PAGAR[[#This Row],[DATA VENC]],"AAAA")</f>
        <v>2023</v>
      </c>
      <c r="N347" s="1" t="str">
        <f>UPPER(TEXT(BRF_CONTAS_A_PAGAR[[#This Row],[DATA VENC]],"MMM"))</f>
        <v>FEV</v>
      </c>
      <c r="O347" s="1" t="str">
        <f>IF(BRF_CONTAS_A_PAGAR[[#This Row],[DATA DO PAGT]]="","",TEXT(BRF_CONTAS_A_PAGAR[[#This Row],[DATA DO PAGT]],"AAAA"))</f>
        <v>2023</v>
      </c>
      <c r="P347" s="1" t="str">
        <f>UPPER(IF(BRF_CONTAS_A_PAGAR[[#This Row],[DATA DO PAGT]]="","",TEXT(BRF_CONTAS_A_PAGAR[[#This Row],[DATA DO PAGT]],"MMM")))</f>
        <v>FEV</v>
      </c>
      <c r="Q347" s="1">
        <f>IFERROR(INDEX(BRF_MÊS_A_PAGAR[NUN_MÊS],MATCH(BRF_CONTAS_A_PAGAR[[#This Row],[MÊS_VENC]],BRF_MÊS_A_PAGAR[MÊS],0)),"")</f>
        <v>2</v>
      </c>
      <c r="R347" s="1">
        <f>IF(BRF_CONTAS_A_PAGAR[[#This Row],[MÊS_PGT]]="","",IFERROR(INDEX(BRF_MÊS_A_PAGAR[NUN_MÊS],MATCH(BRF_CONTAS_A_PAGAR[[#This Row],[MÊS_PGT]],BRF_MÊS_A_PAGAR[MÊS],0)),""))</f>
        <v>2</v>
      </c>
    </row>
    <row r="348" spans="1:18" x14ac:dyDescent="0.2">
      <c r="A348" s="3">
        <v>44974</v>
      </c>
      <c r="B348" s="1" t="s">
        <v>1157</v>
      </c>
      <c r="E348" s="4">
        <v>900.89</v>
      </c>
      <c r="F348" s="3">
        <v>44974</v>
      </c>
      <c r="G348" s="1" t="s">
        <v>1338</v>
      </c>
      <c r="H348" s="1" t="s">
        <v>1416</v>
      </c>
      <c r="I348" s="1" t="s">
        <v>1499</v>
      </c>
      <c r="J348" s="1" t="s">
        <v>1347</v>
      </c>
      <c r="K348" s="1" t="s">
        <v>1516</v>
      </c>
      <c r="M348" s="1" t="str">
        <f>TEXT(BRF_CONTAS_A_PAGAR[[#This Row],[DATA VENC]],"AAAA")</f>
        <v>2023</v>
      </c>
      <c r="N348" s="1" t="str">
        <f>UPPER(TEXT(BRF_CONTAS_A_PAGAR[[#This Row],[DATA VENC]],"MMM"))</f>
        <v>FEV</v>
      </c>
      <c r="O348" s="1" t="str">
        <f>IF(BRF_CONTAS_A_PAGAR[[#This Row],[DATA DO PAGT]]="","",TEXT(BRF_CONTAS_A_PAGAR[[#This Row],[DATA DO PAGT]],"AAAA"))</f>
        <v>2023</v>
      </c>
      <c r="P348" s="1" t="str">
        <f>UPPER(IF(BRF_CONTAS_A_PAGAR[[#This Row],[DATA DO PAGT]]="","",TEXT(BRF_CONTAS_A_PAGAR[[#This Row],[DATA DO PAGT]],"MMM")))</f>
        <v>FEV</v>
      </c>
      <c r="Q348" s="1">
        <f>IFERROR(INDEX(BRF_MÊS_A_PAGAR[NUN_MÊS],MATCH(BRF_CONTAS_A_PAGAR[[#This Row],[MÊS_VENC]],BRF_MÊS_A_PAGAR[MÊS],0)),"")</f>
        <v>2</v>
      </c>
      <c r="R348" s="1">
        <f>IF(BRF_CONTAS_A_PAGAR[[#This Row],[MÊS_PGT]]="","",IFERROR(INDEX(BRF_MÊS_A_PAGAR[NUN_MÊS],MATCH(BRF_CONTAS_A_PAGAR[[#This Row],[MÊS_PGT]],BRF_MÊS_A_PAGAR[MÊS],0)),""))</f>
        <v>2</v>
      </c>
    </row>
    <row r="349" spans="1:18" x14ac:dyDescent="0.2">
      <c r="A349" s="3">
        <v>44974</v>
      </c>
      <c r="B349" s="1" t="s">
        <v>1158</v>
      </c>
      <c r="E349" s="4">
        <v>365.58</v>
      </c>
      <c r="F349" s="3">
        <v>44974</v>
      </c>
      <c r="G349" s="1" t="s">
        <v>1338</v>
      </c>
      <c r="H349" s="1" t="s">
        <v>1416</v>
      </c>
      <c r="I349" s="1" t="s">
        <v>1500</v>
      </c>
      <c r="J349" s="1" t="s">
        <v>1347</v>
      </c>
      <c r="K349" s="1" t="s">
        <v>1516</v>
      </c>
      <c r="M349" s="1" t="str">
        <f>TEXT(BRF_CONTAS_A_PAGAR[[#This Row],[DATA VENC]],"AAAA")</f>
        <v>2023</v>
      </c>
      <c r="N349" s="1" t="str">
        <f>UPPER(TEXT(BRF_CONTAS_A_PAGAR[[#This Row],[DATA VENC]],"MMM"))</f>
        <v>FEV</v>
      </c>
      <c r="O349" s="1" t="str">
        <f>IF(BRF_CONTAS_A_PAGAR[[#This Row],[DATA DO PAGT]]="","",TEXT(BRF_CONTAS_A_PAGAR[[#This Row],[DATA DO PAGT]],"AAAA"))</f>
        <v>2023</v>
      </c>
      <c r="P349" s="1" t="str">
        <f>UPPER(IF(BRF_CONTAS_A_PAGAR[[#This Row],[DATA DO PAGT]]="","",TEXT(BRF_CONTAS_A_PAGAR[[#This Row],[DATA DO PAGT]],"MMM")))</f>
        <v>FEV</v>
      </c>
      <c r="Q349" s="1">
        <f>IFERROR(INDEX(BRF_MÊS_A_PAGAR[NUN_MÊS],MATCH(BRF_CONTAS_A_PAGAR[[#This Row],[MÊS_VENC]],BRF_MÊS_A_PAGAR[MÊS],0)),"")</f>
        <v>2</v>
      </c>
      <c r="R349" s="1">
        <f>IF(BRF_CONTAS_A_PAGAR[[#This Row],[MÊS_PGT]]="","",IFERROR(INDEX(BRF_MÊS_A_PAGAR[NUN_MÊS],MATCH(BRF_CONTAS_A_PAGAR[[#This Row],[MÊS_PGT]],BRF_MÊS_A_PAGAR[MÊS],0)),""))</f>
        <v>2</v>
      </c>
    </row>
    <row r="350" spans="1:18" x14ac:dyDescent="0.2">
      <c r="A350" s="3">
        <v>44976</v>
      </c>
      <c r="B350" s="1" t="s">
        <v>1303</v>
      </c>
      <c r="E350" s="4">
        <v>2700</v>
      </c>
      <c r="F350" s="3">
        <v>44977</v>
      </c>
      <c r="G350" s="1" t="s">
        <v>1338</v>
      </c>
      <c r="H350" s="1" t="s">
        <v>1416</v>
      </c>
      <c r="I350" s="1" t="s">
        <v>1276</v>
      </c>
      <c r="J350" s="1" t="s">
        <v>1347</v>
      </c>
      <c r="K350" s="1" t="s">
        <v>1348</v>
      </c>
      <c r="M350" s="1" t="str">
        <f>TEXT(BRF_CONTAS_A_PAGAR[[#This Row],[DATA VENC]],"AAAA")</f>
        <v>2023</v>
      </c>
      <c r="N350" s="1" t="str">
        <f>UPPER(TEXT(BRF_CONTAS_A_PAGAR[[#This Row],[DATA VENC]],"MMM"))</f>
        <v>FEV</v>
      </c>
      <c r="O350" s="1" t="str">
        <f>IF(BRF_CONTAS_A_PAGAR[[#This Row],[DATA DO PAGT]]="","",TEXT(BRF_CONTAS_A_PAGAR[[#This Row],[DATA DO PAGT]],"AAAA"))</f>
        <v>2023</v>
      </c>
      <c r="P350" s="1" t="str">
        <f>UPPER(IF(BRF_CONTAS_A_PAGAR[[#This Row],[DATA DO PAGT]]="","",TEXT(BRF_CONTAS_A_PAGAR[[#This Row],[DATA DO PAGT]],"MMM")))</f>
        <v>FEV</v>
      </c>
      <c r="Q350" s="1">
        <f>IFERROR(INDEX(BRF_MÊS_A_PAGAR[NUN_MÊS],MATCH(BRF_CONTAS_A_PAGAR[[#This Row],[MÊS_VENC]],BRF_MÊS_A_PAGAR[MÊS],0)),"")</f>
        <v>2</v>
      </c>
      <c r="R350" s="1">
        <f>IF(BRF_CONTAS_A_PAGAR[[#This Row],[MÊS_PGT]]="","",IFERROR(INDEX(BRF_MÊS_A_PAGAR[NUN_MÊS],MATCH(BRF_CONTAS_A_PAGAR[[#This Row],[MÊS_PGT]],BRF_MÊS_A_PAGAR[MÊS],0)),""))</f>
        <v>2</v>
      </c>
    </row>
    <row r="351" spans="1:18" x14ac:dyDescent="0.2">
      <c r="A351" s="3">
        <v>44977</v>
      </c>
      <c r="B351" s="1" t="s">
        <v>1296</v>
      </c>
      <c r="E351" s="4">
        <v>390</v>
      </c>
      <c r="F351" s="3">
        <v>44977</v>
      </c>
      <c r="G351" s="1" t="s">
        <v>1338</v>
      </c>
      <c r="H351" s="1" t="s">
        <v>1416</v>
      </c>
      <c r="I351" s="1" t="s">
        <v>3457</v>
      </c>
      <c r="J351" s="1" t="s">
        <v>1417</v>
      </c>
      <c r="K351" s="1" t="s">
        <v>1437</v>
      </c>
      <c r="M351" s="1" t="str">
        <f>TEXT(BRF_CONTAS_A_PAGAR[[#This Row],[DATA VENC]],"AAAA")</f>
        <v>2023</v>
      </c>
      <c r="N351" s="1" t="str">
        <f>UPPER(TEXT(BRF_CONTAS_A_PAGAR[[#This Row],[DATA VENC]],"MMM"))</f>
        <v>FEV</v>
      </c>
      <c r="O351" s="1" t="str">
        <f>IF(BRF_CONTAS_A_PAGAR[[#This Row],[DATA DO PAGT]]="","",TEXT(BRF_CONTAS_A_PAGAR[[#This Row],[DATA DO PAGT]],"AAAA"))</f>
        <v>2023</v>
      </c>
      <c r="P351" s="1" t="str">
        <f>UPPER(IF(BRF_CONTAS_A_PAGAR[[#This Row],[DATA DO PAGT]]="","",TEXT(BRF_CONTAS_A_PAGAR[[#This Row],[DATA DO PAGT]],"MMM")))</f>
        <v>FEV</v>
      </c>
      <c r="Q351" s="1">
        <f>IFERROR(INDEX(BRF_MÊS_A_PAGAR[NUN_MÊS],MATCH(BRF_CONTAS_A_PAGAR[[#This Row],[MÊS_VENC]],BRF_MÊS_A_PAGAR[MÊS],0)),"")</f>
        <v>2</v>
      </c>
      <c r="R351" s="1">
        <f>IF(BRF_CONTAS_A_PAGAR[[#This Row],[MÊS_PGT]]="","",IFERROR(INDEX(BRF_MÊS_A_PAGAR[NUN_MÊS],MATCH(BRF_CONTAS_A_PAGAR[[#This Row],[MÊS_PGT]],BRF_MÊS_A_PAGAR[MÊS],0)),""))</f>
        <v>2</v>
      </c>
    </row>
    <row r="352" spans="1:18" x14ac:dyDescent="0.2">
      <c r="A352" s="3">
        <v>44977</v>
      </c>
      <c r="B352" s="1" t="s">
        <v>1159</v>
      </c>
      <c r="E352" s="4">
        <v>133.47</v>
      </c>
      <c r="F352" s="3">
        <v>44977</v>
      </c>
      <c r="G352" s="1" t="s">
        <v>1338</v>
      </c>
      <c r="H352" s="1" t="s">
        <v>1416</v>
      </c>
      <c r="I352" s="1" t="s">
        <v>1499</v>
      </c>
      <c r="J352" s="1" t="s">
        <v>1347</v>
      </c>
      <c r="K352" s="1" t="s">
        <v>1516</v>
      </c>
      <c r="M352" s="1" t="str">
        <f>TEXT(BRF_CONTAS_A_PAGAR[[#This Row],[DATA VENC]],"AAAA")</f>
        <v>2023</v>
      </c>
      <c r="N352" s="1" t="str">
        <f>UPPER(TEXT(BRF_CONTAS_A_PAGAR[[#This Row],[DATA VENC]],"MMM"))</f>
        <v>FEV</v>
      </c>
      <c r="O352" s="1" t="str">
        <f>IF(BRF_CONTAS_A_PAGAR[[#This Row],[DATA DO PAGT]]="","",TEXT(BRF_CONTAS_A_PAGAR[[#This Row],[DATA DO PAGT]],"AAAA"))</f>
        <v>2023</v>
      </c>
      <c r="P352" s="1" t="str">
        <f>UPPER(IF(BRF_CONTAS_A_PAGAR[[#This Row],[DATA DO PAGT]]="","",TEXT(BRF_CONTAS_A_PAGAR[[#This Row],[DATA DO PAGT]],"MMM")))</f>
        <v>FEV</v>
      </c>
      <c r="Q352" s="1">
        <f>IFERROR(INDEX(BRF_MÊS_A_PAGAR[NUN_MÊS],MATCH(BRF_CONTAS_A_PAGAR[[#This Row],[MÊS_VENC]],BRF_MÊS_A_PAGAR[MÊS],0)),"")</f>
        <v>2</v>
      </c>
      <c r="R352" s="1">
        <f>IF(BRF_CONTAS_A_PAGAR[[#This Row],[MÊS_PGT]]="","",IFERROR(INDEX(BRF_MÊS_A_PAGAR[NUN_MÊS],MATCH(BRF_CONTAS_A_PAGAR[[#This Row],[MÊS_PGT]],BRF_MÊS_A_PAGAR[MÊS],0)),""))</f>
        <v>2</v>
      </c>
    </row>
    <row r="353" spans="1:18" x14ac:dyDescent="0.2">
      <c r="A353" s="3">
        <v>44975</v>
      </c>
      <c r="B353" s="1" t="s">
        <v>1293</v>
      </c>
      <c r="E353" s="4">
        <v>13917.98</v>
      </c>
      <c r="F353" s="3">
        <v>44979</v>
      </c>
      <c r="G353" s="1" t="s">
        <v>1338</v>
      </c>
      <c r="H353" s="1" t="s">
        <v>1416</v>
      </c>
      <c r="I353" s="1" t="s">
        <v>1436</v>
      </c>
      <c r="J353" s="1" t="s">
        <v>1347</v>
      </c>
      <c r="K353" s="1" t="s">
        <v>1348</v>
      </c>
      <c r="M353" s="1" t="str">
        <f>TEXT(BRF_CONTAS_A_PAGAR[[#This Row],[DATA VENC]],"AAAA")</f>
        <v>2023</v>
      </c>
      <c r="N353" s="1" t="str">
        <f>UPPER(TEXT(BRF_CONTAS_A_PAGAR[[#This Row],[DATA VENC]],"MMM"))</f>
        <v>FEV</v>
      </c>
      <c r="O353" s="1" t="str">
        <f>IF(BRF_CONTAS_A_PAGAR[[#This Row],[DATA DO PAGT]]="","",TEXT(BRF_CONTAS_A_PAGAR[[#This Row],[DATA DO PAGT]],"AAAA"))</f>
        <v>2023</v>
      </c>
      <c r="P353" s="1" t="str">
        <f>UPPER(IF(BRF_CONTAS_A_PAGAR[[#This Row],[DATA DO PAGT]]="","",TEXT(BRF_CONTAS_A_PAGAR[[#This Row],[DATA DO PAGT]],"MMM")))</f>
        <v>FEV</v>
      </c>
      <c r="Q353" s="1">
        <f>IFERROR(INDEX(BRF_MÊS_A_PAGAR[NUN_MÊS],MATCH(BRF_CONTAS_A_PAGAR[[#This Row],[MÊS_VENC]],BRF_MÊS_A_PAGAR[MÊS],0)),"")</f>
        <v>2</v>
      </c>
      <c r="R353" s="1">
        <f>IF(BRF_CONTAS_A_PAGAR[[#This Row],[MÊS_PGT]]="","",IFERROR(INDEX(BRF_MÊS_A_PAGAR[NUN_MÊS],MATCH(BRF_CONTAS_A_PAGAR[[#This Row],[MÊS_PGT]],BRF_MÊS_A_PAGAR[MÊS],0)),""))</f>
        <v>2</v>
      </c>
    </row>
    <row r="354" spans="1:18" x14ac:dyDescent="0.2">
      <c r="A354" s="3">
        <v>44978</v>
      </c>
      <c r="B354" s="1" t="s">
        <v>1160</v>
      </c>
      <c r="E354" s="4">
        <v>134.97</v>
      </c>
      <c r="F354" s="3">
        <v>44979</v>
      </c>
      <c r="G354" s="1" t="s">
        <v>1338</v>
      </c>
      <c r="H354" s="1" t="s">
        <v>1416</v>
      </c>
      <c r="I354" s="1" t="s">
        <v>1499</v>
      </c>
      <c r="J354" s="1" t="s">
        <v>1347</v>
      </c>
      <c r="K354" s="1" t="s">
        <v>1516</v>
      </c>
      <c r="M354" s="1" t="str">
        <f>TEXT(BRF_CONTAS_A_PAGAR[[#This Row],[DATA VENC]],"AAAA")</f>
        <v>2023</v>
      </c>
      <c r="N354" s="1" t="str">
        <f>UPPER(TEXT(BRF_CONTAS_A_PAGAR[[#This Row],[DATA VENC]],"MMM"))</f>
        <v>FEV</v>
      </c>
      <c r="O354" s="1" t="str">
        <f>IF(BRF_CONTAS_A_PAGAR[[#This Row],[DATA DO PAGT]]="","",TEXT(BRF_CONTAS_A_PAGAR[[#This Row],[DATA DO PAGT]],"AAAA"))</f>
        <v>2023</v>
      </c>
      <c r="P354" s="1" t="str">
        <f>UPPER(IF(BRF_CONTAS_A_PAGAR[[#This Row],[DATA DO PAGT]]="","",TEXT(BRF_CONTAS_A_PAGAR[[#This Row],[DATA DO PAGT]],"MMM")))</f>
        <v>FEV</v>
      </c>
      <c r="Q354" s="1">
        <f>IFERROR(INDEX(BRF_MÊS_A_PAGAR[NUN_MÊS],MATCH(BRF_CONTAS_A_PAGAR[[#This Row],[MÊS_VENC]],BRF_MÊS_A_PAGAR[MÊS],0)),"")</f>
        <v>2</v>
      </c>
      <c r="R354" s="1">
        <f>IF(BRF_CONTAS_A_PAGAR[[#This Row],[MÊS_PGT]]="","",IFERROR(INDEX(BRF_MÊS_A_PAGAR[NUN_MÊS],MATCH(BRF_CONTAS_A_PAGAR[[#This Row],[MÊS_PGT]],BRF_MÊS_A_PAGAR[MÊS],0)),""))</f>
        <v>2</v>
      </c>
    </row>
    <row r="355" spans="1:18" x14ac:dyDescent="0.2">
      <c r="A355" s="3">
        <v>44979</v>
      </c>
      <c r="B355" s="1" t="s">
        <v>1192</v>
      </c>
      <c r="E355" s="4">
        <v>962.46</v>
      </c>
      <c r="F355" s="3">
        <v>44979</v>
      </c>
      <c r="G355" s="1" t="s">
        <v>1338</v>
      </c>
      <c r="H355" s="1" t="s">
        <v>1416</v>
      </c>
      <c r="I355" s="1" t="s">
        <v>1434</v>
      </c>
      <c r="J355" s="1" t="s">
        <v>1347</v>
      </c>
      <c r="K355" s="1" t="s">
        <v>1348</v>
      </c>
      <c r="M355" s="1" t="str">
        <f>TEXT(BRF_CONTAS_A_PAGAR[[#This Row],[DATA VENC]],"AAAA")</f>
        <v>2023</v>
      </c>
      <c r="N355" s="1" t="str">
        <f>UPPER(TEXT(BRF_CONTAS_A_PAGAR[[#This Row],[DATA VENC]],"MMM"))</f>
        <v>FEV</v>
      </c>
      <c r="O355" s="1" t="str">
        <f>IF(BRF_CONTAS_A_PAGAR[[#This Row],[DATA DO PAGT]]="","",TEXT(BRF_CONTAS_A_PAGAR[[#This Row],[DATA DO PAGT]],"AAAA"))</f>
        <v>2023</v>
      </c>
      <c r="P355" s="1" t="str">
        <f>UPPER(IF(BRF_CONTAS_A_PAGAR[[#This Row],[DATA DO PAGT]]="","",TEXT(BRF_CONTAS_A_PAGAR[[#This Row],[DATA DO PAGT]],"MMM")))</f>
        <v>FEV</v>
      </c>
      <c r="Q355" s="1">
        <f>IFERROR(INDEX(BRF_MÊS_A_PAGAR[NUN_MÊS],MATCH(BRF_CONTAS_A_PAGAR[[#This Row],[MÊS_VENC]],BRF_MÊS_A_PAGAR[MÊS],0)),"")</f>
        <v>2</v>
      </c>
      <c r="R355" s="1">
        <f>IF(BRF_CONTAS_A_PAGAR[[#This Row],[MÊS_PGT]]="","",IFERROR(INDEX(BRF_MÊS_A_PAGAR[NUN_MÊS],MATCH(BRF_CONTAS_A_PAGAR[[#This Row],[MÊS_PGT]],BRF_MÊS_A_PAGAR[MÊS],0)),""))</f>
        <v>2</v>
      </c>
    </row>
    <row r="356" spans="1:18" x14ac:dyDescent="0.2">
      <c r="A356" s="3">
        <v>44979</v>
      </c>
      <c r="B356" s="1" t="s">
        <v>1304</v>
      </c>
      <c r="E356" s="4">
        <v>7927.65</v>
      </c>
      <c r="F356" s="3">
        <v>44979</v>
      </c>
      <c r="G356" s="1" t="s">
        <v>1338</v>
      </c>
      <c r="H356" s="1" t="s">
        <v>1416</v>
      </c>
      <c r="I356" s="1" t="s">
        <v>1510</v>
      </c>
      <c r="J356" s="1" t="s">
        <v>1347</v>
      </c>
      <c r="K356" s="1" t="s">
        <v>1516</v>
      </c>
      <c r="M356" s="1" t="str">
        <f>TEXT(BRF_CONTAS_A_PAGAR[[#This Row],[DATA VENC]],"AAAA")</f>
        <v>2023</v>
      </c>
      <c r="N356" s="1" t="str">
        <f>UPPER(TEXT(BRF_CONTAS_A_PAGAR[[#This Row],[DATA VENC]],"MMM"))</f>
        <v>FEV</v>
      </c>
      <c r="O356" s="1" t="str">
        <f>IF(BRF_CONTAS_A_PAGAR[[#This Row],[DATA DO PAGT]]="","",TEXT(BRF_CONTAS_A_PAGAR[[#This Row],[DATA DO PAGT]],"AAAA"))</f>
        <v>2023</v>
      </c>
      <c r="P356" s="1" t="str">
        <f>UPPER(IF(BRF_CONTAS_A_PAGAR[[#This Row],[DATA DO PAGT]]="","",TEXT(BRF_CONTAS_A_PAGAR[[#This Row],[DATA DO PAGT]],"MMM")))</f>
        <v>FEV</v>
      </c>
      <c r="Q356" s="1">
        <f>IFERROR(INDEX(BRF_MÊS_A_PAGAR[NUN_MÊS],MATCH(BRF_CONTAS_A_PAGAR[[#This Row],[MÊS_VENC]],BRF_MÊS_A_PAGAR[MÊS],0)),"")</f>
        <v>2</v>
      </c>
      <c r="R356" s="1">
        <f>IF(BRF_CONTAS_A_PAGAR[[#This Row],[MÊS_PGT]]="","",IFERROR(INDEX(BRF_MÊS_A_PAGAR[NUN_MÊS],MATCH(BRF_CONTAS_A_PAGAR[[#This Row],[MÊS_PGT]],BRF_MÊS_A_PAGAR[MÊS],0)),""))</f>
        <v>2</v>
      </c>
    </row>
    <row r="357" spans="1:18" x14ac:dyDescent="0.2">
      <c r="A357" s="3">
        <v>44981</v>
      </c>
      <c r="B357" s="1" t="s">
        <v>1305</v>
      </c>
      <c r="E357" s="4">
        <v>270</v>
      </c>
      <c r="F357" s="3">
        <v>44981</v>
      </c>
      <c r="G357" s="1" t="s">
        <v>1338</v>
      </c>
      <c r="H357" s="1" t="s">
        <v>1416</v>
      </c>
      <c r="I357" s="1" t="s">
        <v>3457</v>
      </c>
      <c r="J357" s="1" t="s">
        <v>1417</v>
      </c>
      <c r="K357" s="1" t="s">
        <v>1348</v>
      </c>
      <c r="M357" s="1" t="str">
        <f>TEXT(BRF_CONTAS_A_PAGAR[[#This Row],[DATA VENC]],"AAAA")</f>
        <v>2023</v>
      </c>
      <c r="N357" s="1" t="str">
        <f>UPPER(TEXT(BRF_CONTAS_A_PAGAR[[#This Row],[DATA VENC]],"MMM"))</f>
        <v>FEV</v>
      </c>
      <c r="O357" s="1" t="str">
        <f>IF(BRF_CONTAS_A_PAGAR[[#This Row],[DATA DO PAGT]]="","",TEXT(BRF_CONTAS_A_PAGAR[[#This Row],[DATA DO PAGT]],"AAAA"))</f>
        <v>2023</v>
      </c>
      <c r="P357" s="1" t="str">
        <f>UPPER(IF(BRF_CONTAS_A_PAGAR[[#This Row],[DATA DO PAGT]]="","",TEXT(BRF_CONTAS_A_PAGAR[[#This Row],[DATA DO PAGT]],"MMM")))</f>
        <v>FEV</v>
      </c>
      <c r="Q357" s="1">
        <f>IFERROR(INDEX(BRF_MÊS_A_PAGAR[NUN_MÊS],MATCH(BRF_CONTAS_A_PAGAR[[#This Row],[MÊS_VENC]],BRF_MÊS_A_PAGAR[MÊS],0)),"")</f>
        <v>2</v>
      </c>
      <c r="R357" s="1">
        <f>IF(BRF_CONTAS_A_PAGAR[[#This Row],[MÊS_PGT]]="","",IFERROR(INDEX(BRF_MÊS_A_PAGAR[NUN_MÊS],MATCH(BRF_CONTAS_A_PAGAR[[#This Row],[MÊS_PGT]],BRF_MÊS_A_PAGAR[MÊS],0)),""))</f>
        <v>2</v>
      </c>
    </row>
    <row r="358" spans="1:18" x14ac:dyDescent="0.2">
      <c r="A358" s="3">
        <v>44981</v>
      </c>
      <c r="B358" s="1" t="s">
        <v>1142</v>
      </c>
      <c r="E358" s="4">
        <v>6043.39</v>
      </c>
      <c r="F358" s="3">
        <v>44981</v>
      </c>
      <c r="G358" s="1" t="s">
        <v>1338</v>
      </c>
      <c r="H358" s="1" t="s">
        <v>1339</v>
      </c>
      <c r="I358" s="1" t="s">
        <v>3456</v>
      </c>
      <c r="J358" s="1" t="s">
        <v>1347</v>
      </c>
      <c r="K358" s="1" t="s">
        <v>1348</v>
      </c>
      <c r="M358" s="1" t="str">
        <f>TEXT(BRF_CONTAS_A_PAGAR[[#This Row],[DATA VENC]],"AAAA")</f>
        <v>2023</v>
      </c>
      <c r="N358" s="1" t="str">
        <f>UPPER(TEXT(BRF_CONTAS_A_PAGAR[[#This Row],[DATA VENC]],"MMM"))</f>
        <v>FEV</v>
      </c>
      <c r="O358" s="1" t="str">
        <f>IF(BRF_CONTAS_A_PAGAR[[#This Row],[DATA DO PAGT]]="","",TEXT(BRF_CONTAS_A_PAGAR[[#This Row],[DATA DO PAGT]],"AAAA"))</f>
        <v>2023</v>
      </c>
      <c r="P358" s="1" t="str">
        <f>UPPER(IF(BRF_CONTAS_A_PAGAR[[#This Row],[DATA DO PAGT]]="","",TEXT(BRF_CONTAS_A_PAGAR[[#This Row],[DATA DO PAGT]],"MMM")))</f>
        <v>FEV</v>
      </c>
      <c r="Q358" s="1">
        <f>IFERROR(INDEX(BRF_MÊS_A_PAGAR[NUN_MÊS],MATCH(BRF_CONTAS_A_PAGAR[[#This Row],[MÊS_VENC]],BRF_MÊS_A_PAGAR[MÊS],0)),"")</f>
        <v>2</v>
      </c>
      <c r="R358" s="1">
        <f>IF(BRF_CONTAS_A_PAGAR[[#This Row],[MÊS_PGT]]="","",IFERROR(INDEX(BRF_MÊS_A_PAGAR[NUN_MÊS],MATCH(BRF_CONTAS_A_PAGAR[[#This Row],[MÊS_PGT]],BRF_MÊS_A_PAGAR[MÊS],0)),""))</f>
        <v>2</v>
      </c>
    </row>
    <row r="359" spans="1:18" x14ac:dyDescent="0.2">
      <c r="A359" s="3">
        <v>44983</v>
      </c>
      <c r="B359" s="1" t="s">
        <v>1142</v>
      </c>
      <c r="E359" s="4">
        <v>7668.63</v>
      </c>
      <c r="F359" s="3">
        <v>44984</v>
      </c>
      <c r="G359" s="1" t="s">
        <v>1338</v>
      </c>
      <c r="H359" s="1" t="s">
        <v>1339</v>
      </c>
      <c r="I359" s="1" t="s">
        <v>3456</v>
      </c>
      <c r="J359" s="1" t="s">
        <v>1347</v>
      </c>
      <c r="K359" s="1" t="s">
        <v>1348</v>
      </c>
      <c r="M359" s="1" t="str">
        <f>TEXT(BRF_CONTAS_A_PAGAR[[#This Row],[DATA VENC]],"AAAA")</f>
        <v>2023</v>
      </c>
      <c r="N359" s="1" t="str">
        <f>UPPER(TEXT(BRF_CONTAS_A_PAGAR[[#This Row],[DATA VENC]],"MMM"))</f>
        <v>FEV</v>
      </c>
      <c r="O359" s="1" t="str">
        <f>IF(BRF_CONTAS_A_PAGAR[[#This Row],[DATA DO PAGT]]="","",TEXT(BRF_CONTAS_A_PAGAR[[#This Row],[DATA DO PAGT]],"AAAA"))</f>
        <v>2023</v>
      </c>
      <c r="P359" s="1" t="str">
        <f>UPPER(IF(BRF_CONTAS_A_PAGAR[[#This Row],[DATA DO PAGT]]="","",TEXT(BRF_CONTAS_A_PAGAR[[#This Row],[DATA DO PAGT]],"MMM")))</f>
        <v>FEV</v>
      </c>
      <c r="Q359" s="1">
        <f>IFERROR(INDEX(BRF_MÊS_A_PAGAR[NUN_MÊS],MATCH(BRF_CONTAS_A_PAGAR[[#This Row],[MÊS_VENC]],BRF_MÊS_A_PAGAR[MÊS],0)),"")</f>
        <v>2</v>
      </c>
      <c r="R359" s="1">
        <f>IF(BRF_CONTAS_A_PAGAR[[#This Row],[MÊS_PGT]]="","",IFERROR(INDEX(BRF_MÊS_A_PAGAR[NUN_MÊS],MATCH(BRF_CONTAS_A_PAGAR[[#This Row],[MÊS_PGT]],BRF_MÊS_A_PAGAR[MÊS],0)),""))</f>
        <v>2</v>
      </c>
    </row>
    <row r="360" spans="1:18" x14ac:dyDescent="0.2">
      <c r="A360" s="3">
        <v>44984</v>
      </c>
      <c r="B360" s="1" t="s">
        <v>1306</v>
      </c>
      <c r="E360" s="4">
        <v>300</v>
      </c>
      <c r="F360" s="3">
        <v>44984</v>
      </c>
      <c r="G360" s="1" t="s">
        <v>1338</v>
      </c>
      <c r="H360" s="1" t="s">
        <v>1416</v>
      </c>
      <c r="I360" s="1" t="s">
        <v>3457</v>
      </c>
      <c r="J360" s="1" t="s">
        <v>1417</v>
      </c>
      <c r="K360" s="1" t="s">
        <v>1348</v>
      </c>
      <c r="M360" s="1" t="str">
        <f>TEXT(BRF_CONTAS_A_PAGAR[[#This Row],[DATA VENC]],"AAAA")</f>
        <v>2023</v>
      </c>
      <c r="N360" s="1" t="str">
        <f>UPPER(TEXT(BRF_CONTAS_A_PAGAR[[#This Row],[DATA VENC]],"MMM"))</f>
        <v>FEV</v>
      </c>
      <c r="O360" s="1" t="str">
        <f>IF(BRF_CONTAS_A_PAGAR[[#This Row],[DATA DO PAGT]]="","",TEXT(BRF_CONTAS_A_PAGAR[[#This Row],[DATA DO PAGT]],"AAAA"))</f>
        <v>2023</v>
      </c>
      <c r="P360" s="1" t="str">
        <f>UPPER(IF(BRF_CONTAS_A_PAGAR[[#This Row],[DATA DO PAGT]]="","",TEXT(BRF_CONTAS_A_PAGAR[[#This Row],[DATA DO PAGT]],"MMM")))</f>
        <v>FEV</v>
      </c>
      <c r="Q360" s="1">
        <f>IFERROR(INDEX(BRF_MÊS_A_PAGAR[NUN_MÊS],MATCH(BRF_CONTAS_A_PAGAR[[#This Row],[MÊS_VENC]],BRF_MÊS_A_PAGAR[MÊS],0)),"")</f>
        <v>2</v>
      </c>
      <c r="R360" s="1">
        <f>IF(BRF_CONTAS_A_PAGAR[[#This Row],[MÊS_PGT]]="","",IFERROR(INDEX(BRF_MÊS_A_PAGAR[NUN_MÊS],MATCH(BRF_CONTAS_A_PAGAR[[#This Row],[MÊS_PGT]],BRF_MÊS_A_PAGAR[MÊS],0)),""))</f>
        <v>2</v>
      </c>
    </row>
    <row r="361" spans="1:18" x14ac:dyDescent="0.2">
      <c r="A361" s="3">
        <v>44985</v>
      </c>
      <c r="B361" s="1" t="s">
        <v>1232</v>
      </c>
      <c r="E361" s="4">
        <v>65.599999999999994</v>
      </c>
      <c r="F361" s="3">
        <v>44985</v>
      </c>
      <c r="G361" s="1" t="s">
        <v>1338</v>
      </c>
      <c r="H361" s="1" t="s">
        <v>1416</v>
      </c>
      <c r="I361" s="1" t="s">
        <v>3458</v>
      </c>
      <c r="J361" s="1" t="s">
        <v>1347</v>
      </c>
      <c r="K361" s="1" t="s">
        <v>1364</v>
      </c>
      <c r="M361" s="1" t="str">
        <f>TEXT(BRF_CONTAS_A_PAGAR[[#This Row],[DATA VENC]],"AAAA")</f>
        <v>2023</v>
      </c>
      <c r="N361" s="1" t="str">
        <f>UPPER(TEXT(BRF_CONTAS_A_PAGAR[[#This Row],[DATA VENC]],"MMM"))</f>
        <v>FEV</v>
      </c>
      <c r="O361" s="1" t="str">
        <f>IF(BRF_CONTAS_A_PAGAR[[#This Row],[DATA DO PAGT]]="","",TEXT(BRF_CONTAS_A_PAGAR[[#This Row],[DATA DO PAGT]],"AAAA"))</f>
        <v>2023</v>
      </c>
      <c r="P361" s="1" t="str">
        <f>UPPER(IF(BRF_CONTAS_A_PAGAR[[#This Row],[DATA DO PAGT]]="","",TEXT(BRF_CONTAS_A_PAGAR[[#This Row],[DATA DO PAGT]],"MMM")))</f>
        <v>FEV</v>
      </c>
      <c r="Q361" s="1">
        <f>IFERROR(INDEX(BRF_MÊS_A_PAGAR[NUN_MÊS],MATCH(BRF_CONTAS_A_PAGAR[[#This Row],[MÊS_VENC]],BRF_MÊS_A_PAGAR[MÊS],0)),"")</f>
        <v>2</v>
      </c>
      <c r="R361" s="1">
        <f>IF(BRF_CONTAS_A_PAGAR[[#This Row],[MÊS_PGT]]="","",IFERROR(INDEX(BRF_MÊS_A_PAGAR[NUN_MÊS],MATCH(BRF_CONTAS_A_PAGAR[[#This Row],[MÊS_PGT]],BRF_MÊS_A_PAGAR[MÊS],0)),""))</f>
        <v>2</v>
      </c>
    </row>
    <row r="362" spans="1:18" x14ac:dyDescent="0.2">
      <c r="A362" s="3">
        <v>44985</v>
      </c>
      <c r="B362" s="1" t="s">
        <v>1307</v>
      </c>
      <c r="E362" s="4">
        <v>3425.09</v>
      </c>
      <c r="F362" s="3">
        <v>44985</v>
      </c>
      <c r="G362" s="1" t="s">
        <v>1338</v>
      </c>
      <c r="H362" s="1" t="s">
        <v>1339</v>
      </c>
      <c r="I362" s="1" t="s">
        <v>3456</v>
      </c>
      <c r="J362" s="1" t="s">
        <v>1347</v>
      </c>
      <c r="K362" s="1" t="s">
        <v>1348</v>
      </c>
      <c r="M362" s="1" t="str">
        <f>TEXT(BRF_CONTAS_A_PAGAR[[#This Row],[DATA VENC]],"AAAA")</f>
        <v>2023</v>
      </c>
      <c r="N362" s="1" t="str">
        <f>UPPER(TEXT(BRF_CONTAS_A_PAGAR[[#This Row],[DATA VENC]],"MMM"))</f>
        <v>FEV</v>
      </c>
      <c r="O362" s="1" t="str">
        <f>IF(BRF_CONTAS_A_PAGAR[[#This Row],[DATA DO PAGT]]="","",TEXT(BRF_CONTAS_A_PAGAR[[#This Row],[DATA DO PAGT]],"AAAA"))</f>
        <v>2023</v>
      </c>
      <c r="P362" s="1" t="str">
        <f>UPPER(IF(BRF_CONTAS_A_PAGAR[[#This Row],[DATA DO PAGT]]="","",TEXT(BRF_CONTAS_A_PAGAR[[#This Row],[DATA DO PAGT]],"MMM")))</f>
        <v>FEV</v>
      </c>
      <c r="Q362" s="1">
        <f>IFERROR(INDEX(BRF_MÊS_A_PAGAR[NUN_MÊS],MATCH(BRF_CONTAS_A_PAGAR[[#This Row],[MÊS_VENC]],BRF_MÊS_A_PAGAR[MÊS],0)),"")</f>
        <v>2</v>
      </c>
      <c r="R362" s="1">
        <f>IF(BRF_CONTAS_A_PAGAR[[#This Row],[MÊS_PGT]]="","",IFERROR(INDEX(BRF_MÊS_A_PAGAR[NUN_MÊS],MATCH(BRF_CONTAS_A_PAGAR[[#This Row],[MÊS_PGT]],BRF_MÊS_A_PAGAR[MÊS],0)),""))</f>
        <v>2</v>
      </c>
    </row>
    <row r="363" spans="1:18" x14ac:dyDescent="0.2">
      <c r="A363" s="3">
        <v>44985</v>
      </c>
      <c r="B363" s="1" t="s">
        <v>1308</v>
      </c>
      <c r="E363" s="4">
        <v>560</v>
      </c>
      <c r="F363" s="3">
        <v>44985</v>
      </c>
      <c r="G363" s="1" t="s">
        <v>1338</v>
      </c>
      <c r="H363" s="1" t="s">
        <v>1416</v>
      </c>
      <c r="I363" s="1" t="s">
        <v>3457</v>
      </c>
      <c r="J363" s="1" t="s">
        <v>1417</v>
      </c>
      <c r="K363" s="1" t="s">
        <v>1348</v>
      </c>
      <c r="M363" s="1" t="str">
        <f>TEXT(BRF_CONTAS_A_PAGAR[[#This Row],[DATA VENC]],"AAAA")</f>
        <v>2023</v>
      </c>
      <c r="N363" s="1" t="str">
        <f>UPPER(TEXT(BRF_CONTAS_A_PAGAR[[#This Row],[DATA VENC]],"MMM"))</f>
        <v>FEV</v>
      </c>
      <c r="O363" s="1" t="str">
        <f>IF(BRF_CONTAS_A_PAGAR[[#This Row],[DATA DO PAGT]]="","",TEXT(BRF_CONTAS_A_PAGAR[[#This Row],[DATA DO PAGT]],"AAAA"))</f>
        <v>2023</v>
      </c>
      <c r="P363" s="1" t="str">
        <f>UPPER(IF(BRF_CONTAS_A_PAGAR[[#This Row],[DATA DO PAGT]]="","",TEXT(BRF_CONTAS_A_PAGAR[[#This Row],[DATA DO PAGT]],"MMM")))</f>
        <v>FEV</v>
      </c>
      <c r="Q363" s="1">
        <f>IFERROR(INDEX(BRF_MÊS_A_PAGAR[NUN_MÊS],MATCH(BRF_CONTAS_A_PAGAR[[#This Row],[MÊS_VENC]],BRF_MÊS_A_PAGAR[MÊS],0)),"")</f>
        <v>2</v>
      </c>
      <c r="R363" s="1">
        <f>IF(BRF_CONTAS_A_PAGAR[[#This Row],[MÊS_PGT]]="","",IFERROR(INDEX(BRF_MÊS_A_PAGAR[NUN_MÊS],MATCH(BRF_CONTAS_A_PAGAR[[#This Row],[MÊS_PGT]],BRF_MÊS_A_PAGAR[MÊS],0)),""))</f>
        <v>2</v>
      </c>
    </row>
    <row r="364" spans="1:18" x14ac:dyDescent="0.2">
      <c r="A364" s="3">
        <v>44985</v>
      </c>
      <c r="B364" s="1" t="s">
        <v>1162</v>
      </c>
      <c r="E364" s="4">
        <v>71.86</v>
      </c>
      <c r="F364" s="3">
        <v>44985</v>
      </c>
      <c r="G364" s="1" t="s">
        <v>1338</v>
      </c>
      <c r="H364" s="1" t="s">
        <v>1416</v>
      </c>
      <c r="I364" s="1" t="s">
        <v>1341</v>
      </c>
      <c r="J364" s="1" t="s">
        <v>1347</v>
      </c>
      <c r="K364" s="1" t="s">
        <v>1516</v>
      </c>
      <c r="M364" s="1" t="str">
        <f>TEXT(BRF_CONTAS_A_PAGAR[[#This Row],[DATA VENC]],"AAAA")</f>
        <v>2023</v>
      </c>
      <c r="N364" s="1" t="str">
        <f>UPPER(TEXT(BRF_CONTAS_A_PAGAR[[#This Row],[DATA VENC]],"MMM"))</f>
        <v>FEV</v>
      </c>
      <c r="O364" s="1" t="str">
        <f>IF(BRF_CONTAS_A_PAGAR[[#This Row],[DATA DO PAGT]]="","",TEXT(BRF_CONTAS_A_PAGAR[[#This Row],[DATA DO PAGT]],"AAAA"))</f>
        <v>2023</v>
      </c>
      <c r="P364" s="1" t="str">
        <f>UPPER(IF(BRF_CONTAS_A_PAGAR[[#This Row],[DATA DO PAGT]]="","",TEXT(BRF_CONTAS_A_PAGAR[[#This Row],[DATA DO PAGT]],"MMM")))</f>
        <v>FEV</v>
      </c>
      <c r="Q364" s="1">
        <f>IFERROR(INDEX(BRF_MÊS_A_PAGAR[NUN_MÊS],MATCH(BRF_CONTAS_A_PAGAR[[#This Row],[MÊS_VENC]],BRF_MÊS_A_PAGAR[MÊS],0)),"")</f>
        <v>2</v>
      </c>
      <c r="R364" s="1">
        <f>IF(BRF_CONTAS_A_PAGAR[[#This Row],[MÊS_PGT]]="","",IFERROR(INDEX(BRF_MÊS_A_PAGAR[NUN_MÊS],MATCH(BRF_CONTAS_A_PAGAR[[#This Row],[MÊS_PGT]],BRF_MÊS_A_PAGAR[MÊS],0)),""))</f>
        <v>2</v>
      </c>
    </row>
    <row r="365" spans="1:18" x14ac:dyDescent="0.2">
      <c r="A365" s="3">
        <v>44986</v>
      </c>
      <c r="B365" s="1" t="s">
        <v>1141</v>
      </c>
      <c r="E365" s="4">
        <v>10948.78</v>
      </c>
      <c r="F365" s="3">
        <v>44986</v>
      </c>
      <c r="G365" s="1" t="s">
        <v>1338</v>
      </c>
      <c r="H365" s="1" t="s">
        <v>1339</v>
      </c>
      <c r="I365" s="1" t="s">
        <v>3456</v>
      </c>
      <c r="J365" s="1" t="s">
        <v>1347</v>
      </c>
      <c r="K365" s="1" t="s">
        <v>1348</v>
      </c>
      <c r="M365" s="1" t="str">
        <f>TEXT(BRF_CONTAS_A_PAGAR[[#This Row],[DATA VENC]],"AAAA")</f>
        <v>2023</v>
      </c>
      <c r="N365" s="1" t="str">
        <f>UPPER(TEXT(BRF_CONTAS_A_PAGAR[[#This Row],[DATA VENC]],"MMM"))</f>
        <v>MAR</v>
      </c>
      <c r="O365" s="1" t="str">
        <f>IF(BRF_CONTAS_A_PAGAR[[#This Row],[DATA DO PAGT]]="","",TEXT(BRF_CONTAS_A_PAGAR[[#This Row],[DATA DO PAGT]],"AAAA"))</f>
        <v>2023</v>
      </c>
      <c r="P365" s="1" t="str">
        <f>UPPER(IF(BRF_CONTAS_A_PAGAR[[#This Row],[DATA DO PAGT]]="","",TEXT(BRF_CONTAS_A_PAGAR[[#This Row],[DATA DO PAGT]],"MMM")))</f>
        <v>MAR</v>
      </c>
      <c r="Q365" s="1">
        <f>IFERROR(INDEX(BRF_MÊS_A_PAGAR[NUN_MÊS],MATCH(BRF_CONTAS_A_PAGAR[[#This Row],[MÊS_VENC]],BRF_MÊS_A_PAGAR[MÊS],0)),"")</f>
        <v>3</v>
      </c>
      <c r="R365" s="1">
        <f>IF(BRF_CONTAS_A_PAGAR[[#This Row],[MÊS_PGT]]="","",IFERROR(INDEX(BRF_MÊS_A_PAGAR[NUN_MÊS],MATCH(BRF_CONTAS_A_PAGAR[[#This Row],[MÊS_PGT]],BRF_MÊS_A_PAGAR[MÊS],0)),""))</f>
        <v>3</v>
      </c>
    </row>
    <row r="366" spans="1:18" x14ac:dyDescent="0.2">
      <c r="A366" s="3">
        <v>44986</v>
      </c>
      <c r="B366" s="1" t="s">
        <v>1142</v>
      </c>
      <c r="E366" s="4">
        <v>5993.67</v>
      </c>
      <c r="F366" s="3">
        <v>44986</v>
      </c>
      <c r="G366" s="1" t="s">
        <v>1338</v>
      </c>
      <c r="H366" s="1" t="s">
        <v>1339</v>
      </c>
      <c r="I366" s="1" t="s">
        <v>3456</v>
      </c>
      <c r="J366" s="1" t="s">
        <v>1347</v>
      </c>
      <c r="K366" s="1" t="s">
        <v>1348</v>
      </c>
      <c r="M366" s="1" t="str">
        <f>TEXT(BRF_CONTAS_A_PAGAR[[#This Row],[DATA VENC]],"AAAA")</f>
        <v>2023</v>
      </c>
      <c r="N366" s="1" t="str">
        <f>UPPER(TEXT(BRF_CONTAS_A_PAGAR[[#This Row],[DATA VENC]],"MMM"))</f>
        <v>MAR</v>
      </c>
      <c r="O366" s="1" t="str">
        <f>IF(BRF_CONTAS_A_PAGAR[[#This Row],[DATA DO PAGT]]="","",TEXT(BRF_CONTAS_A_PAGAR[[#This Row],[DATA DO PAGT]],"AAAA"))</f>
        <v>2023</v>
      </c>
      <c r="P366" s="1" t="str">
        <f>UPPER(IF(BRF_CONTAS_A_PAGAR[[#This Row],[DATA DO PAGT]]="","",TEXT(BRF_CONTAS_A_PAGAR[[#This Row],[DATA DO PAGT]],"MMM")))</f>
        <v>MAR</v>
      </c>
      <c r="Q366" s="1">
        <f>IFERROR(INDEX(BRF_MÊS_A_PAGAR[NUN_MÊS],MATCH(BRF_CONTAS_A_PAGAR[[#This Row],[MÊS_VENC]],BRF_MÊS_A_PAGAR[MÊS],0)),"")</f>
        <v>3</v>
      </c>
      <c r="R366" s="1">
        <f>IF(BRF_CONTAS_A_PAGAR[[#This Row],[MÊS_PGT]]="","",IFERROR(INDEX(BRF_MÊS_A_PAGAR[NUN_MÊS],MATCH(BRF_CONTAS_A_PAGAR[[#This Row],[MÊS_PGT]],BRF_MÊS_A_PAGAR[MÊS],0)),""))</f>
        <v>3</v>
      </c>
    </row>
    <row r="367" spans="1:18" x14ac:dyDescent="0.2">
      <c r="A367" s="3">
        <v>44986</v>
      </c>
      <c r="B367" s="1" t="s">
        <v>1143</v>
      </c>
      <c r="E367" s="4">
        <v>1200</v>
      </c>
      <c r="F367" s="3">
        <v>44986</v>
      </c>
      <c r="G367" s="1" t="s">
        <v>1338</v>
      </c>
      <c r="H367" s="1" t="s">
        <v>1416</v>
      </c>
      <c r="I367" s="1" t="s">
        <v>3457</v>
      </c>
      <c r="J367" s="1" t="s">
        <v>1417</v>
      </c>
      <c r="K367" s="1" t="s">
        <v>1348</v>
      </c>
      <c r="M367" s="1" t="str">
        <f>TEXT(BRF_CONTAS_A_PAGAR[[#This Row],[DATA VENC]],"AAAA")</f>
        <v>2023</v>
      </c>
      <c r="N367" s="1" t="str">
        <f>UPPER(TEXT(BRF_CONTAS_A_PAGAR[[#This Row],[DATA VENC]],"MMM"))</f>
        <v>MAR</v>
      </c>
      <c r="O367" s="1" t="str">
        <f>IF(BRF_CONTAS_A_PAGAR[[#This Row],[DATA DO PAGT]]="","",TEXT(BRF_CONTAS_A_PAGAR[[#This Row],[DATA DO PAGT]],"AAAA"))</f>
        <v>2023</v>
      </c>
      <c r="P367" s="1" t="str">
        <f>UPPER(IF(BRF_CONTAS_A_PAGAR[[#This Row],[DATA DO PAGT]]="","",TEXT(BRF_CONTAS_A_PAGAR[[#This Row],[DATA DO PAGT]],"MMM")))</f>
        <v>MAR</v>
      </c>
      <c r="Q367" s="1">
        <f>IFERROR(INDEX(BRF_MÊS_A_PAGAR[NUN_MÊS],MATCH(BRF_CONTAS_A_PAGAR[[#This Row],[MÊS_VENC]],BRF_MÊS_A_PAGAR[MÊS],0)),"")</f>
        <v>3</v>
      </c>
      <c r="R367" s="1">
        <f>IF(BRF_CONTAS_A_PAGAR[[#This Row],[MÊS_PGT]]="","",IFERROR(INDEX(BRF_MÊS_A_PAGAR[NUN_MÊS],MATCH(BRF_CONTAS_A_PAGAR[[#This Row],[MÊS_PGT]],BRF_MÊS_A_PAGAR[MÊS],0)),""))</f>
        <v>3</v>
      </c>
    </row>
    <row r="368" spans="1:18" x14ac:dyDescent="0.2">
      <c r="A368" s="3">
        <v>44989</v>
      </c>
      <c r="B368" s="1" t="s">
        <v>1145</v>
      </c>
      <c r="E368" s="4">
        <v>300</v>
      </c>
      <c r="F368" s="3">
        <v>44991</v>
      </c>
      <c r="G368" s="1" t="s">
        <v>1338</v>
      </c>
      <c r="H368" s="1" t="s">
        <v>1416</v>
      </c>
      <c r="I368" s="1" t="s">
        <v>1512</v>
      </c>
      <c r="J368" s="1" t="s">
        <v>1347</v>
      </c>
      <c r="K368" s="1" t="s">
        <v>1437</v>
      </c>
      <c r="M368" s="1" t="str">
        <f>TEXT(BRF_CONTAS_A_PAGAR[[#This Row],[DATA VENC]],"AAAA")</f>
        <v>2023</v>
      </c>
      <c r="N368" s="1" t="str">
        <f>UPPER(TEXT(BRF_CONTAS_A_PAGAR[[#This Row],[DATA VENC]],"MMM"))</f>
        <v>MAR</v>
      </c>
      <c r="O368" s="1" t="str">
        <f>IF(BRF_CONTAS_A_PAGAR[[#This Row],[DATA DO PAGT]]="","",TEXT(BRF_CONTAS_A_PAGAR[[#This Row],[DATA DO PAGT]],"AAAA"))</f>
        <v>2023</v>
      </c>
      <c r="P368" s="1" t="str">
        <f>UPPER(IF(BRF_CONTAS_A_PAGAR[[#This Row],[DATA DO PAGT]]="","",TEXT(BRF_CONTAS_A_PAGAR[[#This Row],[DATA DO PAGT]],"MMM")))</f>
        <v>MAR</v>
      </c>
      <c r="Q368" s="1">
        <f>IFERROR(INDEX(BRF_MÊS_A_PAGAR[NUN_MÊS],MATCH(BRF_CONTAS_A_PAGAR[[#This Row],[MÊS_VENC]],BRF_MÊS_A_PAGAR[MÊS],0)),"")</f>
        <v>3</v>
      </c>
      <c r="R368" s="1">
        <f>IF(BRF_CONTAS_A_PAGAR[[#This Row],[MÊS_PGT]]="","",IFERROR(INDEX(BRF_MÊS_A_PAGAR[NUN_MÊS],MATCH(BRF_CONTAS_A_PAGAR[[#This Row],[MÊS_PGT]],BRF_MÊS_A_PAGAR[MÊS],0)),""))</f>
        <v>3</v>
      </c>
    </row>
    <row r="369" spans="1:18" x14ac:dyDescent="0.2">
      <c r="A369" s="3">
        <v>44989</v>
      </c>
      <c r="B369" s="1" t="s">
        <v>1146</v>
      </c>
      <c r="E369" s="4">
        <v>989.62</v>
      </c>
      <c r="F369" s="3">
        <v>44991</v>
      </c>
      <c r="G369" s="1" t="s">
        <v>1338</v>
      </c>
      <c r="H369" s="1" t="s">
        <v>1416</v>
      </c>
      <c r="I369" s="1" t="s">
        <v>1438</v>
      </c>
      <c r="J369" s="1" t="s">
        <v>1347</v>
      </c>
      <c r="K369" s="1" t="s">
        <v>1437</v>
      </c>
      <c r="M369" s="1" t="str">
        <f>TEXT(BRF_CONTAS_A_PAGAR[[#This Row],[DATA VENC]],"AAAA")</f>
        <v>2023</v>
      </c>
      <c r="N369" s="1" t="str">
        <f>UPPER(TEXT(BRF_CONTAS_A_PAGAR[[#This Row],[DATA VENC]],"MMM"))</f>
        <v>MAR</v>
      </c>
      <c r="O369" s="1" t="str">
        <f>IF(BRF_CONTAS_A_PAGAR[[#This Row],[DATA DO PAGT]]="","",TEXT(BRF_CONTAS_A_PAGAR[[#This Row],[DATA DO PAGT]],"AAAA"))</f>
        <v>2023</v>
      </c>
      <c r="P369" s="1" t="str">
        <f>UPPER(IF(BRF_CONTAS_A_PAGAR[[#This Row],[DATA DO PAGT]]="","",TEXT(BRF_CONTAS_A_PAGAR[[#This Row],[DATA DO PAGT]],"MMM")))</f>
        <v>MAR</v>
      </c>
      <c r="Q369" s="1">
        <f>IFERROR(INDEX(BRF_MÊS_A_PAGAR[NUN_MÊS],MATCH(BRF_CONTAS_A_PAGAR[[#This Row],[MÊS_VENC]],BRF_MÊS_A_PAGAR[MÊS],0)),"")</f>
        <v>3</v>
      </c>
      <c r="R369" s="1">
        <f>IF(BRF_CONTAS_A_PAGAR[[#This Row],[MÊS_PGT]]="","",IFERROR(INDEX(BRF_MÊS_A_PAGAR[NUN_MÊS],MATCH(BRF_CONTAS_A_PAGAR[[#This Row],[MÊS_PGT]],BRF_MÊS_A_PAGAR[MÊS],0)),""))</f>
        <v>3</v>
      </c>
    </row>
    <row r="370" spans="1:18" x14ac:dyDescent="0.2">
      <c r="A370" s="3">
        <v>44990</v>
      </c>
      <c r="B370" s="1" t="s">
        <v>1163</v>
      </c>
      <c r="E370" s="4">
        <v>18505.23</v>
      </c>
      <c r="F370" s="3">
        <v>44991</v>
      </c>
      <c r="G370" s="1" t="s">
        <v>1338</v>
      </c>
      <c r="H370" s="1" t="s">
        <v>1416</v>
      </c>
      <c r="I370" s="1" t="s">
        <v>1436</v>
      </c>
      <c r="J370" s="1" t="s">
        <v>1347</v>
      </c>
      <c r="K370" s="1" t="s">
        <v>1348</v>
      </c>
      <c r="M370" s="1" t="str">
        <f>TEXT(BRF_CONTAS_A_PAGAR[[#This Row],[DATA VENC]],"AAAA")</f>
        <v>2023</v>
      </c>
      <c r="N370" s="1" t="str">
        <f>UPPER(TEXT(BRF_CONTAS_A_PAGAR[[#This Row],[DATA VENC]],"MMM"))</f>
        <v>MAR</v>
      </c>
      <c r="O370" s="1" t="str">
        <f>IF(BRF_CONTAS_A_PAGAR[[#This Row],[DATA DO PAGT]]="","",TEXT(BRF_CONTAS_A_PAGAR[[#This Row],[DATA DO PAGT]],"AAAA"))</f>
        <v>2023</v>
      </c>
      <c r="P370" s="1" t="str">
        <f>UPPER(IF(BRF_CONTAS_A_PAGAR[[#This Row],[DATA DO PAGT]]="","",TEXT(BRF_CONTAS_A_PAGAR[[#This Row],[DATA DO PAGT]],"MMM")))</f>
        <v>MAR</v>
      </c>
      <c r="Q370" s="1">
        <f>IFERROR(INDEX(BRF_MÊS_A_PAGAR[NUN_MÊS],MATCH(BRF_CONTAS_A_PAGAR[[#This Row],[MÊS_VENC]],BRF_MÊS_A_PAGAR[MÊS],0)),"")</f>
        <v>3</v>
      </c>
      <c r="R370" s="1">
        <f>IF(BRF_CONTAS_A_PAGAR[[#This Row],[MÊS_PGT]]="","",IFERROR(INDEX(BRF_MÊS_A_PAGAR[NUN_MÊS],MATCH(BRF_CONTAS_A_PAGAR[[#This Row],[MÊS_PGT]],BRF_MÊS_A_PAGAR[MÊS],0)),""))</f>
        <v>3</v>
      </c>
    </row>
    <row r="371" spans="1:18" x14ac:dyDescent="0.2">
      <c r="A371" s="3">
        <v>44990</v>
      </c>
      <c r="B371" s="1" t="s">
        <v>1165</v>
      </c>
      <c r="E371" s="4">
        <v>700</v>
      </c>
      <c r="F371" s="3">
        <v>44991</v>
      </c>
      <c r="G371" s="1" t="s">
        <v>1338</v>
      </c>
      <c r="H371" s="1" t="s">
        <v>1416</v>
      </c>
      <c r="I371" s="1" t="s">
        <v>1434</v>
      </c>
      <c r="J371" s="1" t="s">
        <v>1417</v>
      </c>
      <c r="K371" s="1" t="s">
        <v>1348</v>
      </c>
      <c r="M371" s="1" t="str">
        <f>TEXT(BRF_CONTAS_A_PAGAR[[#This Row],[DATA VENC]],"AAAA")</f>
        <v>2023</v>
      </c>
      <c r="N371" s="1" t="str">
        <f>UPPER(TEXT(BRF_CONTAS_A_PAGAR[[#This Row],[DATA VENC]],"MMM"))</f>
        <v>MAR</v>
      </c>
      <c r="O371" s="1" t="str">
        <f>IF(BRF_CONTAS_A_PAGAR[[#This Row],[DATA DO PAGT]]="","",TEXT(BRF_CONTAS_A_PAGAR[[#This Row],[DATA DO PAGT]],"AAAA"))</f>
        <v>2023</v>
      </c>
      <c r="P371" s="1" t="str">
        <f>UPPER(IF(BRF_CONTAS_A_PAGAR[[#This Row],[DATA DO PAGT]]="","",TEXT(BRF_CONTAS_A_PAGAR[[#This Row],[DATA DO PAGT]],"MMM")))</f>
        <v>MAR</v>
      </c>
      <c r="Q371" s="1">
        <f>IFERROR(INDEX(BRF_MÊS_A_PAGAR[NUN_MÊS],MATCH(BRF_CONTAS_A_PAGAR[[#This Row],[MÊS_VENC]],BRF_MÊS_A_PAGAR[MÊS],0)),"")</f>
        <v>3</v>
      </c>
      <c r="R371" s="1">
        <f>IF(BRF_CONTAS_A_PAGAR[[#This Row],[MÊS_PGT]]="","",IFERROR(INDEX(BRF_MÊS_A_PAGAR[NUN_MÊS],MATCH(BRF_CONTAS_A_PAGAR[[#This Row],[MÊS_PGT]],BRF_MÊS_A_PAGAR[MÊS],0)),""))</f>
        <v>3</v>
      </c>
    </row>
    <row r="372" spans="1:18" x14ac:dyDescent="0.2">
      <c r="A372" s="3">
        <v>44991</v>
      </c>
      <c r="B372" s="1" t="s">
        <v>1144</v>
      </c>
      <c r="E372" s="4">
        <v>572.88</v>
      </c>
      <c r="F372" s="3">
        <v>44991</v>
      </c>
      <c r="G372" s="1" t="s">
        <v>1338</v>
      </c>
      <c r="H372" s="1" t="s">
        <v>1416</v>
      </c>
      <c r="I372" s="1" t="s">
        <v>1439</v>
      </c>
      <c r="J372" s="1" t="s">
        <v>1347</v>
      </c>
      <c r="K372" s="1" t="s">
        <v>1437</v>
      </c>
      <c r="M372" s="1" t="str">
        <f>TEXT(BRF_CONTAS_A_PAGAR[[#This Row],[DATA VENC]],"AAAA")</f>
        <v>2023</v>
      </c>
      <c r="N372" s="1" t="str">
        <f>UPPER(TEXT(BRF_CONTAS_A_PAGAR[[#This Row],[DATA VENC]],"MMM"))</f>
        <v>MAR</v>
      </c>
      <c r="O372" s="1" t="str">
        <f>IF(BRF_CONTAS_A_PAGAR[[#This Row],[DATA DO PAGT]]="","",TEXT(BRF_CONTAS_A_PAGAR[[#This Row],[DATA DO PAGT]],"AAAA"))</f>
        <v>2023</v>
      </c>
      <c r="P372" s="1" t="str">
        <f>UPPER(IF(BRF_CONTAS_A_PAGAR[[#This Row],[DATA DO PAGT]]="","",TEXT(BRF_CONTAS_A_PAGAR[[#This Row],[DATA DO PAGT]],"MMM")))</f>
        <v>MAR</v>
      </c>
      <c r="Q372" s="1">
        <f>IFERROR(INDEX(BRF_MÊS_A_PAGAR[NUN_MÊS],MATCH(BRF_CONTAS_A_PAGAR[[#This Row],[MÊS_VENC]],BRF_MÊS_A_PAGAR[MÊS],0)),"")</f>
        <v>3</v>
      </c>
      <c r="R372" s="1">
        <f>IF(BRF_CONTAS_A_PAGAR[[#This Row],[MÊS_PGT]]="","",IFERROR(INDEX(BRF_MÊS_A_PAGAR[NUN_MÊS],MATCH(BRF_CONTAS_A_PAGAR[[#This Row],[MÊS_PGT]],BRF_MÊS_A_PAGAR[MÊS],0)),""))</f>
        <v>3</v>
      </c>
    </row>
    <row r="373" spans="1:18" x14ac:dyDescent="0.2">
      <c r="A373" s="3">
        <v>44991</v>
      </c>
      <c r="B373" s="1" t="s">
        <v>1142</v>
      </c>
      <c r="E373" s="4">
        <v>7503.33</v>
      </c>
      <c r="F373" s="3">
        <v>44991</v>
      </c>
      <c r="G373" s="1" t="s">
        <v>1338</v>
      </c>
      <c r="H373" s="1" t="s">
        <v>1339</v>
      </c>
      <c r="I373" s="1" t="s">
        <v>3456</v>
      </c>
      <c r="J373" s="1" t="s">
        <v>1347</v>
      </c>
      <c r="K373" s="1" t="s">
        <v>1348</v>
      </c>
      <c r="M373" s="1" t="str">
        <f>TEXT(BRF_CONTAS_A_PAGAR[[#This Row],[DATA VENC]],"AAAA")</f>
        <v>2023</v>
      </c>
      <c r="N373" s="1" t="str">
        <f>UPPER(TEXT(BRF_CONTAS_A_PAGAR[[#This Row],[DATA VENC]],"MMM"))</f>
        <v>MAR</v>
      </c>
      <c r="O373" s="1" t="str">
        <f>IF(BRF_CONTAS_A_PAGAR[[#This Row],[DATA DO PAGT]]="","",TEXT(BRF_CONTAS_A_PAGAR[[#This Row],[DATA DO PAGT]],"AAAA"))</f>
        <v>2023</v>
      </c>
      <c r="P373" s="1" t="str">
        <f>UPPER(IF(BRF_CONTAS_A_PAGAR[[#This Row],[DATA DO PAGT]]="","",TEXT(BRF_CONTAS_A_PAGAR[[#This Row],[DATA DO PAGT]],"MMM")))</f>
        <v>MAR</v>
      </c>
      <c r="Q373" s="1">
        <f>IFERROR(INDEX(BRF_MÊS_A_PAGAR[NUN_MÊS],MATCH(BRF_CONTAS_A_PAGAR[[#This Row],[MÊS_VENC]],BRF_MÊS_A_PAGAR[MÊS],0)),"")</f>
        <v>3</v>
      </c>
      <c r="R373" s="1">
        <f>IF(BRF_CONTAS_A_PAGAR[[#This Row],[MÊS_PGT]]="","",IFERROR(INDEX(BRF_MÊS_A_PAGAR[NUN_MÊS],MATCH(BRF_CONTAS_A_PAGAR[[#This Row],[MÊS_PGT]],BRF_MÊS_A_PAGAR[MÊS],0)),""))</f>
        <v>3</v>
      </c>
    </row>
    <row r="374" spans="1:18" x14ac:dyDescent="0.2">
      <c r="A374" s="3">
        <v>44992</v>
      </c>
      <c r="B374" s="1" t="s">
        <v>1149</v>
      </c>
      <c r="E374" s="4">
        <v>4656.21</v>
      </c>
      <c r="F374" s="3">
        <v>44992</v>
      </c>
      <c r="G374" s="1" t="s">
        <v>1338</v>
      </c>
      <c r="H374" s="1" t="s">
        <v>1339</v>
      </c>
      <c r="I374" s="1" t="s">
        <v>3456</v>
      </c>
      <c r="J374" s="1" t="s">
        <v>1347</v>
      </c>
      <c r="K374" s="1" t="s">
        <v>1348</v>
      </c>
      <c r="M374" s="1" t="str">
        <f>TEXT(BRF_CONTAS_A_PAGAR[[#This Row],[DATA VENC]],"AAAA")</f>
        <v>2023</v>
      </c>
      <c r="N374" s="1" t="str">
        <f>UPPER(TEXT(BRF_CONTAS_A_PAGAR[[#This Row],[DATA VENC]],"MMM"))</f>
        <v>MAR</v>
      </c>
      <c r="O374" s="1" t="str">
        <f>IF(BRF_CONTAS_A_PAGAR[[#This Row],[DATA DO PAGT]]="","",TEXT(BRF_CONTAS_A_PAGAR[[#This Row],[DATA DO PAGT]],"AAAA"))</f>
        <v>2023</v>
      </c>
      <c r="P374" s="1" t="str">
        <f>UPPER(IF(BRF_CONTAS_A_PAGAR[[#This Row],[DATA DO PAGT]]="","",TEXT(BRF_CONTAS_A_PAGAR[[#This Row],[DATA DO PAGT]],"MMM")))</f>
        <v>MAR</v>
      </c>
      <c r="Q374" s="1">
        <f>IFERROR(INDEX(BRF_MÊS_A_PAGAR[NUN_MÊS],MATCH(BRF_CONTAS_A_PAGAR[[#This Row],[MÊS_VENC]],BRF_MÊS_A_PAGAR[MÊS],0)),"")</f>
        <v>3</v>
      </c>
      <c r="R374" s="1">
        <f>IF(BRF_CONTAS_A_PAGAR[[#This Row],[MÊS_PGT]]="","",IFERROR(INDEX(BRF_MÊS_A_PAGAR[NUN_MÊS],MATCH(BRF_CONTAS_A_PAGAR[[#This Row],[MÊS_PGT]],BRF_MÊS_A_PAGAR[MÊS],0)),""))</f>
        <v>3</v>
      </c>
    </row>
    <row r="375" spans="1:18" x14ac:dyDescent="0.2">
      <c r="A375" s="3">
        <v>44992</v>
      </c>
      <c r="B375" s="1" t="s">
        <v>1202</v>
      </c>
      <c r="E375" s="4">
        <v>450</v>
      </c>
      <c r="F375" s="3">
        <v>44992</v>
      </c>
      <c r="G375" s="1" t="s">
        <v>1338</v>
      </c>
      <c r="H375" s="1" t="s">
        <v>1416</v>
      </c>
      <c r="I375" s="1" t="s">
        <v>1442</v>
      </c>
      <c r="J375" s="1" t="s">
        <v>1347</v>
      </c>
      <c r="K375" s="1" t="s">
        <v>1516</v>
      </c>
      <c r="M375" s="1" t="str">
        <f>TEXT(BRF_CONTAS_A_PAGAR[[#This Row],[DATA VENC]],"AAAA")</f>
        <v>2023</v>
      </c>
      <c r="N375" s="1" t="str">
        <f>UPPER(TEXT(BRF_CONTAS_A_PAGAR[[#This Row],[DATA VENC]],"MMM"))</f>
        <v>MAR</v>
      </c>
      <c r="O375" s="1" t="str">
        <f>IF(BRF_CONTAS_A_PAGAR[[#This Row],[DATA DO PAGT]]="","",TEXT(BRF_CONTAS_A_PAGAR[[#This Row],[DATA DO PAGT]],"AAAA"))</f>
        <v>2023</v>
      </c>
      <c r="P375" s="1" t="str">
        <f>UPPER(IF(BRF_CONTAS_A_PAGAR[[#This Row],[DATA DO PAGT]]="","",TEXT(BRF_CONTAS_A_PAGAR[[#This Row],[DATA DO PAGT]],"MMM")))</f>
        <v>MAR</v>
      </c>
      <c r="Q375" s="1">
        <f>IFERROR(INDEX(BRF_MÊS_A_PAGAR[NUN_MÊS],MATCH(BRF_CONTAS_A_PAGAR[[#This Row],[MÊS_VENC]],BRF_MÊS_A_PAGAR[MÊS],0)),"")</f>
        <v>3</v>
      </c>
      <c r="R375" s="1">
        <f>IF(BRF_CONTAS_A_PAGAR[[#This Row],[MÊS_PGT]]="","",IFERROR(INDEX(BRF_MÊS_A_PAGAR[NUN_MÊS],MATCH(BRF_CONTAS_A_PAGAR[[#This Row],[MÊS_PGT]],BRF_MÊS_A_PAGAR[MÊS],0)),""))</f>
        <v>3</v>
      </c>
    </row>
    <row r="376" spans="1:18" x14ac:dyDescent="0.2">
      <c r="A376" s="3">
        <v>44992</v>
      </c>
      <c r="B376" s="1" t="s">
        <v>1260</v>
      </c>
      <c r="E376" s="4">
        <v>1618.1</v>
      </c>
      <c r="F376" s="3">
        <v>44992</v>
      </c>
      <c r="G376" s="1" t="s">
        <v>1338</v>
      </c>
      <c r="H376" s="1" t="s">
        <v>1416</v>
      </c>
      <c r="I376" s="1" t="s">
        <v>1456</v>
      </c>
      <c r="J376" s="1" t="s">
        <v>1417</v>
      </c>
      <c r="K376" s="1" t="s">
        <v>1516</v>
      </c>
      <c r="M376" s="1" t="str">
        <f>TEXT(BRF_CONTAS_A_PAGAR[[#This Row],[DATA VENC]],"AAAA")</f>
        <v>2023</v>
      </c>
      <c r="N376" s="1" t="str">
        <f>UPPER(TEXT(BRF_CONTAS_A_PAGAR[[#This Row],[DATA VENC]],"MMM"))</f>
        <v>MAR</v>
      </c>
      <c r="O376" s="1" t="str">
        <f>IF(BRF_CONTAS_A_PAGAR[[#This Row],[DATA DO PAGT]]="","",TEXT(BRF_CONTAS_A_PAGAR[[#This Row],[DATA DO PAGT]],"AAAA"))</f>
        <v>2023</v>
      </c>
      <c r="P376" s="1" t="str">
        <f>UPPER(IF(BRF_CONTAS_A_PAGAR[[#This Row],[DATA DO PAGT]]="","",TEXT(BRF_CONTAS_A_PAGAR[[#This Row],[DATA DO PAGT]],"MMM")))</f>
        <v>MAR</v>
      </c>
      <c r="Q376" s="1">
        <f>IFERROR(INDEX(BRF_MÊS_A_PAGAR[NUN_MÊS],MATCH(BRF_CONTAS_A_PAGAR[[#This Row],[MÊS_VENC]],BRF_MÊS_A_PAGAR[MÊS],0)),"")</f>
        <v>3</v>
      </c>
      <c r="R376" s="1">
        <f>IF(BRF_CONTAS_A_PAGAR[[#This Row],[MÊS_PGT]]="","",IFERROR(INDEX(BRF_MÊS_A_PAGAR[NUN_MÊS],MATCH(BRF_CONTAS_A_PAGAR[[#This Row],[MÊS_PGT]],BRF_MÊS_A_PAGAR[MÊS],0)),""))</f>
        <v>3</v>
      </c>
    </row>
    <row r="377" spans="1:18" x14ac:dyDescent="0.2">
      <c r="A377" s="3">
        <v>44993</v>
      </c>
      <c r="B377" s="1" t="s">
        <v>1261</v>
      </c>
      <c r="E377" s="4">
        <v>1526.55</v>
      </c>
      <c r="F377" s="3">
        <v>44993</v>
      </c>
      <c r="G377" s="1" t="s">
        <v>1338</v>
      </c>
      <c r="H377" s="1" t="s">
        <v>1416</v>
      </c>
      <c r="I377" s="1" t="s">
        <v>3457</v>
      </c>
      <c r="J377" s="1" t="s">
        <v>1417</v>
      </c>
      <c r="K377" s="1" t="s">
        <v>1348</v>
      </c>
      <c r="M377" s="1" t="str">
        <f>TEXT(BRF_CONTAS_A_PAGAR[[#This Row],[DATA VENC]],"AAAA")</f>
        <v>2023</v>
      </c>
      <c r="N377" s="1" t="str">
        <f>UPPER(TEXT(BRF_CONTAS_A_PAGAR[[#This Row],[DATA VENC]],"MMM"))</f>
        <v>MAR</v>
      </c>
      <c r="O377" s="1" t="str">
        <f>IF(BRF_CONTAS_A_PAGAR[[#This Row],[DATA DO PAGT]]="","",TEXT(BRF_CONTAS_A_PAGAR[[#This Row],[DATA DO PAGT]],"AAAA"))</f>
        <v>2023</v>
      </c>
      <c r="P377" s="1" t="str">
        <f>UPPER(IF(BRF_CONTAS_A_PAGAR[[#This Row],[DATA DO PAGT]]="","",TEXT(BRF_CONTAS_A_PAGAR[[#This Row],[DATA DO PAGT]],"MMM")))</f>
        <v>MAR</v>
      </c>
      <c r="Q377" s="1">
        <f>IFERROR(INDEX(BRF_MÊS_A_PAGAR[NUN_MÊS],MATCH(BRF_CONTAS_A_PAGAR[[#This Row],[MÊS_VENC]],BRF_MÊS_A_PAGAR[MÊS],0)),"")</f>
        <v>3</v>
      </c>
      <c r="R377" s="1">
        <f>IF(BRF_CONTAS_A_PAGAR[[#This Row],[MÊS_PGT]]="","",IFERROR(INDEX(BRF_MÊS_A_PAGAR[NUN_MÊS],MATCH(BRF_CONTAS_A_PAGAR[[#This Row],[MÊS_PGT]],BRF_MÊS_A_PAGAR[MÊS],0)),""))</f>
        <v>3</v>
      </c>
    </row>
    <row r="378" spans="1:18" x14ac:dyDescent="0.2">
      <c r="A378" s="3">
        <v>44993</v>
      </c>
      <c r="B378" s="1" t="s">
        <v>1262</v>
      </c>
      <c r="E378" s="4">
        <v>368.5</v>
      </c>
      <c r="F378" s="3">
        <v>44993</v>
      </c>
      <c r="G378" s="1" t="s">
        <v>1338</v>
      </c>
      <c r="H378" s="1" t="s">
        <v>1416</v>
      </c>
      <c r="I378" s="1" t="s">
        <v>3457</v>
      </c>
      <c r="J378" s="1" t="s">
        <v>1417</v>
      </c>
      <c r="K378" s="1" t="s">
        <v>1348</v>
      </c>
      <c r="M378" s="1" t="str">
        <f>TEXT(BRF_CONTAS_A_PAGAR[[#This Row],[DATA VENC]],"AAAA")</f>
        <v>2023</v>
      </c>
      <c r="N378" s="1" t="str">
        <f>UPPER(TEXT(BRF_CONTAS_A_PAGAR[[#This Row],[DATA VENC]],"MMM"))</f>
        <v>MAR</v>
      </c>
      <c r="O378" s="1" t="str">
        <f>IF(BRF_CONTAS_A_PAGAR[[#This Row],[DATA DO PAGT]]="","",TEXT(BRF_CONTAS_A_PAGAR[[#This Row],[DATA DO PAGT]],"AAAA"))</f>
        <v>2023</v>
      </c>
      <c r="P378" s="1" t="str">
        <f>UPPER(IF(BRF_CONTAS_A_PAGAR[[#This Row],[DATA DO PAGT]]="","",TEXT(BRF_CONTAS_A_PAGAR[[#This Row],[DATA DO PAGT]],"MMM")))</f>
        <v>MAR</v>
      </c>
      <c r="Q378" s="1">
        <f>IFERROR(INDEX(BRF_MÊS_A_PAGAR[NUN_MÊS],MATCH(BRF_CONTAS_A_PAGAR[[#This Row],[MÊS_VENC]],BRF_MÊS_A_PAGAR[MÊS],0)),"")</f>
        <v>3</v>
      </c>
      <c r="R378" s="1">
        <f>IF(BRF_CONTAS_A_PAGAR[[#This Row],[MÊS_PGT]]="","",IFERROR(INDEX(BRF_MÊS_A_PAGAR[NUN_MÊS],MATCH(BRF_CONTAS_A_PAGAR[[#This Row],[MÊS_PGT]],BRF_MÊS_A_PAGAR[MÊS],0)),""))</f>
        <v>3</v>
      </c>
    </row>
    <row r="379" spans="1:18" x14ac:dyDescent="0.2">
      <c r="A379" s="3">
        <v>44993</v>
      </c>
      <c r="B379" s="1" t="s">
        <v>1150</v>
      </c>
      <c r="E379" s="4">
        <v>1552.88</v>
      </c>
      <c r="F379" s="3">
        <v>44993</v>
      </c>
      <c r="G379" s="1" t="s">
        <v>1338</v>
      </c>
      <c r="H379" s="1" t="s">
        <v>1339</v>
      </c>
      <c r="I379" s="1" t="s">
        <v>3456</v>
      </c>
      <c r="J379" s="1" t="s">
        <v>1347</v>
      </c>
      <c r="K379" s="1" t="s">
        <v>1348</v>
      </c>
      <c r="M379" s="1" t="str">
        <f>TEXT(BRF_CONTAS_A_PAGAR[[#This Row],[DATA VENC]],"AAAA")</f>
        <v>2023</v>
      </c>
      <c r="N379" s="1" t="str">
        <f>UPPER(TEXT(BRF_CONTAS_A_PAGAR[[#This Row],[DATA VENC]],"MMM"))</f>
        <v>MAR</v>
      </c>
      <c r="O379" s="1" t="str">
        <f>IF(BRF_CONTAS_A_PAGAR[[#This Row],[DATA DO PAGT]]="","",TEXT(BRF_CONTAS_A_PAGAR[[#This Row],[DATA DO PAGT]],"AAAA"))</f>
        <v>2023</v>
      </c>
      <c r="P379" s="1" t="str">
        <f>UPPER(IF(BRF_CONTAS_A_PAGAR[[#This Row],[DATA DO PAGT]]="","",TEXT(BRF_CONTAS_A_PAGAR[[#This Row],[DATA DO PAGT]],"MMM")))</f>
        <v>MAR</v>
      </c>
      <c r="Q379" s="1">
        <f>IFERROR(INDEX(BRF_MÊS_A_PAGAR[NUN_MÊS],MATCH(BRF_CONTAS_A_PAGAR[[#This Row],[MÊS_VENC]],BRF_MÊS_A_PAGAR[MÊS],0)),"")</f>
        <v>3</v>
      </c>
      <c r="R379" s="1">
        <f>IF(BRF_CONTAS_A_PAGAR[[#This Row],[MÊS_PGT]]="","",IFERROR(INDEX(BRF_MÊS_A_PAGAR[NUN_MÊS],MATCH(BRF_CONTAS_A_PAGAR[[#This Row],[MÊS_PGT]],BRF_MÊS_A_PAGAR[MÊS],0)),""))</f>
        <v>3</v>
      </c>
    </row>
    <row r="380" spans="1:18" x14ac:dyDescent="0.2">
      <c r="A380" s="3">
        <v>44993</v>
      </c>
      <c r="B380" s="1" t="s">
        <v>1151</v>
      </c>
      <c r="E380" s="4">
        <v>1552.88</v>
      </c>
      <c r="F380" s="3">
        <v>44993</v>
      </c>
      <c r="G380" s="1" t="s">
        <v>1338</v>
      </c>
      <c r="H380" s="1" t="s">
        <v>1339</v>
      </c>
      <c r="I380" s="1" t="s">
        <v>3456</v>
      </c>
      <c r="J380" s="1" t="s">
        <v>1347</v>
      </c>
      <c r="K380" s="1" t="s">
        <v>1348</v>
      </c>
      <c r="M380" s="1" t="str">
        <f>TEXT(BRF_CONTAS_A_PAGAR[[#This Row],[DATA VENC]],"AAAA")</f>
        <v>2023</v>
      </c>
      <c r="N380" s="1" t="str">
        <f>UPPER(TEXT(BRF_CONTAS_A_PAGAR[[#This Row],[DATA VENC]],"MMM"))</f>
        <v>MAR</v>
      </c>
      <c r="O380" s="1" t="str">
        <f>IF(BRF_CONTAS_A_PAGAR[[#This Row],[DATA DO PAGT]]="","",TEXT(BRF_CONTAS_A_PAGAR[[#This Row],[DATA DO PAGT]],"AAAA"))</f>
        <v>2023</v>
      </c>
      <c r="P380" s="1" t="str">
        <f>UPPER(IF(BRF_CONTAS_A_PAGAR[[#This Row],[DATA DO PAGT]]="","",TEXT(BRF_CONTAS_A_PAGAR[[#This Row],[DATA DO PAGT]],"MMM")))</f>
        <v>MAR</v>
      </c>
      <c r="Q380" s="1">
        <f>IFERROR(INDEX(BRF_MÊS_A_PAGAR[NUN_MÊS],MATCH(BRF_CONTAS_A_PAGAR[[#This Row],[MÊS_VENC]],BRF_MÊS_A_PAGAR[MÊS],0)),"")</f>
        <v>3</v>
      </c>
      <c r="R380" s="1">
        <f>IF(BRF_CONTAS_A_PAGAR[[#This Row],[MÊS_PGT]]="","",IFERROR(INDEX(BRF_MÊS_A_PAGAR[NUN_MÊS],MATCH(BRF_CONTAS_A_PAGAR[[#This Row],[MÊS_PGT]],BRF_MÊS_A_PAGAR[MÊS],0)),""))</f>
        <v>3</v>
      </c>
    </row>
    <row r="381" spans="1:18" x14ac:dyDescent="0.2">
      <c r="A381" s="3">
        <v>44993</v>
      </c>
      <c r="B381" s="1" t="s">
        <v>1243</v>
      </c>
      <c r="E381" s="4">
        <v>749.7</v>
      </c>
      <c r="F381" s="3">
        <v>44993</v>
      </c>
      <c r="G381" s="1" t="s">
        <v>1338</v>
      </c>
      <c r="H381" s="1" t="s">
        <v>1416</v>
      </c>
      <c r="I381" s="1" t="s">
        <v>3457</v>
      </c>
      <c r="J381" s="1" t="s">
        <v>1417</v>
      </c>
      <c r="K381" s="1" t="s">
        <v>1348</v>
      </c>
      <c r="M381" s="1" t="str">
        <f>TEXT(BRF_CONTAS_A_PAGAR[[#This Row],[DATA VENC]],"AAAA")</f>
        <v>2023</v>
      </c>
      <c r="N381" s="1" t="str">
        <f>UPPER(TEXT(BRF_CONTAS_A_PAGAR[[#This Row],[DATA VENC]],"MMM"))</f>
        <v>MAR</v>
      </c>
      <c r="O381" s="1" t="str">
        <f>IF(BRF_CONTAS_A_PAGAR[[#This Row],[DATA DO PAGT]]="","",TEXT(BRF_CONTAS_A_PAGAR[[#This Row],[DATA DO PAGT]],"AAAA"))</f>
        <v>2023</v>
      </c>
      <c r="P381" s="1" t="str">
        <f>UPPER(IF(BRF_CONTAS_A_PAGAR[[#This Row],[DATA DO PAGT]]="","",TEXT(BRF_CONTAS_A_PAGAR[[#This Row],[DATA DO PAGT]],"MMM")))</f>
        <v>MAR</v>
      </c>
      <c r="Q381" s="1">
        <f>IFERROR(INDEX(BRF_MÊS_A_PAGAR[NUN_MÊS],MATCH(BRF_CONTAS_A_PAGAR[[#This Row],[MÊS_VENC]],BRF_MÊS_A_PAGAR[MÊS],0)),"")</f>
        <v>3</v>
      </c>
      <c r="R381" s="1">
        <f>IF(BRF_CONTAS_A_PAGAR[[#This Row],[MÊS_PGT]]="","",IFERROR(INDEX(BRF_MÊS_A_PAGAR[NUN_MÊS],MATCH(BRF_CONTAS_A_PAGAR[[#This Row],[MÊS_PGT]],BRF_MÊS_A_PAGAR[MÊS],0)),""))</f>
        <v>3</v>
      </c>
    </row>
    <row r="382" spans="1:18" x14ac:dyDescent="0.2">
      <c r="A382" s="3">
        <v>44993</v>
      </c>
      <c r="B382" s="1" t="s">
        <v>1152</v>
      </c>
      <c r="E382" s="4">
        <v>9402</v>
      </c>
      <c r="F382" s="3">
        <v>44993</v>
      </c>
      <c r="G382" s="1" t="s">
        <v>1338</v>
      </c>
      <c r="H382" s="1" t="s">
        <v>1339</v>
      </c>
      <c r="I382" s="1" t="s">
        <v>3456</v>
      </c>
      <c r="J382" s="1" t="s">
        <v>1347</v>
      </c>
      <c r="K382" s="1" t="s">
        <v>1348</v>
      </c>
      <c r="M382" s="1" t="str">
        <f>TEXT(BRF_CONTAS_A_PAGAR[[#This Row],[DATA VENC]],"AAAA")</f>
        <v>2023</v>
      </c>
      <c r="N382" s="1" t="str">
        <f>UPPER(TEXT(BRF_CONTAS_A_PAGAR[[#This Row],[DATA VENC]],"MMM"))</f>
        <v>MAR</v>
      </c>
      <c r="O382" s="1" t="str">
        <f>IF(BRF_CONTAS_A_PAGAR[[#This Row],[DATA DO PAGT]]="","",TEXT(BRF_CONTAS_A_PAGAR[[#This Row],[DATA DO PAGT]],"AAAA"))</f>
        <v>2023</v>
      </c>
      <c r="P382" s="1" t="str">
        <f>UPPER(IF(BRF_CONTAS_A_PAGAR[[#This Row],[DATA DO PAGT]]="","",TEXT(BRF_CONTAS_A_PAGAR[[#This Row],[DATA DO PAGT]],"MMM")))</f>
        <v>MAR</v>
      </c>
      <c r="Q382" s="1">
        <f>IFERROR(INDEX(BRF_MÊS_A_PAGAR[NUN_MÊS],MATCH(BRF_CONTAS_A_PAGAR[[#This Row],[MÊS_VENC]],BRF_MÊS_A_PAGAR[MÊS],0)),"")</f>
        <v>3</v>
      </c>
      <c r="R382" s="1">
        <f>IF(BRF_CONTAS_A_PAGAR[[#This Row],[MÊS_PGT]]="","",IFERROR(INDEX(BRF_MÊS_A_PAGAR[NUN_MÊS],MATCH(BRF_CONTAS_A_PAGAR[[#This Row],[MÊS_PGT]],BRF_MÊS_A_PAGAR[MÊS],0)),""))</f>
        <v>3</v>
      </c>
    </row>
    <row r="383" spans="1:18" x14ac:dyDescent="0.2">
      <c r="A383" s="3">
        <v>44994</v>
      </c>
      <c r="B383" s="1" t="s">
        <v>1242</v>
      </c>
      <c r="E383" s="4">
        <v>521.41</v>
      </c>
      <c r="F383" s="3">
        <v>44994</v>
      </c>
      <c r="G383" s="1" t="s">
        <v>1338</v>
      </c>
      <c r="H383" s="1" t="s">
        <v>1416</v>
      </c>
      <c r="I383" s="1" t="s">
        <v>3457</v>
      </c>
      <c r="J383" s="1" t="s">
        <v>1417</v>
      </c>
      <c r="K383" s="1" t="s">
        <v>1348</v>
      </c>
      <c r="M383" s="1" t="str">
        <f>TEXT(BRF_CONTAS_A_PAGAR[[#This Row],[DATA VENC]],"AAAA")</f>
        <v>2023</v>
      </c>
      <c r="N383" s="1" t="str">
        <f>UPPER(TEXT(BRF_CONTAS_A_PAGAR[[#This Row],[DATA VENC]],"MMM"))</f>
        <v>MAR</v>
      </c>
      <c r="O383" s="1" t="str">
        <f>IF(BRF_CONTAS_A_PAGAR[[#This Row],[DATA DO PAGT]]="","",TEXT(BRF_CONTAS_A_PAGAR[[#This Row],[DATA DO PAGT]],"AAAA"))</f>
        <v>2023</v>
      </c>
      <c r="P383" s="1" t="str">
        <f>UPPER(IF(BRF_CONTAS_A_PAGAR[[#This Row],[DATA DO PAGT]]="","",TEXT(BRF_CONTAS_A_PAGAR[[#This Row],[DATA DO PAGT]],"MMM")))</f>
        <v>MAR</v>
      </c>
      <c r="Q383" s="1">
        <f>IFERROR(INDEX(BRF_MÊS_A_PAGAR[NUN_MÊS],MATCH(BRF_CONTAS_A_PAGAR[[#This Row],[MÊS_VENC]],BRF_MÊS_A_PAGAR[MÊS],0)),"")</f>
        <v>3</v>
      </c>
      <c r="R383" s="1">
        <f>IF(BRF_CONTAS_A_PAGAR[[#This Row],[MÊS_PGT]]="","",IFERROR(INDEX(BRF_MÊS_A_PAGAR[NUN_MÊS],MATCH(BRF_CONTAS_A_PAGAR[[#This Row],[MÊS_PGT]],BRF_MÊS_A_PAGAR[MÊS],0)),""))</f>
        <v>3</v>
      </c>
    </row>
    <row r="384" spans="1:18" x14ac:dyDescent="0.2">
      <c r="A384" s="3">
        <v>44995</v>
      </c>
      <c r="B384" s="1" t="s">
        <v>1264</v>
      </c>
      <c r="E384" s="4">
        <v>149.9</v>
      </c>
      <c r="F384" s="3">
        <v>44995</v>
      </c>
      <c r="G384" s="1" t="s">
        <v>1338</v>
      </c>
      <c r="H384" s="1" t="s">
        <v>1416</v>
      </c>
      <c r="I384" s="1" t="s">
        <v>1430</v>
      </c>
      <c r="J384" s="1" t="s">
        <v>1347</v>
      </c>
      <c r="K384" s="1" t="s">
        <v>1364</v>
      </c>
      <c r="M384" s="1" t="str">
        <f>TEXT(BRF_CONTAS_A_PAGAR[[#This Row],[DATA VENC]],"AAAA")</f>
        <v>2023</v>
      </c>
      <c r="N384" s="1" t="str">
        <f>UPPER(TEXT(BRF_CONTAS_A_PAGAR[[#This Row],[DATA VENC]],"MMM"))</f>
        <v>MAR</v>
      </c>
      <c r="O384" s="1" t="str">
        <f>IF(BRF_CONTAS_A_PAGAR[[#This Row],[DATA DO PAGT]]="","",TEXT(BRF_CONTAS_A_PAGAR[[#This Row],[DATA DO PAGT]],"AAAA"))</f>
        <v>2023</v>
      </c>
      <c r="P384" s="1" t="str">
        <f>UPPER(IF(BRF_CONTAS_A_PAGAR[[#This Row],[DATA DO PAGT]]="","",TEXT(BRF_CONTAS_A_PAGAR[[#This Row],[DATA DO PAGT]],"MMM")))</f>
        <v>MAR</v>
      </c>
      <c r="Q384" s="1">
        <f>IFERROR(INDEX(BRF_MÊS_A_PAGAR[NUN_MÊS],MATCH(BRF_CONTAS_A_PAGAR[[#This Row],[MÊS_VENC]],BRF_MÊS_A_PAGAR[MÊS],0)),"")</f>
        <v>3</v>
      </c>
      <c r="R384" s="1">
        <f>IF(BRF_CONTAS_A_PAGAR[[#This Row],[MÊS_PGT]]="","",IFERROR(INDEX(BRF_MÊS_A_PAGAR[NUN_MÊS],MATCH(BRF_CONTAS_A_PAGAR[[#This Row],[MÊS_PGT]],BRF_MÊS_A_PAGAR[MÊS],0)),""))</f>
        <v>3</v>
      </c>
    </row>
    <row r="385" spans="1:18" x14ac:dyDescent="0.2">
      <c r="A385" s="3">
        <v>44995</v>
      </c>
      <c r="B385" s="1" t="s">
        <v>1181</v>
      </c>
      <c r="E385" s="4">
        <v>349.56</v>
      </c>
      <c r="F385" s="3">
        <v>44995</v>
      </c>
      <c r="G385" s="1" t="s">
        <v>1338</v>
      </c>
      <c r="H385" s="1" t="s">
        <v>1435</v>
      </c>
      <c r="I385" s="1" t="s">
        <v>1498</v>
      </c>
      <c r="J385" s="1" t="s">
        <v>1417</v>
      </c>
      <c r="K385" s="1" t="s">
        <v>1437</v>
      </c>
      <c r="M385" s="1" t="str">
        <f>TEXT(BRF_CONTAS_A_PAGAR[[#This Row],[DATA VENC]],"AAAA")</f>
        <v>2023</v>
      </c>
      <c r="N385" s="1" t="str">
        <f>UPPER(TEXT(BRF_CONTAS_A_PAGAR[[#This Row],[DATA VENC]],"MMM"))</f>
        <v>MAR</v>
      </c>
      <c r="O385" s="1" t="str">
        <f>IF(BRF_CONTAS_A_PAGAR[[#This Row],[DATA DO PAGT]]="","",TEXT(BRF_CONTAS_A_PAGAR[[#This Row],[DATA DO PAGT]],"AAAA"))</f>
        <v>2023</v>
      </c>
      <c r="P385" s="1" t="str">
        <f>UPPER(IF(BRF_CONTAS_A_PAGAR[[#This Row],[DATA DO PAGT]]="","",TEXT(BRF_CONTAS_A_PAGAR[[#This Row],[DATA DO PAGT]],"MMM")))</f>
        <v>MAR</v>
      </c>
      <c r="Q385" s="1">
        <f>IFERROR(INDEX(BRF_MÊS_A_PAGAR[NUN_MÊS],MATCH(BRF_CONTAS_A_PAGAR[[#This Row],[MÊS_VENC]],BRF_MÊS_A_PAGAR[MÊS],0)),"")</f>
        <v>3</v>
      </c>
      <c r="R385" s="1">
        <f>IF(BRF_CONTAS_A_PAGAR[[#This Row],[MÊS_PGT]]="","",IFERROR(INDEX(BRF_MÊS_A_PAGAR[NUN_MÊS],MATCH(BRF_CONTAS_A_PAGAR[[#This Row],[MÊS_PGT]],BRF_MÊS_A_PAGAR[MÊS],0)),""))</f>
        <v>3</v>
      </c>
    </row>
    <row r="386" spans="1:18" x14ac:dyDescent="0.2">
      <c r="A386" s="3">
        <v>44995</v>
      </c>
      <c r="B386" s="1" t="s">
        <v>1263</v>
      </c>
      <c r="E386" s="4">
        <v>607.91</v>
      </c>
      <c r="F386" s="3">
        <v>44995</v>
      </c>
      <c r="G386" s="1" t="s">
        <v>1338</v>
      </c>
      <c r="H386" s="1" t="s">
        <v>1416</v>
      </c>
      <c r="I386" s="1" t="s">
        <v>3457</v>
      </c>
      <c r="J386" s="1" t="s">
        <v>1417</v>
      </c>
      <c r="K386" s="1" t="s">
        <v>1348</v>
      </c>
      <c r="M386" s="1" t="str">
        <f>TEXT(BRF_CONTAS_A_PAGAR[[#This Row],[DATA VENC]],"AAAA")</f>
        <v>2023</v>
      </c>
      <c r="N386" s="1" t="str">
        <f>UPPER(TEXT(BRF_CONTAS_A_PAGAR[[#This Row],[DATA VENC]],"MMM"))</f>
        <v>MAR</v>
      </c>
      <c r="O386" s="1" t="str">
        <f>IF(BRF_CONTAS_A_PAGAR[[#This Row],[DATA DO PAGT]]="","",TEXT(BRF_CONTAS_A_PAGAR[[#This Row],[DATA DO PAGT]],"AAAA"))</f>
        <v>2023</v>
      </c>
      <c r="P386" s="1" t="str">
        <f>UPPER(IF(BRF_CONTAS_A_PAGAR[[#This Row],[DATA DO PAGT]]="","",TEXT(BRF_CONTAS_A_PAGAR[[#This Row],[DATA DO PAGT]],"MMM")))</f>
        <v>MAR</v>
      </c>
      <c r="Q386" s="1">
        <f>IFERROR(INDEX(BRF_MÊS_A_PAGAR[NUN_MÊS],MATCH(BRF_CONTAS_A_PAGAR[[#This Row],[MÊS_VENC]],BRF_MÊS_A_PAGAR[MÊS],0)),"")</f>
        <v>3</v>
      </c>
      <c r="R386" s="1">
        <f>IF(BRF_CONTAS_A_PAGAR[[#This Row],[MÊS_PGT]]="","",IFERROR(INDEX(BRF_MÊS_A_PAGAR[NUN_MÊS],MATCH(BRF_CONTAS_A_PAGAR[[#This Row],[MÊS_PGT]],BRF_MÊS_A_PAGAR[MÊS],0)),""))</f>
        <v>3</v>
      </c>
    </row>
    <row r="387" spans="1:18" x14ac:dyDescent="0.2">
      <c r="A387" s="3">
        <v>44995</v>
      </c>
      <c r="B387" s="1" t="s">
        <v>1182</v>
      </c>
      <c r="E387" s="4">
        <v>3561.27</v>
      </c>
      <c r="F387" s="3">
        <v>44995</v>
      </c>
      <c r="G387" s="1" t="s">
        <v>1338</v>
      </c>
      <c r="H387" s="1" t="s">
        <v>1435</v>
      </c>
      <c r="I387" s="1" t="s">
        <v>1498</v>
      </c>
      <c r="J387" s="1" t="s">
        <v>1417</v>
      </c>
      <c r="K387" s="1" t="s">
        <v>1348</v>
      </c>
      <c r="M387" s="1" t="str">
        <f>TEXT(BRF_CONTAS_A_PAGAR[[#This Row],[DATA VENC]],"AAAA")</f>
        <v>2023</v>
      </c>
      <c r="N387" s="1" t="str">
        <f>UPPER(TEXT(BRF_CONTAS_A_PAGAR[[#This Row],[DATA VENC]],"MMM"))</f>
        <v>MAR</v>
      </c>
      <c r="O387" s="1" t="str">
        <f>IF(BRF_CONTAS_A_PAGAR[[#This Row],[DATA DO PAGT]]="","",TEXT(BRF_CONTAS_A_PAGAR[[#This Row],[DATA DO PAGT]],"AAAA"))</f>
        <v>2023</v>
      </c>
      <c r="P387" s="1" t="str">
        <f>UPPER(IF(BRF_CONTAS_A_PAGAR[[#This Row],[DATA DO PAGT]]="","",TEXT(BRF_CONTAS_A_PAGAR[[#This Row],[DATA DO PAGT]],"MMM")))</f>
        <v>MAR</v>
      </c>
      <c r="Q387" s="1">
        <f>IFERROR(INDEX(BRF_MÊS_A_PAGAR[NUN_MÊS],MATCH(BRF_CONTAS_A_PAGAR[[#This Row],[MÊS_VENC]],BRF_MÊS_A_PAGAR[MÊS],0)),"")</f>
        <v>3</v>
      </c>
      <c r="R387" s="1">
        <f>IF(BRF_CONTAS_A_PAGAR[[#This Row],[MÊS_PGT]]="","",IFERROR(INDEX(BRF_MÊS_A_PAGAR[NUN_MÊS],MATCH(BRF_CONTAS_A_PAGAR[[#This Row],[MÊS_PGT]],BRF_MÊS_A_PAGAR[MÊS],0)),""))</f>
        <v>3</v>
      </c>
    </row>
    <row r="388" spans="1:18" x14ac:dyDescent="0.2">
      <c r="A388" s="3">
        <v>44995</v>
      </c>
      <c r="B388" s="1" t="s">
        <v>1153</v>
      </c>
      <c r="E388" s="4">
        <v>272.45999999999998</v>
      </c>
      <c r="F388" s="3">
        <v>44995</v>
      </c>
      <c r="G388" s="1" t="s">
        <v>1338</v>
      </c>
      <c r="H388" s="1" t="s">
        <v>1416</v>
      </c>
      <c r="I388" s="1" t="s">
        <v>1499</v>
      </c>
      <c r="J388" s="1" t="s">
        <v>1347</v>
      </c>
      <c r="K388" s="1" t="s">
        <v>1516</v>
      </c>
      <c r="M388" s="1" t="str">
        <f>TEXT(BRF_CONTAS_A_PAGAR[[#This Row],[DATA VENC]],"AAAA")</f>
        <v>2023</v>
      </c>
      <c r="N388" s="1" t="str">
        <f>UPPER(TEXT(BRF_CONTAS_A_PAGAR[[#This Row],[DATA VENC]],"MMM"))</f>
        <v>MAR</v>
      </c>
      <c r="O388" s="1" t="str">
        <f>IF(BRF_CONTAS_A_PAGAR[[#This Row],[DATA DO PAGT]]="","",TEXT(BRF_CONTAS_A_PAGAR[[#This Row],[DATA DO PAGT]],"AAAA"))</f>
        <v>2023</v>
      </c>
      <c r="P388" s="1" t="str">
        <f>UPPER(IF(BRF_CONTAS_A_PAGAR[[#This Row],[DATA DO PAGT]]="","",TEXT(BRF_CONTAS_A_PAGAR[[#This Row],[DATA DO PAGT]],"MMM")))</f>
        <v>MAR</v>
      </c>
      <c r="Q388" s="1">
        <f>IFERROR(INDEX(BRF_MÊS_A_PAGAR[NUN_MÊS],MATCH(BRF_CONTAS_A_PAGAR[[#This Row],[MÊS_VENC]],BRF_MÊS_A_PAGAR[MÊS],0)),"")</f>
        <v>3</v>
      </c>
      <c r="R388" s="1">
        <f>IF(BRF_CONTAS_A_PAGAR[[#This Row],[MÊS_PGT]]="","",IFERROR(INDEX(BRF_MÊS_A_PAGAR[NUN_MÊS],MATCH(BRF_CONTAS_A_PAGAR[[#This Row],[MÊS_PGT]],BRF_MÊS_A_PAGAR[MÊS],0)),""))</f>
        <v>3</v>
      </c>
    </row>
    <row r="389" spans="1:18" x14ac:dyDescent="0.2">
      <c r="A389" s="3">
        <v>44995</v>
      </c>
      <c r="B389" s="1" t="s">
        <v>1250</v>
      </c>
      <c r="E389" s="4">
        <v>1000</v>
      </c>
      <c r="F389" s="3">
        <v>44995</v>
      </c>
      <c r="G389" s="1" t="s">
        <v>1338</v>
      </c>
      <c r="H389" s="1" t="s">
        <v>1416</v>
      </c>
      <c r="I389" s="1" t="s">
        <v>1509</v>
      </c>
      <c r="J389" s="1" t="s">
        <v>1347</v>
      </c>
      <c r="K389" s="1" t="s">
        <v>1516</v>
      </c>
      <c r="M389" s="1" t="str">
        <f>TEXT(BRF_CONTAS_A_PAGAR[[#This Row],[DATA VENC]],"AAAA")</f>
        <v>2023</v>
      </c>
      <c r="N389" s="1" t="str">
        <f>UPPER(TEXT(BRF_CONTAS_A_PAGAR[[#This Row],[DATA VENC]],"MMM"))</f>
        <v>MAR</v>
      </c>
      <c r="O389" s="1" t="str">
        <f>IF(BRF_CONTAS_A_PAGAR[[#This Row],[DATA DO PAGT]]="","",TEXT(BRF_CONTAS_A_PAGAR[[#This Row],[DATA DO PAGT]],"AAAA"))</f>
        <v>2023</v>
      </c>
      <c r="P389" s="1" t="str">
        <f>UPPER(IF(BRF_CONTAS_A_PAGAR[[#This Row],[DATA DO PAGT]]="","",TEXT(BRF_CONTAS_A_PAGAR[[#This Row],[DATA DO PAGT]],"MMM")))</f>
        <v>MAR</v>
      </c>
      <c r="Q389" s="1">
        <f>IFERROR(INDEX(BRF_MÊS_A_PAGAR[NUN_MÊS],MATCH(BRF_CONTAS_A_PAGAR[[#This Row],[MÊS_VENC]],BRF_MÊS_A_PAGAR[MÊS],0)),"")</f>
        <v>3</v>
      </c>
      <c r="R389" s="1">
        <f>IF(BRF_CONTAS_A_PAGAR[[#This Row],[MÊS_PGT]]="","",IFERROR(INDEX(BRF_MÊS_A_PAGAR[NUN_MÊS],MATCH(BRF_CONTAS_A_PAGAR[[#This Row],[MÊS_PGT]],BRF_MÊS_A_PAGAR[MÊS],0)),""))</f>
        <v>3</v>
      </c>
    </row>
    <row r="390" spans="1:18" x14ac:dyDescent="0.2">
      <c r="A390" s="3">
        <v>44996</v>
      </c>
      <c r="B390" s="1" t="s">
        <v>1265</v>
      </c>
      <c r="E390" s="4">
        <v>110</v>
      </c>
      <c r="F390" s="3">
        <v>44998</v>
      </c>
      <c r="G390" s="1" t="s">
        <v>1338</v>
      </c>
      <c r="H390" s="1" t="s">
        <v>1416</v>
      </c>
      <c r="I390" s="1" t="s">
        <v>3457</v>
      </c>
      <c r="J390" s="1" t="s">
        <v>1417</v>
      </c>
      <c r="K390" s="1" t="s">
        <v>1348</v>
      </c>
      <c r="M390" s="1" t="str">
        <f>TEXT(BRF_CONTAS_A_PAGAR[[#This Row],[DATA VENC]],"AAAA")</f>
        <v>2023</v>
      </c>
      <c r="N390" s="1" t="str">
        <f>UPPER(TEXT(BRF_CONTAS_A_PAGAR[[#This Row],[DATA VENC]],"MMM"))</f>
        <v>MAR</v>
      </c>
      <c r="O390" s="1" t="str">
        <f>IF(BRF_CONTAS_A_PAGAR[[#This Row],[DATA DO PAGT]]="","",TEXT(BRF_CONTAS_A_PAGAR[[#This Row],[DATA DO PAGT]],"AAAA"))</f>
        <v>2023</v>
      </c>
      <c r="P390" s="1" t="str">
        <f>UPPER(IF(BRF_CONTAS_A_PAGAR[[#This Row],[DATA DO PAGT]]="","",TEXT(BRF_CONTAS_A_PAGAR[[#This Row],[DATA DO PAGT]],"MMM")))</f>
        <v>MAR</v>
      </c>
      <c r="Q390" s="1">
        <f>IFERROR(INDEX(BRF_MÊS_A_PAGAR[NUN_MÊS],MATCH(BRF_CONTAS_A_PAGAR[[#This Row],[MÊS_VENC]],BRF_MÊS_A_PAGAR[MÊS],0)),"")</f>
        <v>3</v>
      </c>
      <c r="R390" s="1">
        <f>IF(BRF_CONTAS_A_PAGAR[[#This Row],[MÊS_PGT]]="","",IFERROR(INDEX(BRF_MÊS_A_PAGAR[NUN_MÊS],MATCH(BRF_CONTAS_A_PAGAR[[#This Row],[MÊS_PGT]],BRF_MÊS_A_PAGAR[MÊS],0)),""))</f>
        <v>3</v>
      </c>
    </row>
    <row r="391" spans="1:18" x14ac:dyDescent="0.2">
      <c r="A391" s="3">
        <v>44996</v>
      </c>
      <c r="B391" s="1" t="s">
        <v>1156</v>
      </c>
      <c r="E391" s="4">
        <v>65.78</v>
      </c>
      <c r="F391" s="3">
        <v>44998</v>
      </c>
      <c r="G391" s="1" t="s">
        <v>1338</v>
      </c>
      <c r="H391" s="1" t="s">
        <v>1416</v>
      </c>
      <c r="I391" s="1" t="s">
        <v>1502</v>
      </c>
      <c r="J391" s="1" t="s">
        <v>1347</v>
      </c>
      <c r="K391" s="1" t="s">
        <v>1503</v>
      </c>
      <c r="M391" s="1" t="str">
        <f>TEXT(BRF_CONTAS_A_PAGAR[[#This Row],[DATA VENC]],"AAAA")</f>
        <v>2023</v>
      </c>
      <c r="N391" s="1" t="str">
        <f>UPPER(TEXT(BRF_CONTAS_A_PAGAR[[#This Row],[DATA VENC]],"MMM"))</f>
        <v>MAR</v>
      </c>
      <c r="O391" s="1" t="str">
        <f>IF(BRF_CONTAS_A_PAGAR[[#This Row],[DATA DO PAGT]]="","",TEXT(BRF_CONTAS_A_PAGAR[[#This Row],[DATA DO PAGT]],"AAAA"))</f>
        <v>2023</v>
      </c>
      <c r="P391" s="1" t="str">
        <f>UPPER(IF(BRF_CONTAS_A_PAGAR[[#This Row],[DATA DO PAGT]]="","",TEXT(BRF_CONTAS_A_PAGAR[[#This Row],[DATA DO PAGT]],"MMM")))</f>
        <v>MAR</v>
      </c>
      <c r="Q391" s="1">
        <f>IFERROR(INDEX(BRF_MÊS_A_PAGAR[NUN_MÊS],MATCH(BRF_CONTAS_A_PAGAR[[#This Row],[MÊS_VENC]],BRF_MÊS_A_PAGAR[MÊS],0)),"")</f>
        <v>3</v>
      </c>
      <c r="R391" s="1">
        <f>IF(BRF_CONTAS_A_PAGAR[[#This Row],[MÊS_PGT]]="","",IFERROR(INDEX(BRF_MÊS_A_PAGAR[NUN_MÊS],MATCH(BRF_CONTAS_A_PAGAR[[#This Row],[MÊS_PGT]],BRF_MÊS_A_PAGAR[MÊS],0)),""))</f>
        <v>3</v>
      </c>
    </row>
    <row r="392" spans="1:18" x14ac:dyDescent="0.2">
      <c r="A392" s="3">
        <v>44998</v>
      </c>
      <c r="B392" s="1" t="s">
        <v>1149</v>
      </c>
      <c r="E392" s="4">
        <v>4656.21</v>
      </c>
      <c r="F392" s="3">
        <v>44998</v>
      </c>
      <c r="G392" s="1" t="s">
        <v>1338</v>
      </c>
      <c r="H392" s="1" t="s">
        <v>1339</v>
      </c>
      <c r="I392" s="1" t="s">
        <v>3456</v>
      </c>
      <c r="J392" s="1" t="s">
        <v>1347</v>
      </c>
      <c r="K392" s="1" t="s">
        <v>1348</v>
      </c>
      <c r="M392" s="1" t="str">
        <f>TEXT(BRF_CONTAS_A_PAGAR[[#This Row],[DATA VENC]],"AAAA")</f>
        <v>2023</v>
      </c>
      <c r="N392" s="1" t="str">
        <f>UPPER(TEXT(BRF_CONTAS_A_PAGAR[[#This Row],[DATA VENC]],"MMM"))</f>
        <v>MAR</v>
      </c>
      <c r="O392" s="1" t="str">
        <f>IF(BRF_CONTAS_A_PAGAR[[#This Row],[DATA DO PAGT]]="","",TEXT(BRF_CONTAS_A_PAGAR[[#This Row],[DATA DO PAGT]],"AAAA"))</f>
        <v>2023</v>
      </c>
      <c r="P392" s="1" t="str">
        <f>UPPER(IF(BRF_CONTAS_A_PAGAR[[#This Row],[DATA DO PAGT]]="","",TEXT(BRF_CONTAS_A_PAGAR[[#This Row],[DATA DO PAGT]],"MMM")))</f>
        <v>MAR</v>
      </c>
      <c r="Q392" s="1">
        <f>IFERROR(INDEX(BRF_MÊS_A_PAGAR[NUN_MÊS],MATCH(BRF_CONTAS_A_PAGAR[[#This Row],[MÊS_VENC]],BRF_MÊS_A_PAGAR[MÊS],0)),"")</f>
        <v>3</v>
      </c>
      <c r="R392" s="1">
        <f>IF(BRF_CONTAS_A_PAGAR[[#This Row],[MÊS_PGT]]="","",IFERROR(INDEX(BRF_MÊS_A_PAGAR[NUN_MÊS],MATCH(BRF_CONTAS_A_PAGAR[[#This Row],[MÊS_PGT]],BRF_MÊS_A_PAGAR[MÊS],0)),""))</f>
        <v>3</v>
      </c>
    </row>
    <row r="393" spans="1:18" x14ac:dyDescent="0.2">
      <c r="A393" s="3">
        <v>44998</v>
      </c>
      <c r="B393" s="1" t="s">
        <v>1266</v>
      </c>
      <c r="E393" s="4">
        <v>109.99</v>
      </c>
      <c r="F393" s="3">
        <v>44998</v>
      </c>
      <c r="G393" s="1" t="s">
        <v>1338</v>
      </c>
      <c r="H393" s="1" t="s">
        <v>1416</v>
      </c>
      <c r="I393" s="1" t="s">
        <v>1499</v>
      </c>
      <c r="J393" s="1" t="s">
        <v>1347</v>
      </c>
      <c r="K393" s="1" t="s">
        <v>1516</v>
      </c>
      <c r="M393" s="1" t="str">
        <f>TEXT(BRF_CONTAS_A_PAGAR[[#This Row],[DATA VENC]],"AAAA")</f>
        <v>2023</v>
      </c>
      <c r="N393" s="1" t="str">
        <f>UPPER(TEXT(BRF_CONTAS_A_PAGAR[[#This Row],[DATA VENC]],"MMM"))</f>
        <v>MAR</v>
      </c>
      <c r="O393" s="1" t="str">
        <f>IF(BRF_CONTAS_A_PAGAR[[#This Row],[DATA DO PAGT]]="","",TEXT(BRF_CONTAS_A_PAGAR[[#This Row],[DATA DO PAGT]],"AAAA"))</f>
        <v>2023</v>
      </c>
      <c r="P393" s="1" t="str">
        <f>UPPER(IF(BRF_CONTAS_A_PAGAR[[#This Row],[DATA DO PAGT]]="","",TEXT(BRF_CONTAS_A_PAGAR[[#This Row],[DATA DO PAGT]],"MMM")))</f>
        <v>MAR</v>
      </c>
      <c r="Q393" s="1">
        <f>IFERROR(INDEX(BRF_MÊS_A_PAGAR[NUN_MÊS],MATCH(BRF_CONTAS_A_PAGAR[[#This Row],[MÊS_VENC]],BRF_MÊS_A_PAGAR[MÊS],0)),"")</f>
        <v>3</v>
      </c>
      <c r="R393" s="1">
        <f>IF(BRF_CONTAS_A_PAGAR[[#This Row],[MÊS_PGT]]="","",IFERROR(INDEX(BRF_MÊS_A_PAGAR[NUN_MÊS],MATCH(BRF_CONTAS_A_PAGAR[[#This Row],[MÊS_PGT]],BRF_MÊS_A_PAGAR[MÊS],0)),""))</f>
        <v>3</v>
      </c>
    </row>
    <row r="394" spans="1:18" x14ac:dyDescent="0.2">
      <c r="A394" s="3">
        <v>44999</v>
      </c>
      <c r="B394" s="1" t="s">
        <v>1268</v>
      </c>
      <c r="E394" s="4">
        <v>186.4</v>
      </c>
      <c r="F394" s="3">
        <v>44999</v>
      </c>
      <c r="G394" s="1" t="s">
        <v>1338</v>
      </c>
      <c r="H394" s="1" t="s">
        <v>1416</v>
      </c>
      <c r="I394" s="1" t="s">
        <v>1507</v>
      </c>
      <c r="J394" s="1" t="s">
        <v>1417</v>
      </c>
      <c r="K394" s="1" t="s">
        <v>1348</v>
      </c>
      <c r="M394" s="1" t="str">
        <f>TEXT(BRF_CONTAS_A_PAGAR[[#This Row],[DATA VENC]],"AAAA")</f>
        <v>2023</v>
      </c>
      <c r="N394" s="1" t="str">
        <f>UPPER(TEXT(BRF_CONTAS_A_PAGAR[[#This Row],[DATA VENC]],"MMM"))</f>
        <v>MAR</v>
      </c>
      <c r="O394" s="1" t="str">
        <f>IF(BRF_CONTAS_A_PAGAR[[#This Row],[DATA DO PAGT]]="","",TEXT(BRF_CONTAS_A_PAGAR[[#This Row],[DATA DO PAGT]],"AAAA"))</f>
        <v>2023</v>
      </c>
      <c r="P394" s="1" t="str">
        <f>UPPER(IF(BRF_CONTAS_A_PAGAR[[#This Row],[DATA DO PAGT]]="","",TEXT(BRF_CONTAS_A_PAGAR[[#This Row],[DATA DO PAGT]],"MMM")))</f>
        <v>MAR</v>
      </c>
      <c r="Q394" s="1">
        <f>IFERROR(INDEX(BRF_MÊS_A_PAGAR[NUN_MÊS],MATCH(BRF_CONTAS_A_PAGAR[[#This Row],[MÊS_VENC]],BRF_MÊS_A_PAGAR[MÊS],0)),"")</f>
        <v>3</v>
      </c>
      <c r="R394" s="1">
        <f>IF(BRF_CONTAS_A_PAGAR[[#This Row],[MÊS_PGT]]="","",IFERROR(INDEX(BRF_MÊS_A_PAGAR[NUN_MÊS],MATCH(BRF_CONTAS_A_PAGAR[[#This Row],[MÊS_PGT]],BRF_MÊS_A_PAGAR[MÊS],0)),""))</f>
        <v>3</v>
      </c>
    </row>
    <row r="395" spans="1:18" x14ac:dyDescent="0.2">
      <c r="A395" s="3">
        <v>44999</v>
      </c>
      <c r="B395" s="1" t="s">
        <v>1267</v>
      </c>
      <c r="E395" s="4">
        <v>384.51</v>
      </c>
      <c r="F395" s="3">
        <v>44999</v>
      </c>
      <c r="G395" s="1" t="s">
        <v>1338</v>
      </c>
      <c r="H395" s="1" t="s">
        <v>1416</v>
      </c>
      <c r="I395" s="1" t="s">
        <v>1513</v>
      </c>
      <c r="J395" s="1" t="s">
        <v>1417</v>
      </c>
      <c r="K395" s="1" t="s">
        <v>1516</v>
      </c>
      <c r="M395" s="1" t="str">
        <f>TEXT(BRF_CONTAS_A_PAGAR[[#This Row],[DATA VENC]],"AAAA")</f>
        <v>2023</v>
      </c>
      <c r="N395" s="1" t="str">
        <f>UPPER(TEXT(BRF_CONTAS_A_PAGAR[[#This Row],[DATA VENC]],"MMM"))</f>
        <v>MAR</v>
      </c>
      <c r="O395" s="1" t="str">
        <f>IF(BRF_CONTAS_A_PAGAR[[#This Row],[DATA DO PAGT]]="","",TEXT(BRF_CONTAS_A_PAGAR[[#This Row],[DATA DO PAGT]],"AAAA"))</f>
        <v>2023</v>
      </c>
      <c r="P395" s="1" t="str">
        <f>UPPER(IF(BRF_CONTAS_A_PAGAR[[#This Row],[DATA DO PAGT]]="","",TEXT(BRF_CONTAS_A_PAGAR[[#This Row],[DATA DO PAGT]],"MMM")))</f>
        <v>MAR</v>
      </c>
      <c r="Q395" s="1">
        <f>IFERROR(INDEX(BRF_MÊS_A_PAGAR[NUN_MÊS],MATCH(BRF_CONTAS_A_PAGAR[[#This Row],[MÊS_VENC]],BRF_MÊS_A_PAGAR[MÊS],0)),"")</f>
        <v>3</v>
      </c>
      <c r="R395" s="1">
        <f>IF(BRF_CONTAS_A_PAGAR[[#This Row],[MÊS_PGT]]="","",IFERROR(INDEX(BRF_MÊS_A_PAGAR[NUN_MÊS],MATCH(BRF_CONTAS_A_PAGAR[[#This Row],[MÊS_PGT]],BRF_MÊS_A_PAGAR[MÊS],0)),""))</f>
        <v>3</v>
      </c>
    </row>
    <row r="396" spans="1:18" x14ac:dyDescent="0.2">
      <c r="A396" s="3">
        <v>45000</v>
      </c>
      <c r="B396" s="1" t="s">
        <v>1269</v>
      </c>
      <c r="E396" s="4">
        <v>559.46</v>
      </c>
      <c r="F396" s="3">
        <v>45000</v>
      </c>
      <c r="G396" s="1" t="s">
        <v>1338</v>
      </c>
      <c r="H396" s="1" t="s">
        <v>1416</v>
      </c>
      <c r="I396" s="1" t="s">
        <v>3457</v>
      </c>
      <c r="J396" s="1" t="s">
        <v>1417</v>
      </c>
      <c r="K396" s="1" t="s">
        <v>1348</v>
      </c>
      <c r="M396" s="1" t="str">
        <f>TEXT(BRF_CONTAS_A_PAGAR[[#This Row],[DATA VENC]],"AAAA")</f>
        <v>2023</v>
      </c>
      <c r="N396" s="1" t="str">
        <f>UPPER(TEXT(BRF_CONTAS_A_PAGAR[[#This Row],[DATA VENC]],"MMM"))</f>
        <v>MAR</v>
      </c>
      <c r="O396" s="1" t="str">
        <f>IF(BRF_CONTAS_A_PAGAR[[#This Row],[DATA DO PAGT]]="","",TEXT(BRF_CONTAS_A_PAGAR[[#This Row],[DATA DO PAGT]],"AAAA"))</f>
        <v>2023</v>
      </c>
      <c r="P396" s="1" t="str">
        <f>UPPER(IF(BRF_CONTAS_A_PAGAR[[#This Row],[DATA DO PAGT]]="","",TEXT(BRF_CONTAS_A_PAGAR[[#This Row],[DATA DO PAGT]],"MMM")))</f>
        <v>MAR</v>
      </c>
      <c r="Q396" s="1">
        <f>IFERROR(INDEX(BRF_MÊS_A_PAGAR[NUN_MÊS],MATCH(BRF_CONTAS_A_PAGAR[[#This Row],[MÊS_VENC]],BRF_MÊS_A_PAGAR[MÊS],0)),"")</f>
        <v>3</v>
      </c>
      <c r="R396" s="1">
        <f>IF(BRF_CONTAS_A_PAGAR[[#This Row],[MÊS_PGT]]="","",IFERROR(INDEX(BRF_MÊS_A_PAGAR[NUN_MÊS],MATCH(BRF_CONTAS_A_PAGAR[[#This Row],[MÊS_PGT]],BRF_MÊS_A_PAGAR[MÊS],0)),""))</f>
        <v>3</v>
      </c>
    </row>
    <row r="397" spans="1:18" x14ac:dyDescent="0.2">
      <c r="A397" s="3">
        <v>45000</v>
      </c>
      <c r="B397" s="1" t="s">
        <v>1271</v>
      </c>
      <c r="E397" s="4">
        <v>400</v>
      </c>
      <c r="F397" s="3">
        <v>45000</v>
      </c>
      <c r="G397" s="1" t="s">
        <v>1338</v>
      </c>
      <c r="H397" s="1" t="s">
        <v>1416</v>
      </c>
      <c r="I397" s="1" t="s">
        <v>3457</v>
      </c>
      <c r="J397" s="1" t="s">
        <v>1417</v>
      </c>
      <c r="K397" s="1" t="s">
        <v>1348</v>
      </c>
      <c r="M397" s="1" t="str">
        <f>TEXT(BRF_CONTAS_A_PAGAR[[#This Row],[DATA VENC]],"AAAA")</f>
        <v>2023</v>
      </c>
      <c r="N397" s="1" t="str">
        <f>UPPER(TEXT(BRF_CONTAS_A_PAGAR[[#This Row],[DATA VENC]],"MMM"))</f>
        <v>MAR</v>
      </c>
      <c r="O397" s="1" t="str">
        <f>IF(BRF_CONTAS_A_PAGAR[[#This Row],[DATA DO PAGT]]="","",TEXT(BRF_CONTAS_A_PAGAR[[#This Row],[DATA DO PAGT]],"AAAA"))</f>
        <v>2023</v>
      </c>
      <c r="P397" s="1" t="str">
        <f>UPPER(IF(BRF_CONTAS_A_PAGAR[[#This Row],[DATA DO PAGT]]="","",TEXT(BRF_CONTAS_A_PAGAR[[#This Row],[DATA DO PAGT]],"MMM")))</f>
        <v>MAR</v>
      </c>
      <c r="Q397" s="1">
        <f>IFERROR(INDEX(BRF_MÊS_A_PAGAR[NUN_MÊS],MATCH(BRF_CONTAS_A_PAGAR[[#This Row],[MÊS_VENC]],BRF_MÊS_A_PAGAR[MÊS],0)),"")</f>
        <v>3</v>
      </c>
      <c r="R397" s="1">
        <f>IF(BRF_CONTAS_A_PAGAR[[#This Row],[MÊS_PGT]]="","",IFERROR(INDEX(BRF_MÊS_A_PAGAR[NUN_MÊS],MATCH(BRF_CONTAS_A_PAGAR[[#This Row],[MÊS_PGT]],BRF_MÊS_A_PAGAR[MÊS],0)),""))</f>
        <v>3</v>
      </c>
    </row>
    <row r="398" spans="1:18" x14ac:dyDescent="0.2">
      <c r="A398" s="3">
        <v>45000</v>
      </c>
      <c r="B398" s="1" t="s">
        <v>1272</v>
      </c>
      <c r="E398" s="4">
        <v>640</v>
      </c>
      <c r="F398" s="3">
        <v>45000</v>
      </c>
      <c r="G398" s="1" t="s">
        <v>1338</v>
      </c>
      <c r="H398" s="1" t="s">
        <v>1416</v>
      </c>
      <c r="I398" s="1" t="s">
        <v>3457</v>
      </c>
      <c r="J398" s="1" t="s">
        <v>1417</v>
      </c>
      <c r="K398" s="1" t="s">
        <v>1348</v>
      </c>
      <c r="M398" s="1" t="str">
        <f>TEXT(BRF_CONTAS_A_PAGAR[[#This Row],[DATA VENC]],"AAAA")</f>
        <v>2023</v>
      </c>
      <c r="N398" s="1" t="str">
        <f>UPPER(TEXT(BRF_CONTAS_A_PAGAR[[#This Row],[DATA VENC]],"MMM"))</f>
        <v>MAR</v>
      </c>
      <c r="O398" s="1" t="str">
        <f>IF(BRF_CONTAS_A_PAGAR[[#This Row],[DATA DO PAGT]]="","",TEXT(BRF_CONTAS_A_PAGAR[[#This Row],[DATA DO PAGT]],"AAAA"))</f>
        <v>2023</v>
      </c>
      <c r="P398" s="1" t="str">
        <f>UPPER(IF(BRF_CONTAS_A_PAGAR[[#This Row],[DATA DO PAGT]]="","",TEXT(BRF_CONTAS_A_PAGAR[[#This Row],[DATA DO PAGT]],"MMM")))</f>
        <v>MAR</v>
      </c>
      <c r="Q398" s="1">
        <f>IFERROR(INDEX(BRF_MÊS_A_PAGAR[NUN_MÊS],MATCH(BRF_CONTAS_A_PAGAR[[#This Row],[MÊS_VENC]],BRF_MÊS_A_PAGAR[MÊS],0)),"")</f>
        <v>3</v>
      </c>
      <c r="R398" s="1">
        <f>IF(BRF_CONTAS_A_PAGAR[[#This Row],[MÊS_PGT]]="","",IFERROR(INDEX(BRF_MÊS_A_PAGAR[NUN_MÊS],MATCH(BRF_CONTAS_A_PAGAR[[#This Row],[MÊS_PGT]],BRF_MÊS_A_PAGAR[MÊS],0)),""))</f>
        <v>3</v>
      </c>
    </row>
    <row r="399" spans="1:18" x14ac:dyDescent="0.2">
      <c r="A399" s="3">
        <v>45000</v>
      </c>
      <c r="B399" s="1" t="s">
        <v>1270</v>
      </c>
      <c r="E399" s="4">
        <v>389.54</v>
      </c>
      <c r="F399" s="3">
        <v>45000</v>
      </c>
      <c r="G399" s="1" t="s">
        <v>1338</v>
      </c>
      <c r="H399" s="1" t="s">
        <v>1416</v>
      </c>
      <c r="I399" s="1" t="s">
        <v>1501</v>
      </c>
      <c r="J399" s="1" t="s">
        <v>1347</v>
      </c>
      <c r="K399" s="1" t="s">
        <v>1516</v>
      </c>
      <c r="L399" s="1" t="s">
        <v>3387</v>
      </c>
      <c r="M399" s="1" t="str">
        <f>TEXT(BRF_CONTAS_A_PAGAR[[#This Row],[DATA VENC]],"AAAA")</f>
        <v>2023</v>
      </c>
      <c r="N399" s="1" t="str">
        <f>UPPER(TEXT(BRF_CONTAS_A_PAGAR[[#This Row],[DATA VENC]],"MMM"))</f>
        <v>MAR</v>
      </c>
      <c r="O399" s="1" t="str">
        <f>IF(BRF_CONTAS_A_PAGAR[[#This Row],[DATA DO PAGT]]="","",TEXT(BRF_CONTAS_A_PAGAR[[#This Row],[DATA DO PAGT]],"AAAA"))</f>
        <v>2023</v>
      </c>
      <c r="P399" s="1" t="str">
        <f>UPPER(IF(BRF_CONTAS_A_PAGAR[[#This Row],[DATA DO PAGT]]="","",TEXT(BRF_CONTAS_A_PAGAR[[#This Row],[DATA DO PAGT]],"MMM")))</f>
        <v>MAR</v>
      </c>
      <c r="Q399" s="1">
        <f>IFERROR(INDEX(BRF_MÊS_A_PAGAR[NUN_MÊS],MATCH(BRF_CONTAS_A_PAGAR[[#This Row],[MÊS_VENC]],BRF_MÊS_A_PAGAR[MÊS],0)),"")</f>
        <v>3</v>
      </c>
      <c r="R399" s="1">
        <f>IF(BRF_CONTAS_A_PAGAR[[#This Row],[MÊS_PGT]]="","",IFERROR(INDEX(BRF_MÊS_A_PAGAR[NUN_MÊS],MATCH(BRF_CONTAS_A_PAGAR[[#This Row],[MÊS_PGT]],BRF_MÊS_A_PAGAR[MÊS],0)),""))</f>
        <v>3</v>
      </c>
    </row>
    <row r="400" spans="1:18" x14ac:dyDescent="0.2">
      <c r="A400" s="3">
        <v>45001</v>
      </c>
      <c r="B400" s="1" t="s">
        <v>1273</v>
      </c>
      <c r="E400" s="4">
        <v>620</v>
      </c>
      <c r="F400" s="3">
        <v>45001</v>
      </c>
      <c r="G400" s="1" t="s">
        <v>1338</v>
      </c>
      <c r="H400" s="1" t="s">
        <v>1416</v>
      </c>
      <c r="I400" s="1" t="s">
        <v>3457</v>
      </c>
      <c r="J400" s="1" t="s">
        <v>1417</v>
      </c>
      <c r="K400" s="1" t="s">
        <v>1348</v>
      </c>
      <c r="M400" s="1" t="str">
        <f>TEXT(BRF_CONTAS_A_PAGAR[[#This Row],[DATA VENC]],"AAAA")</f>
        <v>2023</v>
      </c>
      <c r="N400" s="1" t="str">
        <f>UPPER(TEXT(BRF_CONTAS_A_PAGAR[[#This Row],[DATA VENC]],"MMM"))</f>
        <v>MAR</v>
      </c>
      <c r="O400" s="1" t="str">
        <f>IF(BRF_CONTAS_A_PAGAR[[#This Row],[DATA DO PAGT]]="","",TEXT(BRF_CONTAS_A_PAGAR[[#This Row],[DATA DO PAGT]],"AAAA"))</f>
        <v>2023</v>
      </c>
      <c r="P400" s="1" t="str">
        <f>UPPER(IF(BRF_CONTAS_A_PAGAR[[#This Row],[DATA DO PAGT]]="","",TEXT(BRF_CONTAS_A_PAGAR[[#This Row],[DATA DO PAGT]],"MMM")))</f>
        <v>MAR</v>
      </c>
      <c r="Q400" s="1">
        <f>IFERROR(INDEX(BRF_MÊS_A_PAGAR[NUN_MÊS],MATCH(BRF_CONTAS_A_PAGAR[[#This Row],[MÊS_VENC]],BRF_MÊS_A_PAGAR[MÊS],0)),"")</f>
        <v>3</v>
      </c>
      <c r="R400" s="1">
        <f>IF(BRF_CONTAS_A_PAGAR[[#This Row],[MÊS_PGT]]="","",IFERROR(INDEX(BRF_MÊS_A_PAGAR[NUN_MÊS],MATCH(BRF_CONTAS_A_PAGAR[[#This Row],[MÊS_PGT]],BRF_MÊS_A_PAGAR[MÊS],0)),""))</f>
        <v>3</v>
      </c>
    </row>
    <row r="401" spans="1:18" x14ac:dyDescent="0.2">
      <c r="A401" s="3">
        <v>45002</v>
      </c>
      <c r="B401" s="1" t="s">
        <v>1157</v>
      </c>
      <c r="E401" s="4">
        <v>321.49</v>
      </c>
      <c r="F401" s="3">
        <v>45002</v>
      </c>
      <c r="G401" s="1" t="s">
        <v>1338</v>
      </c>
      <c r="H401" s="1" t="s">
        <v>1416</v>
      </c>
      <c r="I401" s="1" t="s">
        <v>1499</v>
      </c>
      <c r="J401" s="1" t="s">
        <v>1347</v>
      </c>
      <c r="K401" s="1" t="s">
        <v>1516</v>
      </c>
      <c r="M401" s="1" t="str">
        <f>TEXT(BRF_CONTAS_A_PAGAR[[#This Row],[DATA VENC]],"AAAA")</f>
        <v>2023</v>
      </c>
      <c r="N401" s="1" t="str">
        <f>UPPER(TEXT(BRF_CONTAS_A_PAGAR[[#This Row],[DATA VENC]],"MMM"))</f>
        <v>MAR</v>
      </c>
      <c r="O401" s="1" t="str">
        <f>IF(BRF_CONTAS_A_PAGAR[[#This Row],[DATA DO PAGT]]="","",TEXT(BRF_CONTAS_A_PAGAR[[#This Row],[DATA DO PAGT]],"AAAA"))</f>
        <v>2023</v>
      </c>
      <c r="P401" s="1" t="str">
        <f>UPPER(IF(BRF_CONTAS_A_PAGAR[[#This Row],[DATA DO PAGT]]="","",TEXT(BRF_CONTAS_A_PAGAR[[#This Row],[DATA DO PAGT]],"MMM")))</f>
        <v>MAR</v>
      </c>
      <c r="Q401" s="1">
        <f>IFERROR(INDEX(BRF_MÊS_A_PAGAR[NUN_MÊS],MATCH(BRF_CONTAS_A_PAGAR[[#This Row],[MÊS_VENC]],BRF_MÊS_A_PAGAR[MÊS],0)),"")</f>
        <v>3</v>
      </c>
      <c r="R401" s="1">
        <f>IF(BRF_CONTAS_A_PAGAR[[#This Row],[MÊS_PGT]]="","",IFERROR(INDEX(BRF_MÊS_A_PAGAR[NUN_MÊS],MATCH(BRF_CONTAS_A_PAGAR[[#This Row],[MÊS_PGT]],BRF_MÊS_A_PAGAR[MÊS],0)),""))</f>
        <v>3</v>
      </c>
    </row>
    <row r="402" spans="1:18" x14ac:dyDescent="0.2">
      <c r="A402" s="3">
        <v>45002</v>
      </c>
      <c r="B402" s="1" t="s">
        <v>1274</v>
      </c>
      <c r="E402" s="4">
        <v>115.34</v>
      </c>
      <c r="F402" s="3">
        <v>45002</v>
      </c>
      <c r="G402" s="1" t="s">
        <v>1338</v>
      </c>
      <c r="H402" s="1" t="s">
        <v>1416</v>
      </c>
      <c r="I402" s="1" t="s">
        <v>1513</v>
      </c>
      <c r="J402" s="1" t="s">
        <v>1417</v>
      </c>
      <c r="K402" s="1" t="s">
        <v>1516</v>
      </c>
      <c r="M402" s="1" t="str">
        <f>TEXT(BRF_CONTAS_A_PAGAR[[#This Row],[DATA VENC]],"AAAA")</f>
        <v>2023</v>
      </c>
      <c r="N402" s="1" t="str">
        <f>UPPER(TEXT(BRF_CONTAS_A_PAGAR[[#This Row],[DATA VENC]],"MMM"))</f>
        <v>MAR</v>
      </c>
      <c r="O402" s="1" t="str">
        <f>IF(BRF_CONTAS_A_PAGAR[[#This Row],[DATA DO PAGT]]="","",TEXT(BRF_CONTAS_A_PAGAR[[#This Row],[DATA DO PAGT]],"AAAA"))</f>
        <v>2023</v>
      </c>
      <c r="P402" s="1" t="str">
        <f>UPPER(IF(BRF_CONTAS_A_PAGAR[[#This Row],[DATA DO PAGT]]="","",TEXT(BRF_CONTAS_A_PAGAR[[#This Row],[DATA DO PAGT]],"MMM")))</f>
        <v>MAR</v>
      </c>
      <c r="Q402" s="1">
        <f>IFERROR(INDEX(BRF_MÊS_A_PAGAR[NUN_MÊS],MATCH(BRF_CONTAS_A_PAGAR[[#This Row],[MÊS_VENC]],BRF_MÊS_A_PAGAR[MÊS],0)),"")</f>
        <v>3</v>
      </c>
      <c r="R402" s="1">
        <f>IF(BRF_CONTAS_A_PAGAR[[#This Row],[MÊS_PGT]]="","",IFERROR(INDEX(BRF_MÊS_A_PAGAR[NUN_MÊS],MATCH(BRF_CONTAS_A_PAGAR[[#This Row],[MÊS_PGT]],BRF_MÊS_A_PAGAR[MÊS],0)),""))</f>
        <v>3</v>
      </c>
    </row>
    <row r="403" spans="1:18" x14ac:dyDescent="0.2">
      <c r="A403" s="3">
        <v>45002</v>
      </c>
      <c r="B403" s="1" t="s">
        <v>1158</v>
      </c>
      <c r="E403" s="4">
        <v>598.23</v>
      </c>
      <c r="F403" s="3">
        <v>45002</v>
      </c>
      <c r="G403" s="1" t="s">
        <v>1338</v>
      </c>
      <c r="H403" s="1" t="s">
        <v>1416</v>
      </c>
      <c r="I403" s="1" t="s">
        <v>1500</v>
      </c>
      <c r="J403" s="1" t="s">
        <v>1347</v>
      </c>
      <c r="K403" s="1" t="s">
        <v>1516</v>
      </c>
      <c r="M403" s="1" t="str">
        <f>TEXT(BRF_CONTAS_A_PAGAR[[#This Row],[DATA VENC]],"AAAA")</f>
        <v>2023</v>
      </c>
      <c r="N403" s="1" t="str">
        <f>UPPER(TEXT(BRF_CONTAS_A_PAGAR[[#This Row],[DATA VENC]],"MMM"))</f>
        <v>MAR</v>
      </c>
      <c r="O403" s="1" t="str">
        <f>IF(BRF_CONTAS_A_PAGAR[[#This Row],[DATA DO PAGT]]="","",TEXT(BRF_CONTAS_A_PAGAR[[#This Row],[DATA DO PAGT]],"AAAA"))</f>
        <v>2023</v>
      </c>
      <c r="P403" s="1" t="str">
        <f>UPPER(IF(BRF_CONTAS_A_PAGAR[[#This Row],[DATA DO PAGT]]="","",TEXT(BRF_CONTAS_A_PAGAR[[#This Row],[DATA DO PAGT]],"MMM")))</f>
        <v>MAR</v>
      </c>
      <c r="Q403" s="1">
        <f>IFERROR(INDEX(BRF_MÊS_A_PAGAR[NUN_MÊS],MATCH(BRF_CONTAS_A_PAGAR[[#This Row],[MÊS_VENC]],BRF_MÊS_A_PAGAR[MÊS],0)),"")</f>
        <v>3</v>
      </c>
      <c r="R403" s="1">
        <f>IF(BRF_CONTAS_A_PAGAR[[#This Row],[MÊS_PGT]]="","",IFERROR(INDEX(BRF_MÊS_A_PAGAR[NUN_MÊS],MATCH(BRF_CONTAS_A_PAGAR[[#This Row],[MÊS_PGT]],BRF_MÊS_A_PAGAR[MÊS],0)),""))</f>
        <v>3</v>
      </c>
    </row>
    <row r="404" spans="1:18" x14ac:dyDescent="0.2">
      <c r="A404" s="3">
        <v>45003</v>
      </c>
      <c r="B404" s="1" t="s">
        <v>1163</v>
      </c>
      <c r="C404" s="1" t="s">
        <v>1341</v>
      </c>
      <c r="E404" s="4">
        <v>11822.21</v>
      </c>
      <c r="F404" s="3">
        <v>45005</v>
      </c>
      <c r="G404" s="1" t="s">
        <v>1338</v>
      </c>
      <c r="H404" s="1" t="s">
        <v>1416</v>
      </c>
      <c r="I404" s="1" t="s">
        <v>1436</v>
      </c>
      <c r="J404" s="1" t="s">
        <v>1347</v>
      </c>
      <c r="K404" s="1" t="s">
        <v>1348</v>
      </c>
      <c r="M404" s="1" t="str">
        <f>TEXT(BRF_CONTAS_A_PAGAR[[#This Row],[DATA VENC]],"AAAA")</f>
        <v>2023</v>
      </c>
      <c r="N404" s="1" t="str">
        <f>UPPER(TEXT(BRF_CONTAS_A_PAGAR[[#This Row],[DATA VENC]],"MMM"))</f>
        <v>MAR</v>
      </c>
      <c r="O404" s="1" t="str">
        <f>IF(BRF_CONTAS_A_PAGAR[[#This Row],[DATA DO PAGT]]="","",TEXT(BRF_CONTAS_A_PAGAR[[#This Row],[DATA DO PAGT]],"AAAA"))</f>
        <v>2023</v>
      </c>
      <c r="P404" s="1" t="str">
        <f>UPPER(IF(BRF_CONTAS_A_PAGAR[[#This Row],[DATA DO PAGT]]="","",TEXT(BRF_CONTAS_A_PAGAR[[#This Row],[DATA DO PAGT]],"MMM")))</f>
        <v>MAR</v>
      </c>
      <c r="Q404" s="1">
        <f>IFERROR(INDEX(BRF_MÊS_A_PAGAR[NUN_MÊS],MATCH(BRF_CONTAS_A_PAGAR[[#This Row],[MÊS_VENC]],BRF_MÊS_A_PAGAR[MÊS],0)),"")</f>
        <v>3</v>
      </c>
      <c r="R404" s="1">
        <f>IF(BRF_CONTAS_A_PAGAR[[#This Row],[MÊS_PGT]]="","",IFERROR(INDEX(BRF_MÊS_A_PAGAR[NUN_MÊS],MATCH(BRF_CONTAS_A_PAGAR[[#This Row],[MÊS_PGT]],BRF_MÊS_A_PAGAR[MÊS],0)),""))</f>
        <v>3</v>
      </c>
    </row>
    <row r="405" spans="1:18" x14ac:dyDescent="0.2">
      <c r="A405" s="3">
        <v>45003</v>
      </c>
      <c r="B405" s="1" t="s">
        <v>1275</v>
      </c>
      <c r="E405" s="4">
        <v>448</v>
      </c>
      <c r="F405" s="3">
        <v>45005</v>
      </c>
      <c r="G405" s="1" t="s">
        <v>1338</v>
      </c>
      <c r="H405" s="1" t="s">
        <v>1416</v>
      </c>
      <c r="I405" s="1" t="s">
        <v>3457</v>
      </c>
      <c r="J405" s="1" t="s">
        <v>1417</v>
      </c>
      <c r="K405" s="1" t="s">
        <v>1348</v>
      </c>
      <c r="M405" s="1" t="str">
        <f>TEXT(BRF_CONTAS_A_PAGAR[[#This Row],[DATA VENC]],"AAAA")</f>
        <v>2023</v>
      </c>
      <c r="N405" s="1" t="str">
        <f>UPPER(TEXT(BRF_CONTAS_A_PAGAR[[#This Row],[DATA VENC]],"MMM"))</f>
        <v>MAR</v>
      </c>
      <c r="O405" s="1" t="str">
        <f>IF(BRF_CONTAS_A_PAGAR[[#This Row],[DATA DO PAGT]]="","",TEXT(BRF_CONTAS_A_PAGAR[[#This Row],[DATA DO PAGT]],"AAAA"))</f>
        <v>2023</v>
      </c>
      <c r="P405" s="1" t="str">
        <f>UPPER(IF(BRF_CONTAS_A_PAGAR[[#This Row],[DATA DO PAGT]]="","",TEXT(BRF_CONTAS_A_PAGAR[[#This Row],[DATA DO PAGT]],"MMM")))</f>
        <v>MAR</v>
      </c>
      <c r="Q405" s="1">
        <f>IFERROR(INDEX(BRF_MÊS_A_PAGAR[NUN_MÊS],MATCH(BRF_CONTAS_A_PAGAR[[#This Row],[MÊS_VENC]],BRF_MÊS_A_PAGAR[MÊS],0)),"")</f>
        <v>3</v>
      </c>
      <c r="R405" s="1">
        <f>IF(BRF_CONTAS_A_PAGAR[[#This Row],[MÊS_PGT]]="","",IFERROR(INDEX(BRF_MÊS_A_PAGAR[NUN_MÊS],MATCH(BRF_CONTAS_A_PAGAR[[#This Row],[MÊS_PGT]],BRF_MÊS_A_PAGAR[MÊS],0)),""))</f>
        <v>3</v>
      </c>
    </row>
    <row r="406" spans="1:18" x14ac:dyDescent="0.2">
      <c r="A406" s="3">
        <v>45004</v>
      </c>
      <c r="B406" s="1" t="s">
        <v>1276</v>
      </c>
      <c r="E406" s="4">
        <v>2700</v>
      </c>
      <c r="F406" s="3">
        <v>45005</v>
      </c>
      <c r="G406" s="1" t="s">
        <v>1338</v>
      </c>
      <c r="H406" s="1" t="s">
        <v>1416</v>
      </c>
      <c r="I406" s="1" t="s">
        <v>1276</v>
      </c>
      <c r="J406" s="1" t="s">
        <v>1347</v>
      </c>
      <c r="K406" s="1" t="s">
        <v>1348</v>
      </c>
      <c r="M406" s="1" t="str">
        <f>TEXT(BRF_CONTAS_A_PAGAR[[#This Row],[DATA VENC]],"AAAA")</f>
        <v>2023</v>
      </c>
      <c r="N406" s="1" t="str">
        <f>UPPER(TEXT(BRF_CONTAS_A_PAGAR[[#This Row],[DATA VENC]],"MMM"))</f>
        <v>MAR</v>
      </c>
      <c r="O406" s="1" t="str">
        <f>IF(BRF_CONTAS_A_PAGAR[[#This Row],[DATA DO PAGT]]="","",TEXT(BRF_CONTAS_A_PAGAR[[#This Row],[DATA DO PAGT]],"AAAA"))</f>
        <v>2023</v>
      </c>
      <c r="P406" s="1" t="str">
        <f>UPPER(IF(BRF_CONTAS_A_PAGAR[[#This Row],[DATA DO PAGT]]="","",TEXT(BRF_CONTAS_A_PAGAR[[#This Row],[DATA DO PAGT]],"MMM")))</f>
        <v>MAR</v>
      </c>
      <c r="Q406" s="1">
        <f>IFERROR(INDEX(BRF_MÊS_A_PAGAR[NUN_MÊS],MATCH(BRF_CONTAS_A_PAGAR[[#This Row],[MÊS_VENC]],BRF_MÊS_A_PAGAR[MÊS],0)),"")</f>
        <v>3</v>
      </c>
      <c r="R406" s="1">
        <f>IF(BRF_CONTAS_A_PAGAR[[#This Row],[MÊS_PGT]]="","",IFERROR(INDEX(BRF_MÊS_A_PAGAR[NUN_MÊS],MATCH(BRF_CONTAS_A_PAGAR[[#This Row],[MÊS_PGT]],BRF_MÊS_A_PAGAR[MÊS],0)),""))</f>
        <v>3</v>
      </c>
    </row>
    <row r="407" spans="1:18" x14ac:dyDescent="0.2">
      <c r="A407" s="3">
        <v>45005</v>
      </c>
      <c r="B407" s="1" t="s">
        <v>1278</v>
      </c>
      <c r="E407" s="4">
        <v>360</v>
      </c>
      <c r="F407" s="3">
        <v>45005</v>
      </c>
      <c r="G407" s="1" t="s">
        <v>1338</v>
      </c>
      <c r="H407" s="1" t="s">
        <v>1416</v>
      </c>
      <c r="I407" s="1" t="s">
        <v>3457</v>
      </c>
      <c r="J407" s="1" t="s">
        <v>1417</v>
      </c>
      <c r="K407" s="1" t="s">
        <v>1437</v>
      </c>
      <c r="M407" s="1" t="str">
        <f>TEXT(BRF_CONTAS_A_PAGAR[[#This Row],[DATA VENC]],"AAAA")</f>
        <v>2023</v>
      </c>
      <c r="N407" s="1" t="str">
        <f>UPPER(TEXT(BRF_CONTAS_A_PAGAR[[#This Row],[DATA VENC]],"MMM"))</f>
        <v>MAR</v>
      </c>
      <c r="O407" s="1" t="str">
        <f>IF(BRF_CONTAS_A_PAGAR[[#This Row],[DATA DO PAGT]]="","",TEXT(BRF_CONTAS_A_PAGAR[[#This Row],[DATA DO PAGT]],"AAAA"))</f>
        <v>2023</v>
      </c>
      <c r="P407" s="1" t="str">
        <f>UPPER(IF(BRF_CONTAS_A_PAGAR[[#This Row],[DATA DO PAGT]]="","",TEXT(BRF_CONTAS_A_PAGAR[[#This Row],[DATA DO PAGT]],"MMM")))</f>
        <v>MAR</v>
      </c>
      <c r="Q407" s="1">
        <f>IFERROR(INDEX(BRF_MÊS_A_PAGAR[NUN_MÊS],MATCH(BRF_CONTAS_A_PAGAR[[#This Row],[MÊS_VENC]],BRF_MÊS_A_PAGAR[MÊS],0)),"")</f>
        <v>3</v>
      </c>
      <c r="R407" s="1">
        <f>IF(BRF_CONTAS_A_PAGAR[[#This Row],[MÊS_PGT]]="","",IFERROR(INDEX(BRF_MÊS_A_PAGAR[NUN_MÊS],MATCH(BRF_CONTAS_A_PAGAR[[#This Row],[MÊS_PGT]],BRF_MÊS_A_PAGAR[MÊS],0)),""))</f>
        <v>3</v>
      </c>
    </row>
    <row r="408" spans="1:18" x14ac:dyDescent="0.2">
      <c r="A408" s="3">
        <v>45005</v>
      </c>
      <c r="B408" s="1" t="s">
        <v>1279</v>
      </c>
      <c r="E408" s="4">
        <v>631</v>
      </c>
      <c r="F408" s="3">
        <v>45005</v>
      </c>
      <c r="G408" s="1" t="s">
        <v>1338</v>
      </c>
      <c r="H408" s="1" t="s">
        <v>1416</v>
      </c>
      <c r="I408" s="1" t="s">
        <v>3457</v>
      </c>
      <c r="J408" s="1" t="s">
        <v>1417</v>
      </c>
      <c r="K408" s="1" t="s">
        <v>1348</v>
      </c>
      <c r="M408" s="1" t="str">
        <f>TEXT(BRF_CONTAS_A_PAGAR[[#This Row],[DATA VENC]],"AAAA")</f>
        <v>2023</v>
      </c>
      <c r="N408" s="1" t="str">
        <f>UPPER(TEXT(BRF_CONTAS_A_PAGAR[[#This Row],[DATA VENC]],"MMM"))</f>
        <v>MAR</v>
      </c>
      <c r="O408" s="1" t="str">
        <f>IF(BRF_CONTAS_A_PAGAR[[#This Row],[DATA DO PAGT]]="","",TEXT(BRF_CONTAS_A_PAGAR[[#This Row],[DATA DO PAGT]],"AAAA"))</f>
        <v>2023</v>
      </c>
      <c r="P408" s="1" t="str">
        <f>UPPER(IF(BRF_CONTAS_A_PAGAR[[#This Row],[DATA DO PAGT]]="","",TEXT(BRF_CONTAS_A_PAGAR[[#This Row],[DATA DO PAGT]],"MMM")))</f>
        <v>MAR</v>
      </c>
      <c r="Q408" s="1">
        <f>IFERROR(INDEX(BRF_MÊS_A_PAGAR[NUN_MÊS],MATCH(BRF_CONTAS_A_PAGAR[[#This Row],[MÊS_VENC]],BRF_MÊS_A_PAGAR[MÊS],0)),"")</f>
        <v>3</v>
      </c>
      <c r="R408" s="1">
        <f>IF(BRF_CONTAS_A_PAGAR[[#This Row],[MÊS_PGT]]="","",IFERROR(INDEX(BRF_MÊS_A_PAGAR[NUN_MÊS],MATCH(BRF_CONTAS_A_PAGAR[[#This Row],[MÊS_PGT]],BRF_MÊS_A_PAGAR[MÊS],0)),""))</f>
        <v>3</v>
      </c>
    </row>
    <row r="409" spans="1:18" x14ac:dyDescent="0.2">
      <c r="A409" s="3">
        <v>45005</v>
      </c>
      <c r="B409" s="1" t="s">
        <v>1277</v>
      </c>
      <c r="E409" s="4">
        <v>20431.45</v>
      </c>
      <c r="F409" s="3">
        <v>45005</v>
      </c>
      <c r="G409" s="1" t="s">
        <v>1338</v>
      </c>
      <c r="H409" s="1" t="s">
        <v>1416</v>
      </c>
      <c r="I409" s="1" t="s">
        <v>1510</v>
      </c>
      <c r="J409" s="1" t="s">
        <v>1417</v>
      </c>
      <c r="K409" s="1" t="s">
        <v>1516</v>
      </c>
      <c r="M409" s="1" t="str">
        <f>TEXT(BRF_CONTAS_A_PAGAR[[#This Row],[DATA VENC]],"AAAA")</f>
        <v>2023</v>
      </c>
      <c r="N409" s="1" t="str">
        <f>UPPER(TEXT(BRF_CONTAS_A_PAGAR[[#This Row],[DATA VENC]],"MMM"))</f>
        <v>MAR</v>
      </c>
      <c r="O409" s="1" t="str">
        <f>IF(BRF_CONTAS_A_PAGAR[[#This Row],[DATA DO PAGT]]="","",TEXT(BRF_CONTAS_A_PAGAR[[#This Row],[DATA DO PAGT]],"AAAA"))</f>
        <v>2023</v>
      </c>
      <c r="P409" s="1" t="str">
        <f>UPPER(IF(BRF_CONTAS_A_PAGAR[[#This Row],[DATA DO PAGT]]="","",TEXT(BRF_CONTAS_A_PAGAR[[#This Row],[DATA DO PAGT]],"MMM")))</f>
        <v>MAR</v>
      </c>
      <c r="Q409" s="1">
        <f>IFERROR(INDEX(BRF_MÊS_A_PAGAR[NUN_MÊS],MATCH(BRF_CONTAS_A_PAGAR[[#This Row],[MÊS_VENC]],BRF_MÊS_A_PAGAR[MÊS],0)),"")</f>
        <v>3</v>
      </c>
      <c r="R409" s="1">
        <f>IF(BRF_CONTAS_A_PAGAR[[#This Row],[MÊS_PGT]]="","",IFERROR(INDEX(BRF_MÊS_A_PAGAR[NUN_MÊS],MATCH(BRF_CONTAS_A_PAGAR[[#This Row],[MÊS_PGT]],BRF_MÊS_A_PAGAR[MÊS],0)),""))</f>
        <v>3</v>
      </c>
    </row>
    <row r="410" spans="1:18" x14ac:dyDescent="0.2">
      <c r="A410" s="3">
        <v>45005</v>
      </c>
      <c r="B410" s="1" t="s">
        <v>1159</v>
      </c>
      <c r="E410" s="4">
        <v>137.30000000000001</v>
      </c>
      <c r="F410" s="3">
        <v>45005</v>
      </c>
      <c r="G410" s="1" t="s">
        <v>1338</v>
      </c>
      <c r="H410" s="1" t="s">
        <v>1416</v>
      </c>
      <c r="I410" s="1" t="s">
        <v>1499</v>
      </c>
      <c r="J410" s="1" t="s">
        <v>1347</v>
      </c>
      <c r="K410" s="1" t="s">
        <v>1516</v>
      </c>
      <c r="M410" s="1" t="str">
        <f>TEXT(BRF_CONTAS_A_PAGAR[[#This Row],[DATA VENC]],"AAAA")</f>
        <v>2023</v>
      </c>
      <c r="N410" s="1" t="str">
        <f>UPPER(TEXT(BRF_CONTAS_A_PAGAR[[#This Row],[DATA VENC]],"MMM"))</f>
        <v>MAR</v>
      </c>
      <c r="O410" s="1" t="str">
        <f>IF(BRF_CONTAS_A_PAGAR[[#This Row],[DATA DO PAGT]]="","",TEXT(BRF_CONTAS_A_PAGAR[[#This Row],[DATA DO PAGT]],"AAAA"))</f>
        <v>2023</v>
      </c>
      <c r="P410" s="1" t="str">
        <f>UPPER(IF(BRF_CONTAS_A_PAGAR[[#This Row],[DATA DO PAGT]]="","",TEXT(BRF_CONTAS_A_PAGAR[[#This Row],[DATA DO PAGT]],"MMM")))</f>
        <v>MAR</v>
      </c>
      <c r="Q410" s="1">
        <f>IFERROR(INDEX(BRF_MÊS_A_PAGAR[NUN_MÊS],MATCH(BRF_CONTAS_A_PAGAR[[#This Row],[MÊS_VENC]],BRF_MÊS_A_PAGAR[MÊS],0)),"")</f>
        <v>3</v>
      </c>
      <c r="R410" s="1">
        <f>IF(BRF_CONTAS_A_PAGAR[[#This Row],[MÊS_PGT]]="","",IFERROR(INDEX(BRF_MÊS_A_PAGAR[NUN_MÊS],MATCH(BRF_CONTAS_A_PAGAR[[#This Row],[MÊS_PGT]],BRF_MÊS_A_PAGAR[MÊS],0)),""))</f>
        <v>3</v>
      </c>
    </row>
    <row r="411" spans="1:18" x14ac:dyDescent="0.2">
      <c r="A411" s="3">
        <v>45006</v>
      </c>
      <c r="B411" s="1" t="s">
        <v>1160</v>
      </c>
      <c r="E411" s="4">
        <v>220.28</v>
      </c>
      <c r="F411" s="3">
        <v>45007</v>
      </c>
      <c r="G411" s="1" t="s">
        <v>1338</v>
      </c>
      <c r="H411" s="1" t="s">
        <v>1416</v>
      </c>
      <c r="I411" s="1" t="s">
        <v>1499</v>
      </c>
      <c r="J411" s="1" t="s">
        <v>1347</v>
      </c>
      <c r="K411" s="1" t="s">
        <v>1516</v>
      </c>
      <c r="M411" s="1" t="str">
        <f>TEXT(BRF_CONTAS_A_PAGAR[[#This Row],[DATA VENC]],"AAAA")</f>
        <v>2023</v>
      </c>
      <c r="N411" s="1" t="str">
        <f>UPPER(TEXT(BRF_CONTAS_A_PAGAR[[#This Row],[DATA VENC]],"MMM"))</f>
        <v>MAR</v>
      </c>
      <c r="O411" s="1" t="str">
        <f>IF(BRF_CONTAS_A_PAGAR[[#This Row],[DATA DO PAGT]]="","",TEXT(BRF_CONTAS_A_PAGAR[[#This Row],[DATA DO PAGT]],"AAAA"))</f>
        <v>2023</v>
      </c>
      <c r="P411" s="1" t="str">
        <f>UPPER(IF(BRF_CONTAS_A_PAGAR[[#This Row],[DATA DO PAGT]]="","",TEXT(BRF_CONTAS_A_PAGAR[[#This Row],[DATA DO PAGT]],"MMM")))</f>
        <v>MAR</v>
      </c>
      <c r="Q411" s="1">
        <f>IFERROR(INDEX(BRF_MÊS_A_PAGAR[NUN_MÊS],MATCH(BRF_CONTAS_A_PAGAR[[#This Row],[MÊS_VENC]],BRF_MÊS_A_PAGAR[MÊS],0)),"")</f>
        <v>3</v>
      </c>
      <c r="R411" s="1">
        <f>IF(BRF_CONTAS_A_PAGAR[[#This Row],[MÊS_PGT]]="","",IFERROR(INDEX(BRF_MÊS_A_PAGAR[NUN_MÊS],MATCH(BRF_CONTAS_A_PAGAR[[#This Row],[MÊS_PGT]],BRF_MÊS_A_PAGAR[MÊS],0)),""))</f>
        <v>3</v>
      </c>
    </row>
    <row r="412" spans="1:18" x14ac:dyDescent="0.2">
      <c r="A412" s="3">
        <v>45007</v>
      </c>
      <c r="B412" s="1" t="s">
        <v>1192</v>
      </c>
      <c r="E412" s="4">
        <v>2994.42</v>
      </c>
      <c r="F412" s="3">
        <v>45007</v>
      </c>
      <c r="G412" s="1" t="s">
        <v>1338</v>
      </c>
      <c r="H412" s="1" t="s">
        <v>1416</v>
      </c>
      <c r="I412" s="1" t="s">
        <v>1434</v>
      </c>
      <c r="J412" s="1" t="s">
        <v>1347</v>
      </c>
      <c r="K412" s="1" t="s">
        <v>1348</v>
      </c>
      <c r="M412" s="1" t="str">
        <f>TEXT(BRF_CONTAS_A_PAGAR[[#This Row],[DATA VENC]],"AAAA")</f>
        <v>2023</v>
      </c>
      <c r="N412" s="1" t="str">
        <f>UPPER(TEXT(BRF_CONTAS_A_PAGAR[[#This Row],[DATA VENC]],"MMM"))</f>
        <v>MAR</v>
      </c>
      <c r="O412" s="1" t="str">
        <f>IF(BRF_CONTAS_A_PAGAR[[#This Row],[DATA DO PAGT]]="","",TEXT(BRF_CONTAS_A_PAGAR[[#This Row],[DATA DO PAGT]],"AAAA"))</f>
        <v>2023</v>
      </c>
      <c r="P412" s="1" t="str">
        <f>UPPER(IF(BRF_CONTAS_A_PAGAR[[#This Row],[DATA DO PAGT]]="","",TEXT(BRF_CONTAS_A_PAGAR[[#This Row],[DATA DO PAGT]],"MMM")))</f>
        <v>MAR</v>
      </c>
      <c r="Q412" s="1">
        <f>IFERROR(INDEX(BRF_MÊS_A_PAGAR[NUN_MÊS],MATCH(BRF_CONTAS_A_PAGAR[[#This Row],[MÊS_VENC]],BRF_MÊS_A_PAGAR[MÊS],0)),"")</f>
        <v>3</v>
      </c>
      <c r="R412" s="1">
        <f>IF(BRF_CONTAS_A_PAGAR[[#This Row],[MÊS_PGT]]="","",IFERROR(INDEX(BRF_MÊS_A_PAGAR[NUN_MÊS],MATCH(BRF_CONTAS_A_PAGAR[[#This Row],[MÊS_PGT]],BRF_MÊS_A_PAGAR[MÊS],0)),""))</f>
        <v>3</v>
      </c>
    </row>
    <row r="413" spans="1:18" x14ac:dyDescent="0.2">
      <c r="A413" s="3">
        <v>45009</v>
      </c>
      <c r="B413" s="1" t="s">
        <v>1142</v>
      </c>
      <c r="E413" s="4">
        <v>6043.39</v>
      </c>
      <c r="F413" s="3">
        <v>45009</v>
      </c>
      <c r="G413" s="1" t="s">
        <v>1338</v>
      </c>
      <c r="H413" s="1" t="s">
        <v>1339</v>
      </c>
      <c r="I413" s="1" t="s">
        <v>3456</v>
      </c>
      <c r="J413" s="1" t="s">
        <v>1347</v>
      </c>
      <c r="K413" s="1" t="s">
        <v>1348</v>
      </c>
      <c r="M413" s="1" t="str">
        <f>TEXT(BRF_CONTAS_A_PAGAR[[#This Row],[DATA VENC]],"AAAA")</f>
        <v>2023</v>
      </c>
      <c r="N413" s="1" t="str">
        <f>UPPER(TEXT(BRF_CONTAS_A_PAGAR[[#This Row],[DATA VENC]],"MMM"))</f>
        <v>MAR</v>
      </c>
      <c r="O413" s="1" t="str">
        <f>IF(BRF_CONTAS_A_PAGAR[[#This Row],[DATA DO PAGT]]="","",TEXT(BRF_CONTAS_A_PAGAR[[#This Row],[DATA DO PAGT]],"AAAA"))</f>
        <v>2023</v>
      </c>
      <c r="P413" s="1" t="str">
        <f>UPPER(IF(BRF_CONTAS_A_PAGAR[[#This Row],[DATA DO PAGT]]="","",TEXT(BRF_CONTAS_A_PAGAR[[#This Row],[DATA DO PAGT]],"MMM")))</f>
        <v>MAR</v>
      </c>
      <c r="Q413" s="1">
        <f>IFERROR(INDEX(BRF_MÊS_A_PAGAR[NUN_MÊS],MATCH(BRF_CONTAS_A_PAGAR[[#This Row],[MÊS_VENC]],BRF_MÊS_A_PAGAR[MÊS],0)),"")</f>
        <v>3</v>
      </c>
      <c r="R413" s="1">
        <f>IF(BRF_CONTAS_A_PAGAR[[#This Row],[MÊS_PGT]]="","",IFERROR(INDEX(BRF_MÊS_A_PAGAR[NUN_MÊS],MATCH(BRF_CONTAS_A_PAGAR[[#This Row],[MÊS_PGT]],BRF_MÊS_A_PAGAR[MÊS],0)),""))</f>
        <v>3</v>
      </c>
    </row>
    <row r="414" spans="1:18" x14ac:dyDescent="0.2">
      <c r="A414" s="3">
        <v>45011</v>
      </c>
      <c r="B414" s="1" t="s">
        <v>1142</v>
      </c>
      <c r="E414" s="4">
        <v>7668.63</v>
      </c>
      <c r="F414" s="3">
        <v>45012</v>
      </c>
      <c r="G414" s="1" t="s">
        <v>1338</v>
      </c>
      <c r="H414" s="1" t="s">
        <v>1339</v>
      </c>
      <c r="I414" s="1" t="s">
        <v>3456</v>
      </c>
      <c r="J414" s="1" t="s">
        <v>1347</v>
      </c>
      <c r="K414" s="1" t="s">
        <v>1348</v>
      </c>
      <c r="M414" s="1" t="str">
        <f>TEXT(BRF_CONTAS_A_PAGAR[[#This Row],[DATA VENC]],"AAAA")</f>
        <v>2023</v>
      </c>
      <c r="N414" s="1" t="str">
        <f>UPPER(TEXT(BRF_CONTAS_A_PAGAR[[#This Row],[DATA VENC]],"MMM"))</f>
        <v>MAR</v>
      </c>
      <c r="O414" s="1" t="str">
        <f>IF(BRF_CONTAS_A_PAGAR[[#This Row],[DATA DO PAGT]]="","",TEXT(BRF_CONTAS_A_PAGAR[[#This Row],[DATA DO PAGT]],"AAAA"))</f>
        <v>2023</v>
      </c>
      <c r="P414" s="1" t="str">
        <f>UPPER(IF(BRF_CONTAS_A_PAGAR[[#This Row],[DATA DO PAGT]]="","",TEXT(BRF_CONTAS_A_PAGAR[[#This Row],[DATA DO PAGT]],"MMM")))</f>
        <v>MAR</v>
      </c>
      <c r="Q414" s="1">
        <f>IFERROR(INDEX(BRF_MÊS_A_PAGAR[NUN_MÊS],MATCH(BRF_CONTAS_A_PAGAR[[#This Row],[MÊS_VENC]],BRF_MÊS_A_PAGAR[MÊS],0)),"")</f>
        <v>3</v>
      </c>
      <c r="R414" s="1">
        <f>IF(BRF_CONTAS_A_PAGAR[[#This Row],[MÊS_PGT]]="","",IFERROR(INDEX(BRF_MÊS_A_PAGAR[NUN_MÊS],MATCH(BRF_CONTAS_A_PAGAR[[#This Row],[MÊS_PGT]],BRF_MÊS_A_PAGAR[MÊS],0)),""))</f>
        <v>3</v>
      </c>
    </row>
    <row r="415" spans="1:18" x14ac:dyDescent="0.2">
      <c r="A415" s="3">
        <v>45013</v>
      </c>
      <c r="B415" s="1" t="s">
        <v>1256</v>
      </c>
      <c r="E415" s="4">
        <v>750</v>
      </c>
      <c r="F415" s="3">
        <v>45013</v>
      </c>
      <c r="G415" s="1" t="s">
        <v>1338</v>
      </c>
      <c r="H415" s="1" t="s">
        <v>1416</v>
      </c>
      <c r="I415" s="1" t="s">
        <v>3457</v>
      </c>
      <c r="J415" s="1" t="s">
        <v>1417</v>
      </c>
      <c r="K415" s="1" t="s">
        <v>1348</v>
      </c>
      <c r="M415" s="1" t="str">
        <f>TEXT(BRF_CONTAS_A_PAGAR[[#This Row],[DATA VENC]],"AAAA")</f>
        <v>2023</v>
      </c>
      <c r="N415" s="1" t="str">
        <f>UPPER(TEXT(BRF_CONTAS_A_PAGAR[[#This Row],[DATA VENC]],"MMM"))</f>
        <v>MAR</v>
      </c>
      <c r="O415" s="1" t="str">
        <f>IF(BRF_CONTAS_A_PAGAR[[#This Row],[DATA DO PAGT]]="","",TEXT(BRF_CONTAS_A_PAGAR[[#This Row],[DATA DO PAGT]],"AAAA"))</f>
        <v>2023</v>
      </c>
      <c r="P415" s="1" t="str">
        <f>UPPER(IF(BRF_CONTAS_A_PAGAR[[#This Row],[DATA DO PAGT]]="","",TEXT(BRF_CONTAS_A_PAGAR[[#This Row],[DATA DO PAGT]],"MMM")))</f>
        <v>MAR</v>
      </c>
      <c r="Q415" s="1">
        <f>IFERROR(INDEX(BRF_MÊS_A_PAGAR[NUN_MÊS],MATCH(BRF_CONTAS_A_PAGAR[[#This Row],[MÊS_VENC]],BRF_MÊS_A_PAGAR[MÊS],0)),"")</f>
        <v>3</v>
      </c>
      <c r="R415" s="1">
        <f>IF(BRF_CONTAS_A_PAGAR[[#This Row],[MÊS_PGT]]="","",IFERROR(INDEX(BRF_MÊS_A_PAGAR[NUN_MÊS],MATCH(BRF_CONTAS_A_PAGAR[[#This Row],[MÊS_PGT]],BRF_MÊS_A_PAGAR[MÊS],0)),""))</f>
        <v>3</v>
      </c>
    </row>
    <row r="416" spans="1:18" x14ac:dyDescent="0.2">
      <c r="A416" s="3">
        <v>45015</v>
      </c>
      <c r="B416" s="1" t="s">
        <v>1264</v>
      </c>
      <c r="E416" s="4">
        <v>149.9</v>
      </c>
      <c r="F416" s="3">
        <v>45015</v>
      </c>
      <c r="G416" s="1" t="s">
        <v>1338</v>
      </c>
      <c r="H416" s="1" t="s">
        <v>1416</v>
      </c>
      <c r="I416" s="1" t="s">
        <v>1430</v>
      </c>
      <c r="J416" s="1" t="s">
        <v>1347</v>
      </c>
      <c r="K416" s="1" t="s">
        <v>1364</v>
      </c>
      <c r="M416" s="1" t="str">
        <f>TEXT(BRF_CONTAS_A_PAGAR[[#This Row],[DATA VENC]],"AAAA")</f>
        <v>2023</v>
      </c>
      <c r="N416" s="1" t="str">
        <f>UPPER(TEXT(BRF_CONTAS_A_PAGAR[[#This Row],[DATA VENC]],"MMM"))</f>
        <v>MAR</v>
      </c>
      <c r="O416" s="1" t="str">
        <f>IF(BRF_CONTAS_A_PAGAR[[#This Row],[DATA DO PAGT]]="","",TEXT(BRF_CONTAS_A_PAGAR[[#This Row],[DATA DO PAGT]],"AAAA"))</f>
        <v>2023</v>
      </c>
      <c r="P416" s="1" t="str">
        <f>UPPER(IF(BRF_CONTAS_A_PAGAR[[#This Row],[DATA DO PAGT]]="","",TEXT(BRF_CONTAS_A_PAGAR[[#This Row],[DATA DO PAGT]],"MMM")))</f>
        <v>MAR</v>
      </c>
      <c r="Q416" s="1">
        <f>IFERROR(INDEX(BRF_MÊS_A_PAGAR[NUN_MÊS],MATCH(BRF_CONTAS_A_PAGAR[[#This Row],[MÊS_VENC]],BRF_MÊS_A_PAGAR[MÊS],0)),"")</f>
        <v>3</v>
      </c>
      <c r="R416" s="1">
        <f>IF(BRF_CONTAS_A_PAGAR[[#This Row],[MÊS_PGT]]="","",IFERROR(INDEX(BRF_MÊS_A_PAGAR[NUN_MÊS],MATCH(BRF_CONTAS_A_PAGAR[[#This Row],[MÊS_PGT]],BRF_MÊS_A_PAGAR[MÊS],0)),""))</f>
        <v>3</v>
      </c>
    </row>
    <row r="417" spans="1:18" x14ac:dyDescent="0.2">
      <c r="A417" s="3">
        <v>45015</v>
      </c>
      <c r="B417" s="1" t="s">
        <v>1161</v>
      </c>
      <c r="E417" s="4">
        <v>3425.09</v>
      </c>
      <c r="F417" s="3">
        <v>45015</v>
      </c>
      <c r="G417" s="1" t="s">
        <v>1338</v>
      </c>
      <c r="H417" s="1" t="s">
        <v>1339</v>
      </c>
      <c r="I417" s="1" t="s">
        <v>3456</v>
      </c>
      <c r="J417" s="1" t="s">
        <v>1347</v>
      </c>
      <c r="K417" s="1" t="s">
        <v>1348</v>
      </c>
      <c r="M417" s="1" t="str">
        <f>TEXT(BRF_CONTAS_A_PAGAR[[#This Row],[DATA VENC]],"AAAA")</f>
        <v>2023</v>
      </c>
      <c r="N417" s="1" t="str">
        <f>UPPER(TEXT(BRF_CONTAS_A_PAGAR[[#This Row],[DATA VENC]],"MMM"))</f>
        <v>MAR</v>
      </c>
      <c r="O417" s="1" t="str">
        <f>IF(BRF_CONTAS_A_PAGAR[[#This Row],[DATA DO PAGT]]="","",TEXT(BRF_CONTAS_A_PAGAR[[#This Row],[DATA DO PAGT]],"AAAA"))</f>
        <v>2023</v>
      </c>
      <c r="P417" s="1" t="str">
        <f>UPPER(IF(BRF_CONTAS_A_PAGAR[[#This Row],[DATA DO PAGT]]="","",TEXT(BRF_CONTAS_A_PAGAR[[#This Row],[DATA DO PAGT]],"MMM")))</f>
        <v>MAR</v>
      </c>
      <c r="Q417" s="1">
        <f>IFERROR(INDEX(BRF_MÊS_A_PAGAR[NUN_MÊS],MATCH(BRF_CONTAS_A_PAGAR[[#This Row],[MÊS_VENC]],BRF_MÊS_A_PAGAR[MÊS],0)),"")</f>
        <v>3</v>
      </c>
      <c r="R417" s="1">
        <f>IF(BRF_CONTAS_A_PAGAR[[#This Row],[MÊS_PGT]]="","",IFERROR(INDEX(BRF_MÊS_A_PAGAR[NUN_MÊS],MATCH(BRF_CONTAS_A_PAGAR[[#This Row],[MÊS_PGT]],BRF_MÊS_A_PAGAR[MÊS],0)),""))</f>
        <v>3</v>
      </c>
    </row>
    <row r="418" spans="1:18" x14ac:dyDescent="0.2">
      <c r="A418" s="3">
        <v>45015</v>
      </c>
      <c r="B418" s="1" t="s">
        <v>1280</v>
      </c>
      <c r="E418" s="4">
        <v>786.4</v>
      </c>
      <c r="F418" s="3">
        <v>45015</v>
      </c>
      <c r="G418" s="1" t="s">
        <v>1338</v>
      </c>
      <c r="H418" s="1" t="s">
        <v>1416</v>
      </c>
      <c r="I418" s="1" t="s">
        <v>3457</v>
      </c>
      <c r="J418" s="1" t="s">
        <v>1417</v>
      </c>
      <c r="K418" s="1" t="s">
        <v>1348</v>
      </c>
      <c r="M418" s="1" t="str">
        <f>TEXT(BRF_CONTAS_A_PAGAR[[#This Row],[DATA VENC]],"AAAA")</f>
        <v>2023</v>
      </c>
      <c r="N418" s="1" t="str">
        <f>UPPER(TEXT(BRF_CONTAS_A_PAGAR[[#This Row],[DATA VENC]],"MMM"))</f>
        <v>MAR</v>
      </c>
      <c r="O418" s="1" t="str">
        <f>IF(BRF_CONTAS_A_PAGAR[[#This Row],[DATA DO PAGT]]="","",TEXT(BRF_CONTAS_A_PAGAR[[#This Row],[DATA DO PAGT]],"AAAA"))</f>
        <v>2023</v>
      </c>
      <c r="P418" s="1" t="str">
        <f>UPPER(IF(BRF_CONTAS_A_PAGAR[[#This Row],[DATA DO PAGT]]="","",TEXT(BRF_CONTAS_A_PAGAR[[#This Row],[DATA DO PAGT]],"MMM")))</f>
        <v>MAR</v>
      </c>
      <c r="Q418" s="1">
        <f>IFERROR(INDEX(BRF_MÊS_A_PAGAR[NUN_MÊS],MATCH(BRF_CONTAS_A_PAGAR[[#This Row],[MÊS_VENC]],BRF_MÊS_A_PAGAR[MÊS],0)),"")</f>
        <v>3</v>
      </c>
      <c r="R418" s="1">
        <f>IF(BRF_CONTAS_A_PAGAR[[#This Row],[MÊS_PGT]]="","",IFERROR(INDEX(BRF_MÊS_A_PAGAR[NUN_MÊS],MATCH(BRF_CONTAS_A_PAGAR[[#This Row],[MÊS_PGT]],BRF_MÊS_A_PAGAR[MÊS],0)),""))</f>
        <v>3</v>
      </c>
    </row>
    <row r="419" spans="1:18" x14ac:dyDescent="0.2">
      <c r="A419" s="3">
        <v>45015</v>
      </c>
      <c r="B419" s="1" t="s">
        <v>1162</v>
      </c>
      <c r="E419" s="4">
        <v>71.86</v>
      </c>
      <c r="F419" s="3">
        <v>45015</v>
      </c>
      <c r="G419" s="1" t="s">
        <v>1338</v>
      </c>
      <c r="H419" s="1" t="s">
        <v>1416</v>
      </c>
      <c r="I419" s="1" t="s">
        <v>1341</v>
      </c>
      <c r="J419" s="1" t="s">
        <v>1347</v>
      </c>
      <c r="K419" s="1" t="s">
        <v>1516</v>
      </c>
      <c r="M419" s="1" t="str">
        <f>TEXT(BRF_CONTAS_A_PAGAR[[#This Row],[DATA VENC]],"AAAA")</f>
        <v>2023</v>
      </c>
      <c r="N419" s="1" t="str">
        <f>UPPER(TEXT(BRF_CONTAS_A_PAGAR[[#This Row],[DATA VENC]],"MMM"))</f>
        <v>MAR</v>
      </c>
      <c r="O419" s="1" t="str">
        <f>IF(BRF_CONTAS_A_PAGAR[[#This Row],[DATA DO PAGT]]="","",TEXT(BRF_CONTAS_A_PAGAR[[#This Row],[DATA DO PAGT]],"AAAA"))</f>
        <v>2023</v>
      </c>
      <c r="P419" s="1" t="str">
        <f>UPPER(IF(BRF_CONTAS_A_PAGAR[[#This Row],[DATA DO PAGT]]="","",TEXT(BRF_CONTAS_A_PAGAR[[#This Row],[DATA DO PAGT]],"MMM")))</f>
        <v>MAR</v>
      </c>
      <c r="Q419" s="1">
        <f>IFERROR(INDEX(BRF_MÊS_A_PAGAR[NUN_MÊS],MATCH(BRF_CONTAS_A_PAGAR[[#This Row],[MÊS_VENC]],BRF_MÊS_A_PAGAR[MÊS],0)),"")</f>
        <v>3</v>
      </c>
      <c r="R419" s="1">
        <f>IF(BRF_CONTAS_A_PAGAR[[#This Row],[MÊS_PGT]]="","",IFERROR(INDEX(BRF_MÊS_A_PAGAR[NUN_MÊS],MATCH(BRF_CONTAS_A_PAGAR[[#This Row],[MÊS_PGT]],BRF_MÊS_A_PAGAR[MÊS],0)),""))</f>
        <v>3</v>
      </c>
    </row>
    <row r="420" spans="1:18" x14ac:dyDescent="0.2">
      <c r="A420" s="3">
        <v>45017</v>
      </c>
      <c r="B420" s="1" t="s">
        <v>1141</v>
      </c>
      <c r="E420" s="4">
        <v>10948.78</v>
      </c>
      <c r="F420" s="3">
        <v>45019</v>
      </c>
      <c r="G420" s="1" t="s">
        <v>1338</v>
      </c>
      <c r="H420" s="1" t="s">
        <v>1339</v>
      </c>
      <c r="I420" s="1" t="s">
        <v>3456</v>
      </c>
      <c r="J420" s="1" t="s">
        <v>1347</v>
      </c>
      <c r="K420" s="1" t="s">
        <v>1348</v>
      </c>
      <c r="M420" s="1" t="str">
        <f>TEXT(BRF_CONTAS_A_PAGAR[[#This Row],[DATA VENC]],"AAAA")</f>
        <v>2023</v>
      </c>
      <c r="N420" s="1" t="str">
        <f>UPPER(TEXT(BRF_CONTAS_A_PAGAR[[#This Row],[DATA VENC]],"MMM"))</f>
        <v>ABR</v>
      </c>
      <c r="O420" s="1" t="str">
        <f>IF(BRF_CONTAS_A_PAGAR[[#This Row],[DATA DO PAGT]]="","",TEXT(BRF_CONTAS_A_PAGAR[[#This Row],[DATA DO PAGT]],"AAAA"))</f>
        <v>2023</v>
      </c>
      <c r="P420" s="1" t="str">
        <f>UPPER(IF(BRF_CONTAS_A_PAGAR[[#This Row],[DATA DO PAGT]]="","",TEXT(BRF_CONTAS_A_PAGAR[[#This Row],[DATA DO PAGT]],"MMM")))</f>
        <v>ABR</v>
      </c>
      <c r="Q420" s="1">
        <f>IFERROR(INDEX(BRF_MÊS_A_PAGAR[NUN_MÊS],MATCH(BRF_CONTAS_A_PAGAR[[#This Row],[MÊS_VENC]],BRF_MÊS_A_PAGAR[MÊS],0)),"")</f>
        <v>4</v>
      </c>
      <c r="R420" s="1">
        <f>IF(BRF_CONTAS_A_PAGAR[[#This Row],[MÊS_PGT]]="","",IFERROR(INDEX(BRF_MÊS_A_PAGAR[NUN_MÊS],MATCH(BRF_CONTAS_A_PAGAR[[#This Row],[MÊS_PGT]],BRF_MÊS_A_PAGAR[MÊS],0)),""))</f>
        <v>4</v>
      </c>
    </row>
    <row r="421" spans="1:18" x14ac:dyDescent="0.2">
      <c r="A421" s="3">
        <v>45017</v>
      </c>
      <c r="B421" s="1" t="s">
        <v>1142</v>
      </c>
      <c r="E421" s="4">
        <v>5993.67</v>
      </c>
      <c r="F421" s="3">
        <v>45019</v>
      </c>
      <c r="G421" s="1" t="s">
        <v>1338</v>
      </c>
      <c r="H421" s="1" t="s">
        <v>1339</v>
      </c>
      <c r="I421" s="1" t="s">
        <v>3456</v>
      </c>
      <c r="J421" s="1" t="s">
        <v>1347</v>
      </c>
      <c r="K421" s="1" t="s">
        <v>1348</v>
      </c>
      <c r="M421" s="1" t="str">
        <f>TEXT(BRF_CONTAS_A_PAGAR[[#This Row],[DATA VENC]],"AAAA")</f>
        <v>2023</v>
      </c>
      <c r="N421" s="1" t="str">
        <f>UPPER(TEXT(BRF_CONTAS_A_PAGAR[[#This Row],[DATA VENC]],"MMM"))</f>
        <v>ABR</v>
      </c>
      <c r="O421" s="1" t="str">
        <f>IF(BRF_CONTAS_A_PAGAR[[#This Row],[DATA DO PAGT]]="","",TEXT(BRF_CONTAS_A_PAGAR[[#This Row],[DATA DO PAGT]],"AAAA"))</f>
        <v>2023</v>
      </c>
      <c r="P421" s="1" t="str">
        <f>UPPER(IF(BRF_CONTAS_A_PAGAR[[#This Row],[DATA DO PAGT]]="","",TEXT(BRF_CONTAS_A_PAGAR[[#This Row],[DATA DO PAGT]],"MMM")))</f>
        <v>ABR</v>
      </c>
      <c r="Q421" s="1">
        <f>IFERROR(INDEX(BRF_MÊS_A_PAGAR[NUN_MÊS],MATCH(BRF_CONTAS_A_PAGAR[[#This Row],[MÊS_VENC]],BRF_MÊS_A_PAGAR[MÊS],0)),"")</f>
        <v>4</v>
      </c>
      <c r="R421" s="1">
        <f>IF(BRF_CONTAS_A_PAGAR[[#This Row],[MÊS_PGT]]="","",IFERROR(INDEX(BRF_MÊS_A_PAGAR[NUN_MÊS],MATCH(BRF_CONTAS_A_PAGAR[[#This Row],[MÊS_PGT]],BRF_MÊS_A_PAGAR[MÊS],0)),""))</f>
        <v>4</v>
      </c>
    </row>
    <row r="422" spans="1:18" x14ac:dyDescent="0.2">
      <c r="A422" s="3">
        <v>45017</v>
      </c>
      <c r="B422" s="1" t="s">
        <v>1143</v>
      </c>
      <c r="E422" s="4">
        <v>1200</v>
      </c>
      <c r="F422" s="3">
        <v>45019</v>
      </c>
      <c r="G422" s="1" t="s">
        <v>1338</v>
      </c>
      <c r="H422" s="1" t="s">
        <v>1416</v>
      </c>
      <c r="I422" s="1" t="s">
        <v>3457</v>
      </c>
      <c r="J422" s="1" t="s">
        <v>1417</v>
      </c>
      <c r="K422" s="1" t="s">
        <v>1348</v>
      </c>
      <c r="M422" s="1" t="str">
        <f>TEXT(BRF_CONTAS_A_PAGAR[[#This Row],[DATA VENC]],"AAAA")</f>
        <v>2023</v>
      </c>
      <c r="N422" s="1" t="str">
        <f>UPPER(TEXT(BRF_CONTAS_A_PAGAR[[#This Row],[DATA VENC]],"MMM"))</f>
        <v>ABR</v>
      </c>
      <c r="O422" s="1" t="str">
        <f>IF(BRF_CONTAS_A_PAGAR[[#This Row],[DATA DO PAGT]]="","",TEXT(BRF_CONTAS_A_PAGAR[[#This Row],[DATA DO PAGT]],"AAAA"))</f>
        <v>2023</v>
      </c>
      <c r="P422" s="1" t="str">
        <f>UPPER(IF(BRF_CONTAS_A_PAGAR[[#This Row],[DATA DO PAGT]]="","",TEXT(BRF_CONTAS_A_PAGAR[[#This Row],[DATA DO PAGT]],"MMM")))</f>
        <v>ABR</v>
      </c>
      <c r="Q422" s="1">
        <f>IFERROR(INDEX(BRF_MÊS_A_PAGAR[NUN_MÊS],MATCH(BRF_CONTAS_A_PAGAR[[#This Row],[MÊS_VENC]],BRF_MÊS_A_PAGAR[MÊS],0)),"")</f>
        <v>4</v>
      </c>
      <c r="R422" s="1">
        <f>IF(BRF_CONTAS_A_PAGAR[[#This Row],[MÊS_PGT]]="","",IFERROR(INDEX(BRF_MÊS_A_PAGAR[NUN_MÊS],MATCH(BRF_CONTAS_A_PAGAR[[#This Row],[MÊS_PGT]],BRF_MÊS_A_PAGAR[MÊS],0)),""))</f>
        <v>4</v>
      </c>
    </row>
    <row r="423" spans="1:18" x14ac:dyDescent="0.2">
      <c r="A423" s="3">
        <v>45018</v>
      </c>
      <c r="B423" s="1" t="s">
        <v>1163</v>
      </c>
      <c r="C423" s="1" t="s">
        <v>1341</v>
      </c>
      <c r="E423" s="4">
        <v>24052.36</v>
      </c>
      <c r="F423" s="3">
        <v>45019</v>
      </c>
      <c r="G423" s="1" t="s">
        <v>1338</v>
      </c>
      <c r="H423" s="1" t="s">
        <v>1416</v>
      </c>
      <c r="I423" s="1" t="s">
        <v>1436</v>
      </c>
      <c r="J423" s="1" t="s">
        <v>1347</v>
      </c>
      <c r="K423" s="1" t="s">
        <v>1348</v>
      </c>
      <c r="M423" s="1" t="str">
        <f>TEXT(BRF_CONTAS_A_PAGAR[[#This Row],[DATA VENC]],"AAAA")</f>
        <v>2023</v>
      </c>
      <c r="N423" s="1" t="str">
        <f>UPPER(TEXT(BRF_CONTAS_A_PAGAR[[#This Row],[DATA VENC]],"MMM"))</f>
        <v>ABR</v>
      </c>
      <c r="O423" s="1" t="str">
        <f>IF(BRF_CONTAS_A_PAGAR[[#This Row],[DATA DO PAGT]]="","",TEXT(BRF_CONTAS_A_PAGAR[[#This Row],[DATA DO PAGT]],"AAAA"))</f>
        <v>2023</v>
      </c>
      <c r="P423" s="1" t="str">
        <f>UPPER(IF(BRF_CONTAS_A_PAGAR[[#This Row],[DATA DO PAGT]]="","",TEXT(BRF_CONTAS_A_PAGAR[[#This Row],[DATA DO PAGT]],"MMM")))</f>
        <v>ABR</v>
      </c>
      <c r="Q423" s="1">
        <f>IFERROR(INDEX(BRF_MÊS_A_PAGAR[NUN_MÊS],MATCH(BRF_CONTAS_A_PAGAR[[#This Row],[MÊS_VENC]],BRF_MÊS_A_PAGAR[MÊS],0)),"")</f>
        <v>4</v>
      </c>
      <c r="R423" s="1">
        <f>IF(BRF_CONTAS_A_PAGAR[[#This Row],[MÊS_PGT]]="","",IFERROR(INDEX(BRF_MÊS_A_PAGAR[NUN_MÊS],MATCH(BRF_CONTAS_A_PAGAR[[#This Row],[MÊS_PGT]],BRF_MÊS_A_PAGAR[MÊS],0)),""))</f>
        <v>4</v>
      </c>
    </row>
    <row r="424" spans="1:18" x14ac:dyDescent="0.2">
      <c r="A424" s="3">
        <v>45020</v>
      </c>
      <c r="B424" s="1" t="s">
        <v>1146</v>
      </c>
      <c r="E424" s="4">
        <v>989.62</v>
      </c>
      <c r="F424" s="3">
        <v>45020</v>
      </c>
      <c r="G424" s="1" t="s">
        <v>1338</v>
      </c>
      <c r="H424" s="1" t="s">
        <v>1416</v>
      </c>
      <c r="I424" s="1" t="s">
        <v>1438</v>
      </c>
      <c r="J424" s="1" t="s">
        <v>1347</v>
      </c>
      <c r="K424" s="1" t="s">
        <v>1437</v>
      </c>
      <c r="M424" s="1" t="str">
        <f>TEXT(BRF_CONTAS_A_PAGAR[[#This Row],[DATA VENC]],"AAAA")</f>
        <v>2023</v>
      </c>
      <c r="N424" s="1" t="str">
        <f>UPPER(TEXT(BRF_CONTAS_A_PAGAR[[#This Row],[DATA VENC]],"MMM"))</f>
        <v>ABR</v>
      </c>
      <c r="O424" s="1" t="str">
        <f>IF(BRF_CONTAS_A_PAGAR[[#This Row],[DATA DO PAGT]]="","",TEXT(BRF_CONTAS_A_PAGAR[[#This Row],[DATA DO PAGT]],"AAAA"))</f>
        <v>2023</v>
      </c>
      <c r="P424" s="1" t="str">
        <f>UPPER(IF(BRF_CONTAS_A_PAGAR[[#This Row],[DATA DO PAGT]]="","",TEXT(BRF_CONTAS_A_PAGAR[[#This Row],[DATA DO PAGT]],"MMM")))</f>
        <v>ABR</v>
      </c>
      <c r="Q424" s="1">
        <f>IFERROR(INDEX(BRF_MÊS_A_PAGAR[NUN_MÊS],MATCH(BRF_CONTAS_A_PAGAR[[#This Row],[MÊS_VENC]],BRF_MÊS_A_PAGAR[MÊS],0)),"")</f>
        <v>4</v>
      </c>
      <c r="R424" s="1">
        <f>IF(BRF_CONTAS_A_PAGAR[[#This Row],[MÊS_PGT]]="","",IFERROR(INDEX(BRF_MÊS_A_PAGAR[NUN_MÊS],MATCH(BRF_CONTAS_A_PAGAR[[#This Row],[MÊS_PGT]],BRF_MÊS_A_PAGAR[MÊS],0)),""))</f>
        <v>4</v>
      </c>
    </row>
    <row r="425" spans="1:18" x14ac:dyDescent="0.2">
      <c r="A425" s="3">
        <v>45021</v>
      </c>
      <c r="B425" s="1" t="s">
        <v>1145</v>
      </c>
      <c r="E425" s="4">
        <v>300</v>
      </c>
      <c r="F425" s="3">
        <v>45021</v>
      </c>
      <c r="G425" s="1" t="s">
        <v>1338</v>
      </c>
      <c r="H425" s="1" t="s">
        <v>1416</v>
      </c>
      <c r="I425" s="1" t="s">
        <v>1512</v>
      </c>
      <c r="J425" s="1" t="s">
        <v>1347</v>
      </c>
      <c r="K425" s="1" t="s">
        <v>1437</v>
      </c>
      <c r="M425" s="1" t="str">
        <f>TEXT(BRF_CONTAS_A_PAGAR[[#This Row],[DATA VENC]],"AAAA")</f>
        <v>2023</v>
      </c>
      <c r="N425" s="1" t="str">
        <f>UPPER(TEXT(BRF_CONTAS_A_PAGAR[[#This Row],[DATA VENC]],"MMM"))</f>
        <v>ABR</v>
      </c>
      <c r="O425" s="1" t="str">
        <f>IF(BRF_CONTAS_A_PAGAR[[#This Row],[DATA DO PAGT]]="","",TEXT(BRF_CONTAS_A_PAGAR[[#This Row],[DATA DO PAGT]],"AAAA"))</f>
        <v>2023</v>
      </c>
      <c r="P425" s="1" t="str">
        <f>UPPER(IF(BRF_CONTAS_A_PAGAR[[#This Row],[DATA DO PAGT]]="","",TEXT(BRF_CONTAS_A_PAGAR[[#This Row],[DATA DO PAGT]],"MMM")))</f>
        <v>ABR</v>
      </c>
      <c r="Q425" s="1">
        <f>IFERROR(INDEX(BRF_MÊS_A_PAGAR[NUN_MÊS],MATCH(BRF_CONTAS_A_PAGAR[[#This Row],[MÊS_VENC]],BRF_MÊS_A_PAGAR[MÊS],0)),"")</f>
        <v>4</v>
      </c>
      <c r="R425" s="1">
        <f>IF(BRF_CONTAS_A_PAGAR[[#This Row],[MÊS_PGT]]="","",IFERROR(INDEX(BRF_MÊS_A_PAGAR[NUN_MÊS],MATCH(BRF_CONTAS_A_PAGAR[[#This Row],[MÊS_PGT]],BRF_MÊS_A_PAGAR[MÊS],0)),""))</f>
        <v>4</v>
      </c>
    </row>
    <row r="426" spans="1:18" x14ac:dyDescent="0.2">
      <c r="A426" s="3">
        <v>45021</v>
      </c>
      <c r="B426" s="1" t="s">
        <v>1144</v>
      </c>
      <c r="E426" s="4">
        <v>572.88</v>
      </c>
      <c r="F426" s="3">
        <v>45021</v>
      </c>
      <c r="G426" s="1" t="s">
        <v>1338</v>
      </c>
      <c r="H426" s="1" t="s">
        <v>1416</v>
      </c>
      <c r="I426" s="1" t="s">
        <v>1439</v>
      </c>
      <c r="J426" s="1" t="s">
        <v>1347</v>
      </c>
      <c r="K426" s="1" t="s">
        <v>1437</v>
      </c>
      <c r="M426" s="1" t="str">
        <f>TEXT(BRF_CONTAS_A_PAGAR[[#This Row],[DATA VENC]],"AAAA")</f>
        <v>2023</v>
      </c>
      <c r="N426" s="1" t="str">
        <f>UPPER(TEXT(BRF_CONTAS_A_PAGAR[[#This Row],[DATA VENC]],"MMM"))</f>
        <v>ABR</v>
      </c>
      <c r="O426" s="1" t="str">
        <f>IF(BRF_CONTAS_A_PAGAR[[#This Row],[DATA DO PAGT]]="","",TEXT(BRF_CONTAS_A_PAGAR[[#This Row],[DATA DO PAGT]],"AAAA"))</f>
        <v>2023</v>
      </c>
      <c r="P426" s="1" t="str">
        <f>UPPER(IF(BRF_CONTAS_A_PAGAR[[#This Row],[DATA DO PAGT]]="","",TEXT(BRF_CONTAS_A_PAGAR[[#This Row],[DATA DO PAGT]],"MMM")))</f>
        <v>ABR</v>
      </c>
      <c r="Q426" s="1">
        <f>IFERROR(INDEX(BRF_MÊS_A_PAGAR[NUN_MÊS],MATCH(BRF_CONTAS_A_PAGAR[[#This Row],[MÊS_VENC]],BRF_MÊS_A_PAGAR[MÊS],0)),"")</f>
        <v>4</v>
      </c>
      <c r="R426" s="1">
        <f>IF(BRF_CONTAS_A_PAGAR[[#This Row],[MÊS_PGT]]="","",IFERROR(INDEX(BRF_MÊS_A_PAGAR[NUN_MÊS],MATCH(BRF_CONTAS_A_PAGAR[[#This Row],[MÊS_PGT]],BRF_MÊS_A_PAGAR[MÊS],0)),""))</f>
        <v>4</v>
      </c>
    </row>
    <row r="427" spans="1:18" x14ac:dyDescent="0.2">
      <c r="A427" s="3">
        <v>45022</v>
      </c>
      <c r="B427" s="1" t="s">
        <v>1241</v>
      </c>
      <c r="E427" s="4">
        <v>492</v>
      </c>
      <c r="F427" s="3">
        <v>45022</v>
      </c>
      <c r="G427" s="1" t="s">
        <v>1338</v>
      </c>
      <c r="H427" s="1" t="s">
        <v>1416</v>
      </c>
      <c r="I427" s="1" t="s">
        <v>3457</v>
      </c>
      <c r="J427" s="1" t="s">
        <v>1417</v>
      </c>
      <c r="K427" s="1" t="s">
        <v>1348</v>
      </c>
      <c r="M427" s="1" t="str">
        <f>TEXT(BRF_CONTAS_A_PAGAR[[#This Row],[DATA VENC]],"AAAA")</f>
        <v>2023</v>
      </c>
      <c r="N427" s="1" t="str">
        <f>UPPER(TEXT(BRF_CONTAS_A_PAGAR[[#This Row],[DATA VENC]],"MMM"))</f>
        <v>ABR</v>
      </c>
      <c r="O427" s="1" t="str">
        <f>IF(BRF_CONTAS_A_PAGAR[[#This Row],[DATA DO PAGT]]="","",TEXT(BRF_CONTAS_A_PAGAR[[#This Row],[DATA DO PAGT]],"AAAA"))</f>
        <v>2023</v>
      </c>
      <c r="P427" s="1" t="str">
        <f>UPPER(IF(BRF_CONTAS_A_PAGAR[[#This Row],[DATA DO PAGT]]="","",TEXT(BRF_CONTAS_A_PAGAR[[#This Row],[DATA DO PAGT]],"MMM")))</f>
        <v>ABR</v>
      </c>
      <c r="Q427" s="1">
        <f>IFERROR(INDEX(BRF_MÊS_A_PAGAR[NUN_MÊS],MATCH(BRF_CONTAS_A_PAGAR[[#This Row],[MÊS_VENC]],BRF_MÊS_A_PAGAR[MÊS],0)),"")</f>
        <v>4</v>
      </c>
      <c r="R427" s="1">
        <f>IF(BRF_CONTAS_A_PAGAR[[#This Row],[MÊS_PGT]]="","",IFERROR(INDEX(BRF_MÊS_A_PAGAR[NUN_MÊS],MATCH(BRF_CONTAS_A_PAGAR[[#This Row],[MÊS_PGT]],BRF_MÊS_A_PAGAR[MÊS],0)),""))</f>
        <v>4</v>
      </c>
    </row>
    <row r="428" spans="1:18" x14ac:dyDescent="0.2">
      <c r="A428" s="3">
        <v>45022</v>
      </c>
      <c r="B428" s="1" t="s">
        <v>1242</v>
      </c>
      <c r="E428" s="4">
        <v>521.58000000000004</v>
      </c>
      <c r="F428" s="3">
        <v>45022</v>
      </c>
      <c r="G428" s="1" t="s">
        <v>1338</v>
      </c>
      <c r="H428" s="1" t="s">
        <v>1416</v>
      </c>
      <c r="I428" s="1" t="s">
        <v>3457</v>
      </c>
      <c r="J428" s="1" t="s">
        <v>1417</v>
      </c>
      <c r="K428" s="1" t="s">
        <v>1348</v>
      </c>
      <c r="M428" s="1" t="str">
        <f>TEXT(BRF_CONTAS_A_PAGAR[[#This Row],[DATA VENC]],"AAAA")</f>
        <v>2023</v>
      </c>
      <c r="N428" s="1" t="str">
        <f>UPPER(TEXT(BRF_CONTAS_A_PAGAR[[#This Row],[DATA VENC]],"MMM"))</f>
        <v>ABR</v>
      </c>
      <c r="O428" s="1" t="str">
        <f>IF(BRF_CONTAS_A_PAGAR[[#This Row],[DATA DO PAGT]]="","",TEXT(BRF_CONTAS_A_PAGAR[[#This Row],[DATA DO PAGT]],"AAAA"))</f>
        <v>2023</v>
      </c>
      <c r="P428" s="1" t="str">
        <f>UPPER(IF(BRF_CONTAS_A_PAGAR[[#This Row],[DATA DO PAGT]]="","",TEXT(BRF_CONTAS_A_PAGAR[[#This Row],[DATA DO PAGT]],"MMM")))</f>
        <v>ABR</v>
      </c>
      <c r="Q428" s="1">
        <f>IFERROR(INDEX(BRF_MÊS_A_PAGAR[NUN_MÊS],MATCH(BRF_CONTAS_A_PAGAR[[#This Row],[MÊS_VENC]],BRF_MÊS_A_PAGAR[MÊS],0)),"")</f>
        <v>4</v>
      </c>
      <c r="R428" s="1">
        <f>IF(BRF_CONTAS_A_PAGAR[[#This Row],[MÊS_PGT]]="","",IFERROR(INDEX(BRF_MÊS_A_PAGAR[NUN_MÊS],MATCH(BRF_CONTAS_A_PAGAR[[#This Row],[MÊS_PGT]],BRF_MÊS_A_PAGAR[MÊS],0)),""))</f>
        <v>4</v>
      </c>
    </row>
    <row r="429" spans="1:18" x14ac:dyDescent="0.2">
      <c r="A429" s="3">
        <v>45022</v>
      </c>
      <c r="B429" s="1" t="s">
        <v>1147</v>
      </c>
      <c r="E429" s="4">
        <v>7503.33</v>
      </c>
      <c r="F429" s="3">
        <v>45022</v>
      </c>
      <c r="G429" s="1" t="s">
        <v>1338</v>
      </c>
      <c r="H429" s="1" t="s">
        <v>1339</v>
      </c>
      <c r="I429" s="1" t="s">
        <v>3456</v>
      </c>
      <c r="J429" s="1" t="s">
        <v>1347</v>
      </c>
      <c r="K429" s="1" t="s">
        <v>1348</v>
      </c>
      <c r="M429" s="1" t="str">
        <f>TEXT(BRF_CONTAS_A_PAGAR[[#This Row],[DATA VENC]],"AAAA")</f>
        <v>2023</v>
      </c>
      <c r="N429" s="1" t="str">
        <f>UPPER(TEXT(BRF_CONTAS_A_PAGAR[[#This Row],[DATA VENC]],"MMM"))</f>
        <v>ABR</v>
      </c>
      <c r="O429" s="1" t="str">
        <f>IF(BRF_CONTAS_A_PAGAR[[#This Row],[DATA DO PAGT]]="","",TEXT(BRF_CONTAS_A_PAGAR[[#This Row],[DATA DO PAGT]],"AAAA"))</f>
        <v>2023</v>
      </c>
      <c r="P429" s="1" t="str">
        <f>UPPER(IF(BRF_CONTAS_A_PAGAR[[#This Row],[DATA DO PAGT]]="","",TEXT(BRF_CONTAS_A_PAGAR[[#This Row],[DATA DO PAGT]],"MMM")))</f>
        <v>ABR</v>
      </c>
      <c r="Q429" s="1">
        <f>IFERROR(INDEX(BRF_MÊS_A_PAGAR[NUN_MÊS],MATCH(BRF_CONTAS_A_PAGAR[[#This Row],[MÊS_VENC]],BRF_MÊS_A_PAGAR[MÊS],0)),"")</f>
        <v>4</v>
      </c>
      <c r="R429" s="1">
        <f>IF(BRF_CONTAS_A_PAGAR[[#This Row],[MÊS_PGT]]="","",IFERROR(INDEX(BRF_MÊS_A_PAGAR[NUN_MÊS],MATCH(BRF_CONTAS_A_PAGAR[[#This Row],[MÊS_PGT]],BRF_MÊS_A_PAGAR[MÊS],0)),""))</f>
        <v>4</v>
      </c>
    </row>
    <row r="430" spans="1:18" x14ac:dyDescent="0.2">
      <c r="A430" s="3">
        <v>45023</v>
      </c>
      <c r="B430" s="1" t="s">
        <v>1243</v>
      </c>
      <c r="E430" s="4">
        <v>749.69</v>
      </c>
      <c r="F430" s="3">
        <v>45026</v>
      </c>
      <c r="G430" s="1" t="s">
        <v>1338</v>
      </c>
      <c r="H430" s="1" t="s">
        <v>1416</v>
      </c>
      <c r="I430" s="1" t="s">
        <v>3457</v>
      </c>
      <c r="J430" s="1" t="s">
        <v>1417</v>
      </c>
      <c r="K430" s="1" t="s">
        <v>1348</v>
      </c>
      <c r="M430" s="1" t="str">
        <f>TEXT(BRF_CONTAS_A_PAGAR[[#This Row],[DATA VENC]],"AAAA")</f>
        <v>2023</v>
      </c>
      <c r="N430" s="1" t="str">
        <f>UPPER(TEXT(BRF_CONTAS_A_PAGAR[[#This Row],[DATA VENC]],"MMM"))</f>
        <v>ABR</v>
      </c>
      <c r="O430" s="1" t="str">
        <f>IF(BRF_CONTAS_A_PAGAR[[#This Row],[DATA DO PAGT]]="","",TEXT(BRF_CONTAS_A_PAGAR[[#This Row],[DATA DO PAGT]],"AAAA"))</f>
        <v>2023</v>
      </c>
      <c r="P430" s="1" t="str">
        <f>UPPER(IF(BRF_CONTAS_A_PAGAR[[#This Row],[DATA DO PAGT]]="","",TEXT(BRF_CONTAS_A_PAGAR[[#This Row],[DATA DO PAGT]],"MMM")))</f>
        <v>ABR</v>
      </c>
      <c r="Q430" s="1">
        <f>IFERROR(INDEX(BRF_MÊS_A_PAGAR[NUN_MÊS],MATCH(BRF_CONTAS_A_PAGAR[[#This Row],[MÊS_VENC]],BRF_MÊS_A_PAGAR[MÊS],0)),"")</f>
        <v>4</v>
      </c>
      <c r="R430" s="1">
        <f>IF(BRF_CONTAS_A_PAGAR[[#This Row],[MÊS_PGT]]="","",IFERROR(INDEX(BRF_MÊS_A_PAGAR[NUN_MÊS],MATCH(BRF_CONTAS_A_PAGAR[[#This Row],[MÊS_PGT]],BRF_MÊS_A_PAGAR[MÊS],0)),""))</f>
        <v>4</v>
      </c>
    </row>
    <row r="431" spans="1:18" x14ac:dyDescent="0.2">
      <c r="A431" s="3">
        <v>45023</v>
      </c>
      <c r="B431" s="1" t="s">
        <v>1149</v>
      </c>
      <c r="E431" s="4">
        <v>4656.21</v>
      </c>
      <c r="F431" s="3">
        <v>45026</v>
      </c>
      <c r="G431" s="1" t="s">
        <v>1338</v>
      </c>
      <c r="H431" s="1" t="s">
        <v>1339</v>
      </c>
      <c r="I431" s="1" t="s">
        <v>3456</v>
      </c>
      <c r="J431" s="1" t="s">
        <v>1347</v>
      </c>
      <c r="K431" s="1" t="s">
        <v>1348</v>
      </c>
      <c r="M431" s="1" t="str">
        <f>TEXT(BRF_CONTAS_A_PAGAR[[#This Row],[DATA VENC]],"AAAA")</f>
        <v>2023</v>
      </c>
      <c r="N431" s="1" t="str">
        <f>UPPER(TEXT(BRF_CONTAS_A_PAGAR[[#This Row],[DATA VENC]],"MMM"))</f>
        <v>ABR</v>
      </c>
      <c r="O431" s="1" t="str">
        <f>IF(BRF_CONTAS_A_PAGAR[[#This Row],[DATA DO PAGT]]="","",TEXT(BRF_CONTAS_A_PAGAR[[#This Row],[DATA DO PAGT]],"AAAA"))</f>
        <v>2023</v>
      </c>
      <c r="P431" s="1" t="str">
        <f>UPPER(IF(BRF_CONTAS_A_PAGAR[[#This Row],[DATA DO PAGT]]="","",TEXT(BRF_CONTAS_A_PAGAR[[#This Row],[DATA DO PAGT]],"MMM")))</f>
        <v>ABR</v>
      </c>
      <c r="Q431" s="1">
        <f>IFERROR(INDEX(BRF_MÊS_A_PAGAR[NUN_MÊS],MATCH(BRF_CONTAS_A_PAGAR[[#This Row],[MÊS_VENC]],BRF_MÊS_A_PAGAR[MÊS],0)),"")</f>
        <v>4</v>
      </c>
      <c r="R431" s="1">
        <f>IF(BRF_CONTAS_A_PAGAR[[#This Row],[MÊS_PGT]]="","",IFERROR(INDEX(BRF_MÊS_A_PAGAR[NUN_MÊS],MATCH(BRF_CONTAS_A_PAGAR[[#This Row],[MÊS_PGT]],BRF_MÊS_A_PAGAR[MÊS],0)),""))</f>
        <v>4</v>
      </c>
    </row>
    <row r="432" spans="1:18" x14ac:dyDescent="0.2">
      <c r="A432" s="3">
        <v>45023</v>
      </c>
      <c r="B432" s="1" t="s">
        <v>1202</v>
      </c>
      <c r="E432" s="4">
        <v>450</v>
      </c>
      <c r="F432" s="3">
        <v>45026</v>
      </c>
      <c r="G432" s="1" t="s">
        <v>1338</v>
      </c>
      <c r="H432" s="1" t="s">
        <v>1416</v>
      </c>
      <c r="I432" s="1" t="s">
        <v>1442</v>
      </c>
      <c r="J432" s="1" t="s">
        <v>1347</v>
      </c>
      <c r="K432" s="1" t="s">
        <v>1516</v>
      </c>
      <c r="M432" s="1" t="str">
        <f>TEXT(BRF_CONTAS_A_PAGAR[[#This Row],[DATA VENC]],"AAAA")</f>
        <v>2023</v>
      </c>
      <c r="N432" s="1" t="str">
        <f>UPPER(TEXT(BRF_CONTAS_A_PAGAR[[#This Row],[DATA VENC]],"MMM"))</f>
        <v>ABR</v>
      </c>
      <c r="O432" s="1" t="str">
        <f>IF(BRF_CONTAS_A_PAGAR[[#This Row],[DATA DO PAGT]]="","",TEXT(BRF_CONTAS_A_PAGAR[[#This Row],[DATA DO PAGT]],"AAAA"))</f>
        <v>2023</v>
      </c>
      <c r="P432" s="1" t="str">
        <f>UPPER(IF(BRF_CONTAS_A_PAGAR[[#This Row],[DATA DO PAGT]]="","",TEXT(BRF_CONTAS_A_PAGAR[[#This Row],[DATA DO PAGT]],"MMM")))</f>
        <v>ABR</v>
      </c>
      <c r="Q432" s="1">
        <f>IFERROR(INDEX(BRF_MÊS_A_PAGAR[NUN_MÊS],MATCH(BRF_CONTAS_A_PAGAR[[#This Row],[MÊS_VENC]],BRF_MÊS_A_PAGAR[MÊS],0)),"")</f>
        <v>4</v>
      </c>
      <c r="R432" s="1">
        <f>IF(BRF_CONTAS_A_PAGAR[[#This Row],[MÊS_PGT]]="","",IFERROR(INDEX(BRF_MÊS_A_PAGAR[NUN_MÊS],MATCH(BRF_CONTAS_A_PAGAR[[#This Row],[MÊS_PGT]],BRF_MÊS_A_PAGAR[MÊS],0)),""))</f>
        <v>4</v>
      </c>
    </row>
    <row r="433" spans="1:18" x14ac:dyDescent="0.2">
      <c r="A433" s="3">
        <v>45024</v>
      </c>
      <c r="B433" s="1" t="s">
        <v>1150</v>
      </c>
      <c r="E433" s="4">
        <v>1552.88</v>
      </c>
      <c r="F433" s="3">
        <v>45026</v>
      </c>
      <c r="G433" s="1" t="s">
        <v>1338</v>
      </c>
      <c r="H433" s="1" t="s">
        <v>1339</v>
      </c>
      <c r="I433" s="1" t="s">
        <v>3456</v>
      </c>
      <c r="J433" s="1" t="s">
        <v>1347</v>
      </c>
      <c r="K433" s="1" t="s">
        <v>1348</v>
      </c>
      <c r="M433" s="1" t="str">
        <f>TEXT(BRF_CONTAS_A_PAGAR[[#This Row],[DATA VENC]],"AAAA")</f>
        <v>2023</v>
      </c>
      <c r="N433" s="1" t="str">
        <f>UPPER(TEXT(BRF_CONTAS_A_PAGAR[[#This Row],[DATA VENC]],"MMM"))</f>
        <v>ABR</v>
      </c>
      <c r="O433" s="1" t="str">
        <f>IF(BRF_CONTAS_A_PAGAR[[#This Row],[DATA DO PAGT]]="","",TEXT(BRF_CONTAS_A_PAGAR[[#This Row],[DATA DO PAGT]],"AAAA"))</f>
        <v>2023</v>
      </c>
      <c r="P433" s="1" t="str">
        <f>UPPER(IF(BRF_CONTAS_A_PAGAR[[#This Row],[DATA DO PAGT]]="","",TEXT(BRF_CONTAS_A_PAGAR[[#This Row],[DATA DO PAGT]],"MMM")))</f>
        <v>ABR</v>
      </c>
      <c r="Q433" s="1">
        <f>IFERROR(INDEX(BRF_MÊS_A_PAGAR[NUN_MÊS],MATCH(BRF_CONTAS_A_PAGAR[[#This Row],[MÊS_VENC]],BRF_MÊS_A_PAGAR[MÊS],0)),"")</f>
        <v>4</v>
      </c>
      <c r="R433" s="1">
        <f>IF(BRF_CONTAS_A_PAGAR[[#This Row],[MÊS_PGT]]="","",IFERROR(INDEX(BRF_MÊS_A_PAGAR[NUN_MÊS],MATCH(BRF_CONTAS_A_PAGAR[[#This Row],[MÊS_PGT]],BRF_MÊS_A_PAGAR[MÊS],0)),""))</f>
        <v>4</v>
      </c>
    </row>
    <row r="434" spans="1:18" x14ac:dyDescent="0.2">
      <c r="A434" s="3">
        <v>45024</v>
      </c>
      <c r="B434" s="1" t="s">
        <v>1151</v>
      </c>
      <c r="E434" s="4">
        <v>1552.88</v>
      </c>
      <c r="F434" s="3">
        <v>45026</v>
      </c>
      <c r="G434" s="1" t="s">
        <v>1338</v>
      </c>
      <c r="H434" s="1" t="s">
        <v>1339</v>
      </c>
      <c r="I434" s="1" t="s">
        <v>3456</v>
      </c>
      <c r="J434" s="1" t="s">
        <v>1347</v>
      </c>
      <c r="K434" s="1" t="s">
        <v>1348</v>
      </c>
      <c r="M434" s="1" t="str">
        <f>TEXT(BRF_CONTAS_A_PAGAR[[#This Row],[DATA VENC]],"AAAA")</f>
        <v>2023</v>
      </c>
      <c r="N434" s="1" t="str">
        <f>UPPER(TEXT(BRF_CONTAS_A_PAGAR[[#This Row],[DATA VENC]],"MMM"))</f>
        <v>ABR</v>
      </c>
      <c r="O434" s="1" t="str">
        <f>IF(BRF_CONTAS_A_PAGAR[[#This Row],[DATA DO PAGT]]="","",TEXT(BRF_CONTAS_A_PAGAR[[#This Row],[DATA DO PAGT]],"AAAA"))</f>
        <v>2023</v>
      </c>
      <c r="P434" s="1" t="str">
        <f>UPPER(IF(BRF_CONTAS_A_PAGAR[[#This Row],[DATA DO PAGT]]="","",TEXT(BRF_CONTAS_A_PAGAR[[#This Row],[DATA DO PAGT]],"MMM")))</f>
        <v>ABR</v>
      </c>
      <c r="Q434" s="1">
        <f>IFERROR(INDEX(BRF_MÊS_A_PAGAR[NUN_MÊS],MATCH(BRF_CONTAS_A_PAGAR[[#This Row],[MÊS_VENC]],BRF_MÊS_A_PAGAR[MÊS],0)),"")</f>
        <v>4</v>
      </c>
      <c r="R434" s="1">
        <f>IF(BRF_CONTAS_A_PAGAR[[#This Row],[MÊS_PGT]]="","",IFERROR(INDEX(BRF_MÊS_A_PAGAR[NUN_MÊS],MATCH(BRF_CONTAS_A_PAGAR[[#This Row],[MÊS_PGT]],BRF_MÊS_A_PAGAR[MÊS],0)),""))</f>
        <v>4</v>
      </c>
    </row>
    <row r="435" spans="1:18" x14ac:dyDescent="0.2">
      <c r="A435" s="3">
        <v>45024</v>
      </c>
      <c r="B435" s="1" t="s">
        <v>1152</v>
      </c>
      <c r="E435" s="4">
        <v>9402</v>
      </c>
      <c r="F435" s="3">
        <v>45026</v>
      </c>
      <c r="G435" s="1" t="s">
        <v>1338</v>
      </c>
      <c r="H435" s="1" t="s">
        <v>1339</v>
      </c>
      <c r="I435" s="1" t="s">
        <v>3456</v>
      </c>
      <c r="J435" s="1" t="s">
        <v>1347</v>
      </c>
      <c r="K435" s="1" t="s">
        <v>1348</v>
      </c>
      <c r="M435" s="1" t="str">
        <f>TEXT(BRF_CONTAS_A_PAGAR[[#This Row],[DATA VENC]],"AAAA")</f>
        <v>2023</v>
      </c>
      <c r="N435" s="1" t="str">
        <f>UPPER(TEXT(BRF_CONTAS_A_PAGAR[[#This Row],[DATA VENC]],"MMM"))</f>
        <v>ABR</v>
      </c>
      <c r="O435" s="1" t="str">
        <f>IF(BRF_CONTAS_A_PAGAR[[#This Row],[DATA DO PAGT]]="","",TEXT(BRF_CONTAS_A_PAGAR[[#This Row],[DATA DO PAGT]],"AAAA"))</f>
        <v>2023</v>
      </c>
      <c r="P435" s="1" t="str">
        <f>UPPER(IF(BRF_CONTAS_A_PAGAR[[#This Row],[DATA DO PAGT]]="","",TEXT(BRF_CONTAS_A_PAGAR[[#This Row],[DATA DO PAGT]],"MMM")))</f>
        <v>ABR</v>
      </c>
      <c r="Q435" s="1">
        <f>IFERROR(INDEX(BRF_MÊS_A_PAGAR[NUN_MÊS],MATCH(BRF_CONTAS_A_PAGAR[[#This Row],[MÊS_VENC]],BRF_MÊS_A_PAGAR[MÊS],0)),"")</f>
        <v>4</v>
      </c>
      <c r="R435" s="1">
        <f>IF(BRF_CONTAS_A_PAGAR[[#This Row],[MÊS_PGT]]="","",IFERROR(INDEX(BRF_MÊS_A_PAGAR[NUN_MÊS],MATCH(BRF_CONTAS_A_PAGAR[[#This Row],[MÊS_PGT]],BRF_MÊS_A_PAGAR[MÊS],0)),""))</f>
        <v>4</v>
      </c>
    </row>
    <row r="436" spans="1:18" x14ac:dyDescent="0.2">
      <c r="A436" s="3">
        <v>45026</v>
      </c>
      <c r="B436" s="1" t="s">
        <v>1181</v>
      </c>
      <c r="E436" s="4">
        <v>439.6</v>
      </c>
      <c r="F436" s="3">
        <v>45026</v>
      </c>
      <c r="G436" s="1" t="s">
        <v>1338</v>
      </c>
      <c r="H436" s="1" t="s">
        <v>1435</v>
      </c>
      <c r="I436" s="1" t="s">
        <v>1498</v>
      </c>
      <c r="J436" s="1" t="s">
        <v>1417</v>
      </c>
      <c r="K436" s="1" t="s">
        <v>1437</v>
      </c>
      <c r="M436" s="1" t="str">
        <f>TEXT(BRF_CONTAS_A_PAGAR[[#This Row],[DATA VENC]],"AAAA")</f>
        <v>2023</v>
      </c>
      <c r="N436" s="1" t="str">
        <f>UPPER(TEXT(BRF_CONTAS_A_PAGAR[[#This Row],[DATA VENC]],"MMM"))</f>
        <v>ABR</v>
      </c>
      <c r="O436" s="1" t="str">
        <f>IF(BRF_CONTAS_A_PAGAR[[#This Row],[DATA DO PAGT]]="","",TEXT(BRF_CONTAS_A_PAGAR[[#This Row],[DATA DO PAGT]],"AAAA"))</f>
        <v>2023</v>
      </c>
      <c r="P436" s="1" t="str">
        <f>UPPER(IF(BRF_CONTAS_A_PAGAR[[#This Row],[DATA DO PAGT]]="","",TEXT(BRF_CONTAS_A_PAGAR[[#This Row],[DATA DO PAGT]],"MMM")))</f>
        <v>ABR</v>
      </c>
      <c r="Q436" s="1">
        <f>IFERROR(INDEX(BRF_MÊS_A_PAGAR[NUN_MÊS],MATCH(BRF_CONTAS_A_PAGAR[[#This Row],[MÊS_VENC]],BRF_MÊS_A_PAGAR[MÊS],0)),"")</f>
        <v>4</v>
      </c>
      <c r="R436" s="1">
        <f>IF(BRF_CONTAS_A_PAGAR[[#This Row],[MÊS_PGT]]="","",IFERROR(INDEX(BRF_MÊS_A_PAGAR[NUN_MÊS],MATCH(BRF_CONTAS_A_PAGAR[[#This Row],[MÊS_PGT]],BRF_MÊS_A_PAGAR[MÊS],0)),""))</f>
        <v>4</v>
      </c>
    </row>
    <row r="437" spans="1:18" x14ac:dyDescent="0.2">
      <c r="A437" s="3">
        <v>45026</v>
      </c>
      <c r="B437" s="1" t="s">
        <v>1281</v>
      </c>
      <c r="E437" s="4">
        <v>646.6</v>
      </c>
      <c r="F437" s="3">
        <v>45026</v>
      </c>
      <c r="G437" s="1" t="s">
        <v>1338</v>
      </c>
      <c r="H437" s="1" t="s">
        <v>1416</v>
      </c>
      <c r="I437" s="1" t="s">
        <v>3457</v>
      </c>
      <c r="J437" s="1" t="s">
        <v>1417</v>
      </c>
      <c r="K437" s="1" t="s">
        <v>1348</v>
      </c>
      <c r="M437" s="1" t="str">
        <f>TEXT(BRF_CONTAS_A_PAGAR[[#This Row],[DATA VENC]],"AAAA")</f>
        <v>2023</v>
      </c>
      <c r="N437" s="1" t="str">
        <f>UPPER(TEXT(BRF_CONTAS_A_PAGAR[[#This Row],[DATA VENC]],"MMM"))</f>
        <v>ABR</v>
      </c>
      <c r="O437" s="1" t="str">
        <f>IF(BRF_CONTAS_A_PAGAR[[#This Row],[DATA DO PAGT]]="","",TEXT(BRF_CONTAS_A_PAGAR[[#This Row],[DATA DO PAGT]],"AAAA"))</f>
        <v>2023</v>
      </c>
      <c r="P437" s="1" t="str">
        <f>UPPER(IF(BRF_CONTAS_A_PAGAR[[#This Row],[DATA DO PAGT]]="","",TEXT(BRF_CONTAS_A_PAGAR[[#This Row],[DATA DO PAGT]],"MMM")))</f>
        <v>ABR</v>
      </c>
      <c r="Q437" s="1">
        <f>IFERROR(INDEX(BRF_MÊS_A_PAGAR[NUN_MÊS],MATCH(BRF_CONTAS_A_PAGAR[[#This Row],[MÊS_VENC]],BRF_MÊS_A_PAGAR[MÊS],0)),"")</f>
        <v>4</v>
      </c>
      <c r="R437" s="1">
        <f>IF(BRF_CONTAS_A_PAGAR[[#This Row],[MÊS_PGT]]="","",IFERROR(INDEX(BRF_MÊS_A_PAGAR[NUN_MÊS],MATCH(BRF_CONTAS_A_PAGAR[[#This Row],[MÊS_PGT]],BRF_MÊS_A_PAGAR[MÊS],0)),""))</f>
        <v>4</v>
      </c>
    </row>
    <row r="438" spans="1:18" x14ac:dyDescent="0.2">
      <c r="A438" s="3">
        <v>45026</v>
      </c>
      <c r="B438" s="1" t="s">
        <v>1182</v>
      </c>
      <c r="E438" s="4">
        <v>6575.72</v>
      </c>
      <c r="F438" s="3">
        <v>45026</v>
      </c>
      <c r="G438" s="1" t="s">
        <v>1338</v>
      </c>
      <c r="H438" s="1" t="s">
        <v>1435</v>
      </c>
      <c r="I438" s="1" t="s">
        <v>1498</v>
      </c>
      <c r="J438" s="1" t="s">
        <v>1417</v>
      </c>
      <c r="K438" s="1" t="s">
        <v>1348</v>
      </c>
      <c r="M438" s="1" t="str">
        <f>TEXT(BRF_CONTAS_A_PAGAR[[#This Row],[DATA VENC]],"AAAA")</f>
        <v>2023</v>
      </c>
      <c r="N438" s="1" t="str">
        <f>UPPER(TEXT(BRF_CONTAS_A_PAGAR[[#This Row],[DATA VENC]],"MMM"))</f>
        <v>ABR</v>
      </c>
      <c r="O438" s="1" t="str">
        <f>IF(BRF_CONTAS_A_PAGAR[[#This Row],[DATA DO PAGT]]="","",TEXT(BRF_CONTAS_A_PAGAR[[#This Row],[DATA DO PAGT]],"AAAA"))</f>
        <v>2023</v>
      </c>
      <c r="P438" s="1" t="str">
        <f>UPPER(IF(BRF_CONTAS_A_PAGAR[[#This Row],[DATA DO PAGT]]="","",TEXT(BRF_CONTAS_A_PAGAR[[#This Row],[DATA DO PAGT]],"MMM")))</f>
        <v>ABR</v>
      </c>
      <c r="Q438" s="1">
        <f>IFERROR(INDEX(BRF_MÊS_A_PAGAR[NUN_MÊS],MATCH(BRF_CONTAS_A_PAGAR[[#This Row],[MÊS_VENC]],BRF_MÊS_A_PAGAR[MÊS],0)),"")</f>
        <v>4</v>
      </c>
      <c r="R438" s="1">
        <f>IF(BRF_CONTAS_A_PAGAR[[#This Row],[MÊS_PGT]]="","",IFERROR(INDEX(BRF_MÊS_A_PAGAR[NUN_MÊS],MATCH(BRF_CONTAS_A_PAGAR[[#This Row],[MÊS_PGT]],BRF_MÊS_A_PAGAR[MÊS],0)),""))</f>
        <v>4</v>
      </c>
    </row>
    <row r="439" spans="1:18" x14ac:dyDescent="0.2">
      <c r="A439" s="3">
        <v>45026</v>
      </c>
      <c r="B439" s="1" t="s">
        <v>1165</v>
      </c>
      <c r="E439" s="4">
        <v>771.39</v>
      </c>
      <c r="F439" s="3">
        <v>45026</v>
      </c>
      <c r="G439" s="1" t="s">
        <v>1338</v>
      </c>
      <c r="H439" s="1" t="s">
        <v>1416</v>
      </c>
      <c r="I439" s="1" t="s">
        <v>1434</v>
      </c>
      <c r="J439" s="1" t="s">
        <v>1417</v>
      </c>
      <c r="K439" s="1" t="s">
        <v>1348</v>
      </c>
      <c r="M439" s="1" t="str">
        <f>TEXT(BRF_CONTAS_A_PAGAR[[#This Row],[DATA VENC]],"AAAA")</f>
        <v>2023</v>
      </c>
      <c r="N439" s="1" t="str">
        <f>UPPER(TEXT(BRF_CONTAS_A_PAGAR[[#This Row],[DATA VENC]],"MMM"))</f>
        <v>ABR</v>
      </c>
      <c r="O439" s="1" t="str">
        <f>IF(BRF_CONTAS_A_PAGAR[[#This Row],[DATA DO PAGT]]="","",TEXT(BRF_CONTAS_A_PAGAR[[#This Row],[DATA DO PAGT]],"AAAA"))</f>
        <v>2023</v>
      </c>
      <c r="P439" s="1" t="str">
        <f>UPPER(IF(BRF_CONTAS_A_PAGAR[[#This Row],[DATA DO PAGT]]="","",TEXT(BRF_CONTAS_A_PAGAR[[#This Row],[DATA DO PAGT]],"MMM")))</f>
        <v>ABR</v>
      </c>
      <c r="Q439" s="1">
        <f>IFERROR(INDEX(BRF_MÊS_A_PAGAR[NUN_MÊS],MATCH(BRF_CONTAS_A_PAGAR[[#This Row],[MÊS_VENC]],BRF_MÊS_A_PAGAR[MÊS],0)),"")</f>
        <v>4</v>
      </c>
      <c r="R439" s="1">
        <f>IF(BRF_CONTAS_A_PAGAR[[#This Row],[MÊS_PGT]]="","",IFERROR(INDEX(BRF_MÊS_A_PAGAR[NUN_MÊS],MATCH(BRF_CONTAS_A_PAGAR[[#This Row],[MÊS_PGT]],BRF_MÊS_A_PAGAR[MÊS],0)),""))</f>
        <v>4</v>
      </c>
    </row>
    <row r="440" spans="1:18" x14ac:dyDescent="0.2">
      <c r="A440" s="3">
        <v>45026</v>
      </c>
      <c r="B440" s="1" t="s">
        <v>1153</v>
      </c>
      <c r="E440" s="4">
        <v>271.06</v>
      </c>
      <c r="F440" s="3">
        <v>45026</v>
      </c>
      <c r="G440" s="1" t="s">
        <v>1338</v>
      </c>
      <c r="H440" s="1" t="s">
        <v>1416</v>
      </c>
      <c r="I440" s="1" t="s">
        <v>1499</v>
      </c>
      <c r="J440" s="1" t="s">
        <v>1347</v>
      </c>
      <c r="K440" s="1" t="s">
        <v>1516</v>
      </c>
      <c r="M440" s="1" t="str">
        <f>TEXT(BRF_CONTAS_A_PAGAR[[#This Row],[DATA VENC]],"AAAA")</f>
        <v>2023</v>
      </c>
      <c r="N440" s="1" t="str">
        <f>UPPER(TEXT(BRF_CONTAS_A_PAGAR[[#This Row],[DATA VENC]],"MMM"))</f>
        <v>ABR</v>
      </c>
      <c r="O440" s="1" t="str">
        <f>IF(BRF_CONTAS_A_PAGAR[[#This Row],[DATA DO PAGT]]="","",TEXT(BRF_CONTAS_A_PAGAR[[#This Row],[DATA DO PAGT]],"AAAA"))</f>
        <v>2023</v>
      </c>
      <c r="P440" s="1" t="str">
        <f>UPPER(IF(BRF_CONTAS_A_PAGAR[[#This Row],[DATA DO PAGT]]="","",TEXT(BRF_CONTAS_A_PAGAR[[#This Row],[DATA DO PAGT]],"MMM")))</f>
        <v>ABR</v>
      </c>
      <c r="Q440" s="1">
        <f>IFERROR(INDEX(BRF_MÊS_A_PAGAR[NUN_MÊS],MATCH(BRF_CONTAS_A_PAGAR[[#This Row],[MÊS_VENC]],BRF_MÊS_A_PAGAR[MÊS],0)),"")</f>
        <v>4</v>
      </c>
      <c r="R440" s="1">
        <f>IF(BRF_CONTAS_A_PAGAR[[#This Row],[MÊS_PGT]]="","",IFERROR(INDEX(BRF_MÊS_A_PAGAR[NUN_MÊS],MATCH(BRF_CONTAS_A_PAGAR[[#This Row],[MÊS_PGT]],BRF_MÊS_A_PAGAR[MÊS],0)),""))</f>
        <v>4</v>
      </c>
    </row>
    <row r="441" spans="1:18" x14ac:dyDescent="0.2">
      <c r="A441" s="3">
        <v>45026</v>
      </c>
      <c r="B441" s="1" t="s">
        <v>1282</v>
      </c>
      <c r="E441" s="4">
        <v>1618.1</v>
      </c>
      <c r="F441" s="3">
        <v>45026</v>
      </c>
      <c r="G441" s="1" t="s">
        <v>1338</v>
      </c>
      <c r="H441" s="1" t="s">
        <v>1416</v>
      </c>
      <c r="I441" s="1" t="s">
        <v>1456</v>
      </c>
      <c r="J441" s="1" t="s">
        <v>1347</v>
      </c>
      <c r="K441" s="1" t="s">
        <v>1516</v>
      </c>
      <c r="M441" s="1" t="str">
        <f>TEXT(BRF_CONTAS_A_PAGAR[[#This Row],[DATA VENC]],"AAAA")</f>
        <v>2023</v>
      </c>
      <c r="N441" s="1" t="str">
        <f>UPPER(TEXT(BRF_CONTAS_A_PAGAR[[#This Row],[DATA VENC]],"MMM"))</f>
        <v>ABR</v>
      </c>
      <c r="O441" s="1" t="str">
        <f>IF(BRF_CONTAS_A_PAGAR[[#This Row],[DATA DO PAGT]]="","",TEXT(BRF_CONTAS_A_PAGAR[[#This Row],[DATA DO PAGT]],"AAAA"))</f>
        <v>2023</v>
      </c>
      <c r="P441" s="1" t="str">
        <f>UPPER(IF(BRF_CONTAS_A_PAGAR[[#This Row],[DATA DO PAGT]]="","",TEXT(BRF_CONTAS_A_PAGAR[[#This Row],[DATA DO PAGT]],"MMM")))</f>
        <v>ABR</v>
      </c>
      <c r="Q441" s="1">
        <f>IFERROR(INDEX(BRF_MÊS_A_PAGAR[NUN_MÊS],MATCH(BRF_CONTAS_A_PAGAR[[#This Row],[MÊS_VENC]],BRF_MÊS_A_PAGAR[MÊS],0)),"")</f>
        <v>4</v>
      </c>
      <c r="R441" s="1">
        <f>IF(BRF_CONTAS_A_PAGAR[[#This Row],[MÊS_PGT]]="","",IFERROR(INDEX(BRF_MÊS_A_PAGAR[NUN_MÊS],MATCH(BRF_CONTAS_A_PAGAR[[#This Row],[MÊS_PGT]],BRF_MÊS_A_PAGAR[MÊS],0)),""))</f>
        <v>4</v>
      </c>
    </row>
    <row r="442" spans="1:18" x14ac:dyDescent="0.2">
      <c r="A442" s="3">
        <v>45026</v>
      </c>
      <c r="B442" s="1" t="s">
        <v>1250</v>
      </c>
      <c r="E442" s="4">
        <v>1000</v>
      </c>
      <c r="F442" s="3">
        <v>45026</v>
      </c>
      <c r="G442" s="1" t="s">
        <v>1338</v>
      </c>
      <c r="H442" s="1" t="s">
        <v>1416</v>
      </c>
      <c r="I442" s="1" t="s">
        <v>1509</v>
      </c>
      <c r="J442" s="1" t="s">
        <v>1347</v>
      </c>
      <c r="K442" s="1" t="s">
        <v>1516</v>
      </c>
      <c r="M442" s="1" t="str">
        <f>TEXT(BRF_CONTAS_A_PAGAR[[#This Row],[DATA VENC]],"AAAA")</f>
        <v>2023</v>
      </c>
      <c r="N442" s="1" t="str">
        <f>UPPER(TEXT(BRF_CONTAS_A_PAGAR[[#This Row],[DATA VENC]],"MMM"))</f>
        <v>ABR</v>
      </c>
      <c r="O442" s="1" t="str">
        <f>IF(BRF_CONTAS_A_PAGAR[[#This Row],[DATA DO PAGT]]="","",TEXT(BRF_CONTAS_A_PAGAR[[#This Row],[DATA DO PAGT]],"AAAA"))</f>
        <v>2023</v>
      </c>
      <c r="P442" s="1" t="str">
        <f>UPPER(IF(BRF_CONTAS_A_PAGAR[[#This Row],[DATA DO PAGT]]="","",TEXT(BRF_CONTAS_A_PAGAR[[#This Row],[DATA DO PAGT]],"MMM")))</f>
        <v>ABR</v>
      </c>
      <c r="Q442" s="1">
        <f>IFERROR(INDEX(BRF_MÊS_A_PAGAR[NUN_MÊS],MATCH(BRF_CONTAS_A_PAGAR[[#This Row],[MÊS_VENC]],BRF_MÊS_A_PAGAR[MÊS],0)),"")</f>
        <v>4</v>
      </c>
      <c r="R442" s="1">
        <f>IF(BRF_CONTAS_A_PAGAR[[#This Row],[MÊS_PGT]]="","",IFERROR(INDEX(BRF_MÊS_A_PAGAR[NUN_MÊS],MATCH(BRF_CONTAS_A_PAGAR[[#This Row],[MÊS_PGT]],BRF_MÊS_A_PAGAR[MÊS],0)),""))</f>
        <v>4</v>
      </c>
    </row>
    <row r="443" spans="1:18" x14ac:dyDescent="0.2">
      <c r="A443" s="3">
        <v>45027</v>
      </c>
      <c r="B443" s="1" t="s">
        <v>1156</v>
      </c>
      <c r="E443" s="4">
        <v>65.78</v>
      </c>
      <c r="F443" s="3">
        <v>45027</v>
      </c>
      <c r="G443" s="1" t="s">
        <v>1338</v>
      </c>
      <c r="H443" s="1" t="s">
        <v>1416</v>
      </c>
      <c r="I443" s="1" t="s">
        <v>1502</v>
      </c>
      <c r="J443" s="1" t="s">
        <v>1347</v>
      </c>
      <c r="K443" s="1" t="s">
        <v>1503</v>
      </c>
      <c r="M443" s="1" t="str">
        <f>TEXT(BRF_CONTAS_A_PAGAR[[#This Row],[DATA VENC]],"AAAA")</f>
        <v>2023</v>
      </c>
      <c r="N443" s="1" t="str">
        <f>UPPER(TEXT(BRF_CONTAS_A_PAGAR[[#This Row],[DATA VENC]],"MMM"))</f>
        <v>ABR</v>
      </c>
      <c r="O443" s="1" t="str">
        <f>IF(BRF_CONTAS_A_PAGAR[[#This Row],[DATA DO PAGT]]="","",TEXT(BRF_CONTAS_A_PAGAR[[#This Row],[DATA DO PAGT]],"AAAA"))</f>
        <v>2023</v>
      </c>
      <c r="P443" s="1" t="str">
        <f>UPPER(IF(BRF_CONTAS_A_PAGAR[[#This Row],[DATA DO PAGT]]="","",TEXT(BRF_CONTAS_A_PAGAR[[#This Row],[DATA DO PAGT]],"MMM")))</f>
        <v>ABR</v>
      </c>
      <c r="Q443" s="1">
        <f>IFERROR(INDEX(BRF_MÊS_A_PAGAR[NUN_MÊS],MATCH(BRF_CONTAS_A_PAGAR[[#This Row],[MÊS_VENC]],BRF_MÊS_A_PAGAR[MÊS],0)),"")</f>
        <v>4</v>
      </c>
      <c r="R443" s="1">
        <f>IF(BRF_CONTAS_A_PAGAR[[#This Row],[MÊS_PGT]]="","",IFERROR(INDEX(BRF_MÊS_A_PAGAR[NUN_MÊS],MATCH(BRF_CONTAS_A_PAGAR[[#This Row],[MÊS_PGT]],BRF_MÊS_A_PAGAR[MÊS],0)),""))</f>
        <v>4</v>
      </c>
    </row>
    <row r="444" spans="1:18" x14ac:dyDescent="0.2">
      <c r="A444" s="3">
        <v>45027</v>
      </c>
      <c r="B444" s="1" t="s">
        <v>1283</v>
      </c>
      <c r="E444" s="4">
        <v>384.5</v>
      </c>
      <c r="F444" s="3">
        <v>45027</v>
      </c>
      <c r="G444" s="1" t="s">
        <v>1338</v>
      </c>
      <c r="H444" s="1" t="s">
        <v>1416</v>
      </c>
      <c r="I444" s="1" t="s">
        <v>1513</v>
      </c>
      <c r="J444" s="1" t="s">
        <v>1417</v>
      </c>
      <c r="K444" s="1" t="s">
        <v>1516</v>
      </c>
      <c r="M444" s="1" t="str">
        <f>TEXT(BRF_CONTAS_A_PAGAR[[#This Row],[DATA VENC]],"AAAA")</f>
        <v>2023</v>
      </c>
      <c r="N444" s="1" t="str">
        <f>UPPER(TEXT(BRF_CONTAS_A_PAGAR[[#This Row],[DATA VENC]],"MMM"))</f>
        <v>ABR</v>
      </c>
      <c r="O444" s="1" t="str">
        <f>IF(BRF_CONTAS_A_PAGAR[[#This Row],[DATA DO PAGT]]="","",TEXT(BRF_CONTAS_A_PAGAR[[#This Row],[DATA DO PAGT]],"AAAA"))</f>
        <v>2023</v>
      </c>
      <c r="P444" s="1" t="str">
        <f>UPPER(IF(BRF_CONTAS_A_PAGAR[[#This Row],[DATA DO PAGT]]="","",TEXT(BRF_CONTAS_A_PAGAR[[#This Row],[DATA DO PAGT]],"MMM")))</f>
        <v>ABR</v>
      </c>
      <c r="Q444" s="1">
        <f>IFERROR(INDEX(BRF_MÊS_A_PAGAR[NUN_MÊS],MATCH(BRF_CONTAS_A_PAGAR[[#This Row],[MÊS_VENC]],BRF_MÊS_A_PAGAR[MÊS],0)),"")</f>
        <v>4</v>
      </c>
      <c r="R444" s="1">
        <f>IF(BRF_CONTAS_A_PAGAR[[#This Row],[MÊS_PGT]]="","",IFERROR(INDEX(BRF_MÊS_A_PAGAR[NUN_MÊS],MATCH(BRF_CONTAS_A_PAGAR[[#This Row],[MÊS_PGT]],BRF_MÊS_A_PAGAR[MÊS],0)),""))</f>
        <v>4</v>
      </c>
    </row>
    <row r="445" spans="1:18" x14ac:dyDescent="0.2">
      <c r="A445" s="3">
        <v>45027</v>
      </c>
      <c r="B445" s="1" t="s">
        <v>1155</v>
      </c>
      <c r="E445" s="4">
        <v>109.99</v>
      </c>
      <c r="F445" s="3">
        <v>45027</v>
      </c>
      <c r="G445" s="1" t="s">
        <v>1338</v>
      </c>
      <c r="H445" s="1" t="s">
        <v>1416</v>
      </c>
      <c r="I445" s="1" t="s">
        <v>1499</v>
      </c>
      <c r="J445" s="1" t="s">
        <v>1347</v>
      </c>
      <c r="K445" s="1" t="s">
        <v>1516</v>
      </c>
      <c r="M445" s="1" t="str">
        <f>TEXT(BRF_CONTAS_A_PAGAR[[#This Row],[DATA VENC]],"AAAA")</f>
        <v>2023</v>
      </c>
      <c r="N445" s="1" t="str">
        <f>UPPER(TEXT(BRF_CONTAS_A_PAGAR[[#This Row],[DATA VENC]],"MMM"))</f>
        <v>ABR</v>
      </c>
      <c r="O445" s="1" t="str">
        <f>IF(BRF_CONTAS_A_PAGAR[[#This Row],[DATA DO PAGT]]="","",TEXT(BRF_CONTAS_A_PAGAR[[#This Row],[DATA DO PAGT]],"AAAA"))</f>
        <v>2023</v>
      </c>
      <c r="P445" s="1" t="str">
        <f>UPPER(IF(BRF_CONTAS_A_PAGAR[[#This Row],[DATA DO PAGT]]="","",TEXT(BRF_CONTAS_A_PAGAR[[#This Row],[DATA DO PAGT]],"MMM")))</f>
        <v>ABR</v>
      </c>
      <c r="Q445" s="1">
        <f>IFERROR(INDEX(BRF_MÊS_A_PAGAR[NUN_MÊS],MATCH(BRF_CONTAS_A_PAGAR[[#This Row],[MÊS_VENC]],BRF_MÊS_A_PAGAR[MÊS],0)),"")</f>
        <v>4</v>
      </c>
      <c r="R445" s="1">
        <f>IF(BRF_CONTAS_A_PAGAR[[#This Row],[MÊS_PGT]]="","",IFERROR(INDEX(BRF_MÊS_A_PAGAR[NUN_MÊS],MATCH(BRF_CONTAS_A_PAGAR[[#This Row],[MÊS_PGT]],BRF_MÊS_A_PAGAR[MÊS],0)),""))</f>
        <v>4</v>
      </c>
    </row>
    <row r="446" spans="1:18" x14ac:dyDescent="0.2">
      <c r="A446" s="3">
        <v>45028</v>
      </c>
      <c r="B446" s="1" t="s">
        <v>1269</v>
      </c>
      <c r="E446" s="4">
        <v>559.63</v>
      </c>
      <c r="F446" s="3">
        <v>45028</v>
      </c>
      <c r="G446" s="1" t="s">
        <v>1338</v>
      </c>
      <c r="H446" s="1" t="s">
        <v>1416</v>
      </c>
      <c r="I446" s="1" t="s">
        <v>3457</v>
      </c>
      <c r="J446" s="1" t="s">
        <v>1417</v>
      </c>
      <c r="K446" s="1" t="s">
        <v>1348</v>
      </c>
      <c r="M446" s="1" t="str">
        <f>TEXT(BRF_CONTAS_A_PAGAR[[#This Row],[DATA VENC]],"AAAA")</f>
        <v>2023</v>
      </c>
      <c r="N446" s="1" t="str">
        <f>UPPER(TEXT(BRF_CONTAS_A_PAGAR[[#This Row],[DATA VENC]],"MMM"))</f>
        <v>ABR</v>
      </c>
      <c r="O446" s="1" t="str">
        <f>IF(BRF_CONTAS_A_PAGAR[[#This Row],[DATA DO PAGT]]="","",TEXT(BRF_CONTAS_A_PAGAR[[#This Row],[DATA DO PAGT]],"AAAA"))</f>
        <v>2023</v>
      </c>
      <c r="P446" s="1" t="str">
        <f>UPPER(IF(BRF_CONTAS_A_PAGAR[[#This Row],[DATA DO PAGT]]="","",TEXT(BRF_CONTAS_A_PAGAR[[#This Row],[DATA DO PAGT]],"MMM")))</f>
        <v>ABR</v>
      </c>
      <c r="Q446" s="1">
        <f>IFERROR(INDEX(BRF_MÊS_A_PAGAR[NUN_MÊS],MATCH(BRF_CONTAS_A_PAGAR[[#This Row],[MÊS_VENC]],BRF_MÊS_A_PAGAR[MÊS],0)),"")</f>
        <v>4</v>
      </c>
      <c r="R446" s="1">
        <f>IF(BRF_CONTAS_A_PAGAR[[#This Row],[MÊS_PGT]]="","",IFERROR(INDEX(BRF_MÊS_A_PAGAR[NUN_MÊS],MATCH(BRF_CONTAS_A_PAGAR[[#This Row],[MÊS_PGT]],BRF_MÊS_A_PAGAR[MÊS],0)),""))</f>
        <v>4</v>
      </c>
    </row>
    <row r="447" spans="1:18" x14ac:dyDescent="0.2">
      <c r="A447" s="3">
        <v>45029</v>
      </c>
      <c r="B447" s="1" t="s">
        <v>1149</v>
      </c>
      <c r="E447" s="4">
        <v>4656.21</v>
      </c>
      <c r="F447" s="3">
        <v>45029</v>
      </c>
      <c r="G447" s="1" t="s">
        <v>1338</v>
      </c>
      <c r="H447" s="1" t="s">
        <v>1339</v>
      </c>
      <c r="I447" s="1" t="s">
        <v>3456</v>
      </c>
      <c r="J447" s="1" t="s">
        <v>1347</v>
      </c>
      <c r="K447" s="1" t="s">
        <v>1348</v>
      </c>
      <c r="M447" s="1" t="str">
        <f>TEXT(BRF_CONTAS_A_PAGAR[[#This Row],[DATA VENC]],"AAAA")</f>
        <v>2023</v>
      </c>
      <c r="N447" s="1" t="str">
        <f>UPPER(TEXT(BRF_CONTAS_A_PAGAR[[#This Row],[DATA VENC]],"MMM"))</f>
        <v>ABR</v>
      </c>
      <c r="O447" s="1" t="str">
        <f>IF(BRF_CONTAS_A_PAGAR[[#This Row],[DATA DO PAGT]]="","",TEXT(BRF_CONTAS_A_PAGAR[[#This Row],[DATA DO PAGT]],"AAAA"))</f>
        <v>2023</v>
      </c>
      <c r="P447" s="1" t="str">
        <f>UPPER(IF(BRF_CONTAS_A_PAGAR[[#This Row],[DATA DO PAGT]]="","",TEXT(BRF_CONTAS_A_PAGAR[[#This Row],[DATA DO PAGT]],"MMM")))</f>
        <v>ABR</v>
      </c>
      <c r="Q447" s="1">
        <f>IFERROR(INDEX(BRF_MÊS_A_PAGAR[NUN_MÊS],MATCH(BRF_CONTAS_A_PAGAR[[#This Row],[MÊS_VENC]],BRF_MÊS_A_PAGAR[MÊS],0)),"")</f>
        <v>4</v>
      </c>
      <c r="R447" s="1">
        <f>IF(BRF_CONTAS_A_PAGAR[[#This Row],[MÊS_PGT]]="","",IFERROR(INDEX(BRF_MÊS_A_PAGAR[NUN_MÊS],MATCH(BRF_CONTAS_A_PAGAR[[#This Row],[MÊS_PGT]],BRF_MÊS_A_PAGAR[MÊS],0)),""))</f>
        <v>4</v>
      </c>
    </row>
    <row r="448" spans="1:18" x14ac:dyDescent="0.2">
      <c r="A448" s="3">
        <v>45033</v>
      </c>
      <c r="B448" s="1" t="s">
        <v>1278</v>
      </c>
      <c r="E448" s="4">
        <v>360</v>
      </c>
      <c r="F448" s="3">
        <v>45033</v>
      </c>
      <c r="G448" s="1" t="s">
        <v>1338</v>
      </c>
      <c r="H448" s="1" t="s">
        <v>1416</v>
      </c>
      <c r="I448" s="1" t="s">
        <v>3457</v>
      </c>
      <c r="J448" s="1" t="s">
        <v>1417</v>
      </c>
      <c r="K448" s="1" t="s">
        <v>1437</v>
      </c>
      <c r="M448" s="1" t="str">
        <f>TEXT(BRF_CONTAS_A_PAGAR[[#This Row],[DATA VENC]],"AAAA")</f>
        <v>2023</v>
      </c>
      <c r="N448" s="1" t="str">
        <f>UPPER(TEXT(BRF_CONTAS_A_PAGAR[[#This Row],[DATA VENC]],"MMM"))</f>
        <v>ABR</v>
      </c>
      <c r="O448" s="1" t="str">
        <f>IF(BRF_CONTAS_A_PAGAR[[#This Row],[DATA DO PAGT]]="","",TEXT(BRF_CONTAS_A_PAGAR[[#This Row],[DATA DO PAGT]],"AAAA"))</f>
        <v>2023</v>
      </c>
      <c r="P448" s="1" t="str">
        <f>UPPER(IF(BRF_CONTAS_A_PAGAR[[#This Row],[DATA DO PAGT]]="","",TEXT(BRF_CONTAS_A_PAGAR[[#This Row],[DATA DO PAGT]],"MMM")))</f>
        <v>ABR</v>
      </c>
      <c r="Q448" s="1">
        <f>IFERROR(INDEX(BRF_MÊS_A_PAGAR[NUN_MÊS],MATCH(BRF_CONTAS_A_PAGAR[[#This Row],[MÊS_VENC]],BRF_MÊS_A_PAGAR[MÊS],0)),"")</f>
        <v>4</v>
      </c>
      <c r="R448" s="1">
        <f>IF(BRF_CONTAS_A_PAGAR[[#This Row],[MÊS_PGT]]="","",IFERROR(INDEX(BRF_MÊS_A_PAGAR[NUN_MÊS],MATCH(BRF_CONTAS_A_PAGAR[[#This Row],[MÊS_PGT]],BRF_MÊS_A_PAGAR[MÊS],0)),""))</f>
        <v>4</v>
      </c>
    </row>
    <row r="449" spans="1:18" x14ac:dyDescent="0.2">
      <c r="A449" s="3">
        <v>45033</v>
      </c>
      <c r="B449" s="1" t="s">
        <v>1157</v>
      </c>
      <c r="E449" s="4">
        <v>346.67</v>
      </c>
      <c r="F449" s="3">
        <v>45033</v>
      </c>
      <c r="G449" s="1" t="s">
        <v>1338</v>
      </c>
      <c r="H449" s="1" t="s">
        <v>1416</v>
      </c>
      <c r="I449" s="1" t="s">
        <v>1499</v>
      </c>
      <c r="J449" s="1" t="s">
        <v>1347</v>
      </c>
      <c r="K449" s="1" t="s">
        <v>1516</v>
      </c>
      <c r="M449" s="1" t="str">
        <f>TEXT(BRF_CONTAS_A_PAGAR[[#This Row],[DATA VENC]],"AAAA")</f>
        <v>2023</v>
      </c>
      <c r="N449" s="1" t="str">
        <f>UPPER(TEXT(BRF_CONTAS_A_PAGAR[[#This Row],[DATA VENC]],"MMM"))</f>
        <v>ABR</v>
      </c>
      <c r="O449" s="1" t="str">
        <f>IF(BRF_CONTAS_A_PAGAR[[#This Row],[DATA DO PAGT]]="","",TEXT(BRF_CONTAS_A_PAGAR[[#This Row],[DATA DO PAGT]],"AAAA"))</f>
        <v>2023</v>
      </c>
      <c r="P449" s="1" t="str">
        <f>UPPER(IF(BRF_CONTAS_A_PAGAR[[#This Row],[DATA DO PAGT]]="","",TEXT(BRF_CONTAS_A_PAGAR[[#This Row],[DATA DO PAGT]],"MMM")))</f>
        <v>ABR</v>
      </c>
      <c r="Q449" s="1">
        <f>IFERROR(INDEX(BRF_MÊS_A_PAGAR[NUN_MÊS],MATCH(BRF_CONTAS_A_PAGAR[[#This Row],[MÊS_VENC]],BRF_MÊS_A_PAGAR[MÊS],0)),"")</f>
        <v>4</v>
      </c>
      <c r="R449" s="1">
        <f>IF(BRF_CONTAS_A_PAGAR[[#This Row],[MÊS_PGT]]="","",IFERROR(INDEX(BRF_MÊS_A_PAGAR[NUN_MÊS],MATCH(BRF_CONTAS_A_PAGAR[[#This Row],[MÊS_PGT]],BRF_MÊS_A_PAGAR[MÊS],0)),""))</f>
        <v>4</v>
      </c>
    </row>
    <row r="450" spans="1:18" x14ac:dyDescent="0.2">
      <c r="A450" s="3">
        <v>45033</v>
      </c>
      <c r="B450" s="1" t="s">
        <v>3373</v>
      </c>
      <c r="E450" s="4">
        <v>699.14</v>
      </c>
      <c r="F450" s="3">
        <v>45033</v>
      </c>
      <c r="G450" s="1" t="s">
        <v>1338</v>
      </c>
      <c r="H450" s="1" t="s">
        <v>1416</v>
      </c>
      <c r="I450" s="1" t="s">
        <v>1500</v>
      </c>
      <c r="J450" s="1" t="s">
        <v>1347</v>
      </c>
      <c r="K450" s="1" t="s">
        <v>1516</v>
      </c>
      <c r="L450" s="1" t="s">
        <v>3374</v>
      </c>
      <c r="M450" s="1" t="str">
        <f>TEXT(BRF_CONTAS_A_PAGAR[[#This Row],[DATA VENC]],"AAAA")</f>
        <v>2023</v>
      </c>
      <c r="N450" s="1" t="str">
        <f>UPPER(TEXT(BRF_CONTAS_A_PAGAR[[#This Row],[DATA VENC]],"MMM"))</f>
        <v>ABR</v>
      </c>
      <c r="O450" s="1" t="str">
        <f>IF(BRF_CONTAS_A_PAGAR[[#This Row],[DATA DO PAGT]]="","",TEXT(BRF_CONTAS_A_PAGAR[[#This Row],[DATA DO PAGT]],"AAAA"))</f>
        <v>2023</v>
      </c>
      <c r="P450" s="1" t="str">
        <f>UPPER(IF(BRF_CONTAS_A_PAGAR[[#This Row],[DATA DO PAGT]]="","",TEXT(BRF_CONTAS_A_PAGAR[[#This Row],[DATA DO PAGT]],"MMM")))</f>
        <v>ABR</v>
      </c>
      <c r="Q450" s="1">
        <f>IFERROR(INDEX(BRF_MÊS_A_PAGAR[NUN_MÊS],MATCH(BRF_CONTAS_A_PAGAR[[#This Row],[MÊS_VENC]],BRF_MÊS_A_PAGAR[MÊS],0)),"")</f>
        <v>4</v>
      </c>
      <c r="R450" s="1">
        <f>IF(BRF_CONTAS_A_PAGAR[[#This Row],[MÊS_PGT]]="","",IFERROR(INDEX(BRF_MÊS_A_PAGAR[NUN_MÊS],MATCH(BRF_CONTAS_A_PAGAR[[#This Row],[MÊS_PGT]],BRF_MÊS_A_PAGAR[MÊS],0)),""))</f>
        <v>4</v>
      </c>
    </row>
    <row r="451" spans="1:18" x14ac:dyDescent="0.2">
      <c r="A451" s="3">
        <v>45034</v>
      </c>
      <c r="B451" s="1" t="s">
        <v>1163</v>
      </c>
      <c r="C451" s="1" t="s">
        <v>1341</v>
      </c>
      <c r="E451" s="4">
        <v>28061.03</v>
      </c>
      <c r="F451" s="3">
        <v>45034</v>
      </c>
      <c r="G451" s="1" t="s">
        <v>1338</v>
      </c>
      <c r="H451" s="1" t="s">
        <v>1416</v>
      </c>
      <c r="I451" s="1" t="s">
        <v>1436</v>
      </c>
      <c r="J451" s="1" t="s">
        <v>1347</v>
      </c>
      <c r="K451" s="1" t="s">
        <v>1348</v>
      </c>
      <c r="M451" s="1" t="str">
        <f>TEXT(BRF_CONTAS_A_PAGAR[[#This Row],[DATA VENC]],"AAAA")</f>
        <v>2023</v>
      </c>
      <c r="N451" s="1" t="str">
        <f>UPPER(TEXT(BRF_CONTAS_A_PAGAR[[#This Row],[DATA VENC]],"MMM"))</f>
        <v>ABR</v>
      </c>
      <c r="O451" s="1" t="str">
        <f>IF(BRF_CONTAS_A_PAGAR[[#This Row],[DATA DO PAGT]]="","",TEXT(BRF_CONTAS_A_PAGAR[[#This Row],[DATA DO PAGT]],"AAAA"))</f>
        <v>2023</v>
      </c>
      <c r="P451" s="1" t="str">
        <f>UPPER(IF(BRF_CONTAS_A_PAGAR[[#This Row],[DATA DO PAGT]]="","",TEXT(BRF_CONTAS_A_PAGAR[[#This Row],[DATA DO PAGT]],"MMM")))</f>
        <v>ABR</v>
      </c>
      <c r="Q451" s="1">
        <f>IFERROR(INDEX(BRF_MÊS_A_PAGAR[NUN_MÊS],MATCH(BRF_CONTAS_A_PAGAR[[#This Row],[MÊS_VENC]],BRF_MÊS_A_PAGAR[MÊS],0)),"")</f>
        <v>4</v>
      </c>
      <c r="R451" s="1">
        <f>IF(BRF_CONTAS_A_PAGAR[[#This Row],[MÊS_PGT]]="","",IFERROR(INDEX(BRF_MÊS_A_PAGAR[NUN_MÊS],MATCH(BRF_CONTAS_A_PAGAR[[#This Row],[MÊS_PGT]],BRF_MÊS_A_PAGAR[MÊS],0)),""))</f>
        <v>4</v>
      </c>
    </row>
    <row r="452" spans="1:18" x14ac:dyDescent="0.2">
      <c r="A452" s="3">
        <v>45034</v>
      </c>
      <c r="B452" s="1" t="s">
        <v>1279</v>
      </c>
      <c r="E452" s="4">
        <v>632.44000000000005</v>
      </c>
      <c r="F452" s="3">
        <v>45034</v>
      </c>
      <c r="G452" s="1" t="s">
        <v>1338</v>
      </c>
      <c r="H452" s="1" t="s">
        <v>1416</v>
      </c>
      <c r="I452" s="1" t="s">
        <v>3457</v>
      </c>
      <c r="J452" s="1" t="s">
        <v>1417</v>
      </c>
      <c r="K452" s="1" t="s">
        <v>1348</v>
      </c>
      <c r="M452" s="1" t="str">
        <f>TEXT(BRF_CONTAS_A_PAGAR[[#This Row],[DATA VENC]],"AAAA")</f>
        <v>2023</v>
      </c>
      <c r="N452" s="1" t="str">
        <f>UPPER(TEXT(BRF_CONTAS_A_PAGAR[[#This Row],[DATA VENC]],"MMM"))</f>
        <v>ABR</v>
      </c>
      <c r="O452" s="1" t="str">
        <f>IF(BRF_CONTAS_A_PAGAR[[#This Row],[DATA DO PAGT]]="","",TEXT(BRF_CONTAS_A_PAGAR[[#This Row],[DATA DO PAGT]],"AAAA"))</f>
        <v>2023</v>
      </c>
      <c r="P452" s="1" t="str">
        <f>UPPER(IF(BRF_CONTAS_A_PAGAR[[#This Row],[DATA DO PAGT]]="","",TEXT(BRF_CONTAS_A_PAGAR[[#This Row],[DATA DO PAGT]],"MMM")))</f>
        <v>ABR</v>
      </c>
      <c r="Q452" s="1">
        <f>IFERROR(INDEX(BRF_MÊS_A_PAGAR[NUN_MÊS],MATCH(BRF_CONTAS_A_PAGAR[[#This Row],[MÊS_VENC]],BRF_MÊS_A_PAGAR[MÊS],0)),"")</f>
        <v>4</v>
      </c>
      <c r="R452" s="1">
        <f>IF(BRF_CONTAS_A_PAGAR[[#This Row],[MÊS_PGT]]="","",IFERROR(INDEX(BRF_MÊS_A_PAGAR[NUN_MÊS],MATCH(BRF_CONTAS_A_PAGAR[[#This Row],[MÊS_PGT]],BRF_MÊS_A_PAGAR[MÊS],0)),""))</f>
        <v>4</v>
      </c>
    </row>
    <row r="453" spans="1:18" x14ac:dyDescent="0.2">
      <c r="A453" s="3">
        <v>45034</v>
      </c>
      <c r="B453" s="1" t="s">
        <v>1284</v>
      </c>
      <c r="E453" s="4">
        <v>448</v>
      </c>
      <c r="F453" s="3">
        <v>45034</v>
      </c>
      <c r="G453" s="1" t="s">
        <v>1338</v>
      </c>
      <c r="H453" s="1" t="s">
        <v>1416</v>
      </c>
      <c r="I453" s="1" t="s">
        <v>3457</v>
      </c>
      <c r="J453" s="1" t="s">
        <v>1417</v>
      </c>
      <c r="K453" s="1" t="s">
        <v>1348</v>
      </c>
      <c r="M453" s="1" t="str">
        <f>TEXT(BRF_CONTAS_A_PAGAR[[#This Row],[DATA VENC]],"AAAA")</f>
        <v>2023</v>
      </c>
      <c r="N453" s="1" t="str">
        <f>UPPER(TEXT(BRF_CONTAS_A_PAGAR[[#This Row],[DATA VENC]],"MMM"))</f>
        <v>ABR</v>
      </c>
      <c r="O453" s="1" t="str">
        <f>IF(BRF_CONTAS_A_PAGAR[[#This Row],[DATA DO PAGT]]="","",TEXT(BRF_CONTAS_A_PAGAR[[#This Row],[DATA DO PAGT]],"AAAA"))</f>
        <v>2023</v>
      </c>
      <c r="P453" s="1" t="str">
        <f>UPPER(IF(BRF_CONTAS_A_PAGAR[[#This Row],[DATA DO PAGT]]="","",TEXT(BRF_CONTAS_A_PAGAR[[#This Row],[DATA DO PAGT]],"MMM")))</f>
        <v>ABR</v>
      </c>
      <c r="Q453" s="1">
        <f>IFERROR(INDEX(BRF_MÊS_A_PAGAR[NUN_MÊS],MATCH(BRF_CONTAS_A_PAGAR[[#This Row],[MÊS_VENC]],BRF_MÊS_A_PAGAR[MÊS],0)),"")</f>
        <v>4</v>
      </c>
      <c r="R453" s="1">
        <f>IF(BRF_CONTAS_A_PAGAR[[#This Row],[MÊS_PGT]]="","",IFERROR(INDEX(BRF_MÊS_A_PAGAR[NUN_MÊS],MATCH(BRF_CONTAS_A_PAGAR[[#This Row],[MÊS_PGT]],BRF_MÊS_A_PAGAR[MÊS],0)),""))</f>
        <v>4</v>
      </c>
    </row>
    <row r="454" spans="1:18" x14ac:dyDescent="0.2">
      <c r="A454" s="3">
        <v>45035</v>
      </c>
      <c r="B454" s="1" t="s">
        <v>1285</v>
      </c>
      <c r="E454" s="4">
        <v>510</v>
      </c>
      <c r="F454" s="3">
        <v>45035</v>
      </c>
      <c r="G454" s="1" t="s">
        <v>1338</v>
      </c>
      <c r="H454" s="1" t="s">
        <v>1416</v>
      </c>
      <c r="I454" s="1" t="s">
        <v>3457</v>
      </c>
      <c r="J454" s="1" t="s">
        <v>1417</v>
      </c>
      <c r="K454" s="1" t="s">
        <v>1348</v>
      </c>
      <c r="M454" s="1" t="str">
        <f>TEXT(BRF_CONTAS_A_PAGAR[[#This Row],[DATA VENC]],"AAAA")</f>
        <v>2023</v>
      </c>
      <c r="N454" s="1" t="str">
        <f>UPPER(TEXT(BRF_CONTAS_A_PAGAR[[#This Row],[DATA VENC]],"MMM"))</f>
        <v>ABR</v>
      </c>
      <c r="O454" s="1" t="str">
        <f>IF(BRF_CONTAS_A_PAGAR[[#This Row],[DATA DO PAGT]]="","",TEXT(BRF_CONTAS_A_PAGAR[[#This Row],[DATA DO PAGT]],"AAAA"))</f>
        <v>2023</v>
      </c>
      <c r="P454" s="1" t="str">
        <f>UPPER(IF(BRF_CONTAS_A_PAGAR[[#This Row],[DATA DO PAGT]]="","",TEXT(BRF_CONTAS_A_PAGAR[[#This Row],[DATA DO PAGT]],"MMM")))</f>
        <v>ABR</v>
      </c>
      <c r="Q454" s="1">
        <f>IFERROR(INDEX(BRF_MÊS_A_PAGAR[NUN_MÊS],MATCH(BRF_CONTAS_A_PAGAR[[#This Row],[MÊS_VENC]],BRF_MÊS_A_PAGAR[MÊS],0)),"")</f>
        <v>4</v>
      </c>
      <c r="R454" s="1">
        <f>IF(BRF_CONTAS_A_PAGAR[[#This Row],[MÊS_PGT]]="","",IFERROR(INDEX(BRF_MÊS_A_PAGAR[NUN_MÊS],MATCH(BRF_CONTAS_A_PAGAR[[#This Row],[MÊS_PGT]],BRF_MÊS_A_PAGAR[MÊS],0)),""))</f>
        <v>4</v>
      </c>
    </row>
    <row r="455" spans="1:18" x14ac:dyDescent="0.2">
      <c r="A455" s="3">
        <v>45035</v>
      </c>
      <c r="B455" s="1" t="s">
        <v>1254</v>
      </c>
      <c r="E455" s="4">
        <v>2700</v>
      </c>
      <c r="F455" s="3">
        <v>45035</v>
      </c>
      <c r="G455" s="1" t="s">
        <v>1338</v>
      </c>
      <c r="H455" s="1" t="s">
        <v>1416</v>
      </c>
      <c r="I455" s="1" t="s">
        <v>1276</v>
      </c>
      <c r="J455" s="1" t="s">
        <v>1347</v>
      </c>
      <c r="K455" s="1" t="s">
        <v>1348</v>
      </c>
      <c r="M455" s="1" t="str">
        <f>TEXT(BRF_CONTAS_A_PAGAR[[#This Row],[DATA VENC]],"AAAA")</f>
        <v>2023</v>
      </c>
      <c r="N455" s="1" t="str">
        <f>UPPER(TEXT(BRF_CONTAS_A_PAGAR[[#This Row],[DATA VENC]],"MMM"))</f>
        <v>ABR</v>
      </c>
      <c r="O455" s="1" t="str">
        <f>IF(BRF_CONTAS_A_PAGAR[[#This Row],[DATA DO PAGT]]="","",TEXT(BRF_CONTAS_A_PAGAR[[#This Row],[DATA DO PAGT]],"AAAA"))</f>
        <v>2023</v>
      </c>
      <c r="P455" s="1" t="str">
        <f>UPPER(IF(BRF_CONTAS_A_PAGAR[[#This Row],[DATA DO PAGT]]="","",TEXT(BRF_CONTAS_A_PAGAR[[#This Row],[DATA DO PAGT]],"MMM")))</f>
        <v>ABR</v>
      </c>
      <c r="Q455" s="1">
        <f>IFERROR(INDEX(BRF_MÊS_A_PAGAR[NUN_MÊS],MATCH(BRF_CONTAS_A_PAGAR[[#This Row],[MÊS_VENC]],BRF_MÊS_A_PAGAR[MÊS],0)),"")</f>
        <v>4</v>
      </c>
      <c r="R455" s="1">
        <f>IF(BRF_CONTAS_A_PAGAR[[#This Row],[MÊS_PGT]]="","",IFERROR(INDEX(BRF_MÊS_A_PAGAR[NUN_MÊS],MATCH(BRF_CONTAS_A_PAGAR[[#This Row],[MÊS_PGT]],BRF_MÊS_A_PAGAR[MÊS],0)),""))</f>
        <v>4</v>
      </c>
    </row>
    <row r="456" spans="1:18" x14ac:dyDescent="0.2">
      <c r="A456" s="3">
        <v>45035</v>
      </c>
      <c r="B456" s="1" t="s">
        <v>1252</v>
      </c>
      <c r="E456" s="4">
        <v>389.54</v>
      </c>
      <c r="F456" s="3">
        <v>45035</v>
      </c>
      <c r="G456" s="1" t="s">
        <v>1338</v>
      </c>
      <c r="H456" s="1" t="s">
        <v>1416</v>
      </c>
      <c r="I456" s="1" t="s">
        <v>1501</v>
      </c>
      <c r="J456" s="1" t="s">
        <v>1347</v>
      </c>
      <c r="K456" s="1" t="s">
        <v>1516</v>
      </c>
      <c r="M456" s="1" t="str">
        <f>TEXT(BRF_CONTAS_A_PAGAR[[#This Row],[DATA VENC]],"AAAA")</f>
        <v>2023</v>
      </c>
      <c r="N456" s="1" t="str">
        <f>UPPER(TEXT(BRF_CONTAS_A_PAGAR[[#This Row],[DATA VENC]],"MMM"))</f>
        <v>ABR</v>
      </c>
      <c r="O456" s="1" t="str">
        <f>IF(BRF_CONTAS_A_PAGAR[[#This Row],[DATA DO PAGT]]="","",TEXT(BRF_CONTAS_A_PAGAR[[#This Row],[DATA DO PAGT]],"AAAA"))</f>
        <v>2023</v>
      </c>
      <c r="P456" s="1" t="str">
        <f>UPPER(IF(BRF_CONTAS_A_PAGAR[[#This Row],[DATA DO PAGT]]="","",TEXT(BRF_CONTAS_A_PAGAR[[#This Row],[DATA DO PAGT]],"MMM")))</f>
        <v>ABR</v>
      </c>
      <c r="Q456" s="1">
        <f>IFERROR(INDEX(BRF_MÊS_A_PAGAR[NUN_MÊS],MATCH(BRF_CONTAS_A_PAGAR[[#This Row],[MÊS_VENC]],BRF_MÊS_A_PAGAR[MÊS],0)),"")</f>
        <v>4</v>
      </c>
      <c r="R456" s="1">
        <f>IF(BRF_CONTAS_A_PAGAR[[#This Row],[MÊS_PGT]]="","",IFERROR(INDEX(BRF_MÊS_A_PAGAR[NUN_MÊS],MATCH(BRF_CONTAS_A_PAGAR[[#This Row],[MÊS_PGT]],BRF_MÊS_A_PAGAR[MÊS],0)),""))</f>
        <v>4</v>
      </c>
    </row>
    <row r="457" spans="1:18" x14ac:dyDescent="0.2">
      <c r="A457" s="3">
        <v>45036</v>
      </c>
      <c r="B457" s="1" t="s">
        <v>1253</v>
      </c>
      <c r="E457" s="4">
        <v>444.81</v>
      </c>
      <c r="F457" s="3">
        <v>45036</v>
      </c>
      <c r="G457" s="1" t="s">
        <v>1338</v>
      </c>
      <c r="H457" s="1" t="s">
        <v>1416</v>
      </c>
      <c r="I457" s="1" t="s">
        <v>3457</v>
      </c>
      <c r="J457" s="1" t="s">
        <v>1417</v>
      </c>
      <c r="K457" s="1" t="s">
        <v>1348</v>
      </c>
      <c r="M457" s="1" t="str">
        <f>TEXT(BRF_CONTAS_A_PAGAR[[#This Row],[DATA VENC]],"AAAA")</f>
        <v>2023</v>
      </c>
      <c r="N457" s="1" t="str">
        <f>UPPER(TEXT(BRF_CONTAS_A_PAGAR[[#This Row],[DATA VENC]],"MMM"))</f>
        <v>ABR</v>
      </c>
      <c r="O457" s="1" t="str">
        <f>IF(BRF_CONTAS_A_PAGAR[[#This Row],[DATA DO PAGT]]="","",TEXT(BRF_CONTAS_A_PAGAR[[#This Row],[DATA DO PAGT]],"AAAA"))</f>
        <v>2023</v>
      </c>
      <c r="P457" s="1" t="str">
        <f>UPPER(IF(BRF_CONTAS_A_PAGAR[[#This Row],[DATA DO PAGT]]="","",TEXT(BRF_CONTAS_A_PAGAR[[#This Row],[DATA DO PAGT]],"MMM")))</f>
        <v>ABR</v>
      </c>
      <c r="Q457" s="1">
        <f>IFERROR(INDEX(BRF_MÊS_A_PAGAR[NUN_MÊS],MATCH(BRF_CONTAS_A_PAGAR[[#This Row],[MÊS_VENC]],BRF_MÊS_A_PAGAR[MÊS],0)),"")</f>
        <v>4</v>
      </c>
      <c r="R457" s="1">
        <f>IF(BRF_CONTAS_A_PAGAR[[#This Row],[MÊS_PGT]]="","",IFERROR(INDEX(BRF_MÊS_A_PAGAR[NUN_MÊS],MATCH(BRF_CONTAS_A_PAGAR[[#This Row],[MÊS_PGT]],BRF_MÊS_A_PAGAR[MÊS],0)),""))</f>
        <v>4</v>
      </c>
    </row>
    <row r="458" spans="1:18" x14ac:dyDescent="0.2">
      <c r="A458" s="3">
        <v>45036</v>
      </c>
      <c r="B458" s="1" t="s">
        <v>1286</v>
      </c>
      <c r="E458" s="4">
        <v>332.5</v>
      </c>
      <c r="F458" s="3">
        <v>45036</v>
      </c>
      <c r="G458" s="1" t="s">
        <v>1338</v>
      </c>
      <c r="H458" s="1" t="s">
        <v>1416</v>
      </c>
      <c r="I458" s="1" t="s">
        <v>1438</v>
      </c>
      <c r="J458" s="1" t="s">
        <v>1347</v>
      </c>
      <c r="K458" s="1" t="s">
        <v>1503</v>
      </c>
      <c r="M458" s="1" t="str">
        <f>TEXT(BRF_CONTAS_A_PAGAR[[#This Row],[DATA VENC]],"AAAA")</f>
        <v>2023</v>
      </c>
      <c r="N458" s="1" t="str">
        <f>UPPER(TEXT(BRF_CONTAS_A_PAGAR[[#This Row],[DATA VENC]],"MMM"))</f>
        <v>ABR</v>
      </c>
      <c r="O458" s="1" t="str">
        <f>IF(BRF_CONTAS_A_PAGAR[[#This Row],[DATA DO PAGT]]="","",TEXT(BRF_CONTAS_A_PAGAR[[#This Row],[DATA DO PAGT]],"AAAA"))</f>
        <v>2023</v>
      </c>
      <c r="P458" s="1" t="str">
        <f>UPPER(IF(BRF_CONTAS_A_PAGAR[[#This Row],[DATA DO PAGT]]="","",TEXT(BRF_CONTAS_A_PAGAR[[#This Row],[DATA DO PAGT]],"MMM")))</f>
        <v>ABR</v>
      </c>
      <c r="Q458" s="1">
        <f>IFERROR(INDEX(BRF_MÊS_A_PAGAR[NUN_MÊS],MATCH(BRF_CONTAS_A_PAGAR[[#This Row],[MÊS_VENC]],BRF_MÊS_A_PAGAR[MÊS],0)),"")</f>
        <v>4</v>
      </c>
      <c r="R458" s="1">
        <f>IF(BRF_CONTAS_A_PAGAR[[#This Row],[MÊS_PGT]]="","",IFERROR(INDEX(BRF_MÊS_A_PAGAR[NUN_MÊS],MATCH(BRF_CONTAS_A_PAGAR[[#This Row],[MÊS_PGT]],BRF_MÊS_A_PAGAR[MÊS],0)),""))</f>
        <v>4</v>
      </c>
    </row>
    <row r="459" spans="1:18" x14ac:dyDescent="0.2">
      <c r="A459" s="3">
        <v>45036</v>
      </c>
      <c r="B459" s="1" t="s">
        <v>1159</v>
      </c>
      <c r="E459" s="4">
        <v>137.30000000000001</v>
      </c>
      <c r="F459" s="3">
        <v>45036</v>
      </c>
      <c r="G459" s="1" t="s">
        <v>1338</v>
      </c>
      <c r="H459" s="1" t="s">
        <v>1416</v>
      </c>
      <c r="I459" s="1" t="s">
        <v>1499</v>
      </c>
      <c r="J459" s="1" t="s">
        <v>1347</v>
      </c>
      <c r="K459" s="1" t="s">
        <v>1516</v>
      </c>
      <c r="M459" s="1" t="str">
        <f>TEXT(BRF_CONTAS_A_PAGAR[[#This Row],[DATA VENC]],"AAAA")</f>
        <v>2023</v>
      </c>
      <c r="N459" s="1" t="str">
        <f>UPPER(TEXT(BRF_CONTAS_A_PAGAR[[#This Row],[DATA VENC]],"MMM"))</f>
        <v>ABR</v>
      </c>
      <c r="O459" s="1" t="str">
        <f>IF(BRF_CONTAS_A_PAGAR[[#This Row],[DATA DO PAGT]]="","",TEXT(BRF_CONTAS_A_PAGAR[[#This Row],[DATA DO PAGT]],"AAAA"))</f>
        <v>2023</v>
      </c>
      <c r="P459" s="1" t="str">
        <f>UPPER(IF(BRF_CONTAS_A_PAGAR[[#This Row],[DATA DO PAGT]]="","",TEXT(BRF_CONTAS_A_PAGAR[[#This Row],[DATA DO PAGT]],"MMM")))</f>
        <v>ABR</v>
      </c>
      <c r="Q459" s="1">
        <f>IFERROR(INDEX(BRF_MÊS_A_PAGAR[NUN_MÊS],MATCH(BRF_CONTAS_A_PAGAR[[#This Row],[MÊS_VENC]],BRF_MÊS_A_PAGAR[MÊS],0)),"")</f>
        <v>4</v>
      </c>
      <c r="R459" s="1">
        <f>IF(BRF_CONTAS_A_PAGAR[[#This Row],[MÊS_PGT]]="","",IFERROR(INDEX(BRF_MÊS_A_PAGAR[NUN_MÊS],MATCH(BRF_CONTAS_A_PAGAR[[#This Row],[MÊS_PGT]],BRF_MÊS_A_PAGAR[MÊS],0)),""))</f>
        <v>4</v>
      </c>
    </row>
    <row r="460" spans="1:18" x14ac:dyDescent="0.2">
      <c r="A460" s="3">
        <v>45037</v>
      </c>
      <c r="B460" s="1" t="s">
        <v>1160</v>
      </c>
      <c r="E460" s="4">
        <v>251.42</v>
      </c>
      <c r="F460" s="3">
        <v>45040</v>
      </c>
      <c r="G460" s="1" t="s">
        <v>1338</v>
      </c>
      <c r="H460" s="1" t="s">
        <v>1416</v>
      </c>
      <c r="I460" s="1" t="s">
        <v>1499</v>
      </c>
      <c r="J460" s="1" t="s">
        <v>1347</v>
      </c>
      <c r="K460" s="1" t="s">
        <v>1516</v>
      </c>
      <c r="M460" s="1" t="str">
        <f>TEXT(BRF_CONTAS_A_PAGAR[[#This Row],[DATA VENC]],"AAAA")</f>
        <v>2023</v>
      </c>
      <c r="N460" s="1" t="str">
        <f>UPPER(TEXT(BRF_CONTAS_A_PAGAR[[#This Row],[DATA VENC]],"MMM"))</f>
        <v>ABR</v>
      </c>
      <c r="O460" s="1" t="str">
        <f>IF(BRF_CONTAS_A_PAGAR[[#This Row],[DATA DO PAGT]]="","",TEXT(BRF_CONTAS_A_PAGAR[[#This Row],[DATA DO PAGT]],"AAAA"))</f>
        <v>2023</v>
      </c>
      <c r="P460" s="1" t="str">
        <f>UPPER(IF(BRF_CONTAS_A_PAGAR[[#This Row],[DATA DO PAGT]]="","",TEXT(BRF_CONTAS_A_PAGAR[[#This Row],[DATA DO PAGT]],"MMM")))</f>
        <v>ABR</v>
      </c>
      <c r="Q460" s="1">
        <f>IFERROR(INDEX(BRF_MÊS_A_PAGAR[NUN_MÊS],MATCH(BRF_CONTAS_A_PAGAR[[#This Row],[MÊS_VENC]],BRF_MÊS_A_PAGAR[MÊS],0)),"")</f>
        <v>4</v>
      </c>
      <c r="R460" s="1">
        <f>IF(BRF_CONTAS_A_PAGAR[[#This Row],[MÊS_PGT]]="","",IFERROR(INDEX(BRF_MÊS_A_PAGAR[NUN_MÊS],MATCH(BRF_CONTAS_A_PAGAR[[#This Row],[MÊS_PGT]],BRF_MÊS_A_PAGAR[MÊS],0)),""))</f>
        <v>4</v>
      </c>
    </row>
    <row r="461" spans="1:18" x14ac:dyDescent="0.2">
      <c r="A461" s="3">
        <v>45040</v>
      </c>
      <c r="B461" s="1" t="s">
        <v>1234</v>
      </c>
      <c r="E461" s="4">
        <v>1534.41</v>
      </c>
      <c r="F461" s="3">
        <v>45040</v>
      </c>
      <c r="G461" s="1" t="s">
        <v>1338</v>
      </c>
      <c r="H461" s="1" t="s">
        <v>1416</v>
      </c>
      <c r="I461" s="1" t="s">
        <v>1434</v>
      </c>
      <c r="J461" s="1" t="s">
        <v>1347</v>
      </c>
      <c r="K461" s="1" t="s">
        <v>1348</v>
      </c>
      <c r="M461" s="1" t="str">
        <f>TEXT(BRF_CONTAS_A_PAGAR[[#This Row],[DATA VENC]],"AAAA")</f>
        <v>2023</v>
      </c>
      <c r="N461" s="1" t="str">
        <f>UPPER(TEXT(BRF_CONTAS_A_PAGAR[[#This Row],[DATA VENC]],"MMM"))</f>
        <v>ABR</v>
      </c>
      <c r="O461" s="1" t="str">
        <f>IF(BRF_CONTAS_A_PAGAR[[#This Row],[DATA DO PAGT]]="","",TEXT(BRF_CONTAS_A_PAGAR[[#This Row],[DATA DO PAGT]],"AAAA"))</f>
        <v>2023</v>
      </c>
      <c r="P461" s="1" t="str">
        <f>UPPER(IF(BRF_CONTAS_A_PAGAR[[#This Row],[DATA DO PAGT]]="","",TEXT(BRF_CONTAS_A_PAGAR[[#This Row],[DATA DO PAGT]],"MMM")))</f>
        <v>ABR</v>
      </c>
      <c r="Q461" s="1">
        <f>IFERROR(INDEX(BRF_MÊS_A_PAGAR[NUN_MÊS],MATCH(BRF_CONTAS_A_PAGAR[[#This Row],[MÊS_VENC]],BRF_MÊS_A_PAGAR[MÊS],0)),"")</f>
        <v>4</v>
      </c>
      <c r="R461" s="1">
        <f>IF(BRF_CONTAS_A_PAGAR[[#This Row],[MÊS_PGT]]="","",IFERROR(INDEX(BRF_MÊS_A_PAGAR[NUN_MÊS],MATCH(BRF_CONTAS_A_PAGAR[[#This Row],[MÊS_PGT]],BRF_MÊS_A_PAGAR[MÊS],0)),""))</f>
        <v>4</v>
      </c>
    </row>
    <row r="462" spans="1:18" x14ac:dyDescent="0.2">
      <c r="A462" s="3">
        <v>45040</v>
      </c>
      <c r="B462" s="1" t="s">
        <v>1142</v>
      </c>
      <c r="E462" s="4">
        <v>6043.39</v>
      </c>
      <c r="F462" s="3">
        <v>45040</v>
      </c>
      <c r="G462" s="1" t="s">
        <v>1338</v>
      </c>
      <c r="H462" s="1" t="s">
        <v>1339</v>
      </c>
      <c r="I462" s="1" t="s">
        <v>3456</v>
      </c>
      <c r="J462" s="1" t="s">
        <v>1347</v>
      </c>
      <c r="K462" s="1" t="s">
        <v>1348</v>
      </c>
      <c r="M462" s="1" t="str">
        <f>TEXT(BRF_CONTAS_A_PAGAR[[#This Row],[DATA VENC]],"AAAA")</f>
        <v>2023</v>
      </c>
      <c r="N462" s="1" t="str">
        <f>UPPER(TEXT(BRF_CONTAS_A_PAGAR[[#This Row],[DATA VENC]],"MMM"))</f>
        <v>ABR</v>
      </c>
      <c r="O462" s="1" t="str">
        <f>IF(BRF_CONTAS_A_PAGAR[[#This Row],[DATA DO PAGT]]="","",TEXT(BRF_CONTAS_A_PAGAR[[#This Row],[DATA DO PAGT]],"AAAA"))</f>
        <v>2023</v>
      </c>
      <c r="P462" s="1" t="str">
        <f>UPPER(IF(BRF_CONTAS_A_PAGAR[[#This Row],[DATA DO PAGT]]="","",TEXT(BRF_CONTAS_A_PAGAR[[#This Row],[DATA DO PAGT]],"MMM")))</f>
        <v>ABR</v>
      </c>
      <c r="Q462" s="1">
        <f>IFERROR(INDEX(BRF_MÊS_A_PAGAR[NUN_MÊS],MATCH(BRF_CONTAS_A_PAGAR[[#This Row],[MÊS_VENC]],BRF_MÊS_A_PAGAR[MÊS],0)),"")</f>
        <v>4</v>
      </c>
      <c r="R462" s="1">
        <f>IF(BRF_CONTAS_A_PAGAR[[#This Row],[MÊS_PGT]]="","",IFERROR(INDEX(BRF_MÊS_A_PAGAR[NUN_MÊS],MATCH(BRF_CONTAS_A_PAGAR[[#This Row],[MÊS_PGT]],BRF_MÊS_A_PAGAR[MÊS],0)),""))</f>
        <v>4</v>
      </c>
    </row>
    <row r="463" spans="1:18" x14ac:dyDescent="0.2">
      <c r="A463" s="3">
        <v>45041</v>
      </c>
      <c r="B463" s="1" t="s">
        <v>1256</v>
      </c>
      <c r="E463" s="4">
        <v>750</v>
      </c>
      <c r="F463" s="3">
        <v>45041</v>
      </c>
      <c r="G463" s="1" t="s">
        <v>1338</v>
      </c>
      <c r="H463" s="1" t="s">
        <v>1416</v>
      </c>
      <c r="I463" s="1" t="s">
        <v>3457</v>
      </c>
      <c r="J463" s="1" t="s">
        <v>1417</v>
      </c>
      <c r="K463" s="1" t="s">
        <v>1348</v>
      </c>
      <c r="M463" s="1" t="str">
        <f>TEXT(BRF_CONTAS_A_PAGAR[[#This Row],[DATA VENC]],"AAAA")</f>
        <v>2023</v>
      </c>
      <c r="N463" s="1" t="str">
        <f>UPPER(TEXT(BRF_CONTAS_A_PAGAR[[#This Row],[DATA VENC]],"MMM"))</f>
        <v>ABR</v>
      </c>
      <c r="O463" s="1" t="str">
        <f>IF(BRF_CONTAS_A_PAGAR[[#This Row],[DATA DO PAGT]]="","",TEXT(BRF_CONTAS_A_PAGAR[[#This Row],[DATA DO PAGT]],"AAAA"))</f>
        <v>2023</v>
      </c>
      <c r="P463" s="1" t="str">
        <f>UPPER(IF(BRF_CONTAS_A_PAGAR[[#This Row],[DATA DO PAGT]]="","",TEXT(BRF_CONTAS_A_PAGAR[[#This Row],[DATA DO PAGT]],"MMM")))</f>
        <v>ABR</v>
      </c>
      <c r="Q463" s="1">
        <f>IFERROR(INDEX(BRF_MÊS_A_PAGAR[NUN_MÊS],MATCH(BRF_CONTAS_A_PAGAR[[#This Row],[MÊS_VENC]],BRF_MÊS_A_PAGAR[MÊS],0)),"")</f>
        <v>4</v>
      </c>
      <c r="R463" s="1">
        <f>IF(BRF_CONTAS_A_PAGAR[[#This Row],[MÊS_PGT]]="","",IFERROR(INDEX(BRF_MÊS_A_PAGAR[NUN_MÊS],MATCH(BRF_CONTAS_A_PAGAR[[#This Row],[MÊS_PGT]],BRF_MÊS_A_PAGAR[MÊS],0)),""))</f>
        <v>4</v>
      </c>
    </row>
    <row r="464" spans="1:18" x14ac:dyDescent="0.2">
      <c r="A464" s="3">
        <v>45042</v>
      </c>
      <c r="B464" s="1" t="s">
        <v>1393</v>
      </c>
      <c r="E464" s="4">
        <v>7668.63</v>
      </c>
      <c r="F464" s="3">
        <v>45042</v>
      </c>
      <c r="G464" s="1" t="s">
        <v>1338</v>
      </c>
      <c r="H464" s="1" t="s">
        <v>1339</v>
      </c>
      <c r="I464" s="1" t="s">
        <v>3456</v>
      </c>
      <c r="J464" s="1" t="s">
        <v>1347</v>
      </c>
      <c r="K464" s="1" t="s">
        <v>1348</v>
      </c>
      <c r="M464" s="1" t="str">
        <f>TEXT(BRF_CONTAS_A_PAGAR[[#This Row],[DATA VENC]],"AAAA")</f>
        <v>2023</v>
      </c>
      <c r="N464" s="1" t="str">
        <f>UPPER(TEXT(BRF_CONTAS_A_PAGAR[[#This Row],[DATA VENC]],"MMM"))</f>
        <v>ABR</v>
      </c>
      <c r="O464" s="1" t="str">
        <f>IF(BRF_CONTAS_A_PAGAR[[#This Row],[DATA DO PAGT]]="","",TEXT(BRF_CONTAS_A_PAGAR[[#This Row],[DATA DO PAGT]],"AAAA"))</f>
        <v>2023</v>
      </c>
      <c r="P464" s="1" t="str">
        <f>UPPER(IF(BRF_CONTAS_A_PAGAR[[#This Row],[DATA DO PAGT]]="","",TEXT(BRF_CONTAS_A_PAGAR[[#This Row],[DATA DO PAGT]],"MMM")))</f>
        <v>ABR</v>
      </c>
      <c r="Q464" s="1">
        <f>IFERROR(INDEX(BRF_MÊS_A_PAGAR[NUN_MÊS],MATCH(BRF_CONTAS_A_PAGAR[[#This Row],[MÊS_VENC]],BRF_MÊS_A_PAGAR[MÊS],0)),"")</f>
        <v>4</v>
      </c>
      <c r="R464" s="1">
        <f>IF(BRF_CONTAS_A_PAGAR[[#This Row],[MÊS_PGT]]="","",IFERROR(INDEX(BRF_MÊS_A_PAGAR[NUN_MÊS],MATCH(BRF_CONTAS_A_PAGAR[[#This Row],[MÊS_PGT]],BRF_MÊS_A_PAGAR[MÊS],0)),""))</f>
        <v>4</v>
      </c>
    </row>
    <row r="465" spans="1:18" x14ac:dyDescent="0.2">
      <c r="A465" s="3">
        <v>45044</v>
      </c>
      <c r="B465" s="1" t="s">
        <v>1290</v>
      </c>
      <c r="E465" s="4">
        <v>65.599999999999994</v>
      </c>
      <c r="F465" s="3">
        <v>45044</v>
      </c>
      <c r="G465" s="1" t="s">
        <v>1338</v>
      </c>
      <c r="H465" s="1" t="s">
        <v>1416</v>
      </c>
      <c r="I465" s="1" t="s">
        <v>3458</v>
      </c>
      <c r="J465" s="1" t="s">
        <v>1347</v>
      </c>
      <c r="K465" s="1" t="s">
        <v>1364</v>
      </c>
      <c r="M465" s="1" t="str">
        <f>TEXT(BRF_CONTAS_A_PAGAR[[#This Row],[DATA VENC]],"AAAA")</f>
        <v>2023</v>
      </c>
      <c r="N465" s="1" t="str">
        <f>UPPER(TEXT(BRF_CONTAS_A_PAGAR[[#This Row],[DATA VENC]],"MMM"))</f>
        <v>ABR</v>
      </c>
      <c r="O465" s="1" t="str">
        <f>IF(BRF_CONTAS_A_PAGAR[[#This Row],[DATA DO PAGT]]="","",TEXT(BRF_CONTAS_A_PAGAR[[#This Row],[DATA DO PAGT]],"AAAA"))</f>
        <v>2023</v>
      </c>
      <c r="P465" s="1" t="str">
        <f>UPPER(IF(BRF_CONTAS_A_PAGAR[[#This Row],[DATA DO PAGT]]="","",TEXT(BRF_CONTAS_A_PAGAR[[#This Row],[DATA DO PAGT]],"MMM")))</f>
        <v>ABR</v>
      </c>
      <c r="Q465" s="1">
        <f>IFERROR(INDEX(BRF_MÊS_A_PAGAR[NUN_MÊS],MATCH(BRF_CONTAS_A_PAGAR[[#This Row],[MÊS_VENC]],BRF_MÊS_A_PAGAR[MÊS],0)),"")</f>
        <v>4</v>
      </c>
      <c r="R465" s="1">
        <f>IF(BRF_CONTAS_A_PAGAR[[#This Row],[MÊS_PGT]]="","",IFERROR(INDEX(BRF_MÊS_A_PAGAR[NUN_MÊS],MATCH(BRF_CONTAS_A_PAGAR[[#This Row],[MÊS_PGT]],BRF_MÊS_A_PAGAR[MÊS],0)),""))</f>
        <v>4</v>
      </c>
    </row>
    <row r="466" spans="1:18" x14ac:dyDescent="0.2">
      <c r="A466" s="3">
        <v>45044</v>
      </c>
      <c r="B466" s="1" t="s">
        <v>1287</v>
      </c>
      <c r="E466" s="4">
        <v>603.63</v>
      </c>
      <c r="F466" s="3">
        <v>45044</v>
      </c>
      <c r="G466" s="1" t="s">
        <v>1338</v>
      </c>
      <c r="H466" s="1" t="s">
        <v>1416</v>
      </c>
      <c r="I466" s="1" t="s">
        <v>1510</v>
      </c>
      <c r="J466" s="1" t="s">
        <v>1417</v>
      </c>
      <c r="K466" s="1" t="s">
        <v>1516</v>
      </c>
      <c r="M466" s="1" t="str">
        <f>TEXT(BRF_CONTAS_A_PAGAR[[#This Row],[DATA VENC]],"AAAA")</f>
        <v>2023</v>
      </c>
      <c r="N466" s="1" t="str">
        <f>UPPER(TEXT(BRF_CONTAS_A_PAGAR[[#This Row],[DATA VENC]],"MMM"))</f>
        <v>ABR</v>
      </c>
      <c r="O466" s="1" t="str">
        <f>IF(BRF_CONTAS_A_PAGAR[[#This Row],[DATA DO PAGT]]="","",TEXT(BRF_CONTAS_A_PAGAR[[#This Row],[DATA DO PAGT]],"AAAA"))</f>
        <v>2023</v>
      </c>
      <c r="P466" s="1" t="str">
        <f>UPPER(IF(BRF_CONTAS_A_PAGAR[[#This Row],[DATA DO PAGT]]="","",TEXT(BRF_CONTAS_A_PAGAR[[#This Row],[DATA DO PAGT]],"MMM")))</f>
        <v>ABR</v>
      </c>
      <c r="Q466" s="1">
        <f>IFERROR(INDEX(BRF_MÊS_A_PAGAR[NUN_MÊS],MATCH(BRF_CONTAS_A_PAGAR[[#This Row],[MÊS_VENC]],BRF_MÊS_A_PAGAR[MÊS],0)),"")</f>
        <v>4</v>
      </c>
      <c r="R466" s="1">
        <f>IF(BRF_CONTAS_A_PAGAR[[#This Row],[MÊS_PGT]]="","",IFERROR(INDEX(BRF_MÊS_A_PAGAR[NUN_MÊS],MATCH(BRF_CONTAS_A_PAGAR[[#This Row],[MÊS_PGT]],BRF_MÊS_A_PAGAR[MÊS],0)),""))</f>
        <v>4</v>
      </c>
    </row>
    <row r="467" spans="1:18" x14ac:dyDescent="0.2">
      <c r="A467" s="3">
        <v>45044</v>
      </c>
      <c r="B467" s="1" t="s">
        <v>1288</v>
      </c>
      <c r="E467" s="4">
        <v>603.63</v>
      </c>
      <c r="F467" s="3">
        <v>45044</v>
      </c>
      <c r="G467" s="1" t="s">
        <v>1338</v>
      </c>
      <c r="H467" s="1" t="s">
        <v>1416</v>
      </c>
      <c r="I467" s="1" t="s">
        <v>1510</v>
      </c>
      <c r="J467" s="1" t="s">
        <v>1417</v>
      </c>
      <c r="K467" s="1" t="s">
        <v>1516</v>
      </c>
      <c r="M467" s="1" t="str">
        <f>TEXT(BRF_CONTAS_A_PAGAR[[#This Row],[DATA VENC]],"AAAA")</f>
        <v>2023</v>
      </c>
      <c r="N467" s="1" t="str">
        <f>UPPER(TEXT(BRF_CONTAS_A_PAGAR[[#This Row],[DATA VENC]],"MMM"))</f>
        <v>ABR</v>
      </c>
      <c r="O467" s="1" t="str">
        <f>IF(BRF_CONTAS_A_PAGAR[[#This Row],[DATA DO PAGT]]="","",TEXT(BRF_CONTAS_A_PAGAR[[#This Row],[DATA DO PAGT]],"AAAA"))</f>
        <v>2023</v>
      </c>
      <c r="P467" s="1" t="str">
        <f>UPPER(IF(BRF_CONTAS_A_PAGAR[[#This Row],[DATA DO PAGT]]="","",TEXT(BRF_CONTAS_A_PAGAR[[#This Row],[DATA DO PAGT]],"MMM")))</f>
        <v>ABR</v>
      </c>
      <c r="Q467" s="1">
        <f>IFERROR(INDEX(BRF_MÊS_A_PAGAR[NUN_MÊS],MATCH(BRF_CONTAS_A_PAGAR[[#This Row],[MÊS_VENC]],BRF_MÊS_A_PAGAR[MÊS],0)),"")</f>
        <v>4</v>
      </c>
      <c r="R467" s="1">
        <f>IF(BRF_CONTAS_A_PAGAR[[#This Row],[MÊS_PGT]]="","",IFERROR(INDEX(BRF_MÊS_A_PAGAR[NUN_MÊS],MATCH(BRF_CONTAS_A_PAGAR[[#This Row],[MÊS_PGT]],BRF_MÊS_A_PAGAR[MÊS],0)),""))</f>
        <v>4</v>
      </c>
    </row>
    <row r="468" spans="1:18" x14ac:dyDescent="0.2">
      <c r="A468" s="3">
        <v>45044</v>
      </c>
      <c r="B468" s="1" t="s">
        <v>1289</v>
      </c>
      <c r="E468" s="4">
        <v>603.63</v>
      </c>
      <c r="F468" s="3">
        <v>45044</v>
      </c>
      <c r="G468" s="1" t="s">
        <v>1338</v>
      </c>
      <c r="H468" s="1" t="s">
        <v>1416</v>
      </c>
      <c r="I468" s="1" t="s">
        <v>1510</v>
      </c>
      <c r="J468" s="1" t="s">
        <v>1417</v>
      </c>
      <c r="K468" s="1" t="s">
        <v>1516</v>
      </c>
      <c r="M468" s="1" t="str">
        <f>TEXT(BRF_CONTAS_A_PAGAR[[#This Row],[DATA VENC]],"AAAA")</f>
        <v>2023</v>
      </c>
      <c r="N468" s="1" t="str">
        <f>UPPER(TEXT(BRF_CONTAS_A_PAGAR[[#This Row],[DATA VENC]],"MMM"))</f>
        <v>ABR</v>
      </c>
      <c r="O468" s="1" t="str">
        <f>IF(BRF_CONTAS_A_PAGAR[[#This Row],[DATA DO PAGT]]="","",TEXT(BRF_CONTAS_A_PAGAR[[#This Row],[DATA DO PAGT]],"AAAA"))</f>
        <v>2023</v>
      </c>
      <c r="P468" s="1" t="str">
        <f>UPPER(IF(BRF_CONTAS_A_PAGAR[[#This Row],[DATA DO PAGT]]="","",TEXT(BRF_CONTAS_A_PAGAR[[#This Row],[DATA DO PAGT]],"MMM")))</f>
        <v>ABR</v>
      </c>
      <c r="Q468" s="1">
        <f>IFERROR(INDEX(BRF_MÊS_A_PAGAR[NUN_MÊS],MATCH(BRF_CONTAS_A_PAGAR[[#This Row],[MÊS_VENC]],BRF_MÊS_A_PAGAR[MÊS],0)),"")</f>
        <v>4</v>
      </c>
      <c r="R468" s="1">
        <f>IF(BRF_CONTAS_A_PAGAR[[#This Row],[MÊS_PGT]]="","",IFERROR(INDEX(BRF_MÊS_A_PAGAR[NUN_MÊS],MATCH(BRF_CONTAS_A_PAGAR[[#This Row],[MÊS_PGT]],BRF_MÊS_A_PAGAR[MÊS],0)),""))</f>
        <v>4</v>
      </c>
    </row>
    <row r="469" spans="1:18" x14ac:dyDescent="0.2">
      <c r="A469" s="3">
        <v>45046</v>
      </c>
      <c r="B469" s="1" t="s">
        <v>1264</v>
      </c>
      <c r="E469" s="4">
        <v>149.9</v>
      </c>
      <c r="F469" s="3">
        <v>45048</v>
      </c>
      <c r="G469" s="1" t="s">
        <v>1338</v>
      </c>
      <c r="H469" s="1" t="s">
        <v>1416</v>
      </c>
      <c r="I469" s="1" t="s">
        <v>1430</v>
      </c>
      <c r="J469" s="1" t="s">
        <v>1347</v>
      </c>
      <c r="K469" s="1" t="s">
        <v>1364</v>
      </c>
      <c r="M469" s="1" t="str">
        <f>TEXT(BRF_CONTAS_A_PAGAR[[#This Row],[DATA VENC]],"AAAA")</f>
        <v>2023</v>
      </c>
      <c r="N469" s="1" t="str">
        <f>UPPER(TEXT(BRF_CONTAS_A_PAGAR[[#This Row],[DATA VENC]],"MMM"))</f>
        <v>ABR</v>
      </c>
      <c r="O469" s="1" t="str">
        <f>IF(BRF_CONTAS_A_PAGAR[[#This Row],[DATA DO PAGT]]="","",TEXT(BRF_CONTAS_A_PAGAR[[#This Row],[DATA DO PAGT]],"AAAA"))</f>
        <v>2023</v>
      </c>
      <c r="P469" s="1" t="str">
        <f>UPPER(IF(BRF_CONTAS_A_PAGAR[[#This Row],[DATA DO PAGT]]="","",TEXT(BRF_CONTAS_A_PAGAR[[#This Row],[DATA DO PAGT]],"MMM")))</f>
        <v>MAI</v>
      </c>
      <c r="Q469" s="1">
        <f>IFERROR(INDEX(BRF_MÊS_A_PAGAR[NUN_MÊS],MATCH(BRF_CONTAS_A_PAGAR[[#This Row],[MÊS_VENC]],BRF_MÊS_A_PAGAR[MÊS],0)),"")</f>
        <v>4</v>
      </c>
      <c r="R469" s="1">
        <f>IF(BRF_CONTAS_A_PAGAR[[#This Row],[MÊS_PGT]]="","",IFERROR(INDEX(BRF_MÊS_A_PAGAR[NUN_MÊS],MATCH(BRF_CONTAS_A_PAGAR[[#This Row],[MÊS_PGT]],BRF_MÊS_A_PAGAR[MÊS],0)),""))</f>
        <v>5</v>
      </c>
    </row>
    <row r="470" spans="1:18" x14ac:dyDescent="0.2">
      <c r="A470" s="3">
        <v>45046</v>
      </c>
      <c r="B470" s="1" t="s">
        <v>1161</v>
      </c>
      <c r="E470" s="4">
        <v>3425.09</v>
      </c>
      <c r="F470" s="3">
        <v>45048</v>
      </c>
      <c r="G470" s="1" t="s">
        <v>1338</v>
      </c>
      <c r="H470" s="1" t="s">
        <v>1339</v>
      </c>
      <c r="I470" s="1" t="s">
        <v>3456</v>
      </c>
      <c r="J470" s="1" t="s">
        <v>1347</v>
      </c>
      <c r="K470" s="1" t="s">
        <v>1348</v>
      </c>
      <c r="M470" s="1" t="str">
        <f>TEXT(BRF_CONTAS_A_PAGAR[[#This Row],[DATA VENC]],"AAAA")</f>
        <v>2023</v>
      </c>
      <c r="N470" s="1" t="str">
        <f>UPPER(TEXT(BRF_CONTAS_A_PAGAR[[#This Row],[DATA VENC]],"MMM"))</f>
        <v>ABR</v>
      </c>
      <c r="O470" s="1" t="str">
        <f>IF(BRF_CONTAS_A_PAGAR[[#This Row],[DATA DO PAGT]]="","",TEXT(BRF_CONTAS_A_PAGAR[[#This Row],[DATA DO PAGT]],"AAAA"))</f>
        <v>2023</v>
      </c>
      <c r="P470" s="1" t="str">
        <f>UPPER(IF(BRF_CONTAS_A_PAGAR[[#This Row],[DATA DO PAGT]]="","",TEXT(BRF_CONTAS_A_PAGAR[[#This Row],[DATA DO PAGT]],"MMM")))</f>
        <v>MAI</v>
      </c>
      <c r="Q470" s="1">
        <f>IFERROR(INDEX(BRF_MÊS_A_PAGAR[NUN_MÊS],MATCH(BRF_CONTAS_A_PAGAR[[#This Row],[MÊS_VENC]],BRF_MÊS_A_PAGAR[MÊS],0)),"")</f>
        <v>4</v>
      </c>
      <c r="R470" s="1">
        <f>IF(BRF_CONTAS_A_PAGAR[[#This Row],[MÊS_PGT]]="","",IFERROR(INDEX(BRF_MÊS_A_PAGAR[NUN_MÊS],MATCH(BRF_CONTAS_A_PAGAR[[#This Row],[MÊS_PGT]],BRF_MÊS_A_PAGAR[MÊS],0)),""))</f>
        <v>5</v>
      </c>
    </row>
    <row r="471" spans="1:18" x14ac:dyDescent="0.2">
      <c r="A471" s="3">
        <v>45046</v>
      </c>
      <c r="B471" s="1" t="s">
        <v>1291</v>
      </c>
      <c r="E471" s="4">
        <v>786.4</v>
      </c>
      <c r="F471" s="3">
        <v>45048</v>
      </c>
      <c r="G471" s="1" t="s">
        <v>1338</v>
      </c>
      <c r="H471" s="1" t="s">
        <v>1416</v>
      </c>
      <c r="I471" s="1" t="s">
        <v>3457</v>
      </c>
      <c r="J471" s="1" t="s">
        <v>1417</v>
      </c>
      <c r="K471" s="1" t="s">
        <v>1348</v>
      </c>
      <c r="M471" s="1" t="str">
        <f>TEXT(BRF_CONTAS_A_PAGAR[[#This Row],[DATA VENC]],"AAAA")</f>
        <v>2023</v>
      </c>
      <c r="N471" s="1" t="str">
        <f>UPPER(TEXT(BRF_CONTAS_A_PAGAR[[#This Row],[DATA VENC]],"MMM"))</f>
        <v>ABR</v>
      </c>
      <c r="O471" s="1" t="str">
        <f>IF(BRF_CONTAS_A_PAGAR[[#This Row],[DATA DO PAGT]]="","",TEXT(BRF_CONTAS_A_PAGAR[[#This Row],[DATA DO PAGT]],"AAAA"))</f>
        <v>2023</v>
      </c>
      <c r="P471" s="1" t="str">
        <f>UPPER(IF(BRF_CONTAS_A_PAGAR[[#This Row],[DATA DO PAGT]]="","",TEXT(BRF_CONTAS_A_PAGAR[[#This Row],[DATA DO PAGT]],"MMM")))</f>
        <v>MAI</v>
      </c>
      <c r="Q471" s="1">
        <f>IFERROR(INDEX(BRF_MÊS_A_PAGAR[NUN_MÊS],MATCH(BRF_CONTAS_A_PAGAR[[#This Row],[MÊS_VENC]],BRF_MÊS_A_PAGAR[MÊS],0)),"")</f>
        <v>4</v>
      </c>
      <c r="R471" s="1">
        <f>IF(BRF_CONTAS_A_PAGAR[[#This Row],[MÊS_PGT]]="","",IFERROR(INDEX(BRF_MÊS_A_PAGAR[NUN_MÊS],MATCH(BRF_CONTAS_A_PAGAR[[#This Row],[MÊS_PGT]],BRF_MÊS_A_PAGAR[MÊS],0)),""))</f>
        <v>5</v>
      </c>
    </row>
    <row r="472" spans="1:18" x14ac:dyDescent="0.2">
      <c r="A472" s="3">
        <v>45047</v>
      </c>
      <c r="B472" s="1" t="s">
        <v>1141</v>
      </c>
      <c r="E472" s="4">
        <v>10948.78</v>
      </c>
      <c r="F472" s="3">
        <v>45048</v>
      </c>
      <c r="G472" s="1" t="s">
        <v>1338</v>
      </c>
      <c r="H472" s="1" t="s">
        <v>1339</v>
      </c>
      <c r="I472" s="1" t="s">
        <v>3456</v>
      </c>
      <c r="J472" s="1" t="s">
        <v>1347</v>
      </c>
      <c r="K472" s="1" t="s">
        <v>1348</v>
      </c>
      <c r="M472" s="1" t="str">
        <f>TEXT(BRF_CONTAS_A_PAGAR[[#This Row],[DATA VENC]],"AAAA")</f>
        <v>2023</v>
      </c>
      <c r="N472" s="1" t="str">
        <f>UPPER(TEXT(BRF_CONTAS_A_PAGAR[[#This Row],[DATA VENC]],"MMM"))</f>
        <v>MAI</v>
      </c>
      <c r="O472" s="1" t="str">
        <f>IF(BRF_CONTAS_A_PAGAR[[#This Row],[DATA DO PAGT]]="","",TEXT(BRF_CONTAS_A_PAGAR[[#This Row],[DATA DO PAGT]],"AAAA"))</f>
        <v>2023</v>
      </c>
      <c r="P472" s="1" t="str">
        <f>UPPER(IF(BRF_CONTAS_A_PAGAR[[#This Row],[DATA DO PAGT]]="","",TEXT(BRF_CONTAS_A_PAGAR[[#This Row],[DATA DO PAGT]],"MMM")))</f>
        <v>MAI</v>
      </c>
      <c r="Q472" s="1">
        <f>IFERROR(INDEX(BRF_MÊS_A_PAGAR[NUN_MÊS],MATCH(BRF_CONTAS_A_PAGAR[[#This Row],[MÊS_VENC]],BRF_MÊS_A_PAGAR[MÊS],0)),"")</f>
        <v>5</v>
      </c>
      <c r="R472" s="1">
        <f>IF(BRF_CONTAS_A_PAGAR[[#This Row],[MÊS_PGT]]="","",IFERROR(INDEX(BRF_MÊS_A_PAGAR[NUN_MÊS],MATCH(BRF_CONTAS_A_PAGAR[[#This Row],[MÊS_PGT]],BRF_MÊS_A_PAGAR[MÊS],0)),""))</f>
        <v>5</v>
      </c>
    </row>
    <row r="473" spans="1:18" x14ac:dyDescent="0.2">
      <c r="A473" s="3">
        <v>45047</v>
      </c>
      <c r="B473" s="1" t="s">
        <v>1142</v>
      </c>
      <c r="E473" s="4">
        <v>5993.67</v>
      </c>
      <c r="F473" s="3">
        <v>45048</v>
      </c>
      <c r="G473" s="1" t="s">
        <v>1338</v>
      </c>
      <c r="H473" s="1" t="s">
        <v>1339</v>
      </c>
      <c r="I473" s="1" t="s">
        <v>3456</v>
      </c>
      <c r="J473" s="1" t="s">
        <v>1347</v>
      </c>
      <c r="K473" s="1" t="s">
        <v>1348</v>
      </c>
      <c r="M473" s="1" t="str">
        <f>TEXT(BRF_CONTAS_A_PAGAR[[#This Row],[DATA VENC]],"AAAA")</f>
        <v>2023</v>
      </c>
      <c r="N473" s="1" t="str">
        <f>UPPER(TEXT(BRF_CONTAS_A_PAGAR[[#This Row],[DATA VENC]],"MMM"))</f>
        <v>MAI</v>
      </c>
      <c r="O473" s="1" t="str">
        <f>IF(BRF_CONTAS_A_PAGAR[[#This Row],[DATA DO PAGT]]="","",TEXT(BRF_CONTAS_A_PAGAR[[#This Row],[DATA DO PAGT]],"AAAA"))</f>
        <v>2023</v>
      </c>
      <c r="P473" s="1" t="str">
        <f>UPPER(IF(BRF_CONTAS_A_PAGAR[[#This Row],[DATA DO PAGT]]="","",TEXT(BRF_CONTAS_A_PAGAR[[#This Row],[DATA DO PAGT]],"MMM")))</f>
        <v>MAI</v>
      </c>
      <c r="Q473" s="1">
        <f>IFERROR(INDEX(BRF_MÊS_A_PAGAR[NUN_MÊS],MATCH(BRF_CONTAS_A_PAGAR[[#This Row],[MÊS_VENC]],BRF_MÊS_A_PAGAR[MÊS],0)),"")</f>
        <v>5</v>
      </c>
      <c r="R473" s="1">
        <f>IF(BRF_CONTAS_A_PAGAR[[#This Row],[MÊS_PGT]]="","",IFERROR(INDEX(BRF_MÊS_A_PAGAR[NUN_MÊS],MATCH(BRF_CONTAS_A_PAGAR[[#This Row],[MÊS_PGT]],BRF_MÊS_A_PAGAR[MÊS],0)),""))</f>
        <v>5</v>
      </c>
    </row>
    <row r="474" spans="1:18" x14ac:dyDescent="0.2">
      <c r="A474" s="3">
        <v>45047</v>
      </c>
      <c r="B474" s="1" t="s">
        <v>1143</v>
      </c>
      <c r="E474" s="4">
        <v>1200</v>
      </c>
      <c r="F474" s="3">
        <v>45048</v>
      </c>
      <c r="G474" s="1" t="s">
        <v>1338</v>
      </c>
      <c r="H474" s="1" t="s">
        <v>1416</v>
      </c>
      <c r="I474" s="1" t="s">
        <v>3457</v>
      </c>
      <c r="J474" s="1" t="s">
        <v>1417</v>
      </c>
      <c r="K474" s="1" t="s">
        <v>1348</v>
      </c>
      <c r="M474" s="1" t="str">
        <f>TEXT(BRF_CONTAS_A_PAGAR[[#This Row],[DATA VENC]],"AAAA")</f>
        <v>2023</v>
      </c>
      <c r="N474" s="1" t="str">
        <f>UPPER(TEXT(BRF_CONTAS_A_PAGAR[[#This Row],[DATA VENC]],"MMM"))</f>
        <v>MAI</v>
      </c>
      <c r="O474" s="1" t="str">
        <f>IF(BRF_CONTAS_A_PAGAR[[#This Row],[DATA DO PAGT]]="","",TEXT(BRF_CONTAS_A_PAGAR[[#This Row],[DATA DO PAGT]],"AAAA"))</f>
        <v>2023</v>
      </c>
      <c r="P474" s="1" t="str">
        <f>UPPER(IF(BRF_CONTAS_A_PAGAR[[#This Row],[DATA DO PAGT]]="","",TEXT(BRF_CONTAS_A_PAGAR[[#This Row],[DATA DO PAGT]],"MMM")))</f>
        <v>MAI</v>
      </c>
      <c r="Q474" s="1">
        <f>IFERROR(INDEX(BRF_MÊS_A_PAGAR[NUN_MÊS],MATCH(BRF_CONTAS_A_PAGAR[[#This Row],[MÊS_VENC]],BRF_MÊS_A_PAGAR[MÊS],0)),"")</f>
        <v>5</v>
      </c>
      <c r="R474" s="1">
        <f>IF(BRF_CONTAS_A_PAGAR[[#This Row],[MÊS_PGT]]="","",IFERROR(INDEX(BRF_MÊS_A_PAGAR[NUN_MÊS],MATCH(BRF_CONTAS_A_PAGAR[[#This Row],[MÊS_PGT]],BRF_MÊS_A_PAGAR[MÊS],0)),""))</f>
        <v>5</v>
      </c>
    </row>
    <row r="475" spans="1:18" x14ac:dyDescent="0.2">
      <c r="A475" s="3">
        <v>45048</v>
      </c>
      <c r="B475" s="1" t="s">
        <v>1240</v>
      </c>
      <c r="E475" s="4">
        <v>71.86</v>
      </c>
      <c r="F475" s="3">
        <v>45048</v>
      </c>
      <c r="G475" s="1" t="s">
        <v>1338</v>
      </c>
      <c r="H475" s="1" t="s">
        <v>1416</v>
      </c>
      <c r="I475" s="1" t="s">
        <v>1341</v>
      </c>
      <c r="J475" s="1" t="s">
        <v>1347</v>
      </c>
      <c r="K475" s="1" t="s">
        <v>1516</v>
      </c>
      <c r="M475" s="1" t="str">
        <f>TEXT(BRF_CONTAS_A_PAGAR[[#This Row],[DATA VENC]],"AAAA")</f>
        <v>2023</v>
      </c>
      <c r="N475" s="1" t="str">
        <f>UPPER(TEXT(BRF_CONTAS_A_PAGAR[[#This Row],[DATA VENC]],"MMM"))</f>
        <v>MAI</v>
      </c>
      <c r="O475" s="1" t="str">
        <f>IF(BRF_CONTAS_A_PAGAR[[#This Row],[DATA DO PAGT]]="","",TEXT(BRF_CONTAS_A_PAGAR[[#This Row],[DATA DO PAGT]],"AAAA"))</f>
        <v>2023</v>
      </c>
      <c r="P475" s="1" t="str">
        <f>UPPER(IF(BRF_CONTAS_A_PAGAR[[#This Row],[DATA DO PAGT]]="","",TEXT(BRF_CONTAS_A_PAGAR[[#This Row],[DATA DO PAGT]],"MMM")))</f>
        <v>MAI</v>
      </c>
      <c r="Q475" s="1">
        <f>IFERROR(INDEX(BRF_MÊS_A_PAGAR[NUN_MÊS],MATCH(BRF_CONTAS_A_PAGAR[[#This Row],[MÊS_VENC]],BRF_MÊS_A_PAGAR[MÊS],0)),"")</f>
        <v>5</v>
      </c>
      <c r="R475" s="1">
        <f>IF(BRF_CONTAS_A_PAGAR[[#This Row],[MÊS_PGT]]="","",IFERROR(INDEX(BRF_MÊS_A_PAGAR[NUN_MÊS],MATCH(BRF_CONTAS_A_PAGAR[[#This Row],[MÊS_PGT]],BRF_MÊS_A_PAGAR[MÊS],0)),""))</f>
        <v>5</v>
      </c>
    </row>
    <row r="476" spans="1:18" x14ac:dyDescent="0.2">
      <c r="A476" s="3">
        <v>45050</v>
      </c>
      <c r="B476" s="1" t="s">
        <v>1146</v>
      </c>
      <c r="E476" s="4">
        <v>989.62</v>
      </c>
      <c r="F476" s="3">
        <v>45050</v>
      </c>
      <c r="G476" s="1" t="s">
        <v>1338</v>
      </c>
      <c r="H476" s="1" t="s">
        <v>1416</v>
      </c>
      <c r="I476" s="1" t="s">
        <v>1438</v>
      </c>
      <c r="J476" s="1" t="s">
        <v>1347</v>
      </c>
      <c r="K476" s="1" t="s">
        <v>1437</v>
      </c>
      <c r="M476" s="1" t="str">
        <f>TEXT(BRF_CONTAS_A_PAGAR[[#This Row],[DATA VENC]],"AAAA")</f>
        <v>2023</v>
      </c>
      <c r="N476" s="1" t="str">
        <f>UPPER(TEXT(BRF_CONTAS_A_PAGAR[[#This Row],[DATA VENC]],"MMM"))</f>
        <v>MAI</v>
      </c>
      <c r="O476" s="1" t="str">
        <f>IF(BRF_CONTAS_A_PAGAR[[#This Row],[DATA DO PAGT]]="","",TEXT(BRF_CONTAS_A_PAGAR[[#This Row],[DATA DO PAGT]],"AAAA"))</f>
        <v>2023</v>
      </c>
      <c r="P476" s="1" t="str">
        <f>UPPER(IF(BRF_CONTAS_A_PAGAR[[#This Row],[DATA DO PAGT]]="","",TEXT(BRF_CONTAS_A_PAGAR[[#This Row],[DATA DO PAGT]],"MMM")))</f>
        <v>MAI</v>
      </c>
      <c r="Q476" s="1">
        <f>IFERROR(INDEX(BRF_MÊS_A_PAGAR[NUN_MÊS],MATCH(BRF_CONTAS_A_PAGAR[[#This Row],[MÊS_VENC]],BRF_MÊS_A_PAGAR[MÊS],0)),"")</f>
        <v>5</v>
      </c>
      <c r="R476" s="1">
        <f>IF(BRF_CONTAS_A_PAGAR[[#This Row],[MÊS_PGT]]="","",IFERROR(INDEX(BRF_MÊS_A_PAGAR[NUN_MÊS],MATCH(BRF_CONTAS_A_PAGAR[[#This Row],[MÊS_PGT]],BRF_MÊS_A_PAGAR[MÊS],0)),""))</f>
        <v>5</v>
      </c>
    </row>
    <row r="477" spans="1:18" x14ac:dyDescent="0.2">
      <c r="A477" s="3">
        <v>45051</v>
      </c>
      <c r="B477" s="1" t="s">
        <v>1145</v>
      </c>
      <c r="E477" s="4">
        <v>300</v>
      </c>
      <c r="F477" s="3">
        <v>45051</v>
      </c>
      <c r="G477" s="1" t="s">
        <v>1338</v>
      </c>
      <c r="H477" s="1" t="s">
        <v>1416</v>
      </c>
      <c r="I477" s="1" t="s">
        <v>1512</v>
      </c>
      <c r="J477" s="1" t="s">
        <v>1347</v>
      </c>
      <c r="K477" s="1" t="s">
        <v>1437</v>
      </c>
      <c r="M477" s="1" t="str">
        <f>TEXT(BRF_CONTAS_A_PAGAR[[#This Row],[DATA VENC]],"AAAA")</f>
        <v>2023</v>
      </c>
      <c r="N477" s="1" t="str">
        <f>UPPER(TEXT(BRF_CONTAS_A_PAGAR[[#This Row],[DATA VENC]],"MMM"))</f>
        <v>MAI</v>
      </c>
      <c r="O477" s="1" t="str">
        <f>IF(BRF_CONTAS_A_PAGAR[[#This Row],[DATA DO PAGT]]="","",TEXT(BRF_CONTAS_A_PAGAR[[#This Row],[DATA DO PAGT]],"AAAA"))</f>
        <v>2023</v>
      </c>
      <c r="P477" s="1" t="str">
        <f>UPPER(IF(BRF_CONTAS_A_PAGAR[[#This Row],[DATA DO PAGT]]="","",TEXT(BRF_CONTAS_A_PAGAR[[#This Row],[DATA DO PAGT]],"MMM")))</f>
        <v>MAI</v>
      </c>
      <c r="Q477" s="1">
        <f>IFERROR(INDEX(BRF_MÊS_A_PAGAR[NUN_MÊS],MATCH(BRF_CONTAS_A_PAGAR[[#This Row],[MÊS_VENC]],BRF_MÊS_A_PAGAR[MÊS],0)),"")</f>
        <v>5</v>
      </c>
      <c r="R477" s="1">
        <f>IF(BRF_CONTAS_A_PAGAR[[#This Row],[MÊS_PGT]]="","",IFERROR(INDEX(BRF_MÊS_A_PAGAR[NUN_MÊS],MATCH(BRF_CONTAS_A_PAGAR[[#This Row],[MÊS_PGT]],BRF_MÊS_A_PAGAR[MÊS],0)),""))</f>
        <v>5</v>
      </c>
    </row>
    <row r="478" spans="1:18" x14ac:dyDescent="0.2">
      <c r="A478" s="3">
        <v>45051</v>
      </c>
      <c r="B478" s="1" t="s">
        <v>1144</v>
      </c>
      <c r="E478" s="4">
        <v>572.88</v>
      </c>
      <c r="F478" s="3">
        <v>45051</v>
      </c>
      <c r="G478" s="1" t="s">
        <v>1338</v>
      </c>
      <c r="H478" s="1" t="s">
        <v>1416</v>
      </c>
      <c r="I478" s="1" t="s">
        <v>1439</v>
      </c>
      <c r="J478" s="1" t="s">
        <v>1347</v>
      </c>
      <c r="K478" s="1" t="s">
        <v>1437</v>
      </c>
      <c r="M478" s="1" t="str">
        <f>TEXT(BRF_CONTAS_A_PAGAR[[#This Row],[DATA VENC]],"AAAA")</f>
        <v>2023</v>
      </c>
      <c r="N478" s="1" t="str">
        <f>UPPER(TEXT(BRF_CONTAS_A_PAGAR[[#This Row],[DATA VENC]],"MMM"))</f>
        <v>MAI</v>
      </c>
      <c r="O478" s="1" t="str">
        <f>IF(BRF_CONTAS_A_PAGAR[[#This Row],[DATA DO PAGT]]="","",TEXT(BRF_CONTAS_A_PAGAR[[#This Row],[DATA DO PAGT]],"AAAA"))</f>
        <v>2023</v>
      </c>
      <c r="P478" s="1" t="str">
        <f>UPPER(IF(BRF_CONTAS_A_PAGAR[[#This Row],[DATA DO PAGT]]="","",TEXT(BRF_CONTAS_A_PAGAR[[#This Row],[DATA DO PAGT]],"MMM")))</f>
        <v>MAI</v>
      </c>
      <c r="Q478" s="1">
        <f>IFERROR(INDEX(BRF_MÊS_A_PAGAR[NUN_MÊS],MATCH(BRF_CONTAS_A_PAGAR[[#This Row],[MÊS_VENC]],BRF_MÊS_A_PAGAR[MÊS],0)),"")</f>
        <v>5</v>
      </c>
      <c r="R478" s="1">
        <f>IF(BRF_CONTAS_A_PAGAR[[#This Row],[MÊS_PGT]]="","",IFERROR(INDEX(BRF_MÊS_A_PAGAR[NUN_MÊS],MATCH(BRF_CONTAS_A_PAGAR[[#This Row],[MÊS_PGT]],BRF_MÊS_A_PAGAR[MÊS],0)),""))</f>
        <v>5</v>
      </c>
    </row>
    <row r="479" spans="1:18" x14ac:dyDescent="0.2">
      <c r="A479" s="3">
        <v>45051</v>
      </c>
      <c r="B479" s="1" t="s">
        <v>1165</v>
      </c>
      <c r="E479" s="4">
        <v>700</v>
      </c>
      <c r="F479" s="3">
        <v>45051</v>
      </c>
      <c r="G479" s="1" t="s">
        <v>1338</v>
      </c>
      <c r="H479" s="1" t="s">
        <v>1416</v>
      </c>
      <c r="I479" s="1" t="s">
        <v>1434</v>
      </c>
      <c r="J479" s="1" t="s">
        <v>1417</v>
      </c>
      <c r="K479" s="1" t="s">
        <v>1348</v>
      </c>
      <c r="M479" s="1" t="str">
        <f>TEXT(BRF_CONTAS_A_PAGAR[[#This Row],[DATA VENC]],"AAAA")</f>
        <v>2023</v>
      </c>
      <c r="N479" s="1" t="str">
        <f>UPPER(TEXT(BRF_CONTAS_A_PAGAR[[#This Row],[DATA VENC]],"MMM"))</f>
        <v>MAI</v>
      </c>
      <c r="O479" s="1" t="str">
        <f>IF(BRF_CONTAS_A_PAGAR[[#This Row],[DATA DO PAGT]]="","",TEXT(BRF_CONTAS_A_PAGAR[[#This Row],[DATA DO PAGT]],"AAAA"))</f>
        <v>2023</v>
      </c>
      <c r="P479" s="1" t="str">
        <f>UPPER(IF(BRF_CONTAS_A_PAGAR[[#This Row],[DATA DO PAGT]]="","",TEXT(BRF_CONTAS_A_PAGAR[[#This Row],[DATA DO PAGT]],"MMM")))</f>
        <v>MAI</v>
      </c>
      <c r="Q479" s="1">
        <f>IFERROR(INDEX(BRF_MÊS_A_PAGAR[NUN_MÊS],MATCH(BRF_CONTAS_A_PAGAR[[#This Row],[MÊS_VENC]],BRF_MÊS_A_PAGAR[MÊS],0)),"")</f>
        <v>5</v>
      </c>
      <c r="R479" s="1">
        <f>IF(BRF_CONTAS_A_PAGAR[[#This Row],[MÊS_PGT]]="","",IFERROR(INDEX(BRF_MÊS_A_PAGAR[NUN_MÊS],MATCH(BRF_CONTAS_A_PAGAR[[#This Row],[MÊS_PGT]],BRF_MÊS_A_PAGAR[MÊS],0)),""))</f>
        <v>5</v>
      </c>
    </row>
    <row r="480" spans="1:18" x14ac:dyDescent="0.2">
      <c r="A480" s="3">
        <v>45051</v>
      </c>
      <c r="B480" s="1" t="s">
        <v>3413</v>
      </c>
      <c r="E480" s="4">
        <v>7414.01</v>
      </c>
      <c r="F480" s="3">
        <v>45051</v>
      </c>
      <c r="G480" s="1" t="s">
        <v>1338</v>
      </c>
      <c r="H480" s="1" t="s">
        <v>1416</v>
      </c>
      <c r="I480" s="1" t="s">
        <v>3412</v>
      </c>
      <c r="J480" s="1" t="s">
        <v>1347</v>
      </c>
      <c r="K480" s="1" t="s">
        <v>1503</v>
      </c>
      <c r="M480" s="1" t="str">
        <f>TEXT(BRF_CONTAS_A_PAGAR[[#This Row],[DATA VENC]],"AAAA")</f>
        <v>2023</v>
      </c>
      <c r="N480" s="1" t="str">
        <f>UPPER(TEXT(BRF_CONTAS_A_PAGAR[[#This Row],[DATA VENC]],"MMM"))</f>
        <v>MAI</v>
      </c>
      <c r="O480" s="1" t="str">
        <f>IF(BRF_CONTAS_A_PAGAR[[#This Row],[DATA DO PAGT]]="","",TEXT(BRF_CONTAS_A_PAGAR[[#This Row],[DATA DO PAGT]],"AAAA"))</f>
        <v>2023</v>
      </c>
      <c r="P480" s="1" t="str">
        <f>UPPER(IF(BRF_CONTAS_A_PAGAR[[#This Row],[DATA DO PAGT]]="","",TEXT(BRF_CONTAS_A_PAGAR[[#This Row],[DATA DO PAGT]],"MMM")))</f>
        <v>MAI</v>
      </c>
      <c r="Q480" s="1">
        <f>IFERROR(INDEX(BRF_MÊS_A_PAGAR[NUN_MÊS],MATCH(BRF_CONTAS_A_PAGAR[[#This Row],[MÊS_VENC]],BRF_MÊS_A_PAGAR[MÊS],0)),"")</f>
        <v>5</v>
      </c>
      <c r="R480" s="1">
        <f>IF(BRF_CONTAS_A_PAGAR[[#This Row],[MÊS_PGT]]="","",IFERROR(INDEX(BRF_MÊS_A_PAGAR[NUN_MÊS],MATCH(BRF_CONTAS_A_PAGAR[[#This Row],[MÊS_PGT]],BRF_MÊS_A_PAGAR[MÊS],0)),""))</f>
        <v>5</v>
      </c>
    </row>
    <row r="481" spans="1:18" x14ac:dyDescent="0.2">
      <c r="A481" s="3">
        <v>45052</v>
      </c>
      <c r="B481" s="1" t="s">
        <v>1241</v>
      </c>
      <c r="E481" s="4">
        <v>492</v>
      </c>
      <c r="F481" s="3">
        <v>45054</v>
      </c>
      <c r="G481" s="1" t="s">
        <v>1338</v>
      </c>
      <c r="H481" s="1" t="s">
        <v>1416</v>
      </c>
      <c r="I481" s="1" t="s">
        <v>3457</v>
      </c>
      <c r="J481" s="1" t="s">
        <v>1347</v>
      </c>
      <c r="K481" s="1" t="s">
        <v>1348</v>
      </c>
      <c r="M481" s="1" t="str">
        <f>TEXT(BRF_CONTAS_A_PAGAR[[#This Row],[DATA VENC]],"AAAA")</f>
        <v>2023</v>
      </c>
      <c r="N481" s="1" t="str">
        <f>UPPER(TEXT(BRF_CONTAS_A_PAGAR[[#This Row],[DATA VENC]],"MMM"))</f>
        <v>MAI</v>
      </c>
      <c r="O481" s="1" t="str">
        <f>IF(BRF_CONTAS_A_PAGAR[[#This Row],[DATA DO PAGT]]="","",TEXT(BRF_CONTAS_A_PAGAR[[#This Row],[DATA DO PAGT]],"AAAA"))</f>
        <v>2023</v>
      </c>
      <c r="P481" s="1" t="str">
        <f>UPPER(IF(BRF_CONTAS_A_PAGAR[[#This Row],[DATA DO PAGT]]="","",TEXT(BRF_CONTAS_A_PAGAR[[#This Row],[DATA DO PAGT]],"MMM")))</f>
        <v>MAI</v>
      </c>
      <c r="Q481" s="1">
        <f>IFERROR(INDEX(BRF_MÊS_A_PAGAR[NUN_MÊS],MATCH(BRF_CONTAS_A_PAGAR[[#This Row],[MÊS_VENC]],BRF_MÊS_A_PAGAR[MÊS],0)),"")</f>
        <v>5</v>
      </c>
      <c r="R481" s="1">
        <f>IF(BRF_CONTAS_A_PAGAR[[#This Row],[MÊS_PGT]]="","",IFERROR(INDEX(BRF_MÊS_A_PAGAR[NUN_MÊS],MATCH(BRF_CONTAS_A_PAGAR[[#This Row],[MÊS_PGT]],BRF_MÊS_A_PAGAR[MÊS],0)),""))</f>
        <v>5</v>
      </c>
    </row>
    <row r="482" spans="1:18" x14ac:dyDescent="0.2">
      <c r="A482" s="3">
        <v>45052</v>
      </c>
      <c r="B482" s="1" t="s">
        <v>1242</v>
      </c>
      <c r="E482" s="4">
        <v>521.58000000000004</v>
      </c>
      <c r="F482" s="3">
        <v>45054</v>
      </c>
      <c r="G482" s="1" t="s">
        <v>1338</v>
      </c>
      <c r="H482" s="1" t="s">
        <v>1416</v>
      </c>
      <c r="I482" s="1" t="s">
        <v>3457</v>
      </c>
      <c r="J482" s="1" t="s">
        <v>1417</v>
      </c>
      <c r="K482" s="1" t="s">
        <v>1348</v>
      </c>
      <c r="M482" s="1" t="str">
        <f>TEXT(BRF_CONTAS_A_PAGAR[[#This Row],[DATA VENC]],"AAAA")</f>
        <v>2023</v>
      </c>
      <c r="N482" s="1" t="str">
        <f>UPPER(TEXT(BRF_CONTAS_A_PAGAR[[#This Row],[DATA VENC]],"MMM"))</f>
        <v>MAI</v>
      </c>
      <c r="O482" s="1" t="str">
        <f>IF(BRF_CONTAS_A_PAGAR[[#This Row],[DATA DO PAGT]]="","",TEXT(BRF_CONTAS_A_PAGAR[[#This Row],[DATA DO PAGT]],"AAAA"))</f>
        <v>2023</v>
      </c>
      <c r="P482" s="1" t="str">
        <f>UPPER(IF(BRF_CONTAS_A_PAGAR[[#This Row],[DATA DO PAGT]]="","",TEXT(BRF_CONTAS_A_PAGAR[[#This Row],[DATA DO PAGT]],"MMM")))</f>
        <v>MAI</v>
      </c>
      <c r="Q482" s="1">
        <f>IFERROR(INDEX(BRF_MÊS_A_PAGAR[NUN_MÊS],MATCH(BRF_CONTAS_A_PAGAR[[#This Row],[MÊS_VENC]],BRF_MÊS_A_PAGAR[MÊS],0)),"")</f>
        <v>5</v>
      </c>
      <c r="R482" s="1">
        <f>IF(BRF_CONTAS_A_PAGAR[[#This Row],[MÊS_PGT]]="","",IFERROR(INDEX(BRF_MÊS_A_PAGAR[NUN_MÊS],MATCH(BRF_CONTAS_A_PAGAR[[#This Row],[MÊS_PGT]],BRF_MÊS_A_PAGAR[MÊS],0)),""))</f>
        <v>5</v>
      </c>
    </row>
    <row r="483" spans="1:18" x14ac:dyDescent="0.2">
      <c r="A483" s="3">
        <v>45052</v>
      </c>
      <c r="B483" s="1" t="s">
        <v>1147</v>
      </c>
      <c r="E483" s="4">
        <v>7503.33</v>
      </c>
      <c r="F483" s="3">
        <v>45054</v>
      </c>
      <c r="G483" s="1" t="s">
        <v>1338</v>
      </c>
      <c r="H483" s="1" t="s">
        <v>1339</v>
      </c>
      <c r="I483" s="1" t="s">
        <v>3456</v>
      </c>
      <c r="J483" s="1" t="s">
        <v>1347</v>
      </c>
      <c r="K483" s="1" t="s">
        <v>1348</v>
      </c>
      <c r="M483" s="1" t="str">
        <f>TEXT(BRF_CONTAS_A_PAGAR[[#This Row],[DATA VENC]],"AAAA")</f>
        <v>2023</v>
      </c>
      <c r="N483" s="1" t="str">
        <f>UPPER(TEXT(BRF_CONTAS_A_PAGAR[[#This Row],[DATA VENC]],"MMM"))</f>
        <v>MAI</v>
      </c>
      <c r="O483" s="1" t="str">
        <f>IF(BRF_CONTAS_A_PAGAR[[#This Row],[DATA DO PAGT]]="","",TEXT(BRF_CONTAS_A_PAGAR[[#This Row],[DATA DO PAGT]],"AAAA"))</f>
        <v>2023</v>
      </c>
      <c r="P483" s="1" t="str">
        <f>UPPER(IF(BRF_CONTAS_A_PAGAR[[#This Row],[DATA DO PAGT]]="","",TEXT(BRF_CONTAS_A_PAGAR[[#This Row],[DATA DO PAGT]],"MMM")))</f>
        <v>MAI</v>
      </c>
      <c r="Q483" s="1">
        <f>IFERROR(INDEX(BRF_MÊS_A_PAGAR[NUN_MÊS],MATCH(BRF_CONTAS_A_PAGAR[[#This Row],[MÊS_VENC]],BRF_MÊS_A_PAGAR[MÊS],0)),"")</f>
        <v>5</v>
      </c>
      <c r="R483" s="1">
        <f>IF(BRF_CONTAS_A_PAGAR[[#This Row],[MÊS_PGT]]="","",IFERROR(INDEX(BRF_MÊS_A_PAGAR[NUN_MÊS],MATCH(BRF_CONTAS_A_PAGAR[[#This Row],[MÊS_PGT]],BRF_MÊS_A_PAGAR[MÊS],0)),""))</f>
        <v>5</v>
      </c>
    </row>
    <row r="484" spans="1:18" x14ac:dyDescent="0.2">
      <c r="A484" s="3">
        <v>45053</v>
      </c>
      <c r="B484" s="1" t="s">
        <v>1243</v>
      </c>
      <c r="E484" s="4">
        <v>749.69</v>
      </c>
      <c r="F484" s="3">
        <v>45054</v>
      </c>
      <c r="G484" s="1" t="s">
        <v>1338</v>
      </c>
      <c r="H484" s="1" t="s">
        <v>1416</v>
      </c>
      <c r="I484" s="1" t="s">
        <v>3457</v>
      </c>
      <c r="J484" s="1" t="s">
        <v>1417</v>
      </c>
      <c r="K484" s="1" t="s">
        <v>1348</v>
      </c>
      <c r="M484" s="1" t="str">
        <f>TEXT(BRF_CONTAS_A_PAGAR[[#This Row],[DATA VENC]],"AAAA")</f>
        <v>2023</v>
      </c>
      <c r="N484" s="1" t="str">
        <f>UPPER(TEXT(BRF_CONTAS_A_PAGAR[[#This Row],[DATA VENC]],"MMM"))</f>
        <v>MAI</v>
      </c>
      <c r="O484" s="1" t="str">
        <f>IF(BRF_CONTAS_A_PAGAR[[#This Row],[DATA DO PAGT]]="","",TEXT(BRF_CONTAS_A_PAGAR[[#This Row],[DATA DO PAGT]],"AAAA"))</f>
        <v>2023</v>
      </c>
      <c r="P484" s="1" t="str">
        <f>UPPER(IF(BRF_CONTAS_A_PAGAR[[#This Row],[DATA DO PAGT]]="","",TEXT(BRF_CONTAS_A_PAGAR[[#This Row],[DATA DO PAGT]],"MMM")))</f>
        <v>MAI</v>
      </c>
      <c r="Q484" s="1">
        <f>IFERROR(INDEX(BRF_MÊS_A_PAGAR[NUN_MÊS],MATCH(BRF_CONTAS_A_PAGAR[[#This Row],[MÊS_VENC]],BRF_MÊS_A_PAGAR[MÊS],0)),"")</f>
        <v>5</v>
      </c>
      <c r="R484" s="1">
        <f>IF(BRF_CONTAS_A_PAGAR[[#This Row],[MÊS_PGT]]="","",IFERROR(INDEX(BRF_MÊS_A_PAGAR[NUN_MÊS],MATCH(BRF_CONTAS_A_PAGAR[[#This Row],[MÊS_PGT]],BRF_MÊS_A_PAGAR[MÊS],0)),""))</f>
        <v>5</v>
      </c>
    </row>
    <row r="485" spans="1:18" x14ac:dyDescent="0.2">
      <c r="A485" s="3">
        <v>45053</v>
      </c>
      <c r="B485" s="1" t="s">
        <v>1244</v>
      </c>
      <c r="E485" s="4">
        <v>4656.21</v>
      </c>
      <c r="F485" s="3">
        <v>45054</v>
      </c>
      <c r="G485" s="1" t="s">
        <v>1338</v>
      </c>
      <c r="H485" s="1" t="s">
        <v>1339</v>
      </c>
      <c r="I485" s="1" t="s">
        <v>3456</v>
      </c>
      <c r="J485" s="1" t="s">
        <v>1347</v>
      </c>
      <c r="K485" s="1" t="s">
        <v>1348</v>
      </c>
      <c r="M485" s="1" t="str">
        <f>TEXT(BRF_CONTAS_A_PAGAR[[#This Row],[DATA VENC]],"AAAA")</f>
        <v>2023</v>
      </c>
      <c r="N485" s="1" t="str">
        <f>UPPER(TEXT(BRF_CONTAS_A_PAGAR[[#This Row],[DATA VENC]],"MMM"))</f>
        <v>MAI</v>
      </c>
      <c r="O485" s="1" t="str">
        <f>IF(BRF_CONTAS_A_PAGAR[[#This Row],[DATA DO PAGT]]="","",TEXT(BRF_CONTAS_A_PAGAR[[#This Row],[DATA DO PAGT]],"AAAA"))</f>
        <v>2023</v>
      </c>
      <c r="P485" s="1" t="str">
        <f>UPPER(IF(BRF_CONTAS_A_PAGAR[[#This Row],[DATA DO PAGT]]="","",TEXT(BRF_CONTAS_A_PAGAR[[#This Row],[DATA DO PAGT]],"MMM")))</f>
        <v>MAI</v>
      </c>
      <c r="Q485" s="1">
        <f>IFERROR(INDEX(BRF_MÊS_A_PAGAR[NUN_MÊS],MATCH(BRF_CONTAS_A_PAGAR[[#This Row],[MÊS_VENC]],BRF_MÊS_A_PAGAR[MÊS],0)),"")</f>
        <v>5</v>
      </c>
      <c r="R485" s="1">
        <f>IF(BRF_CONTAS_A_PAGAR[[#This Row],[MÊS_PGT]]="","",IFERROR(INDEX(BRF_MÊS_A_PAGAR[NUN_MÊS],MATCH(BRF_CONTAS_A_PAGAR[[#This Row],[MÊS_PGT]],BRF_MÊS_A_PAGAR[MÊS],0)),""))</f>
        <v>5</v>
      </c>
    </row>
    <row r="486" spans="1:18" x14ac:dyDescent="0.2">
      <c r="A486" s="3">
        <v>45054</v>
      </c>
      <c r="B486" s="1" t="s">
        <v>1245</v>
      </c>
      <c r="E486" s="4">
        <v>1552.88</v>
      </c>
      <c r="F486" s="3">
        <v>45054</v>
      </c>
      <c r="G486" s="1" t="s">
        <v>1338</v>
      </c>
      <c r="H486" s="1" t="s">
        <v>1339</v>
      </c>
      <c r="I486" s="1" t="s">
        <v>3456</v>
      </c>
      <c r="J486" s="1" t="s">
        <v>1347</v>
      </c>
      <c r="K486" s="1" t="s">
        <v>1348</v>
      </c>
      <c r="M486" s="1" t="str">
        <f>TEXT(BRF_CONTAS_A_PAGAR[[#This Row],[DATA VENC]],"AAAA")</f>
        <v>2023</v>
      </c>
      <c r="N486" s="1" t="str">
        <f>UPPER(TEXT(BRF_CONTAS_A_PAGAR[[#This Row],[DATA VENC]],"MMM"))</f>
        <v>MAI</v>
      </c>
      <c r="O486" s="1" t="str">
        <f>IF(BRF_CONTAS_A_PAGAR[[#This Row],[DATA DO PAGT]]="","",TEXT(BRF_CONTAS_A_PAGAR[[#This Row],[DATA DO PAGT]],"AAAA"))</f>
        <v>2023</v>
      </c>
      <c r="P486" s="1" t="str">
        <f>UPPER(IF(BRF_CONTAS_A_PAGAR[[#This Row],[DATA DO PAGT]]="","",TEXT(BRF_CONTAS_A_PAGAR[[#This Row],[DATA DO PAGT]],"MMM")))</f>
        <v>MAI</v>
      </c>
      <c r="Q486" s="1">
        <f>IFERROR(INDEX(BRF_MÊS_A_PAGAR[NUN_MÊS],MATCH(BRF_CONTAS_A_PAGAR[[#This Row],[MÊS_VENC]],BRF_MÊS_A_PAGAR[MÊS],0)),"")</f>
        <v>5</v>
      </c>
      <c r="R486" s="1">
        <f>IF(BRF_CONTAS_A_PAGAR[[#This Row],[MÊS_PGT]]="","",IFERROR(INDEX(BRF_MÊS_A_PAGAR[NUN_MÊS],MATCH(BRF_CONTAS_A_PAGAR[[#This Row],[MÊS_PGT]],BRF_MÊS_A_PAGAR[MÊS],0)),""))</f>
        <v>5</v>
      </c>
    </row>
    <row r="487" spans="1:18" x14ac:dyDescent="0.2">
      <c r="A487" s="3">
        <v>45054</v>
      </c>
      <c r="B487" s="1" t="s">
        <v>1246</v>
      </c>
      <c r="E487" s="4">
        <v>1552.88</v>
      </c>
      <c r="F487" s="3">
        <v>45054</v>
      </c>
      <c r="G487" s="1" t="s">
        <v>1338</v>
      </c>
      <c r="H487" s="1" t="s">
        <v>1339</v>
      </c>
      <c r="I487" s="1" t="s">
        <v>3456</v>
      </c>
      <c r="J487" s="1" t="s">
        <v>1347</v>
      </c>
      <c r="K487" s="1" t="s">
        <v>1348</v>
      </c>
      <c r="M487" s="1" t="str">
        <f>TEXT(BRF_CONTAS_A_PAGAR[[#This Row],[DATA VENC]],"AAAA")</f>
        <v>2023</v>
      </c>
      <c r="N487" s="1" t="str">
        <f>UPPER(TEXT(BRF_CONTAS_A_PAGAR[[#This Row],[DATA VENC]],"MMM"))</f>
        <v>MAI</v>
      </c>
      <c r="O487" s="1" t="str">
        <f>IF(BRF_CONTAS_A_PAGAR[[#This Row],[DATA DO PAGT]]="","",TEXT(BRF_CONTAS_A_PAGAR[[#This Row],[DATA DO PAGT]],"AAAA"))</f>
        <v>2023</v>
      </c>
      <c r="P487" s="1" t="str">
        <f>UPPER(IF(BRF_CONTAS_A_PAGAR[[#This Row],[DATA DO PAGT]]="","",TEXT(BRF_CONTAS_A_PAGAR[[#This Row],[DATA DO PAGT]],"MMM")))</f>
        <v>MAI</v>
      </c>
      <c r="Q487" s="1">
        <f>IFERROR(INDEX(BRF_MÊS_A_PAGAR[NUN_MÊS],MATCH(BRF_CONTAS_A_PAGAR[[#This Row],[MÊS_VENC]],BRF_MÊS_A_PAGAR[MÊS],0)),"")</f>
        <v>5</v>
      </c>
      <c r="R487" s="1">
        <f>IF(BRF_CONTAS_A_PAGAR[[#This Row],[MÊS_PGT]]="","",IFERROR(INDEX(BRF_MÊS_A_PAGAR[NUN_MÊS],MATCH(BRF_CONTAS_A_PAGAR[[#This Row],[MÊS_PGT]],BRF_MÊS_A_PAGAR[MÊS],0)),""))</f>
        <v>5</v>
      </c>
    </row>
    <row r="488" spans="1:18" x14ac:dyDescent="0.2">
      <c r="A488" s="3">
        <v>45054</v>
      </c>
      <c r="B488" s="1" t="s">
        <v>1152</v>
      </c>
      <c r="E488" s="4">
        <v>9402</v>
      </c>
      <c r="F488" s="3">
        <v>45054</v>
      </c>
      <c r="G488" s="1" t="s">
        <v>1338</v>
      </c>
      <c r="H488" s="1" t="s">
        <v>1339</v>
      </c>
      <c r="I488" s="1" t="s">
        <v>3456</v>
      </c>
      <c r="J488" s="1" t="s">
        <v>1347</v>
      </c>
      <c r="K488" s="1" t="s">
        <v>1348</v>
      </c>
      <c r="M488" s="1" t="str">
        <f>TEXT(BRF_CONTAS_A_PAGAR[[#This Row],[DATA VENC]],"AAAA")</f>
        <v>2023</v>
      </c>
      <c r="N488" s="1" t="str">
        <f>UPPER(TEXT(BRF_CONTAS_A_PAGAR[[#This Row],[DATA VENC]],"MMM"))</f>
        <v>MAI</v>
      </c>
      <c r="O488" s="1" t="str">
        <f>IF(BRF_CONTAS_A_PAGAR[[#This Row],[DATA DO PAGT]]="","",TEXT(BRF_CONTAS_A_PAGAR[[#This Row],[DATA DO PAGT]],"AAAA"))</f>
        <v>2023</v>
      </c>
      <c r="P488" s="1" t="str">
        <f>UPPER(IF(BRF_CONTAS_A_PAGAR[[#This Row],[DATA DO PAGT]]="","",TEXT(BRF_CONTAS_A_PAGAR[[#This Row],[DATA DO PAGT]],"MMM")))</f>
        <v>MAI</v>
      </c>
      <c r="Q488" s="1">
        <f>IFERROR(INDEX(BRF_MÊS_A_PAGAR[NUN_MÊS],MATCH(BRF_CONTAS_A_PAGAR[[#This Row],[MÊS_VENC]],BRF_MÊS_A_PAGAR[MÊS],0)),"")</f>
        <v>5</v>
      </c>
      <c r="R488" s="1">
        <f>IF(BRF_CONTAS_A_PAGAR[[#This Row],[MÊS_PGT]]="","",IFERROR(INDEX(BRF_MÊS_A_PAGAR[NUN_MÊS],MATCH(BRF_CONTAS_A_PAGAR[[#This Row],[MÊS_PGT]],BRF_MÊS_A_PAGAR[MÊS],0)),""))</f>
        <v>5</v>
      </c>
    </row>
    <row r="489" spans="1:18" x14ac:dyDescent="0.2">
      <c r="A489" s="3">
        <v>45054</v>
      </c>
      <c r="B489" s="1" t="s">
        <v>1248</v>
      </c>
      <c r="E489" s="4">
        <v>646.6</v>
      </c>
      <c r="F489" s="3">
        <v>45054</v>
      </c>
      <c r="G489" s="1" t="s">
        <v>1338</v>
      </c>
      <c r="H489" s="1" t="s">
        <v>1416</v>
      </c>
      <c r="I489" s="1" t="s">
        <v>3457</v>
      </c>
      <c r="J489" s="1" t="s">
        <v>1417</v>
      </c>
      <c r="K489" s="1" t="s">
        <v>1348</v>
      </c>
      <c r="M489" s="1" t="str">
        <f>TEXT(BRF_CONTAS_A_PAGAR[[#This Row],[DATA VENC]],"AAAA")</f>
        <v>2023</v>
      </c>
      <c r="N489" s="1" t="str">
        <f>UPPER(TEXT(BRF_CONTAS_A_PAGAR[[#This Row],[DATA VENC]],"MMM"))</f>
        <v>MAI</v>
      </c>
      <c r="O489" s="1" t="str">
        <f>IF(BRF_CONTAS_A_PAGAR[[#This Row],[DATA DO PAGT]]="","",TEXT(BRF_CONTAS_A_PAGAR[[#This Row],[DATA DO PAGT]],"AAAA"))</f>
        <v>2023</v>
      </c>
      <c r="P489" s="1" t="str">
        <f>UPPER(IF(BRF_CONTAS_A_PAGAR[[#This Row],[DATA DO PAGT]]="","",TEXT(BRF_CONTAS_A_PAGAR[[#This Row],[DATA DO PAGT]],"MMM")))</f>
        <v>MAI</v>
      </c>
      <c r="Q489" s="1">
        <f>IFERROR(INDEX(BRF_MÊS_A_PAGAR[NUN_MÊS],MATCH(BRF_CONTAS_A_PAGAR[[#This Row],[MÊS_VENC]],BRF_MÊS_A_PAGAR[MÊS],0)),"")</f>
        <v>5</v>
      </c>
      <c r="R489" s="1">
        <f>IF(BRF_CONTAS_A_PAGAR[[#This Row],[MÊS_PGT]]="","",IFERROR(INDEX(BRF_MÊS_A_PAGAR[NUN_MÊS],MATCH(BRF_CONTAS_A_PAGAR[[#This Row],[MÊS_PGT]],BRF_MÊS_A_PAGAR[MÊS],0)),""))</f>
        <v>5</v>
      </c>
    </row>
    <row r="490" spans="1:18" x14ac:dyDescent="0.2">
      <c r="A490" s="3">
        <v>45054</v>
      </c>
      <c r="B490" s="1" t="s">
        <v>1247</v>
      </c>
      <c r="E490" s="4">
        <v>1618.1</v>
      </c>
      <c r="F490" s="3">
        <v>45054</v>
      </c>
      <c r="G490" s="1" t="s">
        <v>1338</v>
      </c>
      <c r="H490" s="1" t="s">
        <v>1416</v>
      </c>
      <c r="I490" s="1" t="s">
        <v>1456</v>
      </c>
      <c r="J490" s="1" t="s">
        <v>1417</v>
      </c>
      <c r="K490" s="1" t="s">
        <v>1516</v>
      </c>
      <c r="M490" s="1" t="str">
        <f>TEXT(BRF_CONTAS_A_PAGAR[[#This Row],[DATA VENC]],"AAAA")</f>
        <v>2023</v>
      </c>
      <c r="N490" s="1" t="str">
        <f>UPPER(TEXT(BRF_CONTAS_A_PAGAR[[#This Row],[DATA VENC]],"MMM"))</f>
        <v>MAI</v>
      </c>
      <c r="O490" s="1" t="str">
        <f>IF(BRF_CONTAS_A_PAGAR[[#This Row],[DATA DO PAGT]]="","",TEXT(BRF_CONTAS_A_PAGAR[[#This Row],[DATA DO PAGT]],"AAAA"))</f>
        <v>2023</v>
      </c>
      <c r="P490" s="1" t="str">
        <f>UPPER(IF(BRF_CONTAS_A_PAGAR[[#This Row],[DATA DO PAGT]]="","",TEXT(BRF_CONTAS_A_PAGAR[[#This Row],[DATA DO PAGT]],"MMM")))</f>
        <v>MAI</v>
      </c>
      <c r="Q490" s="1">
        <f>IFERROR(INDEX(BRF_MÊS_A_PAGAR[NUN_MÊS],MATCH(BRF_CONTAS_A_PAGAR[[#This Row],[MÊS_VENC]],BRF_MÊS_A_PAGAR[MÊS],0)),"")</f>
        <v>5</v>
      </c>
      <c r="R490" s="1">
        <f>IF(BRF_CONTAS_A_PAGAR[[#This Row],[MÊS_PGT]]="","",IFERROR(INDEX(BRF_MÊS_A_PAGAR[NUN_MÊS],MATCH(BRF_CONTAS_A_PAGAR[[#This Row],[MÊS_PGT]],BRF_MÊS_A_PAGAR[MÊS],0)),""))</f>
        <v>5</v>
      </c>
    </row>
    <row r="491" spans="1:18" x14ac:dyDescent="0.2">
      <c r="A491" s="3">
        <v>45054</v>
      </c>
      <c r="B491" s="1" t="s">
        <v>1202</v>
      </c>
      <c r="E491" s="4">
        <v>450</v>
      </c>
      <c r="F491" s="3">
        <v>45054</v>
      </c>
      <c r="G491" s="1" t="s">
        <v>1338</v>
      </c>
      <c r="H491" s="1" t="s">
        <v>1416</v>
      </c>
      <c r="I491" s="1" t="s">
        <v>1442</v>
      </c>
      <c r="J491" s="1" t="s">
        <v>1347</v>
      </c>
      <c r="K491" s="1" t="s">
        <v>1516</v>
      </c>
      <c r="M491" s="1" t="str">
        <f>TEXT(BRF_CONTAS_A_PAGAR[[#This Row],[DATA VENC]],"AAAA")</f>
        <v>2023</v>
      </c>
      <c r="N491" s="1" t="str">
        <f>UPPER(TEXT(BRF_CONTAS_A_PAGAR[[#This Row],[DATA VENC]],"MMM"))</f>
        <v>MAI</v>
      </c>
      <c r="O491" s="1" t="str">
        <f>IF(BRF_CONTAS_A_PAGAR[[#This Row],[DATA DO PAGT]]="","",TEXT(BRF_CONTAS_A_PAGAR[[#This Row],[DATA DO PAGT]],"AAAA"))</f>
        <v>2023</v>
      </c>
      <c r="P491" s="1" t="str">
        <f>UPPER(IF(BRF_CONTAS_A_PAGAR[[#This Row],[DATA DO PAGT]]="","",TEXT(BRF_CONTAS_A_PAGAR[[#This Row],[DATA DO PAGT]],"MMM")))</f>
        <v>MAI</v>
      </c>
      <c r="Q491" s="1">
        <f>IFERROR(INDEX(BRF_MÊS_A_PAGAR[NUN_MÊS],MATCH(BRF_CONTAS_A_PAGAR[[#This Row],[MÊS_VENC]],BRF_MÊS_A_PAGAR[MÊS],0)),"")</f>
        <v>5</v>
      </c>
      <c r="R491" s="1">
        <f>IF(BRF_CONTAS_A_PAGAR[[#This Row],[MÊS_PGT]]="","",IFERROR(INDEX(BRF_MÊS_A_PAGAR[NUN_MÊS],MATCH(BRF_CONTAS_A_PAGAR[[#This Row],[MÊS_PGT]],BRF_MÊS_A_PAGAR[MÊS],0)),""))</f>
        <v>5</v>
      </c>
    </row>
    <row r="492" spans="1:18" x14ac:dyDescent="0.2">
      <c r="A492" s="3">
        <v>45055</v>
      </c>
      <c r="B492" s="1" t="s">
        <v>1249</v>
      </c>
      <c r="E492" s="4">
        <v>384.5</v>
      </c>
      <c r="F492" s="3">
        <v>45055</v>
      </c>
      <c r="G492" s="1" t="s">
        <v>1338</v>
      </c>
      <c r="H492" s="1" t="s">
        <v>1416</v>
      </c>
      <c r="I492" s="1" t="s">
        <v>1513</v>
      </c>
      <c r="J492" s="1" t="s">
        <v>1417</v>
      </c>
      <c r="K492" s="1" t="s">
        <v>1516</v>
      </c>
      <c r="M492" s="1" t="str">
        <f>TEXT(BRF_CONTAS_A_PAGAR[[#This Row],[DATA VENC]],"AAAA")</f>
        <v>2023</v>
      </c>
      <c r="N492" s="1" t="str">
        <f>UPPER(TEXT(BRF_CONTAS_A_PAGAR[[#This Row],[DATA VENC]],"MMM"))</f>
        <v>MAI</v>
      </c>
      <c r="O492" s="1" t="str">
        <f>IF(BRF_CONTAS_A_PAGAR[[#This Row],[DATA DO PAGT]]="","",TEXT(BRF_CONTAS_A_PAGAR[[#This Row],[DATA DO PAGT]],"AAAA"))</f>
        <v>2023</v>
      </c>
      <c r="P492" s="1" t="str">
        <f>UPPER(IF(BRF_CONTAS_A_PAGAR[[#This Row],[DATA DO PAGT]]="","",TEXT(BRF_CONTAS_A_PAGAR[[#This Row],[DATA DO PAGT]],"MMM")))</f>
        <v>MAI</v>
      </c>
      <c r="Q492" s="1">
        <f>IFERROR(INDEX(BRF_MÊS_A_PAGAR[NUN_MÊS],MATCH(BRF_CONTAS_A_PAGAR[[#This Row],[MÊS_VENC]],BRF_MÊS_A_PAGAR[MÊS],0)),"")</f>
        <v>5</v>
      </c>
      <c r="R492" s="1">
        <f>IF(BRF_CONTAS_A_PAGAR[[#This Row],[MÊS_PGT]]="","",IFERROR(INDEX(BRF_MÊS_A_PAGAR[NUN_MÊS],MATCH(BRF_CONTAS_A_PAGAR[[#This Row],[MÊS_PGT]],BRF_MÊS_A_PAGAR[MÊS],0)),""))</f>
        <v>5</v>
      </c>
    </row>
    <row r="493" spans="1:18" x14ac:dyDescent="0.2">
      <c r="A493" s="3">
        <v>45056</v>
      </c>
      <c r="B493" s="1" t="s">
        <v>1181</v>
      </c>
      <c r="E493" s="4">
        <v>143.19999999999999</v>
      </c>
      <c r="F493" s="3">
        <v>45056</v>
      </c>
      <c r="G493" s="1" t="s">
        <v>1338</v>
      </c>
      <c r="H493" s="1" t="s">
        <v>1435</v>
      </c>
      <c r="I493" s="1" t="s">
        <v>1498</v>
      </c>
      <c r="J493" s="1" t="s">
        <v>1417</v>
      </c>
      <c r="K493" s="1" t="s">
        <v>1437</v>
      </c>
      <c r="M493" s="1" t="str">
        <f>TEXT(BRF_CONTAS_A_PAGAR[[#This Row],[DATA VENC]],"AAAA")</f>
        <v>2023</v>
      </c>
      <c r="N493" s="1" t="str">
        <f>UPPER(TEXT(BRF_CONTAS_A_PAGAR[[#This Row],[DATA VENC]],"MMM"))</f>
        <v>MAI</v>
      </c>
      <c r="O493" s="1" t="str">
        <f>IF(BRF_CONTAS_A_PAGAR[[#This Row],[DATA DO PAGT]]="","",TEXT(BRF_CONTAS_A_PAGAR[[#This Row],[DATA DO PAGT]],"AAAA"))</f>
        <v>2023</v>
      </c>
      <c r="P493" s="1" t="str">
        <f>UPPER(IF(BRF_CONTAS_A_PAGAR[[#This Row],[DATA DO PAGT]]="","",TEXT(BRF_CONTAS_A_PAGAR[[#This Row],[DATA DO PAGT]],"MMM")))</f>
        <v>MAI</v>
      </c>
      <c r="Q493" s="1">
        <f>IFERROR(INDEX(BRF_MÊS_A_PAGAR[NUN_MÊS],MATCH(BRF_CONTAS_A_PAGAR[[#This Row],[MÊS_VENC]],BRF_MÊS_A_PAGAR[MÊS],0)),"")</f>
        <v>5</v>
      </c>
      <c r="R493" s="1">
        <f>IF(BRF_CONTAS_A_PAGAR[[#This Row],[MÊS_PGT]]="","",IFERROR(INDEX(BRF_MÊS_A_PAGAR[NUN_MÊS],MATCH(BRF_CONTAS_A_PAGAR[[#This Row],[MÊS_PGT]],BRF_MÊS_A_PAGAR[MÊS],0)),""))</f>
        <v>5</v>
      </c>
    </row>
    <row r="494" spans="1:18" x14ac:dyDescent="0.2">
      <c r="A494" s="3">
        <v>45056</v>
      </c>
      <c r="B494" s="1" t="s">
        <v>1163</v>
      </c>
      <c r="C494" s="1" t="s">
        <v>1341</v>
      </c>
      <c r="E494" s="4">
        <v>17977.23</v>
      </c>
      <c r="F494" s="3">
        <v>45056</v>
      </c>
      <c r="G494" s="1" t="s">
        <v>1338</v>
      </c>
      <c r="H494" s="1" t="s">
        <v>1416</v>
      </c>
      <c r="I494" s="1" t="s">
        <v>1436</v>
      </c>
      <c r="J494" s="1" t="s">
        <v>1347</v>
      </c>
      <c r="K494" s="1" t="s">
        <v>1348</v>
      </c>
      <c r="M494" s="1" t="str">
        <f>TEXT(BRF_CONTAS_A_PAGAR[[#This Row],[DATA VENC]],"AAAA")</f>
        <v>2023</v>
      </c>
      <c r="N494" s="1" t="str">
        <f>UPPER(TEXT(BRF_CONTAS_A_PAGAR[[#This Row],[DATA VENC]],"MMM"))</f>
        <v>MAI</v>
      </c>
      <c r="O494" s="1" t="str">
        <f>IF(BRF_CONTAS_A_PAGAR[[#This Row],[DATA DO PAGT]]="","",TEXT(BRF_CONTAS_A_PAGAR[[#This Row],[DATA DO PAGT]],"AAAA"))</f>
        <v>2023</v>
      </c>
      <c r="P494" s="1" t="str">
        <f>UPPER(IF(BRF_CONTAS_A_PAGAR[[#This Row],[DATA DO PAGT]]="","",TEXT(BRF_CONTAS_A_PAGAR[[#This Row],[DATA DO PAGT]],"MMM")))</f>
        <v>MAI</v>
      </c>
      <c r="Q494" s="1">
        <f>IFERROR(INDEX(BRF_MÊS_A_PAGAR[NUN_MÊS],MATCH(BRF_CONTAS_A_PAGAR[[#This Row],[MÊS_VENC]],BRF_MÊS_A_PAGAR[MÊS],0)),"")</f>
        <v>5</v>
      </c>
      <c r="R494" s="1">
        <f>IF(BRF_CONTAS_A_PAGAR[[#This Row],[MÊS_PGT]]="","",IFERROR(INDEX(BRF_MÊS_A_PAGAR[NUN_MÊS],MATCH(BRF_CONTAS_A_PAGAR[[#This Row],[MÊS_PGT]],BRF_MÊS_A_PAGAR[MÊS],0)),""))</f>
        <v>5</v>
      </c>
    </row>
    <row r="495" spans="1:18" x14ac:dyDescent="0.2">
      <c r="A495" s="3">
        <v>45056</v>
      </c>
      <c r="B495" s="1" t="s">
        <v>1177</v>
      </c>
      <c r="E495" s="4">
        <v>122</v>
      </c>
      <c r="F495" s="3">
        <v>45056</v>
      </c>
      <c r="G495" s="1" t="s">
        <v>1338</v>
      </c>
      <c r="H495" s="1" t="s">
        <v>1416</v>
      </c>
      <c r="I495" s="1" t="s">
        <v>1507</v>
      </c>
      <c r="J495" s="1" t="s">
        <v>1417</v>
      </c>
      <c r="K495" s="1" t="s">
        <v>1348</v>
      </c>
      <c r="M495" s="1" t="str">
        <f>TEXT(BRF_CONTAS_A_PAGAR[[#This Row],[DATA VENC]],"AAAA")</f>
        <v>2023</v>
      </c>
      <c r="N495" s="1" t="str">
        <f>UPPER(TEXT(BRF_CONTAS_A_PAGAR[[#This Row],[DATA VENC]],"MMM"))</f>
        <v>MAI</v>
      </c>
      <c r="O495" s="1" t="str">
        <f>IF(BRF_CONTAS_A_PAGAR[[#This Row],[DATA DO PAGT]]="","",TEXT(BRF_CONTAS_A_PAGAR[[#This Row],[DATA DO PAGT]],"AAAA"))</f>
        <v>2023</v>
      </c>
      <c r="P495" s="1" t="str">
        <f>UPPER(IF(BRF_CONTAS_A_PAGAR[[#This Row],[DATA DO PAGT]]="","",TEXT(BRF_CONTAS_A_PAGAR[[#This Row],[DATA DO PAGT]],"MMM")))</f>
        <v>MAI</v>
      </c>
      <c r="Q495" s="1">
        <f>IFERROR(INDEX(BRF_MÊS_A_PAGAR[NUN_MÊS],MATCH(BRF_CONTAS_A_PAGAR[[#This Row],[MÊS_VENC]],BRF_MÊS_A_PAGAR[MÊS],0)),"")</f>
        <v>5</v>
      </c>
      <c r="R495" s="1">
        <f>IF(BRF_CONTAS_A_PAGAR[[#This Row],[MÊS_PGT]]="","",IFERROR(INDEX(BRF_MÊS_A_PAGAR[NUN_MÊS],MATCH(BRF_CONTAS_A_PAGAR[[#This Row],[MÊS_PGT]],BRF_MÊS_A_PAGAR[MÊS],0)),""))</f>
        <v>5</v>
      </c>
    </row>
    <row r="496" spans="1:18" x14ac:dyDescent="0.2">
      <c r="A496" s="3">
        <v>45056</v>
      </c>
      <c r="B496" s="1" t="s">
        <v>1182</v>
      </c>
      <c r="E496" s="4">
        <v>4863.1099999999997</v>
      </c>
      <c r="F496" s="3">
        <v>45056</v>
      </c>
      <c r="G496" s="1" t="s">
        <v>1338</v>
      </c>
      <c r="H496" s="1" t="s">
        <v>1435</v>
      </c>
      <c r="I496" s="1" t="s">
        <v>1498</v>
      </c>
      <c r="J496" s="1" t="s">
        <v>1417</v>
      </c>
      <c r="K496" s="1" t="s">
        <v>1348</v>
      </c>
      <c r="M496" s="1" t="str">
        <f>TEXT(BRF_CONTAS_A_PAGAR[[#This Row],[DATA VENC]],"AAAA")</f>
        <v>2023</v>
      </c>
      <c r="N496" s="1" t="str">
        <f>UPPER(TEXT(BRF_CONTAS_A_PAGAR[[#This Row],[DATA VENC]],"MMM"))</f>
        <v>MAI</v>
      </c>
      <c r="O496" s="1" t="str">
        <f>IF(BRF_CONTAS_A_PAGAR[[#This Row],[DATA DO PAGT]]="","",TEXT(BRF_CONTAS_A_PAGAR[[#This Row],[DATA DO PAGT]],"AAAA"))</f>
        <v>2023</v>
      </c>
      <c r="P496" s="1" t="str">
        <f>UPPER(IF(BRF_CONTAS_A_PAGAR[[#This Row],[DATA DO PAGT]]="","",TEXT(BRF_CONTAS_A_PAGAR[[#This Row],[DATA DO PAGT]],"MMM")))</f>
        <v>MAI</v>
      </c>
      <c r="Q496" s="1">
        <f>IFERROR(INDEX(BRF_MÊS_A_PAGAR[NUN_MÊS],MATCH(BRF_CONTAS_A_PAGAR[[#This Row],[MÊS_VENC]],BRF_MÊS_A_PAGAR[MÊS],0)),"")</f>
        <v>5</v>
      </c>
      <c r="R496" s="1">
        <f>IF(BRF_CONTAS_A_PAGAR[[#This Row],[MÊS_PGT]]="","",IFERROR(INDEX(BRF_MÊS_A_PAGAR[NUN_MÊS],MATCH(BRF_CONTAS_A_PAGAR[[#This Row],[MÊS_PGT]],BRF_MÊS_A_PAGAR[MÊS],0)),""))</f>
        <v>5</v>
      </c>
    </row>
    <row r="497" spans="1:18" x14ac:dyDescent="0.2">
      <c r="A497" s="3">
        <v>45056</v>
      </c>
      <c r="B497" s="1" t="s">
        <v>1208</v>
      </c>
      <c r="E497" s="4">
        <v>1000</v>
      </c>
      <c r="F497" s="3">
        <v>45056</v>
      </c>
      <c r="G497" s="1" t="s">
        <v>1338</v>
      </c>
      <c r="H497" s="1" t="s">
        <v>1416</v>
      </c>
      <c r="I497" s="1" t="s">
        <v>1505</v>
      </c>
      <c r="J497" s="1" t="s">
        <v>1417</v>
      </c>
      <c r="K497" s="1" t="s">
        <v>1503</v>
      </c>
      <c r="M497" s="1" t="str">
        <f>TEXT(BRF_CONTAS_A_PAGAR[[#This Row],[DATA VENC]],"AAAA")</f>
        <v>2023</v>
      </c>
      <c r="N497" s="1" t="str">
        <f>UPPER(TEXT(BRF_CONTAS_A_PAGAR[[#This Row],[DATA VENC]],"MMM"))</f>
        <v>MAI</v>
      </c>
      <c r="O497" s="1" t="str">
        <f>IF(BRF_CONTAS_A_PAGAR[[#This Row],[DATA DO PAGT]]="","",TEXT(BRF_CONTAS_A_PAGAR[[#This Row],[DATA DO PAGT]],"AAAA"))</f>
        <v>2023</v>
      </c>
      <c r="P497" s="1" t="str">
        <f>UPPER(IF(BRF_CONTAS_A_PAGAR[[#This Row],[DATA DO PAGT]]="","",TEXT(BRF_CONTAS_A_PAGAR[[#This Row],[DATA DO PAGT]],"MMM")))</f>
        <v>MAI</v>
      </c>
      <c r="Q497" s="1">
        <f>IFERROR(INDEX(BRF_MÊS_A_PAGAR[NUN_MÊS],MATCH(BRF_CONTAS_A_PAGAR[[#This Row],[MÊS_VENC]],BRF_MÊS_A_PAGAR[MÊS],0)),"")</f>
        <v>5</v>
      </c>
      <c r="R497" s="1">
        <f>IF(BRF_CONTAS_A_PAGAR[[#This Row],[MÊS_PGT]]="","",IFERROR(INDEX(BRF_MÊS_A_PAGAR[NUN_MÊS],MATCH(BRF_CONTAS_A_PAGAR[[#This Row],[MÊS_PGT]],BRF_MÊS_A_PAGAR[MÊS],0)),""))</f>
        <v>5</v>
      </c>
    </row>
    <row r="498" spans="1:18" x14ac:dyDescent="0.2">
      <c r="A498" s="3">
        <v>45056</v>
      </c>
      <c r="B498" s="1" t="s">
        <v>1153</v>
      </c>
      <c r="E498" s="4">
        <v>273.67</v>
      </c>
      <c r="F498" s="3">
        <v>45056</v>
      </c>
      <c r="G498" s="1" t="s">
        <v>1338</v>
      </c>
      <c r="H498" s="1" t="s">
        <v>1416</v>
      </c>
      <c r="I498" s="1" t="s">
        <v>1499</v>
      </c>
      <c r="J498" s="1" t="s">
        <v>1347</v>
      </c>
      <c r="K498" s="1" t="s">
        <v>1516</v>
      </c>
      <c r="M498" s="1" t="str">
        <f>TEXT(BRF_CONTAS_A_PAGAR[[#This Row],[DATA VENC]],"AAAA")</f>
        <v>2023</v>
      </c>
      <c r="N498" s="1" t="str">
        <f>UPPER(TEXT(BRF_CONTAS_A_PAGAR[[#This Row],[DATA VENC]],"MMM"))</f>
        <v>MAI</v>
      </c>
      <c r="O498" s="1" t="str">
        <f>IF(BRF_CONTAS_A_PAGAR[[#This Row],[DATA DO PAGT]]="","",TEXT(BRF_CONTAS_A_PAGAR[[#This Row],[DATA DO PAGT]],"AAAA"))</f>
        <v>2023</v>
      </c>
      <c r="P498" s="1" t="str">
        <f>UPPER(IF(BRF_CONTAS_A_PAGAR[[#This Row],[DATA DO PAGT]]="","",TEXT(BRF_CONTAS_A_PAGAR[[#This Row],[DATA DO PAGT]],"MMM")))</f>
        <v>MAI</v>
      </c>
      <c r="Q498" s="1">
        <f>IFERROR(INDEX(BRF_MÊS_A_PAGAR[NUN_MÊS],MATCH(BRF_CONTAS_A_PAGAR[[#This Row],[MÊS_VENC]],BRF_MÊS_A_PAGAR[MÊS],0)),"")</f>
        <v>5</v>
      </c>
      <c r="R498" s="1">
        <f>IF(BRF_CONTAS_A_PAGAR[[#This Row],[MÊS_PGT]]="","",IFERROR(INDEX(BRF_MÊS_A_PAGAR[NUN_MÊS],MATCH(BRF_CONTAS_A_PAGAR[[#This Row],[MÊS_PGT]],BRF_MÊS_A_PAGAR[MÊS],0)),""))</f>
        <v>5</v>
      </c>
    </row>
    <row r="499" spans="1:18" x14ac:dyDescent="0.2">
      <c r="A499" s="3">
        <v>45056</v>
      </c>
      <c r="B499" s="1" t="s">
        <v>1250</v>
      </c>
      <c r="E499" s="4">
        <v>1000</v>
      </c>
      <c r="F499" s="3">
        <v>45056</v>
      </c>
      <c r="G499" s="1" t="s">
        <v>1338</v>
      </c>
      <c r="H499" s="1" t="s">
        <v>1416</v>
      </c>
      <c r="I499" s="1" t="s">
        <v>1509</v>
      </c>
      <c r="J499" s="1" t="s">
        <v>1347</v>
      </c>
      <c r="K499" s="1" t="s">
        <v>1516</v>
      </c>
      <c r="M499" s="1" t="str">
        <f>TEXT(BRF_CONTAS_A_PAGAR[[#This Row],[DATA VENC]],"AAAA")</f>
        <v>2023</v>
      </c>
      <c r="N499" s="1" t="str">
        <f>UPPER(TEXT(BRF_CONTAS_A_PAGAR[[#This Row],[DATA VENC]],"MMM"))</f>
        <v>MAI</v>
      </c>
      <c r="O499" s="1" t="str">
        <f>IF(BRF_CONTAS_A_PAGAR[[#This Row],[DATA DO PAGT]]="","",TEXT(BRF_CONTAS_A_PAGAR[[#This Row],[DATA DO PAGT]],"AAAA"))</f>
        <v>2023</v>
      </c>
      <c r="P499" s="1" t="str">
        <f>UPPER(IF(BRF_CONTAS_A_PAGAR[[#This Row],[DATA DO PAGT]]="","",TEXT(BRF_CONTAS_A_PAGAR[[#This Row],[DATA DO PAGT]],"MMM")))</f>
        <v>MAI</v>
      </c>
      <c r="Q499" s="1">
        <f>IFERROR(INDEX(BRF_MÊS_A_PAGAR[NUN_MÊS],MATCH(BRF_CONTAS_A_PAGAR[[#This Row],[MÊS_VENC]],BRF_MÊS_A_PAGAR[MÊS],0)),"")</f>
        <v>5</v>
      </c>
      <c r="R499" s="1">
        <f>IF(BRF_CONTAS_A_PAGAR[[#This Row],[MÊS_PGT]]="","",IFERROR(INDEX(BRF_MÊS_A_PAGAR[NUN_MÊS],MATCH(BRF_CONTAS_A_PAGAR[[#This Row],[MÊS_PGT]],BRF_MÊS_A_PAGAR[MÊS],0)),""))</f>
        <v>5</v>
      </c>
    </row>
    <row r="500" spans="1:18" x14ac:dyDescent="0.2">
      <c r="A500" s="3">
        <v>45057</v>
      </c>
      <c r="B500" s="1" t="s">
        <v>1251</v>
      </c>
      <c r="E500" s="4">
        <v>159.19999999999999</v>
      </c>
      <c r="F500" s="3">
        <v>45057</v>
      </c>
      <c r="G500" s="1" t="s">
        <v>1338</v>
      </c>
      <c r="H500" s="1" t="s">
        <v>1416</v>
      </c>
      <c r="I500" s="1" t="s">
        <v>1341</v>
      </c>
      <c r="J500" s="1" t="s">
        <v>1417</v>
      </c>
      <c r="K500" s="1" t="s">
        <v>1437</v>
      </c>
      <c r="M500" s="1" t="str">
        <f>TEXT(BRF_CONTAS_A_PAGAR[[#This Row],[DATA VENC]],"AAAA")</f>
        <v>2023</v>
      </c>
      <c r="N500" s="1" t="str">
        <f>UPPER(TEXT(BRF_CONTAS_A_PAGAR[[#This Row],[DATA VENC]],"MMM"))</f>
        <v>MAI</v>
      </c>
      <c r="O500" s="1" t="str">
        <f>IF(BRF_CONTAS_A_PAGAR[[#This Row],[DATA DO PAGT]]="","",TEXT(BRF_CONTAS_A_PAGAR[[#This Row],[DATA DO PAGT]],"AAAA"))</f>
        <v>2023</v>
      </c>
      <c r="P500" s="1" t="str">
        <f>UPPER(IF(BRF_CONTAS_A_PAGAR[[#This Row],[DATA DO PAGT]]="","",TEXT(BRF_CONTAS_A_PAGAR[[#This Row],[DATA DO PAGT]],"MMM")))</f>
        <v>MAI</v>
      </c>
      <c r="Q500" s="1">
        <f>IFERROR(INDEX(BRF_MÊS_A_PAGAR[NUN_MÊS],MATCH(BRF_CONTAS_A_PAGAR[[#This Row],[MÊS_VENC]],BRF_MÊS_A_PAGAR[MÊS],0)),"")</f>
        <v>5</v>
      </c>
      <c r="R500" s="1">
        <f>IF(BRF_CONTAS_A_PAGAR[[#This Row],[MÊS_PGT]]="","",IFERROR(INDEX(BRF_MÊS_A_PAGAR[NUN_MÊS],MATCH(BRF_CONTAS_A_PAGAR[[#This Row],[MÊS_PGT]],BRF_MÊS_A_PAGAR[MÊS],0)),""))</f>
        <v>5</v>
      </c>
    </row>
    <row r="501" spans="1:18" x14ac:dyDescent="0.2">
      <c r="A501" s="3">
        <v>45057</v>
      </c>
      <c r="B501" s="1" t="s">
        <v>1156</v>
      </c>
      <c r="E501" s="4">
        <v>65.78</v>
      </c>
      <c r="F501" s="3">
        <v>45057</v>
      </c>
      <c r="G501" s="1" t="s">
        <v>1338</v>
      </c>
      <c r="H501" s="1" t="s">
        <v>1416</v>
      </c>
      <c r="I501" s="1" t="s">
        <v>1502</v>
      </c>
      <c r="J501" s="1" t="s">
        <v>1347</v>
      </c>
      <c r="K501" s="1" t="s">
        <v>1503</v>
      </c>
      <c r="M501" s="1" t="str">
        <f>TEXT(BRF_CONTAS_A_PAGAR[[#This Row],[DATA VENC]],"AAAA")</f>
        <v>2023</v>
      </c>
      <c r="N501" s="1" t="str">
        <f>UPPER(TEXT(BRF_CONTAS_A_PAGAR[[#This Row],[DATA VENC]],"MMM"))</f>
        <v>MAI</v>
      </c>
      <c r="O501" s="1" t="str">
        <f>IF(BRF_CONTAS_A_PAGAR[[#This Row],[DATA DO PAGT]]="","",TEXT(BRF_CONTAS_A_PAGAR[[#This Row],[DATA DO PAGT]],"AAAA"))</f>
        <v>2023</v>
      </c>
      <c r="P501" s="1" t="str">
        <f>UPPER(IF(BRF_CONTAS_A_PAGAR[[#This Row],[DATA DO PAGT]]="","",TEXT(BRF_CONTAS_A_PAGAR[[#This Row],[DATA DO PAGT]],"MMM")))</f>
        <v>MAI</v>
      </c>
      <c r="Q501" s="1">
        <f>IFERROR(INDEX(BRF_MÊS_A_PAGAR[NUN_MÊS],MATCH(BRF_CONTAS_A_PAGAR[[#This Row],[MÊS_VENC]],BRF_MÊS_A_PAGAR[MÊS],0)),"")</f>
        <v>5</v>
      </c>
      <c r="R501" s="1">
        <f>IF(BRF_CONTAS_A_PAGAR[[#This Row],[MÊS_PGT]]="","",IFERROR(INDEX(BRF_MÊS_A_PAGAR[NUN_MÊS],MATCH(BRF_CONTAS_A_PAGAR[[#This Row],[MÊS_PGT]],BRF_MÊS_A_PAGAR[MÊS],0)),""))</f>
        <v>5</v>
      </c>
    </row>
    <row r="502" spans="1:18" x14ac:dyDescent="0.2">
      <c r="A502" s="3">
        <v>45057</v>
      </c>
      <c r="B502" s="1" t="s">
        <v>1155</v>
      </c>
      <c r="E502" s="4">
        <v>31.48</v>
      </c>
      <c r="F502" s="3">
        <v>45057</v>
      </c>
      <c r="G502" s="1" t="s">
        <v>1338</v>
      </c>
      <c r="H502" s="1" t="s">
        <v>1416</v>
      </c>
      <c r="I502" s="1" t="s">
        <v>1499</v>
      </c>
      <c r="J502" s="1" t="s">
        <v>1347</v>
      </c>
      <c r="K502" s="1" t="s">
        <v>1516</v>
      </c>
      <c r="M502" s="1" t="str">
        <f>TEXT(BRF_CONTAS_A_PAGAR[[#This Row],[DATA VENC]],"AAAA")</f>
        <v>2023</v>
      </c>
      <c r="N502" s="1" t="str">
        <f>UPPER(TEXT(BRF_CONTAS_A_PAGAR[[#This Row],[DATA VENC]],"MMM"))</f>
        <v>MAI</v>
      </c>
      <c r="O502" s="1" t="str">
        <f>IF(BRF_CONTAS_A_PAGAR[[#This Row],[DATA DO PAGT]]="","",TEXT(BRF_CONTAS_A_PAGAR[[#This Row],[DATA DO PAGT]],"AAAA"))</f>
        <v>2023</v>
      </c>
      <c r="P502" s="1" t="str">
        <f>UPPER(IF(BRF_CONTAS_A_PAGAR[[#This Row],[DATA DO PAGT]]="","",TEXT(BRF_CONTAS_A_PAGAR[[#This Row],[DATA DO PAGT]],"MMM")))</f>
        <v>MAI</v>
      </c>
      <c r="Q502" s="1">
        <f>IFERROR(INDEX(BRF_MÊS_A_PAGAR[NUN_MÊS],MATCH(BRF_CONTAS_A_PAGAR[[#This Row],[MÊS_VENC]],BRF_MÊS_A_PAGAR[MÊS],0)),"")</f>
        <v>5</v>
      </c>
      <c r="R502" s="1">
        <f>IF(BRF_CONTAS_A_PAGAR[[#This Row],[MÊS_PGT]]="","",IFERROR(INDEX(BRF_MÊS_A_PAGAR[NUN_MÊS],MATCH(BRF_CONTAS_A_PAGAR[[#This Row],[MÊS_PGT]],BRF_MÊS_A_PAGAR[MÊS],0)),""))</f>
        <v>5</v>
      </c>
    </row>
    <row r="503" spans="1:18" x14ac:dyDescent="0.2">
      <c r="A503" s="3">
        <v>45059</v>
      </c>
      <c r="B503" s="1" t="s">
        <v>1184</v>
      </c>
      <c r="E503" s="4">
        <v>649.94000000000005</v>
      </c>
      <c r="F503" s="3">
        <v>45059</v>
      </c>
      <c r="G503" s="1" t="s">
        <v>1338</v>
      </c>
      <c r="H503" s="1" t="s">
        <v>1416</v>
      </c>
      <c r="I503" s="1" t="s">
        <v>3457</v>
      </c>
      <c r="J503" s="1" t="s">
        <v>1417</v>
      </c>
      <c r="K503" s="1" t="s">
        <v>1348</v>
      </c>
      <c r="M503" s="1" t="str">
        <f>TEXT(BRF_CONTAS_A_PAGAR[[#This Row],[DATA VENC]],"AAAA")</f>
        <v>2023</v>
      </c>
      <c r="N503" s="1" t="str">
        <f>UPPER(TEXT(BRF_CONTAS_A_PAGAR[[#This Row],[DATA VENC]],"MMM"))</f>
        <v>MAI</v>
      </c>
      <c r="O503" s="1" t="str">
        <f>IF(BRF_CONTAS_A_PAGAR[[#This Row],[DATA DO PAGT]]="","",TEXT(BRF_CONTAS_A_PAGAR[[#This Row],[DATA DO PAGT]],"AAAA"))</f>
        <v>2023</v>
      </c>
      <c r="P503" s="1" t="str">
        <f>UPPER(IF(BRF_CONTAS_A_PAGAR[[#This Row],[DATA DO PAGT]]="","",TEXT(BRF_CONTAS_A_PAGAR[[#This Row],[DATA DO PAGT]],"MMM")))</f>
        <v>MAI</v>
      </c>
      <c r="Q503" s="1">
        <f>IFERROR(INDEX(BRF_MÊS_A_PAGAR[NUN_MÊS],MATCH(BRF_CONTAS_A_PAGAR[[#This Row],[MÊS_VENC]],BRF_MÊS_A_PAGAR[MÊS],0)),"")</f>
        <v>5</v>
      </c>
      <c r="R503" s="1">
        <f>IF(BRF_CONTAS_A_PAGAR[[#This Row],[MÊS_PGT]]="","",IFERROR(INDEX(BRF_MÊS_A_PAGAR[NUN_MÊS],MATCH(BRF_CONTAS_A_PAGAR[[#This Row],[MÊS_PGT]],BRF_MÊS_A_PAGAR[MÊS],0)),""))</f>
        <v>5</v>
      </c>
    </row>
    <row r="504" spans="1:18" x14ac:dyDescent="0.2">
      <c r="A504" s="3">
        <v>45059</v>
      </c>
      <c r="B504" s="1" t="s">
        <v>1149</v>
      </c>
      <c r="E504" s="4">
        <v>4656.21</v>
      </c>
      <c r="F504" s="3">
        <v>45059</v>
      </c>
      <c r="G504" s="1" t="s">
        <v>1338</v>
      </c>
      <c r="H504" s="1" t="s">
        <v>1339</v>
      </c>
      <c r="I504" s="1" t="s">
        <v>3456</v>
      </c>
      <c r="J504" s="1" t="s">
        <v>1347</v>
      </c>
      <c r="K504" s="1" t="s">
        <v>1348</v>
      </c>
      <c r="M504" s="1" t="str">
        <f>TEXT(BRF_CONTAS_A_PAGAR[[#This Row],[DATA VENC]],"AAAA")</f>
        <v>2023</v>
      </c>
      <c r="N504" s="1" t="str">
        <f>UPPER(TEXT(BRF_CONTAS_A_PAGAR[[#This Row],[DATA VENC]],"MMM"))</f>
        <v>MAI</v>
      </c>
      <c r="O504" s="1" t="str">
        <f>IF(BRF_CONTAS_A_PAGAR[[#This Row],[DATA DO PAGT]]="","",TEXT(BRF_CONTAS_A_PAGAR[[#This Row],[DATA DO PAGT]],"AAAA"))</f>
        <v>2023</v>
      </c>
      <c r="P504" s="1" t="str">
        <f>UPPER(IF(BRF_CONTAS_A_PAGAR[[#This Row],[DATA DO PAGT]]="","",TEXT(BRF_CONTAS_A_PAGAR[[#This Row],[DATA DO PAGT]],"MMM")))</f>
        <v>MAI</v>
      </c>
      <c r="Q504" s="1">
        <f>IFERROR(INDEX(BRF_MÊS_A_PAGAR[NUN_MÊS],MATCH(BRF_CONTAS_A_PAGAR[[#This Row],[MÊS_VENC]],BRF_MÊS_A_PAGAR[MÊS],0)),"")</f>
        <v>5</v>
      </c>
      <c r="R504" s="1">
        <f>IF(BRF_CONTAS_A_PAGAR[[#This Row],[MÊS_PGT]]="","",IFERROR(INDEX(BRF_MÊS_A_PAGAR[NUN_MÊS],MATCH(BRF_CONTAS_A_PAGAR[[#This Row],[MÊS_PGT]],BRF_MÊS_A_PAGAR[MÊS],0)),""))</f>
        <v>5</v>
      </c>
    </row>
    <row r="505" spans="1:18" x14ac:dyDescent="0.2">
      <c r="A505" s="3">
        <v>45062</v>
      </c>
      <c r="B505" s="1" t="s">
        <v>1252</v>
      </c>
      <c r="E505" s="4">
        <v>380.54</v>
      </c>
      <c r="F505" s="3">
        <v>45062</v>
      </c>
      <c r="G505" s="1" t="s">
        <v>1338</v>
      </c>
      <c r="H505" s="1" t="s">
        <v>1416</v>
      </c>
      <c r="I505" s="1" t="s">
        <v>1501</v>
      </c>
      <c r="J505" s="1" t="s">
        <v>1347</v>
      </c>
      <c r="K505" s="1" t="s">
        <v>1516</v>
      </c>
      <c r="M505" s="1" t="str">
        <f>TEXT(BRF_CONTAS_A_PAGAR[[#This Row],[DATA VENC]],"AAAA")</f>
        <v>2023</v>
      </c>
      <c r="N505" s="1" t="str">
        <f>UPPER(TEXT(BRF_CONTAS_A_PAGAR[[#This Row],[DATA VENC]],"MMM"))</f>
        <v>MAI</v>
      </c>
      <c r="O505" s="1" t="str">
        <f>IF(BRF_CONTAS_A_PAGAR[[#This Row],[DATA DO PAGT]]="","",TEXT(BRF_CONTAS_A_PAGAR[[#This Row],[DATA DO PAGT]],"AAAA"))</f>
        <v>2023</v>
      </c>
      <c r="P505" s="1" t="str">
        <f>UPPER(IF(BRF_CONTAS_A_PAGAR[[#This Row],[DATA DO PAGT]]="","",TEXT(BRF_CONTAS_A_PAGAR[[#This Row],[DATA DO PAGT]],"MMM")))</f>
        <v>MAI</v>
      </c>
      <c r="Q505" s="1">
        <f>IFERROR(INDEX(BRF_MÊS_A_PAGAR[NUN_MÊS],MATCH(BRF_CONTAS_A_PAGAR[[#This Row],[MÊS_VENC]],BRF_MÊS_A_PAGAR[MÊS],0)),"")</f>
        <v>5</v>
      </c>
      <c r="R505" s="1">
        <f>IF(BRF_CONTAS_A_PAGAR[[#This Row],[MÊS_PGT]]="","",IFERROR(INDEX(BRF_MÊS_A_PAGAR[NUN_MÊS],MATCH(BRF_CONTAS_A_PAGAR[[#This Row],[MÊS_PGT]],BRF_MÊS_A_PAGAR[MÊS],0)),""))</f>
        <v>5</v>
      </c>
    </row>
    <row r="506" spans="1:18" x14ac:dyDescent="0.2">
      <c r="A506" s="3">
        <v>45063</v>
      </c>
      <c r="B506" s="1" t="s">
        <v>1157</v>
      </c>
      <c r="E506" s="4">
        <v>367.35</v>
      </c>
      <c r="F506" s="3">
        <v>45063</v>
      </c>
      <c r="G506" s="1" t="s">
        <v>1338</v>
      </c>
      <c r="H506" s="1" t="s">
        <v>1416</v>
      </c>
      <c r="I506" s="1" t="s">
        <v>1499</v>
      </c>
      <c r="J506" s="1" t="s">
        <v>1347</v>
      </c>
      <c r="K506" s="1" t="s">
        <v>1516</v>
      </c>
      <c r="M506" s="1" t="str">
        <f>TEXT(BRF_CONTAS_A_PAGAR[[#This Row],[DATA VENC]],"AAAA")</f>
        <v>2023</v>
      </c>
      <c r="N506" s="1" t="str">
        <f>UPPER(TEXT(BRF_CONTAS_A_PAGAR[[#This Row],[DATA VENC]],"MMM"))</f>
        <v>MAI</v>
      </c>
      <c r="O506" s="1" t="str">
        <f>IF(BRF_CONTAS_A_PAGAR[[#This Row],[DATA DO PAGT]]="","",TEXT(BRF_CONTAS_A_PAGAR[[#This Row],[DATA DO PAGT]],"AAAA"))</f>
        <v>2023</v>
      </c>
      <c r="P506" s="1" t="str">
        <f>UPPER(IF(BRF_CONTAS_A_PAGAR[[#This Row],[DATA DO PAGT]]="","",TEXT(BRF_CONTAS_A_PAGAR[[#This Row],[DATA DO PAGT]],"MMM")))</f>
        <v>MAI</v>
      </c>
      <c r="Q506" s="1">
        <f>IFERROR(INDEX(BRF_MÊS_A_PAGAR[NUN_MÊS],MATCH(BRF_CONTAS_A_PAGAR[[#This Row],[MÊS_VENC]],BRF_MÊS_A_PAGAR[MÊS],0)),"")</f>
        <v>5</v>
      </c>
      <c r="R506" s="1">
        <f>IF(BRF_CONTAS_A_PAGAR[[#This Row],[MÊS_PGT]]="","",IFERROR(INDEX(BRF_MÊS_A_PAGAR[NUN_MÊS],MATCH(BRF_CONTAS_A_PAGAR[[#This Row],[MÊS_PGT]],BRF_MÊS_A_PAGAR[MÊS],0)),""))</f>
        <v>5</v>
      </c>
    </row>
    <row r="507" spans="1:18" x14ac:dyDescent="0.2">
      <c r="A507" s="3">
        <v>45063</v>
      </c>
      <c r="B507" s="1" t="s">
        <v>3373</v>
      </c>
      <c r="E507" s="4">
        <v>357.53</v>
      </c>
      <c r="F507" s="3">
        <v>45063</v>
      </c>
      <c r="G507" s="1" t="s">
        <v>1338</v>
      </c>
      <c r="H507" s="1" t="s">
        <v>1416</v>
      </c>
      <c r="I507" s="1" t="s">
        <v>1500</v>
      </c>
      <c r="J507" s="1" t="s">
        <v>1347</v>
      </c>
      <c r="K507" s="1" t="s">
        <v>1516</v>
      </c>
      <c r="L507" s="1" t="s">
        <v>3374</v>
      </c>
      <c r="M507" s="1" t="str">
        <f>TEXT(BRF_CONTAS_A_PAGAR[[#This Row],[DATA VENC]],"AAAA")</f>
        <v>2023</v>
      </c>
      <c r="N507" s="1" t="str">
        <f>UPPER(TEXT(BRF_CONTAS_A_PAGAR[[#This Row],[DATA VENC]],"MMM"))</f>
        <v>MAI</v>
      </c>
      <c r="O507" s="1" t="str">
        <f>IF(BRF_CONTAS_A_PAGAR[[#This Row],[DATA DO PAGT]]="","",TEXT(BRF_CONTAS_A_PAGAR[[#This Row],[DATA DO PAGT]],"AAAA"))</f>
        <v>2023</v>
      </c>
      <c r="P507" s="1" t="str">
        <f>UPPER(IF(BRF_CONTAS_A_PAGAR[[#This Row],[DATA DO PAGT]]="","",TEXT(BRF_CONTAS_A_PAGAR[[#This Row],[DATA DO PAGT]],"MMM")))</f>
        <v>MAI</v>
      </c>
      <c r="Q507" s="1">
        <f>IFERROR(INDEX(BRF_MÊS_A_PAGAR[NUN_MÊS],MATCH(BRF_CONTAS_A_PAGAR[[#This Row],[MÊS_VENC]],BRF_MÊS_A_PAGAR[MÊS],0)),"")</f>
        <v>5</v>
      </c>
      <c r="R507" s="1">
        <f>IF(BRF_CONTAS_A_PAGAR[[#This Row],[MÊS_PGT]]="","",IFERROR(INDEX(BRF_MÊS_A_PAGAR[NUN_MÊS],MATCH(BRF_CONTAS_A_PAGAR[[#This Row],[MÊS_PGT]],BRF_MÊS_A_PAGAR[MÊS],0)),""))</f>
        <v>5</v>
      </c>
    </row>
    <row r="508" spans="1:18" x14ac:dyDescent="0.2">
      <c r="A508" s="3">
        <v>45064</v>
      </c>
      <c r="B508" s="1" t="s">
        <v>1253</v>
      </c>
      <c r="E508" s="4">
        <v>444.81</v>
      </c>
      <c r="F508" s="3">
        <v>45064</v>
      </c>
      <c r="G508" s="1" t="s">
        <v>1338</v>
      </c>
      <c r="H508" s="1" t="s">
        <v>1416</v>
      </c>
      <c r="I508" s="1" t="s">
        <v>3457</v>
      </c>
      <c r="J508" s="1" t="s">
        <v>1417</v>
      </c>
      <c r="K508" s="1" t="s">
        <v>1348</v>
      </c>
      <c r="M508" s="1" t="str">
        <f>TEXT(BRF_CONTAS_A_PAGAR[[#This Row],[DATA VENC]],"AAAA")</f>
        <v>2023</v>
      </c>
      <c r="N508" s="1" t="str">
        <f>UPPER(TEXT(BRF_CONTAS_A_PAGAR[[#This Row],[DATA VENC]],"MMM"))</f>
        <v>MAI</v>
      </c>
      <c r="O508" s="1" t="str">
        <f>IF(BRF_CONTAS_A_PAGAR[[#This Row],[DATA DO PAGT]]="","",TEXT(BRF_CONTAS_A_PAGAR[[#This Row],[DATA DO PAGT]],"AAAA"))</f>
        <v>2023</v>
      </c>
      <c r="P508" s="1" t="str">
        <f>UPPER(IF(BRF_CONTAS_A_PAGAR[[#This Row],[DATA DO PAGT]]="","",TEXT(BRF_CONTAS_A_PAGAR[[#This Row],[DATA DO PAGT]],"MMM")))</f>
        <v>MAI</v>
      </c>
      <c r="Q508" s="1">
        <f>IFERROR(INDEX(BRF_MÊS_A_PAGAR[NUN_MÊS],MATCH(BRF_CONTAS_A_PAGAR[[#This Row],[MÊS_VENC]],BRF_MÊS_A_PAGAR[MÊS],0)),"")</f>
        <v>5</v>
      </c>
      <c r="R508" s="1">
        <f>IF(BRF_CONTAS_A_PAGAR[[#This Row],[MÊS_PGT]]="","",IFERROR(INDEX(BRF_MÊS_A_PAGAR[NUN_MÊS],MATCH(BRF_CONTAS_A_PAGAR[[#This Row],[MÊS_PGT]],BRF_MÊS_A_PAGAR[MÊS],0)),""))</f>
        <v>5</v>
      </c>
    </row>
    <row r="509" spans="1:18" x14ac:dyDescent="0.2">
      <c r="A509" s="3">
        <v>45065</v>
      </c>
      <c r="B509" s="1" t="s">
        <v>1254</v>
      </c>
      <c r="E509" s="4">
        <v>2700</v>
      </c>
      <c r="F509" s="3">
        <v>45065</v>
      </c>
      <c r="G509" s="1" t="s">
        <v>1338</v>
      </c>
      <c r="H509" s="1" t="s">
        <v>1416</v>
      </c>
      <c r="I509" s="1" t="s">
        <v>1276</v>
      </c>
      <c r="J509" s="1" t="s">
        <v>1347</v>
      </c>
      <c r="K509" s="1" t="s">
        <v>1348</v>
      </c>
      <c r="M509" s="1" t="str">
        <f>TEXT(BRF_CONTAS_A_PAGAR[[#This Row],[DATA VENC]],"AAAA")</f>
        <v>2023</v>
      </c>
      <c r="N509" s="1" t="str">
        <f>UPPER(TEXT(BRF_CONTAS_A_PAGAR[[#This Row],[DATA VENC]],"MMM"))</f>
        <v>MAI</v>
      </c>
      <c r="O509" s="1" t="str">
        <f>IF(BRF_CONTAS_A_PAGAR[[#This Row],[DATA DO PAGT]]="","",TEXT(BRF_CONTAS_A_PAGAR[[#This Row],[DATA DO PAGT]],"AAAA"))</f>
        <v>2023</v>
      </c>
      <c r="P509" s="1" t="str">
        <f>UPPER(IF(BRF_CONTAS_A_PAGAR[[#This Row],[DATA DO PAGT]]="","",TEXT(BRF_CONTAS_A_PAGAR[[#This Row],[DATA DO PAGT]],"MMM")))</f>
        <v>MAI</v>
      </c>
      <c r="Q509" s="1">
        <f>IFERROR(INDEX(BRF_MÊS_A_PAGAR[NUN_MÊS],MATCH(BRF_CONTAS_A_PAGAR[[#This Row],[MÊS_VENC]],BRF_MÊS_A_PAGAR[MÊS],0)),"")</f>
        <v>5</v>
      </c>
      <c r="R509" s="1">
        <f>IF(BRF_CONTAS_A_PAGAR[[#This Row],[MÊS_PGT]]="","",IFERROR(INDEX(BRF_MÊS_A_PAGAR[NUN_MÊS],MATCH(BRF_CONTAS_A_PAGAR[[#This Row],[MÊS_PGT]],BRF_MÊS_A_PAGAR[MÊS],0)),""))</f>
        <v>5</v>
      </c>
    </row>
    <row r="510" spans="1:18" x14ac:dyDescent="0.2">
      <c r="A510" s="3">
        <v>45065</v>
      </c>
      <c r="B510" s="1" t="s">
        <v>1255</v>
      </c>
      <c r="E510" s="4">
        <v>155</v>
      </c>
      <c r="F510" s="3">
        <v>45065</v>
      </c>
      <c r="G510" s="1" t="s">
        <v>1338</v>
      </c>
      <c r="H510" s="1" t="s">
        <v>1416</v>
      </c>
      <c r="I510" s="1" t="s">
        <v>3457</v>
      </c>
      <c r="J510" s="1" t="s">
        <v>1347</v>
      </c>
      <c r="K510" s="1" t="s">
        <v>1348</v>
      </c>
      <c r="M510" s="1" t="str">
        <f>TEXT(BRF_CONTAS_A_PAGAR[[#This Row],[DATA VENC]],"AAAA")</f>
        <v>2023</v>
      </c>
      <c r="N510" s="1" t="str">
        <f>UPPER(TEXT(BRF_CONTAS_A_PAGAR[[#This Row],[DATA VENC]],"MMM"))</f>
        <v>MAI</v>
      </c>
      <c r="O510" s="1" t="str">
        <f>IF(BRF_CONTAS_A_PAGAR[[#This Row],[DATA DO PAGT]]="","",TEXT(BRF_CONTAS_A_PAGAR[[#This Row],[DATA DO PAGT]],"AAAA"))</f>
        <v>2023</v>
      </c>
      <c r="P510" s="1" t="str">
        <f>UPPER(IF(BRF_CONTAS_A_PAGAR[[#This Row],[DATA DO PAGT]]="","",TEXT(BRF_CONTAS_A_PAGAR[[#This Row],[DATA DO PAGT]],"MMM")))</f>
        <v>MAI</v>
      </c>
      <c r="Q510" s="1">
        <f>IFERROR(INDEX(BRF_MÊS_A_PAGAR[NUN_MÊS],MATCH(BRF_CONTAS_A_PAGAR[[#This Row],[MÊS_VENC]],BRF_MÊS_A_PAGAR[MÊS],0)),"")</f>
        <v>5</v>
      </c>
      <c r="R510" s="1">
        <f>IF(BRF_CONTAS_A_PAGAR[[#This Row],[MÊS_PGT]]="","",IFERROR(INDEX(BRF_MÊS_A_PAGAR[NUN_MÊS],MATCH(BRF_CONTAS_A_PAGAR[[#This Row],[MÊS_PGT]],BRF_MÊS_A_PAGAR[MÊS],0)),""))</f>
        <v>5</v>
      </c>
    </row>
    <row r="511" spans="1:18" x14ac:dyDescent="0.2">
      <c r="A511" s="3">
        <v>45066</v>
      </c>
      <c r="B511" s="1" t="s">
        <v>3404</v>
      </c>
      <c r="E511" s="4">
        <v>6944.99</v>
      </c>
      <c r="F511" s="3">
        <v>45066</v>
      </c>
      <c r="G511" s="1" t="s">
        <v>1338</v>
      </c>
      <c r="H511" s="1" t="s">
        <v>1416</v>
      </c>
      <c r="I511" s="1" t="s">
        <v>3412</v>
      </c>
      <c r="J511" s="1" t="s">
        <v>1347</v>
      </c>
      <c r="K511" s="1" t="s">
        <v>1503</v>
      </c>
      <c r="M511" s="1" t="str">
        <f>TEXT(BRF_CONTAS_A_PAGAR[[#This Row],[DATA VENC]],"AAAA")</f>
        <v>2023</v>
      </c>
      <c r="N511" s="1" t="str">
        <f>UPPER(TEXT(BRF_CONTAS_A_PAGAR[[#This Row],[DATA VENC]],"MMM"))</f>
        <v>MAI</v>
      </c>
      <c r="O511" s="1" t="str">
        <f>IF(BRF_CONTAS_A_PAGAR[[#This Row],[DATA DO PAGT]]="","",TEXT(BRF_CONTAS_A_PAGAR[[#This Row],[DATA DO PAGT]],"AAAA"))</f>
        <v>2023</v>
      </c>
      <c r="P511" s="1" t="str">
        <f>UPPER(IF(BRF_CONTAS_A_PAGAR[[#This Row],[DATA DO PAGT]]="","",TEXT(BRF_CONTAS_A_PAGAR[[#This Row],[DATA DO PAGT]],"MMM")))</f>
        <v>MAI</v>
      </c>
      <c r="Q511" s="1">
        <f>IFERROR(INDEX(BRF_MÊS_A_PAGAR[NUN_MÊS],MATCH(BRF_CONTAS_A_PAGAR[[#This Row],[MÊS_VENC]],BRF_MÊS_A_PAGAR[MÊS],0)),"")</f>
        <v>5</v>
      </c>
      <c r="R511" s="1">
        <f>IF(BRF_CONTAS_A_PAGAR[[#This Row],[MÊS_PGT]]="","",IFERROR(INDEX(BRF_MÊS_A_PAGAR[NUN_MÊS],MATCH(BRF_CONTAS_A_PAGAR[[#This Row],[MÊS_PGT]],BRF_MÊS_A_PAGAR[MÊS],0)),""))</f>
        <v>5</v>
      </c>
    </row>
    <row r="512" spans="1:18" x14ac:dyDescent="0.2">
      <c r="A512" s="3">
        <v>45066</v>
      </c>
      <c r="B512" s="1" t="s">
        <v>1159</v>
      </c>
      <c r="E512" s="4">
        <v>137.30000000000001</v>
      </c>
      <c r="F512" s="3">
        <v>45068</v>
      </c>
      <c r="G512" s="1" t="s">
        <v>1338</v>
      </c>
      <c r="H512" s="1" t="s">
        <v>1416</v>
      </c>
      <c r="I512" s="1" t="s">
        <v>1499</v>
      </c>
      <c r="J512" s="1" t="s">
        <v>1347</v>
      </c>
      <c r="K512" s="1" t="s">
        <v>1516</v>
      </c>
      <c r="M512" s="1" t="str">
        <f>TEXT(BRF_CONTAS_A_PAGAR[[#This Row],[DATA VENC]],"AAAA")</f>
        <v>2023</v>
      </c>
      <c r="N512" s="1" t="str">
        <f>UPPER(TEXT(BRF_CONTAS_A_PAGAR[[#This Row],[DATA VENC]],"MMM"))</f>
        <v>MAI</v>
      </c>
      <c r="O512" s="1" t="str">
        <f>IF(BRF_CONTAS_A_PAGAR[[#This Row],[DATA DO PAGT]]="","",TEXT(BRF_CONTAS_A_PAGAR[[#This Row],[DATA DO PAGT]],"AAAA"))</f>
        <v>2023</v>
      </c>
      <c r="P512" s="1" t="str">
        <f>UPPER(IF(BRF_CONTAS_A_PAGAR[[#This Row],[DATA DO PAGT]]="","",TEXT(BRF_CONTAS_A_PAGAR[[#This Row],[DATA DO PAGT]],"MMM")))</f>
        <v>MAI</v>
      </c>
      <c r="Q512" s="1">
        <f>IFERROR(INDEX(BRF_MÊS_A_PAGAR[NUN_MÊS],MATCH(BRF_CONTAS_A_PAGAR[[#This Row],[MÊS_VENC]],BRF_MÊS_A_PAGAR[MÊS],0)),"")</f>
        <v>5</v>
      </c>
      <c r="R512" s="1">
        <f>IF(BRF_CONTAS_A_PAGAR[[#This Row],[MÊS_PGT]]="","",IFERROR(INDEX(BRF_MÊS_A_PAGAR[NUN_MÊS],MATCH(BRF_CONTAS_A_PAGAR[[#This Row],[MÊS_PGT]],BRF_MÊS_A_PAGAR[MÊS],0)),""))</f>
        <v>5</v>
      </c>
    </row>
    <row r="513" spans="1:18" x14ac:dyDescent="0.2">
      <c r="A513" s="3">
        <v>45068</v>
      </c>
      <c r="B513" s="1" t="s">
        <v>1192</v>
      </c>
      <c r="E513" s="4">
        <v>2050.92</v>
      </c>
      <c r="F513" s="3">
        <v>45068</v>
      </c>
      <c r="G513" s="1" t="s">
        <v>1338</v>
      </c>
      <c r="H513" s="1" t="s">
        <v>1416</v>
      </c>
      <c r="I513" s="1" t="s">
        <v>1434</v>
      </c>
      <c r="J513" s="1" t="s">
        <v>1347</v>
      </c>
      <c r="K513" s="1" t="s">
        <v>1348</v>
      </c>
      <c r="M513" s="1" t="str">
        <f>TEXT(BRF_CONTAS_A_PAGAR[[#This Row],[DATA VENC]],"AAAA")</f>
        <v>2023</v>
      </c>
      <c r="N513" s="1" t="str">
        <f>UPPER(TEXT(BRF_CONTAS_A_PAGAR[[#This Row],[DATA VENC]],"MMM"))</f>
        <v>MAI</v>
      </c>
      <c r="O513" s="1" t="str">
        <f>IF(BRF_CONTAS_A_PAGAR[[#This Row],[DATA DO PAGT]]="","",TEXT(BRF_CONTAS_A_PAGAR[[#This Row],[DATA DO PAGT]],"AAAA"))</f>
        <v>2023</v>
      </c>
      <c r="P513" s="1" t="str">
        <f>UPPER(IF(BRF_CONTAS_A_PAGAR[[#This Row],[DATA DO PAGT]]="","",TEXT(BRF_CONTAS_A_PAGAR[[#This Row],[DATA DO PAGT]],"MMM")))</f>
        <v>MAI</v>
      </c>
      <c r="Q513" s="1">
        <f>IFERROR(INDEX(BRF_MÊS_A_PAGAR[NUN_MÊS],MATCH(BRF_CONTAS_A_PAGAR[[#This Row],[MÊS_VENC]],BRF_MÊS_A_PAGAR[MÊS],0)),"")</f>
        <v>5</v>
      </c>
      <c r="R513" s="1">
        <f>IF(BRF_CONTAS_A_PAGAR[[#This Row],[MÊS_PGT]]="","",IFERROR(INDEX(BRF_MÊS_A_PAGAR[NUN_MÊS],MATCH(BRF_CONTAS_A_PAGAR[[#This Row],[MÊS_PGT]],BRF_MÊS_A_PAGAR[MÊS],0)),""))</f>
        <v>5</v>
      </c>
    </row>
    <row r="514" spans="1:18" x14ac:dyDescent="0.2">
      <c r="A514" s="3">
        <v>45069</v>
      </c>
      <c r="B514" s="1" t="s">
        <v>1256</v>
      </c>
      <c r="E514" s="4">
        <v>750</v>
      </c>
      <c r="F514" s="3">
        <v>45069</v>
      </c>
      <c r="G514" s="1" t="s">
        <v>1338</v>
      </c>
      <c r="H514" s="1" t="s">
        <v>1416</v>
      </c>
      <c r="I514" s="1" t="s">
        <v>3457</v>
      </c>
      <c r="J514" s="1" t="s">
        <v>1417</v>
      </c>
      <c r="K514" s="1" t="s">
        <v>1348</v>
      </c>
      <c r="M514" s="1" t="str">
        <f>TEXT(BRF_CONTAS_A_PAGAR[[#This Row],[DATA VENC]],"AAAA")</f>
        <v>2023</v>
      </c>
      <c r="N514" s="1" t="str">
        <f>UPPER(TEXT(BRF_CONTAS_A_PAGAR[[#This Row],[DATA VENC]],"MMM"))</f>
        <v>MAI</v>
      </c>
      <c r="O514" s="1" t="str">
        <f>IF(BRF_CONTAS_A_PAGAR[[#This Row],[DATA DO PAGT]]="","",TEXT(BRF_CONTAS_A_PAGAR[[#This Row],[DATA DO PAGT]],"AAAA"))</f>
        <v>2023</v>
      </c>
      <c r="P514" s="1" t="str">
        <f>UPPER(IF(BRF_CONTAS_A_PAGAR[[#This Row],[DATA DO PAGT]]="","",TEXT(BRF_CONTAS_A_PAGAR[[#This Row],[DATA DO PAGT]],"MMM")))</f>
        <v>MAI</v>
      </c>
      <c r="Q514" s="1">
        <f>IFERROR(INDEX(BRF_MÊS_A_PAGAR[NUN_MÊS],MATCH(BRF_CONTAS_A_PAGAR[[#This Row],[MÊS_VENC]],BRF_MÊS_A_PAGAR[MÊS],0)),"")</f>
        <v>5</v>
      </c>
      <c r="R514" s="1">
        <f>IF(BRF_CONTAS_A_PAGAR[[#This Row],[MÊS_PGT]]="","",IFERROR(INDEX(BRF_MÊS_A_PAGAR[NUN_MÊS],MATCH(BRF_CONTAS_A_PAGAR[[#This Row],[MÊS_PGT]],BRF_MÊS_A_PAGAR[MÊS],0)),""))</f>
        <v>5</v>
      </c>
    </row>
    <row r="515" spans="1:18" x14ac:dyDescent="0.2">
      <c r="A515" s="3">
        <v>45069</v>
      </c>
      <c r="B515" s="1" t="s">
        <v>1160</v>
      </c>
      <c r="E515" s="4">
        <v>240</v>
      </c>
      <c r="F515" s="3">
        <v>45069</v>
      </c>
      <c r="G515" s="1" t="s">
        <v>1338</v>
      </c>
      <c r="H515" s="1" t="s">
        <v>1416</v>
      </c>
      <c r="I515" s="1" t="s">
        <v>1499</v>
      </c>
      <c r="J515" s="1" t="s">
        <v>1347</v>
      </c>
      <c r="K515" s="1" t="s">
        <v>1516</v>
      </c>
      <c r="M515" s="1" t="str">
        <f>TEXT(BRF_CONTAS_A_PAGAR[[#This Row],[DATA VENC]],"AAAA")</f>
        <v>2023</v>
      </c>
      <c r="N515" s="1" t="str">
        <f>UPPER(TEXT(BRF_CONTAS_A_PAGAR[[#This Row],[DATA VENC]],"MMM"))</f>
        <v>MAI</v>
      </c>
      <c r="O515" s="1" t="str">
        <f>IF(BRF_CONTAS_A_PAGAR[[#This Row],[DATA DO PAGT]]="","",TEXT(BRF_CONTAS_A_PAGAR[[#This Row],[DATA DO PAGT]],"AAAA"))</f>
        <v>2023</v>
      </c>
      <c r="P515" s="1" t="str">
        <f>UPPER(IF(BRF_CONTAS_A_PAGAR[[#This Row],[DATA DO PAGT]]="","",TEXT(BRF_CONTAS_A_PAGAR[[#This Row],[DATA DO PAGT]],"MMM")))</f>
        <v>MAI</v>
      </c>
      <c r="Q515" s="1">
        <f>IFERROR(INDEX(BRF_MÊS_A_PAGAR[NUN_MÊS],MATCH(BRF_CONTAS_A_PAGAR[[#This Row],[MÊS_VENC]],BRF_MÊS_A_PAGAR[MÊS],0)),"")</f>
        <v>5</v>
      </c>
      <c r="R515" s="1">
        <f>IF(BRF_CONTAS_A_PAGAR[[#This Row],[MÊS_PGT]]="","",IFERROR(INDEX(BRF_MÊS_A_PAGAR[NUN_MÊS],MATCH(BRF_CONTAS_A_PAGAR[[#This Row],[MÊS_PGT]],BRF_MÊS_A_PAGAR[MÊS],0)),""))</f>
        <v>5</v>
      </c>
    </row>
    <row r="516" spans="1:18" x14ac:dyDescent="0.2">
      <c r="A516" s="3">
        <v>45070</v>
      </c>
      <c r="B516" s="1" t="s">
        <v>1142</v>
      </c>
      <c r="E516" s="4">
        <v>6043.39</v>
      </c>
      <c r="F516" s="3">
        <v>45070</v>
      </c>
      <c r="G516" s="1" t="s">
        <v>1338</v>
      </c>
      <c r="H516" s="1" t="s">
        <v>1339</v>
      </c>
      <c r="I516" s="1" t="s">
        <v>3456</v>
      </c>
      <c r="J516" s="1" t="s">
        <v>1347</v>
      </c>
      <c r="K516" s="1" t="s">
        <v>1348</v>
      </c>
      <c r="M516" s="1" t="str">
        <f>TEXT(BRF_CONTAS_A_PAGAR[[#This Row],[DATA VENC]],"AAAA")</f>
        <v>2023</v>
      </c>
      <c r="N516" s="1" t="str">
        <f>UPPER(TEXT(BRF_CONTAS_A_PAGAR[[#This Row],[DATA VENC]],"MMM"))</f>
        <v>MAI</v>
      </c>
      <c r="O516" s="1" t="str">
        <f>IF(BRF_CONTAS_A_PAGAR[[#This Row],[DATA DO PAGT]]="","",TEXT(BRF_CONTAS_A_PAGAR[[#This Row],[DATA DO PAGT]],"AAAA"))</f>
        <v>2023</v>
      </c>
      <c r="P516" s="1" t="str">
        <f>UPPER(IF(BRF_CONTAS_A_PAGAR[[#This Row],[DATA DO PAGT]]="","",TEXT(BRF_CONTAS_A_PAGAR[[#This Row],[DATA DO PAGT]],"MMM")))</f>
        <v>MAI</v>
      </c>
      <c r="Q516" s="1">
        <f>IFERROR(INDEX(BRF_MÊS_A_PAGAR[NUN_MÊS],MATCH(BRF_CONTAS_A_PAGAR[[#This Row],[MÊS_VENC]],BRF_MÊS_A_PAGAR[MÊS],0)),"")</f>
        <v>5</v>
      </c>
      <c r="R516" s="1">
        <f>IF(BRF_CONTAS_A_PAGAR[[#This Row],[MÊS_PGT]]="","",IFERROR(INDEX(BRF_MÊS_A_PAGAR[NUN_MÊS],MATCH(BRF_CONTAS_A_PAGAR[[#This Row],[MÊS_PGT]],BRF_MÊS_A_PAGAR[MÊS],0)),""))</f>
        <v>5</v>
      </c>
    </row>
    <row r="517" spans="1:18" x14ac:dyDescent="0.2">
      <c r="A517" s="3">
        <v>45070</v>
      </c>
      <c r="B517" s="1" t="s">
        <v>1257</v>
      </c>
      <c r="E517" s="4">
        <v>299</v>
      </c>
      <c r="F517" s="3">
        <v>45070</v>
      </c>
      <c r="G517" s="1" t="s">
        <v>1338</v>
      </c>
      <c r="H517" s="1" t="s">
        <v>1416</v>
      </c>
      <c r="I517" s="1" t="s">
        <v>3457</v>
      </c>
      <c r="J517" s="1" t="s">
        <v>1417</v>
      </c>
      <c r="K517" s="1" t="s">
        <v>1348</v>
      </c>
      <c r="M517" s="1" t="str">
        <f>TEXT(BRF_CONTAS_A_PAGAR[[#This Row],[DATA VENC]],"AAAA")</f>
        <v>2023</v>
      </c>
      <c r="N517" s="1" t="str">
        <f>UPPER(TEXT(BRF_CONTAS_A_PAGAR[[#This Row],[DATA VENC]],"MMM"))</f>
        <v>MAI</v>
      </c>
      <c r="O517" s="1" t="str">
        <f>IF(BRF_CONTAS_A_PAGAR[[#This Row],[DATA DO PAGT]]="","",TEXT(BRF_CONTAS_A_PAGAR[[#This Row],[DATA DO PAGT]],"AAAA"))</f>
        <v>2023</v>
      </c>
      <c r="P517" s="1" t="str">
        <f>UPPER(IF(BRF_CONTAS_A_PAGAR[[#This Row],[DATA DO PAGT]]="","",TEXT(BRF_CONTAS_A_PAGAR[[#This Row],[DATA DO PAGT]],"MMM")))</f>
        <v>MAI</v>
      </c>
      <c r="Q517" s="1">
        <f>IFERROR(INDEX(BRF_MÊS_A_PAGAR[NUN_MÊS],MATCH(BRF_CONTAS_A_PAGAR[[#This Row],[MÊS_VENC]],BRF_MÊS_A_PAGAR[MÊS],0)),"")</f>
        <v>5</v>
      </c>
      <c r="R517" s="1">
        <f>IF(BRF_CONTAS_A_PAGAR[[#This Row],[MÊS_PGT]]="","",IFERROR(INDEX(BRF_MÊS_A_PAGAR[NUN_MÊS],MATCH(BRF_CONTAS_A_PAGAR[[#This Row],[MÊS_PGT]],BRF_MÊS_A_PAGAR[MÊS],0)),""))</f>
        <v>5</v>
      </c>
    </row>
    <row r="518" spans="1:18" x14ac:dyDescent="0.2">
      <c r="A518" s="3">
        <v>45072</v>
      </c>
      <c r="B518" s="1" t="s">
        <v>1142</v>
      </c>
      <c r="E518" s="4">
        <v>7668.63</v>
      </c>
      <c r="F518" s="3">
        <v>45072</v>
      </c>
      <c r="G518" s="1" t="s">
        <v>1338</v>
      </c>
      <c r="H518" s="1" t="s">
        <v>1339</v>
      </c>
      <c r="I518" s="1" t="s">
        <v>3456</v>
      </c>
      <c r="J518" s="1" t="s">
        <v>1347</v>
      </c>
      <c r="K518" s="1" t="s">
        <v>1348</v>
      </c>
      <c r="M518" s="1" t="str">
        <f>TEXT(BRF_CONTAS_A_PAGAR[[#This Row],[DATA VENC]],"AAAA")</f>
        <v>2023</v>
      </c>
      <c r="N518" s="1" t="str">
        <f>UPPER(TEXT(BRF_CONTAS_A_PAGAR[[#This Row],[DATA VENC]],"MMM"))</f>
        <v>MAI</v>
      </c>
      <c r="O518" s="1" t="str">
        <f>IF(BRF_CONTAS_A_PAGAR[[#This Row],[DATA DO PAGT]]="","",TEXT(BRF_CONTAS_A_PAGAR[[#This Row],[DATA DO PAGT]],"AAAA"))</f>
        <v>2023</v>
      </c>
      <c r="P518" s="1" t="str">
        <f>UPPER(IF(BRF_CONTAS_A_PAGAR[[#This Row],[DATA DO PAGT]]="","",TEXT(BRF_CONTAS_A_PAGAR[[#This Row],[DATA DO PAGT]],"MMM")))</f>
        <v>MAI</v>
      </c>
      <c r="Q518" s="1">
        <f>IFERROR(INDEX(BRF_MÊS_A_PAGAR[NUN_MÊS],MATCH(BRF_CONTAS_A_PAGAR[[#This Row],[MÊS_VENC]],BRF_MÊS_A_PAGAR[MÊS],0)),"")</f>
        <v>5</v>
      </c>
      <c r="R518" s="1">
        <f>IF(BRF_CONTAS_A_PAGAR[[#This Row],[MÊS_PGT]]="","",IFERROR(INDEX(BRF_MÊS_A_PAGAR[NUN_MÊS],MATCH(BRF_CONTAS_A_PAGAR[[#This Row],[MÊS_PGT]],BRF_MÊS_A_PAGAR[MÊS],0)),""))</f>
        <v>5</v>
      </c>
    </row>
    <row r="519" spans="1:18" x14ac:dyDescent="0.2">
      <c r="A519" s="3">
        <v>45074</v>
      </c>
      <c r="B519" s="1" t="s">
        <v>1258</v>
      </c>
      <c r="E519" s="4">
        <v>659.78</v>
      </c>
      <c r="F519" s="3">
        <v>45075</v>
      </c>
      <c r="G519" s="1" t="s">
        <v>1338</v>
      </c>
      <c r="H519" s="1" t="s">
        <v>1416</v>
      </c>
      <c r="I519" s="1" t="s">
        <v>3457</v>
      </c>
      <c r="J519" s="1" t="s">
        <v>1417</v>
      </c>
      <c r="K519" s="1" t="s">
        <v>1348</v>
      </c>
      <c r="M519" s="1" t="str">
        <f>TEXT(BRF_CONTAS_A_PAGAR[[#This Row],[DATA VENC]],"AAAA")</f>
        <v>2023</v>
      </c>
      <c r="N519" s="1" t="str">
        <f>UPPER(TEXT(BRF_CONTAS_A_PAGAR[[#This Row],[DATA VENC]],"MMM"))</f>
        <v>MAI</v>
      </c>
      <c r="O519" s="1" t="str">
        <f>IF(BRF_CONTAS_A_PAGAR[[#This Row],[DATA DO PAGT]]="","",TEXT(BRF_CONTAS_A_PAGAR[[#This Row],[DATA DO PAGT]],"AAAA"))</f>
        <v>2023</v>
      </c>
      <c r="P519" s="1" t="str">
        <f>UPPER(IF(BRF_CONTAS_A_PAGAR[[#This Row],[DATA DO PAGT]]="","",TEXT(BRF_CONTAS_A_PAGAR[[#This Row],[DATA DO PAGT]],"MMM")))</f>
        <v>MAI</v>
      </c>
      <c r="Q519" s="1">
        <f>IFERROR(INDEX(BRF_MÊS_A_PAGAR[NUN_MÊS],MATCH(BRF_CONTAS_A_PAGAR[[#This Row],[MÊS_VENC]],BRF_MÊS_A_PAGAR[MÊS],0)),"")</f>
        <v>5</v>
      </c>
      <c r="R519" s="1">
        <f>IF(BRF_CONTAS_A_PAGAR[[#This Row],[MÊS_PGT]]="","",IFERROR(INDEX(BRF_MÊS_A_PAGAR[NUN_MÊS],MATCH(BRF_CONTAS_A_PAGAR[[#This Row],[MÊS_PGT]],BRF_MÊS_A_PAGAR[MÊS],0)),""))</f>
        <v>5</v>
      </c>
    </row>
    <row r="520" spans="1:18" x14ac:dyDescent="0.2">
      <c r="A520" s="3">
        <v>45075</v>
      </c>
      <c r="B520" s="1" t="s">
        <v>1232</v>
      </c>
      <c r="E520" s="4">
        <v>65.599999999999994</v>
      </c>
      <c r="F520" s="3">
        <v>45075</v>
      </c>
      <c r="G520" s="1" t="s">
        <v>1338</v>
      </c>
      <c r="H520" s="1" t="s">
        <v>1416</v>
      </c>
      <c r="I520" s="1" t="s">
        <v>3458</v>
      </c>
      <c r="J520" s="1" t="s">
        <v>1347</v>
      </c>
      <c r="K520" s="1" t="s">
        <v>1364</v>
      </c>
      <c r="M520" s="1" t="str">
        <f>TEXT(BRF_CONTAS_A_PAGAR[[#This Row],[DATA VENC]],"AAAA")</f>
        <v>2023</v>
      </c>
      <c r="N520" s="1" t="str">
        <f>UPPER(TEXT(BRF_CONTAS_A_PAGAR[[#This Row],[DATA VENC]],"MMM"))</f>
        <v>MAI</v>
      </c>
      <c r="O520" s="1" t="str">
        <f>IF(BRF_CONTAS_A_PAGAR[[#This Row],[DATA DO PAGT]]="","",TEXT(BRF_CONTAS_A_PAGAR[[#This Row],[DATA DO PAGT]],"AAAA"))</f>
        <v>2023</v>
      </c>
      <c r="P520" s="1" t="str">
        <f>UPPER(IF(BRF_CONTAS_A_PAGAR[[#This Row],[DATA DO PAGT]]="","",TEXT(BRF_CONTAS_A_PAGAR[[#This Row],[DATA DO PAGT]],"MMM")))</f>
        <v>MAI</v>
      </c>
      <c r="Q520" s="1">
        <f>IFERROR(INDEX(BRF_MÊS_A_PAGAR[NUN_MÊS],MATCH(BRF_CONTAS_A_PAGAR[[#This Row],[MÊS_VENC]],BRF_MÊS_A_PAGAR[MÊS],0)),"")</f>
        <v>5</v>
      </c>
      <c r="R520" s="1">
        <f>IF(BRF_CONTAS_A_PAGAR[[#This Row],[MÊS_PGT]]="","",IFERROR(INDEX(BRF_MÊS_A_PAGAR[NUN_MÊS],MATCH(BRF_CONTAS_A_PAGAR[[#This Row],[MÊS_PGT]],BRF_MÊS_A_PAGAR[MÊS],0)),""))</f>
        <v>5</v>
      </c>
    </row>
    <row r="521" spans="1:18" x14ac:dyDescent="0.2">
      <c r="A521" s="3">
        <v>45076</v>
      </c>
      <c r="B521" s="1" t="s">
        <v>1235</v>
      </c>
      <c r="E521" s="4">
        <v>149.9</v>
      </c>
      <c r="F521" s="3">
        <v>45076</v>
      </c>
      <c r="G521" s="1" t="s">
        <v>1338</v>
      </c>
      <c r="H521" s="1" t="s">
        <v>1416</v>
      </c>
      <c r="I521" s="1" t="s">
        <v>1430</v>
      </c>
      <c r="J521" s="1" t="s">
        <v>1347</v>
      </c>
      <c r="K521" s="1" t="s">
        <v>1364</v>
      </c>
      <c r="M521" s="1" t="str">
        <f>TEXT(BRF_CONTAS_A_PAGAR[[#This Row],[DATA VENC]],"AAAA")</f>
        <v>2023</v>
      </c>
      <c r="N521" s="1" t="str">
        <f>UPPER(TEXT(BRF_CONTAS_A_PAGAR[[#This Row],[DATA VENC]],"MMM"))</f>
        <v>MAI</v>
      </c>
      <c r="O521" s="1" t="str">
        <f>IF(BRF_CONTAS_A_PAGAR[[#This Row],[DATA DO PAGT]]="","",TEXT(BRF_CONTAS_A_PAGAR[[#This Row],[DATA DO PAGT]],"AAAA"))</f>
        <v>2023</v>
      </c>
      <c r="P521" s="1" t="str">
        <f>UPPER(IF(BRF_CONTAS_A_PAGAR[[#This Row],[DATA DO PAGT]]="","",TEXT(BRF_CONTAS_A_PAGAR[[#This Row],[DATA DO PAGT]],"MMM")))</f>
        <v>MAI</v>
      </c>
      <c r="Q521" s="1">
        <f>IFERROR(INDEX(BRF_MÊS_A_PAGAR[NUN_MÊS],MATCH(BRF_CONTAS_A_PAGAR[[#This Row],[MÊS_VENC]],BRF_MÊS_A_PAGAR[MÊS],0)),"")</f>
        <v>5</v>
      </c>
      <c r="R521" s="1">
        <f>IF(BRF_CONTAS_A_PAGAR[[#This Row],[MÊS_PGT]]="","",IFERROR(INDEX(BRF_MÊS_A_PAGAR[NUN_MÊS],MATCH(BRF_CONTAS_A_PAGAR[[#This Row],[MÊS_PGT]],BRF_MÊS_A_PAGAR[MÊS],0)),""))</f>
        <v>5</v>
      </c>
    </row>
    <row r="522" spans="1:18" x14ac:dyDescent="0.2">
      <c r="A522" s="3">
        <v>45076</v>
      </c>
      <c r="B522" s="1" t="s">
        <v>1161</v>
      </c>
      <c r="E522" s="4">
        <v>3425.09</v>
      </c>
      <c r="F522" s="3">
        <v>45076</v>
      </c>
      <c r="G522" s="1" t="s">
        <v>1338</v>
      </c>
      <c r="H522" s="1" t="s">
        <v>1339</v>
      </c>
      <c r="I522" s="1" t="s">
        <v>3456</v>
      </c>
      <c r="J522" s="1" t="s">
        <v>1347</v>
      </c>
      <c r="K522" s="1" t="s">
        <v>1348</v>
      </c>
      <c r="M522" s="1" t="str">
        <f>TEXT(BRF_CONTAS_A_PAGAR[[#This Row],[DATA VENC]],"AAAA")</f>
        <v>2023</v>
      </c>
      <c r="N522" s="1" t="str">
        <f>UPPER(TEXT(BRF_CONTAS_A_PAGAR[[#This Row],[DATA VENC]],"MMM"))</f>
        <v>MAI</v>
      </c>
      <c r="O522" s="1" t="str">
        <f>IF(BRF_CONTAS_A_PAGAR[[#This Row],[DATA DO PAGT]]="","",TEXT(BRF_CONTAS_A_PAGAR[[#This Row],[DATA DO PAGT]],"AAAA"))</f>
        <v>2023</v>
      </c>
      <c r="P522" s="1" t="str">
        <f>UPPER(IF(BRF_CONTAS_A_PAGAR[[#This Row],[DATA DO PAGT]]="","",TEXT(BRF_CONTAS_A_PAGAR[[#This Row],[DATA DO PAGT]],"MMM")))</f>
        <v>MAI</v>
      </c>
      <c r="Q522" s="1">
        <f>IFERROR(INDEX(BRF_MÊS_A_PAGAR[NUN_MÊS],MATCH(BRF_CONTAS_A_PAGAR[[#This Row],[MÊS_VENC]],BRF_MÊS_A_PAGAR[MÊS],0)),"")</f>
        <v>5</v>
      </c>
      <c r="R522" s="1">
        <f>IF(BRF_CONTAS_A_PAGAR[[#This Row],[MÊS_PGT]]="","",IFERROR(INDEX(BRF_MÊS_A_PAGAR[NUN_MÊS],MATCH(BRF_CONTAS_A_PAGAR[[#This Row],[MÊS_PGT]],BRF_MÊS_A_PAGAR[MÊS],0)),""))</f>
        <v>5</v>
      </c>
    </row>
    <row r="523" spans="1:18" x14ac:dyDescent="0.2">
      <c r="A523" s="3">
        <v>45076</v>
      </c>
      <c r="B523" s="1" t="s">
        <v>1259</v>
      </c>
      <c r="E523" s="4">
        <v>786.4</v>
      </c>
      <c r="F523" s="3">
        <v>45076</v>
      </c>
      <c r="G523" s="1" t="s">
        <v>1338</v>
      </c>
      <c r="H523" s="1" t="s">
        <v>1416</v>
      </c>
      <c r="I523" s="1" t="s">
        <v>3457</v>
      </c>
      <c r="J523" s="1" t="s">
        <v>1417</v>
      </c>
      <c r="K523" s="1" t="s">
        <v>1348</v>
      </c>
      <c r="M523" s="1" t="str">
        <f>TEXT(BRF_CONTAS_A_PAGAR[[#This Row],[DATA VENC]],"AAAA")</f>
        <v>2023</v>
      </c>
      <c r="N523" s="1" t="str">
        <f>UPPER(TEXT(BRF_CONTAS_A_PAGAR[[#This Row],[DATA VENC]],"MMM"))</f>
        <v>MAI</v>
      </c>
      <c r="O523" s="1" t="str">
        <f>IF(BRF_CONTAS_A_PAGAR[[#This Row],[DATA DO PAGT]]="","",TEXT(BRF_CONTAS_A_PAGAR[[#This Row],[DATA DO PAGT]],"AAAA"))</f>
        <v>2023</v>
      </c>
      <c r="P523" s="1" t="str">
        <f>UPPER(IF(BRF_CONTAS_A_PAGAR[[#This Row],[DATA DO PAGT]]="","",TEXT(BRF_CONTAS_A_PAGAR[[#This Row],[DATA DO PAGT]],"MMM")))</f>
        <v>MAI</v>
      </c>
      <c r="Q523" s="1">
        <f>IFERROR(INDEX(BRF_MÊS_A_PAGAR[NUN_MÊS],MATCH(BRF_CONTAS_A_PAGAR[[#This Row],[MÊS_VENC]],BRF_MÊS_A_PAGAR[MÊS],0)),"")</f>
        <v>5</v>
      </c>
      <c r="R523" s="1">
        <f>IF(BRF_CONTAS_A_PAGAR[[#This Row],[MÊS_PGT]]="","",IFERROR(INDEX(BRF_MÊS_A_PAGAR[NUN_MÊS],MATCH(BRF_CONTAS_A_PAGAR[[#This Row],[MÊS_PGT]],BRF_MÊS_A_PAGAR[MÊS],0)),""))</f>
        <v>5</v>
      </c>
    </row>
    <row r="524" spans="1:18" x14ac:dyDescent="0.2">
      <c r="A524" s="3">
        <v>45076</v>
      </c>
      <c r="B524" s="1" t="s">
        <v>1240</v>
      </c>
      <c r="E524" s="4">
        <v>71.86</v>
      </c>
      <c r="F524" s="3">
        <v>45076</v>
      </c>
      <c r="G524" s="1" t="s">
        <v>1338</v>
      </c>
      <c r="H524" s="1" t="s">
        <v>1416</v>
      </c>
      <c r="I524" s="1" t="s">
        <v>1341</v>
      </c>
      <c r="J524" s="1" t="s">
        <v>1347</v>
      </c>
      <c r="K524" s="1" t="s">
        <v>1516</v>
      </c>
      <c r="M524" s="1" t="str">
        <f>TEXT(BRF_CONTAS_A_PAGAR[[#This Row],[DATA VENC]],"AAAA")</f>
        <v>2023</v>
      </c>
      <c r="N524" s="1" t="str">
        <f>UPPER(TEXT(BRF_CONTAS_A_PAGAR[[#This Row],[DATA VENC]],"MMM"))</f>
        <v>MAI</v>
      </c>
      <c r="O524" s="1" t="str">
        <f>IF(BRF_CONTAS_A_PAGAR[[#This Row],[DATA DO PAGT]]="","",TEXT(BRF_CONTAS_A_PAGAR[[#This Row],[DATA DO PAGT]],"AAAA"))</f>
        <v>2023</v>
      </c>
      <c r="P524" s="1" t="str">
        <f>UPPER(IF(BRF_CONTAS_A_PAGAR[[#This Row],[DATA DO PAGT]]="","",TEXT(BRF_CONTAS_A_PAGAR[[#This Row],[DATA DO PAGT]],"MMM")))</f>
        <v>MAI</v>
      </c>
      <c r="Q524" s="1">
        <f>IFERROR(INDEX(BRF_MÊS_A_PAGAR[NUN_MÊS],MATCH(BRF_CONTAS_A_PAGAR[[#This Row],[MÊS_VENC]],BRF_MÊS_A_PAGAR[MÊS],0)),"")</f>
        <v>5</v>
      </c>
      <c r="R524" s="1">
        <f>IF(BRF_CONTAS_A_PAGAR[[#This Row],[MÊS_PGT]]="","",IFERROR(INDEX(BRF_MÊS_A_PAGAR[NUN_MÊS],MATCH(BRF_CONTAS_A_PAGAR[[#This Row],[MÊS_PGT]],BRF_MÊS_A_PAGAR[MÊS],0)),""))</f>
        <v>5</v>
      </c>
    </row>
    <row r="525" spans="1:18" x14ac:dyDescent="0.2">
      <c r="A525" s="3">
        <v>45077</v>
      </c>
      <c r="B525" s="1" t="s">
        <v>3430</v>
      </c>
      <c r="E525" s="4">
        <v>6733.16</v>
      </c>
      <c r="F525" s="3">
        <v>45077</v>
      </c>
      <c r="G525" s="1" t="s">
        <v>1338</v>
      </c>
      <c r="H525" s="1" t="s">
        <v>1416</v>
      </c>
      <c r="I525" s="1" t="s">
        <v>1506</v>
      </c>
      <c r="J525" s="1" t="s">
        <v>1347</v>
      </c>
      <c r="K525" s="1" t="s">
        <v>1503</v>
      </c>
      <c r="M525" s="1" t="str">
        <f>TEXT(BRF_CONTAS_A_PAGAR[[#This Row],[DATA VENC]],"AAAA")</f>
        <v>2023</v>
      </c>
      <c r="N525" s="1" t="str">
        <f>UPPER(TEXT(BRF_CONTAS_A_PAGAR[[#This Row],[DATA VENC]],"MMM"))</f>
        <v>MAI</v>
      </c>
      <c r="O525" s="1" t="str">
        <f>IF(BRF_CONTAS_A_PAGAR[[#This Row],[DATA DO PAGT]]="","",TEXT(BRF_CONTAS_A_PAGAR[[#This Row],[DATA DO PAGT]],"AAAA"))</f>
        <v>2023</v>
      </c>
      <c r="P525" s="1" t="str">
        <f>UPPER(IF(BRF_CONTAS_A_PAGAR[[#This Row],[DATA DO PAGT]]="","",TEXT(BRF_CONTAS_A_PAGAR[[#This Row],[DATA DO PAGT]],"MMM")))</f>
        <v>MAI</v>
      </c>
      <c r="Q525" s="1">
        <f>IFERROR(INDEX(BRF_MÊS_A_PAGAR[NUN_MÊS],MATCH(BRF_CONTAS_A_PAGAR[[#This Row],[MÊS_VENC]],BRF_MÊS_A_PAGAR[MÊS],0)),"")</f>
        <v>5</v>
      </c>
      <c r="R525" s="1">
        <f>IF(BRF_CONTAS_A_PAGAR[[#This Row],[MÊS_PGT]]="","",IFERROR(INDEX(BRF_MÊS_A_PAGAR[NUN_MÊS],MATCH(BRF_CONTAS_A_PAGAR[[#This Row],[MÊS_PGT]],BRF_MÊS_A_PAGAR[MÊS],0)),""))</f>
        <v>5</v>
      </c>
    </row>
    <row r="526" spans="1:18" x14ac:dyDescent="0.2">
      <c r="A526" s="3">
        <v>45078</v>
      </c>
      <c r="B526" s="1" t="s">
        <v>1195</v>
      </c>
      <c r="E526" s="4">
        <v>10948.78</v>
      </c>
      <c r="F526" s="3">
        <v>45078</v>
      </c>
      <c r="G526" s="1" t="s">
        <v>1338</v>
      </c>
      <c r="H526" s="1" t="s">
        <v>1339</v>
      </c>
      <c r="I526" s="1" t="s">
        <v>3456</v>
      </c>
      <c r="J526" s="1" t="s">
        <v>1347</v>
      </c>
      <c r="K526" s="1" t="s">
        <v>1348</v>
      </c>
      <c r="M526" s="1" t="str">
        <f>TEXT(BRF_CONTAS_A_PAGAR[[#This Row],[DATA VENC]],"AAAA")</f>
        <v>2023</v>
      </c>
      <c r="N526" s="1" t="str">
        <f>UPPER(TEXT(BRF_CONTAS_A_PAGAR[[#This Row],[DATA VENC]],"MMM"))</f>
        <v>JUN</v>
      </c>
      <c r="O526" s="1" t="str">
        <f>IF(BRF_CONTAS_A_PAGAR[[#This Row],[DATA DO PAGT]]="","",TEXT(BRF_CONTAS_A_PAGAR[[#This Row],[DATA DO PAGT]],"AAAA"))</f>
        <v>2023</v>
      </c>
      <c r="P526" s="1" t="str">
        <f>UPPER(IF(BRF_CONTAS_A_PAGAR[[#This Row],[DATA DO PAGT]]="","",TEXT(BRF_CONTAS_A_PAGAR[[#This Row],[DATA DO PAGT]],"MMM")))</f>
        <v>JUN</v>
      </c>
      <c r="Q526" s="1">
        <f>IFERROR(INDEX(BRF_MÊS_A_PAGAR[NUN_MÊS],MATCH(BRF_CONTAS_A_PAGAR[[#This Row],[MÊS_VENC]],BRF_MÊS_A_PAGAR[MÊS],0)),"")</f>
        <v>6</v>
      </c>
      <c r="R526" s="1">
        <f>IF(BRF_CONTAS_A_PAGAR[[#This Row],[MÊS_PGT]]="","",IFERROR(INDEX(BRF_MÊS_A_PAGAR[NUN_MÊS],MATCH(BRF_CONTAS_A_PAGAR[[#This Row],[MÊS_PGT]],BRF_MÊS_A_PAGAR[MÊS],0)),""))</f>
        <v>6</v>
      </c>
    </row>
    <row r="527" spans="1:18" x14ac:dyDescent="0.2">
      <c r="A527" s="3">
        <v>45078</v>
      </c>
      <c r="B527" s="1" t="s">
        <v>1196</v>
      </c>
      <c r="E527" s="4">
        <v>5993.67</v>
      </c>
      <c r="F527" s="3">
        <v>45078</v>
      </c>
      <c r="G527" s="1" t="s">
        <v>1338</v>
      </c>
      <c r="H527" s="1" t="s">
        <v>1339</v>
      </c>
      <c r="I527" s="1" t="s">
        <v>3456</v>
      </c>
      <c r="J527" s="1" t="s">
        <v>1347</v>
      </c>
      <c r="K527" s="1" t="s">
        <v>1348</v>
      </c>
      <c r="M527" s="1" t="str">
        <f>TEXT(BRF_CONTAS_A_PAGAR[[#This Row],[DATA VENC]],"AAAA")</f>
        <v>2023</v>
      </c>
      <c r="N527" s="1" t="str">
        <f>UPPER(TEXT(BRF_CONTAS_A_PAGAR[[#This Row],[DATA VENC]],"MMM"))</f>
        <v>JUN</v>
      </c>
      <c r="O527" s="1" t="str">
        <f>IF(BRF_CONTAS_A_PAGAR[[#This Row],[DATA DO PAGT]]="","",TEXT(BRF_CONTAS_A_PAGAR[[#This Row],[DATA DO PAGT]],"AAAA"))</f>
        <v>2023</v>
      </c>
      <c r="P527" s="1" t="str">
        <f>UPPER(IF(BRF_CONTAS_A_PAGAR[[#This Row],[DATA DO PAGT]]="","",TEXT(BRF_CONTAS_A_PAGAR[[#This Row],[DATA DO PAGT]],"MMM")))</f>
        <v>JUN</v>
      </c>
      <c r="Q527" s="1">
        <f>IFERROR(INDEX(BRF_MÊS_A_PAGAR[NUN_MÊS],MATCH(BRF_CONTAS_A_PAGAR[[#This Row],[MÊS_VENC]],BRF_MÊS_A_PAGAR[MÊS],0)),"")</f>
        <v>6</v>
      </c>
      <c r="R527" s="1">
        <f>IF(BRF_CONTAS_A_PAGAR[[#This Row],[MÊS_PGT]]="","",IFERROR(INDEX(BRF_MÊS_A_PAGAR[NUN_MÊS],MATCH(BRF_CONTAS_A_PAGAR[[#This Row],[MÊS_PGT]],BRF_MÊS_A_PAGAR[MÊS],0)),""))</f>
        <v>6</v>
      </c>
    </row>
    <row r="528" spans="1:18" x14ac:dyDescent="0.2">
      <c r="A528" s="3">
        <v>45078</v>
      </c>
      <c r="B528" s="1" t="s">
        <v>1143</v>
      </c>
      <c r="E528" s="4">
        <v>1200</v>
      </c>
      <c r="F528" s="3">
        <v>45078</v>
      </c>
      <c r="G528" s="1" t="s">
        <v>1338</v>
      </c>
      <c r="H528" s="1" t="s">
        <v>1416</v>
      </c>
      <c r="I528" s="1" t="s">
        <v>3457</v>
      </c>
      <c r="J528" s="1" t="s">
        <v>1417</v>
      </c>
      <c r="K528" s="1" t="s">
        <v>1348</v>
      </c>
      <c r="M528" s="1" t="str">
        <f>TEXT(BRF_CONTAS_A_PAGAR[[#This Row],[DATA VENC]],"AAAA")</f>
        <v>2023</v>
      </c>
      <c r="N528" s="1" t="str">
        <f>UPPER(TEXT(BRF_CONTAS_A_PAGAR[[#This Row],[DATA VENC]],"MMM"))</f>
        <v>JUN</v>
      </c>
      <c r="O528" s="1" t="str">
        <f>IF(BRF_CONTAS_A_PAGAR[[#This Row],[DATA DO PAGT]]="","",TEXT(BRF_CONTAS_A_PAGAR[[#This Row],[DATA DO PAGT]],"AAAA"))</f>
        <v>2023</v>
      </c>
      <c r="P528" s="1" t="str">
        <f>UPPER(IF(BRF_CONTAS_A_PAGAR[[#This Row],[DATA DO PAGT]]="","",TEXT(BRF_CONTAS_A_PAGAR[[#This Row],[DATA DO PAGT]],"MMM")))</f>
        <v>JUN</v>
      </c>
      <c r="Q528" s="1">
        <f>IFERROR(INDEX(BRF_MÊS_A_PAGAR[NUN_MÊS],MATCH(BRF_CONTAS_A_PAGAR[[#This Row],[MÊS_VENC]],BRF_MÊS_A_PAGAR[MÊS],0)),"")</f>
        <v>6</v>
      </c>
      <c r="R528" s="1">
        <f>IF(BRF_CONTAS_A_PAGAR[[#This Row],[MÊS_PGT]]="","",IFERROR(INDEX(BRF_MÊS_A_PAGAR[NUN_MÊS],MATCH(BRF_CONTAS_A_PAGAR[[#This Row],[MÊS_PGT]],BRF_MÊS_A_PAGAR[MÊS],0)),""))</f>
        <v>6</v>
      </c>
    </row>
    <row r="529" spans="1:18" x14ac:dyDescent="0.2">
      <c r="A529" s="3">
        <v>45081</v>
      </c>
      <c r="B529" s="1" t="s">
        <v>1144</v>
      </c>
      <c r="E529" s="4">
        <v>573</v>
      </c>
      <c r="F529" s="3">
        <v>45081</v>
      </c>
      <c r="G529" s="1" t="s">
        <v>1338</v>
      </c>
      <c r="H529" s="1" t="s">
        <v>1416</v>
      </c>
      <c r="I529" s="1" t="s">
        <v>1439</v>
      </c>
      <c r="J529" s="1" t="s">
        <v>1347</v>
      </c>
      <c r="K529" s="1" t="s">
        <v>1437</v>
      </c>
      <c r="M529" s="1" t="str">
        <f>TEXT(BRF_CONTAS_A_PAGAR[[#This Row],[DATA VENC]],"AAAA")</f>
        <v>2023</v>
      </c>
      <c r="N529" s="1" t="str">
        <f>UPPER(TEXT(BRF_CONTAS_A_PAGAR[[#This Row],[DATA VENC]],"MMM"))</f>
        <v>JUN</v>
      </c>
      <c r="O529" s="1" t="str">
        <f>IF(BRF_CONTAS_A_PAGAR[[#This Row],[DATA DO PAGT]]="","",TEXT(BRF_CONTAS_A_PAGAR[[#This Row],[DATA DO PAGT]],"AAAA"))</f>
        <v>2023</v>
      </c>
      <c r="P529" s="1" t="str">
        <f>UPPER(IF(BRF_CONTAS_A_PAGAR[[#This Row],[DATA DO PAGT]]="","",TEXT(BRF_CONTAS_A_PAGAR[[#This Row],[DATA DO PAGT]],"MMM")))</f>
        <v>JUN</v>
      </c>
      <c r="Q529" s="1">
        <f>IFERROR(INDEX(BRF_MÊS_A_PAGAR[NUN_MÊS],MATCH(BRF_CONTAS_A_PAGAR[[#This Row],[MÊS_VENC]],BRF_MÊS_A_PAGAR[MÊS],0)),"")</f>
        <v>6</v>
      </c>
      <c r="R529" s="1">
        <f>IF(BRF_CONTAS_A_PAGAR[[#This Row],[MÊS_PGT]]="","",IFERROR(INDEX(BRF_MÊS_A_PAGAR[NUN_MÊS],MATCH(BRF_CONTAS_A_PAGAR[[#This Row],[MÊS_PGT]],BRF_MÊS_A_PAGAR[MÊS],0)),""))</f>
        <v>6</v>
      </c>
    </row>
    <row r="530" spans="1:18" x14ac:dyDescent="0.2">
      <c r="A530" s="3">
        <v>45081</v>
      </c>
      <c r="B530" s="1" t="s">
        <v>1145</v>
      </c>
      <c r="E530" s="4">
        <v>300</v>
      </c>
      <c r="F530" s="3">
        <v>45081</v>
      </c>
      <c r="G530" s="1" t="s">
        <v>1338</v>
      </c>
      <c r="H530" s="1" t="s">
        <v>1416</v>
      </c>
      <c r="I530" s="1" t="s">
        <v>1512</v>
      </c>
      <c r="J530" s="1" t="s">
        <v>1347</v>
      </c>
      <c r="K530" s="1" t="s">
        <v>1437</v>
      </c>
      <c r="M530" s="1" t="str">
        <f>TEXT(BRF_CONTAS_A_PAGAR[[#This Row],[DATA VENC]],"AAAA")</f>
        <v>2023</v>
      </c>
      <c r="N530" s="1" t="str">
        <f>UPPER(TEXT(BRF_CONTAS_A_PAGAR[[#This Row],[DATA VENC]],"MMM"))</f>
        <v>JUN</v>
      </c>
      <c r="O530" s="1" t="str">
        <f>IF(BRF_CONTAS_A_PAGAR[[#This Row],[DATA DO PAGT]]="","",TEXT(BRF_CONTAS_A_PAGAR[[#This Row],[DATA DO PAGT]],"AAAA"))</f>
        <v>2023</v>
      </c>
      <c r="P530" s="1" t="str">
        <f>UPPER(IF(BRF_CONTAS_A_PAGAR[[#This Row],[DATA DO PAGT]]="","",TEXT(BRF_CONTAS_A_PAGAR[[#This Row],[DATA DO PAGT]],"MMM")))</f>
        <v>JUN</v>
      </c>
      <c r="Q530" s="1">
        <f>IFERROR(INDEX(BRF_MÊS_A_PAGAR[NUN_MÊS],MATCH(BRF_CONTAS_A_PAGAR[[#This Row],[MÊS_VENC]],BRF_MÊS_A_PAGAR[MÊS],0)),"")</f>
        <v>6</v>
      </c>
      <c r="R530" s="1">
        <f>IF(BRF_CONTAS_A_PAGAR[[#This Row],[MÊS_PGT]]="","",IFERROR(INDEX(BRF_MÊS_A_PAGAR[NUN_MÊS],MATCH(BRF_CONTAS_A_PAGAR[[#This Row],[MÊS_PGT]],BRF_MÊS_A_PAGAR[MÊS],0)),""))</f>
        <v>6</v>
      </c>
    </row>
    <row r="531" spans="1:18" x14ac:dyDescent="0.2">
      <c r="A531" s="3">
        <v>45082</v>
      </c>
      <c r="B531" s="1" t="s">
        <v>1146</v>
      </c>
      <c r="E531" s="4">
        <v>989.62</v>
      </c>
      <c r="F531" s="3">
        <v>45082</v>
      </c>
      <c r="G531" s="1" t="s">
        <v>1338</v>
      </c>
      <c r="H531" s="1" t="s">
        <v>1416</v>
      </c>
      <c r="I531" s="1" t="s">
        <v>1438</v>
      </c>
      <c r="J531" s="1" t="s">
        <v>1347</v>
      </c>
      <c r="K531" s="1" t="s">
        <v>1437</v>
      </c>
      <c r="M531" s="1" t="str">
        <f>TEXT(BRF_CONTAS_A_PAGAR[[#This Row],[DATA VENC]],"AAAA")</f>
        <v>2023</v>
      </c>
      <c r="N531" s="1" t="str">
        <f>UPPER(TEXT(BRF_CONTAS_A_PAGAR[[#This Row],[DATA VENC]],"MMM"))</f>
        <v>JUN</v>
      </c>
      <c r="O531" s="1" t="str">
        <f>IF(BRF_CONTAS_A_PAGAR[[#This Row],[DATA DO PAGT]]="","",TEXT(BRF_CONTAS_A_PAGAR[[#This Row],[DATA DO PAGT]],"AAAA"))</f>
        <v>2023</v>
      </c>
      <c r="P531" s="1" t="str">
        <f>UPPER(IF(BRF_CONTAS_A_PAGAR[[#This Row],[DATA DO PAGT]]="","",TEXT(BRF_CONTAS_A_PAGAR[[#This Row],[DATA DO PAGT]],"MMM")))</f>
        <v>JUN</v>
      </c>
      <c r="Q531" s="1">
        <f>IFERROR(INDEX(BRF_MÊS_A_PAGAR[NUN_MÊS],MATCH(BRF_CONTAS_A_PAGAR[[#This Row],[MÊS_VENC]],BRF_MÊS_A_PAGAR[MÊS],0)),"")</f>
        <v>6</v>
      </c>
      <c r="R531" s="1">
        <f>IF(BRF_CONTAS_A_PAGAR[[#This Row],[MÊS_PGT]]="","",IFERROR(INDEX(BRF_MÊS_A_PAGAR[NUN_MÊS],MATCH(BRF_CONTAS_A_PAGAR[[#This Row],[MÊS_PGT]],BRF_MÊS_A_PAGAR[MÊS],0)),""))</f>
        <v>6</v>
      </c>
    </row>
    <row r="532" spans="1:18" x14ac:dyDescent="0.2">
      <c r="A532" s="3">
        <v>45082</v>
      </c>
      <c r="B532" s="1" t="s">
        <v>1197</v>
      </c>
      <c r="E532" s="4">
        <v>250</v>
      </c>
      <c r="F532" s="3">
        <v>45082</v>
      </c>
      <c r="G532" s="1" t="s">
        <v>1338</v>
      </c>
      <c r="H532" s="1" t="s">
        <v>1416</v>
      </c>
      <c r="I532" s="1" t="s">
        <v>1434</v>
      </c>
      <c r="J532" s="1" t="s">
        <v>1417</v>
      </c>
      <c r="K532" s="1" t="s">
        <v>1348</v>
      </c>
      <c r="M532" s="1" t="str">
        <f>TEXT(BRF_CONTAS_A_PAGAR[[#This Row],[DATA VENC]],"AAAA")</f>
        <v>2023</v>
      </c>
      <c r="N532" s="1" t="str">
        <f>UPPER(TEXT(BRF_CONTAS_A_PAGAR[[#This Row],[DATA VENC]],"MMM"))</f>
        <v>JUN</v>
      </c>
      <c r="O532" s="1" t="str">
        <f>IF(BRF_CONTAS_A_PAGAR[[#This Row],[DATA DO PAGT]]="","",TEXT(BRF_CONTAS_A_PAGAR[[#This Row],[DATA DO PAGT]],"AAAA"))</f>
        <v>2023</v>
      </c>
      <c r="P532" s="1" t="str">
        <f>UPPER(IF(BRF_CONTAS_A_PAGAR[[#This Row],[DATA DO PAGT]]="","",TEXT(BRF_CONTAS_A_PAGAR[[#This Row],[DATA DO PAGT]],"MMM")))</f>
        <v>JUN</v>
      </c>
      <c r="Q532" s="1">
        <f>IFERROR(INDEX(BRF_MÊS_A_PAGAR[NUN_MÊS],MATCH(BRF_CONTAS_A_PAGAR[[#This Row],[MÊS_VENC]],BRF_MÊS_A_PAGAR[MÊS],0)),"")</f>
        <v>6</v>
      </c>
      <c r="R532" s="1">
        <f>IF(BRF_CONTAS_A_PAGAR[[#This Row],[MÊS_PGT]]="","",IFERROR(INDEX(BRF_MÊS_A_PAGAR[NUN_MÊS],MATCH(BRF_CONTAS_A_PAGAR[[#This Row],[MÊS_PGT]],BRF_MÊS_A_PAGAR[MÊS],0)),""))</f>
        <v>6</v>
      </c>
    </row>
    <row r="533" spans="1:18" x14ac:dyDescent="0.2">
      <c r="A533" s="3">
        <v>45082</v>
      </c>
      <c r="B533" s="1" t="s">
        <v>1198</v>
      </c>
      <c r="E533" s="4">
        <v>720</v>
      </c>
      <c r="F533" s="3">
        <v>45082</v>
      </c>
      <c r="G533" s="1" t="s">
        <v>1338</v>
      </c>
      <c r="H533" s="1" t="s">
        <v>1416</v>
      </c>
      <c r="I533" s="1" t="s">
        <v>1434</v>
      </c>
      <c r="J533" s="1" t="s">
        <v>1417</v>
      </c>
      <c r="K533" s="1" t="s">
        <v>1348</v>
      </c>
      <c r="M533" s="1" t="str">
        <f>TEXT(BRF_CONTAS_A_PAGAR[[#This Row],[DATA VENC]],"AAAA")</f>
        <v>2023</v>
      </c>
      <c r="N533" s="1" t="str">
        <f>UPPER(TEXT(BRF_CONTAS_A_PAGAR[[#This Row],[DATA VENC]],"MMM"))</f>
        <v>JUN</v>
      </c>
      <c r="O533" s="1" t="str">
        <f>IF(BRF_CONTAS_A_PAGAR[[#This Row],[DATA DO PAGT]]="","",TEXT(BRF_CONTAS_A_PAGAR[[#This Row],[DATA DO PAGT]],"AAAA"))</f>
        <v>2023</v>
      </c>
      <c r="P533" s="1" t="str">
        <f>UPPER(IF(BRF_CONTAS_A_PAGAR[[#This Row],[DATA DO PAGT]]="","",TEXT(BRF_CONTAS_A_PAGAR[[#This Row],[DATA DO PAGT]],"MMM")))</f>
        <v>JUN</v>
      </c>
      <c r="Q533" s="1">
        <f>IFERROR(INDEX(BRF_MÊS_A_PAGAR[NUN_MÊS],MATCH(BRF_CONTAS_A_PAGAR[[#This Row],[MÊS_VENC]],BRF_MÊS_A_PAGAR[MÊS],0)),"")</f>
        <v>6</v>
      </c>
      <c r="R533" s="1">
        <f>IF(BRF_CONTAS_A_PAGAR[[#This Row],[MÊS_PGT]]="","",IFERROR(INDEX(BRF_MÊS_A_PAGAR[NUN_MÊS],MATCH(BRF_CONTAS_A_PAGAR[[#This Row],[MÊS_PGT]],BRF_MÊS_A_PAGAR[MÊS],0)),""))</f>
        <v>6</v>
      </c>
    </row>
    <row r="534" spans="1:18" x14ac:dyDescent="0.2">
      <c r="A534" s="3">
        <v>45082</v>
      </c>
      <c r="B534" s="1" t="s">
        <v>1199</v>
      </c>
      <c r="E534" s="4">
        <v>646.79999999999995</v>
      </c>
      <c r="F534" s="3">
        <v>45082</v>
      </c>
      <c r="G534" s="1" t="s">
        <v>1338</v>
      </c>
      <c r="H534" s="1" t="s">
        <v>1416</v>
      </c>
      <c r="I534" s="1" t="s">
        <v>3457</v>
      </c>
      <c r="J534" s="1" t="s">
        <v>1417</v>
      </c>
      <c r="K534" s="1" t="s">
        <v>1348</v>
      </c>
      <c r="M534" s="1" t="str">
        <f>TEXT(BRF_CONTAS_A_PAGAR[[#This Row],[DATA VENC]],"AAAA")</f>
        <v>2023</v>
      </c>
      <c r="N534" s="1" t="str">
        <f>UPPER(TEXT(BRF_CONTAS_A_PAGAR[[#This Row],[DATA VENC]],"MMM"))</f>
        <v>JUN</v>
      </c>
      <c r="O534" s="1" t="str">
        <f>IF(BRF_CONTAS_A_PAGAR[[#This Row],[DATA DO PAGT]]="","",TEXT(BRF_CONTAS_A_PAGAR[[#This Row],[DATA DO PAGT]],"AAAA"))</f>
        <v>2023</v>
      </c>
      <c r="P534" s="1" t="str">
        <f>UPPER(IF(BRF_CONTAS_A_PAGAR[[#This Row],[DATA DO PAGT]]="","",TEXT(BRF_CONTAS_A_PAGAR[[#This Row],[DATA DO PAGT]],"MMM")))</f>
        <v>JUN</v>
      </c>
      <c r="Q534" s="1">
        <f>IFERROR(INDEX(BRF_MÊS_A_PAGAR[NUN_MÊS],MATCH(BRF_CONTAS_A_PAGAR[[#This Row],[MÊS_VENC]],BRF_MÊS_A_PAGAR[MÊS],0)),"")</f>
        <v>6</v>
      </c>
      <c r="R534" s="1">
        <f>IF(BRF_CONTAS_A_PAGAR[[#This Row],[MÊS_PGT]]="","",IFERROR(INDEX(BRF_MÊS_A_PAGAR[NUN_MÊS],MATCH(BRF_CONTAS_A_PAGAR[[#This Row],[MÊS_PGT]],BRF_MÊS_A_PAGAR[MÊS],0)),""))</f>
        <v>6</v>
      </c>
    </row>
    <row r="535" spans="1:18" x14ac:dyDescent="0.2">
      <c r="A535" s="3">
        <v>45082</v>
      </c>
      <c r="B535" s="1" t="s">
        <v>3414</v>
      </c>
      <c r="E535" s="4">
        <v>8651.9599999999991</v>
      </c>
      <c r="F535" s="3">
        <v>45082</v>
      </c>
      <c r="G535" s="1" t="s">
        <v>1338</v>
      </c>
      <c r="H535" s="1" t="s">
        <v>1416</v>
      </c>
      <c r="I535" s="1" t="s">
        <v>3412</v>
      </c>
      <c r="J535" s="1" t="s">
        <v>1347</v>
      </c>
      <c r="K535" s="1" t="s">
        <v>1503</v>
      </c>
      <c r="M535" s="1" t="str">
        <f>TEXT(BRF_CONTAS_A_PAGAR[[#This Row],[DATA VENC]],"AAAA")</f>
        <v>2023</v>
      </c>
      <c r="N535" s="1" t="str">
        <f>UPPER(TEXT(BRF_CONTAS_A_PAGAR[[#This Row],[DATA VENC]],"MMM"))</f>
        <v>JUN</v>
      </c>
      <c r="O535" s="1" t="str">
        <f>IF(BRF_CONTAS_A_PAGAR[[#This Row],[DATA DO PAGT]]="","",TEXT(BRF_CONTAS_A_PAGAR[[#This Row],[DATA DO PAGT]],"AAAA"))</f>
        <v>2023</v>
      </c>
      <c r="P535" s="1" t="str">
        <f>UPPER(IF(BRF_CONTAS_A_PAGAR[[#This Row],[DATA DO PAGT]]="","",TEXT(BRF_CONTAS_A_PAGAR[[#This Row],[DATA DO PAGT]],"MMM")))</f>
        <v>JUN</v>
      </c>
      <c r="Q535" s="1">
        <f>IFERROR(INDEX(BRF_MÊS_A_PAGAR[NUN_MÊS],MATCH(BRF_CONTAS_A_PAGAR[[#This Row],[MÊS_VENC]],BRF_MÊS_A_PAGAR[MÊS],0)),"")</f>
        <v>6</v>
      </c>
      <c r="R535" s="1">
        <f>IF(BRF_CONTAS_A_PAGAR[[#This Row],[MÊS_PGT]]="","",IFERROR(INDEX(BRF_MÊS_A_PAGAR[NUN_MÊS],MATCH(BRF_CONTAS_A_PAGAR[[#This Row],[MÊS_PGT]],BRF_MÊS_A_PAGAR[MÊS],0)),""))</f>
        <v>6</v>
      </c>
    </row>
    <row r="536" spans="1:18" x14ac:dyDescent="0.2">
      <c r="A536" s="3">
        <v>45083</v>
      </c>
      <c r="B536" s="1" t="s">
        <v>1200</v>
      </c>
      <c r="E536" s="4">
        <v>7503.33</v>
      </c>
      <c r="F536" s="3">
        <v>45083</v>
      </c>
      <c r="G536" s="1" t="s">
        <v>1338</v>
      </c>
      <c r="H536" s="1" t="s">
        <v>1339</v>
      </c>
      <c r="I536" s="1" t="s">
        <v>3456</v>
      </c>
      <c r="J536" s="1" t="s">
        <v>1347</v>
      </c>
      <c r="K536" s="1" t="s">
        <v>1348</v>
      </c>
      <c r="M536" s="1" t="str">
        <f>TEXT(BRF_CONTAS_A_PAGAR[[#This Row],[DATA VENC]],"AAAA")</f>
        <v>2023</v>
      </c>
      <c r="N536" s="1" t="str">
        <f>UPPER(TEXT(BRF_CONTAS_A_PAGAR[[#This Row],[DATA VENC]],"MMM"))</f>
        <v>JUN</v>
      </c>
      <c r="O536" s="1" t="str">
        <f>IF(BRF_CONTAS_A_PAGAR[[#This Row],[DATA DO PAGT]]="","",TEXT(BRF_CONTAS_A_PAGAR[[#This Row],[DATA DO PAGT]],"AAAA"))</f>
        <v>2023</v>
      </c>
      <c r="P536" s="1" t="str">
        <f>UPPER(IF(BRF_CONTAS_A_PAGAR[[#This Row],[DATA DO PAGT]]="","",TEXT(BRF_CONTAS_A_PAGAR[[#This Row],[DATA DO PAGT]],"MMM")))</f>
        <v>JUN</v>
      </c>
      <c r="Q536" s="1">
        <f>IFERROR(INDEX(BRF_MÊS_A_PAGAR[NUN_MÊS],MATCH(BRF_CONTAS_A_PAGAR[[#This Row],[MÊS_VENC]],BRF_MÊS_A_PAGAR[MÊS],0)),"")</f>
        <v>6</v>
      </c>
      <c r="R536" s="1">
        <f>IF(BRF_CONTAS_A_PAGAR[[#This Row],[MÊS_PGT]]="","",IFERROR(INDEX(BRF_MÊS_A_PAGAR[NUN_MÊS],MATCH(BRF_CONTAS_A_PAGAR[[#This Row],[MÊS_PGT]],BRF_MÊS_A_PAGAR[MÊS],0)),""))</f>
        <v>6</v>
      </c>
    </row>
    <row r="537" spans="1:18" x14ac:dyDescent="0.2">
      <c r="A537" s="3">
        <v>45084</v>
      </c>
      <c r="B537" s="1" t="s">
        <v>1204</v>
      </c>
      <c r="E537" s="4">
        <v>4656.21</v>
      </c>
      <c r="F537" s="3">
        <v>45084</v>
      </c>
      <c r="G537" s="1" t="s">
        <v>1338</v>
      </c>
      <c r="H537" s="1" t="s">
        <v>1339</v>
      </c>
      <c r="I537" s="1" t="s">
        <v>3456</v>
      </c>
      <c r="J537" s="1" t="s">
        <v>1347</v>
      </c>
      <c r="K537" s="1" t="s">
        <v>1348</v>
      </c>
      <c r="M537" s="1" t="str">
        <f>TEXT(BRF_CONTAS_A_PAGAR[[#This Row],[DATA VENC]],"AAAA")</f>
        <v>2023</v>
      </c>
      <c r="N537" s="1" t="str">
        <f>UPPER(TEXT(BRF_CONTAS_A_PAGAR[[#This Row],[DATA VENC]],"MMM"))</f>
        <v>JUN</v>
      </c>
      <c r="O537" s="1" t="str">
        <f>IF(BRF_CONTAS_A_PAGAR[[#This Row],[DATA DO PAGT]]="","",TEXT(BRF_CONTAS_A_PAGAR[[#This Row],[DATA DO PAGT]],"AAAA"))</f>
        <v>2023</v>
      </c>
      <c r="P537" s="1" t="str">
        <f>UPPER(IF(BRF_CONTAS_A_PAGAR[[#This Row],[DATA DO PAGT]]="","",TEXT(BRF_CONTAS_A_PAGAR[[#This Row],[DATA DO PAGT]],"MMM")))</f>
        <v>JUN</v>
      </c>
      <c r="Q537" s="1">
        <f>IFERROR(INDEX(BRF_MÊS_A_PAGAR[NUN_MÊS],MATCH(BRF_CONTAS_A_PAGAR[[#This Row],[MÊS_VENC]],BRF_MÊS_A_PAGAR[MÊS],0)),"")</f>
        <v>6</v>
      </c>
      <c r="R537" s="1">
        <f>IF(BRF_CONTAS_A_PAGAR[[#This Row],[MÊS_PGT]]="","",IFERROR(INDEX(BRF_MÊS_A_PAGAR[NUN_MÊS],MATCH(BRF_CONTAS_A_PAGAR[[#This Row],[MÊS_PGT]],BRF_MÊS_A_PAGAR[MÊS],0)),""))</f>
        <v>6</v>
      </c>
    </row>
    <row r="538" spans="1:18" x14ac:dyDescent="0.2">
      <c r="A538" s="3">
        <v>45084</v>
      </c>
      <c r="B538" s="1" t="s">
        <v>1201</v>
      </c>
      <c r="E538" s="4">
        <v>1389.96</v>
      </c>
      <c r="F538" s="3">
        <v>45084</v>
      </c>
      <c r="G538" s="1" t="s">
        <v>1338</v>
      </c>
      <c r="H538" s="1" t="s">
        <v>1416</v>
      </c>
      <c r="I538" s="1" t="s">
        <v>1450</v>
      </c>
      <c r="J538" s="1" t="s">
        <v>1347</v>
      </c>
      <c r="K538" s="1" t="s">
        <v>1503</v>
      </c>
      <c r="M538" s="1" t="str">
        <f>TEXT(BRF_CONTAS_A_PAGAR[[#This Row],[DATA VENC]],"AAAA")</f>
        <v>2023</v>
      </c>
      <c r="N538" s="1" t="str">
        <f>UPPER(TEXT(BRF_CONTAS_A_PAGAR[[#This Row],[DATA VENC]],"MMM"))</f>
        <v>JUN</v>
      </c>
      <c r="O538" s="1" t="str">
        <f>IF(BRF_CONTAS_A_PAGAR[[#This Row],[DATA DO PAGT]]="","",TEXT(BRF_CONTAS_A_PAGAR[[#This Row],[DATA DO PAGT]],"AAAA"))</f>
        <v>2023</v>
      </c>
      <c r="P538" s="1" t="str">
        <f>UPPER(IF(BRF_CONTAS_A_PAGAR[[#This Row],[DATA DO PAGT]]="","",TEXT(BRF_CONTAS_A_PAGAR[[#This Row],[DATA DO PAGT]],"MMM")))</f>
        <v>JUN</v>
      </c>
      <c r="Q538" s="1">
        <f>IFERROR(INDEX(BRF_MÊS_A_PAGAR[NUN_MÊS],MATCH(BRF_CONTAS_A_PAGAR[[#This Row],[MÊS_VENC]],BRF_MÊS_A_PAGAR[MÊS],0)),"")</f>
        <v>6</v>
      </c>
      <c r="R538" s="1">
        <f>IF(BRF_CONTAS_A_PAGAR[[#This Row],[MÊS_PGT]]="","",IFERROR(INDEX(BRF_MÊS_A_PAGAR[NUN_MÊS],MATCH(BRF_CONTAS_A_PAGAR[[#This Row],[MÊS_PGT]],BRF_MÊS_A_PAGAR[MÊS],0)),""))</f>
        <v>6</v>
      </c>
    </row>
    <row r="539" spans="1:18" x14ac:dyDescent="0.2">
      <c r="A539" s="3">
        <v>45084</v>
      </c>
      <c r="B539" s="1" t="s">
        <v>1202</v>
      </c>
      <c r="E539" s="4">
        <v>450</v>
      </c>
      <c r="F539" s="3">
        <v>45084</v>
      </c>
      <c r="G539" s="1" t="s">
        <v>1338</v>
      </c>
      <c r="H539" s="1" t="s">
        <v>1416</v>
      </c>
      <c r="I539" s="1" t="s">
        <v>1442</v>
      </c>
      <c r="J539" s="1" t="s">
        <v>1347</v>
      </c>
      <c r="K539" s="1" t="s">
        <v>1516</v>
      </c>
      <c r="M539" s="1" t="str">
        <f>TEXT(BRF_CONTAS_A_PAGAR[[#This Row],[DATA VENC]],"AAAA")</f>
        <v>2023</v>
      </c>
      <c r="N539" s="1" t="str">
        <f>UPPER(TEXT(BRF_CONTAS_A_PAGAR[[#This Row],[DATA VENC]],"MMM"))</f>
        <v>JUN</v>
      </c>
      <c r="O539" s="1" t="str">
        <f>IF(BRF_CONTAS_A_PAGAR[[#This Row],[DATA DO PAGT]]="","",TEXT(BRF_CONTAS_A_PAGAR[[#This Row],[DATA DO PAGT]],"AAAA"))</f>
        <v>2023</v>
      </c>
      <c r="P539" s="1" t="str">
        <f>UPPER(IF(BRF_CONTAS_A_PAGAR[[#This Row],[DATA DO PAGT]]="","",TEXT(BRF_CONTAS_A_PAGAR[[#This Row],[DATA DO PAGT]],"MMM")))</f>
        <v>JUN</v>
      </c>
      <c r="Q539" s="1">
        <f>IFERROR(INDEX(BRF_MÊS_A_PAGAR[NUN_MÊS],MATCH(BRF_CONTAS_A_PAGAR[[#This Row],[MÊS_VENC]],BRF_MÊS_A_PAGAR[MÊS],0)),"")</f>
        <v>6</v>
      </c>
      <c r="R539" s="1">
        <f>IF(BRF_CONTAS_A_PAGAR[[#This Row],[MÊS_PGT]]="","",IFERROR(INDEX(BRF_MÊS_A_PAGAR[NUN_MÊS],MATCH(BRF_CONTAS_A_PAGAR[[#This Row],[MÊS_PGT]],BRF_MÊS_A_PAGAR[MÊS],0)),""))</f>
        <v>6</v>
      </c>
    </row>
    <row r="540" spans="1:18" x14ac:dyDescent="0.2">
      <c r="A540" s="3">
        <v>45084</v>
      </c>
      <c r="B540" s="1" t="s">
        <v>1203</v>
      </c>
      <c r="E540" s="4">
        <v>1618.1</v>
      </c>
      <c r="F540" s="3">
        <v>45084</v>
      </c>
      <c r="G540" s="1" t="s">
        <v>1338</v>
      </c>
      <c r="H540" s="1" t="s">
        <v>1416</v>
      </c>
      <c r="I540" s="1" t="s">
        <v>1456</v>
      </c>
      <c r="J540" s="1" t="s">
        <v>1417</v>
      </c>
      <c r="K540" s="1" t="s">
        <v>1516</v>
      </c>
      <c r="M540" s="1" t="str">
        <f>TEXT(BRF_CONTAS_A_PAGAR[[#This Row],[DATA VENC]],"AAAA")</f>
        <v>2023</v>
      </c>
      <c r="N540" s="1" t="str">
        <f>UPPER(TEXT(BRF_CONTAS_A_PAGAR[[#This Row],[DATA VENC]],"MMM"))</f>
        <v>JUN</v>
      </c>
      <c r="O540" s="1" t="str">
        <f>IF(BRF_CONTAS_A_PAGAR[[#This Row],[DATA DO PAGT]]="","",TEXT(BRF_CONTAS_A_PAGAR[[#This Row],[DATA DO PAGT]],"AAAA"))</f>
        <v>2023</v>
      </c>
      <c r="P540" s="1" t="str">
        <f>UPPER(IF(BRF_CONTAS_A_PAGAR[[#This Row],[DATA DO PAGT]]="","",TEXT(BRF_CONTAS_A_PAGAR[[#This Row],[DATA DO PAGT]],"MMM")))</f>
        <v>JUN</v>
      </c>
      <c r="Q540" s="1">
        <f>IFERROR(INDEX(BRF_MÊS_A_PAGAR[NUN_MÊS],MATCH(BRF_CONTAS_A_PAGAR[[#This Row],[MÊS_VENC]],BRF_MÊS_A_PAGAR[MÊS],0)),"")</f>
        <v>6</v>
      </c>
      <c r="R540" s="1">
        <f>IF(BRF_CONTAS_A_PAGAR[[#This Row],[MÊS_PGT]]="","",IFERROR(INDEX(BRF_MÊS_A_PAGAR[NUN_MÊS],MATCH(BRF_CONTAS_A_PAGAR[[#This Row],[MÊS_PGT]],BRF_MÊS_A_PAGAR[MÊS],0)),""))</f>
        <v>6</v>
      </c>
    </row>
    <row r="541" spans="1:18" x14ac:dyDescent="0.2">
      <c r="A541" s="3">
        <v>45085</v>
      </c>
      <c r="B541" s="1" t="s">
        <v>1205</v>
      </c>
      <c r="E541" s="4">
        <v>1552.88</v>
      </c>
      <c r="F541" s="3">
        <v>45085</v>
      </c>
      <c r="G541" s="1" t="s">
        <v>1338</v>
      </c>
      <c r="H541" s="1" t="s">
        <v>1339</v>
      </c>
      <c r="I541" s="1" t="s">
        <v>3456</v>
      </c>
      <c r="J541" s="1" t="s">
        <v>1347</v>
      </c>
      <c r="K541" s="1" t="s">
        <v>1348</v>
      </c>
      <c r="M541" s="1" t="str">
        <f>TEXT(BRF_CONTAS_A_PAGAR[[#This Row],[DATA VENC]],"AAAA")</f>
        <v>2023</v>
      </c>
      <c r="N541" s="1" t="str">
        <f>UPPER(TEXT(BRF_CONTAS_A_PAGAR[[#This Row],[DATA VENC]],"MMM"))</f>
        <v>JUN</v>
      </c>
      <c r="O541" s="1" t="str">
        <f>IF(BRF_CONTAS_A_PAGAR[[#This Row],[DATA DO PAGT]]="","",TEXT(BRF_CONTAS_A_PAGAR[[#This Row],[DATA DO PAGT]],"AAAA"))</f>
        <v>2023</v>
      </c>
      <c r="P541" s="1" t="str">
        <f>UPPER(IF(BRF_CONTAS_A_PAGAR[[#This Row],[DATA DO PAGT]]="","",TEXT(BRF_CONTAS_A_PAGAR[[#This Row],[DATA DO PAGT]],"MMM")))</f>
        <v>JUN</v>
      </c>
      <c r="Q541" s="1">
        <f>IFERROR(INDEX(BRF_MÊS_A_PAGAR[NUN_MÊS],MATCH(BRF_CONTAS_A_PAGAR[[#This Row],[MÊS_VENC]],BRF_MÊS_A_PAGAR[MÊS],0)),"")</f>
        <v>6</v>
      </c>
      <c r="R541" s="1">
        <f>IF(BRF_CONTAS_A_PAGAR[[#This Row],[MÊS_PGT]]="","",IFERROR(INDEX(BRF_MÊS_A_PAGAR[NUN_MÊS],MATCH(BRF_CONTAS_A_PAGAR[[#This Row],[MÊS_PGT]],BRF_MÊS_A_PAGAR[MÊS],0)),""))</f>
        <v>6</v>
      </c>
    </row>
    <row r="542" spans="1:18" x14ac:dyDescent="0.2">
      <c r="A542" s="3">
        <v>45085</v>
      </c>
      <c r="B542" s="1" t="s">
        <v>1206</v>
      </c>
      <c r="E542" s="4">
        <v>1552.88</v>
      </c>
      <c r="F542" s="3">
        <v>45085</v>
      </c>
      <c r="G542" s="1" t="s">
        <v>1338</v>
      </c>
      <c r="H542" s="1" t="s">
        <v>1339</v>
      </c>
      <c r="I542" s="1" t="s">
        <v>3456</v>
      </c>
      <c r="J542" s="1" t="s">
        <v>1347</v>
      </c>
      <c r="K542" s="1" t="s">
        <v>1348</v>
      </c>
      <c r="M542" s="1" t="str">
        <f>TEXT(BRF_CONTAS_A_PAGAR[[#This Row],[DATA VENC]],"AAAA")</f>
        <v>2023</v>
      </c>
      <c r="N542" s="1" t="str">
        <f>UPPER(TEXT(BRF_CONTAS_A_PAGAR[[#This Row],[DATA VENC]],"MMM"))</f>
        <v>JUN</v>
      </c>
      <c r="O542" s="1" t="str">
        <f>IF(BRF_CONTAS_A_PAGAR[[#This Row],[DATA DO PAGT]]="","",TEXT(BRF_CONTAS_A_PAGAR[[#This Row],[DATA DO PAGT]],"AAAA"))</f>
        <v>2023</v>
      </c>
      <c r="P542" s="1" t="str">
        <f>UPPER(IF(BRF_CONTAS_A_PAGAR[[#This Row],[DATA DO PAGT]]="","",TEXT(BRF_CONTAS_A_PAGAR[[#This Row],[DATA DO PAGT]],"MMM")))</f>
        <v>JUN</v>
      </c>
      <c r="Q542" s="1">
        <f>IFERROR(INDEX(BRF_MÊS_A_PAGAR[NUN_MÊS],MATCH(BRF_CONTAS_A_PAGAR[[#This Row],[MÊS_VENC]],BRF_MÊS_A_PAGAR[MÊS],0)),"")</f>
        <v>6</v>
      </c>
      <c r="R542" s="1">
        <f>IF(BRF_CONTAS_A_PAGAR[[#This Row],[MÊS_PGT]]="","",IFERROR(INDEX(BRF_MÊS_A_PAGAR[NUN_MÊS],MATCH(BRF_CONTAS_A_PAGAR[[#This Row],[MÊS_PGT]],BRF_MÊS_A_PAGAR[MÊS],0)),""))</f>
        <v>6</v>
      </c>
    </row>
    <row r="543" spans="1:18" x14ac:dyDescent="0.2">
      <c r="A543" s="3">
        <v>45085</v>
      </c>
      <c r="B543" s="1" t="s">
        <v>1207</v>
      </c>
      <c r="E543" s="4">
        <v>9402</v>
      </c>
      <c r="F543" s="3">
        <v>45085</v>
      </c>
      <c r="G543" s="1" t="s">
        <v>1338</v>
      </c>
      <c r="H543" s="1" t="s">
        <v>1339</v>
      </c>
      <c r="I543" s="1" t="s">
        <v>3456</v>
      </c>
      <c r="J543" s="1" t="s">
        <v>1347</v>
      </c>
      <c r="K543" s="1" t="s">
        <v>1348</v>
      </c>
      <c r="M543" s="1" t="str">
        <f>TEXT(BRF_CONTAS_A_PAGAR[[#This Row],[DATA VENC]],"AAAA")</f>
        <v>2023</v>
      </c>
      <c r="N543" s="1" t="str">
        <f>UPPER(TEXT(BRF_CONTAS_A_PAGAR[[#This Row],[DATA VENC]],"MMM"))</f>
        <v>JUN</v>
      </c>
      <c r="O543" s="1" t="str">
        <f>IF(BRF_CONTAS_A_PAGAR[[#This Row],[DATA DO PAGT]]="","",TEXT(BRF_CONTAS_A_PAGAR[[#This Row],[DATA DO PAGT]],"AAAA"))</f>
        <v>2023</v>
      </c>
      <c r="P543" s="1" t="str">
        <f>UPPER(IF(BRF_CONTAS_A_PAGAR[[#This Row],[DATA DO PAGT]]="","",TEXT(BRF_CONTAS_A_PAGAR[[#This Row],[DATA DO PAGT]],"MMM")))</f>
        <v>JUN</v>
      </c>
      <c r="Q543" s="1">
        <f>IFERROR(INDEX(BRF_MÊS_A_PAGAR[NUN_MÊS],MATCH(BRF_CONTAS_A_PAGAR[[#This Row],[MÊS_VENC]],BRF_MÊS_A_PAGAR[MÊS],0)),"")</f>
        <v>6</v>
      </c>
      <c r="R543" s="1">
        <f>IF(BRF_CONTAS_A_PAGAR[[#This Row],[MÊS_PGT]]="","",IFERROR(INDEX(BRF_MÊS_A_PAGAR[NUN_MÊS],MATCH(BRF_CONTAS_A_PAGAR[[#This Row],[MÊS_PGT]],BRF_MÊS_A_PAGAR[MÊS],0)),""))</f>
        <v>6</v>
      </c>
    </row>
    <row r="544" spans="1:18" x14ac:dyDescent="0.2">
      <c r="A544" s="3">
        <v>45086</v>
      </c>
      <c r="B544" s="1" t="s">
        <v>1208</v>
      </c>
      <c r="E544" s="4">
        <v>1000</v>
      </c>
      <c r="F544" s="3">
        <v>45086</v>
      </c>
      <c r="G544" s="1" t="s">
        <v>1338</v>
      </c>
      <c r="H544" s="1" t="s">
        <v>1416</v>
      </c>
      <c r="I544" s="1" t="s">
        <v>1505</v>
      </c>
      <c r="J544" s="1" t="s">
        <v>1417</v>
      </c>
      <c r="K544" s="1" t="s">
        <v>1503</v>
      </c>
      <c r="M544" s="1" t="str">
        <f>TEXT(BRF_CONTAS_A_PAGAR[[#This Row],[DATA VENC]],"AAAA")</f>
        <v>2023</v>
      </c>
      <c r="N544" s="1" t="str">
        <f>UPPER(TEXT(BRF_CONTAS_A_PAGAR[[#This Row],[DATA VENC]],"MMM"))</f>
        <v>JUN</v>
      </c>
      <c r="O544" s="1" t="str">
        <f>IF(BRF_CONTAS_A_PAGAR[[#This Row],[DATA DO PAGT]]="","",TEXT(BRF_CONTAS_A_PAGAR[[#This Row],[DATA DO PAGT]],"AAAA"))</f>
        <v>2023</v>
      </c>
      <c r="P544" s="1" t="str">
        <f>UPPER(IF(BRF_CONTAS_A_PAGAR[[#This Row],[DATA DO PAGT]]="","",TEXT(BRF_CONTAS_A_PAGAR[[#This Row],[DATA DO PAGT]],"MMM")))</f>
        <v>JUN</v>
      </c>
      <c r="Q544" s="1">
        <f>IFERROR(INDEX(BRF_MÊS_A_PAGAR[NUN_MÊS],MATCH(BRF_CONTAS_A_PAGAR[[#This Row],[MÊS_VENC]],BRF_MÊS_A_PAGAR[MÊS],0)),"")</f>
        <v>6</v>
      </c>
      <c r="R544" s="1">
        <f>IF(BRF_CONTAS_A_PAGAR[[#This Row],[MÊS_PGT]]="","",IFERROR(INDEX(BRF_MÊS_A_PAGAR[NUN_MÊS],MATCH(BRF_CONTAS_A_PAGAR[[#This Row],[MÊS_PGT]],BRF_MÊS_A_PAGAR[MÊS],0)),""))</f>
        <v>6</v>
      </c>
    </row>
    <row r="545" spans="1:18" x14ac:dyDescent="0.2">
      <c r="A545" s="3">
        <v>45087</v>
      </c>
      <c r="B545" s="1" t="s">
        <v>1209</v>
      </c>
      <c r="E545" s="4">
        <v>10786.99</v>
      </c>
      <c r="F545" s="3">
        <v>45087</v>
      </c>
      <c r="G545" s="1" t="s">
        <v>1338</v>
      </c>
      <c r="H545" s="1" t="s">
        <v>1339</v>
      </c>
      <c r="I545" s="1" t="s">
        <v>3456</v>
      </c>
      <c r="J545" s="1" t="s">
        <v>1347</v>
      </c>
      <c r="K545" s="1" t="s">
        <v>1348</v>
      </c>
      <c r="M545" s="1" t="str">
        <f>TEXT(BRF_CONTAS_A_PAGAR[[#This Row],[DATA VENC]],"AAAA")</f>
        <v>2023</v>
      </c>
      <c r="N545" s="1" t="str">
        <f>UPPER(TEXT(BRF_CONTAS_A_PAGAR[[#This Row],[DATA VENC]],"MMM"))</f>
        <v>JUN</v>
      </c>
      <c r="O545" s="1" t="str">
        <f>IF(BRF_CONTAS_A_PAGAR[[#This Row],[DATA DO PAGT]]="","",TEXT(BRF_CONTAS_A_PAGAR[[#This Row],[DATA DO PAGT]],"AAAA"))</f>
        <v>2023</v>
      </c>
      <c r="P545" s="1" t="str">
        <f>UPPER(IF(BRF_CONTAS_A_PAGAR[[#This Row],[DATA DO PAGT]]="","",TEXT(BRF_CONTAS_A_PAGAR[[#This Row],[DATA DO PAGT]],"MMM")))</f>
        <v>JUN</v>
      </c>
      <c r="Q545" s="1">
        <f>IFERROR(INDEX(BRF_MÊS_A_PAGAR[NUN_MÊS],MATCH(BRF_CONTAS_A_PAGAR[[#This Row],[MÊS_VENC]],BRF_MÊS_A_PAGAR[MÊS],0)),"")</f>
        <v>6</v>
      </c>
      <c r="R545" s="1">
        <f>IF(BRF_CONTAS_A_PAGAR[[#This Row],[MÊS_PGT]]="","",IFERROR(INDEX(BRF_MÊS_A_PAGAR[NUN_MÊS],MATCH(BRF_CONTAS_A_PAGAR[[#This Row],[MÊS_PGT]],BRF_MÊS_A_PAGAR[MÊS],0)),""))</f>
        <v>6</v>
      </c>
    </row>
    <row r="546" spans="1:18" x14ac:dyDescent="0.2">
      <c r="A546" s="3">
        <v>45087</v>
      </c>
      <c r="B546" s="1" t="s">
        <v>1210</v>
      </c>
      <c r="E546" s="4">
        <v>10786.99</v>
      </c>
      <c r="F546" s="3">
        <v>45087</v>
      </c>
      <c r="G546" s="1" t="s">
        <v>1338</v>
      </c>
      <c r="H546" s="1" t="s">
        <v>1339</v>
      </c>
      <c r="I546" s="1" t="s">
        <v>3456</v>
      </c>
      <c r="J546" s="1" t="s">
        <v>1347</v>
      </c>
      <c r="K546" s="1" t="s">
        <v>1348</v>
      </c>
      <c r="M546" s="1" t="str">
        <f>TEXT(BRF_CONTAS_A_PAGAR[[#This Row],[DATA VENC]],"AAAA")</f>
        <v>2023</v>
      </c>
      <c r="N546" s="1" t="str">
        <f>UPPER(TEXT(BRF_CONTAS_A_PAGAR[[#This Row],[DATA VENC]],"MMM"))</f>
        <v>JUN</v>
      </c>
      <c r="O546" s="1" t="str">
        <f>IF(BRF_CONTAS_A_PAGAR[[#This Row],[DATA DO PAGT]]="","",TEXT(BRF_CONTAS_A_PAGAR[[#This Row],[DATA DO PAGT]],"AAAA"))</f>
        <v>2023</v>
      </c>
      <c r="P546" s="1" t="str">
        <f>UPPER(IF(BRF_CONTAS_A_PAGAR[[#This Row],[DATA DO PAGT]]="","",TEXT(BRF_CONTAS_A_PAGAR[[#This Row],[DATA DO PAGT]],"MMM")))</f>
        <v>JUN</v>
      </c>
      <c r="Q546" s="1">
        <f>IFERROR(INDEX(BRF_MÊS_A_PAGAR[NUN_MÊS],MATCH(BRF_CONTAS_A_PAGAR[[#This Row],[MÊS_VENC]],BRF_MÊS_A_PAGAR[MÊS],0)),"")</f>
        <v>6</v>
      </c>
      <c r="R546" s="1">
        <f>IF(BRF_CONTAS_A_PAGAR[[#This Row],[MÊS_PGT]]="","",IFERROR(INDEX(BRF_MÊS_A_PAGAR[NUN_MÊS],MATCH(BRF_CONTAS_A_PAGAR[[#This Row],[MÊS_PGT]],BRF_MÊS_A_PAGAR[MÊS],0)),""))</f>
        <v>6</v>
      </c>
    </row>
    <row r="547" spans="1:18" x14ac:dyDescent="0.2">
      <c r="A547" s="3">
        <v>45087</v>
      </c>
      <c r="B547" s="1" t="s">
        <v>1177</v>
      </c>
      <c r="E547" s="4">
        <v>40.6</v>
      </c>
      <c r="F547" s="3">
        <v>45087</v>
      </c>
      <c r="G547" s="1" t="s">
        <v>1338</v>
      </c>
      <c r="H547" s="1" t="s">
        <v>1416</v>
      </c>
      <c r="I547" s="1" t="s">
        <v>1507</v>
      </c>
      <c r="J547" s="1" t="s">
        <v>1417</v>
      </c>
      <c r="K547" s="1" t="s">
        <v>1348</v>
      </c>
      <c r="M547" s="1" t="str">
        <f>TEXT(BRF_CONTAS_A_PAGAR[[#This Row],[DATA VENC]],"AAAA")</f>
        <v>2023</v>
      </c>
      <c r="N547" s="1" t="str">
        <f>UPPER(TEXT(BRF_CONTAS_A_PAGAR[[#This Row],[DATA VENC]],"MMM"))</f>
        <v>JUN</v>
      </c>
      <c r="O547" s="1" t="str">
        <f>IF(BRF_CONTAS_A_PAGAR[[#This Row],[DATA DO PAGT]]="","",TEXT(BRF_CONTAS_A_PAGAR[[#This Row],[DATA DO PAGT]],"AAAA"))</f>
        <v>2023</v>
      </c>
      <c r="P547" s="1" t="str">
        <f>UPPER(IF(BRF_CONTAS_A_PAGAR[[#This Row],[DATA DO PAGT]]="","",TEXT(BRF_CONTAS_A_PAGAR[[#This Row],[DATA DO PAGT]],"MMM")))</f>
        <v>JUN</v>
      </c>
      <c r="Q547" s="1">
        <f>IFERROR(INDEX(BRF_MÊS_A_PAGAR[NUN_MÊS],MATCH(BRF_CONTAS_A_PAGAR[[#This Row],[MÊS_VENC]],BRF_MÊS_A_PAGAR[MÊS],0)),"")</f>
        <v>6</v>
      </c>
      <c r="R547" s="1">
        <f>IF(BRF_CONTAS_A_PAGAR[[#This Row],[MÊS_PGT]]="","",IFERROR(INDEX(BRF_MÊS_A_PAGAR[NUN_MÊS],MATCH(BRF_CONTAS_A_PAGAR[[#This Row],[MÊS_PGT]],BRF_MÊS_A_PAGAR[MÊS],0)),""))</f>
        <v>6</v>
      </c>
    </row>
    <row r="548" spans="1:18" x14ac:dyDescent="0.2">
      <c r="A548" s="3">
        <v>45087</v>
      </c>
      <c r="B548" s="1" t="s">
        <v>1153</v>
      </c>
      <c r="E548" s="4">
        <v>272.08</v>
      </c>
      <c r="F548" s="3">
        <v>45087</v>
      </c>
      <c r="G548" s="1" t="s">
        <v>1338</v>
      </c>
      <c r="H548" s="1" t="s">
        <v>1416</v>
      </c>
      <c r="I548" s="1" t="s">
        <v>1499</v>
      </c>
      <c r="J548" s="1" t="s">
        <v>1347</v>
      </c>
      <c r="K548" s="1" t="s">
        <v>1516</v>
      </c>
      <c r="M548" s="1" t="str">
        <f>TEXT(BRF_CONTAS_A_PAGAR[[#This Row],[DATA VENC]],"AAAA")</f>
        <v>2023</v>
      </c>
      <c r="N548" s="1" t="str">
        <f>UPPER(TEXT(BRF_CONTAS_A_PAGAR[[#This Row],[DATA VENC]],"MMM"))</f>
        <v>JUN</v>
      </c>
      <c r="O548" s="1" t="str">
        <f>IF(BRF_CONTAS_A_PAGAR[[#This Row],[DATA DO PAGT]]="","",TEXT(BRF_CONTAS_A_PAGAR[[#This Row],[DATA DO PAGT]],"AAAA"))</f>
        <v>2023</v>
      </c>
      <c r="P548" s="1" t="str">
        <f>UPPER(IF(BRF_CONTAS_A_PAGAR[[#This Row],[DATA DO PAGT]]="","",TEXT(BRF_CONTAS_A_PAGAR[[#This Row],[DATA DO PAGT]],"MMM")))</f>
        <v>JUN</v>
      </c>
      <c r="Q548" s="1">
        <f>IFERROR(INDEX(BRF_MÊS_A_PAGAR[NUN_MÊS],MATCH(BRF_CONTAS_A_PAGAR[[#This Row],[MÊS_VENC]],BRF_MÊS_A_PAGAR[MÊS],0)),"")</f>
        <v>6</v>
      </c>
      <c r="R548" s="1">
        <f>IF(BRF_CONTAS_A_PAGAR[[#This Row],[MÊS_PGT]]="","",IFERROR(INDEX(BRF_MÊS_A_PAGAR[NUN_MÊS],MATCH(BRF_CONTAS_A_PAGAR[[#This Row],[MÊS_PGT]],BRF_MÊS_A_PAGAR[MÊS],0)),""))</f>
        <v>6</v>
      </c>
    </row>
    <row r="549" spans="1:18" x14ac:dyDescent="0.2">
      <c r="A549" s="3">
        <v>45087</v>
      </c>
      <c r="B549" s="1" t="s">
        <v>1155</v>
      </c>
      <c r="E549" s="4">
        <v>0</v>
      </c>
      <c r="F549" s="3">
        <v>45087</v>
      </c>
      <c r="G549" s="1" t="s">
        <v>1338</v>
      </c>
      <c r="H549" s="1" t="s">
        <v>1416</v>
      </c>
      <c r="I549" s="1" t="s">
        <v>1499</v>
      </c>
      <c r="J549" s="1" t="s">
        <v>1347</v>
      </c>
      <c r="K549" s="1" t="s">
        <v>1516</v>
      </c>
      <c r="M549" s="1" t="str">
        <f>TEXT(BRF_CONTAS_A_PAGAR[[#This Row],[DATA VENC]],"AAAA")</f>
        <v>2023</v>
      </c>
      <c r="N549" s="1" t="str">
        <f>UPPER(TEXT(BRF_CONTAS_A_PAGAR[[#This Row],[DATA VENC]],"MMM"))</f>
        <v>JUN</v>
      </c>
      <c r="O549" s="1" t="str">
        <f>IF(BRF_CONTAS_A_PAGAR[[#This Row],[DATA DO PAGT]]="","",TEXT(BRF_CONTAS_A_PAGAR[[#This Row],[DATA DO PAGT]],"AAAA"))</f>
        <v>2023</v>
      </c>
      <c r="P549" s="1" t="str">
        <f>UPPER(IF(BRF_CONTAS_A_PAGAR[[#This Row],[DATA DO PAGT]]="","",TEXT(BRF_CONTAS_A_PAGAR[[#This Row],[DATA DO PAGT]],"MMM")))</f>
        <v>JUN</v>
      </c>
      <c r="Q549" s="1">
        <f>IFERROR(INDEX(BRF_MÊS_A_PAGAR[NUN_MÊS],MATCH(BRF_CONTAS_A_PAGAR[[#This Row],[MÊS_VENC]],BRF_MÊS_A_PAGAR[MÊS],0)),"")</f>
        <v>6</v>
      </c>
      <c r="R549" s="1">
        <f>IF(BRF_CONTAS_A_PAGAR[[#This Row],[MÊS_PGT]]="","",IFERROR(INDEX(BRF_MÊS_A_PAGAR[NUN_MÊS],MATCH(BRF_CONTAS_A_PAGAR[[#This Row],[MÊS_PGT]],BRF_MÊS_A_PAGAR[MÊS],0)),""))</f>
        <v>6</v>
      </c>
    </row>
    <row r="550" spans="1:18" x14ac:dyDescent="0.2">
      <c r="A550" s="3">
        <v>45088</v>
      </c>
      <c r="B550" s="1" t="s">
        <v>1156</v>
      </c>
      <c r="E550" s="4">
        <v>65.78</v>
      </c>
      <c r="F550" s="3">
        <v>45088</v>
      </c>
      <c r="G550" s="1" t="s">
        <v>1338</v>
      </c>
      <c r="H550" s="1" t="s">
        <v>1416</v>
      </c>
      <c r="I550" s="1" t="s">
        <v>1502</v>
      </c>
      <c r="J550" s="1" t="s">
        <v>1347</v>
      </c>
      <c r="K550" s="1" t="s">
        <v>1503</v>
      </c>
      <c r="M550" s="1" t="str">
        <f>TEXT(BRF_CONTAS_A_PAGAR[[#This Row],[DATA VENC]],"AAAA")</f>
        <v>2023</v>
      </c>
      <c r="N550" s="1" t="str">
        <f>UPPER(TEXT(BRF_CONTAS_A_PAGAR[[#This Row],[DATA VENC]],"MMM"))</f>
        <v>JUN</v>
      </c>
      <c r="O550" s="1" t="str">
        <f>IF(BRF_CONTAS_A_PAGAR[[#This Row],[DATA DO PAGT]]="","",TEXT(BRF_CONTAS_A_PAGAR[[#This Row],[DATA DO PAGT]],"AAAA"))</f>
        <v>2023</v>
      </c>
      <c r="P550" s="1" t="str">
        <f>UPPER(IF(BRF_CONTAS_A_PAGAR[[#This Row],[DATA DO PAGT]]="","",TEXT(BRF_CONTAS_A_PAGAR[[#This Row],[DATA DO PAGT]],"MMM")))</f>
        <v>JUN</v>
      </c>
      <c r="Q550" s="1">
        <f>IFERROR(INDEX(BRF_MÊS_A_PAGAR[NUN_MÊS],MATCH(BRF_CONTAS_A_PAGAR[[#This Row],[MÊS_VENC]],BRF_MÊS_A_PAGAR[MÊS],0)),"")</f>
        <v>6</v>
      </c>
      <c r="R550" s="1">
        <f>IF(BRF_CONTAS_A_PAGAR[[#This Row],[MÊS_PGT]]="","",IFERROR(INDEX(BRF_MÊS_A_PAGAR[NUN_MÊS],MATCH(BRF_CONTAS_A_PAGAR[[#This Row],[MÊS_PGT]],BRF_MÊS_A_PAGAR[MÊS],0)),""))</f>
        <v>6</v>
      </c>
    </row>
    <row r="551" spans="1:18" x14ac:dyDescent="0.2">
      <c r="A551" s="3">
        <v>45089</v>
      </c>
      <c r="B551" s="1" t="s">
        <v>1181</v>
      </c>
      <c r="E551" s="4">
        <v>137.80000000000001</v>
      </c>
      <c r="F551" s="3">
        <v>45089</v>
      </c>
      <c r="G551" s="1" t="s">
        <v>1338</v>
      </c>
      <c r="H551" s="1" t="s">
        <v>1435</v>
      </c>
      <c r="I551" s="1" t="s">
        <v>1498</v>
      </c>
      <c r="J551" s="1" t="s">
        <v>1417</v>
      </c>
      <c r="K551" s="1" t="s">
        <v>1437</v>
      </c>
      <c r="M551" s="1" t="str">
        <f>TEXT(BRF_CONTAS_A_PAGAR[[#This Row],[DATA VENC]],"AAAA")</f>
        <v>2023</v>
      </c>
      <c r="N551" s="1" t="str">
        <f>UPPER(TEXT(BRF_CONTAS_A_PAGAR[[#This Row],[DATA VENC]],"MMM"))</f>
        <v>JUN</v>
      </c>
      <c r="O551" s="1" t="str">
        <f>IF(BRF_CONTAS_A_PAGAR[[#This Row],[DATA DO PAGT]]="","",TEXT(BRF_CONTAS_A_PAGAR[[#This Row],[DATA DO PAGT]],"AAAA"))</f>
        <v>2023</v>
      </c>
      <c r="P551" s="1" t="str">
        <f>UPPER(IF(BRF_CONTAS_A_PAGAR[[#This Row],[DATA DO PAGT]]="","",TEXT(BRF_CONTAS_A_PAGAR[[#This Row],[DATA DO PAGT]],"MMM")))</f>
        <v>JUN</v>
      </c>
      <c r="Q551" s="1">
        <f>IFERROR(INDEX(BRF_MÊS_A_PAGAR[NUN_MÊS],MATCH(BRF_CONTAS_A_PAGAR[[#This Row],[MÊS_VENC]],BRF_MÊS_A_PAGAR[MÊS],0)),"")</f>
        <v>6</v>
      </c>
      <c r="R551" s="1">
        <f>IF(BRF_CONTAS_A_PAGAR[[#This Row],[MÊS_PGT]]="","",IFERROR(INDEX(BRF_MÊS_A_PAGAR[NUN_MÊS],MATCH(BRF_CONTAS_A_PAGAR[[#This Row],[MÊS_PGT]],BRF_MÊS_A_PAGAR[MÊS],0)),""))</f>
        <v>6</v>
      </c>
    </row>
    <row r="552" spans="1:18" x14ac:dyDescent="0.2">
      <c r="A552" s="3">
        <v>45089</v>
      </c>
      <c r="B552" s="1" t="s">
        <v>1182</v>
      </c>
      <c r="E552" s="4">
        <v>6639.85</v>
      </c>
      <c r="F552" s="3">
        <v>45089</v>
      </c>
      <c r="G552" s="1" t="s">
        <v>1338</v>
      </c>
      <c r="H552" s="1" t="s">
        <v>1435</v>
      </c>
      <c r="I552" s="1" t="s">
        <v>1498</v>
      </c>
      <c r="J552" s="1" t="s">
        <v>1417</v>
      </c>
      <c r="K552" s="1" t="s">
        <v>1348</v>
      </c>
      <c r="M552" s="1" t="str">
        <f>TEXT(BRF_CONTAS_A_PAGAR[[#This Row],[DATA VENC]],"AAAA")</f>
        <v>2023</v>
      </c>
      <c r="N552" s="1" t="str">
        <f>UPPER(TEXT(BRF_CONTAS_A_PAGAR[[#This Row],[DATA VENC]],"MMM"))</f>
        <v>JUN</v>
      </c>
      <c r="O552" s="1" t="str">
        <f>IF(BRF_CONTAS_A_PAGAR[[#This Row],[DATA DO PAGT]]="","",TEXT(BRF_CONTAS_A_PAGAR[[#This Row],[DATA DO PAGT]],"AAAA"))</f>
        <v>2023</v>
      </c>
      <c r="P552" s="1" t="str">
        <f>UPPER(IF(BRF_CONTAS_A_PAGAR[[#This Row],[DATA DO PAGT]]="","",TEXT(BRF_CONTAS_A_PAGAR[[#This Row],[DATA DO PAGT]],"MMM")))</f>
        <v>JUN</v>
      </c>
      <c r="Q552" s="1">
        <f>IFERROR(INDEX(BRF_MÊS_A_PAGAR[NUN_MÊS],MATCH(BRF_CONTAS_A_PAGAR[[#This Row],[MÊS_VENC]],BRF_MÊS_A_PAGAR[MÊS],0)),"")</f>
        <v>6</v>
      </c>
      <c r="R552" s="1">
        <f>IF(BRF_CONTAS_A_PAGAR[[#This Row],[MÊS_PGT]]="","",IFERROR(INDEX(BRF_MÊS_A_PAGAR[NUN_MÊS],MATCH(BRF_CONTAS_A_PAGAR[[#This Row],[MÊS_PGT]],BRF_MÊS_A_PAGAR[MÊS],0)),""))</f>
        <v>6</v>
      </c>
    </row>
    <row r="553" spans="1:18" x14ac:dyDescent="0.2">
      <c r="A553" s="3">
        <v>45089</v>
      </c>
      <c r="B553" s="1" t="s">
        <v>1211</v>
      </c>
      <c r="E553" s="4">
        <v>649.92999999999995</v>
      </c>
      <c r="F553" s="3">
        <v>45089</v>
      </c>
      <c r="G553" s="1" t="s">
        <v>1338</v>
      </c>
      <c r="H553" s="1" t="s">
        <v>1416</v>
      </c>
      <c r="I553" s="1" t="s">
        <v>3457</v>
      </c>
      <c r="J553" s="1" t="s">
        <v>1417</v>
      </c>
      <c r="K553" s="1" t="s">
        <v>1348</v>
      </c>
      <c r="M553" s="1" t="str">
        <f>TEXT(BRF_CONTAS_A_PAGAR[[#This Row],[DATA VENC]],"AAAA")</f>
        <v>2023</v>
      </c>
      <c r="N553" s="1" t="str">
        <f>UPPER(TEXT(BRF_CONTAS_A_PAGAR[[#This Row],[DATA VENC]],"MMM"))</f>
        <v>JUN</v>
      </c>
      <c r="O553" s="1" t="str">
        <f>IF(BRF_CONTAS_A_PAGAR[[#This Row],[DATA DO PAGT]]="","",TEXT(BRF_CONTAS_A_PAGAR[[#This Row],[DATA DO PAGT]],"AAAA"))</f>
        <v>2023</v>
      </c>
      <c r="P553" s="1" t="str">
        <f>UPPER(IF(BRF_CONTAS_A_PAGAR[[#This Row],[DATA DO PAGT]]="","",TEXT(BRF_CONTAS_A_PAGAR[[#This Row],[DATA DO PAGT]],"MMM")))</f>
        <v>JUN</v>
      </c>
      <c r="Q553" s="1">
        <f>IFERROR(INDEX(BRF_MÊS_A_PAGAR[NUN_MÊS],MATCH(BRF_CONTAS_A_PAGAR[[#This Row],[MÊS_VENC]],BRF_MÊS_A_PAGAR[MÊS],0)),"")</f>
        <v>6</v>
      </c>
      <c r="R553" s="1">
        <f>IF(BRF_CONTAS_A_PAGAR[[#This Row],[MÊS_PGT]]="","",IFERROR(INDEX(BRF_MÊS_A_PAGAR[NUN_MÊS],MATCH(BRF_CONTAS_A_PAGAR[[#This Row],[MÊS_PGT]],BRF_MÊS_A_PAGAR[MÊS],0)),""))</f>
        <v>6</v>
      </c>
    </row>
    <row r="554" spans="1:18" x14ac:dyDescent="0.2">
      <c r="A554" s="3">
        <v>45089</v>
      </c>
      <c r="B554" s="1" t="s">
        <v>1212</v>
      </c>
      <c r="E554" s="4">
        <v>659.77</v>
      </c>
      <c r="F554" s="3">
        <v>45089</v>
      </c>
      <c r="G554" s="1" t="s">
        <v>1338</v>
      </c>
      <c r="H554" s="1" t="s">
        <v>1416</v>
      </c>
      <c r="I554" s="1" t="s">
        <v>3457</v>
      </c>
      <c r="J554" s="1" t="s">
        <v>1417</v>
      </c>
      <c r="K554" s="1" t="s">
        <v>1348</v>
      </c>
      <c r="M554" s="1" t="str">
        <f>TEXT(BRF_CONTAS_A_PAGAR[[#This Row],[DATA VENC]],"AAAA")</f>
        <v>2023</v>
      </c>
      <c r="N554" s="1" t="str">
        <f>UPPER(TEXT(BRF_CONTAS_A_PAGAR[[#This Row],[DATA VENC]],"MMM"))</f>
        <v>JUN</v>
      </c>
      <c r="O554" s="1" t="str">
        <f>IF(BRF_CONTAS_A_PAGAR[[#This Row],[DATA DO PAGT]]="","",TEXT(BRF_CONTAS_A_PAGAR[[#This Row],[DATA DO PAGT]],"AAAA"))</f>
        <v>2023</v>
      </c>
      <c r="P554" s="1" t="str">
        <f>UPPER(IF(BRF_CONTAS_A_PAGAR[[#This Row],[DATA DO PAGT]]="","",TEXT(BRF_CONTAS_A_PAGAR[[#This Row],[DATA DO PAGT]],"MMM")))</f>
        <v>JUN</v>
      </c>
      <c r="Q554" s="1">
        <f>IFERROR(INDEX(BRF_MÊS_A_PAGAR[NUN_MÊS],MATCH(BRF_CONTAS_A_PAGAR[[#This Row],[MÊS_VENC]],BRF_MÊS_A_PAGAR[MÊS],0)),"")</f>
        <v>6</v>
      </c>
      <c r="R554" s="1">
        <f>IF(BRF_CONTAS_A_PAGAR[[#This Row],[MÊS_PGT]]="","",IFERROR(INDEX(BRF_MÊS_A_PAGAR[NUN_MÊS],MATCH(BRF_CONTAS_A_PAGAR[[#This Row],[MÊS_PGT]],BRF_MÊS_A_PAGAR[MÊS],0)),""))</f>
        <v>6</v>
      </c>
    </row>
    <row r="555" spans="1:18" x14ac:dyDescent="0.2">
      <c r="A555" s="3">
        <v>45089</v>
      </c>
      <c r="B555" s="1" t="s">
        <v>1148</v>
      </c>
      <c r="E555" s="4">
        <v>670</v>
      </c>
      <c r="F555" s="3">
        <v>45089</v>
      </c>
      <c r="G555" s="1" t="s">
        <v>1338</v>
      </c>
      <c r="H555" s="1" t="s">
        <v>1416</v>
      </c>
      <c r="I555" s="1" t="s">
        <v>3457</v>
      </c>
      <c r="J555" s="1" t="s">
        <v>1417</v>
      </c>
      <c r="K555" s="1" t="s">
        <v>1348</v>
      </c>
      <c r="M555" s="1" t="str">
        <f>TEXT(BRF_CONTAS_A_PAGAR[[#This Row],[DATA VENC]],"AAAA")</f>
        <v>2023</v>
      </c>
      <c r="N555" s="1" t="str">
        <f>UPPER(TEXT(BRF_CONTAS_A_PAGAR[[#This Row],[DATA VENC]],"MMM"))</f>
        <v>JUN</v>
      </c>
      <c r="O555" s="1" t="str">
        <f>IF(BRF_CONTAS_A_PAGAR[[#This Row],[DATA DO PAGT]]="","",TEXT(BRF_CONTAS_A_PAGAR[[#This Row],[DATA DO PAGT]],"AAAA"))</f>
        <v>2023</v>
      </c>
      <c r="P555" s="1" t="str">
        <f>UPPER(IF(BRF_CONTAS_A_PAGAR[[#This Row],[DATA DO PAGT]]="","",TEXT(BRF_CONTAS_A_PAGAR[[#This Row],[DATA DO PAGT]],"MMM")))</f>
        <v>JUN</v>
      </c>
      <c r="Q555" s="1">
        <f>IFERROR(INDEX(BRF_MÊS_A_PAGAR[NUN_MÊS],MATCH(BRF_CONTAS_A_PAGAR[[#This Row],[MÊS_VENC]],BRF_MÊS_A_PAGAR[MÊS],0)),"")</f>
        <v>6</v>
      </c>
      <c r="R555" s="1">
        <f>IF(BRF_CONTAS_A_PAGAR[[#This Row],[MÊS_PGT]]="","",IFERROR(INDEX(BRF_MÊS_A_PAGAR[NUN_MÊS],MATCH(BRF_CONTAS_A_PAGAR[[#This Row],[MÊS_PGT]],BRF_MÊS_A_PAGAR[MÊS],0)),""))</f>
        <v>6</v>
      </c>
    </row>
    <row r="556" spans="1:18" x14ac:dyDescent="0.2">
      <c r="A556" s="3">
        <v>45089</v>
      </c>
      <c r="B556" s="1" t="s">
        <v>1213</v>
      </c>
      <c r="E556" s="4">
        <v>1000</v>
      </c>
      <c r="F556" s="3">
        <v>45089</v>
      </c>
      <c r="G556" s="1" t="s">
        <v>1338</v>
      </c>
      <c r="H556" s="1" t="s">
        <v>1416</v>
      </c>
      <c r="I556" s="1" t="s">
        <v>1509</v>
      </c>
      <c r="J556" s="1" t="s">
        <v>1347</v>
      </c>
      <c r="K556" s="1" t="s">
        <v>1516</v>
      </c>
      <c r="M556" s="1" t="str">
        <f>TEXT(BRF_CONTAS_A_PAGAR[[#This Row],[DATA VENC]],"AAAA")</f>
        <v>2023</v>
      </c>
      <c r="N556" s="1" t="str">
        <f>UPPER(TEXT(BRF_CONTAS_A_PAGAR[[#This Row],[DATA VENC]],"MMM"))</f>
        <v>JUN</v>
      </c>
      <c r="O556" s="1" t="str">
        <f>IF(BRF_CONTAS_A_PAGAR[[#This Row],[DATA DO PAGT]]="","",TEXT(BRF_CONTAS_A_PAGAR[[#This Row],[DATA DO PAGT]],"AAAA"))</f>
        <v>2023</v>
      </c>
      <c r="P556" s="1" t="str">
        <f>UPPER(IF(BRF_CONTAS_A_PAGAR[[#This Row],[DATA DO PAGT]]="","",TEXT(BRF_CONTAS_A_PAGAR[[#This Row],[DATA DO PAGT]],"MMM")))</f>
        <v>JUN</v>
      </c>
      <c r="Q556" s="1">
        <f>IFERROR(INDEX(BRF_MÊS_A_PAGAR[NUN_MÊS],MATCH(BRF_CONTAS_A_PAGAR[[#This Row],[MÊS_VENC]],BRF_MÊS_A_PAGAR[MÊS],0)),"")</f>
        <v>6</v>
      </c>
      <c r="R556" s="1">
        <f>IF(BRF_CONTAS_A_PAGAR[[#This Row],[MÊS_PGT]]="","",IFERROR(INDEX(BRF_MÊS_A_PAGAR[NUN_MÊS],MATCH(BRF_CONTAS_A_PAGAR[[#This Row],[MÊS_PGT]],BRF_MÊS_A_PAGAR[MÊS],0)),""))</f>
        <v>6</v>
      </c>
    </row>
    <row r="557" spans="1:18" x14ac:dyDescent="0.2">
      <c r="A557" s="3">
        <v>45090</v>
      </c>
      <c r="B557" s="1" t="s">
        <v>1214</v>
      </c>
      <c r="E557" s="4">
        <v>4656.21</v>
      </c>
      <c r="F557" s="3">
        <v>45090</v>
      </c>
      <c r="G557" s="1" t="s">
        <v>1338</v>
      </c>
      <c r="H557" s="1" t="s">
        <v>1339</v>
      </c>
      <c r="I557" s="1" t="s">
        <v>3456</v>
      </c>
      <c r="J557" s="1" t="s">
        <v>1347</v>
      </c>
      <c r="K557" s="1" t="s">
        <v>1348</v>
      </c>
      <c r="M557" s="1" t="str">
        <f>TEXT(BRF_CONTAS_A_PAGAR[[#This Row],[DATA VENC]],"AAAA")</f>
        <v>2023</v>
      </c>
      <c r="N557" s="1" t="str">
        <f>UPPER(TEXT(BRF_CONTAS_A_PAGAR[[#This Row],[DATA VENC]],"MMM"))</f>
        <v>JUN</v>
      </c>
      <c r="O557" s="1" t="str">
        <f>IF(BRF_CONTAS_A_PAGAR[[#This Row],[DATA DO PAGT]]="","",TEXT(BRF_CONTAS_A_PAGAR[[#This Row],[DATA DO PAGT]],"AAAA"))</f>
        <v>2023</v>
      </c>
      <c r="P557" s="1" t="str">
        <f>UPPER(IF(BRF_CONTAS_A_PAGAR[[#This Row],[DATA DO PAGT]]="","",TEXT(BRF_CONTAS_A_PAGAR[[#This Row],[DATA DO PAGT]],"MMM")))</f>
        <v>JUN</v>
      </c>
      <c r="Q557" s="1">
        <f>IFERROR(INDEX(BRF_MÊS_A_PAGAR[NUN_MÊS],MATCH(BRF_CONTAS_A_PAGAR[[#This Row],[MÊS_VENC]],BRF_MÊS_A_PAGAR[MÊS],0)),"")</f>
        <v>6</v>
      </c>
      <c r="R557" s="1">
        <f>IF(BRF_CONTAS_A_PAGAR[[#This Row],[MÊS_PGT]]="","",IFERROR(INDEX(BRF_MÊS_A_PAGAR[NUN_MÊS],MATCH(BRF_CONTAS_A_PAGAR[[#This Row],[MÊS_PGT]],BRF_MÊS_A_PAGAR[MÊS],0)),""))</f>
        <v>6</v>
      </c>
    </row>
    <row r="558" spans="1:18" x14ac:dyDescent="0.2">
      <c r="A558" s="3">
        <v>45090</v>
      </c>
      <c r="B558" s="1" t="s">
        <v>1215</v>
      </c>
      <c r="E558" s="4">
        <v>384.5</v>
      </c>
      <c r="F558" s="3">
        <v>45090</v>
      </c>
      <c r="G558" s="1" t="s">
        <v>1338</v>
      </c>
      <c r="H558" s="1" t="s">
        <v>1416</v>
      </c>
      <c r="I558" s="1" t="s">
        <v>1513</v>
      </c>
      <c r="J558" s="1" t="s">
        <v>1417</v>
      </c>
      <c r="K558" s="1" t="s">
        <v>1516</v>
      </c>
      <c r="M558" s="1" t="str">
        <f>TEXT(BRF_CONTAS_A_PAGAR[[#This Row],[DATA VENC]],"AAAA")</f>
        <v>2023</v>
      </c>
      <c r="N558" s="1" t="str">
        <f>UPPER(TEXT(BRF_CONTAS_A_PAGAR[[#This Row],[DATA VENC]],"MMM"))</f>
        <v>JUN</v>
      </c>
      <c r="O558" s="1" t="str">
        <f>IF(BRF_CONTAS_A_PAGAR[[#This Row],[DATA DO PAGT]]="","",TEXT(BRF_CONTAS_A_PAGAR[[#This Row],[DATA DO PAGT]],"AAAA"))</f>
        <v>2023</v>
      </c>
      <c r="P558" s="1" t="str">
        <f>UPPER(IF(BRF_CONTAS_A_PAGAR[[#This Row],[DATA DO PAGT]]="","",TEXT(BRF_CONTAS_A_PAGAR[[#This Row],[DATA DO PAGT]],"MMM")))</f>
        <v>JUN</v>
      </c>
      <c r="Q558" s="1">
        <f>IFERROR(INDEX(BRF_MÊS_A_PAGAR[NUN_MÊS],MATCH(BRF_CONTAS_A_PAGAR[[#This Row],[MÊS_VENC]],BRF_MÊS_A_PAGAR[MÊS],0)),"")</f>
        <v>6</v>
      </c>
      <c r="R558" s="1">
        <f>IF(BRF_CONTAS_A_PAGAR[[#This Row],[MÊS_PGT]]="","",IFERROR(INDEX(BRF_MÊS_A_PAGAR[NUN_MÊS],MATCH(BRF_CONTAS_A_PAGAR[[#This Row],[MÊS_PGT]],BRF_MÊS_A_PAGAR[MÊS],0)),""))</f>
        <v>6</v>
      </c>
    </row>
    <row r="559" spans="1:18" x14ac:dyDescent="0.2">
      <c r="A559" s="3">
        <v>45092</v>
      </c>
      <c r="B559" s="1" t="s">
        <v>1217</v>
      </c>
      <c r="E559" s="4">
        <v>173.6</v>
      </c>
      <c r="F559" s="3">
        <v>45092</v>
      </c>
      <c r="G559" s="1" t="s">
        <v>1338</v>
      </c>
      <c r="H559" s="1" t="s">
        <v>1416</v>
      </c>
      <c r="I559" s="1" t="s">
        <v>1438</v>
      </c>
      <c r="J559" s="1" t="s">
        <v>1347</v>
      </c>
      <c r="K559" s="1" t="s">
        <v>1503</v>
      </c>
      <c r="M559" s="1" t="str">
        <f>TEXT(BRF_CONTAS_A_PAGAR[[#This Row],[DATA VENC]],"AAAA")</f>
        <v>2023</v>
      </c>
      <c r="N559" s="1" t="str">
        <f>UPPER(TEXT(BRF_CONTAS_A_PAGAR[[#This Row],[DATA VENC]],"MMM"))</f>
        <v>JUN</v>
      </c>
      <c r="O559" s="1" t="str">
        <f>IF(BRF_CONTAS_A_PAGAR[[#This Row],[DATA DO PAGT]]="","",TEXT(BRF_CONTAS_A_PAGAR[[#This Row],[DATA DO PAGT]],"AAAA"))</f>
        <v>2023</v>
      </c>
      <c r="P559" s="1" t="str">
        <f>UPPER(IF(BRF_CONTAS_A_PAGAR[[#This Row],[DATA DO PAGT]]="","",TEXT(BRF_CONTAS_A_PAGAR[[#This Row],[DATA DO PAGT]],"MMM")))</f>
        <v>JUN</v>
      </c>
      <c r="Q559" s="1">
        <f>IFERROR(INDEX(BRF_MÊS_A_PAGAR[NUN_MÊS],MATCH(BRF_CONTAS_A_PAGAR[[#This Row],[MÊS_VENC]],BRF_MÊS_A_PAGAR[MÊS],0)),"")</f>
        <v>6</v>
      </c>
      <c r="R559" s="1">
        <f>IF(BRF_CONTAS_A_PAGAR[[#This Row],[MÊS_PGT]]="","",IFERROR(INDEX(BRF_MÊS_A_PAGAR[NUN_MÊS],MATCH(BRF_CONTAS_A_PAGAR[[#This Row],[MÊS_PGT]],BRF_MÊS_A_PAGAR[MÊS],0)),""))</f>
        <v>6</v>
      </c>
    </row>
    <row r="560" spans="1:18" x14ac:dyDescent="0.2">
      <c r="A560" s="3">
        <v>45092</v>
      </c>
      <c r="B560" s="1" t="s">
        <v>1218</v>
      </c>
      <c r="E560" s="4">
        <v>275.5</v>
      </c>
      <c r="F560" s="3">
        <v>45092</v>
      </c>
      <c r="G560" s="1" t="s">
        <v>1338</v>
      </c>
      <c r="H560" s="1" t="s">
        <v>1416</v>
      </c>
      <c r="I560" s="1" t="s">
        <v>1514</v>
      </c>
      <c r="J560" s="1" t="s">
        <v>1347</v>
      </c>
      <c r="K560" s="1" t="s">
        <v>1503</v>
      </c>
      <c r="M560" s="1" t="str">
        <f>TEXT(BRF_CONTAS_A_PAGAR[[#This Row],[DATA VENC]],"AAAA")</f>
        <v>2023</v>
      </c>
      <c r="N560" s="1" t="str">
        <f>UPPER(TEXT(BRF_CONTAS_A_PAGAR[[#This Row],[DATA VENC]],"MMM"))</f>
        <v>JUN</v>
      </c>
      <c r="O560" s="1" t="str">
        <f>IF(BRF_CONTAS_A_PAGAR[[#This Row],[DATA DO PAGT]]="","",TEXT(BRF_CONTAS_A_PAGAR[[#This Row],[DATA DO PAGT]],"AAAA"))</f>
        <v>2023</v>
      </c>
      <c r="P560" s="1" t="str">
        <f>UPPER(IF(BRF_CONTAS_A_PAGAR[[#This Row],[DATA DO PAGT]]="","",TEXT(BRF_CONTAS_A_PAGAR[[#This Row],[DATA DO PAGT]],"MMM")))</f>
        <v>JUN</v>
      </c>
      <c r="Q560" s="1">
        <f>IFERROR(INDEX(BRF_MÊS_A_PAGAR[NUN_MÊS],MATCH(BRF_CONTAS_A_PAGAR[[#This Row],[MÊS_VENC]],BRF_MÊS_A_PAGAR[MÊS],0)),"")</f>
        <v>6</v>
      </c>
      <c r="R560" s="1">
        <f>IF(BRF_CONTAS_A_PAGAR[[#This Row],[MÊS_PGT]]="","",IFERROR(INDEX(BRF_MÊS_A_PAGAR[NUN_MÊS],MATCH(BRF_CONTAS_A_PAGAR[[#This Row],[MÊS_PGT]],BRF_MÊS_A_PAGAR[MÊS],0)),""))</f>
        <v>6</v>
      </c>
    </row>
    <row r="561" spans="1:18" x14ac:dyDescent="0.2">
      <c r="A561" s="3">
        <v>45092</v>
      </c>
      <c r="B561" s="1" t="s">
        <v>1216</v>
      </c>
      <c r="E561" s="4">
        <v>380.54</v>
      </c>
      <c r="F561" s="3">
        <v>45092</v>
      </c>
      <c r="G561" s="1" t="s">
        <v>1338</v>
      </c>
      <c r="H561" s="1" t="s">
        <v>1416</v>
      </c>
      <c r="I561" s="1" t="s">
        <v>1501</v>
      </c>
      <c r="J561" s="1" t="s">
        <v>1347</v>
      </c>
      <c r="K561" s="1" t="s">
        <v>1516</v>
      </c>
      <c r="M561" s="1" t="str">
        <f>TEXT(BRF_CONTAS_A_PAGAR[[#This Row],[DATA VENC]],"AAAA")</f>
        <v>2023</v>
      </c>
      <c r="N561" s="1" t="str">
        <f>UPPER(TEXT(BRF_CONTAS_A_PAGAR[[#This Row],[DATA VENC]],"MMM"))</f>
        <v>JUN</v>
      </c>
      <c r="O561" s="1" t="str">
        <f>IF(BRF_CONTAS_A_PAGAR[[#This Row],[DATA DO PAGT]]="","",TEXT(BRF_CONTAS_A_PAGAR[[#This Row],[DATA DO PAGT]],"AAAA"))</f>
        <v>2023</v>
      </c>
      <c r="P561" s="1" t="str">
        <f>UPPER(IF(BRF_CONTAS_A_PAGAR[[#This Row],[DATA DO PAGT]]="","",TEXT(BRF_CONTAS_A_PAGAR[[#This Row],[DATA DO PAGT]],"MMM")))</f>
        <v>JUN</v>
      </c>
      <c r="Q561" s="1">
        <f>IFERROR(INDEX(BRF_MÊS_A_PAGAR[NUN_MÊS],MATCH(BRF_CONTAS_A_PAGAR[[#This Row],[MÊS_VENC]],BRF_MÊS_A_PAGAR[MÊS],0)),"")</f>
        <v>6</v>
      </c>
      <c r="R561" s="1">
        <f>IF(BRF_CONTAS_A_PAGAR[[#This Row],[MÊS_PGT]]="","",IFERROR(INDEX(BRF_MÊS_A_PAGAR[NUN_MÊS],MATCH(BRF_CONTAS_A_PAGAR[[#This Row],[MÊS_PGT]],BRF_MÊS_A_PAGAR[MÊS],0)),""))</f>
        <v>6</v>
      </c>
    </row>
    <row r="562" spans="1:18" x14ac:dyDescent="0.2">
      <c r="A562" s="3">
        <v>45094</v>
      </c>
      <c r="B562" s="1" t="s">
        <v>1157</v>
      </c>
      <c r="E562" s="4">
        <v>328.64</v>
      </c>
      <c r="F562" s="3">
        <v>45094</v>
      </c>
      <c r="G562" s="1" t="s">
        <v>1338</v>
      </c>
      <c r="H562" s="1" t="s">
        <v>1416</v>
      </c>
      <c r="I562" s="1" t="s">
        <v>1499</v>
      </c>
      <c r="J562" s="1" t="s">
        <v>1347</v>
      </c>
      <c r="K562" s="1" t="s">
        <v>1516</v>
      </c>
      <c r="M562" s="1" t="str">
        <f>TEXT(BRF_CONTAS_A_PAGAR[[#This Row],[DATA VENC]],"AAAA")</f>
        <v>2023</v>
      </c>
      <c r="N562" s="1" t="str">
        <f>UPPER(TEXT(BRF_CONTAS_A_PAGAR[[#This Row],[DATA VENC]],"MMM"))</f>
        <v>JUN</v>
      </c>
      <c r="O562" s="1" t="str">
        <f>IF(BRF_CONTAS_A_PAGAR[[#This Row],[DATA DO PAGT]]="","",TEXT(BRF_CONTAS_A_PAGAR[[#This Row],[DATA DO PAGT]],"AAAA"))</f>
        <v>2023</v>
      </c>
      <c r="P562" s="1" t="str">
        <f>UPPER(IF(BRF_CONTAS_A_PAGAR[[#This Row],[DATA DO PAGT]]="","",TEXT(BRF_CONTAS_A_PAGAR[[#This Row],[DATA DO PAGT]],"MMM")))</f>
        <v>JUN</v>
      </c>
      <c r="Q562" s="1">
        <f>IFERROR(INDEX(BRF_MÊS_A_PAGAR[NUN_MÊS],MATCH(BRF_CONTAS_A_PAGAR[[#This Row],[MÊS_VENC]],BRF_MÊS_A_PAGAR[MÊS],0)),"")</f>
        <v>6</v>
      </c>
      <c r="R562" s="1">
        <f>IF(BRF_CONTAS_A_PAGAR[[#This Row],[MÊS_PGT]]="","",IFERROR(INDEX(BRF_MÊS_A_PAGAR[NUN_MÊS],MATCH(BRF_CONTAS_A_PAGAR[[#This Row],[MÊS_PGT]],BRF_MÊS_A_PAGAR[MÊS],0)),""))</f>
        <v>6</v>
      </c>
    </row>
    <row r="563" spans="1:18" x14ac:dyDescent="0.2">
      <c r="A563" s="3">
        <v>45079</v>
      </c>
      <c r="B563" s="1" t="s">
        <v>1163</v>
      </c>
      <c r="C563" s="1" t="s">
        <v>1341</v>
      </c>
      <c r="E563" s="4">
        <v>14785.65</v>
      </c>
      <c r="F563" s="3">
        <v>45096</v>
      </c>
      <c r="G563" s="1" t="s">
        <v>1338</v>
      </c>
      <c r="H563" s="1" t="s">
        <v>1416</v>
      </c>
      <c r="I563" s="1" t="s">
        <v>1436</v>
      </c>
      <c r="J563" s="1" t="s">
        <v>1347</v>
      </c>
      <c r="K563" s="1" t="s">
        <v>1348</v>
      </c>
      <c r="M563" s="1" t="str">
        <f>TEXT(BRF_CONTAS_A_PAGAR[[#This Row],[DATA VENC]],"AAAA")</f>
        <v>2023</v>
      </c>
      <c r="N563" s="1" t="str">
        <f>UPPER(TEXT(BRF_CONTAS_A_PAGAR[[#This Row],[DATA VENC]],"MMM"))</f>
        <v>JUN</v>
      </c>
      <c r="O563" s="1" t="str">
        <f>IF(BRF_CONTAS_A_PAGAR[[#This Row],[DATA DO PAGT]]="","",TEXT(BRF_CONTAS_A_PAGAR[[#This Row],[DATA DO PAGT]],"AAAA"))</f>
        <v>2023</v>
      </c>
      <c r="P563" s="1" t="str">
        <f>UPPER(IF(BRF_CONTAS_A_PAGAR[[#This Row],[DATA DO PAGT]]="","",TEXT(BRF_CONTAS_A_PAGAR[[#This Row],[DATA DO PAGT]],"MMM")))</f>
        <v>JUN</v>
      </c>
      <c r="Q563" s="1">
        <f>IFERROR(INDEX(BRF_MÊS_A_PAGAR[NUN_MÊS],MATCH(BRF_CONTAS_A_PAGAR[[#This Row],[MÊS_VENC]],BRF_MÊS_A_PAGAR[MÊS],0)),"")</f>
        <v>6</v>
      </c>
      <c r="R563" s="1">
        <f>IF(BRF_CONTAS_A_PAGAR[[#This Row],[MÊS_PGT]]="","",IFERROR(INDEX(BRF_MÊS_A_PAGAR[NUN_MÊS],MATCH(BRF_CONTAS_A_PAGAR[[#This Row],[MÊS_PGT]],BRF_MÊS_A_PAGAR[MÊS],0)),""))</f>
        <v>6</v>
      </c>
    </row>
    <row r="564" spans="1:18" x14ac:dyDescent="0.2">
      <c r="A564" s="3">
        <v>45096</v>
      </c>
      <c r="B564" s="1" t="s">
        <v>3373</v>
      </c>
      <c r="E564" s="4">
        <v>106.52</v>
      </c>
      <c r="F564" s="3">
        <v>45096</v>
      </c>
      <c r="G564" s="1" t="s">
        <v>1338</v>
      </c>
      <c r="H564" s="1" t="s">
        <v>1416</v>
      </c>
      <c r="I564" s="1" t="s">
        <v>1500</v>
      </c>
      <c r="J564" s="1" t="s">
        <v>1347</v>
      </c>
      <c r="K564" s="1" t="s">
        <v>1516</v>
      </c>
      <c r="L564" s="1" t="s">
        <v>3374</v>
      </c>
      <c r="M564" s="1" t="str">
        <f>TEXT(BRF_CONTAS_A_PAGAR[[#This Row],[DATA VENC]],"AAAA")</f>
        <v>2023</v>
      </c>
      <c r="N564" s="1" t="str">
        <f>UPPER(TEXT(BRF_CONTAS_A_PAGAR[[#This Row],[DATA VENC]],"MMM"))</f>
        <v>JUN</v>
      </c>
      <c r="O564" s="1" t="str">
        <f>IF(BRF_CONTAS_A_PAGAR[[#This Row],[DATA DO PAGT]]="","",TEXT(BRF_CONTAS_A_PAGAR[[#This Row],[DATA DO PAGT]],"AAAA"))</f>
        <v>2023</v>
      </c>
      <c r="P564" s="1" t="str">
        <f>UPPER(IF(BRF_CONTAS_A_PAGAR[[#This Row],[DATA DO PAGT]]="","",TEXT(BRF_CONTAS_A_PAGAR[[#This Row],[DATA DO PAGT]],"MMM")))</f>
        <v>JUN</v>
      </c>
      <c r="Q564" s="1">
        <f>IFERROR(INDEX(BRF_MÊS_A_PAGAR[NUN_MÊS],MATCH(BRF_CONTAS_A_PAGAR[[#This Row],[MÊS_VENC]],BRF_MÊS_A_PAGAR[MÊS],0)),"")</f>
        <v>6</v>
      </c>
      <c r="R564" s="1">
        <f>IF(BRF_CONTAS_A_PAGAR[[#This Row],[MÊS_PGT]]="","",IFERROR(INDEX(BRF_MÊS_A_PAGAR[NUN_MÊS],MATCH(BRF_CONTAS_A_PAGAR[[#This Row],[MÊS_PGT]],BRF_MÊS_A_PAGAR[MÊS],0)),""))</f>
        <v>6</v>
      </c>
    </row>
    <row r="565" spans="1:18" x14ac:dyDescent="0.2">
      <c r="A565" s="3">
        <v>45097</v>
      </c>
      <c r="B565" s="1" t="s">
        <v>1220</v>
      </c>
      <c r="E565" s="4">
        <v>750</v>
      </c>
      <c r="F565" s="3">
        <v>45097</v>
      </c>
      <c r="G565" s="1" t="s">
        <v>1338</v>
      </c>
      <c r="H565" s="1" t="s">
        <v>1416</v>
      </c>
      <c r="I565" s="1" t="s">
        <v>3457</v>
      </c>
      <c r="J565" s="1" t="s">
        <v>1417</v>
      </c>
      <c r="K565" s="1" t="s">
        <v>1348</v>
      </c>
      <c r="M565" s="1" t="str">
        <f>TEXT(BRF_CONTAS_A_PAGAR[[#This Row],[DATA VENC]],"AAAA")</f>
        <v>2023</v>
      </c>
      <c r="N565" s="1" t="str">
        <f>UPPER(TEXT(BRF_CONTAS_A_PAGAR[[#This Row],[DATA VENC]],"MMM"))</f>
        <v>JUN</v>
      </c>
      <c r="O565" s="1" t="str">
        <f>IF(BRF_CONTAS_A_PAGAR[[#This Row],[DATA DO PAGT]]="","",TEXT(BRF_CONTAS_A_PAGAR[[#This Row],[DATA DO PAGT]],"AAAA"))</f>
        <v>2023</v>
      </c>
      <c r="P565" s="1" t="str">
        <f>UPPER(IF(BRF_CONTAS_A_PAGAR[[#This Row],[DATA DO PAGT]]="","",TEXT(BRF_CONTAS_A_PAGAR[[#This Row],[DATA DO PAGT]],"MMM")))</f>
        <v>JUN</v>
      </c>
      <c r="Q565" s="1">
        <f>IFERROR(INDEX(BRF_MÊS_A_PAGAR[NUN_MÊS],MATCH(BRF_CONTAS_A_PAGAR[[#This Row],[MÊS_VENC]],BRF_MÊS_A_PAGAR[MÊS],0)),"")</f>
        <v>6</v>
      </c>
      <c r="R565" s="1">
        <f>IF(BRF_CONTAS_A_PAGAR[[#This Row],[MÊS_PGT]]="","",IFERROR(INDEX(BRF_MÊS_A_PAGAR[NUN_MÊS],MATCH(BRF_CONTAS_A_PAGAR[[#This Row],[MÊS_PGT]],BRF_MÊS_A_PAGAR[MÊS],0)),""))</f>
        <v>6</v>
      </c>
    </row>
    <row r="566" spans="1:18" x14ac:dyDescent="0.2">
      <c r="A566" s="3">
        <v>45097</v>
      </c>
      <c r="B566" s="1" t="s">
        <v>1222</v>
      </c>
      <c r="E566" s="4">
        <v>282.58</v>
      </c>
      <c r="F566" s="3">
        <v>45097</v>
      </c>
      <c r="G566" s="1" t="s">
        <v>1338</v>
      </c>
      <c r="H566" s="1" t="s">
        <v>1416</v>
      </c>
      <c r="I566" s="1" t="s">
        <v>3457</v>
      </c>
      <c r="J566" s="1" t="s">
        <v>1417</v>
      </c>
      <c r="K566" s="1" t="s">
        <v>1348</v>
      </c>
      <c r="M566" s="1" t="str">
        <f>TEXT(BRF_CONTAS_A_PAGAR[[#This Row],[DATA VENC]],"AAAA")</f>
        <v>2023</v>
      </c>
      <c r="N566" s="1" t="str">
        <f>UPPER(TEXT(BRF_CONTAS_A_PAGAR[[#This Row],[DATA VENC]],"MMM"))</f>
        <v>JUN</v>
      </c>
      <c r="O566" s="1" t="str">
        <f>IF(BRF_CONTAS_A_PAGAR[[#This Row],[DATA DO PAGT]]="","",TEXT(BRF_CONTAS_A_PAGAR[[#This Row],[DATA DO PAGT]],"AAAA"))</f>
        <v>2023</v>
      </c>
      <c r="P566" s="1" t="str">
        <f>UPPER(IF(BRF_CONTAS_A_PAGAR[[#This Row],[DATA DO PAGT]]="","",TEXT(BRF_CONTAS_A_PAGAR[[#This Row],[DATA DO PAGT]],"MMM")))</f>
        <v>JUN</v>
      </c>
      <c r="Q566" s="1">
        <f>IFERROR(INDEX(BRF_MÊS_A_PAGAR[NUN_MÊS],MATCH(BRF_CONTAS_A_PAGAR[[#This Row],[MÊS_VENC]],BRF_MÊS_A_PAGAR[MÊS],0)),"")</f>
        <v>6</v>
      </c>
      <c r="R566" s="1">
        <f>IF(BRF_CONTAS_A_PAGAR[[#This Row],[MÊS_PGT]]="","",IFERROR(INDEX(BRF_MÊS_A_PAGAR[NUN_MÊS],MATCH(BRF_CONTAS_A_PAGAR[[#This Row],[MÊS_PGT]],BRF_MÊS_A_PAGAR[MÊS],0)),""))</f>
        <v>6</v>
      </c>
    </row>
    <row r="567" spans="1:18" x14ac:dyDescent="0.2">
      <c r="A567" s="3">
        <v>45097</v>
      </c>
      <c r="B567" s="1" t="s">
        <v>1219</v>
      </c>
      <c r="E567" s="4">
        <v>397.5</v>
      </c>
      <c r="F567" s="3">
        <v>45097</v>
      </c>
      <c r="G567" s="1" t="s">
        <v>1338</v>
      </c>
      <c r="H567" s="1" t="s">
        <v>1416</v>
      </c>
      <c r="I567" s="1" t="s">
        <v>1438</v>
      </c>
      <c r="J567" s="1" t="s">
        <v>1347</v>
      </c>
      <c r="K567" s="1" t="s">
        <v>1503</v>
      </c>
      <c r="M567" s="1" t="str">
        <f>TEXT(BRF_CONTAS_A_PAGAR[[#This Row],[DATA VENC]],"AAAA")</f>
        <v>2023</v>
      </c>
      <c r="N567" s="1" t="str">
        <f>UPPER(TEXT(BRF_CONTAS_A_PAGAR[[#This Row],[DATA VENC]],"MMM"))</f>
        <v>JUN</v>
      </c>
      <c r="O567" s="1" t="str">
        <f>IF(BRF_CONTAS_A_PAGAR[[#This Row],[DATA DO PAGT]]="","",TEXT(BRF_CONTAS_A_PAGAR[[#This Row],[DATA DO PAGT]],"AAAA"))</f>
        <v>2023</v>
      </c>
      <c r="P567" s="1" t="str">
        <f>UPPER(IF(BRF_CONTAS_A_PAGAR[[#This Row],[DATA DO PAGT]]="","",TEXT(BRF_CONTAS_A_PAGAR[[#This Row],[DATA DO PAGT]],"MMM")))</f>
        <v>JUN</v>
      </c>
      <c r="Q567" s="1">
        <f>IFERROR(INDEX(BRF_MÊS_A_PAGAR[NUN_MÊS],MATCH(BRF_CONTAS_A_PAGAR[[#This Row],[MÊS_VENC]],BRF_MÊS_A_PAGAR[MÊS],0)),"")</f>
        <v>6</v>
      </c>
      <c r="R567" s="1">
        <f>IF(BRF_CONTAS_A_PAGAR[[#This Row],[MÊS_PGT]]="","",IFERROR(INDEX(BRF_MÊS_A_PAGAR[NUN_MÊS],MATCH(BRF_CONTAS_A_PAGAR[[#This Row],[MÊS_PGT]],BRF_MÊS_A_PAGAR[MÊS],0)),""))</f>
        <v>6</v>
      </c>
    </row>
    <row r="568" spans="1:18" x14ac:dyDescent="0.2">
      <c r="A568" s="3">
        <v>45097</v>
      </c>
      <c r="B568" s="1" t="s">
        <v>1221</v>
      </c>
      <c r="E568" s="4">
        <v>814.03</v>
      </c>
      <c r="F568" s="3">
        <v>45097</v>
      </c>
      <c r="G568" s="1" t="s">
        <v>1338</v>
      </c>
      <c r="H568" s="1" t="s">
        <v>1416</v>
      </c>
      <c r="I568" s="1" t="s">
        <v>1511</v>
      </c>
      <c r="J568" s="1" t="s">
        <v>1347</v>
      </c>
      <c r="K568" s="1" t="s">
        <v>1503</v>
      </c>
      <c r="M568" s="1" t="str">
        <f>TEXT(BRF_CONTAS_A_PAGAR[[#This Row],[DATA VENC]],"AAAA")</f>
        <v>2023</v>
      </c>
      <c r="N568" s="1" t="str">
        <f>UPPER(TEXT(BRF_CONTAS_A_PAGAR[[#This Row],[DATA VENC]],"MMM"))</f>
        <v>JUN</v>
      </c>
      <c r="O568" s="1" t="str">
        <f>IF(BRF_CONTAS_A_PAGAR[[#This Row],[DATA DO PAGT]]="","",TEXT(BRF_CONTAS_A_PAGAR[[#This Row],[DATA DO PAGT]],"AAAA"))</f>
        <v>2023</v>
      </c>
      <c r="P568" s="1" t="str">
        <f>UPPER(IF(BRF_CONTAS_A_PAGAR[[#This Row],[DATA DO PAGT]]="","",TEXT(BRF_CONTAS_A_PAGAR[[#This Row],[DATA DO PAGT]],"MMM")))</f>
        <v>JUN</v>
      </c>
      <c r="Q568" s="1">
        <f>IFERROR(INDEX(BRF_MÊS_A_PAGAR[NUN_MÊS],MATCH(BRF_CONTAS_A_PAGAR[[#This Row],[MÊS_VENC]],BRF_MÊS_A_PAGAR[MÊS],0)),"")</f>
        <v>6</v>
      </c>
      <c r="R568" s="1">
        <f>IF(BRF_CONTAS_A_PAGAR[[#This Row],[MÊS_PGT]]="","",IFERROR(INDEX(BRF_MÊS_A_PAGAR[NUN_MÊS],MATCH(BRF_CONTAS_A_PAGAR[[#This Row],[MÊS_PGT]],BRF_MÊS_A_PAGAR[MÊS],0)),""))</f>
        <v>6</v>
      </c>
    </row>
    <row r="569" spans="1:18" x14ac:dyDescent="0.2">
      <c r="A569" s="3">
        <v>45097</v>
      </c>
      <c r="B569" s="1" t="s">
        <v>3405</v>
      </c>
      <c r="E569" s="4">
        <v>6809.86</v>
      </c>
      <c r="F569" s="3">
        <v>45097</v>
      </c>
      <c r="G569" s="1" t="s">
        <v>1338</v>
      </c>
      <c r="H569" s="1" t="s">
        <v>1416</v>
      </c>
      <c r="I569" s="1" t="s">
        <v>3412</v>
      </c>
      <c r="J569" s="1" t="s">
        <v>1347</v>
      </c>
      <c r="K569" s="1" t="s">
        <v>1503</v>
      </c>
      <c r="M569" s="1" t="str">
        <f>TEXT(BRF_CONTAS_A_PAGAR[[#This Row],[DATA VENC]],"AAAA")</f>
        <v>2023</v>
      </c>
      <c r="N569" s="1" t="str">
        <f>UPPER(TEXT(BRF_CONTAS_A_PAGAR[[#This Row],[DATA VENC]],"MMM"))</f>
        <v>JUN</v>
      </c>
      <c r="O569" s="1" t="str">
        <f>IF(BRF_CONTAS_A_PAGAR[[#This Row],[DATA DO PAGT]]="","",TEXT(BRF_CONTAS_A_PAGAR[[#This Row],[DATA DO PAGT]],"AAAA"))</f>
        <v>2023</v>
      </c>
      <c r="P569" s="1" t="str">
        <f>UPPER(IF(BRF_CONTAS_A_PAGAR[[#This Row],[DATA DO PAGT]]="","",TEXT(BRF_CONTAS_A_PAGAR[[#This Row],[DATA DO PAGT]],"MMM")))</f>
        <v>JUN</v>
      </c>
      <c r="Q569" s="1">
        <f>IFERROR(INDEX(BRF_MÊS_A_PAGAR[NUN_MÊS],MATCH(BRF_CONTAS_A_PAGAR[[#This Row],[MÊS_VENC]],BRF_MÊS_A_PAGAR[MÊS],0)),"")</f>
        <v>6</v>
      </c>
      <c r="R569" s="1">
        <f>IF(BRF_CONTAS_A_PAGAR[[#This Row],[MÊS_PGT]]="","",IFERROR(INDEX(BRF_MÊS_A_PAGAR[NUN_MÊS],MATCH(BRF_CONTAS_A_PAGAR[[#This Row],[MÊS_PGT]],BRF_MÊS_A_PAGAR[MÊS],0)),""))</f>
        <v>6</v>
      </c>
    </row>
    <row r="570" spans="1:18" x14ac:dyDescent="0.2">
      <c r="A570" s="3">
        <v>45097</v>
      </c>
      <c r="B570" s="1" t="s">
        <v>1159</v>
      </c>
      <c r="E570" s="4">
        <v>137.30000000000001</v>
      </c>
      <c r="F570" s="3">
        <v>45097</v>
      </c>
      <c r="G570" s="1" t="s">
        <v>1338</v>
      </c>
      <c r="H570" s="1" t="s">
        <v>1416</v>
      </c>
      <c r="I570" s="1" t="s">
        <v>1499</v>
      </c>
      <c r="J570" s="1" t="s">
        <v>1347</v>
      </c>
      <c r="K570" s="1" t="s">
        <v>1516</v>
      </c>
      <c r="M570" s="1" t="str">
        <f>TEXT(BRF_CONTAS_A_PAGAR[[#This Row],[DATA VENC]],"AAAA")</f>
        <v>2023</v>
      </c>
      <c r="N570" s="1" t="str">
        <f>UPPER(TEXT(BRF_CONTAS_A_PAGAR[[#This Row],[DATA VENC]],"MMM"))</f>
        <v>JUN</v>
      </c>
      <c r="O570" s="1" t="str">
        <f>IF(BRF_CONTAS_A_PAGAR[[#This Row],[DATA DO PAGT]]="","",TEXT(BRF_CONTAS_A_PAGAR[[#This Row],[DATA DO PAGT]],"AAAA"))</f>
        <v>2023</v>
      </c>
      <c r="P570" s="1" t="str">
        <f>UPPER(IF(BRF_CONTAS_A_PAGAR[[#This Row],[DATA DO PAGT]]="","",TEXT(BRF_CONTAS_A_PAGAR[[#This Row],[DATA DO PAGT]],"MMM")))</f>
        <v>JUN</v>
      </c>
      <c r="Q570" s="1">
        <f>IFERROR(INDEX(BRF_MÊS_A_PAGAR[NUN_MÊS],MATCH(BRF_CONTAS_A_PAGAR[[#This Row],[MÊS_VENC]],BRF_MÊS_A_PAGAR[MÊS],0)),"")</f>
        <v>6</v>
      </c>
      <c r="R570" s="1">
        <f>IF(BRF_CONTAS_A_PAGAR[[#This Row],[MÊS_PGT]]="","",IFERROR(INDEX(BRF_MÊS_A_PAGAR[NUN_MÊS],MATCH(BRF_CONTAS_A_PAGAR[[#This Row],[MÊS_PGT]],BRF_MÊS_A_PAGAR[MÊS],0)),""))</f>
        <v>6</v>
      </c>
    </row>
    <row r="571" spans="1:18" x14ac:dyDescent="0.2">
      <c r="A571" s="3">
        <v>45098</v>
      </c>
      <c r="B571" s="1" t="s">
        <v>1223</v>
      </c>
      <c r="E571" s="4">
        <v>299.08</v>
      </c>
      <c r="F571" s="3">
        <v>45098</v>
      </c>
      <c r="G571" s="1" t="s">
        <v>1338</v>
      </c>
      <c r="H571" s="1" t="s">
        <v>1416</v>
      </c>
      <c r="I571" s="1" t="s">
        <v>3457</v>
      </c>
      <c r="J571" s="1" t="s">
        <v>1417</v>
      </c>
      <c r="K571" s="1" t="s">
        <v>1348</v>
      </c>
      <c r="M571" s="1" t="str">
        <f>TEXT(BRF_CONTAS_A_PAGAR[[#This Row],[DATA VENC]],"AAAA")</f>
        <v>2023</v>
      </c>
      <c r="N571" s="1" t="str">
        <f>UPPER(TEXT(BRF_CONTAS_A_PAGAR[[#This Row],[DATA VENC]],"MMM"))</f>
        <v>JUN</v>
      </c>
      <c r="O571" s="1" t="str">
        <f>IF(BRF_CONTAS_A_PAGAR[[#This Row],[DATA DO PAGT]]="","",TEXT(BRF_CONTAS_A_PAGAR[[#This Row],[DATA DO PAGT]],"AAAA"))</f>
        <v>2023</v>
      </c>
      <c r="P571" s="1" t="str">
        <f>UPPER(IF(BRF_CONTAS_A_PAGAR[[#This Row],[DATA DO PAGT]]="","",TEXT(BRF_CONTAS_A_PAGAR[[#This Row],[DATA DO PAGT]],"MMM")))</f>
        <v>JUN</v>
      </c>
      <c r="Q571" s="1">
        <f>IFERROR(INDEX(BRF_MÊS_A_PAGAR[NUN_MÊS],MATCH(BRF_CONTAS_A_PAGAR[[#This Row],[MÊS_VENC]],BRF_MÊS_A_PAGAR[MÊS],0)),"")</f>
        <v>6</v>
      </c>
      <c r="R571" s="1">
        <f>IF(BRF_CONTAS_A_PAGAR[[#This Row],[MÊS_PGT]]="","",IFERROR(INDEX(BRF_MÊS_A_PAGAR[NUN_MÊS],MATCH(BRF_CONTAS_A_PAGAR[[#This Row],[MÊS_PGT]],BRF_MÊS_A_PAGAR[MÊS],0)),""))</f>
        <v>6</v>
      </c>
    </row>
    <row r="572" spans="1:18" x14ac:dyDescent="0.2">
      <c r="A572" s="3">
        <v>45098</v>
      </c>
      <c r="B572" s="1" t="s">
        <v>1224</v>
      </c>
      <c r="E572" s="4">
        <v>270</v>
      </c>
      <c r="F572" s="3">
        <v>45098</v>
      </c>
      <c r="G572" s="1" t="s">
        <v>1338</v>
      </c>
      <c r="H572" s="1" t="s">
        <v>1416</v>
      </c>
      <c r="I572" s="1" t="s">
        <v>3457</v>
      </c>
      <c r="J572" s="1" t="s">
        <v>1417</v>
      </c>
      <c r="K572" s="1" t="s">
        <v>1348</v>
      </c>
      <c r="M572" s="1" t="str">
        <f>TEXT(BRF_CONTAS_A_PAGAR[[#This Row],[DATA VENC]],"AAAA")</f>
        <v>2023</v>
      </c>
      <c r="N572" s="1" t="str">
        <f>UPPER(TEXT(BRF_CONTAS_A_PAGAR[[#This Row],[DATA VENC]],"MMM"))</f>
        <v>JUN</v>
      </c>
      <c r="O572" s="1" t="str">
        <f>IF(BRF_CONTAS_A_PAGAR[[#This Row],[DATA DO PAGT]]="","",TEXT(BRF_CONTAS_A_PAGAR[[#This Row],[DATA DO PAGT]],"AAAA"))</f>
        <v>2023</v>
      </c>
      <c r="P572" s="1" t="str">
        <f>UPPER(IF(BRF_CONTAS_A_PAGAR[[#This Row],[DATA DO PAGT]]="","",TEXT(BRF_CONTAS_A_PAGAR[[#This Row],[DATA DO PAGT]],"MMM")))</f>
        <v>JUN</v>
      </c>
      <c r="Q572" s="1">
        <f>IFERROR(INDEX(BRF_MÊS_A_PAGAR[NUN_MÊS],MATCH(BRF_CONTAS_A_PAGAR[[#This Row],[MÊS_VENC]],BRF_MÊS_A_PAGAR[MÊS],0)),"")</f>
        <v>6</v>
      </c>
      <c r="R572" s="1">
        <f>IF(BRF_CONTAS_A_PAGAR[[#This Row],[MÊS_PGT]]="","",IFERROR(INDEX(BRF_MÊS_A_PAGAR[NUN_MÊS],MATCH(BRF_CONTAS_A_PAGAR[[#This Row],[MÊS_PGT]],BRF_MÊS_A_PAGAR[MÊS],0)),""))</f>
        <v>6</v>
      </c>
    </row>
    <row r="573" spans="1:18" x14ac:dyDescent="0.2">
      <c r="A573" s="3">
        <v>45098</v>
      </c>
      <c r="B573" s="1" t="s">
        <v>1160</v>
      </c>
      <c r="E573" s="4">
        <v>244.64</v>
      </c>
      <c r="F573" s="3">
        <v>45098</v>
      </c>
      <c r="G573" s="1" t="s">
        <v>1338</v>
      </c>
      <c r="H573" s="1" t="s">
        <v>1416</v>
      </c>
      <c r="I573" s="1" t="s">
        <v>1499</v>
      </c>
      <c r="J573" s="1" t="s">
        <v>1347</v>
      </c>
      <c r="K573" s="1" t="s">
        <v>1516</v>
      </c>
      <c r="M573" s="1" t="str">
        <f>TEXT(BRF_CONTAS_A_PAGAR[[#This Row],[DATA VENC]],"AAAA")</f>
        <v>2023</v>
      </c>
      <c r="N573" s="1" t="str">
        <f>UPPER(TEXT(BRF_CONTAS_A_PAGAR[[#This Row],[DATA VENC]],"MMM"))</f>
        <v>JUN</v>
      </c>
      <c r="O573" s="1" t="str">
        <f>IF(BRF_CONTAS_A_PAGAR[[#This Row],[DATA DO PAGT]]="","",TEXT(BRF_CONTAS_A_PAGAR[[#This Row],[DATA DO PAGT]],"AAAA"))</f>
        <v>2023</v>
      </c>
      <c r="P573" s="1" t="str">
        <f>UPPER(IF(BRF_CONTAS_A_PAGAR[[#This Row],[DATA DO PAGT]]="","",TEXT(BRF_CONTAS_A_PAGAR[[#This Row],[DATA DO PAGT]],"MMM")))</f>
        <v>JUN</v>
      </c>
      <c r="Q573" s="1">
        <f>IFERROR(INDEX(BRF_MÊS_A_PAGAR[NUN_MÊS],MATCH(BRF_CONTAS_A_PAGAR[[#This Row],[MÊS_VENC]],BRF_MÊS_A_PAGAR[MÊS],0)),"")</f>
        <v>6</v>
      </c>
      <c r="R573" s="1">
        <f>IF(BRF_CONTAS_A_PAGAR[[#This Row],[MÊS_PGT]]="","",IFERROR(INDEX(BRF_MÊS_A_PAGAR[NUN_MÊS],MATCH(BRF_CONTAS_A_PAGAR[[#This Row],[MÊS_PGT]],BRF_MÊS_A_PAGAR[MÊS],0)),""))</f>
        <v>6</v>
      </c>
    </row>
    <row r="574" spans="1:18" x14ac:dyDescent="0.2">
      <c r="A574" s="3">
        <v>45099</v>
      </c>
      <c r="B574" s="1" t="s">
        <v>1225</v>
      </c>
      <c r="E574" s="4">
        <v>134.6</v>
      </c>
      <c r="F574" s="3">
        <v>45099</v>
      </c>
      <c r="G574" s="1" t="s">
        <v>1338</v>
      </c>
      <c r="H574" s="1" t="s">
        <v>1416</v>
      </c>
      <c r="I574" s="1" t="s">
        <v>3457</v>
      </c>
      <c r="J574" s="1" t="s">
        <v>1417</v>
      </c>
      <c r="K574" s="1" t="s">
        <v>1348</v>
      </c>
      <c r="M574" s="1" t="str">
        <f>TEXT(BRF_CONTAS_A_PAGAR[[#This Row],[DATA VENC]],"AAAA")</f>
        <v>2023</v>
      </c>
      <c r="N574" s="1" t="str">
        <f>UPPER(TEXT(BRF_CONTAS_A_PAGAR[[#This Row],[DATA VENC]],"MMM"))</f>
        <v>JUN</v>
      </c>
      <c r="O574" s="1" t="str">
        <f>IF(BRF_CONTAS_A_PAGAR[[#This Row],[DATA DO PAGT]]="","",TEXT(BRF_CONTAS_A_PAGAR[[#This Row],[DATA DO PAGT]],"AAAA"))</f>
        <v>2023</v>
      </c>
      <c r="P574" s="1" t="str">
        <f>UPPER(IF(BRF_CONTAS_A_PAGAR[[#This Row],[DATA DO PAGT]]="","",TEXT(BRF_CONTAS_A_PAGAR[[#This Row],[DATA DO PAGT]],"MMM")))</f>
        <v>JUN</v>
      </c>
      <c r="Q574" s="1">
        <f>IFERROR(INDEX(BRF_MÊS_A_PAGAR[NUN_MÊS],MATCH(BRF_CONTAS_A_PAGAR[[#This Row],[MÊS_VENC]],BRF_MÊS_A_PAGAR[MÊS],0)),"")</f>
        <v>6</v>
      </c>
      <c r="R574" s="1">
        <f>IF(BRF_CONTAS_A_PAGAR[[#This Row],[MÊS_PGT]]="","",IFERROR(INDEX(BRF_MÊS_A_PAGAR[NUN_MÊS],MATCH(BRF_CONTAS_A_PAGAR[[#This Row],[MÊS_PGT]],BRF_MÊS_A_PAGAR[MÊS],0)),""))</f>
        <v>6</v>
      </c>
    </row>
    <row r="575" spans="1:18" x14ac:dyDescent="0.2">
      <c r="A575" s="3">
        <v>45101</v>
      </c>
      <c r="B575" s="1" t="s">
        <v>1226</v>
      </c>
      <c r="E575" s="4">
        <v>6043.39</v>
      </c>
      <c r="F575" s="3">
        <v>45103</v>
      </c>
      <c r="G575" s="1" t="s">
        <v>1338</v>
      </c>
      <c r="H575" s="1" t="s">
        <v>1339</v>
      </c>
      <c r="I575" s="1" t="s">
        <v>3456</v>
      </c>
      <c r="J575" s="1" t="s">
        <v>1347</v>
      </c>
      <c r="K575" s="1" t="s">
        <v>1348</v>
      </c>
      <c r="M575" s="1" t="str">
        <f>TEXT(BRF_CONTAS_A_PAGAR[[#This Row],[DATA VENC]],"AAAA")</f>
        <v>2023</v>
      </c>
      <c r="N575" s="1" t="str">
        <f>UPPER(TEXT(BRF_CONTAS_A_PAGAR[[#This Row],[DATA VENC]],"MMM"))</f>
        <v>JUN</v>
      </c>
      <c r="O575" s="1" t="str">
        <f>IF(BRF_CONTAS_A_PAGAR[[#This Row],[DATA DO PAGT]]="","",TEXT(BRF_CONTAS_A_PAGAR[[#This Row],[DATA DO PAGT]],"AAAA"))</f>
        <v>2023</v>
      </c>
      <c r="P575" s="1" t="str">
        <f>UPPER(IF(BRF_CONTAS_A_PAGAR[[#This Row],[DATA DO PAGT]]="","",TEXT(BRF_CONTAS_A_PAGAR[[#This Row],[DATA DO PAGT]],"MMM")))</f>
        <v>JUN</v>
      </c>
      <c r="Q575" s="1">
        <f>IFERROR(INDEX(BRF_MÊS_A_PAGAR[NUN_MÊS],MATCH(BRF_CONTAS_A_PAGAR[[#This Row],[MÊS_VENC]],BRF_MÊS_A_PAGAR[MÊS],0)),"")</f>
        <v>6</v>
      </c>
      <c r="R575" s="1">
        <f>IF(BRF_CONTAS_A_PAGAR[[#This Row],[MÊS_PGT]]="","",IFERROR(INDEX(BRF_MÊS_A_PAGAR[NUN_MÊS],MATCH(BRF_CONTAS_A_PAGAR[[#This Row],[MÊS_PGT]],BRF_MÊS_A_PAGAR[MÊS],0)),""))</f>
        <v>6</v>
      </c>
    </row>
    <row r="576" spans="1:18" x14ac:dyDescent="0.2">
      <c r="A576" s="3">
        <v>45103</v>
      </c>
      <c r="B576" s="1" t="s">
        <v>1394</v>
      </c>
      <c r="E576" s="4">
        <v>7668.63</v>
      </c>
      <c r="F576" s="3">
        <v>45103</v>
      </c>
      <c r="G576" s="1" t="s">
        <v>1338</v>
      </c>
      <c r="H576" s="1" t="s">
        <v>1339</v>
      </c>
      <c r="I576" s="1" t="s">
        <v>3456</v>
      </c>
      <c r="J576" s="1" t="s">
        <v>1347</v>
      </c>
      <c r="K576" s="1" t="s">
        <v>1348</v>
      </c>
      <c r="M576" s="1" t="str">
        <f>TEXT(BRF_CONTAS_A_PAGAR[[#This Row],[DATA VENC]],"AAAA")</f>
        <v>2023</v>
      </c>
      <c r="N576" s="1" t="str">
        <f>UPPER(TEXT(BRF_CONTAS_A_PAGAR[[#This Row],[DATA VENC]],"MMM"))</f>
        <v>JUN</v>
      </c>
      <c r="O576" s="1" t="str">
        <f>IF(BRF_CONTAS_A_PAGAR[[#This Row],[DATA DO PAGT]]="","",TEXT(BRF_CONTAS_A_PAGAR[[#This Row],[DATA DO PAGT]],"AAAA"))</f>
        <v>2023</v>
      </c>
      <c r="P576" s="1" t="str">
        <f>UPPER(IF(BRF_CONTAS_A_PAGAR[[#This Row],[DATA DO PAGT]]="","",TEXT(BRF_CONTAS_A_PAGAR[[#This Row],[DATA DO PAGT]],"MMM")))</f>
        <v>JUN</v>
      </c>
      <c r="Q576" s="1">
        <f>IFERROR(INDEX(BRF_MÊS_A_PAGAR[NUN_MÊS],MATCH(BRF_CONTAS_A_PAGAR[[#This Row],[MÊS_VENC]],BRF_MÊS_A_PAGAR[MÊS],0)),"")</f>
        <v>6</v>
      </c>
      <c r="R576" s="1">
        <f>IF(BRF_CONTAS_A_PAGAR[[#This Row],[MÊS_PGT]]="","",IFERROR(INDEX(BRF_MÊS_A_PAGAR[NUN_MÊS],MATCH(BRF_CONTAS_A_PAGAR[[#This Row],[MÊS_PGT]],BRF_MÊS_A_PAGAR[MÊS],0)),""))</f>
        <v>6</v>
      </c>
    </row>
    <row r="577" spans="1:18" x14ac:dyDescent="0.2">
      <c r="A577" s="3">
        <v>45104</v>
      </c>
      <c r="B577" s="1" t="s">
        <v>1230</v>
      </c>
      <c r="E577" s="4">
        <v>99.6</v>
      </c>
      <c r="F577" s="3">
        <v>45105</v>
      </c>
      <c r="G577" s="1" t="s">
        <v>1338</v>
      </c>
      <c r="H577" s="1" t="s">
        <v>1416</v>
      </c>
      <c r="I577" s="1" t="s">
        <v>1515</v>
      </c>
      <c r="J577" s="1" t="s">
        <v>1347</v>
      </c>
      <c r="K577" s="1" t="s">
        <v>1364</v>
      </c>
      <c r="M577" s="1" t="str">
        <f>TEXT(BRF_CONTAS_A_PAGAR[[#This Row],[DATA VENC]],"AAAA")</f>
        <v>2023</v>
      </c>
      <c r="N577" s="1" t="str">
        <f>UPPER(TEXT(BRF_CONTAS_A_PAGAR[[#This Row],[DATA VENC]],"MMM"))</f>
        <v>JUN</v>
      </c>
      <c r="O577" s="1" t="str">
        <f>IF(BRF_CONTAS_A_PAGAR[[#This Row],[DATA DO PAGT]]="","",TEXT(BRF_CONTAS_A_PAGAR[[#This Row],[DATA DO PAGT]],"AAAA"))</f>
        <v>2023</v>
      </c>
      <c r="P577" s="1" t="str">
        <f>UPPER(IF(BRF_CONTAS_A_PAGAR[[#This Row],[DATA DO PAGT]]="","",TEXT(BRF_CONTAS_A_PAGAR[[#This Row],[DATA DO PAGT]],"MMM")))</f>
        <v>JUN</v>
      </c>
      <c r="Q577" s="1">
        <f>IFERROR(INDEX(BRF_MÊS_A_PAGAR[NUN_MÊS],MATCH(BRF_CONTAS_A_PAGAR[[#This Row],[MÊS_VENC]],BRF_MÊS_A_PAGAR[MÊS],0)),"")</f>
        <v>6</v>
      </c>
      <c r="R577" s="1">
        <f>IF(BRF_CONTAS_A_PAGAR[[#This Row],[MÊS_PGT]]="","",IFERROR(INDEX(BRF_MÊS_A_PAGAR[NUN_MÊS],MATCH(BRF_CONTAS_A_PAGAR[[#This Row],[MÊS_PGT]],BRF_MÊS_A_PAGAR[MÊS],0)),""))</f>
        <v>6</v>
      </c>
    </row>
    <row r="578" spans="1:18" x14ac:dyDescent="0.2">
      <c r="A578" s="3">
        <v>45104</v>
      </c>
      <c r="B578" s="1" t="s">
        <v>1227</v>
      </c>
      <c r="E578" s="4">
        <v>120.1</v>
      </c>
      <c r="F578" s="3">
        <v>45105</v>
      </c>
      <c r="G578" s="1" t="s">
        <v>1338</v>
      </c>
      <c r="H578" s="1" t="s">
        <v>1416</v>
      </c>
      <c r="I578" s="1" t="s">
        <v>3457</v>
      </c>
      <c r="J578" s="1" t="s">
        <v>1417</v>
      </c>
      <c r="K578" s="1" t="s">
        <v>1348</v>
      </c>
      <c r="M578" s="1" t="str">
        <f>TEXT(BRF_CONTAS_A_PAGAR[[#This Row],[DATA VENC]],"AAAA")</f>
        <v>2023</v>
      </c>
      <c r="N578" s="1" t="str">
        <f>UPPER(TEXT(BRF_CONTAS_A_PAGAR[[#This Row],[DATA VENC]],"MMM"))</f>
        <v>JUN</v>
      </c>
      <c r="O578" s="1" t="str">
        <f>IF(BRF_CONTAS_A_PAGAR[[#This Row],[DATA DO PAGT]]="","",TEXT(BRF_CONTAS_A_PAGAR[[#This Row],[DATA DO PAGT]],"AAAA"))</f>
        <v>2023</v>
      </c>
      <c r="P578" s="1" t="str">
        <f>UPPER(IF(BRF_CONTAS_A_PAGAR[[#This Row],[DATA DO PAGT]]="","",TEXT(BRF_CONTAS_A_PAGAR[[#This Row],[DATA DO PAGT]],"MMM")))</f>
        <v>JUN</v>
      </c>
      <c r="Q578" s="1">
        <f>IFERROR(INDEX(BRF_MÊS_A_PAGAR[NUN_MÊS],MATCH(BRF_CONTAS_A_PAGAR[[#This Row],[MÊS_VENC]],BRF_MÊS_A_PAGAR[MÊS],0)),"")</f>
        <v>6</v>
      </c>
      <c r="R578" s="1">
        <f>IF(BRF_CONTAS_A_PAGAR[[#This Row],[MÊS_PGT]]="","",IFERROR(INDEX(BRF_MÊS_A_PAGAR[NUN_MÊS],MATCH(BRF_CONTAS_A_PAGAR[[#This Row],[MÊS_PGT]],BRF_MÊS_A_PAGAR[MÊS],0)),""))</f>
        <v>6</v>
      </c>
    </row>
    <row r="579" spans="1:18" x14ac:dyDescent="0.2">
      <c r="A579" s="3">
        <v>45104</v>
      </c>
      <c r="B579" s="1" t="s">
        <v>1228</v>
      </c>
      <c r="E579" s="4">
        <v>1374.56</v>
      </c>
      <c r="F579" s="3">
        <v>45105</v>
      </c>
      <c r="G579" s="1" t="s">
        <v>1338</v>
      </c>
      <c r="H579" s="1" t="s">
        <v>1416</v>
      </c>
      <c r="I579" s="1" t="s">
        <v>3457</v>
      </c>
      <c r="J579" s="1" t="s">
        <v>1417</v>
      </c>
      <c r="K579" s="1" t="s">
        <v>1348</v>
      </c>
      <c r="M579" s="1" t="str">
        <f>TEXT(BRF_CONTAS_A_PAGAR[[#This Row],[DATA VENC]],"AAAA")</f>
        <v>2023</v>
      </c>
      <c r="N579" s="1" t="str">
        <f>UPPER(TEXT(BRF_CONTAS_A_PAGAR[[#This Row],[DATA VENC]],"MMM"))</f>
        <v>JUN</v>
      </c>
      <c r="O579" s="1" t="str">
        <f>IF(BRF_CONTAS_A_PAGAR[[#This Row],[DATA DO PAGT]]="","",TEXT(BRF_CONTAS_A_PAGAR[[#This Row],[DATA DO PAGT]],"AAAA"))</f>
        <v>2023</v>
      </c>
      <c r="P579" s="1" t="str">
        <f>UPPER(IF(BRF_CONTAS_A_PAGAR[[#This Row],[DATA DO PAGT]]="","",TEXT(BRF_CONTAS_A_PAGAR[[#This Row],[DATA DO PAGT]],"MMM")))</f>
        <v>JUN</v>
      </c>
      <c r="Q579" s="1">
        <f>IFERROR(INDEX(BRF_MÊS_A_PAGAR[NUN_MÊS],MATCH(BRF_CONTAS_A_PAGAR[[#This Row],[MÊS_VENC]],BRF_MÊS_A_PAGAR[MÊS],0)),"")</f>
        <v>6</v>
      </c>
      <c r="R579" s="1">
        <f>IF(BRF_CONTAS_A_PAGAR[[#This Row],[MÊS_PGT]]="","",IFERROR(INDEX(BRF_MÊS_A_PAGAR[NUN_MÊS],MATCH(BRF_CONTAS_A_PAGAR[[#This Row],[MÊS_PGT]],BRF_MÊS_A_PAGAR[MÊS],0)),""))</f>
        <v>6</v>
      </c>
    </row>
    <row r="580" spans="1:18" x14ac:dyDescent="0.2">
      <c r="A580" s="3">
        <v>45104</v>
      </c>
      <c r="B580" s="1" t="s">
        <v>1229</v>
      </c>
      <c r="E580" s="4">
        <v>400</v>
      </c>
      <c r="F580" s="3">
        <v>45105</v>
      </c>
      <c r="G580" s="1" t="s">
        <v>1338</v>
      </c>
      <c r="H580" s="1" t="s">
        <v>1416</v>
      </c>
      <c r="I580" s="1" t="s">
        <v>3457</v>
      </c>
      <c r="J580" s="1" t="s">
        <v>1417</v>
      </c>
      <c r="K580" s="1" t="s">
        <v>1348</v>
      </c>
      <c r="M580" s="1" t="str">
        <f>TEXT(BRF_CONTAS_A_PAGAR[[#This Row],[DATA VENC]],"AAAA")</f>
        <v>2023</v>
      </c>
      <c r="N580" s="1" t="str">
        <f>UPPER(TEXT(BRF_CONTAS_A_PAGAR[[#This Row],[DATA VENC]],"MMM"))</f>
        <v>JUN</v>
      </c>
      <c r="O580" s="1" t="str">
        <f>IF(BRF_CONTAS_A_PAGAR[[#This Row],[DATA DO PAGT]]="","",TEXT(BRF_CONTAS_A_PAGAR[[#This Row],[DATA DO PAGT]],"AAAA"))</f>
        <v>2023</v>
      </c>
      <c r="P580" s="1" t="str">
        <f>UPPER(IF(BRF_CONTAS_A_PAGAR[[#This Row],[DATA DO PAGT]]="","",TEXT(BRF_CONTAS_A_PAGAR[[#This Row],[DATA DO PAGT]],"MMM")))</f>
        <v>JUN</v>
      </c>
      <c r="Q580" s="1">
        <f>IFERROR(INDEX(BRF_MÊS_A_PAGAR[NUN_MÊS],MATCH(BRF_CONTAS_A_PAGAR[[#This Row],[MÊS_VENC]],BRF_MÊS_A_PAGAR[MÊS],0)),"")</f>
        <v>6</v>
      </c>
      <c r="R580" s="1">
        <f>IF(BRF_CONTAS_A_PAGAR[[#This Row],[MÊS_PGT]]="","",IFERROR(INDEX(BRF_MÊS_A_PAGAR[NUN_MÊS],MATCH(BRF_CONTAS_A_PAGAR[[#This Row],[MÊS_PGT]],BRF_MÊS_A_PAGAR[MÊS],0)),""))</f>
        <v>6</v>
      </c>
    </row>
    <row r="581" spans="1:18" x14ac:dyDescent="0.2">
      <c r="A581" s="3">
        <v>45104</v>
      </c>
      <c r="B581" s="1" t="s">
        <v>1231</v>
      </c>
      <c r="E581" s="4">
        <v>680</v>
      </c>
      <c r="F581" s="3">
        <v>45105</v>
      </c>
      <c r="G581" s="1" t="s">
        <v>1338</v>
      </c>
      <c r="H581" s="1" t="s">
        <v>1416</v>
      </c>
      <c r="I581" s="1" t="s">
        <v>1481</v>
      </c>
      <c r="J581" s="1" t="s">
        <v>1347</v>
      </c>
      <c r="K581" s="1" t="s">
        <v>1348</v>
      </c>
      <c r="M581" s="1" t="str">
        <f>TEXT(BRF_CONTAS_A_PAGAR[[#This Row],[DATA VENC]],"AAAA")</f>
        <v>2023</v>
      </c>
      <c r="N581" s="1" t="str">
        <f>UPPER(TEXT(BRF_CONTAS_A_PAGAR[[#This Row],[DATA VENC]],"MMM"))</f>
        <v>JUN</v>
      </c>
      <c r="O581" s="1" t="str">
        <f>IF(BRF_CONTAS_A_PAGAR[[#This Row],[DATA DO PAGT]]="","",TEXT(BRF_CONTAS_A_PAGAR[[#This Row],[DATA DO PAGT]],"AAAA"))</f>
        <v>2023</v>
      </c>
      <c r="P581" s="1" t="str">
        <f>UPPER(IF(BRF_CONTAS_A_PAGAR[[#This Row],[DATA DO PAGT]]="","",TEXT(BRF_CONTAS_A_PAGAR[[#This Row],[DATA DO PAGT]],"MMM")))</f>
        <v>JUN</v>
      </c>
      <c r="Q581" s="1">
        <f>IFERROR(INDEX(BRF_MÊS_A_PAGAR[NUN_MÊS],MATCH(BRF_CONTAS_A_PAGAR[[#This Row],[MÊS_VENC]],BRF_MÊS_A_PAGAR[MÊS],0)),"")</f>
        <v>6</v>
      </c>
      <c r="R581" s="1">
        <f>IF(BRF_CONTAS_A_PAGAR[[#This Row],[MÊS_PGT]]="","",IFERROR(INDEX(BRF_MÊS_A_PAGAR[NUN_MÊS],MATCH(BRF_CONTAS_A_PAGAR[[#This Row],[MÊS_PGT]],BRF_MÊS_A_PAGAR[MÊS],0)),""))</f>
        <v>6</v>
      </c>
    </row>
    <row r="582" spans="1:18" x14ac:dyDescent="0.2">
      <c r="A582" s="3">
        <v>45105</v>
      </c>
      <c r="B582" s="1" t="s">
        <v>1232</v>
      </c>
      <c r="E582" s="4">
        <v>65.599999999999994</v>
      </c>
      <c r="F582" s="3">
        <v>45105</v>
      </c>
      <c r="G582" s="1" t="s">
        <v>1338</v>
      </c>
      <c r="H582" s="1" t="s">
        <v>1416</v>
      </c>
      <c r="I582" s="1" t="s">
        <v>3458</v>
      </c>
      <c r="J582" s="1" t="s">
        <v>1347</v>
      </c>
      <c r="K582" s="1" t="s">
        <v>1364</v>
      </c>
      <c r="M582" s="1" t="str">
        <f>TEXT(BRF_CONTAS_A_PAGAR[[#This Row],[DATA VENC]],"AAAA")</f>
        <v>2023</v>
      </c>
      <c r="N582" s="1" t="str">
        <f>UPPER(TEXT(BRF_CONTAS_A_PAGAR[[#This Row],[DATA VENC]],"MMM"))</f>
        <v>JUN</v>
      </c>
      <c r="O582" s="1" t="str">
        <f>IF(BRF_CONTAS_A_PAGAR[[#This Row],[DATA DO PAGT]]="","",TEXT(BRF_CONTAS_A_PAGAR[[#This Row],[DATA DO PAGT]],"AAAA"))</f>
        <v>2023</v>
      </c>
      <c r="P582" s="1" t="str">
        <f>UPPER(IF(BRF_CONTAS_A_PAGAR[[#This Row],[DATA DO PAGT]]="","",TEXT(BRF_CONTAS_A_PAGAR[[#This Row],[DATA DO PAGT]],"MMM")))</f>
        <v>JUN</v>
      </c>
      <c r="Q582" s="1">
        <f>IFERROR(INDEX(BRF_MÊS_A_PAGAR[NUN_MÊS],MATCH(BRF_CONTAS_A_PAGAR[[#This Row],[MÊS_VENC]],BRF_MÊS_A_PAGAR[MÊS],0)),"")</f>
        <v>6</v>
      </c>
      <c r="R582" s="1">
        <f>IF(BRF_CONTAS_A_PAGAR[[#This Row],[MÊS_PGT]]="","",IFERROR(INDEX(BRF_MÊS_A_PAGAR[NUN_MÊS],MATCH(BRF_CONTAS_A_PAGAR[[#This Row],[MÊS_PGT]],BRF_MÊS_A_PAGAR[MÊS],0)),""))</f>
        <v>6</v>
      </c>
    </row>
    <row r="583" spans="1:18" x14ac:dyDescent="0.2">
      <c r="A583" s="3">
        <v>45105</v>
      </c>
      <c r="B583" s="1" t="s">
        <v>1233</v>
      </c>
      <c r="E583" s="4">
        <v>261.8</v>
      </c>
      <c r="F583" s="3">
        <v>45105</v>
      </c>
      <c r="G583" s="1" t="s">
        <v>1338</v>
      </c>
      <c r="H583" s="1" t="s">
        <v>1416</v>
      </c>
      <c r="I583" s="1" t="s">
        <v>1413</v>
      </c>
      <c r="J583" s="1" t="s">
        <v>1417</v>
      </c>
      <c r="K583" s="1" t="s">
        <v>1348</v>
      </c>
      <c r="M583" s="1" t="str">
        <f>TEXT(BRF_CONTAS_A_PAGAR[[#This Row],[DATA VENC]],"AAAA")</f>
        <v>2023</v>
      </c>
      <c r="N583" s="1" t="str">
        <f>UPPER(TEXT(BRF_CONTAS_A_PAGAR[[#This Row],[DATA VENC]],"MMM"))</f>
        <v>JUN</v>
      </c>
      <c r="O583" s="1" t="str">
        <f>IF(BRF_CONTAS_A_PAGAR[[#This Row],[DATA DO PAGT]]="","",TEXT(BRF_CONTAS_A_PAGAR[[#This Row],[DATA DO PAGT]],"AAAA"))</f>
        <v>2023</v>
      </c>
      <c r="P583" s="1" t="str">
        <f>UPPER(IF(BRF_CONTAS_A_PAGAR[[#This Row],[DATA DO PAGT]]="","",TEXT(BRF_CONTAS_A_PAGAR[[#This Row],[DATA DO PAGT]],"MMM")))</f>
        <v>JUN</v>
      </c>
      <c r="Q583" s="1">
        <f>IFERROR(INDEX(BRF_MÊS_A_PAGAR[NUN_MÊS],MATCH(BRF_CONTAS_A_PAGAR[[#This Row],[MÊS_VENC]],BRF_MÊS_A_PAGAR[MÊS],0)),"")</f>
        <v>6</v>
      </c>
      <c r="R583" s="1">
        <f>IF(BRF_CONTAS_A_PAGAR[[#This Row],[MÊS_PGT]]="","",IFERROR(INDEX(BRF_MÊS_A_PAGAR[NUN_MÊS],MATCH(BRF_CONTAS_A_PAGAR[[#This Row],[MÊS_PGT]],BRF_MÊS_A_PAGAR[MÊS],0)),""))</f>
        <v>6</v>
      </c>
    </row>
    <row r="584" spans="1:18" x14ac:dyDescent="0.2">
      <c r="A584" s="3">
        <v>45106</v>
      </c>
      <c r="B584" s="1" t="s">
        <v>1234</v>
      </c>
      <c r="E584" s="4">
        <v>1846</v>
      </c>
      <c r="F584" s="3">
        <v>45106</v>
      </c>
      <c r="G584" s="1" t="s">
        <v>1338</v>
      </c>
      <c r="H584" s="1" t="s">
        <v>1416</v>
      </c>
      <c r="I584" s="1" t="s">
        <v>1434</v>
      </c>
      <c r="J584" s="1" t="s">
        <v>1347</v>
      </c>
      <c r="K584" s="1" t="s">
        <v>1348</v>
      </c>
      <c r="M584" s="1" t="str">
        <f>TEXT(BRF_CONTAS_A_PAGAR[[#This Row],[DATA VENC]],"AAAA")</f>
        <v>2023</v>
      </c>
      <c r="N584" s="1" t="str">
        <f>UPPER(TEXT(BRF_CONTAS_A_PAGAR[[#This Row],[DATA VENC]],"MMM"))</f>
        <v>JUN</v>
      </c>
      <c r="O584" s="1" t="str">
        <f>IF(BRF_CONTAS_A_PAGAR[[#This Row],[DATA DO PAGT]]="","",TEXT(BRF_CONTAS_A_PAGAR[[#This Row],[DATA DO PAGT]],"AAAA"))</f>
        <v>2023</v>
      </c>
      <c r="P584" s="1" t="str">
        <f>UPPER(IF(BRF_CONTAS_A_PAGAR[[#This Row],[DATA DO PAGT]]="","",TEXT(BRF_CONTAS_A_PAGAR[[#This Row],[DATA DO PAGT]],"MMM")))</f>
        <v>JUN</v>
      </c>
      <c r="Q584" s="1">
        <f>IFERROR(INDEX(BRF_MÊS_A_PAGAR[NUN_MÊS],MATCH(BRF_CONTAS_A_PAGAR[[#This Row],[MÊS_VENC]],BRF_MÊS_A_PAGAR[MÊS],0)),"")</f>
        <v>6</v>
      </c>
      <c r="R584" s="1">
        <f>IF(BRF_CONTAS_A_PAGAR[[#This Row],[MÊS_PGT]]="","",IFERROR(INDEX(BRF_MÊS_A_PAGAR[NUN_MÊS],MATCH(BRF_CONTAS_A_PAGAR[[#This Row],[MÊS_PGT]],BRF_MÊS_A_PAGAR[MÊS],0)),""))</f>
        <v>6</v>
      </c>
    </row>
    <row r="585" spans="1:18" x14ac:dyDescent="0.2">
      <c r="A585" s="3">
        <v>45107</v>
      </c>
      <c r="B585" s="1" t="s">
        <v>3431</v>
      </c>
      <c r="E585" s="4">
        <v>6418.3</v>
      </c>
      <c r="F585" s="3">
        <v>45107</v>
      </c>
      <c r="G585" s="1" t="s">
        <v>1338</v>
      </c>
      <c r="H585" s="1" t="s">
        <v>1416</v>
      </c>
      <c r="I585" s="1" t="s">
        <v>1506</v>
      </c>
      <c r="J585" s="1" t="s">
        <v>1347</v>
      </c>
      <c r="K585" s="1" t="s">
        <v>1503</v>
      </c>
      <c r="M585" s="1" t="str">
        <f>TEXT(BRF_CONTAS_A_PAGAR[[#This Row],[DATA VENC]],"AAAA")</f>
        <v>2023</v>
      </c>
      <c r="N585" s="1" t="str">
        <f>UPPER(TEXT(BRF_CONTAS_A_PAGAR[[#This Row],[DATA VENC]],"MMM"))</f>
        <v>JUN</v>
      </c>
      <c r="O585" s="1" t="str">
        <f>IF(BRF_CONTAS_A_PAGAR[[#This Row],[DATA DO PAGT]]="","",TEXT(BRF_CONTAS_A_PAGAR[[#This Row],[DATA DO PAGT]],"AAAA"))</f>
        <v>2023</v>
      </c>
      <c r="P585" s="1" t="str">
        <f>UPPER(IF(BRF_CONTAS_A_PAGAR[[#This Row],[DATA DO PAGT]]="","",TEXT(BRF_CONTAS_A_PAGAR[[#This Row],[DATA DO PAGT]],"MMM")))</f>
        <v>JUN</v>
      </c>
      <c r="Q585" s="1">
        <f>IFERROR(INDEX(BRF_MÊS_A_PAGAR[NUN_MÊS],MATCH(BRF_CONTAS_A_PAGAR[[#This Row],[MÊS_VENC]],BRF_MÊS_A_PAGAR[MÊS],0)),"")</f>
        <v>6</v>
      </c>
      <c r="R585" s="1">
        <f>IF(BRF_CONTAS_A_PAGAR[[#This Row],[MÊS_PGT]]="","",IFERROR(INDEX(BRF_MÊS_A_PAGAR[NUN_MÊS],MATCH(BRF_CONTAS_A_PAGAR[[#This Row],[MÊS_PGT]],BRF_MÊS_A_PAGAR[MÊS],0)),""))</f>
        <v>6</v>
      </c>
    </row>
    <row r="586" spans="1:18" x14ac:dyDescent="0.2">
      <c r="A586" s="3">
        <v>45107</v>
      </c>
      <c r="B586" s="1" t="s">
        <v>1428</v>
      </c>
      <c r="E586" s="4">
        <v>71.86</v>
      </c>
      <c r="F586" s="3">
        <v>45107</v>
      </c>
      <c r="G586" s="1" t="s">
        <v>1338</v>
      </c>
      <c r="H586" s="1" t="s">
        <v>1416</v>
      </c>
      <c r="I586" s="1" t="s">
        <v>1341</v>
      </c>
      <c r="J586" s="1" t="s">
        <v>1347</v>
      </c>
      <c r="K586" s="1" t="s">
        <v>1516</v>
      </c>
      <c r="M586" s="1" t="str">
        <f>TEXT(BRF_CONTAS_A_PAGAR[[#This Row],[DATA VENC]],"AAAA")</f>
        <v>2023</v>
      </c>
      <c r="N586" s="1" t="str">
        <f>UPPER(TEXT(BRF_CONTAS_A_PAGAR[[#This Row],[DATA VENC]],"MMM"))</f>
        <v>JUN</v>
      </c>
      <c r="O586" s="1" t="str">
        <f>IF(BRF_CONTAS_A_PAGAR[[#This Row],[DATA DO PAGT]]="","",TEXT(BRF_CONTAS_A_PAGAR[[#This Row],[DATA DO PAGT]],"AAAA"))</f>
        <v>2023</v>
      </c>
      <c r="P586" s="1" t="str">
        <f>UPPER(IF(BRF_CONTAS_A_PAGAR[[#This Row],[DATA DO PAGT]]="","",TEXT(BRF_CONTAS_A_PAGAR[[#This Row],[DATA DO PAGT]],"MMM")))</f>
        <v>JUN</v>
      </c>
      <c r="Q586" s="1">
        <f>IFERROR(INDEX(BRF_MÊS_A_PAGAR[NUN_MÊS],MATCH(BRF_CONTAS_A_PAGAR[[#This Row],[MÊS_VENC]],BRF_MÊS_A_PAGAR[MÊS],0)),"")</f>
        <v>6</v>
      </c>
      <c r="R586" s="1">
        <f>IF(BRF_CONTAS_A_PAGAR[[#This Row],[MÊS_PGT]]="","",IFERROR(INDEX(BRF_MÊS_A_PAGAR[NUN_MÊS],MATCH(BRF_CONTAS_A_PAGAR[[#This Row],[MÊS_PGT]],BRF_MÊS_A_PAGAR[MÊS],0)),""))</f>
        <v>6</v>
      </c>
    </row>
    <row r="587" spans="1:18" x14ac:dyDescent="0.2">
      <c r="A587" s="3">
        <v>45108</v>
      </c>
      <c r="B587" s="1" t="s">
        <v>1141</v>
      </c>
      <c r="E587" s="4">
        <v>10948.78</v>
      </c>
      <c r="F587" s="3">
        <v>45110</v>
      </c>
      <c r="G587" s="1" t="s">
        <v>1338</v>
      </c>
      <c r="H587" s="1" t="s">
        <v>1339</v>
      </c>
      <c r="I587" s="1" t="s">
        <v>3456</v>
      </c>
      <c r="J587" s="1" t="s">
        <v>1347</v>
      </c>
      <c r="K587" s="1" t="s">
        <v>1348</v>
      </c>
      <c r="M587" s="1" t="str">
        <f>TEXT(BRF_CONTAS_A_PAGAR[[#This Row],[DATA VENC]],"AAAA")</f>
        <v>2023</v>
      </c>
      <c r="N587" s="1" t="str">
        <f>UPPER(TEXT(BRF_CONTAS_A_PAGAR[[#This Row],[DATA VENC]],"MMM"))</f>
        <v>JUL</v>
      </c>
      <c r="O587" s="1" t="str">
        <f>IF(BRF_CONTAS_A_PAGAR[[#This Row],[DATA DO PAGT]]="","",TEXT(BRF_CONTAS_A_PAGAR[[#This Row],[DATA DO PAGT]],"AAAA"))</f>
        <v>2023</v>
      </c>
      <c r="P587" s="1" t="str">
        <f>UPPER(IF(BRF_CONTAS_A_PAGAR[[#This Row],[DATA DO PAGT]]="","",TEXT(BRF_CONTAS_A_PAGAR[[#This Row],[DATA DO PAGT]],"MMM")))</f>
        <v>JUL</v>
      </c>
      <c r="Q587" s="1">
        <f>IFERROR(INDEX(BRF_MÊS_A_PAGAR[NUN_MÊS],MATCH(BRF_CONTAS_A_PAGAR[[#This Row],[MÊS_VENC]],BRF_MÊS_A_PAGAR[MÊS],0)),"")</f>
        <v>7</v>
      </c>
      <c r="R587" s="1">
        <f>IF(BRF_CONTAS_A_PAGAR[[#This Row],[MÊS_PGT]]="","",IFERROR(INDEX(BRF_MÊS_A_PAGAR[NUN_MÊS],MATCH(BRF_CONTAS_A_PAGAR[[#This Row],[MÊS_PGT]],BRF_MÊS_A_PAGAR[MÊS],0)),""))</f>
        <v>7</v>
      </c>
    </row>
    <row r="588" spans="1:18" x14ac:dyDescent="0.2">
      <c r="A588" s="3">
        <v>45108</v>
      </c>
      <c r="B588" s="1" t="s">
        <v>1142</v>
      </c>
      <c r="E588" s="4">
        <v>5993.67</v>
      </c>
      <c r="F588" s="3">
        <v>45110</v>
      </c>
      <c r="G588" s="1" t="s">
        <v>1338</v>
      </c>
      <c r="H588" s="1" t="s">
        <v>1339</v>
      </c>
      <c r="I588" s="1" t="s">
        <v>3456</v>
      </c>
      <c r="J588" s="1" t="s">
        <v>1347</v>
      </c>
      <c r="K588" s="1" t="s">
        <v>1348</v>
      </c>
      <c r="M588" s="1" t="str">
        <f>TEXT(BRF_CONTAS_A_PAGAR[[#This Row],[DATA VENC]],"AAAA")</f>
        <v>2023</v>
      </c>
      <c r="N588" s="1" t="str">
        <f>UPPER(TEXT(BRF_CONTAS_A_PAGAR[[#This Row],[DATA VENC]],"MMM"))</f>
        <v>JUL</v>
      </c>
      <c r="O588" s="1" t="str">
        <f>IF(BRF_CONTAS_A_PAGAR[[#This Row],[DATA DO PAGT]]="","",TEXT(BRF_CONTAS_A_PAGAR[[#This Row],[DATA DO PAGT]],"AAAA"))</f>
        <v>2023</v>
      </c>
      <c r="P588" s="1" t="str">
        <f>UPPER(IF(BRF_CONTAS_A_PAGAR[[#This Row],[DATA DO PAGT]]="","",TEXT(BRF_CONTAS_A_PAGAR[[#This Row],[DATA DO PAGT]],"MMM")))</f>
        <v>JUL</v>
      </c>
      <c r="Q588" s="1">
        <f>IFERROR(INDEX(BRF_MÊS_A_PAGAR[NUN_MÊS],MATCH(BRF_CONTAS_A_PAGAR[[#This Row],[MÊS_VENC]],BRF_MÊS_A_PAGAR[MÊS],0)),"")</f>
        <v>7</v>
      </c>
      <c r="R588" s="1">
        <f>IF(BRF_CONTAS_A_PAGAR[[#This Row],[MÊS_PGT]]="","",IFERROR(INDEX(BRF_MÊS_A_PAGAR[NUN_MÊS],MATCH(BRF_CONTAS_A_PAGAR[[#This Row],[MÊS_PGT]],BRF_MÊS_A_PAGAR[MÊS],0)),""))</f>
        <v>7</v>
      </c>
    </row>
    <row r="589" spans="1:18" x14ac:dyDescent="0.2">
      <c r="A589" s="3">
        <v>45108</v>
      </c>
      <c r="B589" s="1" t="s">
        <v>1143</v>
      </c>
      <c r="E589" s="4">
        <v>1200</v>
      </c>
      <c r="F589" s="3">
        <v>45110</v>
      </c>
      <c r="G589" s="1" t="s">
        <v>1338</v>
      </c>
      <c r="H589" s="1" t="s">
        <v>1416</v>
      </c>
      <c r="I589" s="1" t="s">
        <v>3457</v>
      </c>
      <c r="J589" s="1" t="s">
        <v>1417</v>
      </c>
      <c r="K589" s="1" t="s">
        <v>1348</v>
      </c>
      <c r="M589" s="1" t="str">
        <f>TEXT(BRF_CONTAS_A_PAGAR[[#This Row],[DATA VENC]],"AAAA")</f>
        <v>2023</v>
      </c>
      <c r="N589" s="1" t="str">
        <f>UPPER(TEXT(BRF_CONTAS_A_PAGAR[[#This Row],[DATA VENC]],"MMM"))</f>
        <v>JUL</v>
      </c>
      <c r="O589" s="1" t="str">
        <f>IF(BRF_CONTAS_A_PAGAR[[#This Row],[DATA DO PAGT]]="","",TEXT(BRF_CONTAS_A_PAGAR[[#This Row],[DATA DO PAGT]],"AAAA"))</f>
        <v>2023</v>
      </c>
      <c r="P589" s="1" t="str">
        <f>UPPER(IF(BRF_CONTAS_A_PAGAR[[#This Row],[DATA DO PAGT]]="","",TEXT(BRF_CONTAS_A_PAGAR[[#This Row],[DATA DO PAGT]],"MMM")))</f>
        <v>JUL</v>
      </c>
      <c r="Q589" s="1">
        <f>IFERROR(INDEX(BRF_MÊS_A_PAGAR[NUN_MÊS],MATCH(BRF_CONTAS_A_PAGAR[[#This Row],[MÊS_VENC]],BRF_MÊS_A_PAGAR[MÊS],0)),"")</f>
        <v>7</v>
      </c>
      <c r="R589" s="1">
        <f>IF(BRF_CONTAS_A_PAGAR[[#This Row],[MÊS_PGT]]="","",IFERROR(INDEX(BRF_MÊS_A_PAGAR[NUN_MÊS],MATCH(BRF_CONTAS_A_PAGAR[[#This Row],[MÊS_PGT]],BRF_MÊS_A_PAGAR[MÊS],0)),""))</f>
        <v>7</v>
      </c>
    </row>
    <row r="590" spans="1:18" x14ac:dyDescent="0.2">
      <c r="A590" s="3">
        <v>45110</v>
      </c>
      <c r="B590" s="1" t="s">
        <v>1164</v>
      </c>
      <c r="E590" s="4">
        <v>478.56</v>
      </c>
      <c r="F590" s="3">
        <v>45110</v>
      </c>
      <c r="G590" s="1" t="s">
        <v>1338</v>
      </c>
      <c r="H590" s="1" t="s">
        <v>1339</v>
      </c>
      <c r="I590" s="1" t="s">
        <v>3457</v>
      </c>
      <c r="J590" s="1" t="s">
        <v>1417</v>
      </c>
      <c r="K590" s="1" t="s">
        <v>1348</v>
      </c>
      <c r="M590" s="1" t="str">
        <f>TEXT(BRF_CONTAS_A_PAGAR[[#This Row],[DATA VENC]],"AAAA")</f>
        <v>2023</v>
      </c>
      <c r="N590" s="1" t="str">
        <f>UPPER(TEXT(BRF_CONTAS_A_PAGAR[[#This Row],[DATA VENC]],"MMM"))</f>
        <v>JUL</v>
      </c>
      <c r="O590" s="1" t="str">
        <f>IF(BRF_CONTAS_A_PAGAR[[#This Row],[DATA DO PAGT]]="","",TEXT(BRF_CONTAS_A_PAGAR[[#This Row],[DATA DO PAGT]],"AAAA"))</f>
        <v>2023</v>
      </c>
      <c r="P590" s="1" t="str">
        <f>UPPER(IF(BRF_CONTAS_A_PAGAR[[#This Row],[DATA DO PAGT]]="","",TEXT(BRF_CONTAS_A_PAGAR[[#This Row],[DATA DO PAGT]],"MMM")))</f>
        <v>JUL</v>
      </c>
      <c r="Q590" s="1">
        <f>IFERROR(INDEX(BRF_MÊS_A_PAGAR[NUN_MÊS],MATCH(BRF_CONTAS_A_PAGAR[[#This Row],[MÊS_VENC]],BRF_MÊS_A_PAGAR[MÊS],0)),"")</f>
        <v>7</v>
      </c>
      <c r="R590" s="1">
        <f>IF(BRF_CONTAS_A_PAGAR[[#This Row],[MÊS_PGT]]="","",IFERROR(INDEX(BRF_MÊS_A_PAGAR[NUN_MÊS],MATCH(BRF_CONTAS_A_PAGAR[[#This Row],[MÊS_PGT]],BRF_MÊS_A_PAGAR[MÊS],0)),""))</f>
        <v>7</v>
      </c>
    </row>
    <row r="591" spans="1:18" x14ac:dyDescent="0.2">
      <c r="A591" s="3">
        <v>45111</v>
      </c>
      <c r="B591" s="1" t="s">
        <v>1144</v>
      </c>
      <c r="E591" s="4">
        <v>572.88</v>
      </c>
      <c r="F591" s="3">
        <v>45111</v>
      </c>
      <c r="G591" s="1" t="s">
        <v>1338</v>
      </c>
      <c r="H591" s="1" t="s">
        <v>1416</v>
      </c>
      <c r="I591" s="1" t="s">
        <v>1439</v>
      </c>
      <c r="J591" s="1" t="s">
        <v>1347</v>
      </c>
      <c r="K591" s="1" t="s">
        <v>1437</v>
      </c>
      <c r="M591" s="1" t="str">
        <f>TEXT(BRF_CONTAS_A_PAGAR[[#This Row],[DATA VENC]],"AAAA")</f>
        <v>2023</v>
      </c>
      <c r="N591" s="1" t="str">
        <f>UPPER(TEXT(BRF_CONTAS_A_PAGAR[[#This Row],[DATA VENC]],"MMM"))</f>
        <v>JUL</v>
      </c>
      <c r="O591" s="1" t="str">
        <f>IF(BRF_CONTAS_A_PAGAR[[#This Row],[DATA DO PAGT]]="","",TEXT(BRF_CONTAS_A_PAGAR[[#This Row],[DATA DO PAGT]],"AAAA"))</f>
        <v>2023</v>
      </c>
      <c r="P591" s="1" t="str">
        <f>UPPER(IF(BRF_CONTAS_A_PAGAR[[#This Row],[DATA DO PAGT]]="","",TEXT(BRF_CONTAS_A_PAGAR[[#This Row],[DATA DO PAGT]],"MMM")))</f>
        <v>JUL</v>
      </c>
      <c r="Q591" s="1">
        <f>IFERROR(INDEX(BRF_MÊS_A_PAGAR[NUN_MÊS],MATCH(BRF_CONTAS_A_PAGAR[[#This Row],[MÊS_VENC]],BRF_MÊS_A_PAGAR[MÊS],0)),"")</f>
        <v>7</v>
      </c>
      <c r="R591" s="1">
        <f>IF(BRF_CONTAS_A_PAGAR[[#This Row],[MÊS_PGT]]="","",IFERROR(INDEX(BRF_MÊS_A_PAGAR[NUN_MÊS],MATCH(BRF_CONTAS_A_PAGAR[[#This Row],[MÊS_PGT]],BRF_MÊS_A_PAGAR[MÊS],0)),""))</f>
        <v>7</v>
      </c>
    </row>
    <row r="592" spans="1:18" x14ac:dyDescent="0.2">
      <c r="A592" s="3">
        <v>45111</v>
      </c>
      <c r="B592" s="1" t="s">
        <v>1146</v>
      </c>
      <c r="E592" s="4">
        <v>989.62</v>
      </c>
      <c r="F592" s="3">
        <v>45111</v>
      </c>
      <c r="G592" s="1" t="s">
        <v>1338</v>
      </c>
      <c r="H592" s="1" t="s">
        <v>1416</v>
      </c>
      <c r="I592" s="1" t="s">
        <v>1438</v>
      </c>
      <c r="J592" s="1" t="s">
        <v>1347</v>
      </c>
      <c r="K592" s="1" t="s">
        <v>1437</v>
      </c>
      <c r="M592" s="1" t="str">
        <f>TEXT(BRF_CONTAS_A_PAGAR[[#This Row],[DATA VENC]],"AAAA")</f>
        <v>2023</v>
      </c>
      <c r="N592" s="1" t="str">
        <f>UPPER(TEXT(BRF_CONTAS_A_PAGAR[[#This Row],[DATA VENC]],"MMM"))</f>
        <v>JUL</v>
      </c>
      <c r="O592" s="1" t="str">
        <f>IF(BRF_CONTAS_A_PAGAR[[#This Row],[DATA DO PAGT]]="","",TEXT(BRF_CONTAS_A_PAGAR[[#This Row],[DATA DO PAGT]],"AAAA"))</f>
        <v>2023</v>
      </c>
      <c r="P592" s="1" t="str">
        <f>UPPER(IF(BRF_CONTAS_A_PAGAR[[#This Row],[DATA DO PAGT]]="","",TEXT(BRF_CONTAS_A_PAGAR[[#This Row],[DATA DO PAGT]],"MMM")))</f>
        <v>JUL</v>
      </c>
      <c r="Q592" s="1">
        <f>IFERROR(INDEX(BRF_MÊS_A_PAGAR[NUN_MÊS],MATCH(BRF_CONTAS_A_PAGAR[[#This Row],[MÊS_VENC]],BRF_MÊS_A_PAGAR[MÊS],0)),"")</f>
        <v>7</v>
      </c>
      <c r="R592" s="1">
        <f>IF(BRF_CONTAS_A_PAGAR[[#This Row],[MÊS_PGT]]="","",IFERROR(INDEX(BRF_MÊS_A_PAGAR[NUN_MÊS],MATCH(BRF_CONTAS_A_PAGAR[[#This Row],[MÊS_PGT]],BRF_MÊS_A_PAGAR[MÊS],0)),""))</f>
        <v>7</v>
      </c>
    </row>
    <row r="593" spans="1:18" x14ac:dyDescent="0.2">
      <c r="A593" s="3">
        <v>45112</v>
      </c>
      <c r="B593" s="1" t="s">
        <v>1145</v>
      </c>
      <c r="E593" s="4">
        <v>300</v>
      </c>
      <c r="F593" s="3">
        <v>45112</v>
      </c>
      <c r="G593" s="1" t="s">
        <v>1338</v>
      </c>
      <c r="H593" s="1" t="s">
        <v>1416</v>
      </c>
      <c r="I593" s="1" t="s">
        <v>1512</v>
      </c>
      <c r="J593" s="1" t="s">
        <v>1347</v>
      </c>
      <c r="K593" s="1" t="s">
        <v>1437</v>
      </c>
      <c r="M593" s="1" t="str">
        <f>TEXT(BRF_CONTAS_A_PAGAR[[#This Row],[DATA VENC]],"AAAA")</f>
        <v>2023</v>
      </c>
      <c r="N593" s="1" t="str">
        <f>UPPER(TEXT(BRF_CONTAS_A_PAGAR[[#This Row],[DATA VENC]],"MMM"))</f>
        <v>JUL</v>
      </c>
      <c r="O593" s="1" t="str">
        <f>IF(BRF_CONTAS_A_PAGAR[[#This Row],[DATA DO PAGT]]="","",TEXT(BRF_CONTAS_A_PAGAR[[#This Row],[DATA DO PAGT]],"AAAA"))</f>
        <v>2023</v>
      </c>
      <c r="P593" s="1" t="str">
        <f>UPPER(IF(BRF_CONTAS_A_PAGAR[[#This Row],[DATA DO PAGT]]="","",TEXT(BRF_CONTAS_A_PAGAR[[#This Row],[DATA DO PAGT]],"MMM")))</f>
        <v>JUL</v>
      </c>
      <c r="Q593" s="1">
        <f>IFERROR(INDEX(BRF_MÊS_A_PAGAR[NUN_MÊS],MATCH(BRF_CONTAS_A_PAGAR[[#This Row],[MÊS_VENC]],BRF_MÊS_A_PAGAR[MÊS],0)),"")</f>
        <v>7</v>
      </c>
      <c r="R593" s="1">
        <f>IF(BRF_CONTAS_A_PAGAR[[#This Row],[MÊS_PGT]]="","",IFERROR(INDEX(BRF_MÊS_A_PAGAR[NUN_MÊS],MATCH(BRF_CONTAS_A_PAGAR[[#This Row],[MÊS_PGT]],BRF_MÊS_A_PAGAR[MÊS],0)),""))</f>
        <v>7</v>
      </c>
    </row>
    <row r="594" spans="1:18" x14ac:dyDescent="0.2">
      <c r="A594" s="3">
        <v>45112</v>
      </c>
      <c r="B594" s="1" t="s">
        <v>1165</v>
      </c>
      <c r="E594" s="4">
        <v>840</v>
      </c>
      <c r="F594" s="3">
        <v>45112</v>
      </c>
      <c r="G594" s="1" t="s">
        <v>1338</v>
      </c>
      <c r="H594" s="1" t="s">
        <v>1416</v>
      </c>
      <c r="I594" s="1" t="s">
        <v>1434</v>
      </c>
      <c r="J594" s="1" t="s">
        <v>1347</v>
      </c>
      <c r="K594" s="1" t="s">
        <v>1348</v>
      </c>
      <c r="M594" s="1" t="str">
        <f>TEXT(BRF_CONTAS_A_PAGAR[[#This Row],[DATA VENC]],"AAAA")</f>
        <v>2023</v>
      </c>
      <c r="N594" s="1" t="str">
        <f>UPPER(TEXT(BRF_CONTAS_A_PAGAR[[#This Row],[DATA VENC]],"MMM"))</f>
        <v>JUL</v>
      </c>
      <c r="O594" s="1" t="str">
        <f>IF(BRF_CONTAS_A_PAGAR[[#This Row],[DATA DO PAGT]]="","",TEXT(BRF_CONTAS_A_PAGAR[[#This Row],[DATA DO PAGT]],"AAAA"))</f>
        <v>2023</v>
      </c>
      <c r="P594" s="1" t="str">
        <f>UPPER(IF(BRF_CONTAS_A_PAGAR[[#This Row],[DATA DO PAGT]]="","",TEXT(BRF_CONTAS_A_PAGAR[[#This Row],[DATA DO PAGT]],"MMM")))</f>
        <v>JUL</v>
      </c>
      <c r="Q594" s="1">
        <f>IFERROR(INDEX(BRF_MÊS_A_PAGAR[NUN_MÊS],MATCH(BRF_CONTAS_A_PAGAR[[#This Row],[MÊS_VENC]],BRF_MÊS_A_PAGAR[MÊS],0)),"")</f>
        <v>7</v>
      </c>
      <c r="R594" s="1">
        <f>IF(BRF_CONTAS_A_PAGAR[[#This Row],[MÊS_PGT]]="","",IFERROR(INDEX(BRF_MÊS_A_PAGAR[NUN_MÊS],MATCH(BRF_CONTAS_A_PAGAR[[#This Row],[MÊS_PGT]],BRF_MÊS_A_PAGAR[MÊS],0)),""))</f>
        <v>7</v>
      </c>
    </row>
    <row r="595" spans="1:18" x14ac:dyDescent="0.2">
      <c r="A595" s="3">
        <v>45112</v>
      </c>
      <c r="B595" s="1" t="s">
        <v>1166</v>
      </c>
      <c r="E595" s="4">
        <v>169</v>
      </c>
      <c r="F595" s="3">
        <v>45112</v>
      </c>
      <c r="G595" s="1" t="s">
        <v>1338</v>
      </c>
      <c r="H595" s="1" t="s">
        <v>1416</v>
      </c>
      <c r="I595" s="1" t="s">
        <v>1166</v>
      </c>
      <c r="J595" s="1" t="s">
        <v>1347</v>
      </c>
      <c r="K595" s="1" t="s">
        <v>1503</v>
      </c>
      <c r="M595" s="1" t="str">
        <f>TEXT(BRF_CONTAS_A_PAGAR[[#This Row],[DATA VENC]],"AAAA")</f>
        <v>2023</v>
      </c>
      <c r="N595" s="1" t="str">
        <f>UPPER(TEXT(BRF_CONTAS_A_PAGAR[[#This Row],[DATA VENC]],"MMM"))</f>
        <v>JUL</v>
      </c>
      <c r="O595" s="1" t="str">
        <f>IF(BRF_CONTAS_A_PAGAR[[#This Row],[DATA DO PAGT]]="","",TEXT(BRF_CONTAS_A_PAGAR[[#This Row],[DATA DO PAGT]],"AAAA"))</f>
        <v>2023</v>
      </c>
      <c r="P595" s="1" t="str">
        <f>UPPER(IF(BRF_CONTAS_A_PAGAR[[#This Row],[DATA DO PAGT]]="","",TEXT(BRF_CONTAS_A_PAGAR[[#This Row],[DATA DO PAGT]],"MMM")))</f>
        <v>JUL</v>
      </c>
      <c r="Q595" s="1">
        <f>IFERROR(INDEX(BRF_MÊS_A_PAGAR[NUN_MÊS],MATCH(BRF_CONTAS_A_PAGAR[[#This Row],[MÊS_VENC]],BRF_MÊS_A_PAGAR[MÊS],0)),"")</f>
        <v>7</v>
      </c>
      <c r="R595" s="1">
        <f>IF(BRF_CONTAS_A_PAGAR[[#This Row],[MÊS_PGT]]="","",IFERROR(INDEX(BRF_MÊS_A_PAGAR[NUN_MÊS],MATCH(BRF_CONTAS_A_PAGAR[[#This Row],[MÊS_PGT]],BRF_MÊS_A_PAGAR[MÊS],0)),""))</f>
        <v>7</v>
      </c>
    </row>
    <row r="596" spans="1:18" x14ac:dyDescent="0.2">
      <c r="A596" s="3">
        <v>45112</v>
      </c>
      <c r="B596" s="1" t="s">
        <v>3415</v>
      </c>
      <c r="E596" s="4">
        <v>8651.9599999999991</v>
      </c>
      <c r="F596" s="3">
        <v>45112</v>
      </c>
      <c r="G596" s="1" t="s">
        <v>1338</v>
      </c>
      <c r="H596" s="1" t="s">
        <v>1339</v>
      </c>
      <c r="I596" s="1" t="s">
        <v>3412</v>
      </c>
      <c r="J596" s="1" t="s">
        <v>1347</v>
      </c>
      <c r="K596" s="1" t="s">
        <v>1503</v>
      </c>
      <c r="M596" s="1" t="str">
        <f>TEXT(BRF_CONTAS_A_PAGAR[[#This Row],[DATA VENC]],"AAAA")</f>
        <v>2023</v>
      </c>
      <c r="N596" s="1" t="str">
        <f>UPPER(TEXT(BRF_CONTAS_A_PAGAR[[#This Row],[DATA VENC]],"MMM"))</f>
        <v>JUL</v>
      </c>
      <c r="O596" s="1" t="str">
        <f>IF(BRF_CONTAS_A_PAGAR[[#This Row],[DATA DO PAGT]]="","",TEXT(BRF_CONTAS_A_PAGAR[[#This Row],[DATA DO PAGT]],"AAAA"))</f>
        <v>2023</v>
      </c>
      <c r="P596" s="1" t="str">
        <f>UPPER(IF(BRF_CONTAS_A_PAGAR[[#This Row],[DATA DO PAGT]]="","",TEXT(BRF_CONTAS_A_PAGAR[[#This Row],[DATA DO PAGT]],"MMM")))</f>
        <v>JUL</v>
      </c>
      <c r="Q596" s="1">
        <f>IFERROR(INDEX(BRF_MÊS_A_PAGAR[NUN_MÊS],MATCH(BRF_CONTAS_A_PAGAR[[#This Row],[MÊS_VENC]],BRF_MÊS_A_PAGAR[MÊS],0)),"")</f>
        <v>7</v>
      </c>
      <c r="R596" s="1">
        <f>IF(BRF_CONTAS_A_PAGAR[[#This Row],[MÊS_PGT]]="","",IFERROR(INDEX(BRF_MÊS_A_PAGAR[NUN_MÊS],MATCH(BRF_CONTAS_A_PAGAR[[#This Row],[MÊS_PGT]],BRF_MÊS_A_PAGAR[MÊS],0)),""))</f>
        <v>7</v>
      </c>
    </row>
    <row r="597" spans="1:18" x14ac:dyDescent="0.2">
      <c r="A597" s="3">
        <v>45113</v>
      </c>
      <c r="B597" s="1" t="s">
        <v>1167</v>
      </c>
      <c r="E597" s="4">
        <v>7503.33</v>
      </c>
      <c r="F597" s="3">
        <v>45113</v>
      </c>
      <c r="G597" s="1" t="s">
        <v>1338</v>
      </c>
      <c r="H597" s="1" t="s">
        <v>1339</v>
      </c>
      <c r="I597" s="1" t="s">
        <v>3456</v>
      </c>
      <c r="J597" s="1" t="s">
        <v>1347</v>
      </c>
      <c r="K597" s="1" t="s">
        <v>1348</v>
      </c>
      <c r="M597" s="1" t="str">
        <f>TEXT(BRF_CONTAS_A_PAGAR[[#This Row],[DATA VENC]],"AAAA")</f>
        <v>2023</v>
      </c>
      <c r="N597" s="1" t="str">
        <f>UPPER(TEXT(BRF_CONTAS_A_PAGAR[[#This Row],[DATA VENC]],"MMM"))</f>
        <v>JUL</v>
      </c>
      <c r="O597" s="1" t="str">
        <f>IF(BRF_CONTAS_A_PAGAR[[#This Row],[DATA DO PAGT]]="","",TEXT(BRF_CONTAS_A_PAGAR[[#This Row],[DATA DO PAGT]],"AAAA"))</f>
        <v>2023</v>
      </c>
      <c r="P597" s="1" t="str">
        <f>UPPER(IF(BRF_CONTAS_A_PAGAR[[#This Row],[DATA DO PAGT]]="","",TEXT(BRF_CONTAS_A_PAGAR[[#This Row],[DATA DO PAGT]],"MMM")))</f>
        <v>JUL</v>
      </c>
      <c r="Q597" s="1">
        <f>IFERROR(INDEX(BRF_MÊS_A_PAGAR[NUN_MÊS],MATCH(BRF_CONTAS_A_PAGAR[[#This Row],[MÊS_VENC]],BRF_MÊS_A_PAGAR[MÊS],0)),"")</f>
        <v>7</v>
      </c>
      <c r="R597" s="1">
        <f>IF(BRF_CONTAS_A_PAGAR[[#This Row],[MÊS_PGT]]="","",IFERROR(INDEX(BRF_MÊS_A_PAGAR[NUN_MÊS],MATCH(BRF_CONTAS_A_PAGAR[[#This Row],[MÊS_PGT]],BRF_MÊS_A_PAGAR[MÊS],0)),""))</f>
        <v>7</v>
      </c>
    </row>
    <row r="598" spans="1:18" x14ac:dyDescent="0.2">
      <c r="A598" s="3">
        <v>45114</v>
      </c>
      <c r="B598" s="1" t="s">
        <v>1171</v>
      </c>
      <c r="E598" s="4">
        <v>4656.21</v>
      </c>
      <c r="F598" s="3">
        <v>45114</v>
      </c>
      <c r="G598" s="1" t="s">
        <v>1338</v>
      </c>
      <c r="H598" s="1" t="s">
        <v>1339</v>
      </c>
      <c r="I598" s="1" t="s">
        <v>3456</v>
      </c>
      <c r="J598" s="1" t="s">
        <v>1347</v>
      </c>
      <c r="K598" s="1" t="s">
        <v>1348</v>
      </c>
      <c r="M598" s="1" t="str">
        <f>TEXT(BRF_CONTAS_A_PAGAR[[#This Row],[DATA VENC]],"AAAA")</f>
        <v>2023</v>
      </c>
      <c r="N598" s="1" t="str">
        <f>UPPER(TEXT(BRF_CONTAS_A_PAGAR[[#This Row],[DATA VENC]],"MMM"))</f>
        <v>JUL</v>
      </c>
      <c r="O598" s="1" t="str">
        <f>IF(BRF_CONTAS_A_PAGAR[[#This Row],[DATA DO PAGT]]="","",TEXT(BRF_CONTAS_A_PAGAR[[#This Row],[DATA DO PAGT]],"AAAA"))</f>
        <v>2023</v>
      </c>
      <c r="P598" s="1" t="str">
        <f>UPPER(IF(BRF_CONTAS_A_PAGAR[[#This Row],[DATA DO PAGT]]="","",TEXT(BRF_CONTAS_A_PAGAR[[#This Row],[DATA DO PAGT]],"MMM")))</f>
        <v>JUL</v>
      </c>
      <c r="Q598" s="1">
        <f>IFERROR(INDEX(BRF_MÊS_A_PAGAR[NUN_MÊS],MATCH(BRF_CONTAS_A_PAGAR[[#This Row],[MÊS_VENC]],BRF_MÊS_A_PAGAR[MÊS],0)),"")</f>
        <v>7</v>
      </c>
      <c r="R598" s="1">
        <f>IF(BRF_CONTAS_A_PAGAR[[#This Row],[MÊS_PGT]]="","",IFERROR(INDEX(BRF_MÊS_A_PAGAR[NUN_MÊS],MATCH(BRF_CONTAS_A_PAGAR[[#This Row],[MÊS_PGT]],BRF_MÊS_A_PAGAR[MÊS],0)),""))</f>
        <v>7</v>
      </c>
    </row>
    <row r="599" spans="1:18" x14ac:dyDescent="0.2">
      <c r="A599" s="3">
        <v>45114</v>
      </c>
      <c r="B599" s="1" t="s">
        <v>1168</v>
      </c>
      <c r="E599" s="4">
        <v>1395.49</v>
      </c>
      <c r="F599" s="3">
        <v>45114</v>
      </c>
      <c r="G599" s="1" t="s">
        <v>1338</v>
      </c>
      <c r="H599" s="1" t="s">
        <v>1416</v>
      </c>
      <c r="I599" s="1" t="s">
        <v>1450</v>
      </c>
      <c r="J599" s="1" t="s">
        <v>1347</v>
      </c>
      <c r="K599" s="1" t="s">
        <v>1503</v>
      </c>
      <c r="M599" s="1" t="str">
        <f>TEXT(BRF_CONTAS_A_PAGAR[[#This Row],[DATA VENC]],"AAAA")</f>
        <v>2023</v>
      </c>
      <c r="N599" s="1" t="str">
        <f>UPPER(TEXT(BRF_CONTAS_A_PAGAR[[#This Row],[DATA VENC]],"MMM"))</f>
        <v>JUL</v>
      </c>
      <c r="O599" s="1" t="str">
        <f>IF(BRF_CONTAS_A_PAGAR[[#This Row],[DATA DO PAGT]]="","",TEXT(BRF_CONTAS_A_PAGAR[[#This Row],[DATA DO PAGT]],"AAAA"))</f>
        <v>2023</v>
      </c>
      <c r="P599" s="1" t="str">
        <f>UPPER(IF(BRF_CONTAS_A_PAGAR[[#This Row],[DATA DO PAGT]]="","",TEXT(BRF_CONTAS_A_PAGAR[[#This Row],[DATA DO PAGT]],"MMM")))</f>
        <v>JUL</v>
      </c>
      <c r="Q599" s="1">
        <f>IFERROR(INDEX(BRF_MÊS_A_PAGAR[NUN_MÊS],MATCH(BRF_CONTAS_A_PAGAR[[#This Row],[MÊS_VENC]],BRF_MÊS_A_PAGAR[MÊS],0)),"")</f>
        <v>7</v>
      </c>
      <c r="R599" s="1">
        <f>IF(BRF_CONTAS_A_PAGAR[[#This Row],[MÊS_PGT]]="","",IFERROR(INDEX(BRF_MÊS_A_PAGAR[NUN_MÊS],MATCH(BRF_CONTAS_A_PAGAR[[#This Row],[MÊS_PGT]],BRF_MÊS_A_PAGAR[MÊS],0)),""))</f>
        <v>7</v>
      </c>
    </row>
    <row r="600" spans="1:18" x14ac:dyDescent="0.2">
      <c r="A600" s="3">
        <v>45114</v>
      </c>
      <c r="B600" s="1" t="s">
        <v>1169</v>
      </c>
      <c r="E600" s="4">
        <v>450</v>
      </c>
      <c r="F600" s="3">
        <v>45114</v>
      </c>
      <c r="G600" s="1" t="s">
        <v>1338</v>
      </c>
      <c r="H600" s="1" t="s">
        <v>1416</v>
      </c>
      <c r="I600" s="1" t="s">
        <v>1442</v>
      </c>
      <c r="J600" s="1" t="s">
        <v>1347</v>
      </c>
      <c r="K600" s="1" t="s">
        <v>1516</v>
      </c>
      <c r="M600" s="1" t="str">
        <f>TEXT(BRF_CONTAS_A_PAGAR[[#This Row],[DATA VENC]],"AAAA")</f>
        <v>2023</v>
      </c>
      <c r="N600" s="1" t="str">
        <f>UPPER(TEXT(BRF_CONTAS_A_PAGAR[[#This Row],[DATA VENC]],"MMM"))</f>
        <v>JUL</v>
      </c>
      <c r="O600" s="1" t="str">
        <f>IF(BRF_CONTAS_A_PAGAR[[#This Row],[DATA DO PAGT]]="","",TEXT(BRF_CONTAS_A_PAGAR[[#This Row],[DATA DO PAGT]],"AAAA"))</f>
        <v>2023</v>
      </c>
      <c r="P600" s="1" t="str">
        <f>UPPER(IF(BRF_CONTAS_A_PAGAR[[#This Row],[DATA DO PAGT]]="","",TEXT(BRF_CONTAS_A_PAGAR[[#This Row],[DATA DO PAGT]],"MMM")))</f>
        <v>JUL</v>
      </c>
      <c r="Q600" s="1">
        <f>IFERROR(INDEX(BRF_MÊS_A_PAGAR[NUN_MÊS],MATCH(BRF_CONTAS_A_PAGAR[[#This Row],[MÊS_VENC]],BRF_MÊS_A_PAGAR[MÊS],0)),"")</f>
        <v>7</v>
      </c>
      <c r="R600" s="1">
        <f>IF(BRF_CONTAS_A_PAGAR[[#This Row],[MÊS_PGT]]="","",IFERROR(INDEX(BRF_MÊS_A_PAGAR[NUN_MÊS],MATCH(BRF_CONTAS_A_PAGAR[[#This Row],[MÊS_PGT]],BRF_MÊS_A_PAGAR[MÊS],0)),""))</f>
        <v>7</v>
      </c>
    </row>
    <row r="601" spans="1:18" x14ac:dyDescent="0.2">
      <c r="A601" s="3">
        <v>45114</v>
      </c>
      <c r="B601" s="1" t="s">
        <v>1170</v>
      </c>
      <c r="E601" s="4">
        <v>1618.1</v>
      </c>
      <c r="F601" s="3">
        <v>45114</v>
      </c>
      <c r="G601" s="1" t="s">
        <v>1338</v>
      </c>
      <c r="H601" s="1" t="s">
        <v>1416</v>
      </c>
      <c r="I601" s="1" t="s">
        <v>1456</v>
      </c>
      <c r="J601" s="1" t="s">
        <v>1417</v>
      </c>
      <c r="K601" s="1" t="s">
        <v>1516</v>
      </c>
      <c r="M601" s="1" t="str">
        <f>TEXT(BRF_CONTAS_A_PAGAR[[#This Row],[DATA VENC]],"AAAA")</f>
        <v>2023</v>
      </c>
      <c r="N601" s="1" t="str">
        <f>UPPER(TEXT(BRF_CONTAS_A_PAGAR[[#This Row],[DATA VENC]],"MMM"))</f>
        <v>JUL</v>
      </c>
      <c r="O601" s="1" t="str">
        <f>IF(BRF_CONTAS_A_PAGAR[[#This Row],[DATA DO PAGT]]="","",TEXT(BRF_CONTAS_A_PAGAR[[#This Row],[DATA DO PAGT]],"AAAA"))</f>
        <v>2023</v>
      </c>
      <c r="P601" s="1" t="str">
        <f>UPPER(IF(BRF_CONTAS_A_PAGAR[[#This Row],[DATA DO PAGT]]="","",TEXT(BRF_CONTAS_A_PAGAR[[#This Row],[DATA DO PAGT]],"MMM")))</f>
        <v>JUL</v>
      </c>
      <c r="Q601" s="1">
        <f>IFERROR(INDEX(BRF_MÊS_A_PAGAR[NUN_MÊS],MATCH(BRF_CONTAS_A_PAGAR[[#This Row],[MÊS_VENC]],BRF_MÊS_A_PAGAR[MÊS],0)),"")</f>
        <v>7</v>
      </c>
      <c r="R601" s="1">
        <f>IF(BRF_CONTAS_A_PAGAR[[#This Row],[MÊS_PGT]]="","",IFERROR(INDEX(BRF_MÊS_A_PAGAR[NUN_MÊS],MATCH(BRF_CONTAS_A_PAGAR[[#This Row],[MÊS_PGT]],BRF_MÊS_A_PAGAR[MÊS],0)),""))</f>
        <v>7</v>
      </c>
    </row>
    <row r="602" spans="1:18" x14ac:dyDescent="0.2">
      <c r="A602" s="3">
        <v>45115</v>
      </c>
      <c r="B602" s="1" t="s">
        <v>1172</v>
      </c>
      <c r="E602" s="4">
        <v>1552.88</v>
      </c>
      <c r="F602" s="3">
        <v>45117</v>
      </c>
      <c r="G602" s="1" t="s">
        <v>1338</v>
      </c>
      <c r="H602" s="1" t="s">
        <v>1339</v>
      </c>
      <c r="I602" s="1" t="s">
        <v>3456</v>
      </c>
      <c r="J602" s="1" t="s">
        <v>1347</v>
      </c>
      <c r="K602" s="1" t="s">
        <v>1348</v>
      </c>
      <c r="M602" s="1" t="str">
        <f>TEXT(BRF_CONTAS_A_PAGAR[[#This Row],[DATA VENC]],"AAAA")</f>
        <v>2023</v>
      </c>
      <c r="N602" s="1" t="str">
        <f>UPPER(TEXT(BRF_CONTAS_A_PAGAR[[#This Row],[DATA VENC]],"MMM"))</f>
        <v>JUL</v>
      </c>
      <c r="O602" s="1" t="str">
        <f>IF(BRF_CONTAS_A_PAGAR[[#This Row],[DATA DO PAGT]]="","",TEXT(BRF_CONTAS_A_PAGAR[[#This Row],[DATA DO PAGT]],"AAAA"))</f>
        <v>2023</v>
      </c>
      <c r="P602" s="1" t="str">
        <f>UPPER(IF(BRF_CONTAS_A_PAGAR[[#This Row],[DATA DO PAGT]]="","",TEXT(BRF_CONTAS_A_PAGAR[[#This Row],[DATA DO PAGT]],"MMM")))</f>
        <v>JUL</v>
      </c>
      <c r="Q602" s="1">
        <f>IFERROR(INDEX(BRF_MÊS_A_PAGAR[NUN_MÊS],MATCH(BRF_CONTAS_A_PAGAR[[#This Row],[MÊS_VENC]],BRF_MÊS_A_PAGAR[MÊS],0)),"")</f>
        <v>7</v>
      </c>
      <c r="R602" s="1">
        <f>IF(BRF_CONTAS_A_PAGAR[[#This Row],[MÊS_PGT]]="","",IFERROR(INDEX(BRF_MÊS_A_PAGAR[NUN_MÊS],MATCH(BRF_CONTAS_A_PAGAR[[#This Row],[MÊS_PGT]],BRF_MÊS_A_PAGAR[MÊS],0)),""))</f>
        <v>7</v>
      </c>
    </row>
    <row r="603" spans="1:18" x14ac:dyDescent="0.2">
      <c r="A603" s="3">
        <v>45115</v>
      </c>
      <c r="B603" s="1" t="s">
        <v>1173</v>
      </c>
      <c r="E603" s="4">
        <v>1552.88</v>
      </c>
      <c r="F603" s="3">
        <v>45117</v>
      </c>
      <c r="G603" s="1" t="s">
        <v>1338</v>
      </c>
      <c r="H603" s="1" t="s">
        <v>1339</v>
      </c>
      <c r="I603" s="1" t="s">
        <v>3456</v>
      </c>
      <c r="J603" s="1" t="s">
        <v>1347</v>
      </c>
      <c r="K603" s="1" t="s">
        <v>1348</v>
      </c>
      <c r="M603" s="1" t="str">
        <f>TEXT(BRF_CONTAS_A_PAGAR[[#This Row],[DATA VENC]],"AAAA")</f>
        <v>2023</v>
      </c>
      <c r="N603" s="1" t="str">
        <f>UPPER(TEXT(BRF_CONTAS_A_PAGAR[[#This Row],[DATA VENC]],"MMM"))</f>
        <v>JUL</v>
      </c>
      <c r="O603" s="1" t="str">
        <f>IF(BRF_CONTAS_A_PAGAR[[#This Row],[DATA DO PAGT]]="","",TEXT(BRF_CONTAS_A_PAGAR[[#This Row],[DATA DO PAGT]],"AAAA"))</f>
        <v>2023</v>
      </c>
      <c r="P603" s="1" t="str">
        <f>UPPER(IF(BRF_CONTAS_A_PAGAR[[#This Row],[DATA DO PAGT]]="","",TEXT(BRF_CONTAS_A_PAGAR[[#This Row],[DATA DO PAGT]],"MMM")))</f>
        <v>JUL</v>
      </c>
      <c r="Q603" s="1">
        <f>IFERROR(INDEX(BRF_MÊS_A_PAGAR[NUN_MÊS],MATCH(BRF_CONTAS_A_PAGAR[[#This Row],[MÊS_VENC]],BRF_MÊS_A_PAGAR[MÊS],0)),"")</f>
        <v>7</v>
      </c>
      <c r="R603" s="1">
        <f>IF(BRF_CONTAS_A_PAGAR[[#This Row],[MÊS_PGT]]="","",IFERROR(INDEX(BRF_MÊS_A_PAGAR[NUN_MÊS],MATCH(BRF_CONTAS_A_PAGAR[[#This Row],[MÊS_PGT]],BRF_MÊS_A_PAGAR[MÊS],0)),""))</f>
        <v>7</v>
      </c>
    </row>
    <row r="604" spans="1:18" x14ac:dyDescent="0.2">
      <c r="A604" s="3">
        <v>45115</v>
      </c>
      <c r="B604" s="1" t="s">
        <v>1174</v>
      </c>
      <c r="E604" s="4">
        <v>9402</v>
      </c>
      <c r="F604" s="3">
        <v>45117</v>
      </c>
      <c r="G604" s="1" t="s">
        <v>1338</v>
      </c>
      <c r="H604" s="1" t="s">
        <v>1339</v>
      </c>
      <c r="I604" s="1" t="s">
        <v>3456</v>
      </c>
      <c r="J604" s="1" t="s">
        <v>1347</v>
      </c>
      <c r="K604" s="1" t="s">
        <v>1348</v>
      </c>
      <c r="M604" s="1" t="str">
        <f>TEXT(BRF_CONTAS_A_PAGAR[[#This Row],[DATA VENC]],"AAAA")</f>
        <v>2023</v>
      </c>
      <c r="N604" s="1" t="str">
        <f>UPPER(TEXT(BRF_CONTAS_A_PAGAR[[#This Row],[DATA VENC]],"MMM"))</f>
        <v>JUL</v>
      </c>
      <c r="O604" s="1" t="str">
        <f>IF(BRF_CONTAS_A_PAGAR[[#This Row],[DATA DO PAGT]]="","",TEXT(BRF_CONTAS_A_PAGAR[[#This Row],[DATA DO PAGT]],"AAAA"))</f>
        <v>2023</v>
      </c>
      <c r="P604" s="1" t="str">
        <f>UPPER(IF(BRF_CONTAS_A_PAGAR[[#This Row],[DATA DO PAGT]]="","",TEXT(BRF_CONTAS_A_PAGAR[[#This Row],[DATA DO PAGT]],"MMM")))</f>
        <v>JUL</v>
      </c>
      <c r="Q604" s="1">
        <f>IFERROR(INDEX(BRF_MÊS_A_PAGAR[NUN_MÊS],MATCH(BRF_CONTAS_A_PAGAR[[#This Row],[MÊS_VENC]],BRF_MÊS_A_PAGAR[MÊS],0)),"")</f>
        <v>7</v>
      </c>
      <c r="R604" s="1">
        <f>IF(BRF_CONTAS_A_PAGAR[[#This Row],[MÊS_PGT]]="","",IFERROR(INDEX(BRF_MÊS_A_PAGAR[NUN_MÊS],MATCH(BRF_CONTAS_A_PAGAR[[#This Row],[MÊS_PGT]],BRF_MÊS_A_PAGAR[MÊS],0)),""))</f>
        <v>7</v>
      </c>
    </row>
    <row r="605" spans="1:18" x14ac:dyDescent="0.2">
      <c r="A605" s="3">
        <v>45117</v>
      </c>
      <c r="B605" s="1" t="s">
        <v>1181</v>
      </c>
      <c r="E605" s="4">
        <v>60.54</v>
      </c>
      <c r="F605" s="3">
        <v>45117</v>
      </c>
      <c r="G605" s="1" t="s">
        <v>1338</v>
      </c>
      <c r="H605" s="1" t="s">
        <v>1435</v>
      </c>
      <c r="I605" s="1" t="s">
        <v>1498</v>
      </c>
      <c r="J605" s="1" t="s">
        <v>1417</v>
      </c>
      <c r="K605" s="1" t="s">
        <v>1437</v>
      </c>
      <c r="M605" s="1" t="str">
        <f>TEXT(BRF_CONTAS_A_PAGAR[[#This Row],[DATA VENC]],"AAAA")</f>
        <v>2023</v>
      </c>
      <c r="N605" s="1" t="str">
        <f>UPPER(TEXT(BRF_CONTAS_A_PAGAR[[#This Row],[DATA VENC]],"MMM"))</f>
        <v>JUL</v>
      </c>
      <c r="O605" s="1" t="str">
        <f>IF(BRF_CONTAS_A_PAGAR[[#This Row],[DATA DO PAGT]]="","",TEXT(BRF_CONTAS_A_PAGAR[[#This Row],[DATA DO PAGT]],"AAAA"))</f>
        <v>2023</v>
      </c>
      <c r="P605" s="1" t="str">
        <f>UPPER(IF(BRF_CONTAS_A_PAGAR[[#This Row],[DATA DO PAGT]]="","",TEXT(BRF_CONTAS_A_PAGAR[[#This Row],[DATA DO PAGT]],"MMM")))</f>
        <v>JUL</v>
      </c>
      <c r="Q605" s="1">
        <f>IFERROR(INDEX(BRF_MÊS_A_PAGAR[NUN_MÊS],MATCH(BRF_CONTAS_A_PAGAR[[#This Row],[MÊS_VENC]],BRF_MÊS_A_PAGAR[MÊS],0)),"")</f>
        <v>7</v>
      </c>
      <c r="R605" s="1">
        <f>IF(BRF_CONTAS_A_PAGAR[[#This Row],[MÊS_PGT]]="","",IFERROR(INDEX(BRF_MÊS_A_PAGAR[NUN_MÊS],MATCH(BRF_CONTAS_A_PAGAR[[#This Row],[MÊS_PGT]],BRF_MÊS_A_PAGAR[MÊS],0)),""))</f>
        <v>7</v>
      </c>
    </row>
    <row r="606" spans="1:18" x14ac:dyDescent="0.2">
      <c r="A606" s="3">
        <v>45117</v>
      </c>
      <c r="B606" s="1" t="s">
        <v>1175</v>
      </c>
      <c r="E606" s="4">
        <v>10786.99</v>
      </c>
      <c r="F606" s="3">
        <v>45117</v>
      </c>
      <c r="G606" s="1" t="s">
        <v>1338</v>
      </c>
      <c r="H606" s="1" t="s">
        <v>1339</v>
      </c>
      <c r="I606" s="1" t="s">
        <v>3456</v>
      </c>
      <c r="J606" s="1" t="s">
        <v>1347</v>
      </c>
      <c r="K606" s="1" t="s">
        <v>1348</v>
      </c>
      <c r="M606" s="1" t="str">
        <f>TEXT(BRF_CONTAS_A_PAGAR[[#This Row],[DATA VENC]],"AAAA")</f>
        <v>2023</v>
      </c>
      <c r="N606" s="1" t="str">
        <f>UPPER(TEXT(BRF_CONTAS_A_PAGAR[[#This Row],[DATA VENC]],"MMM"))</f>
        <v>JUL</v>
      </c>
      <c r="O606" s="1" t="str">
        <f>IF(BRF_CONTAS_A_PAGAR[[#This Row],[DATA DO PAGT]]="","",TEXT(BRF_CONTAS_A_PAGAR[[#This Row],[DATA DO PAGT]],"AAAA"))</f>
        <v>2023</v>
      </c>
      <c r="P606" s="1" t="str">
        <f>UPPER(IF(BRF_CONTAS_A_PAGAR[[#This Row],[DATA DO PAGT]]="","",TEXT(BRF_CONTAS_A_PAGAR[[#This Row],[DATA DO PAGT]],"MMM")))</f>
        <v>JUL</v>
      </c>
      <c r="Q606" s="1">
        <f>IFERROR(INDEX(BRF_MÊS_A_PAGAR[NUN_MÊS],MATCH(BRF_CONTAS_A_PAGAR[[#This Row],[MÊS_VENC]],BRF_MÊS_A_PAGAR[MÊS],0)),"")</f>
        <v>7</v>
      </c>
      <c r="R606" s="1">
        <f>IF(BRF_CONTAS_A_PAGAR[[#This Row],[MÊS_PGT]]="","",IFERROR(INDEX(BRF_MÊS_A_PAGAR[NUN_MÊS],MATCH(BRF_CONTAS_A_PAGAR[[#This Row],[MÊS_PGT]],BRF_MÊS_A_PAGAR[MÊS],0)),""))</f>
        <v>7</v>
      </c>
    </row>
    <row r="607" spans="1:18" x14ac:dyDescent="0.2">
      <c r="A607" s="3">
        <v>45117</v>
      </c>
      <c r="B607" s="1" t="s">
        <v>1176</v>
      </c>
      <c r="E607" s="4">
        <v>10786.99</v>
      </c>
      <c r="F607" s="3">
        <v>45117</v>
      </c>
      <c r="G607" s="1" t="s">
        <v>1338</v>
      </c>
      <c r="H607" s="1" t="s">
        <v>1339</v>
      </c>
      <c r="I607" s="1" t="s">
        <v>3456</v>
      </c>
      <c r="J607" s="1" t="s">
        <v>1347</v>
      </c>
      <c r="K607" s="1" t="s">
        <v>1348</v>
      </c>
      <c r="M607" s="1" t="str">
        <f>TEXT(BRF_CONTAS_A_PAGAR[[#This Row],[DATA VENC]],"AAAA")</f>
        <v>2023</v>
      </c>
      <c r="N607" s="1" t="str">
        <f>UPPER(TEXT(BRF_CONTAS_A_PAGAR[[#This Row],[DATA VENC]],"MMM"))</f>
        <v>JUL</v>
      </c>
      <c r="O607" s="1" t="str">
        <f>IF(BRF_CONTAS_A_PAGAR[[#This Row],[DATA DO PAGT]]="","",TEXT(BRF_CONTAS_A_PAGAR[[#This Row],[DATA DO PAGT]],"AAAA"))</f>
        <v>2023</v>
      </c>
      <c r="P607" s="1" t="str">
        <f>UPPER(IF(BRF_CONTAS_A_PAGAR[[#This Row],[DATA DO PAGT]]="","",TEXT(BRF_CONTAS_A_PAGAR[[#This Row],[DATA DO PAGT]],"MMM")))</f>
        <v>JUL</v>
      </c>
      <c r="Q607" s="1">
        <f>IFERROR(INDEX(BRF_MÊS_A_PAGAR[NUN_MÊS],MATCH(BRF_CONTAS_A_PAGAR[[#This Row],[MÊS_VENC]],BRF_MÊS_A_PAGAR[MÊS],0)),"")</f>
        <v>7</v>
      </c>
      <c r="R607" s="1">
        <f>IF(BRF_CONTAS_A_PAGAR[[#This Row],[MÊS_PGT]]="","",IFERROR(INDEX(BRF_MÊS_A_PAGAR[NUN_MÊS],MATCH(BRF_CONTAS_A_PAGAR[[#This Row],[MÊS_PGT]],BRF_MÊS_A_PAGAR[MÊS],0)),""))</f>
        <v>7</v>
      </c>
    </row>
    <row r="608" spans="1:18" x14ac:dyDescent="0.2">
      <c r="A608" s="3">
        <v>45117</v>
      </c>
      <c r="B608" s="1" t="s">
        <v>1148</v>
      </c>
      <c r="E608" s="4">
        <v>670</v>
      </c>
      <c r="F608" s="3">
        <v>45117</v>
      </c>
      <c r="G608" s="1" t="s">
        <v>1338</v>
      </c>
      <c r="H608" s="1" t="s">
        <v>1416</v>
      </c>
      <c r="I608" s="1" t="s">
        <v>3457</v>
      </c>
      <c r="J608" s="1" t="s">
        <v>1417</v>
      </c>
      <c r="K608" s="1" t="s">
        <v>1348</v>
      </c>
      <c r="M608" s="1" t="str">
        <f>TEXT(BRF_CONTAS_A_PAGAR[[#This Row],[DATA VENC]],"AAAA")</f>
        <v>2023</v>
      </c>
      <c r="N608" s="1" t="str">
        <f>UPPER(TEXT(BRF_CONTAS_A_PAGAR[[#This Row],[DATA VENC]],"MMM"))</f>
        <v>JUL</v>
      </c>
      <c r="O608" s="1" t="str">
        <f>IF(BRF_CONTAS_A_PAGAR[[#This Row],[DATA DO PAGT]]="","",TEXT(BRF_CONTAS_A_PAGAR[[#This Row],[DATA DO PAGT]],"AAAA"))</f>
        <v>2023</v>
      </c>
      <c r="P608" s="1" t="str">
        <f>UPPER(IF(BRF_CONTAS_A_PAGAR[[#This Row],[DATA DO PAGT]]="","",TEXT(BRF_CONTAS_A_PAGAR[[#This Row],[DATA DO PAGT]],"MMM")))</f>
        <v>JUL</v>
      </c>
      <c r="Q608" s="1">
        <f>IFERROR(INDEX(BRF_MÊS_A_PAGAR[NUN_MÊS],MATCH(BRF_CONTAS_A_PAGAR[[#This Row],[MÊS_VENC]],BRF_MÊS_A_PAGAR[MÊS],0)),"")</f>
        <v>7</v>
      </c>
      <c r="R608" s="1">
        <f>IF(BRF_CONTAS_A_PAGAR[[#This Row],[MÊS_PGT]]="","",IFERROR(INDEX(BRF_MÊS_A_PAGAR[NUN_MÊS],MATCH(BRF_CONTAS_A_PAGAR[[#This Row],[MÊS_PGT]],BRF_MÊS_A_PAGAR[MÊS],0)),""))</f>
        <v>7</v>
      </c>
    </row>
    <row r="609" spans="1:18" x14ac:dyDescent="0.2">
      <c r="A609" s="3">
        <v>45117</v>
      </c>
      <c r="B609" s="1" t="s">
        <v>1177</v>
      </c>
      <c r="E609" s="4">
        <v>807.5</v>
      </c>
      <c r="F609" s="3">
        <v>45117</v>
      </c>
      <c r="G609" s="1" t="s">
        <v>1338</v>
      </c>
      <c r="H609" s="1" t="s">
        <v>1416</v>
      </c>
      <c r="I609" s="1" t="s">
        <v>1507</v>
      </c>
      <c r="J609" s="1" t="s">
        <v>1417</v>
      </c>
      <c r="K609" s="1" t="s">
        <v>1348</v>
      </c>
      <c r="M609" s="1" t="str">
        <f>TEXT(BRF_CONTAS_A_PAGAR[[#This Row],[DATA VENC]],"AAAA")</f>
        <v>2023</v>
      </c>
      <c r="N609" s="1" t="str">
        <f>UPPER(TEXT(BRF_CONTAS_A_PAGAR[[#This Row],[DATA VENC]],"MMM"))</f>
        <v>JUL</v>
      </c>
      <c r="O609" s="1" t="str">
        <f>IF(BRF_CONTAS_A_PAGAR[[#This Row],[DATA DO PAGT]]="","",TEXT(BRF_CONTAS_A_PAGAR[[#This Row],[DATA DO PAGT]],"AAAA"))</f>
        <v>2023</v>
      </c>
      <c r="P609" s="1" t="str">
        <f>UPPER(IF(BRF_CONTAS_A_PAGAR[[#This Row],[DATA DO PAGT]]="","",TEXT(BRF_CONTAS_A_PAGAR[[#This Row],[DATA DO PAGT]],"MMM")))</f>
        <v>JUL</v>
      </c>
      <c r="Q609" s="1">
        <f>IFERROR(INDEX(BRF_MÊS_A_PAGAR[NUN_MÊS],MATCH(BRF_CONTAS_A_PAGAR[[#This Row],[MÊS_VENC]],BRF_MÊS_A_PAGAR[MÊS],0)),"")</f>
        <v>7</v>
      </c>
      <c r="R609" s="1">
        <f>IF(BRF_CONTAS_A_PAGAR[[#This Row],[MÊS_PGT]]="","",IFERROR(INDEX(BRF_MÊS_A_PAGAR[NUN_MÊS],MATCH(BRF_CONTAS_A_PAGAR[[#This Row],[MÊS_PGT]],BRF_MÊS_A_PAGAR[MÊS],0)),""))</f>
        <v>7</v>
      </c>
    </row>
    <row r="610" spans="1:18" x14ac:dyDescent="0.2">
      <c r="A610" s="3">
        <v>45117</v>
      </c>
      <c r="B610" s="1" t="s">
        <v>1182</v>
      </c>
      <c r="E610" s="4">
        <v>4665.91</v>
      </c>
      <c r="F610" s="3">
        <v>45117</v>
      </c>
      <c r="G610" s="1" t="s">
        <v>1338</v>
      </c>
      <c r="H610" s="1" t="s">
        <v>1435</v>
      </c>
      <c r="I610" s="1" t="s">
        <v>1498</v>
      </c>
      <c r="J610" s="1" t="s">
        <v>1417</v>
      </c>
      <c r="K610" s="1" t="s">
        <v>1348</v>
      </c>
      <c r="M610" s="1" t="str">
        <f>TEXT(BRF_CONTAS_A_PAGAR[[#This Row],[DATA VENC]],"AAAA")</f>
        <v>2023</v>
      </c>
      <c r="N610" s="1" t="str">
        <f>UPPER(TEXT(BRF_CONTAS_A_PAGAR[[#This Row],[DATA VENC]],"MMM"))</f>
        <v>JUL</v>
      </c>
      <c r="O610" s="1" t="str">
        <f>IF(BRF_CONTAS_A_PAGAR[[#This Row],[DATA DO PAGT]]="","",TEXT(BRF_CONTAS_A_PAGAR[[#This Row],[DATA DO PAGT]],"AAAA"))</f>
        <v>2023</v>
      </c>
      <c r="P610" s="1" t="str">
        <f>UPPER(IF(BRF_CONTAS_A_PAGAR[[#This Row],[DATA DO PAGT]]="","",TEXT(BRF_CONTAS_A_PAGAR[[#This Row],[DATA DO PAGT]],"MMM")))</f>
        <v>JUL</v>
      </c>
      <c r="Q610" s="1">
        <f>IFERROR(INDEX(BRF_MÊS_A_PAGAR[NUN_MÊS],MATCH(BRF_CONTAS_A_PAGAR[[#This Row],[MÊS_VENC]],BRF_MÊS_A_PAGAR[MÊS],0)),"")</f>
        <v>7</v>
      </c>
      <c r="R610" s="1">
        <f>IF(BRF_CONTAS_A_PAGAR[[#This Row],[MÊS_PGT]]="","",IFERROR(INDEX(BRF_MÊS_A_PAGAR[NUN_MÊS],MATCH(BRF_CONTAS_A_PAGAR[[#This Row],[MÊS_PGT]],BRF_MÊS_A_PAGAR[MÊS],0)),""))</f>
        <v>7</v>
      </c>
    </row>
    <row r="611" spans="1:18" x14ac:dyDescent="0.2">
      <c r="A611" s="3">
        <v>45117</v>
      </c>
      <c r="B611" s="1" t="s">
        <v>1178</v>
      </c>
      <c r="E611" s="4">
        <v>1000</v>
      </c>
      <c r="F611" s="3">
        <v>45117</v>
      </c>
      <c r="G611" s="1" t="s">
        <v>1338</v>
      </c>
      <c r="H611" s="1" t="s">
        <v>1416</v>
      </c>
      <c r="I611" s="1" t="s">
        <v>1505</v>
      </c>
      <c r="J611" s="1" t="s">
        <v>1417</v>
      </c>
      <c r="K611" s="1" t="s">
        <v>1503</v>
      </c>
      <c r="M611" s="1" t="str">
        <f>TEXT(BRF_CONTAS_A_PAGAR[[#This Row],[DATA VENC]],"AAAA")</f>
        <v>2023</v>
      </c>
      <c r="N611" s="1" t="str">
        <f>UPPER(TEXT(BRF_CONTAS_A_PAGAR[[#This Row],[DATA VENC]],"MMM"))</f>
        <v>JUL</v>
      </c>
      <c r="O611" s="1" t="str">
        <f>IF(BRF_CONTAS_A_PAGAR[[#This Row],[DATA DO PAGT]]="","",TEXT(BRF_CONTAS_A_PAGAR[[#This Row],[DATA DO PAGT]],"AAAA"))</f>
        <v>2023</v>
      </c>
      <c r="P611" s="1" t="str">
        <f>UPPER(IF(BRF_CONTAS_A_PAGAR[[#This Row],[DATA DO PAGT]]="","",TEXT(BRF_CONTAS_A_PAGAR[[#This Row],[DATA DO PAGT]],"MMM")))</f>
        <v>JUL</v>
      </c>
      <c r="Q611" s="1">
        <f>IFERROR(INDEX(BRF_MÊS_A_PAGAR[NUN_MÊS],MATCH(BRF_CONTAS_A_PAGAR[[#This Row],[MÊS_VENC]],BRF_MÊS_A_PAGAR[MÊS],0)),"")</f>
        <v>7</v>
      </c>
      <c r="R611" s="1">
        <f>IF(BRF_CONTAS_A_PAGAR[[#This Row],[MÊS_PGT]]="","",IFERROR(INDEX(BRF_MÊS_A_PAGAR[NUN_MÊS],MATCH(BRF_CONTAS_A_PAGAR[[#This Row],[MÊS_PGT]],BRF_MÊS_A_PAGAR[MÊS],0)),""))</f>
        <v>7</v>
      </c>
    </row>
    <row r="612" spans="1:18" x14ac:dyDescent="0.2">
      <c r="A612" s="3">
        <v>45117</v>
      </c>
      <c r="B612" s="1" t="s">
        <v>1179</v>
      </c>
      <c r="E612" s="4">
        <v>278.01</v>
      </c>
      <c r="F612" s="3">
        <v>45117</v>
      </c>
      <c r="G612" s="1" t="s">
        <v>1338</v>
      </c>
      <c r="H612" s="1" t="s">
        <v>1416</v>
      </c>
      <c r="I612" s="1" t="s">
        <v>1499</v>
      </c>
      <c r="J612" s="1" t="s">
        <v>1347</v>
      </c>
      <c r="K612" s="1" t="s">
        <v>1516</v>
      </c>
      <c r="M612" s="1" t="str">
        <f>TEXT(BRF_CONTAS_A_PAGAR[[#This Row],[DATA VENC]],"AAAA")</f>
        <v>2023</v>
      </c>
      <c r="N612" s="1" t="str">
        <f>UPPER(TEXT(BRF_CONTAS_A_PAGAR[[#This Row],[DATA VENC]],"MMM"))</f>
        <v>JUL</v>
      </c>
      <c r="O612" s="1" t="str">
        <f>IF(BRF_CONTAS_A_PAGAR[[#This Row],[DATA DO PAGT]]="","",TEXT(BRF_CONTAS_A_PAGAR[[#This Row],[DATA DO PAGT]],"AAAA"))</f>
        <v>2023</v>
      </c>
      <c r="P612" s="1" t="str">
        <f>UPPER(IF(BRF_CONTAS_A_PAGAR[[#This Row],[DATA DO PAGT]]="","",TEXT(BRF_CONTAS_A_PAGAR[[#This Row],[DATA DO PAGT]],"MMM")))</f>
        <v>JUL</v>
      </c>
      <c r="Q612" s="1">
        <f>IFERROR(INDEX(BRF_MÊS_A_PAGAR[NUN_MÊS],MATCH(BRF_CONTAS_A_PAGAR[[#This Row],[MÊS_VENC]],BRF_MÊS_A_PAGAR[MÊS],0)),"")</f>
        <v>7</v>
      </c>
      <c r="R612" s="1">
        <f>IF(BRF_CONTAS_A_PAGAR[[#This Row],[MÊS_PGT]]="","",IFERROR(INDEX(BRF_MÊS_A_PAGAR[NUN_MÊS],MATCH(BRF_CONTAS_A_PAGAR[[#This Row],[MÊS_PGT]],BRF_MÊS_A_PAGAR[MÊS],0)),""))</f>
        <v>7</v>
      </c>
    </row>
    <row r="613" spans="1:18" x14ac:dyDescent="0.2">
      <c r="A613" s="3">
        <v>45117</v>
      </c>
      <c r="B613" s="1" t="s">
        <v>1180</v>
      </c>
      <c r="E613" s="4">
        <v>56.83</v>
      </c>
      <c r="F613" s="3">
        <v>45117</v>
      </c>
      <c r="G613" s="1" t="s">
        <v>1338</v>
      </c>
      <c r="H613" s="1" t="s">
        <v>1416</v>
      </c>
      <c r="I613" s="1" t="s">
        <v>1499</v>
      </c>
      <c r="J613" s="1" t="s">
        <v>1347</v>
      </c>
      <c r="K613" s="1" t="s">
        <v>1516</v>
      </c>
      <c r="M613" s="1" t="str">
        <f>TEXT(BRF_CONTAS_A_PAGAR[[#This Row],[DATA VENC]],"AAAA")</f>
        <v>2023</v>
      </c>
      <c r="N613" s="1" t="str">
        <f>UPPER(TEXT(BRF_CONTAS_A_PAGAR[[#This Row],[DATA VENC]],"MMM"))</f>
        <v>JUL</v>
      </c>
      <c r="O613" s="1" t="str">
        <f>IF(BRF_CONTAS_A_PAGAR[[#This Row],[DATA DO PAGT]]="","",TEXT(BRF_CONTAS_A_PAGAR[[#This Row],[DATA DO PAGT]],"AAAA"))</f>
        <v>2023</v>
      </c>
      <c r="P613" s="1" t="str">
        <f>UPPER(IF(BRF_CONTAS_A_PAGAR[[#This Row],[DATA DO PAGT]]="","",TEXT(BRF_CONTAS_A_PAGAR[[#This Row],[DATA DO PAGT]],"MMM")))</f>
        <v>JUL</v>
      </c>
      <c r="Q613" s="1">
        <f>IFERROR(INDEX(BRF_MÊS_A_PAGAR[NUN_MÊS],MATCH(BRF_CONTAS_A_PAGAR[[#This Row],[MÊS_VENC]],BRF_MÊS_A_PAGAR[MÊS],0)),"")</f>
        <v>7</v>
      </c>
      <c r="R613" s="1">
        <f>IF(BRF_CONTAS_A_PAGAR[[#This Row],[MÊS_PGT]]="","",IFERROR(INDEX(BRF_MÊS_A_PAGAR[NUN_MÊS],MATCH(BRF_CONTAS_A_PAGAR[[#This Row],[MÊS_PGT]],BRF_MÊS_A_PAGAR[MÊS],0)),""))</f>
        <v>7</v>
      </c>
    </row>
    <row r="614" spans="1:18" x14ac:dyDescent="0.2">
      <c r="A614" s="3">
        <v>45117</v>
      </c>
      <c r="B614" s="1" t="s">
        <v>1213</v>
      </c>
      <c r="E614" s="4">
        <v>1000</v>
      </c>
      <c r="F614" s="3">
        <v>45117</v>
      </c>
      <c r="G614" s="1" t="s">
        <v>1338</v>
      </c>
      <c r="H614" s="1" t="s">
        <v>1416</v>
      </c>
      <c r="I614" s="1" t="s">
        <v>1509</v>
      </c>
      <c r="J614" s="1" t="s">
        <v>1347</v>
      </c>
      <c r="K614" s="1" t="s">
        <v>1516</v>
      </c>
      <c r="L614" s="1" t="s">
        <v>1468</v>
      </c>
      <c r="M614" s="1" t="str">
        <f>TEXT(BRF_CONTAS_A_PAGAR[[#This Row],[DATA VENC]],"AAAA")</f>
        <v>2023</v>
      </c>
      <c r="N614" s="1" t="str">
        <f>UPPER(TEXT(BRF_CONTAS_A_PAGAR[[#This Row],[DATA VENC]],"MMM"))</f>
        <v>JUL</v>
      </c>
      <c r="O614" s="1" t="str">
        <f>IF(BRF_CONTAS_A_PAGAR[[#This Row],[DATA DO PAGT]]="","",TEXT(BRF_CONTAS_A_PAGAR[[#This Row],[DATA DO PAGT]],"AAAA"))</f>
        <v>2023</v>
      </c>
      <c r="P614" s="1" t="str">
        <f>UPPER(IF(BRF_CONTAS_A_PAGAR[[#This Row],[DATA DO PAGT]]="","",TEXT(BRF_CONTAS_A_PAGAR[[#This Row],[DATA DO PAGT]],"MMM")))</f>
        <v>JUL</v>
      </c>
      <c r="Q614" s="1">
        <f>IFERROR(INDEX(BRF_MÊS_A_PAGAR[NUN_MÊS],MATCH(BRF_CONTAS_A_PAGAR[[#This Row],[MÊS_VENC]],BRF_MÊS_A_PAGAR[MÊS],0)),"")</f>
        <v>7</v>
      </c>
      <c r="R614" s="1">
        <f>IF(BRF_CONTAS_A_PAGAR[[#This Row],[MÊS_PGT]]="","",IFERROR(INDEX(BRF_MÊS_A_PAGAR[NUN_MÊS],MATCH(BRF_CONTAS_A_PAGAR[[#This Row],[MÊS_PGT]],BRF_MÊS_A_PAGAR[MÊS],0)),""))</f>
        <v>7</v>
      </c>
    </row>
    <row r="615" spans="1:18" x14ac:dyDescent="0.2">
      <c r="A615" s="3">
        <v>45118</v>
      </c>
      <c r="B615" s="1" t="s">
        <v>1156</v>
      </c>
      <c r="E615" s="4">
        <v>65.78</v>
      </c>
      <c r="F615" s="3">
        <v>45118</v>
      </c>
      <c r="G615" s="1" t="s">
        <v>1338</v>
      </c>
      <c r="H615" s="1" t="s">
        <v>1416</v>
      </c>
      <c r="I615" s="1" t="s">
        <v>1502</v>
      </c>
      <c r="J615" s="1" t="s">
        <v>1347</v>
      </c>
      <c r="K615" s="1" t="s">
        <v>1503</v>
      </c>
      <c r="M615" s="1" t="str">
        <f>TEXT(BRF_CONTAS_A_PAGAR[[#This Row],[DATA VENC]],"AAAA")</f>
        <v>2023</v>
      </c>
      <c r="N615" s="1" t="str">
        <f>UPPER(TEXT(BRF_CONTAS_A_PAGAR[[#This Row],[DATA VENC]],"MMM"))</f>
        <v>JUL</v>
      </c>
      <c r="O615" s="1" t="str">
        <f>IF(BRF_CONTAS_A_PAGAR[[#This Row],[DATA DO PAGT]]="","",TEXT(BRF_CONTAS_A_PAGAR[[#This Row],[DATA DO PAGT]],"AAAA"))</f>
        <v>2023</v>
      </c>
      <c r="P615" s="1" t="str">
        <f>UPPER(IF(BRF_CONTAS_A_PAGAR[[#This Row],[DATA DO PAGT]]="","",TEXT(BRF_CONTAS_A_PAGAR[[#This Row],[DATA DO PAGT]],"MMM")))</f>
        <v>JUL</v>
      </c>
      <c r="Q615" s="1">
        <f>IFERROR(INDEX(BRF_MÊS_A_PAGAR[NUN_MÊS],MATCH(BRF_CONTAS_A_PAGAR[[#This Row],[MÊS_VENC]],BRF_MÊS_A_PAGAR[MÊS],0)),"")</f>
        <v>7</v>
      </c>
      <c r="R615" s="1">
        <f>IF(BRF_CONTAS_A_PAGAR[[#This Row],[MÊS_PGT]]="","",IFERROR(INDEX(BRF_MÊS_A_PAGAR[NUN_MÊS],MATCH(BRF_CONTAS_A_PAGAR[[#This Row],[MÊS_PGT]],BRF_MÊS_A_PAGAR[MÊS],0)),""))</f>
        <v>7</v>
      </c>
    </row>
    <row r="616" spans="1:18" x14ac:dyDescent="0.2">
      <c r="A616" s="3">
        <v>45118</v>
      </c>
      <c r="B616" s="1" t="s">
        <v>1183</v>
      </c>
      <c r="E616" s="83">
        <v>384.5</v>
      </c>
      <c r="F616" s="3">
        <v>45118</v>
      </c>
      <c r="G616" s="1" t="s">
        <v>1338</v>
      </c>
      <c r="H616" s="1" t="s">
        <v>1416</v>
      </c>
      <c r="I616" s="1" t="s">
        <v>1513</v>
      </c>
      <c r="J616" s="1" t="s">
        <v>1417</v>
      </c>
      <c r="K616" s="1" t="s">
        <v>1516</v>
      </c>
      <c r="M616" s="1" t="str">
        <f>TEXT(BRF_CONTAS_A_PAGAR[[#This Row],[DATA VENC]],"AAAA")</f>
        <v>2023</v>
      </c>
      <c r="N616" s="1" t="str">
        <f>UPPER(TEXT(BRF_CONTAS_A_PAGAR[[#This Row],[DATA VENC]],"MMM"))</f>
        <v>JUL</v>
      </c>
      <c r="O616" s="1" t="str">
        <f>IF(BRF_CONTAS_A_PAGAR[[#This Row],[DATA DO PAGT]]="","",TEXT(BRF_CONTAS_A_PAGAR[[#This Row],[DATA DO PAGT]],"AAAA"))</f>
        <v>2023</v>
      </c>
      <c r="P616" s="1" t="str">
        <f>UPPER(IF(BRF_CONTAS_A_PAGAR[[#This Row],[DATA DO PAGT]]="","",TEXT(BRF_CONTAS_A_PAGAR[[#This Row],[DATA DO PAGT]],"MMM")))</f>
        <v>JUL</v>
      </c>
      <c r="Q616" s="1">
        <f>IFERROR(INDEX(BRF_MÊS_A_PAGAR[NUN_MÊS],MATCH(BRF_CONTAS_A_PAGAR[[#This Row],[MÊS_VENC]],BRF_MÊS_A_PAGAR[MÊS],0)),"")</f>
        <v>7</v>
      </c>
      <c r="R616" s="1">
        <f>IF(BRF_CONTAS_A_PAGAR[[#This Row],[MÊS_PGT]]="","",IFERROR(INDEX(BRF_MÊS_A_PAGAR[NUN_MÊS],MATCH(BRF_CONTAS_A_PAGAR[[#This Row],[MÊS_PGT]],BRF_MÊS_A_PAGAR[MÊS],0)),""))</f>
        <v>7</v>
      </c>
    </row>
    <row r="617" spans="1:18" x14ac:dyDescent="0.2">
      <c r="A617" s="3">
        <v>45119</v>
      </c>
      <c r="B617" s="1" t="s">
        <v>1184</v>
      </c>
      <c r="E617" s="4">
        <v>650.13</v>
      </c>
      <c r="F617" s="3">
        <v>45119</v>
      </c>
      <c r="G617" s="1" t="s">
        <v>1338</v>
      </c>
      <c r="H617" s="1" t="s">
        <v>1416</v>
      </c>
      <c r="I617" s="1" t="s">
        <v>3457</v>
      </c>
      <c r="J617" s="1" t="s">
        <v>1417</v>
      </c>
      <c r="K617" s="1" t="s">
        <v>1348</v>
      </c>
      <c r="M617" s="1" t="str">
        <f>TEXT(BRF_CONTAS_A_PAGAR[[#This Row],[DATA VENC]],"AAAA")</f>
        <v>2023</v>
      </c>
      <c r="N617" s="1" t="str">
        <f>UPPER(TEXT(BRF_CONTAS_A_PAGAR[[#This Row],[DATA VENC]],"MMM"))</f>
        <v>JUL</v>
      </c>
      <c r="O617" s="1" t="str">
        <f>IF(BRF_CONTAS_A_PAGAR[[#This Row],[DATA DO PAGT]]="","",TEXT(BRF_CONTAS_A_PAGAR[[#This Row],[DATA DO PAGT]],"AAAA"))</f>
        <v>2023</v>
      </c>
      <c r="P617" s="1" t="str">
        <f>UPPER(IF(BRF_CONTAS_A_PAGAR[[#This Row],[DATA DO PAGT]]="","",TEXT(BRF_CONTAS_A_PAGAR[[#This Row],[DATA DO PAGT]],"MMM")))</f>
        <v>JUL</v>
      </c>
      <c r="Q617" s="1">
        <f>IFERROR(INDEX(BRF_MÊS_A_PAGAR[NUN_MÊS],MATCH(BRF_CONTAS_A_PAGAR[[#This Row],[MÊS_VENC]],BRF_MÊS_A_PAGAR[MÊS],0)),"")</f>
        <v>7</v>
      </c>
      <c r="R617" s="1">
        <f>IF(BRF_CONTAS_A_PAGAR[[#This Row],[MÊS_PGT]]="","",IFERROR(INDEX(BRF_MÊS_A_PAGAR[NUN_MÊS],MATCH(BRF_CONTAS_A_PAGAR[[#This Row],[MÊS_PGT]],BRF_MÊS_A_PAGAR[MÊS],0)),""))</f>
        <v>7</v>
      </c>
    </row>
    <row r="618" spans="1:18" x14ac:dyDescent="0.2">
      <c r="A618" s="3">
        <v>45120</v>
      </c>
      <c r="B618" s="1" t="s">
        <v>1185</v>
      </c>
      <c r="E618" s="4">
        <v>433.4</v>
      </c>
      <c r="F618" s="3">
        <v>45120</v>
      </c>
      <c r="G618" s="1" t="s">
        <v>1338</v>
      </c>
      <c r="H618" s="1" t="s">
        <v>1416</v>
      </c>
      <c r="I618" s="1" t="s">
        <v>3457</v>
      </c>
      <c r="J618" s="1" t="s">
        <v>1417</v>
      </c>
      <c r="K618" s="1" t="s">
        <v>1348</v>
      </c>
      <c r="M618" s="1" t="str">
        <f>TEXT(BRF_CONTAS_A_PAGAR[[#This Row],[DATA VENC]],"AAAA")</f>
        <v>2023</v>
      </c>
      <c r="N618" s="1" t="str">
        <f>UPPER(TEXT(BRF_CONTAS_A_PAGAR[[#This Row],[DATA VENC]],"MMM"))</f>
        <v>JUL</v>
      </c>
      <c r="O618" s="1" t="str">
        <f>IF(BRF_CONTAS_A_PAGAR[[#This Row],[DATA DO PAGT]]="","",TEXT(BRF_CONTAS_A_PAGAR[[#This Row],[DATA DO PAGT]],"AAAA"))</f>
        <v>2023</v>
      </c>
      <c r="P618" s="1" t="str">
        <f>UPPER(IF(BRF_CONTAS_A_PAGAR[[#This Row],[DATA DO PAGT]]="","",TEXT(BRF_CONTAS_A_PAGAR[[#This Row],[DATA DO PAGT]],"MMM")))</f>
        <v>JUL</v>
      </c>
      <c r="Q618" s="1">
        <f>IFERROR(INDEX(BRF_MÊS_A_PAGAR[NUN_MÊS],MATCH(BRF_CONTAS_A_PAGAR[[#This Row],[MÊS_VENC]],BRF_MÊS_A_PAGAR[MÊS],0)),"")</f>
        <v>7</v>
      </c>
      <c r="R618" s="1">
        <f>IF(BRF_CONTAS_A_PAGAR[[#This Row],[MÊS_PGT]]="","",IFERROR(INDEX(BRF_MÊS_A_PAGAR[NUN_MÊS],MATCH(BRF_CONTAS_A_PAGAR[[#This Row],[MÊS_PGT]],BRF_MÊS_A_PAGAR[MÊS],0)),""))</f>
        <v>7</v>
      </c>
    </row>
    <row r="619" spans="1:18" x14ac:dyDescent="0.2">
      <c r="A619" s="3">
        <v>45122</v>
      </c>
      <c r="B619" s="1" t="s">
        <v>1187</v>
      </c>
      <c r="E619" s="4">
        <v>232</v>
      </c>
      <c r="F619" s="3">
        <v>45122</v>
      </c>
      <c r="G619" s="1" t="s">
        <v>1338</v>
      </c>
      <c r="H619" s="1" t="s">
        <v>1416</v>
      </c>
      <c r="I619" s="1" t="s">
        <v>1514</v>
      </c>
      <c r="J619" s="1" t="s">
        <v>1347</v>
      </c>
      <c r="K619" s="1" t="s">
        <v>1503</v>
      </c>
      <c r="M619" s="1" t="str">
        <f>TEXT(BRF_CONTAS_A_PAGAR[[#This Row],[DATA VENC]],"AAAA")</f>
        <v>2023</v>
      </c>
      <c r="N619" s="1" t="str">
        <f>UPPER(TEXT(BRF_CONTAS_A_PAGAR[[#This Row],[DATA VENC]],"MMM"))</f>
        <v>JUL</v>
      </c>
      <c r="O619" s="1" t="str">
        <f>IF(BRF_CONTAS_A_PAGAR[[#This Row],[DATA DO PAGT]]="","",TEXT(BRF_CONTAS_A_PAGAR[[#This Row],[DATA DO PAGT]],"AAAA"))</f>
        <v>2023</v>
      </c>
      <c r="P619" s="1" t="str">
        <f>UPPER(IF(BRF_CONTAS_A_PAGAR[[#This Row],[DATA DO PAGT]]="","",TEXT(BRF_CONTAS_A_PAGAR[[#This Row],[DATA DO PAGT]],"MMM")))</f>
        <v>JUL</v>
      </c>
      <c r="Q619" s="1">
        <f>IFERROR(INDEX(BRF_MÊS_A_PAGAR[NUN_MÊS],MATCH(BRF_CONTAS_A_PAGAR[[#This Row],[MÊS_VENC]],BRF_MÊS_A_PAGAR[MÊS],0)),"")</f>
        <v>7</v>
      </c>
      <c r="R619" s="1">
        <f>IF(BRF_CONTAS_A_PAGAR[[#This Row],[MÊS_PGT]]="","",IFERROR(INDEX(BRF_MÊS_A_PAGAR[NUN_MÊS],MATCH(BRF_CONTAS_A_PAGAR[[#This Row],[MÊS_PGT]],BRF_MÊS_A_PAGAR[MÊS],0)),""))</f>
        <v>7</v>
      </c>
    </row>
    <row r="620" spans="1:18" x14ac:dyDescent="0.2">
      <c r="A620" s="3">
        <v>45122</v>
      </c>
      <c r="B620" s="1" t="s">
        <v>1218</v>
      </c>
      <c r="E620" s="4">
        <v>275.5</v>
      </c>
      <c r="F620" s="3">
        <v>45122</v>
      </c>
      <c r="G620" s="1" t="s">
        <v>1338</v>
      </c>
      <c r="H620" s="1" t="s">
        <v>1416</v>
      </c>
      <c r="I620" s="1" t="s">
        <v>1514</v>
      </c>
      <c r="J620" s="1" t="s">
        <v>1347</v>
      </c>
      <c r="K620" s="1" t="s">
        <v>1503</v>
      </c>
      <c r="L620" s="1" t="s">
        <v>1472</v>
      </c>
      <c r="M620" s="1" t="str">
        <f>TEXT(BRF_CONTAS_A_PAGAR[[#This Row],[DATA VENC]],"AAAA")</f>
        <v>2023</v>
      </c>
      <c r="N620" s="1" t="str">
        <f>UPPER(TEXT(BRF_CONTAS_A_PAGAR[[#This Row],[DATA VENC]],"MMM"))</f>
        <v>JUL</v>
      </c>
      <c r="O620" s="1" t="str">
        <f>IF(BRF_CONTAS_A_PAGAR[[#This Row],[DATA DO PAGT]]="","",TEXT(BRF_CONTAS_A_PAGAR[[#This Row],[DATA DO PAGT]],"AAAA"))</f>
        <v>2023</v>
      </c>
      <c r="P620" s="1" t="str">
        <f>UPPER(IF(BRF_CONTAS_A_PAGAR[[#This Row],[DATA DO PAGT]]="","",TEXT(BRF_CONTAS_A_PAGAR[[#This Row],[DATA DO PAGT]],"MMM")))</f>
        <v>JUL</v>
      </c>
      <c r="Q620" s="1">
        <f>IFERROR(INDEX(BRF_MÊS_A_PAGAR[NUN_MÊS],MATCH(BRF_CONTAS_A_PAGAR[[#This Row],[MÊS_VENC]],BRF_MÊS_A_PAGAR[MÊS],0)),"")</f>
        <v>7</v>
      </c>
      <c r="R620" s="1">
        <f>IF(BRF_CONTAS_A_PAGAR[[#This Row],[MÊS_PGT]]="","",IFERROR(INDEX(BRF_MÊS_A_PAGAR[NUN_MÊS],MATCH(BRF_CONTAS_A_PAGAR[[#This Row],[MÊS_PGT]],BRF_MÊS_A_PAGAR[MÊS],0)),""))</f>
        <v>7</v>
      </c>
    </row>
    <row r="621" spans="1:18" x14ac:dyDescent="0.2">
      <c r="A621" s="3">
        <v>45122</v>
      </c>
      <c r="B621" s="1" t="s">
        <v>1217</v>
      </c>
      <c r="E621" s="4">
        <v>173.6</v>
      </c>
      <c r="F621" s="3">
        <v>45122</v>
      </c>
      <c r="G621" s="1" t="s">
        <v>1338</v>
      </c>
      <c r="H621" s="1" t="s">
        <v>1416</v>
      </c>
      <c r="I621" s="1" t="s">
        <v>1438</v>
      </c>
      <c r="J621" s="1" t="s">
        <v>1347</v>
      </c>
      <c r="K621" s="1" t="s">
        <v>1503</v>
      </c>
      <c r="L621" s="1" t="s">
        <v>1472</v>
      </c>
      <c r="M621" s="1" t="str">
        <f>TEXT(BRF_CONTAS_A_PAGAR[[#This Row],[DATA VENC]],"AAAA")</f>
        <v>2023</v>
      </c>
      <c r="N621" s="1" t="str">
        <f>UPPER(TEXT(BRF_CONTAS_A_PAGAR[[#This Row],[DATA VENC]],"MMM"))</f>
        <v>JUL</v>
      </c>
      <c r="O621" s="1" t="str">
        <f>IF(BRF_CONTAS_A_PAGAR[[#This Row],[DATA DO PAGT]]="","",TEXT(BRF_CONTAS_A_PAGAR[[#This Row],[DATA DO PAGT]],"AAAA"))</f>
        <v>2023</v>
      </c>
      <c r="P621" s="1" t="str">
        <f>UPPER(IF(BRF_CONTAS_A_PAGAR[[#This Row],[DATA DO PAGT]]="","",TEXT(BRF_CONTAS_A_PAGAR[[#This Row],[DATA DO PAGT]],"MMM")))</f>
        <v>JUL</v>
      </c>
      <c r="Q621" s="1">
        <f>IFERROR(INDEX(BRF_MÊS_A_PAGAR[NUN_MÊS],MATCH(BRF_CONTAS_A_PAGAR[[#This Row],[MÊS_VENC]],BRF_MÊS_A_PAGAR[MÊS],0)),"")</f>
        <v>7</v>
      </c>
      <c r="R621" s="1">
        <f>IF(BRF_CONTAS_A_PAGAR[[#This Row],[MÊS_PGT]]="","",IFERROR(INDEX(BRF_MÊS_A_PAGAR[NUN_MÊS],MATCH(BRF_CONTAS_A_PAGAR[[#This Row],[MÊS_PGT]],BRF_MÊS_A_PAGAR[MÊS],0)),""))</f>
        <v>7</v>
      </c>
    </row>
    <row r="622" spans="1:18" x14ac:dyDescent="0.2">
      <c r="A622" s="3">
        <v>45124</v>
      </c>
      <c r="B622" s="1" t="s">
        <v>1188</v>
      </c>
      <c r="E622" s="4">
        <v>161.19999999999999</v>
      </c>
      <c r="F622" s="3">
        <v>45124</v>
      </c>
      <c r="G622" s="1" t="s">
        <v>1338</v>
      </c>
      <c r="H622" s="1" t="s">
        <v>1416</v>
      </c>
      <c r="I622" s="1" t="s">
        <v>1438</v>
      </c>
      <c r="J622" s="1" t="s">
        <v>1347</v>
      </c>
      <c r="K622" s="1" t="s">
        <v>1503</v>
      </c>
      <c r="M622" s="1" t="str">
        <f>TEXT(BRF_CONTAS_A_PAGAR[[#This Row],[DATA VENC]],"AAAA")</f>
        <v>2023</v>
      </c>
      <c r="N622" s="1" t="str">
        <f>UPPER(TEXT(BRF_CONTAS_A_PAGAR[[#This Row],[DATA VENC]],"MMM"))</f>
        <v>JUL</v>
      </c>
      <c r="O622" s="1" t="str">
        <f>IF(BRF_CONTAS_A_PAGAR[[#This Row],[DATA DO PAGT]]="","",TEXT(BRF_CONTAS_A_PAGAR[[#This Row],[DATA DO PAGT]],"AAAA"))</f>
        <v>2023</v>
      </c>
      <c r="P622" s="1" t="str">
        <f>UPPER(IF(BRF_CONTAS_A_PAGAR[[#This Row],[DATA DO PAGT]]="","",TEXT(BRF_CONTAS_A_PAGAR[[#This Row],[DATA DO PAGT]],"MMM")))</f>
        <v>JUL</v>
      </c>
      <c r="Q622" s="1">
        <f>IFERROR(INDEX(BRF_MÊS_A_PAGAR[NUN_MÊS],MATCH(BRF_CONTAS_A_PAGAR[[#This Row],[MÊS_VENC]],BRF_MÊS_A_PAGAR[MÊS],0)),"")</f>
        <v>7</v>
      </c>
      <c r="R622" s="1">
        <f>IF(BRF_CONTAS_A_PAGAR[[#This Row],[MÊS_PGT]]="","",IFERROR(INDEX(BRF_MÊS_A_PAGAR[NUN_MÊS],MATCH(BRF_CONTAS_A_PAGAR[[#This Row],[MÊS_PGT]],BRF_MÊS_A_PAGAR[MÊS],0)),""))</f>
        <v>7</v>
      </c>
    </row>
    <row r="623" spans="1:18" x14ac:dyDescent="0.2">
      <c r="A623" s="3">
        <v>45124</v>
      </c>
      <c r="B623" s="1" t="s">
        <v>3373</v>
      </c>
      <c r="E623" s="4">
        <v>749.75</v>
      </c>
      <c r="F623" s="3">
        <v>45124</v>
      </c>
      <c r="G623" s="1" t="s">
        <v>1338</v>
      </c>
      <c r="H623" s="1" t="s">
        <v>1416</v>
      </c>
      <c r="I623" s="1" t="s">
        <v>1500</v>
      </c>
      <c r="J623" s="1" t="s">
        <v>1347</v>
      </c>
      <c r="K623" s="1" t="s">
        <v>1516</v>
      </c>
      <c r="L623" s="1" t="s">
        <v>3374</v>
      </c>
      <c r="M623" s="1" t="str">
        <f>TEXT(BRF_CONTAS_A_PAGAR[[#This Row],[DATA VENC]],"AAAA")</f>
        <v>2023</v>
      </c>
      <c r="N623" s="1" t="str">
        <f>UPPER(TEXT(BRF_CONTAS_A_PAGAR[[#This Row],[DATA VENC]],"MMM"))</f>
        <v>JUL</v>
      </c>
      <c r="O623" s="1" t="str">
        <f>IF(BRF_CONTAS_A_PAGAR[[#This Row],[DATA DO PAGT]]="","",TEXT(BRF_CONTAS_A_PAGAR[[#This Row],[DATA DO PAGT]],"AAAA"))</f>
        <v>2023</v>
      </c>
      <c r="P623" s="1" t="str">
        <f>UPPER(IF(BRF_CONTAS_A_PAGAR[[#This Row],[DATA DO PAGT]]="","",TEXT(BRF_CONTAS_A_PAGAR[[#This Row],[DATA DO PAGT]],"MMM")))</f>
        <v>JUL</v>
      </c>
      <c r="Q623" s="1">
        <f>IFERROR(INDEX(BRF_MÊS_A_PAGAR[NUN_MÊS],MATCH(BRF_CONTAS_A_PAGAR[[#This Row],[MÊS_VENC]],BRF_MÊS_A_PAGAR[MÊS],0)),"")</f>
        <v>7</v>
      </c>
      <c r="R623" s="1">
        <f>IF(BRF_CONTAS_A_PAGAR[[#This Row],[MÊS_PGT]]="","",IFERROR(INDEX(BRF_MÊS_A_PAGAR[NUN_MÊS],MATCH(BRF_CONTAS_A_PAGAR[[#This Row],[MÊS_PGT]],BRF_MÊS_A_PAGAR[MÊS],0)),""))</f>
        <v>7</v>
      </c>
    </row>
    <row r="624" spans="1:18" x14ac:dyDescent="0.2">
      <c r="A624" s="3">
        <v>45124</v>
      </c>
      <c r="B624" s="1" t="s">
        <v>1270</v>
      </c>
      <c r="E624" s="4">
        <v>380</v>
      </c>
      <c r="F624" s="3">
        <v>45124</v>
      </c>
      <c r="G624" s="1" t="s">
        <v>1338</v>
      </c>
      <c r="H624" s="1" t="s">
        <v>1416</v>
      </c>
      <c r="I624" s="1" t="s">
        <v>1501</v>
      </c>
      <c r="J624" s="1" t="s">
        <v>1347</v>
      </c>
      <c r="K624" s="1" t="s">
        <v>1516</v>
      </c>
      <c r="L624" s="1" t="s">
        <v>3387</v>
      </c>
      <c r="M624" s="1" t="str">
        <f>TEXT(BRF_CONTAS_A_PAGAR[[#This Row],[DATA VENC]],"AAAA")</f>
        <v>2023</v>
      </c>
      <c r="N624" s="1" t="str">
        <f>UPPER(TEXT(BRF_CONTAS_A_PAGAR[[#This Row],[DATA VENC]],"MMM"))</f>
        <v>JUL</v>
      </c>
      <c r="O624" s="1" t="str">
        <f>IF(BRF_CONTAS_A_PAGAR[[#This Row],[DATA DO PAGT]]="","",TEXT(BRF_CONTAS_A_PAGAR[[#This Row],[DATA DO PAGT]],"AAAA"))</f>
        <v>2023</v>
      </c>
      <c r="P624" s="1" t="str">
        <f>UPPER(IF(BRF_CONTAS_A_PAGAR[[#This Row],[DATA DO PAGT]]="","",TEXT(BRF_CONTAS_A_PAGAR[[#This Row],[DATA DO PAGT]],"MMM")))</f>
        <v>JUL</v>
      </c>
      <c r="Q624" s="1">
        <f>IFERROR(INDEX(BRF_MÊS_A_PAGAR[NUN_MÊS],MATCH(BRF_CONTAS_A_PAGAR[[#This Row],[MÊS_VENC]],BRF_MÊS_A_PAGAR[MÊS],0)),"")</f>
        <v>7</v>
      </c>
      <c r="R624" s="1">
        <f>IF(BRF_CONTAS_A_PAGAR[[#This Row],[MÊS_PGT]]="","",IFERROR(INDEX(BRF_MÊS_A_PAGAR[NUN_MÊS],MATCH(BRF_CONTAS_A_PAGAR[[#This Row],[MÊS_PGT]],BRF_MÊS_A_PAGAR[MÊS],0)),""))</f>
        <v>7</v>
      </c>
    </row>
    <row r="625" spans="1:18" x14ac:dyDescent="0.2">
      <c r="A625" s="3">
        <v>45124</v>
      </c>
      <c r="B625" s="1" t="s">
        <v>1157</v>
      </c>
      <c r="E625" s="4">
        <v>350.33</v>
      </c>
      <c r="F625" s="3">
        <v>45124</v>
      </c>
      <c r="G625" s="1" t="s">
        <v>1338</v>
      </c>
      <c r="H625" s="1" t="s">
        <v>1416</v>
      </c>
      <c r="I625" s="1" t="s">
        <v>1499</v>
      </c>
      <c r="J625" s="1" t="s">
        <v>1347</v>
      </c>
      <c r="K625" s="1" t="s">
        <v>1516</v>
      </c>
      <c r="M625" s="1" t="str">
        <f>TEXT(BRF_CONTAS_A_PAGAR[[#This Row],[DATA VENC]],"AAAA")</f>
        <v>2023</v>
      </c>
      <c r="N625" s="1" t="str">
        <f>UPPER(TEXT(BRF_CONTAS_A_PAGAR[[#This Row],[DATA VENC]],"MMM"))</f>
        <v>JUL</v>
      </c>
      <c r="O625" s="1" t="str">
        <f>IF(BRF_CONTAS_A_PAGAR[[#This Row],[DATA DO PAGT]]="","",TEXT(BRF_CONTAS_A_PAGAR[[#This Row],[DATA DO PAGT]],"AAAA"))</f>
        <v>2023</v>
      </c>
      <c r="P625" s="1" t="str">
        <f>UPPER(IF(BRF_CONTAS_A_PAGAR[[#This Row],[DATA DO PAGT]]="","",TEXT(BRF_CONTAS_A_PAGAR[[#This Row],[DATA DO PAGT]],"MMM")))</f>
        <v>JUL</v>
      </c>
      <c r="Q625" s="1">
        <f>IFERROR(INDEX(BRF_MÊS_A_PAGAR[NUN_MÊS],MATCH(BRF_CONTAS_A_PAGAR[[#This Row],[MÊS_VENC]],BRF_MÊS_A_PAGAR[MÊS],0)),"")</f>
        <v>7</v>
      </c>
      <c r="R625" s="1">
        <f>IF(BRF_CONTAS_A_PAGAR[[#This Row],[MÊS_PGT]]="","",IFERROR(INDEX(BRF_MÊS_A_PAGAR[NUN_MÊS],MATCH(BRF_CONTAS_A_PAGAR[[#This Row],[MÊS_PGT]],BRF_MÊS_A_PAGAR[MÊS],0)),""))</f>
        <v>7</v>
      </c>
    </row>
    <row r="626" spans="1:18" x14ac:dyDescent="0.2">
      <c r="A626" s="3">
        <v>45127</v>
      </c>
      <c r="B626" s="1" t="s">
        <v>1190</v>
      </c>
      <c r="E626" s="4">
        <v>874.51</v>
      </c>
      <c r="F626" s="3">
        <v>45127</v>
      </c>
      <c r="G626" s="1" t="s">
        <v>1338</v>
      </c>
      <c r="H626" s="1" t="s">
        <v>1416</v>
      </c>
      <c r="I626" s="1" t="s">
        <v>1511</v>
      </c>
      <c r="J626" s="1" t="s">
        <v>1347</v>
      </c>
      <c r="K626" s="1" t="s">
        <v>1503</v>
      </c>
      <c r="M626" s="1" t="str">
        <f>TEXT(BRF_CONTAS_A_PAGAR[[#This Row],[DATA VENC]],"AAAA")</f>
        <v>2023</v>
      </c>
      <c r="N626" s="1" t="str">
        <f>UPPER(TEXT(BRF_CONTAS_A_PAGAR[[#This Row],[DATA VENC]],"MMM"))</f>
        <v>JUL</v>
      </c>
      <c r="O626" s="1" t="str">
        <f>IF(BRF_CONTAS_A_PAGAR[[#This Row],[DATA DO PAGT]]="","",TEXT(BRF_CONTAS_A_PAGAR[[#This Row],[DATA DO PAGT]],"AAAA"))</f>
        <v>2023</v>
      </c>
      <c r="P626" s="1" t="str">
        <f>UPPER(IF(BRF_CONTAS_A_PAGAR[[#This Row],[DATA DO PAGT]]="","",TEXT(BRF_CONTAS_A_PAGAR[[#This Row],[DATA DO PAGT]],"MMM")))</f>
        <v>JUL</v>
      </c>
      <c r="Q626" s="1">
        <f>IFERROR(INDEX(BRF_MÊS_A_PAGAR[NUN_MÊS],MATCH(BRF_CONTAS_A_PAGAR[[#This Row],[MÊS_VENC]],BRF_MÊS_A_PAGAR[MÊS],0)),"")</f>
        <v>7</v>
      </c>
      <c r="R626" s="1">
        <f>IF(BRF_CONTAS_A_PAGAR[[#This Row],[MÊS_PGT]]="","",IFERROR(INDEX(BRF_MÊS_A_PAGAR[NUN_MÊS],MATCH(BRF_CONTAS_A_PAGAR[[#This Row],[MÊS_PGT]],BRF_MÊS_A_PAGAR[MÊS],0)),""))</f>
        <v>7</v>
      </c>
    </row>
    <row r="627" spans="1:18" x14ac:dyDescent="0.2">
      <c r="A627" s="3">
        <v>45127</v>
      </c>
      <c r="B627" s="1" t="s">
        <v>1221</v>
      </c>
      <c r="E627" s="4">
        <v>814.03</v>
      </c>
      <c r="F627" s="3">
        <v>45127</v>
      </c>
      <c r="G627" s="1" t="s">
        <v>1338</v>
      </c>
      <c r="H627" s="1" t="s">
        <v>1416</v>
      </c>
      <c r="I627" s="1" t="s">
        <v>1511</v>
      </c>
      <c r="J627" s="1" t="s">
        <v>1347</v>
      </c>
      <c r="K627" s="1" t="s">
        <v>1503</v>
      </c>
      <c r="M627" s="1" t="str">
        <f>TEXT(BRF_CONTAS_A_PAGAR[[#This Row],[DATA VENC]],"AAAA")</f>
        <v>2023</v>
      </c>
      <c r="N627" s="1" t="str">
        <f>UPPER(TEXT(BRF_CONTAS_A_PAGAR[[#This Row],[DATA VENC]],"MMM"))</f>
        <v>JUL</v>
      </c>
      <c r="O627" s="1" t="str">
        <f>IF(BRF_CONTAS_A_PAGAR[[#This Row],[DATA DO PAGT]]="","",TEXT(BRF_CONTAS_A_PAGAR[[#This Row],[DATA DO PAGT]],"AAAA"))</f>
        <v>2023</v>
      </c>
      <c r="P627" s="1" t="str">
        <f>UPPER(IF(BRF_CONTAS_A_PAGAR[[#This Row],[DATA DO PAGT]]="","",TEXT(BRF_CONTAS_A_PAGAR[[#This Row],[DATA DO PAGT]],"MMM")))</f>
        <v>JUL</v>
      </c>
      <c r="Q627" s="1">
        <f>IFERROR(INDEX(BRF_MÊS_A_PAGAR[NUN_MÊS],MATCH(BRF_CONTAS_A_PAGAR[[#This Row],[MÊS_VENC]],BRF_MÊS_A_PAGAR[MÊS],0)),"")</f>
        <v>7</v>
      </c>
      <c r="R627" s="1">
        <f>IF(BRF_CONTAS_A_PAGAR[[#This Row],[MÊS_PGT]]="","",IFERROR(INDEX(BRF_MÊS_A_PAGAR[NUN_MÊS],MATCH(BRF_CONTAS_A_PAGAR[[#This Row],[MÊS_PGT]],BRF_MÊS_A_PAGAR[MÊS],0)),""))</f>
        <v>7</v>
      </c>
    </row>
    <row r="628" spans="1:18" x14ac:dyDescent="0.2">
      <c r="A628" s="3">
        <v>45127</v>
      </c>
      <c r="B628" s="1" t="s">
        <v>1219</v>
      </c>
      <c r="E628" s="4">
        <v>397.5</v>
      </c>
      <c r="F628" s="3">
        <v>45127</v>
      </c>
      <c r="G628" s="1" t="s">
        <v>1338</v>
      </c>
      <c r="H628" s="1" t="s">
        <v>1416</v>
      </c>
      <c r="I628" s="1" t="s">
        <v>1438</v>
      </c>
      <c r="J628" s="1" t="s">
        <v>1347</v>
      </c>
      <c r="K628" s="1" t="s">
        <v>1503</v>
      </c>
      <c r="L628" s="1" t="s">
        <v>1472</v>
      </c>
      <c r="M628" s="1" t="str">
        <f>TEXT(BRF_CONTAS_A_PAGAR[[#This Row],[DATA VENC]],"AAAA")</f>
        <v>2023</v>
      </c>
      <c r="N628" s="1" t="str">
        <f>UPPER(TEXT(BRF_CONTAS_A_PAGAR[[#This Row],[DATA VENC]],"MMM"))</f>
        <v>JUL</v>
      </c>
      <c r="O628" s="1" t="str">
        <f>IF(BRF_CONTAS_A_PAGAR[[#This Row],[DATA DO PAGT]]="","",TEXT(BRF_CONTAS_A_PAGAR[[#This Row],[DATA DO PAGT]],"AAAA"))</f>
        <v>2023</v>
      </c>
      <c r="P628" s="1" t="str">
        <f>UPPER(IF(BRF_CONTAS_A_PAGAR[[#This Row],[DATA DO PAGT]]="","",TEXT(BRF_CONTAS_A_PAGAR[[#This Row],[DATA DO PAGT]],"MMM")))</f>
        <v>JUL</v>
      </c>
      <c r="Q628" s="1">
        <f>IFERROR(INDEX(BRF_MÊS_A_PAGAR[NUN_MÊS],MATCH(BRF_CONTAS_A_PAGAR[[#This Row],[MÊS_VENC]],BRF_MÊS_A_PAGAR[MÊS],0)),"")</f>
        <v>7</v>
      </c>
      <c r="R628" s="1">
        <f>IF(BRF_CONTAS_A_PAGAR[[#This Row],[MÊS_PGT]]="","",IFERROR(INDEX(BRF_MÊS_A_PAGAR[NUN_MÊS],MATCH(BRF_CONTAS_A_PAGAR[[#This Row],[MÊS_PGT]],BRF_MÊS_A_PAGAR[MÊS],0)),""))</f>
        <v>7</v>
      </c>
    </row>
    <row r="629" spans="1:18" x14ac:dyDescent="0.2">
      <c r="A629" s="3">
        <v>45127</v>
      </c>
      <c r="B629" s="1" t="s">
        <v>3406</v>
      </c>
      <c r="E629" s="4">
        <v>6089.86</v>
      </c>
      <c r="F629" s="3">
        <v>45127</v>
      </c>
      <c r="G629" s="1" t="s">
        <v>1338</v>
      </c>
      <c r="H629" s="1" t="s">
        <v>1416</v>
      </c>
      <c r="I629" s="1" t="s">
        <v>3412</v>
      </c>
      <c r="J629" s="1" t="s">
        <v>1347</v>
      </c>
      <c r="K629" s="1" t="s">
        <v>1503</v>
      </c>
      <c r="M629" s="1" t="str">
        <f>TEXT(BRF_CONTAS_A_PAGAR[[#This Row],[DATA VENC]],"AAAA")</f>
        <v>2023</v>
      </c>
      <c r="N629" s="1" t="str">
        <f>UPPER(TEXT(BRF_CONTAS_A_PAGAR[[#This Row],[DATA VENC]],"MMM"))</f>
        <v>JUL</v>
      </c>
      <c r="O629" s="1" t="str">
        <f>IF(BRF_CONTAS_A_PAGAR[[#This Row],[DATA DO PAGT]]="","",TEXT(BRF_CONTAS_A_PAGAR[[#This Row],[DATA DO PAGT]],"AAAA"))</f>
        <v>2023</v>
      </c>
      <c r="P629" s="1" t="str">
        <f>UPPER(IF(BRF_CONTAS_A_PAGAR[[#This Row],[DATA DO PAGT]]="","",TEXT(BRF_CONTAS_A_PAGAR[[#This Row],[DATA DO PAGT]],"MMM")))</f>
        <v>JUL</v>
      </c>
      <c r="Q629" s="1">
        <f>IFERROR(INDEX(BRF_MÊS_A_PAGAR[NUN_MÊS],MATCH(BRF_CONTAS_A_PAGAR[[#This Row],[MÊS_VENC]],BRF_MÊS_A_PAGAR[MÊS],0)),"")</f>
        <v>7</v>
      </c>
      <c r="R629" s="1">
        <f>IF(BRF_CONTAS_A_PAGAR[[#This Row],[MÊS_PGT]]="","",IFERROR(INDEX(BRF_MÊS_A_PAGAR[NUN_MÊS],MATCH(BRF_CONTAS_A_PAGAR[[#This Row],[MÊS_PGT]],BRF_MÊS_A_PAGAR[MÊS],0)),""))</f>
        <v>7</v>
      </c>
    </row>
    <row r="630" spans="1:18" x14ac:dyDescent="0.2">
      <c r="A630" s="3">
        <v>45127</v>
      </c>
      <c r="B630" s="1" t="s">
        <v>1189</v>
      </c>
      <c r="E630" s="4">
        <v>8124.21</v>
      </c>
      <c r="F630" s="3">
        <v>45127</v>
      </c>
      <c r="G630" s="1" t="s">
        <v>1338</v>
      </c>
      <c r="H630" s="1" t="s">
        <v>1416</v>
      </c>
      <c r="I630" s="1" t="s">
        <v>1500</v>
      </c>
      <c r="J630" s="1" t="s">
        <v>1347</v>
      </c>
      <c r="K630" s="1" t="s">
        <v>1516</v>
      </c>
      <c r="M630" s="1" t="str">
        <f>TEXT(BRF_CONTAS_A_PAGAR[[#This Row],[DATA VENC]],"AAAA")</f>
        <v>2023</v>
      </c>
      <c r="N630" s="1" t="str">
        <f>UPPER(TEXT(BRF_CONTAS_A_PAGAR[[#This Row],[DATA VENC]],"MMM"))</f>
        <v>JUL</v>
      </c>
      <c r="O630" s="1" t="str">
        <f>IF(BRF_CONTAS_A_PAGAR[[#This Row],[DATA DO PAGT]]="","",TEXT(BRF_CONTAS_A_PAGAR[[#This Row],[DATA DO PAGT]],"AAAA"))</f>
        <v>2023</v>
      </c>
      <c r="P630" s="1" t="str">
        <f>UPPER(IF(BRF_CONTAS_A_PAGAR[[#This Row],[DATA DO PAGT]]="","",TEXT(BRF_CONTAS_A_PAGAR[[#This Row],[DATA DO PAGT]],"MMM")))</f>
        <v>JUL</v>
      </c>
      <c r="Q630" s="1">
        <f>IFERROR(INDEX(BRF_MÊS_A_PAGAR[NUN_MÊS],MATCH(BRF_CONTAS_A_PAGAR[[#This Row],[MÊS_VENC]],BRF_MÊS_A_PAGAR[MÊS],0)),"")</f>
        <v>7</v>
      </c>
      <c r="R630" s="1">
        <f>IF(BRF_CONTAS_A_PAGAR[[#This Row],[MÊS_PGT]]="","",IFERROR(INDEX(BRF_MÊS_A_PAGAR[NUN_MÊS],MATCH(BRF_CONTAS_A_PAGAR[[#This Row],[MÊS_PGT]],BRF_MÊS_A_PAGAR[MÊS],0)),""))</f>
        <v>7</v>
      </c>
    </row>
    <row r="631" spans="1:18" x14ac:dyDescent="0.2">
      <c r="A631" s="3">
        <v>45127</v>
      </c>
      <c r="B631" s="1" t="s">
        <v>1465</v>
      </c>
      <c r="E631" s="4">
        <v>137.30000000000001</v>
      </c>
      <c r="F631" s="3">
        <v>45127</v>
      </c>
      <c r="G631" s="1" t="s">
        <v>1338</v>
      </c>
      <c r="H631" s="1" t="s">
        <v>1416</v>
      </c>
      <c r="I631" s="1" t="s">
        <v>1499</v>
      </c>
      <c r="J631" s="1" t="s">
        <v>1347</v>
      </c>
      <c r="K631" s="1" t="s">
        <v>1516</v>
      </c>
      <c r="L631" s="1" t="s">
        <v>1414</v>
      </c>
      <c r="M631" s="1" t="str">
        <f>TEXT(BRF_CONTAS_A_PAGAR[[#This Row],[DATA VENC]],"AAAA")</f>
        <v>2023</v>
      </c>
      <c r="N631" s="1" t="str">
        <f>UPPER(TEXT(BRF_CONTAS_A_PAGAR[[#This Row],[DATA VENC]],"MMM"))</f>
        <v>JUL</v>
      </c>
      <c r="O631" s="1" t="str">
        <f>IF(BRF_CONTAS_A_PAGAR[[#This Row],[DATA DO PAGT]]="","",TEXT(BRF_CONTAS_A_PAGAR[[#This Row],[DATA DO PAGT]],"AAAA"))</f>
        <v>2023</v>
      </c>
      <c r="P631" s="1" t="str">
        <f>UPPER(IF(BRF_CONTAS_A_PAGAR[[#This Row],[DATA DO PAGT]]="","",TEXT(BRF_CONTAS_A_PAGAR[[#This Row],[DATA DO PAGT]],"MMM")))</f>
        <v>JUL</v>
      </c>
      <c r="Q631" s="1">
        <f>IFERROR(INDEX(BRF_MÊS_A_PAGAR[NUN_MÊS],MATCH(BRF_CONTAS_A_PAGAR[[#This Row],[MÊS_VENC]],BRF_MÊS_A_PAGAR[MÊS],0)),"")</f>
        <v>7</v>
      </c>
      <c r="R631" s="1">
        <f>IF(BRF_CONTAS_A_PAGAR[[#This Row],[MÊS_PGT]]="","",IFERROR(INDEX(BRF_MÊS_A_PAGAR[NUN_MÊS],MATCH(BRF_CONTAS_A_PAGAR[[#This Row],[MÊS_PGT]],BRF_MÊS_A_PAGAR[MÊS],0)),""))</f>
        <v>7</v>
      </c>
    </row>
    <row r="632" spans="1:18" x14ac:dyDescent="0.2">
      <c r="A632" s="3">
        <v>45128</v>
      </c>
      <c r="B632" s="1" t="s">
        <v>1160</v>
      </c>
      <c r="E632" s="4">
        <v>269.76</v>
      </c>
      <c r="F632" s="3">
        <v>45128</v>
      </c>
      <c r="G632" s="1" t="s">
        <v>1338</v>
      </c>
      <c r="H632" s="1" t="s">
        <v>1416</v>
      </c>
      <c r="I632" s="1" t="s">
        <v>1499</v>
      </c>
      <c r="J632" s="1" t="s">
        <v>1347</v>
      </c>
      <c r="K632" s="1" t="s">
        <v>1516</v>
      </c>
      <c r="L632" s="1" t="s">
        <v>1467</v>
      </c>
      <c r="M632" s="1" t="str">
        <f>TEXT(BRF_CONTAS_A_PAGAR[[#This Row],[DATA VENC]],"AAAA")</f>
        <v>2023</v>
      </c>
      <c r="N632" s="1" t="str">
        <f>UPPER(TEXT(BRF_CONTAS_A_PAGAR[[#This Row],[DATA VENC]],"MMM"))</f>
        <v>JUL</v>
      </c>
      <c r="O632" s="1" t="str">
        <f>IF(BRF_CONTAS_A_PAGAR[[#This Row],[DATA DO PAGT]]="","",TEXT(BRF_CONTAS_A_PAGAR[[#This Row],[DATA DO PAGT]],"AAAA"))</f>
        <v>2023</v>
      </c>
      <c r="P632" s="1" t="str">
        <f>UPPER(IF(BRF_CONTAS_A_PAGAR[[#This Row],[DATA DO PAGT]]="","",TEXT(BRF_CONTAS_A_PAGAR[[#This Row],[DATA DO PAGT]],"MMM")))</f>
        <v>JUL</v>
      </c>
      <c r="Q632" s="1">
        <f>IFERROR(INDEX(BRF_MÊS_A_PAGAR[NUN_MÊS],MATCH(BRF_CONTAS_A_PAGAR[[#This Row],[MÊS_VENC]],BRF_MÊS_A_PAGAR[MÊS],0)),"")</f>
        <v>7</v>
      </c>
      <c r="R632" s="1">
        <f>IF(BRF_CONTAS_A_PAGAR[[#This Row],[MÊS_PGT]]="","",IFERROR(INDEX(BRF_MÊS_A_PAGAR[NUN_MÊS],MATCH(BRF_CONTAS_A_PAGAR[[#This Row],[MÊS_PGT]],BRF_MÊS_A_PAGAR[MÊS],0)),""))</f>
        <v>7</v>
      </c>
    </row>
    <row r="633" spans="1:18" x14ac:dyDescent="0.2">
      <c r="A633" s="3">
        <v>45133</v>
      </c>
      <c r="B633" s="1" t="s">
        <v>1395</v>
      </c>
      <c r="C633" s="1" t="s">
        <v>1341</v>
      </c>
      <c r="D633" s="1" t="s">
        <v>1374</v>
      </c>
      <c r="E633" s="4">
        <v>7668.63</v>
      </c>
      <c r="F633" s="3">
        <v>45133</v>
      </c>
      <c r="G633" s="1" t="s">
        <v>1338</v>
      </c>
      <c r="H633" s="1" t="s">
        <v>1339</v>
      </c>
      <c r="I633" s="1" t="s">
        <v>3457</v>
      </c>
      <c r="J633" s="1" t="s">
        <v>1347</v>
      </c>
      <c r="K633" s="1" t="s">
        <v>1348</v>
      </c>
      <c r="M633" s="1" t="str">
        <f>TEXT(BRF_CONTAS_A_PAGAR[[#This Row],[DATA VENC]],"AAAA")</f>
        <v>2023</v>
      </c>
      <c r="N633" s="1" t="str">
        <f>UPPER(TEXT(BRF_CONTAS_A_PAGAR[[#This Row],[DATA VENC]],"MMM"))</f>
        <v>JUL</v>
      </c>
      <c r="O633" s="1" t="str">
        <f>IF(BRF_CONTAS_A_PAGAR[[#This Row],[DATA DO PAGT]]="","",TEXT(BRF_CONTAS_A_PAGAR[[#This Row],[DATA DO PAGT]],"AAAA"))</f>
        <v>2023</v>
      </c>
      <c r="P633" s="1" t="str">
        <f>UPPER(IF(BRF_CONTAS_A_PAGAR[[#This Row],[DATA DO PAGT]]="","",TEXT(BRF_CONTAS_A_PAGAR[[#This Row],[DATA DO PAGT]],"MMM")))</f>
        <v>JUL</v>
      </c>
      <c r="Q633" s="1">
        <f>IFERROR(INDEX(BRF_MÊS_A_PAGAR[NUN_MÊS],MATCH(BRF_CONTAS_A_PAGAR[[#This Row],[MÊS_VENC]],BRF_MÊS_A_PAGAR[MÊS],0)),"")</f>
        <v>7</v>
      </c>
      <c r="R633" s="1">
        <f>IF(BRF_CONTAS_A_PAGAR[[#This Row],[MÊS_PGT]]="","",IFERROR(INDEX(BRF_MÊS_A_PAGAR[NUN_MÊS],MATCH(BRF_CONTAS_A_PAGAR[[#This Row],[MÊS_PGT]],BRF_MÊS_A_PAGAR[MÊS],0)),""))</f>
        <v>7</v>
      </c>
    </row>
    <row r="634" spans="1:18" x14ac:dyDescent="0.2">
      <c r="A634" s="3">
        <v>45133</v>
      </c>
      <c r="B634" s="1" t="s">
        <v>1194</v>
      </c>
      <c r="C634" s="1" t="s">
        <v>208</v>
      </c>
      <c r="D634" s="1">
        <v>294678</v>
      </c>
      <c r="E634" s="4">
        <v>520</v>
      </c>
      <c r="F634" s="3">
        <v>45133</v>
      </c>
      <c r="G634" s="1" t="s">
        <v>1338</v>
      </c>
      <c r="H634" s="1" t="s">
        <v>1416</v>
      </c>
      <c r="I634" s="1" t="s">
        <v>3457</v>
      </c>
      <c r="J634" s="1" t="s">
        <v>1417</v>
      </c>
      <c r="K634" s="1" t="s">
        <v>1348</v>
      </c>
      <c r="M634" s="1" t="str">
        <f>TEXT(BRF_CONTAS_A_PAGAR[[#This Row],[DATA VENC]],"AAAA")</f>
        <v>2023</v>
      </c>
      <c r="N634" s="1" t="str">
        <f>UPPER(TEXT(BRF_CONTAS_A_PAGAR[[#This Row],[DATA VENC]],"MMM"))</f>
        <v>JUL</v>
      </c>
      <c r="O634" s="1" t="str">
        <f>IF(BRF_CONTAS_A_PAGAR[[#This Row],[DATA DO PAGT]]="","",TEXT(BRF_CONTAS_A_PAGAR[[#This Row],[DATA DO PAGT]],"AAAA"))</f>
        <v>2023</v>
      </c>
      <c r="P634" s="1" t="str">
        <f>UPPER(IF(BRF_CONTAS_A_PAGAR[[#This Row],[DATA DO PAGT]]="","",TEXT(BRF_CONTAS_A_PAGAR[[#This Row],[DATA DO PAGT]],"MMM")))</f>
        <v>JUL</v>
      </c>
      <c r="Q634" s="1">
        <f>IFERROR(INDEX(BRF_MÊS_A_PAGAR[NUN_MÊS],MATCH(BRF_CONTAS_A_PAGAR[[#This Row],[MÊS_VENC]],BRF_MÊS_A_PAGAR[MÊS],0)),"")</f>
        <v>7</v>
      </c>
      <c r="R634" s="1">
        <f>IF(BRF_CONTAS_A_PAGAR[[#This Row],[MÊS_PGT]]="","",IFERROR(INDEX(BRF_MÊS_A_PAGAR[NUN_MÊS],MATCH(BRF_CONTAS_A_PAGAR[[#This Row],[MÊS_PGT]],BRF_MÊS_A_PAGAR[MÊS],0)),""))</f>
        <v>7</v>
      </c>
    </row>
    <row r="635" spans="1:18" x14ac:dyDescent="0.2">
      <c r="A635" s="3">
        <v>45131</v>
      </c>
      <c r="B635" s="1" t="s">
        <v>1471</v>
      </c>
      <c r="C635" s="1" t="s">
        <v>208</v>
      </c>
      <c r="D635" s="1">
        <v>108069</v>
      </c>
      <c r="E635" s="4">
        <v>696.19</v>
      </c>
      <c r="F635" s="3">
        <v>45134</v>
      </c>
      <c r="G635" s="1" t="s">
        <v>1338</v>
      </c>
      <c r="H635" s="1" t="s">
        <v>1416</v>
      </c>
      <c r="I635" s="1" t="s">
        <v>3457</v>
      </c>
      <c r="J635" s="1" t="s">
        <v>1417</v>
      </c>
      <c r="K635" s="1" t="s">
        <v>1348</v>
      </c>
      <c r="M635" s="1" t="str">
        <f>TEXT(BRF_CONTAS_A_PAGAR[[#This Row],[DATA VENC]],"AAAA")</f>
        <v>2023</v>
      </c>
      <c r="N635" s="1" t="str">
        <f>UPPER(TEXT(BRF_CONTAS_A_PAGAR[[#This Row],[DATA VENC]],"MMM"))</f>
        <v>JUL</v>
      </c>
      <c r="O635" s="1" t="str">
        <f>IF(BRF_CONTAS_A_PAGAR[[#This Row],[DATA DO PAGT]]="","",TEXT(BRF_CONTAS_A_PAGAR[[#This Row],[DATA DO PAGT]],"AAAA"))</f>
        <v>2023</v>
      </c>
      <c r="P635" s="1" t="str">
        <f>UPPER(IF(BRF_CONTAS_A_PAGAR[[#This Row],[DATA DO PAGT]]="","",TEXT(BRF_CONTAS_A_PAGAR[[#This Row],[DATA DO PAGT]],"MMM")))</f>
        <v>JUL</v>
      </c>
      <c r="Q635" s="1">
        <f>IFERROR(INDEX(BRF_MÊS_A_PAGAR[NUN_MÊS],MATCH(BRF_CONTAS_A_PAGAR[[#This Row],[MÊS_VENC]],BRF_MÊS_A_PAGAR[MÊS],0)),"")</f>
        <v>7</v>
      </c>
      <c r="R635" s="1">
        <f>IF(BRF_CONTAS_A_PAGAR[[#This Row],[MÊS_PGT]]="","",IFERROR(INDEX(BRF_MÊS_A_PAGAR[NUN_MÊS],MATCH(BRF_CONTAS_A_PAGAR[[#This Row],[MÊS_PGT]],BRF_MÊS_A_PAGAR[MÊS],0)),""))</f>
        <v>7</v>
      </c>
    </row>
    <row r="636" spans="1:18" x14ac:dyDescent="0.2">
      <c r="A636" s="3">
        <v>45134</v>
      </c>
      <c r="B636" s="1" t="s">
        <v>1479</v>
      </c>
      <c r="E636" s="4">
        <v>100</v>
      </c>
      <c r="F636" s="3">
        <v>45134</v>
      </c>
      <c r="G636" s="1" t="s">
        <v>1338</v>
      </c>
      <c r="H636" s="1" t="s">
        <v>1416</v>
      </c>
      <c r="I636" s="1" t="s">
        <v>1481</v>
      </c>
      <c r="J636" s="1" t="s">
        <v>1417</v>
      </c>
      <c r="K636" s="1" t="s">
        <v>1348</v>
      </c>
      <c r="L636" s="1" t="s">
        <v>3380</v>
      </c>
      <c r="M636" s="1" t="str">
        <f>TEXT(BRF_CONTAS_A_PAGAR[[#This Row],[DATA VENC]],"AAAA")</f>
        <v>2023</v>
      </c>
      <c r="N636" s="1" t="str">
        <f>UPPER(TEXT(BRF_CONTAS_A_PAGAR[[#This Row],[DATA VENC]],"MMM"))</f>
        <v>JUL</v>
      </c>
      <c r="O636" s="1" t="str">
        <f>IF(BRF_CONTAS_A_PAGAR[[#This Row],[DATA DO PAGT]]="","",TEXT(BRF_CONTAS_A_PAGAR[[#This Row],[DATA DO PAGT]],"AAAA"))</f>
        <v>2023</v>
      </c>
      <c r="P636" s="1" t="str">
        <f>UPPER(IF(BRF_CONTAS_A_PAGAR[[#This Row],[DATA DO PAGT]]="","",TEXT(BRF_CONTAS_A_PAGAR[[#This Row],[DATA DO PAGT]],"MMM")))</f>
        <v>JUL</v>
      </c>
      <c r="Q636" s="1">
        <f>IFERROR(INDEX(BRF_MÊS_A_PAGAR[NUN_MÊS],MATCH(BRF_CONTAS_A_PAGAR[[#This Row],[MÊS_VENC]],BRF_MÊS_A_PAGAR[MÊS],0)),"")</f>
        <v>7</v>
      </c>
      <c r="R636" s="1">
        <f>IF(BRF_CONTAS_A_PAGAR[[#This Row],[MÊS_PGT]]="","",IFERROR(INDEX(BRF_MÊS_A_PAGAR[NUN_MÊS],MATCH(BRF_CONTAS_A_PAGAR[[#This Row],[MÊS_PGT]],BRF_MÊS_A_PAGAR[MÊS],0)),""))</f>
        <v>7</v>
      </c>
    </row>
    <row r="637" spans="1:18" x14ac:dyDescent="0.2">
      <c r="A637" s="3">
        <v>45138</v>
      </c>
      <c r="B637" s="1" t="s">
        <v>1235</v>
      </c>
      <c r="C637" s="1" t="s">
        <v>151</v>
      </c>
      <c r="D637" s="1" t="s">
        <v>1431</v>
      </c>
      <c r="E637" s="4">
        <v>149</v>
      </c>
      <c r="F637" s="3">
        <v>45138</v>
      </c>
      <c r="G637" s="1" t="s">
        <v>1338</v>
      </c>
      <c r="H637" s="1" t="s">
        <v>1435</v>
      </c>
      <c r="I637" s="1" t="s">
        <v>1430</v>
      </c>
      <c r="J637" s="1" t="s">
        <v>1347</v>
      </c>
      <c r="K637" s="1" t="s">
        <v>1364</v>
      </c>
      <c r="L637" s="1" t="s">
        <v>1414</v>
      </c>
      <c r="M637" s="1" t="str">
        <f>TEXT(BRF_CONTAS_A_PAGAR[[#This Row],[DATA VENC]],"AAAA")</f>
        <v>2023</v>
      </c>
      <c r="N637" s="1" t="str">
        <f>UPPER(TEXT(BRF_CONTAS_A_PAGAR[[#This Row],[DATA VENC]],"MMM"))</f>
        <v>JUL</v>
      </c>
      <c r="O637" s="1" t="str">
        <f>IF(BRF_CONTAS_A_PAGAR[[#This Row],[DATA DO PAGT]]="","",TEXT(BRF_CONTAS_A_PAGAR[[#This Row],[DATA DO PAGT]],"AAAA"))</f>
        <v>2023</v>
      </c>
      <c r="P637" s="1" t="str">
        <f>UPPER(IF(BRF_CONTAS_A_PAGAR[[#This Row],[DATA DO PAGT]]="","",TEXT(BRF_CONTAS_A_PAGAR[[#This Row],[DATA DO PAGT]],"MMM")))</f>
        <v>JUL</v>
      </c>
      <c r="Q637" s="1">
        <f>IFERROR(INDEX(BRF_MÊS_A_PAGAR[NUN_MÊS],MATCH(BRF_CONTAS_A_PAGAR[[#This Row],[MÊS_VENC]],BRF_MÊS_A_PAGAR[MÊS],0)),"")</f>
        <v>7</v>
      </c>
      <c r="R637" s="1">
        <f>IF(BRF_CONTAS_A_PAGAR[[#This Row],[MÊS_PGT]]="","",IFERROR(INDEX(BRF_MÊS_A_PAGAR[NUN_MÊS],MATCH(BRF_CONTAS_A_PAGAR[[#This Row],[MÊS_PGT]],BRF_MÊS_A_PAGAR[MÊS],0)),""))</f>
        <v>7</v>
      </c>
    </row>
    <row r="638" spans="1:18" x14ac:dyDescent="0.2">
      <c r="A638" s="3">
        <v>45138</v>
      </c>
      <c r="B638" s="1" t="s">
        <v>1424</v>
      </c>
      <c r="C638" s="1" t="s">
        <v>151</v>
      </c>
      <c r="D638" s="1" t="s">
        <v>3368</v>
      </c>
      <c r="E638" s="4">
        <v>310</v>
      </c>
      <c r="F638" s="3">
        <v>45138</v>
      </c>
      <c r="G638" s="1" t="s">
        <v>1338</v>
      </c>
      <c r="H638" s="1" t="s">
        <v>1339</v>
      </c>
      <c r="I638" s="1" t="s">
        <v>3457</v>
      </c>
      <c r="J638" s="1" t="s">
        <v>1417</v>
      </c>
      <c r="K638" s="1" t="s">
        <v>1348</v>
      </c>
      <c r="L638" s="1" t="s">
        <v>1414</v>
      </c>
      <c r="M638" s="1" t="str">
        <f>TEXT(BRF_CONTAS_A_PAGAR[[#This Row],[DATA VENC]],"AAAA")</f>
        <v>2023</v>
      </c>
      <c r="N638" s="1" t="str">
        <f>UPPER(TEXT(BRF_CONTAS_A_PAGAR[[#This Row],[DATA VENC]],"MMM"))</f>
        <v>JUL</v>
      </c>
      <c r="O638" s="1" t="str">
        <f>IF(BRF_CONTAS_A_PAGAR[[#This Row],[DATA DO PAGT]]="","",TEXT(BRF_CONTAS_A_PAGAR[[#This Row],[DATA DO PAGT]],"AAAA"))</f>
        <v>2023</v>
      </c>
      <c r="P638" s="1" t="str">
        <f>UPPER(IF(BRF_CONTAS_A_PAGAR[[#This Row],[DATA DO PAGT]]="","",TEXT(BRF_CONTAS_A_PAGAR[[#This Row],[DATA DO PAGT]],"MMM")))</f>
        <v>JUL</v>
      </c>
      <c r="Q638" s="1">
        <f>IFERROR(INDEX(BRF_MÊS_A_PAGAR[NUN_MÊS],MATCH(BRF_CONTAS_A_PAGAR[[#This Row],[MÊS_VENC]],BRF_MÊS_A_PAGAR[MÊS],0)),"")</f>
        <v>7</v>
      </c>
      <c r="R638" s="1">
        <f>IF(BRF_CONTAS_A_PAGAR[[#This Row],[MÊS_PGT]]="","",IFERROR(INDEX(BRF_MÊS_A_PAGAR[NUN_MÊS],MATCH(BRF_CONTAS_A_PAGAR[[#This Row],[MÊS_PGT]],BRF_MÊS_A_PAGAR[MÊS],0)),""))</f>
        <v>7</v>
      </c>
    </row>
    <row r="639" spans="1:18" x14ac:dyDescent="0.2">
      <c r="A639" s="3">
        <v>45138</v>
      </c>
      <c r="B639" s="1" t="s">
        <v>3382</v>
      </c>
      <c r="C639" s="1" t="s">
        <v>208</v>
      </c>
      <c r="D639" s="1" t="s">
        <v>3446</v>
      </c>
      <c r="E639" s="4">
        <v>478.56</v>
      </c>
      <c r="F639" s="3">
        <v>45138</v>
      </c>
      <c r="G639" s="1" t="s">
        <v>1338</v>
      </c>
      <c r="H639" s="1" t="s">
        <v>1416</v>
      </c>
      <c r="I639" s="1" t="s">
        <v>3457</v>
      </c>
      <c r="J639" s="1" t="s">
        <v>1417</v>
      </c>
      <c r="K639" s="1" t="s">
        <v>1348</v>
      </c>
      <c r="L639" s="1" t="s">
        <v>1414</v>
      </c>
      <c r="M639" s="1" t="str">
        <f>TEXT(BRF_CONTAS_A_PAGAR[[#This Row],[DATA VENC]],"AAAA")</f>
        <v>2023</v>
      </c>
      <c r="N639" s="1" t="str">
        <f>UPPER(TEXT(BRF_CONTAS_A_PAGAR[[#This Row],[DATA VENC]],"MMM"))</f>
        <v>JUL</v>
      </c>
      <c r="O639" s="1" t="str">
        <f>IF(BRF_CONTAS_A_PAGAR[[#This Row],[DATA DO PAGT]]="","",TEXT(BRF_CONTAS_A_PAGAR[[#This Row],[DATA DO PAGT]],"AAAA"))</f>
        <v>2023</v>
      </c>
      <c r="P639" s="1" t="str">
        <f>UPPER(IF(BRF_CONTAS_A_PAGAR[[#This Row],[DATA DO PAGT]]="","",TEXT(BRF_CONTAS_A_PAGAR[[#This Row],[DATA DO PAGT]],"MMM")))</f>
        <v>JUL</v>
      </c>
      <c r="Q639" s="1">
        <f>IFERROR(INDEX(BRF_MÊS_A_PAGAR[NUN_MÊS],MATCH(BRF_CONTAS_A_PAGAR[[#This Row],[MÊS_VENC]],BRF_MÊS_A_PAGAR[MÊS],0)),"")</f>
        <v>7</v>
      </c>
      <c r="R639" s="1">
        <f>IF(BRF_CONTAS_A_PAGAR[[#This Row],[MÊS_PGT]]="","",IFERROR(INDEX(BRF_MÊS_A_PAGAR[NUN_MÊS],MATCH(BRF_CONTAS_A_PAGAR[[#This Row],[MÊS_PGT]],BRF_MÊS_A_PAGAR[MÊS],0)),""))</f>
        <v>7</v>
      </c>
    </row>
    <row r="640" spans="1:18" x14ac:dyDescent="0.2">
      <c r="A640" s="3">
        <v>45138</v>
      </c>
      <c r="B640" s="1" t="s">
        <v>1418</v>
      </c>
      <c r="C640" s="1" t="s">
        <v>151</v>
      </c>
      <c r="D640" s="1" t="s">
        <v>1412</v>
      </c>
      <c r="E640" s="4">
        <v>786.4</v>
      </c>
      <c r="F640" s="3">
        <v>45138</v>
      </c>
      <c r="G640" s="1" t="s">
        <v>1338</v>
      </c>
      <c r="H640" s="1" t="s">
        <v>1416</v>
      </c>
      <c r="I640" s="1" t="s">
        <v>3457</v>
      </c>
      <c r="J640" s="1" t="s">
        <v>1417</v>
      </c>
      <c r="K640" s="1" t="s">
        <v>1348</v>
      </c>
      <c r="L640" s="1" t="s">
        <v>1414</v>
      </c>
      <c r="M640" s="1" t="str">
        <f>TEXT(BRF_CONTAS_A_PAGAR[[#This Row],[DATA VENC]],"AAAA")</f>
        <v>2023</v>
      </c>
      <c r="N640" s="1" t="str">
        <f>UPPER(TEXT(BRF_CONTAS_A_PAGAR[[#This Row],[DATA VENC]],"MMM"))</f>
        <v>JUL</v>
      </c>
      <c r="O640" s="1" t="str">
        <f>IF(BRF_CONTAS_A_PAGAR[[#This Row],[DATA DO PAGT]]="","",TEXT(BRF_CONTAS_A_PAGAR[[#This Row],[DATA DO PAGT]],"AAAA"))</f>
        <v>2023</v>
      </c>
      <c r="P640" s="1" t="str">
        <f>UPPER(IF(BRF_CONTAS_A_PAGAR[[#This Row],[DATA DO PAGT]]="","",TEXT(BRF_CONTAS_A_PAGAR[[#This Row],[DATA DO PAGT]],"MMM")))</f>
        <v>JUL</v>
      </c>
      <c r="Q640" s="1">
        <f>IFERROR(INDEX(BRF_MÊS_A_PAGAR[NUN_MÊS],MATCH(BRF_CONTAS_A_PAGAR[[#This Row],[MÊS_VENC]],BRF_MÊS_A_PAGAR[MÊS],0)),"")</f>
        <v>7</v>
      </c>
      <c r="R640" s="1">
        <f>IF(BRF_CONTAS_A_PAGAR[[#This Row],[MÊS_PGT]]="","",IFERROR(INDEX(BRF_MÊS_A_PAGAR[NUN_MÊS],MATCH(BRF_CONTAS_A_PAGAR[[#This Row],[MÊS_PGT]],BRF_MÊS_A_PAGAR[MÊS],0)),""))</f>
        <v>7</v>
      </c>
    </row>
    <row r="641" spans="1:18" x14ac:dyDescent="0.2">
      <c r="A641" s="3">
        <v>45138</v>
      </c>
      <c r="B641" s="1" t="s">
        <v>1406</v>
      </c>
      <c r="C641" s="1" t="s">
        <v>1341</v>
      </c>
      <c r="D641" s="1" t="s">
        <v>1415</v>
      </c>
      <c r="E641" s="4">
        <v>3425.09</v>
      </c>
      <c r="F641" s="3">
        <v>45138</v>
      </c>
      <c r="G641" s="1" t="s">
        <v>1338</v>
      </c>
      <c r="H641" s="1" t="s">
        <v>1339</v>
      </c>
      <c r="I641" s="1" t="s">
        <v>3456</v>
      </c>
      <c r="J641" s="1" t="s">
        <v>1347</v>
      </c>
      <c r="K641" s="1" t="s">
        <v>1348</v>
      </c>
      <c r="L641" s="1" t="s">
        <v>1414</v>
      </c>
      <c r="M641" s="1" t="str">
        <f>TEXT(BRF_CONTAS_A_PAGAR[[#This Row],[DATA VENC]],"AAAA")</f>
        <v>2023</v>
      </c>
      <c r="N641" s="1" t="str">
        <f>UPPER(TEXT(BRF_CONTAS_A_PAGAR[[#This Row],[DATA VENC]],"MMM"))</f>
        <v>JUL</v>
      </c>
      <c r="O641" s="1" t="str">
        <f>IF(BRF_CONTAS_A_PAGAR[[#This Row],[DATA DO PAGT]]="","",TEXT(BRF_CONTAS_A_PAGAR[[#This Row],[DATA DO PAGT]],"AAAA"))</f>
        <v>2023</v>
      </c>
      <c r="P641" s="1" t="str">
        <f>UPPER(IF(BRF_CONTAS_A_PAGAR[[#This Row],[DATA DO PAGT]]="","",TEXT(BRF_CONTAS_A_PAGAR[[#This Row],[DATA DO PAGT]],"MMM")))</f>
        <v>JUL</v>
      </c>
      <c r="Q641" s="1">
        <f>IFERROR(INDEX(BRF_MÊS_A_PAGAR[NUN_MÊS],MATCH(BRF_CONTAS_A_PAGAR[[#This Row],[MÊS_VENC]],BRF_MÊS_A_PAGAR[MÊS],0)),"")</f>
        <v>7</v>
      </c>
      <c r="R641" s="1">
        <f>IF(BRF_CONTAS_A_PAGAR[[#This Row],[MÊS_PGT]]="","",IFERROR(INDEX(BRF_MÊS_A_PAGAR[NUN_MÊS],MATCH(BRF_CONTAS_A_PAGAR[[#This Row],[MÊS_PGT]],BRF_MÊS_A_PAGAR[MÊS],0)),""))</f>
        <v>7</v>
      </c>
    </row>
    <row r="642" spans="1:18" x14ac:dyDescent="0.2">
      <c r="A642" s="3">
        <v>45138</v>
      </c>
      <c r="B642" s="1" t="s">
        <v>1407</v>
      </c>
      <c r="C642" s="1" t="s">
        <v>1341</v>
      </c>
      <c r="D642" s="1" t="s">
        <v>1412</v>
      </c>
      <c r="E642" s="4">
        <v>1778.25</v>
      </c>
      <c r="F642" s="3">
        <v>45138</v>
      </c>
      <c r="G642" s="1" t="s">
        <v>1338</v>
      </c>
      <c r="H642" s="1" t="s">
        <v>1339</v>
      </c>
      <c r="I642" s="1" t="s">
        <v>1413</v>
      </c>
      <c r="J642" s="1" t="s">
        <v>1347</v>
      </c>
      <c r="K642" s="1" t="s">
        <v>1348</v>
      </c>
      <c r="L642" s="1" t="s">
        <v>1414</v>
      </c>
      <c r="M642" s="1" t="str">
        <f>TEXT(BRF_CONTAS_A_PAGAR[[#This Row],[DATA VENC]],"AAAA")</f>
        <v>2023</v>
      </c>
      <c r="N642" s="1" t="str">
        <f>UPPER(TEXT(BRF_CONTAS_A_PAGAR[[#This Row],[DATA VENC]],"MMM"))</f>
        <v>JUL</v>
      </c>
      <c r="O642" s="1" t="str">
        <f>IF(BRF_CONTAS_A_PAGAR[[#This Row],[DATA DO PAGT]]="","",TEXT(BRF_CONTAS_A_PAGAR[[#This Row],[DATA DO PAGT]],"AAAA"))</f>
        <v>2023</v>
      </c>
      <c r="P642" s="1" t="str">
        <f>UPPER(IF(BRF_CONTAS_A_PAGAR[[#This Row],[DATA DO PAGT]]="","",TEXT(BRF_CONTAS_A_PAGAR[[#This Row],[DATA DO PAGT]],"MMM")))</f>
        <v>JUL</v>
      </c>
      <c r="Q642" s="1">
        <f>IFERROR(INDEX(BRF_MÊS_A_PAGAR[NUN_MÊS],MATCH(BRF_CONTAS_A_PAGAR[[#This Row],[MÊS_VENC]],BRF_MÊS_A_PAGAR[MÊS],0)),"")</f>
        <v>7</v>
      </c>
      <c r="R642" s="1">
        <f>IF(BRF_CONTAS_A_PAGAR[[#This Row],[MÊS_PGT]]="","",IFERROR(INDEX(BRF_MÊS_A_PAGAR[NUN_MÊS],MATCH(BRF_CONTAS_A_PAGAR[[#This Row],[MÊS_PGT]],BRF_MÊS_A_PAGAR[MÊS],0)),""))</f>
        <v>7</v>
      </c>
    </row>
    <row r="643" spans="1:18" x14ac:dyDescent="0.2">
      <c r="A643" s="3">
        <v>45138</v>
      </c>
      <c r="B643" s="1" t="s">
        <v>3432</v>
      </c>
      <c r="E643" s="4">
        <v>6466.74</v>
      </c>
      <c r="F643" s="3">
        <v>45138</v>
      </c>
      <c r="G643" s="1" t="s">
        <v>1338</v>
      </c>
      <c r="H643" s="1" t="s">
        <v>1416</v>
      </c>
      <c r="I643" s="1" t="s">
        <v>1506</v>
      </c>
      <c r="J643" s="1" t="s">
        <v>1347</v>
      </c>
      <c r="K643" s="1" t="s">
        <v>1503</v>
      </c>
      <c r="L643" s="1" t="s">
        <v>1441</v>
      </c>
      <c r="M643" s="1" t="str">
        <f>TEXT(BRF_CONTAS_A_PAGAR[[#This Row],[DATA VENC]],"AAAA")</f>
        <v>2023</v>
      </c>
      <c r="N643" s="1" t="str">
        <f>UPPER(TEXT(BRF_CONTAS_A_PAGAR[[#This Row],[DATA VENC]],"MMM"))</f>
        <v>JUL</v>
      </c>
      <c r="O643" s="1" t="str">
        <f>IF(BRF_CONTAS_A_PAGAR[[#This Row],[DATA DO PAGT]]="","",TEXT(BRF_CONTAS_A_PAGAR[[#This Row],[DATA DO PAGT]],"AAAA"))</f>
        <v>2023</v>
      </c>
      <c r="P643" s="1" t="str">
        <f>UPPER(IF(BRF_CONTAS_A_PAGAR[[#This Row],[DATA DO PAGT]]="","",TEXT(BRF_CONTAS_A_PAGAR[[#This Row],[DATA DO PAGT]],"MMM")))</f>
        <v>JUL</v>
      </c>
      <c r="Q643" s="1">
        <f>IFERROR(INDEX(BRF_MÊS_A_PAGAR[NUN_MÊS],MATCH(BRF_CONTAS_A_PAGAR[[#This Row],[MÊS_VENC]],BRF_MÊS_A_PAGAR[MÊS],0)),"")</f>
        <v>7</v>
      </c>
      <c r="R643" s="1">
        <f>IF(BRF_CONTAS_A_PAGAR[[#This Row],[MÊS_PGT]]="","",IFERROR(INDEX(BRF_MÊS_A_PAGAR[NUN_MÊS],MATCH(BRF_CONTAS_A_PAGAR[[#This Row],[MÊS_PGT]],BRF_MÊS_A_PAGAR[MÊS],0)),""))</f>
        <v>7</v>
      </c>
    </row>
    <row r="644" spans="1:18" x14ac:dyDescent="0.2">
      <c r="A644" s="3">
        <v>45138</v>
      </c>
      <c r="B644" s="1" t="s">
        <v>3438</v>
      </c>
      <c r="E644" s="4">
        <v>1143.2</v>
      </c>
      <c r="F644" s="3">
        <v>45138</v>
      </c>
      <c r="G644" s="1" t="s">
        <v>1338</v>
      </c>
      <c r="H644" s="1" t="s">
        <v>1416</v>
      </c>
      <c r="I644" s="1" t="s">
        <v>3428</v>
      </c>
      <c r="J644" s="1" t="s">
        <v>1347</v>
      </c>
      <c r="K644" s="1" t="s">
        <v>1503</v>
      </c>
      <c r="L644" s="1" t="s">
        <v>1441</v>
      </c>
      <c r="M644" s="1" t="str">
        <f>TEXT(BRF_CONTAS_A_PAGAR[[#This Row],[DATA VENC]],"AAAA")</f>
        <v>2023</v>
      </c>
      <c r="N644" s="1" t="str">
        <f>UPPER(TEXT(BRF_CONTAS_A_PAGAR[[#This Row],[DATA VENC]],"MMM"))</f>
        <v>JUL</v>
      </c>
      <c r="O644" s="1" t="str">
        <f>IF(BRF_CONTAS_A_PAGAR[[#This Row],[DATA DO PAGT]]="","",TEXT(BRF_CONTAS_A_PAGAR[[#This Row],[DATA DO PAGT]],"AAAA"))</f>
        <v>2023</v>
      </c>
      <c r="P644" s="1" t="str">
        <f>UPPER(IF(BRF_CONTAS_A_PAGAR[[#This Row],[DATA DO PAGT]]="","",TEXT(BRF_CONTAS_A_PAGAR[[#This Row],[DATA DO PAGT]],"MMM")))</f>
        <v>JUL</v>
      </c>
      <c r="Q644" s="1">
        <f>IFERROR(INDEX(BRF_MÊS_A_PAGAR[NUN_MÊS],MATCH(BRF_CONTAS_A_PAGAR[[#This Row],[MÊS_VENC]],BRF_MÊS_A_PAGAR[MÊS],0)),"")</f>
        <v>7</v>
      </c>
      <c r="R644" s="1">
        <f>IF(BRF_CONTAS_A_PAGAR[[#This Row],[MÊS_PGT]]="","",IFERROR(INDEX(BRF_MÊS_A_PAGAR[NUN_MÊS],MATCH(BRF_CONTAS_A_PAGAR[[#This Row],[MÊS_PGT]],BRF_MÊS_A_PAGAR[MÊS],0)),""))</f>
        <v>7</v>
      </c>
    </row>
    <row r="645" spans="1:18" x14ac:dyDescent="0.2">
      <c r="A645" s="3">
        <v>45138</v>
      </c>
      <c r="B645" s="1" t="s">
        <v>3429</v>
      </c>
      <c r="E645" s="4">
        <v>142.16</v>
      </c>
      <c r="F645" s="3">
        <v>45138</v>
      </c>
      <c r="G645" s="1" t="s">
        <v>1338</v>
      </c>
      <c r="H645" s="1" t="s">
        <v>1416</v>
      </c>
      <c r="I645" s="1" t="s">
        <v>3428</v>
      </c>
      <c r="J645" s="1" t="s">
        <v>1347</v>
      </c>
      <c r="K645" s="1" t="s">
        <v>1503</v>
      </c>
      <c r="L645" s="1" t="s">
        <v>1441</v>
      </c>
      <c r="M645" s="1" t="str">
        <f>TEXT(BRF_CONTAS_A_PAGAR[[#This Row],[DATA VENC]],"AAAA")</f>
        <v>2023</v>
      </c>
      <c r="N645" s="1" t="str">
        <f>UPPER(TEXT(BRF_CONTAS_A_PAGAR[[#This Row],[DATA VENC]],"MMM"))</f>
        <v>JUL</v>
      </c>
      <c r="O645" s="1" t="str">
        <f>IF(BRF_CONTAS_A_PAGAR[[#This Row],[DATA DO PAGT]]="","",TEXT(BRF_CONTAS_A_PAGAR[[#This Row],[DATA DO PAGT]],"AAAA"))</f>
        <v>2023</v>
      </c>
      <c r="P645" s="1" t="str">
        <f>UPPER(IF(BRF_CONTAS_A_PAGAR[[#This Row],[DATA DO PAGT]]="","",TEXT(BRF_CONTAS_A_PAGAR[[#This Row],[DATA DO PAGT]],"MMM")))</f>
        <v>JUL</v>
      </c>
      <c r="Q645" s="1">
        <f>IFERROR(INDEX(BRF_MÊS_A_PAGAR[NUN_MÊS],MATCH(BRF_CONTAS_A_PAGAR[[#This Row],[MÊS_VENC]],BRF_MÊS_A_PAGAR[MÊS],0)),"")</f>
        <v>7</v>
      </c>
      <c r="R645" s="1">
        <f>IF(BRF_CONTAS_A_PAGAR[[#This Row],[MÊS_PGT]]="","",IFERROR(INDEX(BRF_MÊS_A_PAGAR[NUN_MÊS],MATCH(BRF_CONTAS_A_PAGAR[[#This Row],[MÊS_PGT]],BRF_MÊS_A_PAGAR[MÊS],0)),""))</f>
        <v>7</v>
      </c>
    </row>
    <row r="646" spans="1:18" x14ac:dyDescent="0.2">
      <c r="A646" s="3">
        <v>45138</v>
      </c>
      <c r="B646" s="1" t="s">
        <v>3449</v>
      </c>
      <c r="E646" s="4">
        <v>455</v>
      </c>
      <c r="F646" s="3">
        <v>45138</v>
      </c>
      <c r="G646" s="1" t="s">
        <v>1338</v>
      </c>
      <c r="H646" s="1" t="s">
        <v>1416</v>
      </c>
      <c r="I646" s="1" t="s">
        <v>3412</v>
      </c>
      <c r="J646" s="1" t="s">
        <v>1347</v>
      </c>
      <c r="K646" s="1" t="s">
        <v>1503</v>
      </c>
      <c r="L646" s="1" t="s">
        <v>3450</v>
      </c>
      <c r="M646" s="1" t="str">
        <f>TEXT(BRF_CONTAS_A_PAGAR[[#This Row],[DATA VENC]],"AAAA")</f>
        <v>2023</v>
      </c>
      <c r="N646" s="1" t="str">
        <f>UPPER(TEXT(BRF_CONTAS_A_PAGAR[[#This Row],[DATA VENC]],"MMM"))</f>
        <v>JUL</v>
      </c>
      <c r="O646" s="1" t="str">
        <f>IF(BRF_CONTAS_A_PAGAR[[#This Row],[DATA DO PAGT]]="","",TEXT(BRF_CONTAS_A_PAGAR[[#This Row],[DATA DO PAGT]],"AAAA"))</f>
        <v>2023</v>
      </c>
      <c r="P646" s="1" t="str">
        <f>UPPER(IF(BRF_CONTAS_A_PAGAR[[#This Row],[DATA DO PAGT]]="","",TEXT(BRF_CONTAS_A_PAGAR[[#This Row],[DATA DO PAGT]],"MMM")))</f>
        <v>JUL</v>
      </c>
      <c r="Q646" s="1">
        <f>IFERROR(INDEX(BRF_MÊS_A_PAGAR[NUN_MÊS],MATCH(BRF_CONTAS_A_PAGAR[[#This Row],[MÊS_VENC]],BRF_MÊS_A_PAGAR[MÊS],0)),"")</f>
        <v>7</v>
      </c>
      <c r="R646" s="1">
        <f>IF(BRF_CONTAS_A_PAGAR[[#This Row],[MÊS_PGT]]="","",IFERROR(INDEX(BRF_MÊS_A_PAGAR[NUN_MÊS],MATCH(BRF_CONTAS_A_PAGAR[[#This Row],[MÊS_PGT]],BRF_MÊS_A_PAGAR[MÊS],0)),""))</f>
        <v>7</v>
      </c>
    </row>
    <row r="647" spans="1:18" x14ac:dyDescent="0.2">
      <c r="A647" s="3">
        <v>45138</v>
      </c>
      <c r="B647" s="1" t="s">
        <v>1428</v>
      </c>
      <c r="C647" s="1" t="s">
        <v>151</v>
      </c>
      <c r="D647" s="1" t="s">
        <v>1429</v>
      </c>
      <c r="E647" s="4">
        <v>71.86</v>
      </c>
      <c r="F647" s="3">
        <v>45138</v>
      </c>
      <c r="G647" s="1" t="s">
        <v>1338</v>
      </c>
      <c r="H647" s="1" t="s">
        <v>1416</v>
      </c>
      <c r="I647" s="1" t="s">
        <v>1341</v>
      </c>
      <c r="J647" s="1" t="s">
        <v>1347</v>
      </c>
      <c r="K647" s="1" t="s">
        <v>1516</v>
      </c>
      <c r="L647" s="1" t="s">
        <v>1414</v>
      </c>
      <c r="M647" s="1" t="str">
        <f>TEXT(BRF_CONTAS_A_PAGAR[[#This Row],[DATA VENC]],"AAAA")</f>
        <v>2023</v>
      </c>
      <c r="N647" s="1" t="str">
        <f>UPPER(TEXT(BRF_CONTAS_A_PAGAR[[#This Row],[DATA VENC]],"MMM"))</f>
        <v>JUL</v>
      </c>
      <c r="O647" s="1" t="str">
        <f>IF(BRF_CONTAS_A_PAGAR[[#This Row],[DATA DO PAGT]]="","",TEXT(BRF_CONTAS_A_PAGAR[[#This Row],[DATA DO PAGT]],"AAAA"))</f>
        <v>2023</v>
      </c>
      <c r="P647" s="1" t="str">
        <f>UPPER(IF(BRF_CONTAS_A_PAGAR[[#This Row],[DATA DO PAGT]]="","",TEXT(BRF_CONTAS_A_PAGAR[[#This Row],[DATA DO PAGT]],"MMM")))</f>
        <v>JUL</v>
      </c>
      <c r="Q647" s="1">
        <f>IFERROR(INDEX(BRF_MÊS_A_PAGAR[NUN_MÊS],MATCH(BRF_CONTAS_A_PAGAR[[#This Row],[MÊS_VENC]],BRF_MÊS_A_PAGAR[MÊS],0)),"")</f>
        <v>7</v>
      </c>
      <c r="R647" s="1">
        <f>IF(BRF_CONTAS_A_PAGAR[[#This Row],[MÊS_PGT]]="","",IFERROR(INDEX(BRF_MÊS_A_PAGAR[NUN_MÊS],MATCH(BRF_CONTAS_A_PAGAR[[#This Row],[MÊS_PGT]],BRF_MÊS_A_PAGAR[MÊS],0)),""))</f>
        <v>7</v>
      </c>
    </row>
    <row r="648" spans="1:18" x14ac:dyDescent="0.2">
      <c r="A648" s="3">
        <v>45110</v>
      </c>
      <c r="B648" s="1" t="s">
        <v>1163</v>
      </c>
      <c r="C648" s="1" t="s">
        <v>1341</v>
      </c>
      <c r="E648" s="4">
        <v>14042.12</v>
      </c>
      <c r="F648" s="3">
        <v>45110</v>
      </c>
      <c r="G648" s="1" t="s">
        <v>1338</v>
      </c>
      <c r="H648" s="1" t="s">
        <v>1416</v>
      </c>
      <c r="I648" s="1" t="s">
        <v>1436</v>
      </c>
      <c r="J648" s="1" t="s">
        <v>1347</v>
      </c>
      <c r="K648" s="1" t="s">
        <v>1348</v>
      </c>
      <c r="M648" s="1" t="str">
        <f>TEXT(BRF_CONTAS_A_PAGAR[[#This Row],[DATA VENC]],"AAAA")</f>
        <v>2023</v>
      </c>
      <c r="N648" s="1" t="str">
        <f>UPPER(TEXT(BRF_CONTAS_A_PAGAR[[#This Row],[DATA VENC]],"MMM"))</f>
        <v>JUL</v>
      </c>
      <c r="O648" s="1" t="str">
        <f>IF(BRF_CONTAS_A_PAGAR[[#This Row],[DATA DO PAGT]]="","",TEXT(BRF_CONTAS_A_PAGAR[[#This Row],[DATA DO PAGT]],"AAAA"))</f>
        <v>2023</v>
      </c>
      <c r="P648" s="1" t="str">
        <f>UPPER(IF(BRF_CONTAS_A_PAGAR[[#This Row],[DATA DO PAGT]]="","",TEXT(BRF_CONTAS_A_PAGAR[[#This Row],[DATA DO PAGT]],"MMM")))</f>
        <v>JUL</v>
      </c>
      <c r="Q648" s="1">
        <f>IFERROR(INDEX(BRF_MÊS_A_PAGAR[NUN_MÊS],MATCH(BRF_CONTAS_A_PAGAR[[#This Row],[MÊS_VENC]],BRF_MÊS_A_PAGAR[MÊS],0)),"")</f>
        <v>7</v>
      </c>
      <c r="R648" s="1">
        <f>IF(BRF_CONTAS_A_PAGAR[[#This Row],[MÊS_PGT]]="","",IFERROR(INDEX(BRF_MÊS_A_PAGAR[NUN_MÊS],MATCH(BRF_CONTAS_A_PAGAR[[#This Row],[MÊS_PGT]],BRF_MÊS_A_PAGAR[MÊS],0)),""))</f>
        <v>7</v>
      </c>
    </row>
    <row r="649" spans="1:18" x14ac:dyDescent="0.2">
      <c r="A649" s="3">
        <v>45064</v>
      </c>
      <c r="B649" s="1" t="s">
        <v>1163</v>
      </c>
      <c r="C649" s="1" t="s">
        <v>1341</v>
      </c>
      <c r="E649" s="4">
        <v>11245.88</v>
      </c>
      <c r="F649" s="3">
        <v>45064</v>
      </c>
      <c r="G649" s="1" t="s">
        <v>1338</v>
      </c>
      <c r="H649" s="1" t="s">
        <v>1416</v>
      </c>
      <c r="I649" s="1" t="s">
        <v>1436</v>
      </c>
      <c r="J649" s="1" t="s">
        <v>1347</v>
      </c>
      <c r="K649" s="1" t="s">
        <v>1348</v>
      </c>
      <c r="M649" s="1" t="str">
        <f>TEXT(BRF_CONTAS_A_PAGAR[[#This Row],[DATA VENC]],"AAAA")</f>
        <v>2023</v>
      </c>
      <c r="N649" s="1" t="str">
        <f>UPPER(TEXT(BRF_CONTAS_A_PAGAR[[#This Row],[DATA VENC]],"MMM"))</f>
        <v>MAI</v>
      </c>
      <c r="O649" s="1" t="str">
        <f>IF(BRF_CONTAS_A_PAGAR[[#This Row],[DATA DO PAGT]]="","",TEXT(BRF_CONTAS_A_PAGAR[[#This Row],[DATA DO PAGT]],"AAAA"))</f>
        <v>2023</v>
      </c>
      <c r="P649" s="1" t="str">
        <f>UPPER(IF(BRF_CONTAS_A_PAGAR[[#This Row],[DATA DO PAGT]]="","",TEXT(BRF_CONTAS_A_PAGAR[[#This Row],[DATA DO PAGT]],"MMM")))</f>
        <v>MAI</v>
      </c>
      <c r="Q649" s="1">
        <f>IFERROR(INDEX(BRF_MÊS_A_PAGAR[NUN_MÊS],MATCH(BRF_CONTAS_A_PAGAR[[#This Row],[MÊS_VENC]],BRF_MÊS_A_PAGAR[MÊS],0)),"")</f>
        <v>5</v>
      </c>
      <c r="R649" s="1">
        <f>IF(BRF_CONTAS_A_PAGAR[[#This Row],[MÊS_PGT]]="","",IFERROR(INDEX(BRF_MÊS_A_PAGAR[NUN_MÊS],MATCH(BRF_CONTAS_A_PAGAR[[#This Row],[MÊS_PGT]],BRF_MÊS_A_PAGAR[MÊS],0)),""))</f>
        <v>5</v>
      </c>
    </row>
    <row r="650" spans="1:18" x14ac:dyDescent="0.2">
      <c r="A650" s="3">
        <v>45095</v>
      </c>
      <c r="B650" s="1" t="s">
        <v>1163</v>
      </c>
      <c r="C650" s="1" t="s">
        <v>1341</v>
      </c>
      <c r="E650" s="4">
        <v>23325.16</v>
      </c>
      <c r="F650" s="3">
        <v>45095</v>
      </c>
      <c r="G650" s="1" t="s">
        <v>1338</v>
      </c>
      <c r="H650" s="1" t="s">
        <v>1416</v>
      </c>
      <c r="I650" s="1" t="s">
        <v>1436</v>
      </c>
      <c r="J650" s="1" t="s">
        <v>1347</v>
      </c>
      <c r="K650" s="1" t="s">
        <v>1348</v>
      </c>
      <c r="M650" s="1" t="str">
        <f>TEXT(BRF_CONTAS_A_PAGAR[[#This Row],[DATA VENC]],"AAAA")</f>
        <v>2023</v>
      </c>
      <c r="N650" s="1" t="str">
        <f>UPPER(TEXT(BRF_CONTAS_A_PAGAR[[#This Row],[DATA VENC]],"MMM"))</f>
        <v>JUN</v>
      </c>
      <c r="O650" s="1" t="str">
        <f>IF(BRF_CONTAS_A_PAGAR[[#This Row],[DATA DO PAGT]]="","",TEXT(BRF_CONTAS_A_PAGAR[[#This Row],[DATA DO PAGT]],"AAAA"))</f>
        <v>2023</v>
      </c>
      <c r="P650" s="1" t="str">
        <f>UPPER(IF(BRF_CONTAS_A_PAGAR[[#This Row],[DATA DO PAGT]]="","",TEXT(BRF_CONTAS_A_PAGAR[[#This Row],[DATA DO PAGT]],"MMM")))</f>
        <v>JUN</v>
      </c>
      <c r="Q650" s="1">
        <f>IFERROR(INDEX(BRF_MÊS_A_PAGAR[NUN_MÊS],MATCH(BRF_CONTAS_A_PAGAR[[#This Row],[MÊS_VENC]],BRF_MÊS_A_PAGAR[MÊS],0)),"")</f>
        <v>6</v>
      </c>
      <c r="R650" s="1">
        <f>IF(BRF_CONTAS_A_PAGAR[[#This Row],[MÊS_PGT]]="","",IFERROR(INDEX(BRF_MÊS_A_PAGAR[NUN_MÊS],MATCH(BRF_CONTAS_A_PAGAR[[#This Row],[MÊS_PGT]],BRF_MÊS_A_PAGAR[MÊS],0)),""))</f>
        <v>6</v>
      </c>
    </row>
    <row r="651" spans="1:18" x14ac:dyDescent="0.2">
      <c r="A651" s="3">
        <v>45107</v>
      </c>
      <c r="B651" s="1" t="s">
        <v>1235</v>
      </c>
      <c r="E651" s="4">
        <v>149.9</v>
      </c>
      <c r="F651" s="3">
        <v>45107</v>
      </c>
      <c r="G651" s="1" t="s">
        <v>1338</v>
      </c>
      <c r="H651" s="1" t="s">
        <v>1416</v>
      </c>
      <c r="I651" s="1" t="s">
        <v>1430</v>
      </c>
      <c r="J651" s="1" t="s">
        <v>1347</v>
      </c>
      <c r="K651" s="1" t="s">
        <v>1364</v>
      </c>
      <c r="M651" s="1" t="str">
        <f>TEXT(BRF_CONTAS_A_PAGAR[[#This Row],[DATA VENC]],"AAAA")</f>
        <v>2023</v>
      </c>
      <c r="N651" s="1" t="str">
        <f>UPPER(TEXT(BRF_CONTAS_A_PAGAR[[#This Row],[DATA VENC]],"MMM"))</f>
        <v>JUN</v>
      </c>
      <c r="O651" s="1" t="str">
        <f>IF(BRF_CONTAS_A_PAGAR[[#This Row],[DATA DO PAGT]]="","",TEXT(BRF_CONTAS_A_PAGAR[[#This Row],[DATA DO PAGT]],"AAAA"))</f>
        <v>2023</v>
      </c>
      <c r="P651" s="1" t="str">
        <f>UPPER(IF(BRF_CONTAS_A_PAGAR[[#This Row],[DATA DO PAGT]]="","",TEXT(BRF_CONTAS_A_PAGAR[[#This Row],[DATA DO PAGT]],"MMM")))</f>
        <v>JUN</v>
      </c>
      <c r="Q651" s="1">
        <f>IFERROR(INDEX(BRF_MÊS_A_PAGAR[NUN_MÊS],MATCH(BRF_CONTAS_A_PAGAR[[#This Row],[MÊS_VENC]],BRF_MÊS_A_PAGAR[MÊS],0)),"")</f>
        <v>6</v>
      </c>
      <c r="R651" s="1">
        <f>IF(BRF_CONTAS_A_PAGAR[[#This Row],[MÊS_PGT]]="","",IFERROR(INDEX(BRF_MÊS_A_PAGAR[NUN_MÊS],MATCH(BRF_CONTAS_A_PAGAR[[#This Row],[MÊS_PGT]],BRF_MÊS_A_PAGAR[MÊS],0)),""))</f>
        <v>6</v>
      </c>
    </row>
    <row r="652" spans="1:18" x14ac:dyDescent="0.2">
      <c r="A652" s="3">
        <v>45107</v>
      </c>
      <c r="B652" s="1" t="s">
        <v>1236</v>
      </c>
      <c r="E652" s="4">
        <v>3425.09</v>
      </c>
      <c r="F652" s="3">
        <v>45107</v>
      </c>
      <c r="G652" s="1" t="s">
        <v>1338</v>
      </c>
      <c r="H652" s="1" t="s">
        <v>1339</v>
      </c>
      <c r="I652" s="1" t="s">
        <v>3456</v>
      </c>
      <c r="J652" s="1" t="s">
        <v>1347</v>
      </c>
      <c r="K652" s="1" t="s">
        <v>1348</v>
      </c>
      <c r="M652" s="1" t="str">
        <f>TEXT(BRF_CONTAS_A_PAGAR[[#This Row],[DATA VENC]],"AAAA")</f>
        <v>2023</v>
      </c>
      <c r="N652" s="1" t="str">
        <f>UPPER(TEXT(BRF_CONTAS_A_PAGAR[[#This Row],[DATA VENC]],"MMM"))</f>
        <v>JUN</v>
      </c>
      <c r="O652" s="1" t="str">
        <f>IF(BRF_CONTAS_A_PAGAR[[#This Row],[DATA DO PAGT]]="","",TEXT(BRF_CONTAS_A_PAGAR[[#This Row],[DATA DO PAGT]],"AAAA"))</f>
        <v>2023</v>
      </c>
      <c r="P652" s="1" t="str">
        <f>UPPER(IF(BRF_CONTAS_A_PAGAR[[#This Row],[DATA DO PAGT]]="","",TEXT(BRF_CONTAS_A_PAGAR[[#This Row],[DATA DO PAGT]],"MMM")))</f>
        <v>JUN</v>
      </c>
      <c r="Q652" s="1">
        <f>IFERROR(INDEX(BRF_MÊS_A_PAGAR[NUN_MÊS],MATCH(BRF_CONTAS_A_PAGAR[[#This Row],[MÊS_VENC]],BRF_MÊS_A_PAGAR[MÊS],0)),"")</f>
        <v>6</v>
      </c>
      <c r="R652" s="1">
        <f>IF(BRF_CONTAS_A_PAGAR[[#This Row],[MÊS_PGT]]="","",IFERROR(INDEX(BRF_MÊS_A_PAGAR[NUN_MÊS],MATCH(BRF_CONTAS_A_PAGAR[[#This Row],[MÊS_PGT]],BRF_MÊS_A_PAGAR[MÊS],0)),""))</f>
        <v>6</v>
      </c>
    </row>
    <row r="653" spans="1:18" x14ac:dyDescent="0.2">
      <c r="A653" s="3">
        <v>45107</v>
      </c>
      <c r="B653" s="1" t="s">
        <v>1237</v>
      </c>
      <c r="D653" s="1" t="s">
        <v>3401</v>
      </c>
      <c r="E653" s="4">
        <v>310</v>
      </c>
      <c r="F653" s="3">
        <v>45107</v>
      </c>
      <c r="G653" s="1" t="s">
        <v>1338</v>
      </c>
      <c r="H653" s="1" t="s">
        <v>1339</v>
      </c>
      <c r="I653" s="1" t="s">
        <v>3457</v>
      </c>
      <c r="J653" s="1" t="s">
        <v>1417</v>
      </c>
      <c r="K653" s="1" t="s">
        <v>1348</v>
      </c>
      <c r="M653" s="1" t="str">
        <f>TEXT(BRF_CONTAS_A_PAGAR[[#This Row],[DATA VENC]],"AAAA")</f>
        <v>2023</v>
      </c>
      <c r="N653" s="1" t="str">
        <f>UPPER(TEXT(BRF_CONTAS_A_PAGAR[[#This Row],[DATA VENC]],"MMM"))</f>
        <v>JUN</v>
      </c>
      <c r="O653" s="1" t="str">
        <f>IF(BRF_CONTAS_A_PAGAR[[#This Row],[DATA DO PAGT]]="","",TEXT(BRF_CONTAS_A_PAGAR[[#This Row],[DATA DO PAGT]],"AAAA"))</f>
        <v>2023</v>
      </c>
      <c r="P653" s="1" t="str">
        <f>UPPER(IF(BRF_CONTAS_A_PAGAR[[#This Row],[DATA DO PAGT]]="","",TEXT(BRF_CONTAS_A_PAGAR[[#This Row],[DATA DO PAGT]],"MMM")))</f>
        <v>JUN</v>
      </c>
      <c r="Q653" s="1">
        <f>IFERROR(INDEX(BRF_MÊS_A_PAGAR[NUN_MÊS],MATCH(BRF_CONTAS_A_PAGAR[[#This Row],[MÊS_VENC]],BRF_MÊS_A_PAGAR[MÊS],0)),"")</f>
        <v>6</v>
      </c>
      <c r="R653" s="1">
        <f>IF(BRF_CONTAS_A_PAGAR[[#This Row],[MÊS_PGT]]="","",IFERROR(INDEX(BRF_MÊS_A_PAGAR[NUN_MÊS],MATCH(BRF_CONTAS_A_PAGAR[[#This Row],[MÊS_PGT]],BRF_MÊS_A_PAGAR[MÊS],0)),""))</f>
        <v>6</v>
      </c>
    </row>
    <row r="654" spans="1:18" x14ac:dyDescent="0.2">
      <c r="A654" s="3">
        <v>45107</v>
      </c>
      <c r="B654" s="1" t="s">
        <v>1238</v>
      </c>
      <c r="C654" s="1" t="s">
        <v>1341</v>
      </c>
      <c r="D654" s="1" t="s">
        <v>1412</v>
      </c>
      <c r="E654" s="4">
        <v>1778.25</v>
      </c>
      <c r="F654" s="3">
        <v>45107</v>
      </c>
      <c r="G654" s="1" t="s">
        <v>1338</v>
      </c>
      <c r="H654" s="1" t="s">
        <v>1339</v>
      </c>
      <c r="I654" s="1" t="s">
        <v>1413</v>
      </c>
      <c r="J654" s="1" t="s">
        <v>1347</v>
      </c>
      <c r="K654" s="1" t="s">
        <v>1348</v>
      </c>
      <c r="L654" s="1" t="s">
        <v>1349</v>
      </c>
      <c r="M654" s="1" t="str">
        <f>TEXT(BRF_CONTAS_A_PAGAR[[#This Row],[DATA VENC]],"AAAA")</f>
        <v>2023</v>
      </c>
      <c r="N654" s="1" t="str">
        <f>UPPER(TEXT(BRF_CONTAS_A_PAGAR[[#This Row],[DATA VENC]],"MMM"))</f>
        <v>JUN</v>
      </c>
      <c r="O654" s="1" t="str">
        <f>IF(BRF_CONTAS_A_PAGAR[[#This Row],[DATA DO PAGT]]="","",TEXT(BRF_CONTAS_A_PAGAR[[#This Row],[DATA DO PAGT]],"AAAA"))</f>
        <v>2023</v>
      </c>
      <c r="P654" s="1" t="str">
        <f>UPPER(IF(BRF_CONTAS_A_PAGAR[[#This Row],[DATA DO PAGT]]="","",TEXT(BRF_CONTAS_A_PAGAR[[#This Row],[DATA DO PAGT]],"MMM")))</f>
        <v>JUN</v>
      </c>
      <c r="Q654" s="1">
        <f>IFERROR(INDEX(BRF_MÊS_A_PAGAR[NUN_MÊS],MATCH(BRF_CONTAS_A_PAGAR[[#This Row],[MÊS_VENC]],BRF_MÊS_A_PAGAR[MÊS],0)),"")</f>
        <v>6</v>
      </c>
      <c r="R654" s="1">
        <f>IF(BRF_CONTAS_A_PAGAR[[#This Row],[MÊS_PGT]]="","",IFERROR(INDEX(BRF_MÊS_A_PAGAR[NUN_MÊS],MATCH(BRF_CONTAS_A_PAGAR[[#This Row],[MÊS_PGT]],BRF_MÊS_A_PAGAR[MÊS],0)),""))</f>
        <v>6</v>
      </c>
    </row>
    <row r="655" spans="1:18" x14ac:dyDescent="0.2">
      <c r="A655" s="3">
        <v>45107</v>
      </c>
      <c r="B655" s="1" t="s">
        <v>1239</v>
      </c>
      <c r="E655" s="4">
        <v>786.4</v>
      </c>
      <c r="F655" s="3">
        <v>45107</v>
      </c>
      <c r="G655" s="1" t="s">
        <v>1338</v>
      </c>
      <c r="H655" s="1" t="s">
        <v>1416</v>
      </c>
      <c r="I655" s="1" t="s">
        <v>3457</v>
      </c>
      <c r="J655" s="1" t="s">
        <v>1417</v>
      </c>
      <c r="K655" s="1" t="s">
        <v>1348</v>
      </c>
      <c r="M655" s="1" t="str">
        <f>TEXT(BRF_CONTAS_A_PAGAR[[#This Row],[DATA VENC]],"AAAA")</f>
        <v>2023</v>
      </c>
      <c r="N655" s="1" t="str">
        <f>UPPER(TEXT(BRF_CONTAS_A_PAGAR[[#This Row],[DATA VENC]],"MMM"))</f>
        <v>JUN</v>
      </c>
      <c r="O655" s="1" t="str">
        <f>IF(BRF_CONTAS_A_PAGAR[[#This Row],[DATA DO PAGT]]="","",TEXT(BRF_CONTAS_A_PAGAR[[#This Row],[DATA DO PAGT]],"AAAA"))</f>
        <v>2023</v>
      </c>
      <c r="P655" s="1" t="str">
        <f>UPPER(IF(BRF_CONTAS_A_PAGAR[[#This Row],[DATA DO PAGT]]="","",TEXT(BRF_CONTAS_A_PAGAR[[#This Row],[DATA DO PAGT]],"MMM")))</f>
        <v>JUN</v>
      </c>
      <c r="Q655" s="1">
        <f>IFERROR(INDEX(BRF_MÊS_A_PAGAR[NUN_MÊS],MATCH(BRF_CONTAS_A_PAGAR[[#This Row],[MÊS_VENC]],BRF_MÊS_A_PAGAR[MÊS],0)),"")</f>
        <v>6</v>
      </c>
      <c r="R655" s="1">
        <f>IF(BRF_CONTAS_A_PAGAR[[#This Row],[MÊS_PGT]]="","",IFERROR(INDEX(BRF_MÊS_A_PAGAR[NUN_MÊS],MATCH(BRF_CONTAS_A_PAGAR[[#This Row],[MÊS_PGT]],BRF_MÊS_A_PAGAR[MÊS],0)),""))</f>
        <v>6</v>
      </c>
    </row>
    <row r="656" spans="1:18" x14ac:dyDescent="0.2">
      <c r="A656" s="3">
        <v>45120</v>
      </c>
      <c r="B656" s="1" t="s">
        <v>3367</v>
      </c>
      <c r="E656" s="4">
        <v>310</v>
      </c>
      <c r="F656" s="3">
        <v>45120</v>
      </c>
      <c r="G656" s="1" t="s">
        <v>1338</v>
      </c>
      <c r="H656" s="1" t="s">
        <v>1339</v>
      </c>
      <c r="I656" s="1" t="s">
        <v>3457</v>
      </c>
      <c r="J656" s="1" t="s">
        <v>1417</v>
      </c>
      <c r="K656" s="1" t="s">
        <v>1348</v>
      </c>
      <c r="M656" s="1" t="str">
        <f>TEXT(BRF_CONTAS_A_PAGAR[[#This Row],[DATA VENC]],"AAAA")</f>
        <v>2023</v>
      </c>
      <c r="N656" s="1" t="str">
        <f>UPPER(TEXT(BRF_CONTAS_A_PAGAR[[#This Row],[DATA VENC]],"MMM"))</f>
        <v>JUL</v>
      </c>
      <c r="O656" s="1" t="str">
        <f>IF(BRF_CONTAS_A_PAGAR[[#This Row],[DATA DO PAGT]]="","",TEXT(BRF_CONTAS_A_PAGAR[[#This Row],[DATA DO PAGT]],"AAAA"))</f>
        <v>2023</v>
      </c>
      <c r="P656" s="1" t="str">
        <f>UPPER(IF(BRF_CONTAS_A_PAGAR[[#This Row],[DATA DO PAGT]]="","",TEXT(BRF_CONTAS_A_PAGAR[[#This Row],[DATA DO PAGT]],"MMM")))</f>
        <v>JUL</v>
      </c>
      <c r="Q656" s="1">
        <f>IFERROR(INDEX(BRF_MÊS_A_PAGAR[NUN_MÊS],MATCH(BRF_CONTAS_A_PAGAR[[#This Row],[MÊS_VENC]],BRF_MÊS_A_PAGAR[MÊS],0)),"")</f>
        <v>7</v>
      </c>
      <c r="R656" s="1">
        <f>IF(BRF_CONTAS_A_PAGAR[[#This Row],[MÊS_PGT]]="","",IFERROR(INDEX(BRF_MÊS_A_PAGAR[NUN_MÊS],MATCH(BRF_CONTAS_A_PAGAR[[#This Row],[MÊS_PGT]],BRF_MÊS_A_PAGAR[MÊS],0)),""))</f>
        <v>7</v>
      </c>
    </row>
    <row r="657" spans="1:18" x14ac:dyDescent="0.2">
      <c r="A657" s="3">
        <v>45120</v>
      </c>
      <c r="B657" s="1" t="s">
        <v>1186</v>
      </c>
      <c r="E657" s="4">
        <v>4656.21</v>
      </c>
      <c r="F657" s="3">
        <v>45120</v>
      </c>
      <c r="G657" s="1" t="s">
        <v>1338</v>
      </c>
      <c r="H657" s="1" t="s">
        <v>1339</v>
      </c>
      <c r="I657" s="1" t="s">
        <v>3456</v>
      </c>
      <c r="J657" s="1" t="s">
        <v>1347</v>
      </c>
      <c r="K657" s="1" t="s">
        <v>1348</v>
      </c>
      <c r="M657" s="1" t="str">
        <f>TEXT(BRF_CONTAS_A_PAGAR[[#This Row],[DATA VENC]],"AAAA")</f>
        <v>2023</v>
      </c>
      <c r="N657" s="1" t="str">
        <f>UPPER(TEXT(BRF_CONTAS_A_PAGAR[[#This Row],[DATA VENC]],"MMM"))</f>
        <v>JUL</v>
      </c>
      <c r="O657" s="1" t="str">
        <f>IF(BRF_CONTAS_A_PAGAR[[#This Row],[DATA DO PAGT]]="","",TEXT(BRF_CONTAS_A_PAGAR[[#This Row],[DATA DO PAGT]],"AAAA"))</f>
        <v>2023</v>
      </c>
      <c r="P657" s="1" t="str">
        <f>UPPER(IF(BRF_CONTAS_A_PAGAR[[#This Row],[DATA DO PAGT]]="","",TEXT(BRF_CONTAS_A_PAGAR[[#This Row],[DATA DO PAGT]],"MMM")))</f>
        <v>JUL</v>
      </c>
      <c r="Q657" s="1">
        <f>IFERROR(INDEX(BRF_MÊS_A_PAGAR[NUN_MÊS],MATCH(BRF_CONTAS_A_PAGAR[[#This Row],[MÊS_VENC]],BRF_MÊS_A_PAGAR[MÊS],0)),"")</f>
        <v>7</v>
      </c>
      <c r="R657" s="1">
        <f>IF(BRF_CONTAS_A_PAGAR[[#This Row],[MÊS_PGT]]="","",IFERROR(INDEX(BRF_MÊS_A_PAGAR[NUN_MÊS],MATCH(BRF_CONTAS_A_PAGAR[[#This Row],[MÊS_PGT]],BRF_MÊS_A_PAGAR[MÊS],0)),""))</f>
        <v>7</v>
      </c>
    </row>
    <row r="658" spans="1:18" x14ac:dyDescent="0.2">
      <c r="A658" s="3">
        <v>45125</v>
      </c>
      <c r="B658" s="1" t="s">
        <v>1163</v>
      </c>
      <c r="C658" s="1" t="s">
        <v>1341</v>
      </c>
      <c r="E658" s="4">
        <v>20073.53</v>
      </c>
      <c r="F658" s="3">
        <v>45125</v>
      </c>
      <c r="G658" s="1" t="s">
        <v>1338</v>
      </c>
      <c r="H658" s="1" t="s">
        <v>1416</v>
      </c>
      <c r="I658" s="1" t="s">
        <v>1436</v>
      </c>
      <c r="J658" s="1" t="s">
        <v>1347</v>
      </c>
      <c r="K658" s="1" t="s">
        <v>1348</v>
      </c>
      <c r="M658" s="1" t="str">
        <f>TEXT(BRF_CONTAS_A_PAGAR[[#This Row],[DATA VENC]],"AAAA")</f>
        <v>2023</v>
      </c>
      <c r="N658" s="1" t="str">
        <f>UPPER(TEXT(BRF_CONTAS_A_PAGAR[[#This Row],[DATA VENC]],"MMM"))</f>
        <v>JUL</v>
      </c>
      <c r="O658" s="1" t="str">
        <f>IF(BRF_CONTAS_A_PAGAR[[#This Row],[DATA DO PAGT]]="","",TEXT(BRF_CONTAS_A_PAGAR[[#This Row],[DATA DO PAGT]],"AAAA"))</f>
        <v>2023</v>
      </c>
      <c r="P658" s="1" t="str">
        <f>UPPER(IF(BRF_CONTAS_A_PAGAR[[#This Row],[DATA DO PAGT]]="","",TEXT(BRF_CONTAS_A_PAGAR[[#This Row],[DATA DO PAGT]],"MMM")))</f>
        <v>JUL</v>
      </c>
      <c r="Q658" s="1">
        <f>IFERROR(INDEX(BRF_MÊS_A_PAGAR[NUN_MÊS],MATCH(BRF_CONTAS_A_PAGAR[[#This Row],[MÊS_VENC]],BRF_MÊS_A_PAGAR[MÊS],0)),"")</f>
        <v>7</v>
      </c>
      <c r="R658" s="1">
        <f>IF(BRF_CONTAS_A_PAGAR[[#This Row],[MÊS_PGT]]="","",IFERROR(INDEX(BRF_MÊS_A_PAGAR[NUN_MÊS],MATCH(BRF_CONTAS_A_PAGAR[[#This Row],[MÊS_PGT]],BRF_MÊS_A_PAGAR[MÊS],0)),""))</f>
        <v>7</v>
      </c>
    </row>
    <row r="659" spans="1:18" x14ac:dyDescent="0.2">
      <c r="A659" s="3">
        <v>45129</v>
      </c>
      <c r="B659" s="1" t="s">
        <v>1191</v>
      </c>
      <c r="E659" s="4">
        <v>448</v>
      </c>
      <c r="F659" s="3">
        <v>45129</v>
      </c>
      <c r="G659" s="1" t="s">
        <v>1338</v>
      </c>
      <c r="H659" s="1" t="s">
        <v>1416</v>
      </c>
      <c r="I659" s="1" t="s">
        <v>3457</v>
      </c>
      <c r="J659" s="1" t="s">
        <v>1417</v>
      </c>
      <c r="K659" s="1" t="s">
        <v>1348</v>
      </c>
      <c r="M659" s="1" t="str">
        <f>TEXT(BRF_CONTAS_A_PAGAR[[#This Row],[DATA VENC]],"AAAA")</f>
        <v>2023</v>
      </c>
      <c r="N659" s="1" t="str">
        <f>UPPER(TEXT(BRF_CONTAS_A_PAGAR[[#This Row],[DATA VENC]],"MMM"))</f>
        <v>JUL</v>
      </c>
      <c r="O659" s="1" t="str">
        <f>IF(BRF_CONTAS_A_PAGAR[[#This Row],[DATA DO PAGT]]="","",TEXT(BRF_CONTAS_A_PAGAR[[#This Row],[DATA DO PAGT]],"AAAA"))</f>
        <v>2023</v>
      </c>
      <c r="P659" s="1" t="str">
        <f>UPPER(IF(BRF_CONTAS_A_PAGAR[[#This Row],[DATA DO PAGT]]="","",TEXT(BRF_CONTAS_A_PAGAR[[#This Row],[DATA DO PAGT]],"MMM")))</f>
        <v>JUL</v>
      </c>
      <c r="Q659" s="1">
        <f>IFERROR(INDEX(BRF_MÊS_A_PAGAR[NUN_MÊS],MATCH(BRF_CONTAS_A_PAGAR[[#This Row],[MÊS_VENC]],BRF_MÊS_A_PAGAR[MÊS],0)),"")</f>
        <v>7</v>
      </c>
      <c r="R659" s="1">
        <f>IF(BRF_CONTAS_A_PAGAR[[#This Row],[MÊS_PGT]]="","",IFERROR(INDEX(BRF_MÊS_A_PAGAR[NUN_MÊS],MATCH(BRF_CONTAS_A_PAGAR[[#This Row],[MÊS_PGT]],BRF_MÊS_A_PAGAR[MÊS],0)),""))</f>
        <v>7</v>
      </c>
    </row>
    <row r="660" spans="1:18" x14ac:dyDescent="0.2">
      <c r="A660" s="3">
        <v>45131</v>
      </c>
      <c r="B660" s="1" t="s">
        <v>1192</v>
      </c>
      <c r="C660" s="1" t="s">
        <v>151</v>
      </c>
      <c r="D660" s="1" t="s">
        <v>1412</v>
      </c>
      <c r="E660" s="4">
        <v>1805.69</v>
      </c>
      <c r="F660" s="3">
        <v>45131</v>
      </c>
      <c r="G660" s="1" t="s">
        <v>1338</v>
      </c>
      <c r="H660" s="1" t="s">
        <v>1416</v>
      </c>
      <c r="I660" s="1" t="s">
        <v>1434</v>
      </c>
      <c r="J660" s="1" t="s">
        <v>1347</v>
      </c>
      <c r="K660" s="1" t="s">
        <v>1348</v>
      </c>
      <c r="M660" s="1" t="str">
        <f>TEXT(BRF_CONTAS_A_PAGAR[[#This Row],[DATA VENC]],"AAAA")</f>
        <v>2023</v>
      </c>
      <c r="N660" s="1" t="str">
        <f>UPPER(TEXT(BRF_CONTAS_A_PAGAR[[#This Row],[DATA VENC]],"MMM"))</f>
        <v>JUL</v>
      </c>
      <c r="O660" s="1" t="str">
        <f>IF(BRF_CONTAS_A_PAGAR[[#This Row],[DATA DO PAGT]]="","",TEXT(BRF_CONTAS_A_PAGAR[[#This Row],[DATA DO PAGT]],"AAAA"))</f>
        <v>2023</v>
      </c>
      <c r="P660" s="1" t="str">
        <f>UPPER(IF(BRF_CONTAS_A_PAGAR[[#This Row],[DATA DO PAGT]]="","",TEXT(BRF_CONTAS_A_PAGAR[[#This Row],[DATA DO PAGT]],"MMM")))</f>
        <v>JUL</v>
      </c>
      <c r="Q660" s="1">
        <f>IFERROR(INDEX(BRF_MÊS_A_PAGAR[NUN_MÊS],MATCH(BRF_CONTAS_A_PAGAR[[#This Row],[MÊS_VENC]],BRF_MÊS_A_PAGAR[MÊS],0)),"")</f>
        <v>7</v>
      </c>
      <c r="R660" s="1">
        <f>IF(BRF_CONTAS_A_PAGAR[[#This Row],[MÊS_PGT]]="","",IFERROR(INDEX(BRF_MÊS_A_PAGAR[NUN_MÊS],MATCH(BRF_CONTAS_A_PAGAR[[#This Row],[MÊS_PGT]],BRF_MÊS_A_PAGAR[MÊS],0)),""))</f>
        <v>7</v>
      </c>
    </row>
    <row r="661" spans="1:18" x14ac:dyDescent="0.2">
      <c r="A661" s="3">
        <v>45131</v>
      </c>
      <c r="B661" s="1" t="s">
        <v>1193</v>
      </c>
      <c r="E661" s="4">
        <v>6043.39</v>
      </c>
      <c r="F661" s="3">
        <v>45131</v>
      </c>
      <c r="G661" s="1" t="s">
        <v>1338</v>
      </c>
      <c r="H661" s="1" t="s">
        <v>1339</v>
      </c>
      <c r="I661" s="1" t="s">
        <v>3456</v>
      </c>
      <c r="J661" s="1" t="s">
        <v>1347</v>
      </c>
      <c r="K661" s="1" t="s">
        <v>1348</v>
      </c>
      <c r="M661" s="1" t="str">
        <f>TEXT(BRF_CONTAS_A_PAGAR[[#This Row],[DATA VENC]],"AAAA")</f>
        <v>2023</v>
      </c>
      <c r="N661" s="1" t="str">
        <f>UPPER(TEXT(BRF_CONTAS_A_PAGAR[[#This Row],[DATA VENC]],"MMM"))</f>
        <v>JUL</v>
      </c>
      <c r="O661" s="1" t="str">
        <f>IF(BRF_CONTAS_A_PAGAR[[#This Row],[DATA DO PAGT]]="","",TEXT(BRF_CONTAS_A_PAGAR[[#This Row],[DATA DO PAGT]],"AAAA"))</f>
        <v>2023</v>
      </c>
      <c r="P661" s="1" t="str">
        <f>UPPER(IF(BRF_CONTAS_A_PAGAR[[#This Row],[DATA DO PAGT]]="","",TEXT(BRF_CONTAS_A_PAGAR[[#This Row],[DATA DO PAGT]],"MMM")))</f>
        <v>JUL</v>
      </c>
      <c r="Q661" s="1">
        <f>IFERROR(INDEX(BRF_MÊS_A_PAGAR[NUN_MÊS],MATCH(BRF_CONTAS_A_PAGAR[[#This Row],[MÊS_VENC]],BRF_MÊS_A_PAGAR[MÊS],0)),"")</f>
        <v>7</v>
      </c>
      <c r="R661" s="1">
        <f>IF(BRF_CONTAS_A_PAGAR[[#This Row],[MÊS_PGT]]="","",IFERROR(INDEX(BRF_MÊS_A_PAGAR[NUN_MÊS],MATCH(BRF_CONTAS_A_PAGAR[[#This Row],[MÊS_PGT]],BRF_MÊS_A_PAGAR[MÊS],0)),""))</f>
        <v>7</v>
      </c>
    </row>
    <row r="662" spans="1:18" x14ac:dyDescent="0.2">
      <c r="A662" s="3">
        <v>45135</v>
      </c>
      <c r="B662" s="1" t="s">
        <v>3384</v>
      </c>
      <c r="C662" s="1" t="s">
        <v>151</v>
      </c>
      <c r="E662" s="4">
        <v>65.599999999999994</v>
      </c>
      <c r="F662" s="3">
        <v>45135</v>
      </c>
      <c r="G662" s="1" t="s">
        <v>1338</v>
      </c>
      <c r="H662" s="1" t="s">
        <v>1435</v>
      </c>
      <c r="I662" s="1" t="s">
        <v>3458</v>
      </c>
      <c r="J662" s="1" t="s">
        <v>1347</v>
      </c>
      <c r="K662" s="1" t="s">
        <v>1364</v>
      </c>
      <c r="L662" s="1" t="s">
        <v>3385</v>
      </c>
      <c r="M662" s="1" t="str">
        <f>TEXT(BRF_CONTAS_A_PAGAR[[#This Row],[DATA VENC]],"AAAA")</f>
        <v>2023</v>
      </c>
      <c r="N662" s="1" t="str">
        <f>UPPER(TEXT(BRF_CONTAS_A_PAGAR[[#This Row],[DATA VENC]],"MMM"))</f>
        <v>JUL</v>
      </c>
      <c r="O662" s="1" t="str">
        <f>IF(BRF_CONTAS_A_PAGAR[[#This Row],[DATA DO PAGT]]="","",TEXT(BRF_CONTAS_A_PAGAR[[#This Row],[DATA DO PAGT]],"AAAA"))</f>
        <v>2023</v>
      </c>
      <c r="P662" s="1" t="str">
        <f>UPPER(IF(BRF_CONTAS_A_PAGAR[[#This Row],[DATA DO PAGT]]="","",TEXT(BRF_CONTAS_A_PAGAR[[#This Row],[DATA DO PAGT]],"MMM")))</f>
        <v>JUL</v>
      </c>
      <c r="Q662" s="1">
        <f>IFERROR(INDEX(BRF_MÊS_A_PAGAR[NUN_MÊS],MATCH(BRF_CONTAS_A_PAGAR[[#This Row],[MÊS_VENC]],BRF_MÊS_A_PAGAR[MÊS],0)),"")</f>
        <v>7</v>
      </c>
      <c r="R662" s="1">
        <f>IF(BRF_CONTAS_A_PAGAR[[#This Row],[MÊS_PGT]]="","",IFERROR(INDEX(BRF_MÊS_A_PAGAR[NUN_MÊS],MATCH(BRF_CONTAS_A_PAGAR[[#This Row],[MÊS_PGT]],BRF_MÊS_A_PAGAR[MÊS],0)),""))</f>
        <v>7</v>
      </c>
    </row>
  </sheetData>
  <mergeCells count="4">
    <mergeCell ref="AD2:AH2"/>
    <mergeCell ref="AE19:AH19"/>
    <mergeCell ref="AE40:AH40"/>
    <mergeCell ref="AE60:AH60"/>
  </mergeCells>
  <phoneticPr fontId="3" type="noConversion"/>
  <pageMargins left="0.511811024" right="0.511811024" top="0.78740157499999996" bottom="0.78740157499999996" header="0.31496062000000002" footer="0.31496062000000002"/>
  <tableParts count="2"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0226-B1BE-4377-A36B-70C03504D446}">
  <sheetPr codeName="Planilha4"/>
  <dimension ref="A1:L662"/>
  <sheetViews>
    <sheetView topLeftCell="B1" workbookViewId="0">
      <pane ySplit="1" topLeftCell="A519" activePane="bottomLeft" state="frozen"/>
      <selection pane="bottomLeft" activeCell="D531" sqref="D531"/>
    </sheetView>
  </sheetViews>
  <sheetFormatPr defaultRowHeight="12.75" x14ac:dyDescent="0.2"/>
  <cols>
    <col min="1" max="1" width="12.140625" style="3" customWidth="1"/>
    <col min="2" max="2" width="45.7109375" style="1" customWidth="1"/>
    <col min="3" max="3" width="7.42578125" style="1" customWidth="1"/>
    <col min="4" max="4" width="13.140625" style="10" customWidth="1"/>
    <col min="5" max="5" width="12.140625" style="4" bestFit="1" customWidth="1"/>
    <col min="6" max="6" width="12.7109375" style="3" customWidth="1"/>
    <col min="7" max="7" width="11.28515625" style="10" bestFit="1" customWidth="1"/>
    <col min="8" max="8" width="13.42578125" style="1" bestFit="1" customWidth="1"/>
    <col min="9" max="9" width="21" style="1" bestFit="1" customWidth="1"/>
    <col min="10" max="10" width="9.7109375" style="1" customWidth="1"/>
    <col min="11" max="11" width="10.42578125" style="1" customWidth="1"/>
    <col min="12" max="12" width="42.85546875" style="10" customWidth="1"/>
    <col min="13" max="16384" width="9.140625" style="1"/>
  </cols>
  <sheetData>
    <row r="1" spans="1:12" x14ac:dyDescent="0.2">
      <c r="A1" s="25" t="s">
        <v>1323</v>
      </c>
      <c r="B1" s="16" t="s">
        <v>1326</v>
      </c>
      <c r="C1" s="16" t="s">
        <v>1327</v>
      </c>
      <c r="D1" s="16" t="s">
        <v>1328</v>
      </c>
      <c r="E1" s="17" t="s">
        <v>1140</v>
      </c>
      <c r="F1" s="15" t="s">
        <v>1324</v>
      </c>
      <c r="G1" s="16" t="s">
        <v>1325</v>
      </c>
      <c r="H1" s="16" t="s">
        <v>1333</v>
      </c>
      <c r="I1" s="16" t="s">
        <v>1329</v>
      </c>
      <c r="J1" s="16" t="s">
        <v>1330</v>
      </c>
      <c r="K1" s="16" t="s">
        <v>1331</v>
      </c>
      <c r="L1" s="16" t="s">
        <v>1332</v>
      </c>
    </row>
    <row r="2" spans="1:12" x14ac:dyDescent="0.2">
      <c r="A2" s="3">
        <v>45139</v>
      </c>
      <c r="B2" s="1" t="s">
        <v>1350</v>
      </c>
      <c r="C2" s="1" t="s">
        <v>1341</v>
      </c>
      <c r="D2" s="21" t="s">
        <v>3378</v>
      </c>
      <c r="E2" s="22">
        <v>10948.78</v>
      </c>
      <c r="G2" s="10" t="s">
        <v>1466</v>
      </c>
      <c r="H2" s="10" t="s">
        <v>1339</v>
      </c>
      <c r="I2" s="1" t="s">
        <v>3456</v>
      </c>
      <c r="J2" s="1" t="s">
        <v>1347</v>
      </c>
      <c r="K2" s="1" t="s">
        <v>1348</v>
      </c>
      <c r="L2" s="10" t="s">
        <v>1414</v>
      </c>
    </row>
    <row r="3" spans="1:12" x14ac:dyDescent="0.2">
      <c r="A3" s="3">
        <v>45139</v>
      </c>
      <c r="B3" s="1" t="s">
        <v>1375</v>
      </c>
      <c r="C3" s="1" t="s">
        <v>1341</v>
      </c>
      <c r="D3" s="21" t="s">
        <v>1380</v>
      </c>
      <c r="E3" s="22">
        <v>5993.67</v>
      </c>
      <c r="G3" s="10" t="s">
        <v>1466</v>
      </c>
      <c r="H3" s="10" t="s">
        <v>1339</v>
      </c>
      <c r="I3" s="1" t="s">
        <v>3456</v>
      </c>
      <c r="J3" s="1" t="s">
        <v>1347</v>
      </c>
      <c r="K3" s="1" t="s">
        <v>1348</v>
      </c>
      <c r="L3" s="10" t="s">
        <v>1414</v>
      </c>
    </row>
    <row r="4" spans="1:12" x14ac:dyDescent="0.2">
      <c r="A4" s="3">
        <v>45139</v>
      </c>
      <c r="B4" s="1" t="s">
        <v>1143</v>
      </c>
      <c r="E4" s="64">
        <v>1200</v>
      </c>
      <c r="G4" s="10" t="s">
        <v>1466</v>
      </c>
      <c r="H4" s="10" t="s">
        <v>1416</v>
      </c>
      <c r="I4" s="1" t="s">
        <v>3457</v>
      </c>
      <c r="J4" s="1" t="s">
        <v>1417</v>
      </c>
      <c r="K4" s="1" t="s">
        <v>1348</v>
      </c>
      <c r="L4" s="10" t="s">
        <v>1504</v>
      </c>
    </row>
    <row r="5" spans="1:12" x14ac:dyDescent="0.2">
      <c r="A5" s="3">
        <v>45139</v>
      </c>
      <c r="B5" s="1" t="s">
        <v>1482</v>
      </c>
      <c r="E5" s="64">
        <v>150</v>
      </c>
      <c r="G5" s="10" t="s">
        <v>1466</v>
      </c>
      <c r="H5" s="10" t="s">
        <v>1435</v>
      </c>
      <c r="I5" s="1" t="s">
        <v>1481</v>
      </c>
      <c r="J5" s="1" t="s">
        <v>1417</v>
      </c>
      <c r="K5" s="1" t="s">
        <v>1348</v>
      </c>
      <c r="L5" s="10" t="s">
        <v>3380</v>
      </c>
    </row>
    <row r="6" spans="1:12" x14ac:dyDescent="0.2">
      <c r="A6" s="3">
        <v>45140</v>
      </c>
      <c r="B6" s="1" t="s">
        <v>1163</v>
      </c>
      <c r="C6" s="1" t="s">
        <v>1341</v>
      </c>
      <c r="D6" s="21" t="s">
        <v>1412</v>
      </c>
      <c r="E6" s="22">
        <v>14000</v>
      </c>
      <c r="G6" s="10" t="s">
        <v>1466</v>
      </c>
      <c r="H6" s="10" t="s">
        <v>1435</v>
      </c>
      <c r="I6" s="1" t="s">
        <v>1436</v>
      </c>
      <c r="J6" s="1" t="s">
        <v>1347</v>
      </c>
      <c r="K6" s="1" t="s">
        <v>1348</v>
      </c>
      <c r="L6" s="10" t="s">
        <v>1457</v>
      </c>
    </row>
    <row r="7" spans="1:12" x14ac:dyDescent="0.2">
      <c r="A7" s="3">
        <v>45142</v>
      </c>
      <c r="B7" s="1" t="s">
        <v>1145</v>
      </c>
      <c r="E7" s="64">
        <v>300</v>
      </c>
      <c r="G7" s="10" t="s">
        <v>1466</v>
      </c>
      <c r="H7" s="10" t="s">
        <v>1435</v>
      </c>
      <c r="I7" s="1" t="s">
        <v>1512</v>
      </c>
      <c r="J7" s="1" t="s">
        <v>1347</v>
      </c>
      <c r="K7" s="1" t="s">
        <v>1437</v>
      </c>
      <c r="L7" s="10" t="s">
        <v>1463</v>
      </c>
    </row>
    <row r="8" spans="1:12" x14ac:dyDescent="0.2">
      <c r="A8" s="3">
        <v>45142</v>
      </c>
      <c r="B8" s="1" t="s">
        <v>1146</v>
      </c>
      <c r="E8" s="22">
        <v>1234.6300000000001</v>
      </c>
      <c r="G8" s="10" t="s">
        <v>1466</v>
      </c>
      <c r="H8" s="10" t="s">
        <v>1416</v>
      </c>
      <c r="I8" s="1" t="s">
        <v>1438</v>
      </c>
      <c r="J8" s="1" t="s">
        <v>1347</v>
      </c>
      <c r="K8" s="1" t="s">
        <v>1437</v>
      </c>
      <c r="L8" s="10" t="s">
        <v>1414</v>
      </c>
    </row>
    <row r="9" spans="1:12" x14ac:dyDescent="0.2">
      <c r="A9" s="3">
        <v>45142</v>
      </c>
      <c r="B9" s="1" t="s">
        <v>1144</v>
      </c>
      <c r="C9" s="1" t="s">
        <v>1341</v>
      </c>
      <c r="D9" s="21" t="s">
        <v>1412</v>
      </c>
      <c r="E9" s="64">
        <v>573</v>
      </c>
      <c r="G9" s="10" t="s">
        <v>1466</v>
      </c>
      <c r="H9" s="10" t="s">
        <v>1435</v>
      </c>
      <c r="I9" s="1" t="s">
        <v>1439</v>
      </c>
      <c r="J9" s="1" t="s">
        <v>1347</v>
      </c>
      <c r="K9" s="1" t="s">
        <v>1437</v>
      </c>
      <c r="L9" s="10" t="s">
        <v>1463</v>
      </c>
    </row>
    <row r="10" spans="1:12" x14ac:dyDescent="0.2">
      <c r="A10" s="3">
        <v>45143</v>
      </c>
      <c r="B10" s="1" t="s">
        <v>1166</v>
      </c>
      <c r="C10" s="1" t="s">
        <v>151</v>
      </c>
      <c r="D10" s="21" t="s">
        <v>3388</v>
      </c>
      <c r="E10" s="22">
        <v>169</v>
      </c>
      <c r="G10" s="10" t="s">
        <v>1466</v>
      </c>
      <c r="H10" s="10" t="s">
        <v>1416</v>
      </c>
      <c r="I10" s="1" t="s">
        <v>1166</v>
      </c>
      <c r="J10" s="1" t="s">
        <v>1347</v>
      </c>
      <c r="K10" s="1" t="s">
        <v>1503</v>
      </c>
      <c r="L10" s="10" t="s">
        <v>1414</v>
      </c>
    </row>
    <row r="11" spans="1:12" x14ac:dyDescent="0.2">
      <c r="A11" s="3">
        <v>45143</v>
      </c>
      <c r="B11" s="1" t="s">
        <v>1440</v>
      </c>
      <c r="C11" s="1" t="s">
        <v>151</v>
      </c>
      <c r="D11" s="21" t="s">
        <v>3386</v>
      </c>
      <c r="E11" s="22">
        <v>840</v>
      </c>
      <c r="G11" s="10" t="s">
        <v>1466</v>
      </c>
      <c r="H11" s="10" t="s">
        <v>1416</v>
      </c>
      <c r="I11" s="1" t="s">
        <v>1434</v>
      </c>
      <c r="J11" s="1" t="s">
        <v>1347</v>
      </c>
      <c r="K11" s="1" t="s">
        <v>1348</v>
      </c>
      <c r="L11" s="10" t="s">
        <v>1414</v>
      </c>
    </row>
    <row r="12" spans="1:12" x14ac:dyDescent="0.2">
      <c r="A12" s="3">
        <v>45143</v>
      </c>
      <c r="B12" s="1" t="s">
        <v>3416</v>
      </c>
      <c r="E12" s="4">
        <v>8651.9599999999991</v>
      </c>
      <c r="G12" s="10" t="s">
        <v>1466</v>
      </c>
      <c r="H12" s="10" t="s">
        <v>1339</v>
      </c>
      <c r="I12" s="1" t="s">
        <v>3412</v>
      </c>
      <c r="J12" s="1" t="s">
        <v>1347</v>
      </c>
      <c r="K12" s="1" t="s">
        <v>1503</v>
      </c>
      <c r="L12" s="10" t="s">
        <v>1441</v>
      </c>
    </row>
    <row r="13" spans="1:12" x14ac:dyDescent="0.2">
      <c r="A13" s="3">
        <v>45145</v>
      </c>
      <c r="B13" s="1" t="s">
        <v>1382</v>
      </c>
      <c r="C13" s="1" t="s">
        <v>1341</v>
      </c>
      <c r="D13" s="21" t="s">
        <v>1381</v>
      </c>
      <c r="E13" s="22">
        <v>7503.33</v>
      </c>
      <c r="G13" s="10" t="s">
        <v>1466</v>
      </c>
      <c r="H13" s="10" t="s">
        <v>1339</v>
      </c>
      <c r="I13" s="1" t="s">
        <v>3456</v>
      </c>
      <c r="J13" s="1" t="s">
        <v>1347</v>
      </c>
      <c r="K13" s="1" t="s">
        <v>1348</v>
      </c>
      <c r="L13" s="10" t="s">
        <v>1414</v>
      </c>
    </row>
    <row r="14" spans="1:12" x14ac:dyDescent="0.2">
      <c r="A14" s="3">
        <v>45145</v>
      </c>
      <c r="B14" s="1" t="s">
        <v>1484</v>
      </c>
      <c r="C14" s="1" t="s">
        <v>1341</v>
      </c>
      <c r="D14" s="21">
        <v>2192457</v>
      </c>
      <c r="E14" s="22">
        <v>4656.21</v>
      </c>
      <c r="G14" s="10" t="s">
        <v>1466</v>
      </c>
      <c r="H14" s="10" t="s">
        <v>1339</v>
      </c>
      <c r="I14" s="1" t="s">
        <v>3456</v>
      </c>
      <c r="J14" s="1" t="s">
        <v>1347</v>
      </c>
      <c r="K14" s="1" t="s">
        <v>1348</v>
      </c>
      <c r="L14" s="10" t="s">
        <v>1414</v>
      </c>
    </row>
    <row r="15" spans="1:12" x14ac:dyDescent="0.2">
      <c r="A15" s="3">
        <v>45145</v>
      </c>
      <c r="B15" s="1" t="s">
        <v>1169</v>
      </c>
      <c r="C15" s="1" t="s">
        <v>208</v>
      </c>
      <c r="D15" s="10">
        <v>78</v>
      </c>
      <c r="E15" s="22">
        <v>450</v>
      </c>
      <c r="G15" s="10" t="s">
        <v>1466</v>
      </c>
      <c r="H15" s="10" t="s">
        <v>1416</v>
      </c>
      <c r="I15" s="1" t="s">
        <v>1442</v>
      </c>
      <c r="J15" s="1" t="s">
        <v>1347</v>
      </c>
      <c r="K15" s="1" t="s">
        <v>1516</v>
      </c>
      <c r="L15" s="10" t="s">
        <v>1414</v>
      </c>
    </row>
    <row r="16" spans="1:12" x14ac:dyDescent="0.2">
      <c r="A16" s="3">
        <v>45145</v>
      </c>
      <c r="B16" s="1" t="s">
        <v>1444</v>
      </c>
      <c r="C16" s="1" t="s">
        <v>1341</v>
      </c>
      <c r="D16" s="21" t="s">
        <v>1449</v>
      </c>
      <c r="E16" s="64">
        <v>1400</v>
      </c>
      <c r="G16" s="10" t="s">
        <v>1466</v>
      </c>
      <c r="H16" s="10" t="s">
        <v>1435</v>
      </c>
      <c r="I16" s="1" t="s">
        <v>1450</v>
      </c>
      <c r="J16" s="1" t="s">
        <v>1347</v>
      </c>
      <c r="K16" s="1" t="s">
        <v>1503</v>
      </c>
      <c r="L16" s="10" t="s">
        <v>1441</v>
      </c>
    </row>
    <row r="17" spans="1:12" x14ac:dyDescent="0.2">
      <c r="A17" s="3">
        <v>45145</v>
      </c>
      <c r="B17" s="1" t="s">
        <v>1451</v>
      </c>
      <c r="C17" s="1" t="s">
        <v>1341</v>
      </c>
      <c r="D17" s="21" t="s">
        <v>1449</v>
      </c>
      <c r="E17" s="22">
        <v>1618.1</v>
      </c>
      <c r="G17" s="10" t="s">
        <v>1466</v>
      </c>
      <c r="H17" s="10" t="s">
        <v>1339</v>
      </c>
      <c r="I17" s="1" t="s">
        <v>1456</v>
      </c>
      <c r="J17" s="1" t="s">
        <v>1347</v>
      </c>
      <c r="K17" s="1" t="s">
        <v>1516</v>
      </c>
      <c r="L17" s="10" t="s">
        <v>1414</v>
      </c>
    </row>
    <row r="18" spans="1:12" x14ac:dyDescent="0.2">
      <c r="A18" s="3">
        <v>45145</v>
      </c>
      <c r="B18" s="1" t="s">
        <v>3397</v>
      </c>
      <c r="C18" s="1" t="s">
        <v>208</v>
      </c>
      <c r="D18" s="10">
        <v>292814</v>
      </c>
      <c r="E18" s="22">
        <v>670</v>
      </c>
      <c r="G18" s="10" t="s">
        <v>1466</v>
      </c>
      <c r="H18" s="10" t="s">
        <v>1339</v>
      </c>
      <c r="I18" s="1" t="s">
        <v>3457</v>
      </c>
      <c r="J18" s="1" t="s">
        <v>1417</v>
      </c>
      <c r="K18" s="1" t="s">
        <v>1348</v>
      </c>
      <c r="L18" s="10" t="s">
        <v>1414</v>
      </c>
    </row>
    <row r="19" spans="1:12" x14ac:dyDescent="0.2">
      <c r="A19" s="3">
        <v>45146</v>
      </c>
      <c r="B19" s="1" t="s">
        <v>1485</v>
      </c>
      <c r="C19" s="1" t="s">
        <v>1341</v>
      </c>
      <c r="D19" s="21">
        <v>2192849</v>
      </c>
      <c r="E19" s="22">
        <v>1552.88</v>
      </c>
      <c r="G19" s="10" t="s">
        <v>1466</v>
      </c>
      <c r="H19" s="10" t="s">
        <v>1339</v>
      </c>
      <c r="I19" s="1" t="s">
        <v>3456</v>
      </c>
      <c r="J19" s="1" t="s">
        <v>1347</v>
      </c>
      <c r="K19" s="1" t="s">
        <v>1348</v>
      </c>
      <c r="L19" s="10" t="s">
        <v>1414</v>
      </c>
    </row>
    <row r="20" spans="1:12" x14ac:dyDescent="0.2">
      <c r="A20" s="3">
        <v>45146</v>
      </c>
      <c r="B20" s="1" t="s">
        <v>1458</v>
      </c>
      <c r="C20" s="1" t="s">
        <v>1341</v>
      </c>
      <c r="D20" s="21" t="s">
        <v>3393</v>
      </c>
      <c r="E20" s="22">
        <v>9402</v>
      </c>
      <c r="G20" s="10" t="s">
        <v>1466</v>
      </c>
      <c r="H20" s="10" t="s">
        <v>1339</v>
      </c>
      <c r="I20" s="1" t="s">
        <v>3456</v>
      </c>
      <c r="J20" s="1" t="s">
        <v>1347</v>
      </c>
      <c r="K20" s="1" t="s">
        <v>1348</v>
      </c>
      <c r="L20" s="10" t="s">
        <v>1414</v>
      </c>
    </row>
    <row r="21" spans="1:12" x14ac:dyDescent="0.2">
      <c r="A21" s="3">
        <v>45146</v>
      </c>
      <c r="B21" s="1" t="s">
        <v>1359</v>
      </c>
      <c r="C21" s="1" t="s">
        <v>1341</v>
      </c>
      <c r="D21" s="21">
        <v>2192846</v>
      </c>
      <c r="E21" s="22">
        <v>1552.88</v>
      </c>
      <c r="G21" s="10" t="s">
        <v>1466</v>
      </c>
      <c r="H21" s="10" t="s">
        <v>1339</v>
      </c>
      <c r="I21" s="1" t="s">
        <v>3456</v>
      </c>
      <c r="J21" s="1" t="s">
        <v>1347</v>
      </c>
      <c r="K21" s="1" t="s">
        <v>1348</v>
      </c>
      <c r="L21" s="10" t="s">
        <v>1414</v>
      </c>
    </row>
    <row r="22" spans="1:12" x14ac:dyDescent="0.2">
      <c r="A22" s="3">
        <v>45148</v>
      </c>
      <c r="B22" s="1" t="s">
        <v>1493</v>
      </c>
      <c r="C22" s="1" t="s">
        <v>1341</v>
      </c>
      <c r="D22" s="21" t="s">
        <v>1492</v>
      </c>
      <c r="E22" s="22">
        <v>10786.99</v>
      </c>
      <c r="G22" s="10" t="s">
        <v>1466</v>
      </c>
      <c r="H22" s="10" t="s">
        <v>1339</v>
      </c>
      <c r="I22" s="1" t="s">
        <v>3456</v>
      </c>
      <c r="J22" s="1" t="s">
        <v>1347</v>
      </c>
      <c r="K22" s="1" t="s">
        <v>1348</v>
      </c>
      <c r="L22" s="10" t="s">
        <v>1414</v>
      </c>
    </row>
    <row r="23" spans="1:12" x14ac:dyDescent="0.2">
      <c r="A23" s="3">
        <v>45148</v>
      </c>
      <c r="B23" s="1" t="s">
        <v>1486</v>
      </c>
      <c r="C23" s="1" t="s">
        <v>1341</v>
      </c>
      <c r="D23" s="21" t="s">
        <v>1487</v>
      </c>
      <c r="E23" s="22">
        <v>10786.99</v>
      </c>
      <c r="G23" s="10" t="s">
        <v>1466</v>
      </c>
      <c r="H23" s="10" t="s">
        <v>1339</v>
      </c>
      <c r="I23" s="1" t="s">
        <v>3456</v>
      </c>
      <c r="J23" s="1" t="s">
        <v>1347</v>
      </c>
      <c r="K23" s="1" t="s">
        <v>1348</v>
      </c>
      <c r="L23" s="10" t="s">
        <v>1414</v>
      </c>
    </row>
    <row r="24" spans="1:12" x14ac:dyDescent="0.2">
      <c r="A24" s="3">
        <v>45148</v>
      </c>
      <c r="B24" s="1" t="s">
        <v>1179</v>
      </c>
      <c r="E24" s="22">
        <v>272.95</v>
      </c>
      <c r="G24" s="10" t="s">
        <v>1466</v>
      </c>
      <c r="H24" s="10" t="s">
        <v>1416</v>
      </c>
      <c r="I24" s="1" t="s">
        <v>1499</v>
      </c>
      <c r="J24" s="1" t="s">
        <v>1347</v>
      </c>
      <c r="K24" s="1" t="s">
        <v>1516</v>
      </c>
      <c r="L24" s="10" t="s">
        <v>1414</v>
      </c>
    </row>
    <row r="25" spans="1:12" x14ac:dyDescent="0.2">
      <c r="A25" s="3">
        <v>45148</v>
      </c>
      <c r="B25" s="1" t="s">
        <v>1180</v>
      </c>
      <c r="E25" s="22">
        <v>155</v>
      </c>
      <c r="G25" s="10" t="s">
        <v>1466</v>
      </c>
      <c r="H25" s="10" t="s">
        <v>1416</v>
      </c>
      <c r="I25" s="1" t="s">
        <v>1499</v>
      </c>
      <c r="J25" s="1" t="s">
        <v>1347</v>
      </c>
      <c r="K25" s="1" t="s">
        <v>1516</v>
      </c>
      <c r="L25" s="10" t="s">
        <v>1414</v>
      </c>
    </row>
    <row r="26" spans="1:12" x14ac:dyDescent="0.2">
      <c r="A26" s="3">
        <v>45148</v>
      </c>
      <c r="B26" s="1" t="s">
        <v>1213</v>
      </c>
      <c r="E26" s="64">
        <v>1000</v>
      </c>
      <c r="G26" s="10" t="s">
        <v>1466</v>
      </c>
      <c r="H26" s="10" t="s">
        <v>1416</v>
      </c>
      <c r="I26" s="1" t="s">
        <v>1509</v>
      </c>
      <c r="J26" s="1" t="s">
        <v>1347</v>
      </c>
      <c r="K26" s="1" t="s">
        <v>1516</v>
      </c>
      <c r="L26" s="10" t="s">
        <v>1468</v>
      </c>
    </row>
    <row r="27" spans="1:12" x14ac:dyDescent="0.2">
      <c r="A27" s="3">
        <v>45148</v>
      </c>
      <c r="B27" s="1" t="s">
        <v>3396</v>
      </c>
      <c r="E27" s="64">
        <v>5000</v>
      </c>
      <c r="G27" s="10" t="s">
        <v>1466</v>
      </c>
      <c r="H27" s="10" t="s">
        <v>1435</v>
      </c>
      <c r="I27" s="1" t="s">
        <v>1498</v>
      </c>
      <c r="J27" s="1" t="s">
        <v>1417</v>
      </c>
      <c r="K27" s="1" t="s">
        <v>1348</v>
      </c>
      <c r="L27" s="10" t="s">
        <v>1469</v>
      </c>
    </row>
    <row r="28" spans="1:12" x14ac:dyDescent="0.2">
      <c r="A28" s="3">
        <v>45148</v>
      </c>
      <c r="B28" s="1" t="s">
        <v>3395</v>
      </c>
      <c r="E28" s="64">
        <v>600</v>
      </c>
      <c r="G28" s="10" t="s">
        <v>1466</v>
      </c>
      <c r="H28" s="10" t="s">
        <v>1435</v>
      </c>
      <c r="I28" s="1" t="s">
        <v>1498</v>
      </c>
      <c r="J28" s="1" t="s">
        <v>1417</v>
      </c>
      <c r="K28" s="1" t="s">
        <v>1437</v>
      </c>
      <c r="L28" s="10" t="s">
        <v>1470</v>
      </c>
    </row>
    <row r="29" spans="1:12" x14ac:dyDescent="0.2">
      <c r="A29" s="3">
        <v>45148</v>
      </c>
      <c r="B29" s="1" t="s">
        <v>3379</v>
      </c>
      <c r="C29" s="1" t="s">
        <v>208</v>
      </c>
      <c r="D29" s="10">
        <v>3928</v>
      </c>
      <c r="E29" s="22">
        <v>56.8</v>
      </c>
      <c r="G29" s="10" t="s">
        <v>1466</v>
      </c>
      <c r="H29" s="10" t="s">
        <v>1416</v>
      </c>
      <c r="I29" s="1" t="s">
        <v>3457</v>
      </c>
      <c r="J29" s="1" t="s">
        <v>1347</v>
      </c>
      <c r="K29" s="1" t="s">
        <v>1348</v>
      </c>
      <c r="L29" s="10" t="s">
        <v>1414</v>
      </c>
    </row>
    <row r="30" spans="1:12" x14ac:dyDescent="0.2">
      <c r="A30" s="3">
        <v>45148</v>
      </c>
      <c r="B30" s="1" t="s">
        <v>3379</v>
      </c>
      <c r="C30" s="1" t="s">
        <v>208</v>
      </c>
      <c r="D30" s="10">
        <v>3947</v>
      </c>
      <c r="E30" s="22">
        <v>82.3</v>
      </c>
      <c r="G30" s="10" t="s">
        <v>1466</v>
      </c>
      <c r="H30" s="10" t="s">
        <v>1416</v>
      </c>
      <c r="I30" s="1" t="s">
        <v>3457</v>
      </c>
      <c r="J30" s="1" t="s">
        <v>1347</v>
      </c>
      <c r="K30" s="1" t="s">
        <v>1348</v>
      </c>
      <c r="L30" s="10" t="s">
        <v>1414</v>
      </c>
    </row>
    <row r="31" spans="1:12" x14ac:dyDescent="0.2">
      <c r="A31" s="3">
        <v>45149</v>
      </c>
      <c r="B31" s="1" t="s">
        <v>1156</v>
      </c>
      <c r="E31" s="22">
        <v>65.78</v>
      </c>
      <c r="G31" s="10" t="s">
        <v>1466</v>
      </c>
      <c r="H31" s="10" t="s">
        <v>1435</v>
      </c>
      <c r="I31" s="1" t="s">
        <v>1502</v>
      </c>
      <c r="J31" s="1" t="s">
        <v>1347</v>
      </c>
      <c r="K31" s="1" t="s">
        <v>1437</v>
      </c>
      <c r="L31" s="10" t="s">
        <v>1414</v>
      </c>
    </row>
    <row r="32" spans="1:12" x14ac:dyDescent="0.2">
      <c r="A32" s="3">
        <v>45151</v>
      </c>
      <c r="B32" s="1" t="s">
        <v>1419</v>
      </c>
      <c r="C32" s="1" t="s">
        <v>151</v>
      </c>
      <c r="D32" s="21" t="s">
        <v>3402</v>
      </c>
      <c r="E32" s="22">
        <v>310</v>
      </c>
      <c r="G32" s="10" t="s">
        <v>1466</v>
      </c>
      <c r="H32" s="10" t="s">
        <v>1339</v>
      </c>
      <c r="I32" s="1" t="s">
        <v>3457</v>
      </c>
      <c r="J32" s="1" t="s">
        <v>1417</v>
      </c>
      <c r="K32" s="1" t="s">
        <v>1348</v>
      </c>
      <c r="L32" s="10" t="s">
        <v>1414</v>
      </c>
    </row>
    <row r="33" spans="1:12" x14ac:dyDescent="0.2">
      <c r="A33" s="3">
        <v>45151</v>
      </c>
      <c r="B33" s="1" t="s">
        <v>1369</v>
      </c>
      <c r="C33" s="1" t="s">
        <v>1341</v>
      </c>
      <c r="D33" s="10">
        <v>2192458</v>
      </c>
      <c r="E33" s="22">
        <v>4656.21</v>
      </c>
      <c r="G33" s="10" t="s">
        <v>1466</v>
      </c>
      <c r="H33" s="10" t="s">
        <v>1339</v>
      </c>
      <c r="I33" s="1" t="s">
        <v>3456</v>
      </c>
      <c r="J33" s="1" t="s">
        <v>1347</v>
      </c>
      <c r="K33" s="1" t="s">
        <v>1348</v>
      </c>
      <c r="L33" s="10" t="s">
        <v>1414</v>
      </c>
    </row>
    <row r="34" spans="1:12" x14ac:dyDescent="0.2">
      <c r="A34" s="3">
        <v>45153</v>
      </c>
      <c r="B34" s="1" t="s">
        <v>1218</v>
      </c>
      <c r="E34" s="64">
        <v>275.5</v>
      </c>
      <c r="G34" s="10" t="s">
        <v>1466</v>
      </c>
      <c r="H34" s="10" t="s">
        <v>1435</v>
      </c>
      <c r="I34" s="1" t="s">
        <v>1514</v>
      </c>
      <c r="J34" s="1" t="s">
        <v>1347</v>
      </c>
      <c r="K34" s="1" t="s">
        <v>1503</v>
      </c>
      <c r="L34" s="10" t="s">
        <v>1472</v>
      </c>
    </row>
    <row r="35" spans="1:12" x14ac:dyDescent="0.2">
      <c r="A35" s="3">
        <v>45153</v>
      </c>
      <c r="B35" s="1" t="s">
        <v>1217</v>
      </c>
      <c r="E35" s="64">
        <v>173.6</v>
      </c>
      <c r="G35" s="10" t="s">
        <v>1466</v>
      </c>
      <c r="H35" s="10" t="s">
        <v>1435</v>
      </c>
      <c r="I35" s="1" t="s">
        <v>1438</v>
      </c>
      <c r="J35" s="1" t="s">
        <v>1347</v>
      </c>
      <c r="K35" s="1" t="s">
        <v>1503</v>
      </c>
      <c r="L35" s="10" t="s">
        <v>1472</v>
      </c>
    </row>
    <row r="36" spans="1:12" x14ac:dyDescent="0.2">
      <c r="A36" s="3">
        <v>45153</v>
      </c>
      <c r="B36" s="1" t="s">
        <v>1270</v>
      </c>
      <c r="E36" s="64">
        <v>400</v>
      </c>
      <c r="G36" s="10" t="s">
        <v>1466</v>
      </c>
      <c r="H36" s="10" t="s">
        <v>1435</v>
      </c>
      <c r="I36" s="1" t="s">
        <v>1501</v>
      </c>
      <c r="J36" s="1" t="s">
        <v>1347</v>
      </c>
      <c r="K36" s="1" t="s">
        <v>1516</v>
      </c>
      <c r="L36" s="10" t="s">
        <v>3387</v>
      </c>
    </row>
    <row r="37" spans="1:12" x14ac:dyDescent="0.2">
      <c r="A37" s="3">
        <v>45155</v>
      </c>
      <c r="B37" s="1" t="s">
        <v>3373</v>
      </c>
      <c r="E37" s="22">
        <v>824.91</v>
      </c>
      <c r="G37" s="10" t="s">
        <v>1466</v>
      </c>
      <c r="H37" s="10" t="s">
        <v>1416</v>
      </c>
      <c r="I37" s="1" t="s">
        <v>1500</v>
      </c>
      <c r="J37" s="1" t="s">
        <v>1347</v>
      </c>
      <c r="K37" s="1" t="s">
        <v>1516</v>
      </c>
      <c r="L37" s="10" t="s">
        <v>3374</v>
      </c>
    </row>
    <row r="38" spans="1:12" x14ac:dyDescent="0.2">
      <c r="A38" s="3">
        <v>45155</v>
      </c>
      <c r="B38" s="1" t="s">
        <v>1157</v>
      </c>
      <c r="E38" s="4">
        <v>350</v>
      </c>
      <c r="G38" s="10" t="s">
        <v>1466</v>
      </c>
      <c r="H38" s="10" t="s">
        <v>1435</v>
      </c>
      <c r="I38" s="1" t="s">
        <v>1499</v>
      </c>
      <c r="J38" s="1" t="s">
        <v>1347</v>
      </c>
      <c r="K38" s="1" t="s">
        <v>1516</v>
      </c>
      <c r="L38" s="10" t="s">
        <v>1464</v>
      </c>
    </row>
    <row r="39" spans="1:12" x14ac:dyDescent="0.2">
      <c r="A39" s="3">
        <v>45156</v>
      </c>
      <c r="B39" s="1" t="s">
        <v>1163</v>
      </c>
      <c r="C39" s="1" t="s">
        <v>1341</v>
      </c>
      <c r="D39" s="21" t="s">
        <v>1412</v>
      </c>
      <c r="E39" s="4">
        <v>25000</v>
      </c>
      <c r="G39" s="10" t="s">
        <v>1466</v>
      </c>
      <c r="H39" s="10" t="s">
        <v>1435</v>
      </c>
      <c r="I39" s="1" t="s">
        <v>1436</v>
      </c>
      <c r="J39" s="1" t="s">
        <v>1347</v>
      </c>
      <c r="K39" s="1" t="s">
        <v>1348</v>
      </c>
      <c r="L39" s="10" t="s">
        <v>1457</v>
      </c>
    </row>
    <row r="40" spans="1:12" x14ac:dyDescent="0.2">
      <c r="A40" s="3">
        <v>45156</v>
      </c>
      <c r="B40" s="1" t="s">
        <v>1221</v>
      </c>
      <c r="E40" s="4">
        <v>814.03</v>
      </c>
      <c r="G40" s="10" t="s">
        <v>1466</v>
      </c>
      <c r="H40" s="10" t="s">
        <v>1435</v>
      </c>
      <c r="I40" s="1" t="s">
        <v>1511</v>
      </c>
      <c r="J40" s="1" t="s">
        <v>1347</v>
      </c>
      <c r="K40" s="1" t="s">
        <v>1503</v>
      </c>
      <c r="L40" s="10" t="s">
        <v>1472</v>
      </c>
    </row>
    <row r="41" spans="1:12" x14ac:dyDescent="0.2">
      <c r="A41" s="3">
        <v>45158</v>
      </c>
      <c r="B41" s="1" t="s">
        <v>3407</v>
      </c>
      <c r="E41" s="4">
        <v>6089.86</v>
      </c>
      <c r="G41" s="10" t="s">
        <v>1466</v>
      </c>
      <c r="H41" s="10" t="s">
        <v>1435</v>
      </c>
      <c r="I41" s="1" t="s">
        <v>3412</v>
      </c>
      <c r="J41" s="1" t="s">
        <v>1347</v>
      </c>
      <c r="K41" s="1" t="s">
        <v>1503</v>
      </c>
    </row>
    <row r="42" spans="1:12" x14ac:dyDescent="0.2">
      <c r="A42" s="3">
        <v>45159</v>
      </c>
      <c r="B42" s="1" t="s">
        <v>3369</v>
      </c>
      <c r="C42" s="1" t="s">
        <v>1341</v>
      </c>
      <c r="D42" s="21" t="s">
        <v>3370</v>
      </c>
      <c r="E42" s="22">
        <v>80</v>
      </c>
      <c r="G42" s="10" t="s">
        <v>1466</v>
      </c>
      <c r="H42" s="10" t="s">
        <v>1416</v>
      </c>
      <c r="I42" s="1" t="s">
        <v>3457</v>
      </c>
      <c r="J42" s="1" t="s">
        <v>1417</v>
      </c>
      <c r="K42" s="1" t="s">
        <v>1348</v>
      </c>
      <c r="L42" s="10" t="s">
        <v>1414</v>
      </c>
    </row>
    <row r="43" spans="1:12" x14ac:dyDescent="0.2">
      <c r="A43" s="3">
        <v>45159</v>
      </c>
      <c r="B43" s="1" t="s">
        <v>3371</v>
      </c>
      <c r="C43" s="1" t="s">
        <v>1341</v>
      </c>
      <c r="D43" s="21" t="s">
        <v>3372</v>
      </c>
      <c r="E43" s="22">
        <v>40</v>
      </c>
      <c r="G43" s="10" t="s">
        <v>1466</v>
      </c>
      <c r="H43" s="10" t="s">
        <v>1416</v>
      </c>
      <c r="I43" s="1" t="s">
        <v>3457</v>
      </c>
      <c r="J43" s="1" t="s">
        <v>1417</v>
      </c>
      <c r="K43" s="1" t="s">
        <v>1348</v>
      </c>
    </row>
    <row r="44" spans="1:12" x14ac:dyDescent="0.2">
      <c r="A44" s="3">
        <v>45159</v>
      </c>
      <c r="B44" s="1" t="s">
        <v>3451</v>
      </c>
      <c r="C44" s="1" t="s">
        <v>208</v>
      </c>
      <c r="D44" s="21" t="s">
        <v>3453</v>
      </c>
      <c r="E44" s="22">
        <v>384</v>
      </c>
      <c r="G44" s="10" t="s">
        <v>1466</v>
      </c>
      <c r="H44" s="10" t="s">
        <v>1339</v>
      </c>
      <c r="I44" s="1" t="s">
        <v>3457</v>
      </c>
      <c r="J44" s="1" t="s">
        <v>1417</v>
      </c>
      <c r="K44" s="1" t="s">
        <v>1348</v>
      </c>
      <c r="L44" s="10" t="s">
        <v>1414</v>
      </c>
    </row>
    <row r="45" spans="1:12" x14ac:dyDescent="0.2">
      <c r="A45" s="3">
        <v>45159</v>
      </c>
      <c r="B45" s="1" t="s">
        <v>1465</v>
      </c>
      <c r="E45" s="4">
        <v>137.30000000000001</v>
      </c>
      <c r="G45" s="10" t="s">
        <v>1466</v>
      </c>
      <c r="H45" s="10" t="s">
        <v>1435</v>
      </c>
      <c r="I45" s="1" t="s">
        <v>1499</v>
      </c>
      <c r="J45" s="1" t="s">
        <v>1347</v>
      </c>
      <c r="K45" s="1" t="s">
        <v>1516</v>
      </c>
      <c r="L45" s="10" t="s">
        <v>1414</v>
      </c>
    </row>
    <row r="46" spans="1:12" x14ac:dyDescent="0.2">
      <c r="A46" s="3">
        <v>45159</v>
      </c>
      <c r="B46" s="1" t="s">
        <v>1160</v>
      </c>
      <c r="E46" s="4">
        <v>350.33</v>
      </c>
      <c r="G46" s="10" t="s">
        <v>1466</v>
      </c>
      <c r="H46" s="10" t="s">
        <v>1435</v>
      </c>
      <c r="I46" s="1" t="s">
        <v>1499</v>
      </c>
      <c r="J46" s="1" t="s">
        <v>1347</v>
      </c>
      <c r="K46" s="1" t="s">
        <v>1516</v>
      </c>
      <c r="L46" s="10" t="s">
        <v>1467</v>
      </c>
    </row>
    <row r="47" spans="1:12" x14ac:dyDescent="0.2">
      <c r="A47" s="3">
        <v>45159</v>
      </c>
      <c r="B47" s="1" t="s">
        <v>1219</v>
      </c>
      <c r="E47" s="4">
        <v>397.5</v>
      </c>
      <c r="G47" s="10" t="s">
        <v>1466</v>
      </c>
      <c r="H47" s="10" t="s">
        <v>1435</v>
      </c>
      <c r="I47" s="1" t="s">
        <v>1438</v>
      </c>
      <c r="J47" s="1" t="s">
        <v>1347</v>
      </c>
      <c r="K47" s="1" t="s">
        <v>1503</v>
      </c>
      <c r="L47" s="10" t="s">
        <v>1472</v>
      </c>
    </row>
    <row r="48" spans="1:12" x14ac:dyDescent="0.2">
      <c r="A48" s="3">
        <v>45159</v>
      </c>
      <c r="B48" s="1" t="s">
        <v>1189</v>
      </c>
      <c r="E48" s="4">
        <v>8000</v>
      </c>
      <c r="G48" s="10" t="s">
        <v>1466</v>
      </c>
      <c r="H48" s="10" t="s">
        <v>1416</v>
      </c>
      <c r="I48" s="1" t="s">
        <v>1500</v>
      </c>
      <c r="J48" s="1" t="s">
        <v>1347</v>
      </c>
      <c r="K48" s="1" t="s">
        <v>1516</v>
      </c>
      <c r="L48" s="10" t="s">
        <v>1464</v>
      </c>
    </row>
    <row r="49" spans="1:12" x14ac:dyDescent="0.2">
      <c r="A49" s="3">
        <v>45160</v>
      </c>
      <c r="B49" s="1" t="s">
        <v>3381</v>
      </c>
      <c r="E49" s="22">
        <v>448</v>
      </c>
      <c r="G49" s="10" t="s">
        <v>1466</v>
      </c>
      <c r="H49" s="10" t="s">
        <v>1416</v>
      </c>
      <c r="I49" s="1" t="s">
        <v>3457</v>
      </c>
      <c r="J49" s="1" t="s">
        <v>1417</v>
      </c>
      <c r="K49" s="1" t="s">
        <v>1348</v>
      </c>
      <c r="L49" s="10" t="s">
        <v>1414</v>
      </c>
    </row>
    <row r="50" spans="1:12" x14ac:dyDescent="0.2">
      <c r="A50" s="3">
        <v>45162</v>
      </c>
      <c r="B50" s="1" t="s">
        <v>1387</v>
      </c>
      <c r="C50" s="1" t="s">
        <v>1341</v>
      </c>
      <c r="D50" s="21" t="s">
        <v>1392</v>
      </c>
      <c r="E50" s="22">
        <v>6043.39</v>
      </c>
      <c r="G50" s="10" t="s">
        <v>1466</v>
      </c>
      <c r="H50" s="10" t="s">
        <v>1339</v>
      </c>
      <c r="I50" s="1" t="s">
        <v>3456</v>
      </c>
      <c r="J50" s="1" t="s">
        <v>1347</v>
      </c>
      <c r="K50" s="1" t="s">
        <v>1348</v>
      </c>
      <c r="L50" s="10" t="s">
        <v>1414</v>
      </c>
    </row>
    <row r="51" spans="1:12" x14ac:dyDescent="0.2">
      <c r="A51" s="3">
        <v>45162</v>
      </c>
      <c r="B51" s="1" t="s">
        <v>1192</v>
      </c>
      <c r="C51" s="1" t="s">
        <v>151</v>
      </c>
      <c r="D51" s="10">
        <v>0</v>
      </c>
      <c r="E51" s="4">
        <v>1805.69</v>
      </c>
      <c r="G51" s="10" t="s">
        <v>1466</v>
      </c>
      <c r="H51" s="10" t="s">
        <v>1416</v>
      </c>
      <c r="I51" s="1" t="s">
        <v>1434</v>
      </c>
      <c r="J51" s="1" t="s">
        <v>1347</v>
      </c>
      <c r="K51" s="1" t="s">
        <v>1348</v>
      </c>
      <c r="L51" s="10" t="s">
        <v>1423</v>
      </c>
    </row>
    <row r="52" spans="1:12" x14ac:dyDescent="0.2">
      <c r="A52" s="3">
        <v>45166</v>
      </c>
      <c r="B52" s="1" t="s">
        <v>3383</v>
      </c>
      <c r="C52" s="1" t="s">
        <v>208</v>
      </c>
      <c r="D52" s="23" t="s">
        <v>3446</v>
      </c>
      <c r="E52" s="22">
        <v>478.56</v>
      </c>
      <c r="G52" s="10" t="s">
        <v>1466</v>
      </c>
      <c r="H52" s="10" t="s">
        <v>1339</v>
      </c>
      <c r="I52" s="1" t="s">
        <v>3457</v>
      </c>
      <c r="J52" s="1" t="s">
        <v>1417</v>
      </c>
      <c r="K52" s="1" t="s">
        <v>1348</v>
      </c>
      <c r="L52" s="10" t="s">
        <v>1414</v>
      </c>
    </row>
    <row r="53" spans="1:12" x14ac:dyDescent="0.2">
      <c r="A53" s="3">
        <v>45166</v>
      </c>
      <c r="B53" s="1" t="s">
        <v>1396</v>
      </c>
      <c r="C53" s="1" t="s">
        <v>1341</v>
      </c>
      <c r="D53" s="21" t="s">
        <v>1374</v>
      </c>
      <c r="E53" s="22">
        <v>7668.63</v>
      </c>
      <c r="G53" s="10" t="s">
        <v>1466</v>
      </c>
      <c r="H53" s="10" t="s">
        <v>1339</v>
      </c>
      <c r="I53" s="1" t="s">
        <v>3456</v>
      </c>
      <c r="J53" s="1" t="s">
        <v>1347</v>
      </c>
      <c r="K53" s="1" t="s">
        <v>1348</v>
      </c>
      <c r="L53" s="10" t="s">
        <v>1414</v>
      </c>
    </row>
    <row r="54" spans="1:12" x14ac:dyDescent="0.2">
      <c r="A54" s="3">
        <v>45166</v>
      </c>
      <c r="B54" s="1" t="s">
        <v>1433</v>
      </c>
      <c r="C54" s="1" t="s">
        <v>151</v>
      </c>
      <c r="E54" s="22">
        <v>65.599999999999994</v>
      </c>
      <c r="G54" s="10" t="s">
        <v>1466</v>
      </c>
      <c r="H54" s="10" t="s">
        <v>1435</v>
      </c>
      <c r="I54" s="1" t="s">
        <v>3458</v>
      </c>
      <c r="J54" s="1" t="s">
        <v>1347</v>
      </c>
      <c r="K54" s="1" t="s">
        <v>1364</v>
      </c>
      <c r="L54" s="10" t="s">
        <v>1423</v>
      </c>
    </row>
    <row r="55" spans="1:12" x14ac:dyDescent="0.2">
      <c r="A55" s="3">
        <v>45168</v>
      </c>
      <c r="B55" s="1" t="s">
        <v>1408</v>
      </c>
      <c r="C55" s="1" t="s">
        <v>1341</v>
      </c>
      <c r="D55" s="21" t="s">
        <v>3447</v>
      </c>
      <c r="E55" s="22">
        <v>1778.25</v>
      </c>
      <c r="G55" s="10" t="s">
        <v>1466</v>
      </c>
      <c r="H55" s="10" t="s">
        <v>1339</v>
      </c>
      <c r="I55" s="1" t="s">
        <v>1413</v>
      </c>
      <c r="J55" s="1" t="s">
        <v>1347</v>
      </c>
      <c r="K55" s="1" t="s">
        <v>1348</v>
      </c>
      <c r="L55" s="10" t="s">
        <v>1414</v>
      </c>
    </row>
    <row r="56" spans="1:12" x14ac:dyDescent="0.2">
      <c r="A56" s="3">
        <v>45168</v>
      </c>
      <c r="B56" s="1" t="s">
        <v>1425</v>
      </c>
      <c r="C56" s="1" t="s">
        <v>151</v>
      </c>
      <c r="D56" s="21" t="s">
        <v>3448</v>
      </c>
      <c r="E56" s="22">
        <v>310</v>
      </c>
      <c r="G56" s="10" t="s">
        <v>1466</v>
      </c>
      <c r="H56" s="10" t="s">
        <v>1339</v>
      </c>
      <c r="I56" s="1" t="s">
        <v>3457</v>
      </c>
      <c r="J56" s="1" t="s">
        <v>1417</v>
      </c>
      <c r="K56" s="1" t="s">
        <v>1348</v>
      </c>
      <c r="L56" s="10" t="s">
        <v>1414</v>
      </c>
    </row>
    <row r="57" spans="1:12" x14ac:dyDescent="0.2">
      <c r="A57" s="3">
        <v>45168</v>
      </c>
      <c r="B57" s="1" t="s">
        <v>1401</v>
      </c>
      <c r="C57" s="1" t="s">
        <v>1341</v>
      </c>
      <c r="D57" s="21" t="s">
        <v>1415</v>
      </c>
      <c r="E57" s="4">
        <v>3425.09</v>
      </c>
      <c r="G57" s="10" t="s">
        <v>1466</v>
      </c>
      <c r="H57" s="10" t="s">
        <v>1339</v>
      </c>
      <c r="I57" s="1" t="s">
        <v>3456</v>
      </c>
      <c r="J57" s="1" t="s">
        <v>1347</v>
      </c>
      <c r="K57" s="1" t="s">
        <v>1348</v>
      </c>
      <c r="L57" s="10" t="s">
        <v>1414</v>
      </c>
    </row>
    <row r="58" spans="1:12" x14ac:dyDescent="0.2">
      <c r="A58" s="3">
        <v>45168</v>
      </c>
      <c r="B58" s="1" t="s">
        <v>1235</v>
      </c>
      <c r="C58" s="1" t="s">
        <v>151</v>
      </c>
      <c r="D58" s="21" t="s">
        <v>1431</v>
      </c>
      <c r="E58" s="4">
        <v>149</v>
      </c>
      <c r="G58" s="10" t="s">
        <v>1466</v>
      </c>
      <c r="H58" s="10" t="s">
        <v>1435</v>
      </c>
      <c r="I58" s="1" t="s">
        <v>1430</v>
      </c>
      <c r="J58" s="1" t="s">
        <v>1347</v>
      </c>
      <c r="K58" s="1" t="s">
        <v>1364</v>
      </c>
    </row>
    <row r="59" spans="1:12" x14ac:dyDescent="0.2">
      <c r="A59" s="3">
        <v>45168</v>
      </c>
      <c r="B59" s="1" t="s">
        <v>3454</v>
      </c>
      <c r="C59" s="1" t="s">
        <v>208</v>
      </c>
      <c r="D59" s="21">
        <v>30378</v>
      </c>
      <c r="E59" s="4">
        <f>1100/2</f>
        <v>550</v>
      </c>
      <c r="G59" s="10" t="s">
        <v>1466</v>
      </c>
      <c r="H59" s="10" t="s">
        <v>1339</v>
      </c>
      <c r="I59" s="1" t="s">
        <v>3457</v>
      </c>
      <c r="J59" s="1" t="s">
        <v>1417</v>
      </c>
      <c r="K59" s="1" t="s">
        <v>1348</v>
      </c>
      <c r="L59" s="10" t="s">
        <v>1414</v>
      </c>
    </row>
    <row r="60" spans="1:12" x14ac:dyDescent="0.2">
      <c r="A60" s="3">
        <v>45169</v>
      </c>
      <c r="B60" s="1" t="s">
        <v>1473</v>
      </c>
      <c r="E60" s="4">
        <v>71.86</v>
      </c>
      <c r="G60" s="10" t="s">
        <v>1466</v>
      </c>
      <c r="H60" s="10" t="s">
        <v>1416</v>
      </c>
      <c r="I60" s="1" t="s">
        <v>1341</v>
      </c>
      <c r="J60" s="1" t="s">
        <v>1347</v>
      </c>
      <c r="K60" s="1" t="s">
        <v>1516</v>
      </c>
      <c r="L60" s="10" t="s">
        <v>1476</v>
      </c>
    </row>
    <row r="61" spans="1:12" x14ac:dyDescent="0.2">
      <c r="A61" s="3">
        <v>45169</v>
      </c>
      <c r="B61" s="1" t="s">
        <v>3439</v>
      </c>
      <c r="E61" s="4">
        <v>1143.2</v>
      </c>
      <c r="G61" s="10" t="s">
        <v>1466</v>
      </c>
      <c r="H61" s="10" t="s">
        <v>1416</v>
      </c>
      <c r="I61" s="1" t="s">
        <v>3428</v>
      </c>
      <c r="J61" s="1" t="s">
        <v>1347</v>
      </c>
      <c r="K61" s="1" t="s">
        <v>1503</v>
      </c>
      <c r="L61" s="10" t="s">
        <v>1441</v>
      </c>
    </row>
    <row r="62" spans="1:12" x14ac:dyDescent="0.2">
      <c r="A62" s="3">
        <v>45169</v>
      </c>
      <c r="B62" s="1" t="s">
        <v>3429</v>
      </c>
      <c r="E62" s="4">
        <v>142.16</v>
      </c>
      <c r="G62" s="10" t="s">
        <v>1466</v>
      </c>
      <c r="H62" s="10" t="s">
        <v>1416</v>
      </c>
      <c r="I62" s="1" t="s">
        <v>3428</v>
      </c>
      <c r="J62" s="1" t="s">
        <v>1347</v>
      </c>
      <c r="K62" s="1" t="s">
        <v>1503</v>
      </c>
      <c r="L62" s="10" t="s">
        <v>1441</v>
      </c>
    </row>
    <row r="63" spans="1:12" x14ac:dyDescent="0.2">
      <c r="A63" s="3">
        <v>45169</v>
      </c>
      <c r="B63" s="1" t="s">
        <v>3437</v>
      </c>
      <c r="E63" s="4">
        <v>6466.74</v>
      </c>
      <c r="G63" s="10" t="s">
        <v>1466</v>
      </c>
      <c r="H63" s="10" t="s">
        <v>1435</v>
      </c>
      <c r="I63" s="1" t="s">
        <v>1506</v>
      </c>
      <c r="J63" s="1" t="s">
        <v>1347</v>
      </c>
      <c r="K63" s="1" t="s">
        <v>1503</v>
      </c>
      <c r="L63" s="10" t="s">
        <v>1441</v>
      </c>
    </row>
    <row r="64" spans="1:12" x14ac:dyDescent="0.2">
      <c r="A64" s="3">
        <v>45170</v>
      </c>
      <c r="B64" s="1" t="s">
        <v>1351</v>
      </c>
      <c r="C64" s="1" t="s">
        <v>1341</v>
      </c>
      <c r="D64" s="10">
        <v>20036538569</v>
      </c>
      <c r="E64" s="4">
        <v>10948.78</v>
      </c>
      <c r="G64" s="10" t="s">
        <v>1466</v>
      </c>
      <c r="H64" s="10" t="s">
        <v>1339</v>
      </c>
      <c r="I64" s="1" t="s">
        <v>3456</v>
      </c>
      <c r="J64" s="1" t="s">
        <v>1347</v>
      </c>
      <c r="K64" s="1" t="s">
        <v>1348</v>
      </c>
      <c r="L64" s="10" t="s">
        <v>1349</v>
      </c>
    </row>
    <row r="65" spans="1:12" x14ac:dyDescent="0.2">
      <c r="A65" s="3">
        <v>45170</v>
      </c>
      <c r="B65" s="1" t="s">
        <v>1376</v>
      </c>
      <c r="C65" s="1" t="s">
        <v>1341</v>
      </c>
      <c r="D65" s="21" t="s">
        <v>1380</v>
      </c>
      <c r="E65" s="4">
        <v>5993.67</v>
      </c>
      <c r="G65" s="10" t="s">
        <v>1466</v>
      </c>
      <c r="H65" s="10" t="s">
        <v>1339</v>
      </c>
      <c r="I65" s="1" t="s">
        <v>3456</v>
      </c>
      <c r="J65" s="1" t="s">
        <v>1347</v>
      </c>
      <c r="K65" s="1" t="s">
        <v>1348</v>
      </c>
      <c r="L65" s="10" t="s">
        <v>1349</v>
      </c>
    </row>
    <row r="66" spans="1:12" x14ac:dyDescent="0.2">
      <c r="A66" s="3">
        <v>45173</v>
      </c>
      <c r="B66" s="1" t="s">
        <v>3398</v>
      </c>
      <c r="C66" s="1" t="s">
        <v>208</v>
      </c>
      <c r="D66" s="10">
        <v>292814</v>
      </c>
      <c r="E66" s="22">
        <v>670</v>
      </c>
      <c r="G66" s="10" t="s">
        <v>1466</v>
      </c>
      <c r="H66" s="10" t="s">
        <v>1339</v>
      </c>
      <c r="I66" s="1" t="s">
        <v>3457</v>
      </c>
      <c r="J66" s="1" t="s">
        <v>1417</v>
      </c>
      <c r="K66" s="1" t="s">
        <v>1348</v>
      </c>
      <c r="L66" s="10" t="s">
        <v>1414</v>
      </c>
    </row>
    <row r="67" spans="1:12" x14ac:dyDescent="0.2">
      <c r="A67" s="3">
        <v>45173</v>
      </c>
      <c r="B67" s="1" t="s">
        <v>1163</v>
      </c>
      <c r="C67" s="1" t="s">
        <v>1341</v>
      </c>
      <c r="D67" s="23" t="s">
        <v>1412</v>
      </c>
      <c r="E67" s="4">
        <v>14000</v>
      </c>
      <c r="G67" s="10" t="s">
        <v>1466</v>
      </c>
      <c r="H67" s="10" t="s">
        <v>1435</v>
      </c>
      <c r="I67" s="1" t="s">
        <v>1436</v>
      </c>
      <c r="J67" s="1" t="s">
        <v>1347</v>
      </c>
      <c r="K67" s="1" t="s">
        <v>1348</v>
      </c>
      <c r="L67" s="10" t="s">
        <v>1457</v>
      </c>
    </row>
    <row r="68" spans="1:12" x14ac:dyDescent="0.2">
      <c r="A68" s="3">
        <v>45173</v>
      </c>
      <c r="B68" s="1" t="s">
        <v>1144</v>
      </c>
      <c r="C68" s="1" t="s">
        <v>1341</v>
      </c>
      <c r="D68" s="23" t="s">
        <v>1412</v>
      </c>
      <c r="E68" s="4">
        <v>573</v>
      </c>
      <c r="G68" s="10" t="s">
        <v>1466</v>
      </c>
      <c r="H68" s="10" t="s">
        <v>1435</v>
      </c>
      <c r="I68" s="1" t="s">
        <v>1439</v>
      </c>
      <c r="J68" s="1" t="s">
        <v>1347</v>
      </c>
      <c r="K68" s="1" t="s">
        <v>1437</v>
      </c>
      <c r="L68" s="10" t="s">
        <v>1463</v>
      </c>
    </row>
    <row r="69" spans="1:12" x14ac:dyDescent="0.2">
      <c r="A69" s="3">
        <v>45173</v>
      </c>
      <c r="B69" s="1" t="s">
        <v>1145</v>
      </c>
      <c r="C69" s="1" t="s">
        <v>1341</v>
      </c>
      <c r="D69" s="23" t="s">
        <v>1412</v>
      </c>
      <c r="E69" s="4">
        <v>300</v>
      </c>
      <c r="G69" s="10" t="s">
        <v>1466</v>
      </c>
      <c r="H69" s="10" t="s">
        <v>1435</v>
      </c>
      <c r="I69" s="1" t="s">
        <v>1512</v>
      </c>
      <c r="J69" s="1" t="s">
        <v>1347</v>
      </c>
      <c r="K69" s="1" t="s">
        <v>1437</v>
      </c>
      <c r="L69" s="10" t="s">
        <v>1463</v>
      </c>
    </row>
    <row r="70" spans="1:12" x14ac:dyDescent="0.2">
      <c r="A70" s="3">
        <v>45174</v>
      </c>
      <c r="B70" s="1" t="s">
        <v>1146</v>
      </c>
      <c r="C70" s="1" t="s">
        <v>151</v>
      </c>
      <c r="D70" s="20" t="s">
        <v>1412</v>
      </c>
      <c r="E70" s="4">
        <v>1234.6300000000001</v>
      </c>
      <c r="G70" s="10" t="s">
        <v>1466</v>
      </c>
      <c r="H70" s="10" t="s">
        <v>1435</v>
      </c>
      <c r="I70" s="1" t="s">
        <v>1438</v>
      </c>
      <c r="J70" s="1" t="s">
        <v>1347</v>
      </c>
      <c r="K70" s="1" t="s">
        <v>1437</v>
      </c>
      <c r="L70" s="10" t="s">
        <v>1462</v>
      </c>
    </row>
    <row r="71" spans="1:12" x14ac:dyDescent="0.2">
      <c r="A71" s="3">
        <v>45174</v>
      </c>
      <c r="B71" s="1" t="s">
        <v>1440</v>
      </c>
      <c r="D71" s="18"/>
      <c r="E71" s="4">
        <v>840</v>
      </c>
      <c r="G71" s="10" t="s">
        <v>1466</v>
      </c>
      <c r="H71" s="10" t="s">
        <v>1435</v>
      </c>
      <c r="I71" s="1" t="s">
        <v>1434</v>
      </c>
      <c r="J71" s="1" t="s">
        <v>1347</v>
      </c>
      <c r="K71" s="1" t="s">
        <v>1348</v>
      </c>
      <c r="L71" s="10" t="s">
        <v>1461</v>
      </c>
    </row>
    <row r="72" spans="1:12" x14ac:dyDescent="0.2">
      <c r="A72" s="3">
        <v>45174</v>
      </c>
      <c r="B72" s="1" t="s">
        <v>1166</v>
      </c>
      <c r="D72" s="18"/>
      <c r="E72" s="4">
        <v>169</v>
      </c>
      <c r="G72" s="10" t="s">
        <v>1466</v>
      </c>
      <c r="H72" s="10" t="s">
        <v>1435</v>
      </c>
      <c r="I72" s="1" t="s">
        <v>1166</v>
      </c>
      <c r="J72" s="1" t="s">
        <v>1347</v>
      </c>
      <c r="K72" s="1" t="s">
        <v>1503</v>
      </c>
      <c r="L72" s="10" t="s">
        <v>1441</v>
      </c>
    </row>
    <row r="73" spans="1:12" x14ac:dyDescent="0.2">
      <c r="A73" s="3">
        <v>45174</v>
      </c>
      <c r="B73" s="1" t="s">
        <v>3417</v>
      </c>
      <c r="E73" s="4">
        <v>8651.9599999999991</v>
      </c>
      <c r="G73" s="10" t="s">
        <v>1466</v>
      </c>
      <c r="H73" s="10" t="s">
        <v>1339</v>
      </c>
      <c r="I73" s="1" t="s">
        <v>3412</v>
      </c>
      <c r="J73" s="1" t="s">
        <v>1347</v>
      </c>
      <c r="K73" s="1" t="s">
        <v>1503</v>
      </c>
    </row>
    <row r="74" spans="1:12" x14ac:dyDescent="0.2">
      <c r="A74" s="3">
        <v>45175</v>
      </c>
      <c r="B74" s="1" t="s">
        <v>1383</v>
      </c>
      <c r="C74" s="1" t="s">
        <v>1341</v>
      </c>
      <c r="D74" s="27" t="s">
        <v>1381</v>
      </c>
      <c r="E74" s="4">
        <v>7503.33</v>
      </c>
      <c r="G74" s="10" t="s">
        <v>1466</v>
      </c>
      <c r="H74" s="10" t="s">
        <v>1339</v>
      </c>
      <c r="I74" s="1" t="s">
        <v>3456</v>
      </c>
      <c r="J74" s="1" t="s">
        <v>1347</v>
      </c>
      <c r="K74" s="1" t="s">
        <v>1348</v>
      </c>
      <c r="L74" s="10" t="s">
        <v>1349</v>
      </c>
    </row>
    <row r="75" spans="1:12" x14ac:dyDescent="0.2">
      <c r="A75" s="3">
        <v>45176</v>
      </c>
      <c r="B75" s="1" t="s">
        <v>1365</v>
      </c>
      <c r="C75" s="1" t="s">
        <v>1341</v>
      </c>
      <c r="D75" s="10">
        <v>2192457</v>
      </c>
      <c r="E75" s="4">
        <v>4656.21</v>
      </c>
      <c r="G75" s="10" t="s">
        <v>1466</v>
      </c>
      <c r="H75" s="10" t="s">
        <v>1339</v>
      </c>
      <c r="I75" s="1" t="s">
        <v>3456</v>
      </c>
      <c r="J75" s="1" t="s">
        <v>1347</v>
      </c>
      <c r="K75" s="1" t="s">
        <v>1348</v>
      </c>
      <c r="L75" s="10" t="s">
        <v>1349</v>
      </c>
    </row>
    <row r="76" spans="1:12" x14ac:dyDescent="0.2">
      <c r="A76" s="3">
        <v>45176</v>
      </c>
      <c r="B76" s="1" t="s">
        <v>1169</v>
      </c>
      <c r="E76" s="4">
        <v>450</v>
      </c>
      <c r="G76" s="10" t="s">
        <v>1466</v>
      </c>
      <c r="H76" s="10" t="s">
        <v>1435</v>
      </c>
      <c r="I76" s="1" t="s">
        <v>1442</v>
      </c>
      <c r="J76" s="1" t="s">
        <v>1347</v>
      </c>
      <c r="K76" s="1" t="s">
        <v>1516</v>
      </c>
      <c r="L76" s="10" t="s">
        <v>1463</v>
      </c>
    </row>
    <row r="77" spans="1:12" x14ac:dyDescent="0.2">
      <c r="A77" s="3">
        <v>45176</v>
      </c>
      <c r="B77" s="1" t="s">
        <v>1445</v>
      </c>
      <c r="C77" s="1" t="s">
        <v>1341</v>
      </c>
      <c r="D77" s="20" t="s">
        <v>1449</v>
      </c>
      <c r="E77" s="4">
        <v>1400</v>
      </c>
      <c r="G77" s="10" t="s">
        <v>1466</v>
      </c>
      <c r="H77" s="10" t="s">
        <v>1435</v>
      </c>
      <c r="I77" s="1" t="s">
        <v>1450</v>
      </c>
      <c r="J77" s="1" t="s">
        <v>1347</v>
      </c>
      <c r="K77" s="1" t="s">
        <v>1503</v>
      </c>
      <c r="L77" s="10" t="s">
        <v>1441</v>
      </c>
    </row>
    <row r="78" spans="1:12" x14ac:dyDescent="0.2">
      <c r="A78" s="3">
        <v>45176</v>
      </c>
      <c r="B78" s="1" t="s">
        <v>1452</v>
      </c>
      <c r="C78" s="1" t="s">
        <v>1341</v>
      </c>
      <c r="D78" s="20" t="s">
        <v>1449</v>
      </c>
      <c r="E78" s="1">
        <v>1618.1</v>
      </c>
      <c r="G78" s="10" t="s">
        <v>1466</v>
      </c>
      <c r="H78" s="10" t="s">
        <v>1435</v>
      </c>
      <c r="I78" s="1" t="s">
        <v>1456</v>
      </c>
      <c r="J78" s="1" t="s">
        <v>1347</v>
      </c>
      <c r="K78" s="1" t="s">
        <v>1516</v>
      </c>
      <c r="L78" s="10" t="s">
        <v>1443</v>
      </c>
    </row>
    <row r="79" spans="1:12" x14ac:dyDescent="0.2">
      <c r="A79" s="3">
        <v>45177</v>
      </c>
      <c r="B79" s="1" t="s">
        <v>1342</v>
      </c>
      <c r="C79" s="1" t="s">
        <v>1341</v>
      </c>
      <c r="D79" s="10">
        <v>20035734765</v>
      </c>
      <c r="E79" s="4">
        <v>9402</v>
      </c>
      <c r="G79" s="10" t="s">
        <v>1466</v>
      </c>
      <c r="H79" s="10" t="s">
        <v>1339</v>
      </c>
      <c r="I79" s="1" t="s">
        <v>3456</v>
      </c>
      <c r="J79" s="1" t="s">
        <v>1347</v>
      </c>
      <c r="K79" s="1" t="s">
        <v>1348</v>
      </c>
      <c r="L79" s="10" t="s">
        <v>1349</v>
      </c>
    </row>
    <row r="80" spans="1:12" x14ac:dyDescent="0.2">
      <c r="A80" s="3">
        <v>45177</v>
      </c>
      <c r="B80" s="1" t="s">
        <v>1355</v>
      </c>
      <c r="C80" s="1" t="s">
        <v>1341</v>
      </c>
      <c r="D80" s="21">
        <v>2192849</v>
      </c>
      <c r="E80" s="4">
        <v>1552.88</v>
      </c>
      <c r="G80" s="10" t="s">
        <v>1466</v>
      </c>
      <c r="H80" s="10" t="s">
        <v>1339</v>
      </c>
      <c r="I80" s="1" t="s">
        <v>3456</v>
      </c>
      <c r="J80" s="1" t="s">
        <v>1347</v>
      </c>
      <c r="K80" s="1" t="s">
        <v>1348</v>
      </c>
      <c r="L80" s="10" t="s">
        <v>1349</v>
      </c>
    </row>
    <row r="81" spans="1:12" x14ac:dyDescent="0.2">
      <c r="A81" s="3">
        <v>45177</v>
      </c>
      <c r="B81" s="1" t="s">
        <v>1360</v>
      </c>
      <c r="C81" s="1" t="s">
        <v>1341</v>
      </c>
      <c r="D81" s="21">
        <v>2192846</v>
      </c>
      <c r="E81" s="4">
        <v>1552.88</v>
      </c>
      <c r="G81" s="10" t="s">
        <v>1466</v>
      </c>
      <c r="H81" s="10" t="s">
        <v>1339</v>
      </c>
      <c r="I81" s="1" t="s">
        <v>3456</v>
      </c>
      <c r="J81" s="1" t="s">
        <v>1347</v>
      </c>
      <c r="K81" s="1" t="s">
        <v>1348</v>
      </c>
      <c r="L81" s="10" t="s">
        <v>1349</v>
      </c>
    </row>
    <row r="82" spans="1:12" x14ac:dyDescent="0.2">
      <c r="A82" s="3">
        <v>45180</v>
      </c>
      <c r="B82" s="1" t="s">
        <v>1494</v>
      </c>
      <c r="C82" s="1" t="s">
        <v>1341</v>
      </c>
      <c r="D82" s="23" t="s">
        <v>1492</v>
      </c>
      <c r="E82" s="4">
        <v>10786.99</v>
      </c>
      <c r="G82" s="10" t="s">
        <v>1466</v>
      </c>
      <c r="H82" s="10" t="s">
        <v>1339</v>
      </c>
      <c r="I82" s="1" t="s">
        <v>3456</v>
      </c>
      <c r="J82" s="1" t="s">
        <v>1347</v>
      </c>
      <c r="K82" s="1" t="s">
        <v>1348</v>
      </c>
      <c r="L82" s="10" t="s">
        <v>1460</v>
      </c>
    </row>
    <row r="83" spans="1:12" x14ac:dyDescent="0.2">
      <c r="A83" s="3">
        <v>45180</v>
      </c>
      <c r="B83" s="1" t="s">
        <v>1488</v>
      </c>
      <c r="C83" s="1" t="s">
        <v>1341</v>
      </c>
      <c r="D83" s="23" t="s">
        <v>1487</v>
      </c>
      <c r="E83" s="4">
        <v>10786.99</v>
      </c>
      <c r="G83" s="10" t="s">
        <v>1466</v>
      </c>
      <c r="H83" s="10" t="s">
        <v>1339</v>
      </c>
      <c r="I83" s="1" t="s">
        <v>3456</v>
      </c>
      <c r="J83" s="1" t="s">
        <v>1347</v>
      </c>
      <c r="K83" s="1" t="s">
        <v>1348</v>
      </c>
      <c r="L83" s="10" t="s">
        <v>1460</v>
      </c>
    </row>
    <row r="84" spans="1:12" x14ac:dyDescent="0.2">
      <c r="A84" s="3">
        <v>45180</v>
      </c>
      <c r="B84" s="1" t="s">
        <v>1179</v>
      </c>
      <c r="D84" s="18"/>
      <c r="E84" s="4">
        <v>272.95</v>
      </c>
      <c r="G84" s="10" t="s">
        <v>1466</v>
      </c>
      <c r="H84" s="10" t="s">
        <v>1435</v>
      </c>
      <c r="I84" s="1" t="s">
        <v>1499</v>
      </c>
      <c r="J84" s="1" t="s">
        <v>1347</v>
      </c>
      <c r="K84" s="1" t="s">
        <v>1516</v>
      </c>
      <c r="L84" s="10" t="s">
        <v>1464</v>
      </c>
    </row>
    <row r="85" spans="1:12" x14ac:dyDescent="0.2">
      <c r="A85" s="3">
        <v>45180</v>
      </c>
      <c r="B85" s="1" t="s">
        <v>1180</v>
      </c>
      <c r="D85" s="18"/>
      <c r="E85" s="4">
        <v>155</v>
      </c>
      <c r="G85" s="10" t="s">
        <v>1466</v>
      </c>
      <c r="H85" s="10" t="s">
        <v>1435</v>
      </c>
      <c r="I85" s="1" t="s">
        <v>1499</v>
      </c>
      <c r="J85" s="1" t="s">
        <v>1347</v>
      </c>
      <c r="K85" s="1" t="s">
        <v>1516</v>
      </c>
      <c r="L85" s="10" t="s">
        <v>1464</v>
      </c>
    </row>
    <row r="86" spans="1:12" x14ac:dyDescent="0.2">
      <c r="A86" s="3">
        <v>45180</v>
      </c>
      <c r="B86" s="1" t="s">
        <v>1213</v>
      </c>
      <c r="D86" s="18"/>
      <c r="E86" s="4">
        <v>1000</v>
      </c>
      <c r="G86" s="10" t="s">
        <v>1466</v>
      </c>
      <c r="H86" s="10" t="s">
        <v>1435</v>
      </c>
      <c r="I86" s="1" t="s">
        <v>1509</v>
      </c>
      <c r="J86" s="1" t="s">
        <v>1347</v>
      </c>
      <c r="K86" s="1" t="s">
        <v>1516</v>
      </c>
      <c r="L86" s="10" t="s">
        <v>1468</v>
      </c>
    </row>
    <row r="87" spans="1:12" x14ac:dyDescent="0.2">
      <c r="A87" s="3">
        <v>45180</v>
      </c>
      <c r="B87" s="1" t="s">
        <v>1182</v>
      </c>
      <c r="D87" s="18"/>
      <c r="E87" s="4">
        <v>5000</v>
      </c>
      <c r="G87" s="10" t="s">
        <v>1466</v>
      </c>
      <c r="H87" s="10" t="s">
        <v>1435</v>
      </c>
      <c r="I87" s="1" t="s">
        <v>1498</v>
      </c>
      <c r="J87" s="1" t="s">
        <v>1417</v>
      </c>
      <c r="K87" s="1" t="s">
        <v>1348</v>
      </c>
      <c r="L87" s="10" t="s">
        <v>1469</v>
      </c>
    </row>
    <row r="88" spans="1:12" x14ac:dyDescent="0.2">
      <c r="A88" s="3">
        <v>45180</v>
      </c>
      <c r="B88" s="1" t="s">
        <v>1181</v>
      </c>
      <c r="D88" s="18"/>
      <c r="E88" s="4">
        <v>100</v>
      </c>
      <c r="G88" s="10" t="s">
        <v>1466</v>
      </c>
      <c r="H88" s="10" t="s">
        <v>1435</v>
      </c>
      <c r="I88" s="1" t="s">
        <v>1498</v>
      </c>
      <c r="J88" s="1" t="s">
        <v>1417</v>
      </c>
      <c r="K88" s="1" t="s">
        <v>1437</v>
      </c>
      <c r="L88" s="10" t="s">
        <v>1470</v>
      </c>
    </row>
    <row r="89" spans="1:12" x14ac:dyDescent="0.2">
      <c r="A89" s="3">
        <v>45180</v>
      </c>
      <c r="B89" s="1" t="s">
        <v>1156</v>
      </c>
      <c r="D89" s="28"/>
      <c r="E89" s="4">
        <v>65.78</v>
      </c>
      <c r="G89" s="10" t="s">
        <v>1466</v>
      </c>
      <c r="H89" s="10" t="s">
        <v>1435</v>
      </c>
      <c r="I89" s="1" t="s">
        <v>1502</v>
      </c>
      <c r="J89" s="1" t="s">
        <v>1347</v>
      </c>
      <c r="K89" s="1" t="s">
        <v>1437</v>
      </c>
      <c r="L89" s="10" t="s">
        <v>3387</v>
      </c>
    </row>
    <row r="90" spans="1:12" x14ac:dyDescent="0.2">
      <c r="A90" s="3">
        <v>45182</v>
      </c>
      <c r="B90" s="1" t="s">
        <v>1420</v>
      </c>
      <c r="C90" s="1" t="s">
        <v>151</v>
      </c>
      <c r="D90" s="21" t="s">
        <v>3402</v>
      </c>
      <c r="E90" s="4">
        <v>310</v>
      </c>
      <c r="G90" s="10" t="s">
        <v>1466</v>
      </c>
      <c r="H90" s="10" t="s">
        <v>1339</v>
      </c>
      <c r="I90" s="1" t="s">
        <v>3457</v>
      </c>
      <c r="J90" s="1" t="s">
        <v>1417</v>
      </c>
      <c r="K90" s="1" t="s">
        <v>1348</v>
      </c>
      <c r="L90" s="10" t="s">
        <v>1414</v>
      </c>
    </row>
    <row r="91" spans="1:12" x14ac:dyDescent="0.2">
      <c r="A91" s="3">
        <v>45182</v>
      </c>
      <c r="B91" s="1" t="s">
        <v>1370</v>
      </c>
      <c r="C91" s="1" t="s">
        <v>1341</v>
      </c>
      <c r="D91" s="10">
        <v>2192458</v>
      </c>
      <c r="E91" s="4">
        <v>4656.21</v>
      </c>
      <c r="G91" s="10" t="s">
        <v>1466</v>
      </c>
      <c r="H91" s="10" t="s">
        <v>1339</v>
      </c>
      <c r="I91" s="1" t="s">
        <v>3456</v>
      </c>
      <c r="J91" s="1" t="s">
        <v>1347</v>
      </c>
      <c r="K91" s="1" t="s">
        <v>1348</v>
      </c>
      <c r="L91" s="10" t="s">
        <v>1349</v>
      </c>
    </row>
    <row r="92" spans="1:12" x14ac:dyDescent="0.2">
      <c r="A92" s="3">
        <v>45183</v>
      </c>
      <c r="B92" s="1" t="s">
        <v>1483</v>
      </c>
      <c r="D92" s="18"/>
      <c r="E92" s="4">
        <v>450</v>
      </c>
      <c r="G92" s="10" t="s">
        <v>1466</v>
      </c>
      <c r="H92" s="10" t="s">
        <v>1435</v>
      </c>
      <c r="I92" s="1" t="s">
        <v>1481</v>
      </c>
      <c r="J92" s="1" t="s">
        <v>1417</v>
      </c>
      <c r="K92" s="1" t="s">
        <v>1348</v>
      </c>
      <c r="L92" s="10" t="s">
        <v>3380</v>
      </c>
    </row>
    <row r="93" spans="1:12" x14ac:dyDescent="0.2">
      <c r="A93" s="3">
        <v>45184</v>
      </c>
      <c r="B93" s="1" t="s">
        <v>1218</v>
      </c>
      <c r="D93" s="18"/>
      <c r="E93" s="4">
        <v>275.5</v>
      </c>
      <c r="G93" s="10" t="s">
        <v>1466</v>
      </c>
      <c r="H93" s="10" t="s">
        <v>1435</v>
      </c>
      <c r="I93" s="1" t="s">
        <v>1514</v>
      </c>
      <c r="J93" s="1" t="s">
        <v>1347</v>
      </c>
      <c r="K93" s="1" t="s">
        <v>1503</v>
      </c>
      <c r="L93" s="10" t="s">
        <v>1472</v>
      </c>
    </row>
    <row r="94" spans="1:12" x14ac:dyDescent="0.2">
      <c r="A94" s="3">
        <v>45184</v>
      </c>
      <c r="B94" s="1" t="s">
        <v>1217</v>
      </c>
      <c r="D94" s="18"/>
      <c r="E94" s="4">
        <v>173.6</v>
      </c>
      <c r="G94" s="10" t="s">
        <v>1466</v>
      </c>
      <c r="H94" s="10" t="s">
        <v>1435</v>
      </c>
      <c r="I94" s="1" t="s">
        <v>1438</v>
      </c>
      <c r="J94" s="1" t="s">
        <v>1347</v>
      </c>
      <c r="K94" s="1" t="s">
        <v>1503</v>
      </c>
      <c r="L94" s="10" t="s">
        <v>1472</v>
      </c>
    </row>
    <row r="95" spans="1:12" x14ac:dyDescent="0.2">
      <c r="A95" s="3">
        <v>45184</v>
      </c>
      <c r="B95" s="1" t="s">
        <v>1270</v>
      </c>
      <c r="D95" s="28"/>
      <c r="E95" s="4">
        <v>400</v>
      </c>
      <c r="G95" s="10" t="s">
        <v>1466</v>
      </c>
      <c r="H95" s="10" t="s">
        <v>1435</v>
      </c>
      <c r="I95" s="1" t="s">
        <v>1501</v>
      </c>
      <c r="J95" s="1" t="s">
        <v>1347</v>
      </c>
      <c r="K95" s="1" t="s">
        <v>1516</v>
      </c>
      <c r="L95" s="10" t="s">
        <v>3387</v>
      </c>
    </row>
    <row r="96" spans="1:12" x14ac:dyDescent="0.2">
      <c r="A96" s="3">
        <v>45187</v>
      </c>
      <c r="B96" s="1" t="s">
        <v>1157</v>
      </c>
      <c r="D96" s="18"/>
      <c r="E96" s="4">
        <v>350.33</v>
      </c>
      <c r="G96" s="10" t="s">
        <v>1466</v>
      </c>
      <c r="H96" s="10" t="s">
        <v>1435</v>
      </c>
      <c r="I96" s="1" t="s">
        <v>1499</v>
      </c>
      <c r="J96" s="1" t="s">
        <v>1347</v>
      </c>
      <c r="K96" s="1" t="s">
        <v>1516</v>
      </c>
      <c r="L96" s="10" t="s">
        <v>1464</v>
      </c>
    </row>
    <row r="97" spans="1:12" x14ac:dyDescent="0.2">
      <c r="A97" s="3">
        <v>45187</v>
      </c>
      <c r="B97" s="1" t="s">
        <v>3373</v>
      </c>
      <c r="D97" s="18"/>
      <c r="E97" s="4">
        <v>800</v>
      </c>
      <c r="G97" s="10" t="s">
        <v>1466</v>
      </c>
      <c r="H97" s="10" t="s">
        <v>1416</v>
      </c>
      <c r="I97" s="1" t="s">
        <v>1500</v>
      </c>
      <c r="J97" s="1" t="s">
        <v>1347</v>
      </c>
      <c r="K97" s="1" t="s">
        <v>1516</v>
      </c>
      <c r="L97" s="10" t="s">
        <v>3374</v>
      </c>
    </row>
    <row r="98" spans="1:12" x14ac:dyDescent="0.2">
      <c r="A98" s="3">
        <v>45187</v>
      </c>
      <c r="B98" s="1" t="s">
        <v>1163</v>
      </c>
      <c r="C98" s="1" t="s">
        <v>1341</v>
      </c>
      <c r="D98" s="23" t="s">
        <v>1412</v>
      </c>
      <c r="E98" s="4">
        <v>25000</v>
      </c>
      <c r="G98" s="10" t="s">
        <v>1466</v>
      </c>
      <c r="H98" s="10" t="s">
        <v>1435</v>
      </c>
      <c r="I98" s="1" t="s">
        <v>1436</v>
      </c>
      <c r="J98" s="1" t="s">
        <v>1347</v>
      </c>
      <c r="K98" s="1" t="s">
        <v>1348</v>
      </c>
      <c r="L98" s="10" t="s">
        <v>1457</v>
      </c>
    </row>
    <row r="99" spans="1:12" x14ac:dyDescent="0.2">
      <c r="A99" s="3">
        <v>45187</v>
      </c>
      <c r="B99" s="1" t="s">
        <v>3452</v>
      </c>
      <c r="C99" s="1" t="s">
        <v>208</v>
      </c>
      <c r="D99" s="21" t="s">
        <v>3453</v>
      </c>
      <c r="E99" s="4">
        <v>383.92</v>
      </c>
      <c r="G99" s="10" t="s">
        <v>1466</v>
      </c>
      <c r="H99" s="10" t="s">
        <v>1339</v>
      </c>
      <c r="I99" s="1" t="s">
        <v>3457</v>
      </c>
      <c r="J99" s="1" t="s">
        <v>1417</v>
      </c>
      <c r="K99" s="1" t="s">
        <v>1348</v>
      </c>
    </row>
    <row r="100" spans="1:12" x14ac:dyDescent="0.2">
      <c r="A100" s="3">
        <v>45189</v>
      </c>
      <c r="B100" s="1" t="s">
        <v>1465</v>
      </c>
      <c r="D100" s="18"/>
      <c r="E100" s="4">
        <v>137.30000000000001</v>
      </c>
      <c r="G100" s="10" t="s">
        <v>1466</v>
      </c>
      <c r="H100" s="10" t="s">
        <v>1435</v>
      </c>
      <c r="I100" s="1" t="s">
        <v>1499</v>
      </c>
      <c r="J100" s="1" t="s">
        <v>1347</v>
      </c>
      <c r="K100" s="1" t="s">
        <v>1516</v>
      </c>
      <c r="L100" s="10" t="s">
        <v>1464</v>
      </c>
    </row>
    <row r="101" spans="1:12" x14ac:dyDescent="0.2">
      <c r="A101" s="3">
        <v>45189</v>
      </c>
      <c r="B101" s="1" t="s">
        <v>1160</v>
      </c>
      <c r="D101" s="18"/>
      <c r="E101" s="4">
        <v>350.33</v>
      </c>
      <c r="G101" s="10" t="s">
        <v>1466</v>
      </c>
      <c r="H101" s="10" t="s">
        <v>1435</v>
      </c>
      <c r="I101" s="1" t="s">
        <v>1499</v>
      </c>
      <c r="J101" s="1" t="s">
        <v>1347</v>
      </c>
      <c r="K101" s="1" t="s">
        <v>1516</v>
      </c>
      <c r="L101" s="10" t="s">
        <v>1467</v>
      </c>
    </row>
    <row r="102" spans="1:12" x14ac:dyDescent="0.2">
      <c r="A102" s="3">
        <v>45189</v>
      </c>
      <c r="B102" s="1" t="s">
        <v>1221</v>
      </c>
      <c r="D102" s="18"/>
      <c r="E102" s="4">
        <v>814.03</v>
      </c>
      <c r="G102" s="10" t="s">
        <v>1466</v>
      </c>
      <c r="H102" s="10" t="s">
        <v>1435</v>
      </c>
      <c r="I102" s="1" t="s">
        <v>1511</v>
      </c>
      <c r="J102" s="1" t="s">
        <v>1347</v>
      </c>
      <c r="K102" s="1" t="s">
        <v>1503</v>
      </c>
      <c r="L102" s="10" t="s">
        <v>1472</v>
      </c>
    </row>
    <row r="103" spans="1:12" x14ac:dyDescent="0.2">
      <c r="A103" s="3">
        <v>45189</v>
      </c>
      <c r="B103" s="1" t="s">
        <v>1219</v>
      </c>
      <c r="D103" s="18"/>
      <c r="E103" s="4">
        <v>397.5</v>
      </c>
      <c r="G103" s="10" t="s">
        <v>1466</v>
      </c>
      <c r="H103" s="10" t="s">
        <v>1435</v>
      </c>
      <c r="I103" s="1" t="s">
        <v>1438</v>
      </c>
      <c r="J103" s="1" t="s">
        <v>1347</v>
      </c>
      <c r="K103" s="1" t="s">
        <v>1503</v>
      </c>
      <c r="L103" s="10" t="s">
        <v>1472</v>
      </c>
    </row>
    <row r="104" spans="1:12" x14ac:dyDescent="0.2">
      <c r="A104" s="3">
        <v>45189</v>
      </c>
      <c r="B104" s="1" t="s">
        <v>1189</v>
      </c>
      <c r="D104" s="28"/>
      <c r="E104" s="4">
        <v>8000</v>
      </c>
      <c r="G104" s="10" t="s">
        <v>1466</v>
      </c>
      <c r="H104" s="10" t="s">
        <v>1416</v>
      </c>
      <c r="I104" s="1" t="s">
        <v>1500</v>
      </c>
      <c r="J104" s="1" t="s">
        <v>1347</v>
      </c>
      <c r="K104" s="1" t="s">
        <v>1516</v>
      </c>
      <c r="L104" s="10" t="s">
        <v>1464</v>
      </c>
    </row>
    <row r="105" spans="1:12" x14ac:dyDescent="0.2">
      <c r="A105" s="3">
        <v>45189</v>
      </c>
      <c r="B105" s="1" t="s">
        <v>3408</v>
      </c>
      <c r="E105" s="4">
        <v>6089.86</v>
      </c>
      <c r="G105" s="10" t="s">
        <v>1466</v>
      </c>
      <c r="H105" s="10" t="s">
        <v>1435</v>
      </c>
      <c r="I105" s="1" t="s">
        <v>3412</v>
      </c>
      <c r="J105" s="1" t="s">
        <v>1347</v>
      </c>
      <c r="K105" s="1" t="s">
        <v>1503</v>
      </c>
    </row>
    <row r="106" spans="1:12" x14ac:dyDescent="0.2">
      <c r="A106" s="3">
        <v>45194</v>
      </c>
      <c r="B106" s="1" t="s">
        <v>1388</v>
      </c>
      <c r="C106" s="1" t="s">
        <v>1341</v>
      </c>
      <c r="D106" s="23" t="s">
        <v>1392</v>
      </c>
      <c r="E106" s="4">
        <v>6043.39</v>
      </c>
      <c r="G106" s="10" t="s">
        <v>1466</v>
      </c>
      <c r="H106" s="10" t="s">
        <v>1339</v>
      </c>
      <c r="I106" s="1" t="s">
        <v>3456</v>
      </c>
      <c r="J106" s="1" t="s">
        <v>1347</v>
      </c>
      <c r="K106" s="1" t="s">
        <v>1348</v>
      </c>
      <c r="L106" s="10" t="s">
        <v>1349</v>
      </c>
    </row>
    <row r="107" spans="1:12" x14ac:dyDescent="0.2">
      <c r="A107" s="3">
        <v>45194</v>
      </c>
      <c r="B107" s="1" t="s">
        <v>1192</v>
      </c>
      <c r="C107" s="1" t="s">
        <v>151</v>
      </c>
      <c r="D107" s="18">
        <v>0</v>
      </c>
      <c r="E107" s="4">
        <v>1805.69</v>
      </c>
      <c r="G107" s="10" t="s">
        <v>1466</v>
      </c>
      <c r="H107" s="10" t="s">
        <v>1416</v>
      </c>
      <c r="I107" s="1" t="s">
        <v>1434</v>
      </c>
      <c r="J107" s="1" t="s">
        <v>1347</v>
      </c>
      <c r="K107" s="1" t="s">
        <v>1348</v>
      </c>
      <c r="L107" s="10" t="s">
        <v>1423</v>
      </c>
    </row>
    <row r="108" spans="1:12" x14ac:dyDescent="0.2">
      <c r="A108" s="3">
        <v>45195</v>
      </c>
      <c r="B108" s="1" t="s">
        <v>1397</v>
      </c>
      <c r="C108" s="1" t="s">
        <v>1341</v>
      </c>
      <c r="D108" s="23" t="s">
        <v>1374</v>
      </c>
      <c r="E108" s="4">
        <v>7668.63</v>
      </c>
      <c r="G108" s="10" t="s">
        <v>1466</v>
      </c>
      <c r="H108" s="10" t="s">
        <v>1339</v>
      </c>
      <c r="I108" s="1" t="s">
        <v>3456</v>
      </c>
      <c r="J108" s="1" t="s">
        <v>1347</v>
      </c>
      <c r="K108" s="1" t="s">
        <v>1348</v>
      </c>
      <c r="L108" s="10" t="s">
        <v>1349</v>
      </c>
    </row>
    <row r="109" spans="1:12" x14ac:dyDescent="0.2">
      <c r="A109" s="3">
        <v>45197</v>
      </c>
      <c r="B109" s="1" t="s">
        <v>1433</v>
      </c>
      <c r="C109" s="1" t="s">
        <v>151</v>
      </c>
      <c r="D109" s="18"/>
      <c r="E109" s="4">
        <v>65.599999999999994</v>
      </c>
      <c r="G109" s="10" t="s">
        <v>1466</v>
      </c>
      <c r="H109" s="10" t="s">
        <v>1435</v>
      </c>
      <c r="I109" s="1" t="s">
        <v>3458</v>
      </c>
      <c r="J109" s="1" t="s">
        <v>1347</v>
      </c>
      <c r="K109" s="1" t="s">
        <v>1364</v>
      </c>
      <c r="L109" s="10" t="s">
        <v>1423</v>
      </c>
    </row>
    <row r="110" spans="1:12" x14ac:dyDescent="0.2">
      <c r="A110" s="3">
        <v>45198</v>
      </c>
      <c r="B110" s="1" t="s">
        <v>3433</v>
      </c>
      <c r="E110" s="4">
        <v>6466.74</v>
      </c>
      <c r="G110" s="10" t="s">
        <v>1466</v>
      </c>
      <c r="H110" s="10" t="s">
        <v>1435</v>
      </c>
      <c r="I110" s="1" t="s">
        <v>1506</v>
      </c>
      <c r="J110" s="1" t="s">
        <v>1347</v>
      </c>
      <c r="K110" s="1" t="s">
        <v>1503</v>
      </c>
      <c r="L110" s="10" t="s">
        <v>1441</v>
      </c>
    </row>
    <row r="111" spans="1:12" x14ac:dyDescent="0.2">
      <c r="A111" s="3">
        <v>45198</v>
      </c>
      <c r="B111" s="1" t="s">
        <v>3440</v>
      </c>
      <c r="E111" s="4">
        <v>1143.2</v>
      </c>
      <c r="G111" s="10" t="s">
        <v>1466</v>
      </c>
      <c r="H111" s="10" t="s">
        <v>1435</v>
      </c>
      <c r="I111" s="1" t="s">
        <v>3428</v>
      </c>
      <c r="J111" s="1" t="s">
        <v>1347</v>
      </c>
      <c r="K111" s="1" t="s">
        <v>1503</v>
      </c>
      <c r="L111" s="10" t="s">
        <v>1441</v>
      </c>
    </row>
    <row r="112" spans="1:12" x14ac:dyDescent="0.2">
      <c r="A112" s="3">
        <v>45198</v>
      </c>
      <c r="B112" s="1" t="s">
        <v>3429</v>
      </c>
      <c r="E112" s="4">
        <v>142.16</v>
      </c>
      <c r="G112" s="10" t="s">
        <v>1466</v>
      </c>
      <c r="H112" s="10" t="s">
        <v>1435</v>
      </c>
      <c r="I112" s="1" t="s">
        <v>3428</v>
      </c>
      <c r="J112" s="1" t="s">
        <v>1347</v>
      </c>
      <c r="K112" s="1" t="s">
        <v>1503</v>
      </c>
      <c r="L112" s="10" t="s">
        <v>1441</v>
      </c>
    </row>
    <row r="113" spans="1:12" x14ac:dyDescent="0.2">
      <c r="A113" s="3">
        <v>45198</v>
      </c>
      <c r="B113" s="1" t="s">
        <v>3455</v>
      </c>
      <c r="C113" s="1" t="s">
        <v>208</v>
      </c>
      <c r="D113" s="10">
        <v>30378</v>
      </c>
      <c r="E113" s="4">
        <v>550</v>
      </c>
      <c r="G113" s="10" t="s">
        <v>1466</v>
      </c>
      <c r="H113" s="10" t="s">
        <v>1339</v>
      </c>
      <c r="I113" s="1" t="s">
        <v>3457</v>
      </c>
      <c r="J113" s="1" t="s">
        <v>1417</v>
      </c>
      <c r="K113" s="1" t="s">
        <v>1348</v>
      </c>
      <c r="L113" s="10" t="s">
        <v>1414</v>
      </c>
    </row>
    <row r="114" spans="1:12" x14ac:dyDescent="0.2">
      <c r="A114" s="3">
        <v>45199</v>
      </c>
      <c r="B114" s="1" t="s">
        <v>1426</v>
      </c>
      <c r="C114" s="1" t="s">
        <v>151</v>
      </c>
      <c r="D114" s="19" t="s">
        <v>3401</v>
      </c>
      <c r="E114" s="4">
        <v>310</v>
      </c>
      <c r="G114" s="10" t="s">
        <v>1466</v>
      </c>
      <c r="H114" s="10" t="s">
        <v>1339</v>
      </c>
      <c r="I114" s="1" t="s">
        <v>3457</v>
      </c>
      <c r="J114" s="1" t="s">
        <v>1417</v>
      </c>
      <c r="K114" s="1" t="s">
        <v>1348</v>
      </c>
      <c r="L114" s="10" t="s">
        <v>1414</v>
      </c>
    </row>
    <row r="115" spans="1:12" x14ac:dyDescent="0.2">
      <c r="A115" s="3">
        <v>45201</v>
      </c>
      <c r="B115" s="1" t="s">
        <v>1402</v>
      </c>
      <c r="C115" s="1" t="s">
        <v>1341</v>
      </c>
      <c r="D115" s="21" t="s">
        <v>1415</v>
      </c>
      <c r="E115" s="4">
        <v>3425.09</v>
      </c>
      <c r="G115" s="10" t="s">
        <v>1466</v>
      </c>
      <c r="H115" s="10" t="s">
        <v>1339</v>
      </c>
      <c r="I115" s="1" t="s">
        <v>3456</v>
      </c>
      <c r="J115" s="1" t="s">
        <v>1347</v>
      </c>
      <c r="K115" s="1" t="s">
        <v>1348</v>
      </c>
      <c r="L115" s="10" t="s">
        <v>1459</v>
      </c>
    </row>
    <row r="116" spans="1:12" x14ac:dyDescent="0.2">
      <c r="A116" s="3">
        <v>45201</v>
      </c>
      <c r="B116" s="1" t="s">
        <v>1235</v>
      </c>
      <c r="C116" s="1" t="s">
        <v>151</v>
      </c>
      <c r="D116" s="20" t="s">
        <v>1431</v>
      </c>
      <c r="E116" s="4">
        <v>149</v>
      </c>
      <c r="G116" s="10" t="s">
        <v>1466</v>
      </c>
      <c r="H116" s="10" t="s">
        <v>1435</v>
      </c>
      <c r="I116" s="1" t="s">
        <v>1430</v>
      </c>
      <c r="J116" s="1" t="s">
        <v>1347</v>
      </c>
      <c r="K116" s="1" t="s">
        <v>1364</v>
      </c>
    </row>
    <row r="117" spans="1:12" x14ac:dyDescent="0.2">
      <c r="A117" s="3">
        <v>45201</v>
      </c>
      <c r="B117" s="1" t="s">
        <v>1473</v>
      </c>
      <c r="D117" s="18"/>
      <c r="E117" s="4">
        <v>71.86</v>
      </c>
      <c r="G117" s="10" t="s">
        <v>1466</v>
      </c>
      <c r="H117" s="10" t="s">
        <v>1416</v>
      </c>
      <c r="I117" s="1" t="s">
        <v>1341</v>
      </c>
      <c r="J117" s="1" t="s">
        <v>1347</v>
      </c>
      <c r="K117" s="1" t="s">
        <v>1516</v>
      </c>
      <c r="L117" s="10" t="s">
        <v>1476</v>
      </c>
    </row>
    <row r="118" spans="1:12" x14ac:dyDescent="0.2">
      <c r="A118" s="3">
        <v>45201</v>
      </c>
      <c r="B118" s="1" t="s">
        <v>1352</v>
      </c>
      <c r="C118" s="1" t="s">
        <v>1341</v>
      </c>
      <c r="D118" s="10">
        <v>20036538569</v>
      </c>
      <c r="E118" s="4">
        <v>10948.78</v>
      </c>
      <c r="G118" s="10" t="s">
        <v>1466</v>
      </c>
      <c r="H118" s="10" t="s">
        <v>1339</v>
      </c>
      <c r="I118" s="1" t="s">
        <v>3456</v>
      </c>
      <c r="J118" s="1" t="s">
        <v>1347</v>
      </c>
      <c r="K118" s="1" t="s">
        <v>1348</v>
      </c>
      <c r="L118" s="10" t="s">
        <v>1349</v>
      </c>
    </row>
    <row r="119" spans="1:12" x14ac:dyDescent="0.2">
      <c r="A119" s="3">
        <v>45201</v>
      </c>
      <c r="B119" s="1" t="s">
        <v>1377</v>
      </c>
      <c r="C119" s="1" t="s">
        <v>1341</v>
      </c>
      <c r="D119" s="21" t="s">
        <v>1380</v>
      </c>
      <c r="E119" s="4">
        <v>5993.67</v>
      </c>
      <c r="G119" s="10" t="s">
        <v>1466</v>
      </c>
      <c r="H119" s="10" t="s">
        <v>1339</v>
      </c>
      <c r="I119" s="1" t="s">
        <v>3456</v>
      </c>
      <c r="J119" s="1" t="s">
        <v>1347</v>
      </c>
      <c r="K119" s="1" t="s">
        <v>1348</v>
      </c>
      <c r="L119" s="10" t="s">
        <v>1349</v>
      </c>
    </row>
    <row r="120" spans="1:12" x14ac:dyDescent="0.2">
      <c r="A120" s="3">
        <v>45201</v>
      </c>
      <c r="B120" s="1" t="s">
        <v>1409</v>
      </c>
      <c r="C120" s="1" t="s">
        <v>1341</v>
      </c>
      <c r="D120" s="21" t="s">
        <v>1412</v>
      </c>
      <c r="E120" s="4">
        <v>1778.25</v>
      </c>
      <c r="G120" s="10" t="s">
        <v>1466</v>
      </c>
      <c r="H120" s="10" t="s">
        <v>1339</v>
      </c>
      <c r="I120" s="1" t="s">
        <v>1413</v>
      </c>
      <c r="J120" s="1" t="s">
        <v>1347</v>
      </c>
      <c r="K120" s="1" t="s">
        <v>1348</v>
      </c>
      <c r="L120" s="10" t="s">
        <v>1349</v>
      </c>
    </row>
    <row r="121" spans="1:12" x14ac:dyDescent="0.2">
      <c r="A121" s="3">
        <v>45201</v>
      </c>
      <c r="B121" s="1" t="s">
        <v>1163</v>
      </c>
      <c r="C121" s="1" t="s">
        <v>1341</v>
      </c>
      <c r="D121" s="23" t="s">
        <v>1412</v>
      </c>
      <c r="E121" s="4">
        <v>14000</v>
      </c>
      <c r="G121" s="10" t="s">
        <v>1466</v>
      </c>
      <c r="H121" s="10" t="s">
        <v>1435</v>
      </c>
      <c r="I121" s="1" t="s">
        <v>1436</v>
      </c>
      <c r="J121" s="1" t="s">
        <v>1347</v>
      </c>
      <c r="K121" s="1" t="s">
        <v>1348</v>
      </c>
      <c r="L121" s="10" t="s">
        <v>1457</v>
      </c>
    </row>
    <row r="122" spans="1:12" x14ac:dyDescent="0.2">
      <c r="A122" s="3">
        <v>45203</v>
      </c>
      <c r="B122" s="1" t="s">
        <v>1144</v>
      </c>
      <c r="C122" s="1" t="s">
        <v>1341</v>
      </c>
      <c r="D122" s="23" t="s">
        <v>1412</v>
      </c>
      <c r="E122" s="4">
        <v>573</v>
      </c>
      <c r="G122" s="10" t="s">
        <v>1466</v>
      </c>
      <c r="H122" s="10" t="s">
        <v>1435</v>
      </c>
      <c r="I122" s="1" t="s">
        <v>1439</v>
      </c>
      <c r="J122" s="1" t="s">
        <v>1347</v>
      </c>
      <c r="K122" s="1" t="s">
        <v>1437</v>
      </c>
      <c r="L122" s="10" t="s">
        <v>1463</v>
      </c>
    </row>
    <row r="123" spans="1:12" x14ac:dyDescent="0.2">
      <c r="A123" s="3">
        <v>45203</v>
      </c>
      <c r="B123" s="1" t="s">
        <v>1145</v>
      </c>
      <c r="C123" s="1" t="s">
        <v>1341</v>
      </c>
      <c r="D123" s="23" t="s">
        <v>1412</v>
      </c>
      <c r="E123" s="4">
        <v>300</v>
      </c>
      <c r="G123" s="10" t="s">
        <v>1466</v>
      </c>
      <c r="H123" s="10" t="s">
        <v>1435</v>
      </c>
      <c r="I123" s="1" t="s">
        <v>1512</v>
      </c>
      <c r="J123" s="1" t="s">
        <v>1347</v>
      </c>
      <c r="K123" s="1" t="s">
        <v>1437</v>
      </c>
      <c r="L123" s="10" t="s">
        <v>1463</v>
      </c>
    </row>
    <row r="124" spans="1:12" x14ac:dyDescent="0.2">
      <c r="A124" s="3">
        <v>45203</v>
      </c>
      <c r="B124" s="1" t="s">
        <v>1146</v>
      </c>
      <c r="C124" s="1" t="s">
        <v>151</v>
      </c>
      <c r="D124" s="20" t="s">
        <v>1412</v>
      </c>
      <c r="E124" s="4">
        <v>1234.6300000000001</v>
      </c>
      <c r="G124" s="10" t="s">
        <v>1466</v>
      </c>
      <c r="H124" s="10" t="s">
        <v>1435</v>
      </c>
      <c r="I124" s="1" t="s">
        <v>1438</v>
      </c>
      <c r="J124" s="1" t="s">
        <v>1347</v>
      </c>
      <c r="K124" s="1" t="s">
        <v>1437</v>
      </c>
      <c r="L124" s="10" t="s">
        <v>1462</v>
      </c>
    </row>
    <row r="125" spans="1:12" x14ac:dyDescent="0.2">
      <c r="A125" s="3">
        <v>45203</v>
      </c>
      <c r="B125" s="1" t="s">
        <v>1440</v>
      </c>
      <c r="D125" s="18"/>
      <c r="E125" s="4">
        <v>840</v>
      </c>
      <c r="G125" s="10" t="s">
        <v>1466</v>
      </c>
      <c r="H125" s="10" t="s">
        <v>1435</v>
      </c>
      <c r="I125" s="1" t="s">
        <v>1434</v>
      </c>
      <c r="J125" s="1" t="s">
        <v>1347</v>
      </c>
      <c r="K125" s="1" t="s">
        <v>1348</v>
      </c>
      <c r="L125" s="10" t="s">
        <v>1461</v>
      </c>
    </row>
    <row r="126" spans="1:12" x14ac:dyDescent="0.2">
      <c r="A126" s="3">
        <v>45203</v>
      </c>
      <c r="B126" s="1" t="s">
        <v>1166</v>
      </c>
      <c r="D126" s="18"/>
      <c r="E126" s="4">
        <v>169</v>
      </c>
      <c r="G126" s="10" t="s">
        <v>1466</v>
      </c>
      <c r="H126" s="10" t="s">
        <v>1435</v>
      </c>
      <c r="I126" s="1" t="s">
        <v>1166</v>
      </c>
      <c r="J126" s="1" t="s">
        <v>1347</v>
      </c>
      <c r="K126" s="1" t="s">
        <v>1503</v>
      </c>
      <c r="L126" s="10" t="s">
        <v>1441</v>
      </c>
    </row>
    <row r="127" spans="1:12" x14ac:dyDescent="0.2">
      <c r="A127" s="3">
        <v>45204</v>
      </c>
      <c r="B127" s="1" t="s">
        <v>3418</v>
      </c>
      <c r="E127" s="4">
        <v>8651.9599999999991</v>
      </c>
      <c r="G127" s="10" t="s">
        <v>1466</v>
      </c>
      <c r="H127" s="10" t="s">
        <v>1339</v>
      </c>
      <c r="I127" s="1" t="s">
        <v>3412</v>
      </c>
      <c r="J127" s="1" t="s">
        <v>1347</v>
      </c>
      <c r="K127" s="1" t="s">
        <v>1503</v>
      </c>
    </row>
    <row r="128" spans="1:12" x14ac:dyDescent="0.2">
      <c r="A128" s="3">
        <v>45205</v>
      </c>
      <c r="B128" s="1" t="s">
        <v>1384</v>
      </c>
      <c r="C128" s="1" t="s">
        <v>1341</v>
      </c>
      <c r="D128" s="27" t="s">
        <v>1381</v>
      </c>
      <c r="E128" s="4">
        <v>7503.33</v>
      </c>
      <c r="G128" s="10" t="s">
        <v>1466</v>
      </c>
      <c r="H128" s="10" t="s">
        <v>1339</v>
      </c>
      <c r="I128" s="1" t="s">
        <v>3456</v>
      </c>
      <c r="J128" s="1" t="s">
        <v>1347</v>
      </c>
      <c r="K128" s="1" t="s">
        <v>1348</v>
      </c>
      <c r="L128" s="10" t="s">
        <v>1349</v>
      </c>
    </row>
    <row r="129" spans="1:12" x14ac:dyDescent="0.2">
      <c r="A129" s="3">
        <v>45205</v>
      </c>
      <c r="B129" s="1" t="s">
        <v>1446</v>
      </c>
      <c r="C129" s="1" t="s">
        <v>1341</v>
      </c>
      <c r="D129" s="20" t="s">
        <v>1449</v>
      </c>
      <c r="E129" s="4">
        <v>1400</v>
      </c>
      <c r="G129" s="10" t="s">
        <v>1466</v>
      </c>
      <c r="H129" s="10" t="s">
        <v>1435</v>
      </c>
      <c r="I129" s="1" t="s">
        <v>1450</v>
      </c>
      <c r="J129" s="1" t="s">
        <v>1347</v>
      </c>
      <c r="K129" s="1" t="s">
        <v>1503</v>
      </c>
      <c r="L129" s="10" t="s">
        <v>1441</v>
      </c>
    </row>
    <row r="130" spans="1:12" x14ac:dyDescent="0.2">
      <c r="A130" s="3">
        <v>45205</v>
      </c>
      <c r="B130" s="1" t="s">
        <v>1453</v>
      </c>
      <c r="C130" s="1" t="s">
        <v>1341</v>
      </c>
      <c r="D130" s="20" t="s">
        <v>1449</v>
      </c>
      <c r="E130" s="1">
        <v>1618.1</v>
      </c>
      <c r="G130" s="10" t="s">
        <v>1466</v>
      </c>
      <c r="H130" s="10" t="s">
        <v>1435</v>
      </c>
      <c r="I130" s="1" t="s">
        <v>1456</v>
      </c>
      <c r="J130" s="1" t="s">
        <v>1347</v>
      </c>
      <c r="K130" s="1" t="s">
        <v>1516</v>
      </c>
      <c r="L130" s="10" t="s">
        <v>1443</v>
      </c>
    </row>
    <row r="131" spans="1:12" x14ac:dyDescent="0.2">
      <c r="A131" s="3">
        <v>45208</v>
      </c>
      <c r="B131" s="1" t="s">
        <v>1366</v>
      </c>
      <c r="C131" s="1" t="s">
        <v>1341</v>
      </c>
      <c r="D131" s="10">
        <v>2192457</v>
      </c>
      <c r="E131" s="4">
        <v>4656.21</v>
      </c>
      <c r="G131" s="10" t="s">
        <v>1466</v>
      </c>
      <c r="H131" s="10" t="s">
        <v>1339</v>
      </c>
      <c r="I131" s="1" t="s">
        <v>3456</v>
      </c>
      <c r="J131" s="1" t="s">
        <v>1347</v>
      </c>
      <c r="K131" s="1" t="s">
        <v>1348</v>
      </c>
      <c r="L131" s="10" t="s">
        <v>1349</v>
      </c>
    </row>
    <row r="132" spans="1:12" x14ac:dyDescent="0.2">
      <c r="A132" s="3">
        <v>45208</v>
      </c>
      <c r="B132" s="1" t="s">
        <v>1343</v>
      </c>
      <c r="C132" s="1" t="s">
        <v>1341</v>
      </c>
      <c r="D132" s="10">
        <v>20035734765</v>
      </c>
      <c r="E132" s="4">
        <v>9402</v>
      </c>
      <c r="G132" s="10" t="s">
        <v>1466</v>
      </c>
      <c r="H132" s="10" t="s">
        <v>1339</v>
      </c>
      <c r="I132" s="1" t="s">
        <v>3456</v>
      </c>
      <c r="J132" s="1" t="s">
        <v>1347</v>
      </c>
      <c r="K132" s="1" t="s">
        <v>1348</v>
      </c>
      <c r="L132" s="10" t="s">
        <v>1349</v>
      </c>
    </row>
    <row r="133" spans="1:12" x14ac:dyDescent="0.2">
      <c r="A133" s="3">
        <v>45208</v>
      </c>
      <c r="B133" s="1" t="s">
        <v>1356</v>
      </c>
      <c r="C133" s="1" t="s">
        <v>1341</v>
      </c>
      <c r="D133" s="21">
        <v>2192849</v>
      </c>
      <c r="E133" s="4">
        <v>1552.88</v>
      </c>
      <c r="G133" s="10" t="s">
        <v>1466</v>
      </c>
      <c r="H133" s="10" t="s">
        <v>1339</v>
      </c>
      <c r="I133" s="1" t="s">
        <v>3456</v>
      </c>
      <c r="J133" s="1" t="s">
        <v>1347</v>
      </c>
      <c r="K133" s="1" t="s">
        <v>1348</v>
      </c>
      <c r="L133" s="10" t="s">
        <v>1349</v>
      </c>
    </row>
    <row r="134" spans="1:12" x14ac:dyDescent="0.2">
      <c r="A134" s="3">
        <v>45208</v>
      </c>
      <c r="B134" s="1" t="s">
        <v>1361</v>
      </c>
      <c r="C134" s="1" t="s">
        <v>1341</v>
      </c>
      <c r="D134" s="21">
        <v>2192846</v>
      </c>
      <c r="E134" s="4">
        <v>1552.88</v>
      </c>
      <c r="G134" s="10" t="s">
        <v>1466</v>
      </c>
      <c r="H134" s="10" t="s">
        <v>1339</v>
      </c>
      <c r="I134" s="1" t="s">
        <v>3456</v>
      </c>
      <c r="J134" s="1" t="s">
        <v>1347</v>
      </c>
      <c r="K134" s="1" t="s">
        <v>1348</v>
      </c>
      <c r="L134" s="10" t="s">
        <v>1349</v>
      </c>
    </row>
    <row r="135" spans="1:12" x14ac:dyDescent="0.2">
      <c r="A135" s="3">
        <v>45208</v>
      </c>
      <c r="B135" s="1" t="s">
        <v>1169</v>
      </c>
      <c r="E135" s="4">
        <v>450</v>
      </c>
      <c r="G135" s="10" t="s">
        <v>1466</v>
      </c>
      <c r="H135" s="10" t="s">
        <v>1435</v>
      </c>
      <c r="I135" s="1" t="s">
        <v>1442</v>
      </c>
      <c r="J135" s="1" t="s">
        <v>1347</v>
      </c>
      <c r="K135" s="1" t="s">
        <v>1516</v>
      </c>
      <c r="L135" s="10" t="s">
        <v>1463</v>
      </c>
    </row>
    <row r="136" spans="1:12" x14ac:dyDescent="0.2">
      <c r="A136" s="3">
        <v>45209</v>
      </c>
      <c r="B136" s="1" t="s">
        <v>1495</v>
      </c>
      <c r="C136" s="1" t="s">
        <v>1341</v>
      </c>
      <c r="D136" s="23" t="s">
        <v>1492</v>
      </c>
      <c r="E136" s="4">
        <v>10786.99</v>
      </c>
      <c r="G136" s="10" t="s">
        <v>1466</v>
      </c>
      <c r="H136" s="10" t="s">
        <v>1339</v>
      </c>
      <c r="I136" s="1" t="s">
        <v>3456</v>
      </c>
      <c r="J136" s="1" t="s">
        <v>1347</v>
      </c>
      <c r="K136" s="1" t="s">
        <v>1348</v>
      </c>
      <c r="L136" s="10" t="s">
        <v>1460</v>
      </c>
    </row>
    <row r="137" spans="1:12" x14ac:dyDescent="0.2">
      <c r="A137" s="3">
        <v>45209</v>
      </c>
      <c r="B137" s="1" t="s">
        <v>1489</v>
      </c>
      <c r="C137" s="1" t="s">
        <v>1341</v>
      </c>
      <c r="D137" s="23" t="s">
        <v>1487</v>
      </c>
      <c r="E137" s="4">
        <v>10786.99</v>
      </c>
      <c r="G137" s="10" t="s">
        <v>1466</v>
      </c>
      <c r="H137" s="10" t="s">
        <v>1339</v>
      </c>
      <c r="I137" s="1" t="s">
        <v>3456</v>
      </c>
      <c r="J137" s="1" t="s">
        <v>1347</v>
      </c>
      <c r="K137" s="1" t="s">
        <v>1348</v>
      </c>
      <c r="L137" s="10" t="s">
        <v>1460</v>
      </c>
    </row>
    <row r="138" spans="1:12" x14ac:dyDescent="0.2">
      <c r="A138" s="3">
        <v>45209</v>
      </c>
      <c r="B138" s="1" t="s">
        <v>1179</v>
      </c>
      <c r="D138" s="18"/>
      <c r="E138" s="4">
        <v>272.95</v>
      </c>
      <c r="G138" s="10" t="s">
        <v>1466</v>
      </c>
      <c r="H138" s="10" t="s">
        <v>1435</v>
      </c>
      <c r="I138" s="1" t="s">
        <v>1499</v>
      </c>
      <c r="J138" s="1" t="s">
        <v>1347</v>
      </c>
      <c r="K138" s="1" t="s">
        <v>1516</v>
      </c>
      <c r="L138" s="10" t="s">
        <v>1464</v>
      </c>
    </row>
    <row r="139" spans="1:12" x14ac:dyDescent="0.2">
      <c r="A139" s="3">
        <v>45209</v>
      </c>
      <c r="B139" s="1" t="s">
        <v>1180</v>
      </c>
      <c r="D139" s="18"/>
      <c r="E139" s="4">
        <v>155</v>
      </c>
      <c r="G139" s="10" t="s">
        <v>1466</v>
      </c>
      <c r="H139" s="10" t="s">
        <v>1435</v>
      </c>
      <c r="I139" s="1" t="s">
        <v>1499</v>
      </c>
      <c r="J139" s="1" t="s">
        <v>1347</v>
      </c>
      <c r="K139" s="1" t="s">
        <v>1516</v>
      </c>
      <c r="L139" s="10" t="s">
        <v>1464</v>
      </c>
    </row>
    <row r="140" spans="1:12" x14ac:dyDescent="0.2">
      <c r="A140" s="3">
        <v>45209</v>
      </c>
      <c r="B140" s="1" t="s">
        <v>1213</v>
      </c>
      <c r="D140" s="18"/>
      <c r="E140" s="4">
        <v>1000</v>
      </c>
      <c r="G140" s="10" t="s">
        <v>1466</v>
      </c>
      <c r="H140" s="10" t="s">
        <v>1435</v>
      </c>
      <c r="I140" s="1" t="s">
        <v>1509</v>
      </c>
      <c r="J140" s="1" t="s">
        <v>1347</v>
      </c>
      <c r="K140" s="1" t="s">
        <v>1516</v>
      </c>
      <c r="L140" s="10" t="s">
        <v>1468</v>
      </c>
    </row>
    <row r="141" spans="1:12" x14ac:dyDescent="0.2">
      <c r="A141" s="3">
        <v>45209</v>
      </c>
      <c r="B141" s="1" t="s">
        <v>1182</v>
      </c>
      <c r="D141" s="18"/>
      <c r="E141" s="4">
        <v>5000</v>
      </c>
      <c r="G141" s="10" t="s">
        <v>1466</v>
      </c>
      <c r="H141" s="10" t="s">
        <v>1435</v>
      </c>
      <c r="I141" s="1" t="s">
        <v>1498</v>
      </c>
      <c r="J141" s="1" t="s">
        <v>1417</v>
      </c>
      <c r="K141" s="1" t="s">
        <v>1348</v>
      </c>
      <c r="L141" s="10" t="s">
        <v>1469</v>
      </c>
    </row>
    <row r="142" spans="1:12" x14ac:dyDescent="0.2">
      <c r="A142" s="3">
        <v>45209</v>
      </c>
      <c r="B142" s="1" t="s">
        <v>1181</v>
      </c>
      <c r="D142" s="18"/>
      <c r="E142" s="4">
        <v>100</v>
      </c>
      <c r="G142" s="10" t="s">
        <v>1466</v>
      </c>
      <c r="H142" s="10" t="s">
        <v>1435</v>
      </c>
      <c r="I142" s="1" t="s">
        <v>1498</v>
      </c>
      <c r="J142" s="1" t="s">
        <v>1417</v>
      </c>
      <c r="K142" s="1" t="s">
        <v>1437</v>
      </c>
      <c r="L142" s="10" t="s">
        <v>1470</v>
      </c>
    </row>
    <row r="143" spans="1:12" x14ac:dyDescent="0.2">
      <c r="A143" s="3">
        <v>45210</v>
      </c>
      <c r="B143" s="1" t="s">
        <v>1156</v>
      </c>
      <c r="D143" s="28"/>
      <c r="E143" s="4">
        <v>65.78</v>
      </c>
      <c r="G143" s="10" t="s">
        <v>1466</v>
      </c>
      <c r="H143" s="10" t="s">
        <v>1435</v>
      </c>
      <c r="I143" s="1" t="s">
        <v>1502</v>
      </c>
      <c r="J143" s="1" t="s">
        <v>1347</v>
      </c>
      <c r="K143" s="1" t="s">
        <v>1437</v>
      </c>
      <c r="L143" s="10" t="s">
        <v>3387</v>
      </c>
    </row>
    <row r="144" spans="1:12" x14ac:dyDescent="0.2">
      <c r="A144" s="3">
        <v>45212</v>
      </c>
      <c r="B144" s="1" t="s">
        <v>1421</v>
      </c>
      <c r="C144" s="1" t="s">
        <v>151</v>
      </c>
      <c r="D144" s="21" t="s">
        <v>3402</v>
      </c>
      <c r="E144" s="4">
        <v>310</v>
      </c>
      <c r="G144" s="10" t="s">
        <v>1466</v>
      </c>
      <c r="H144" s="10" t="s">
        <v>1339</v>
      </c>
      <c r="I144" s="1" t="s">
        <v>3457</v>
      </c>
      <c r="J144" s="1" t="s">
        <v>1417</v>
      </c>
      <c r="K144" s="1" t="s">
        <v>1348</v>
      </c>
      <c r="L144" s="10" t="s">
        <v>1414</v>
      </c>
    </row>
    <row r="145" spans="1:12" x14ac:dyDescent="0.2">
      <c r="A145" s="3">
        <v>45212</v>
      </c>
      <c r="B145" s="1" t="s">
        <v>1371</v>
      </c>
      <c r="C145" s="1" t="s">
        <v>1341</v>
      </c>
      <c r="D145" s="10">
        <v>2192458</v>
      </c>
      <c r="E145" s="4">
        <v>4656.21</v>
      </c>
      <c r="G145" s="10" t="s">
        <v>1466</v>
      </c>
      <c r="H145" s="10" t="s">
        <v>1339</v>
      </c>
      <c r="I145" s="1" t="s">
        <v>3456</v>
      </c>
      <c r="J145" s="1" t="s">
        <v>1347</v>
      </c>
      <c r="K145" s="1" t="s">
        <v>1348</v>
      </c>
      <c r="L145" s="10" t="s">
        <v>1349</v>
      </c>
    </row>
    <row r="146" spans="1:12" x14ac:dyDescent="0.2">
      <c r="A146" s="3">
        <v>45215</v>
      </c>
      <c r="B146" s="1" t="s">
        <v>1218</v>
      </c>
      <c r="D146" s="18"/>
      <c r="E146" s="4">
        <v>275.5</v>
      </c>
      <c r="G146" s="10" t="s">
        <v>1466</v>
      </c>
      <c r="H146" s="10" t="s">
        <v>1435</v>
      </c>
      <c r="I146" s="1" t="s">
        <v>1514</v>
      </c>
      <c r="J146" s="1" t="s">
        <v>1347</v>
      </c>
      <c r="K146" s="1" t="s">
        <v>1503</v>
      </c>
      <c r="L146" s="10" t="s">
        <v>1472</v>
      </c>
    </row>
    <row r="147" spans="1:12" x14ac:dyDescent="0.2">
      <c r="A147" s="3">
        <v>45215</v>
      </c>
      <c r="B147" s="1" t="s">
        <v>1217</v>
      </c>
      <c r="D147" s="18"/>
      <c r="E147" s="4">
        <v>173.6</v>
      </c>
      <c r="G147" s="10" t="s">
        <v>1466</v>
      </c>
      <c r="H147" s="10" t="s">
        <v>1435</v>
      </c>
      <c r="I147" s="1" t="s">
        <v>1438</v>
      </c>
      <c r="J147" s="1" t="s">
        <v>1347</v>
      </c>
      <c r="K147" s="1" t="s">
        <v>1503</v>
      </c>
      <c r="L147" s="10" t="s">
        <v>1472</v>
      </c>
    </row>
    <row r="148" spans="1:12" x14ac:dyDescent="0.2">
      <c r="A148" s="3">
        <v>45215</v>
      </c>
      <c r="B148" s="1" t="s">
        <v>1270</v>
      </c>
      <c r="D148" s="28"/>
      <c r="E148" s="4">
        <v>400</v>
      </c>
      <c r="G148" s="10" t="s">
        <v>1466</v>
      </c>
      <c r="H148" s="10" t="s">
        <v>1435</v>
      </c>
      <c r="I148" s="1" t="s">
        <v>1501</v>
      </c>
      <c r="J148" s="1" t="s">
        <v>1347</v>
      </c>
      <c r="K148" s="1" t="s">
        <v>1516</v>
      </c>
      <c r="L148" s="10" t="s">
        <v>3387</v>
      </c>
    </row>
    <row r="149" spans="1:12" x14ac:dyDescent="0.2">
      <c r="A149" s="3">
        <v>45216</v>
      </c>
      <c r="B149" s="1" t="s">
        <v>1157</v>
      </c>
      <c r="D149" s="18"/>
      <c r="E149" s="4">
        <v>350.33</v>
      </c>
      <c r="G149" s="10" t="s">
        <v>1466</v>
      </c>
      <c r="H149" s="10" t="s">
        <v>1435</v>
      </c>
      <c r="I149" s="1" t="s">
        <v>1499</v>
      </c>
      <c r="J149" s="1" t="s">
        <v>1347</v>
      </c>
      <c r="K149" s="1" t="s">
        <v>1516</v>
      </c>
      <c r="L149" s="10" t="s">
        <v>1464</v>
      </c>
    </row>
    <row r="150" spans="1:12" x14ac:dyDescent="0.2">
      <c r="A150" s="3">
        <v>45216</v>
      </c>
      <c r="B150" s="1" t="s">
        <v>3373</v>
      </c>
      <c r="D150" s="18"/>
      <c r="E150" s="4">
        <v>800</v>
      </c>
      <c r="G150" s="10" t="s">
        <v>1466</v>
      </c>
      <c r="H150" s="10" t="s">
        <v>1416</v>
      </c>
      <c r="I150" s="1" t="s">
        <v>1500</v>
      </c>
      <c r="J150" s="1" t="s">
        <v>1347</v>
      </c>
      <c r="K150" s="1" t="s">
        <v>1516</v>
      </c>
      <c r="L150" s="10" t="s">
        <v>3374</v>
      </c>
    </row>
    <row r="151" spans="1:12" x14ac:dyDescent="0.2">
      <c r="A151" s="3">
        <v>45217</v>
      </c>
      <c r="B151" s="1" t="s">
        <v>1163</v>
      </c>
      <c r="C151" s="1" t="s">
        <v>1341</v>
      </c>
      <c r="D151" s="23" t="s">
        <v>1412</v>
      </c>
      <c r="E151" s="4">
        <v>25000</v>
      </c>
      <c r="G151" s="10" t="s">
        <v>1466</v>
      </c>
      <c r="H151" s="10" t="s">
        <v>1435</v>
      </c>
      <c r="I151" s="1" t="s">
        <v>1436</v>
      </c>
      <c r="J151" s="1" t="s">
        <v>1347</v>
      </c>
      <c r="K151" s="1" t="s">
        <v>1348</v>
      </c>
      <c r="L151" s="10" t="s">
        <v>1457</v>
      </c>
    </row>
    <row r="152" spans="1:12" x14ac:dyDescent="0.2">
      <c r="A152" s="3">
        <v>45219</v>
      </c>
      <c r="B152" s="1" t="s">
        <v>1465</v>
      </c>
      <c r="D152" s="18"/>
      <c r="E152" s="4">
        <v>137.30000000000001</v>
      </c>
      <c r="G152" s="10" t="s">
        <v>1466</v>
      </c>
      <c r="H152" s="10" t="s">
        <v>1435</v>
      </c>
      <c r="I152" s="1" t="s">
        <v>1499</v>
      </c>
      <c r="J152" s="1" t="s">
        <v>1347</v>
      </c>
      <c r="K152" s="1" t="s">
        <v>1516</v>
      </c>
      <c r="L152" s="10" t="s">
        <v>1464</v>
      </c>
    </row>
    <row r="153" spans="1:12" x14ac:dyDescent="0.2">
      <c r="A153" s="3">
        <v>45219</v>
      </c>
      <c r="B153" s="1" t="s">
        <v>1160</v>
      </c>
      <c r="D153" s="18"/>
      <c r="E153" s="4">
        <v>350.33</v>
      </c>
      <c r="G153" s="10" t="s">
        <v>1466</v>
      </c>
      <c r="H153" s="10" t="s">
        <v>1435</v>
      </c>
      <c r="I153" s="1" t="s">
        <v>1499</v>
      </c>
      <c r="J153" s="1" t="s">
        <v>1347</v>
      </c>
      <c r="K153" s="1" t="s">
        <v>1516</v>
      </c>
      <c r="L153" s="10" t="s">
        <v>1467</v>
      </c>
    </row>
    <row r="154" spans="1:12" x14ac:dyDescent="0.2">
      <c r="A154" s="3">
        <v>45219</v>
      </c>
      <c r="B154" s="1" t="s">
        <v>1221</v>
      </c>
      <c r="D154" s="18"/>
      <c r="E154" s="4">
        <v>814.03</v>
      </c>
      <c r="G154" s="10" t="s">
        <v>1466</v>
      </c>
      <c r="H154" s="10" t="s">
        <v>1435</v>
      </c>
      <c r="I154" s="1" t="s">
        <v>1511</v>
      </c>
      <c r="J154" s="1" t="s">
        <v>1347</v>
      </c>
      <c r="K154" s="1" t="s">
        <v>1503</v>
      </c>
      <c r="L154" s="10" t="s">
        <v>1472</v>
      </c>
    </row>
    <row r="155" spans="1:12" x14ac:dyDescent="0.2">
      <c r="A155" s="3">
        <v>45219</v>
      </c>
      <c r="B155" s="1" t="s">
        <v>1219</v>
      </c>
      <c r="D155" s="18"/>
      <c r="E155" s="4">
        <v>397.5</v>
      </c>
      <c r="G155" s="10" t="s">
        <v>1466</v>
      </c>
      <c r="H155" s="10" t="s">
        <v>1435</v>
      </c>
      <c r="I155" s="1" t="s">
        <v>1438</v>
      </c>
      <c r="J155" s="1" t="s">
        <v>1347</v>
      </c>
      <c r="K155" s="1" t="s">
        <v>1503</v>
      </c>
      <c r="L155" s="10" t="s">
        <v>1472</v>
      </c>
    </row>
    <row r="156" spans="1:12" x14ac:dyDescent="0.2">
      <c r="A156" s="3">
        <v>45219</v>
      </c>
      <c r="B156" s="1" t="s">
        <v>1189</v>
      </c>
      <c r="D156" s="28"/>
      <c r="E156" s="4">
        <v>8000</v>
      </c>
      <c r="G156" s="10" t="s">
        <v>1466</v>
      </c>
      <c r="H156" s="10" t="s">
        <v>1416</v>
      </c>
      <c r="I156" s="1" t="s">
        <v>1500</v>
      </c>
      <c r="J156" s="1" t="s">
        <v>1347</v>
      </c>
      <c r="K156" s="1" t="s">
        <v>1516</v>
      </c>
      <c r="L156" s="10" t="s">
        <v>1464</v>
      </c>
    </row>
    <row r="157" spans="1:12" x14ac:dyDescent="0.2">
      <c r="A157" s="3">
        <v>45219</v>
      </c>
      <c r="B157" s="1" t="s">
        <v>3409</v>
      </c>
      <c r="E157" s="4">
        <v>6089.86</v>
      </c>
      <c r="G157" s="10" t="s">
        <v>1466</v>
      </c>
      <c r="H157" s="10" t="s">
        <v>1435</v>
      </c>
      <c r="I157" s="1" t="s">
        <v>3412</v>
      </c>
      <c r="J157" s="1" t="s">
        <v>1347</v>
      </c>
      <c r="K157" s="1" t="s">
        <v>1503</v>
      </c>
    </row>
    <row r="158" spans="1:12" x14ac:dyDescent="0.2">
      <c r="A158" s="3">
        <v>45223</v>
      </c>
      <c r="B158" s="1" t="s">
        <v>1389</v>
      </c>
      <c r="C158" s="1" t="s">
        <v>1341</v>
      </c>
      <c r="D158" s="23" t="s">
        <v>1392</v>
      </c>
      <c r="E158" s="4">
        <v>6043.39</v>
      </c>
      <c r="G158" s="10" t="s">
        <v>1466</v>
      </c>
      <c r="H158" s="10" t="s">
        <v>1339</v>
      </c>
      <c r="I158" s="1" t="s">
        <v>3456</v>
      </c>
      <c r="J158" s="1" t="s">
        <v>1347</v>
      </c>
      <c r="K158" s="1" t="s">
        <v>1348</v>
      </c>
      <c r="L158" s="10" t="s">
        <v>1349</v>
      </c>
    </row>
    <row r="159" spans="1:12" x14ac:dyDescent="0.2">
      <c r="A159" s="3">
        <v>45223</v>
      </c>
      <c r="B159" s="1" t="s">
        <v>1192</v>
      </c>
      <c r="C159" s="1" t="s">
        <v>151</v>
      </c>
      <c r="D159" s="18">
        <v>0</v>
      </c>
      <c r="E159" s="4">
        <v>1805.69</v>
      </c>
      <c r="G159" s="10" t="s">
        <v>1466</v>
      </c>
      <c r="H159" s="10" t="s">
        <v>1416</v>
      </c>
      <c r="I159" s="1" t="s">
        <v>1434</v>
      </c>
      <c r="J159" s="1" t="s">
        <v>1347</v>
      </c>
      <c r="K159" s="1" t="s">
        <v>1348</v>
      </c>
      <c r="L159" s="10" t="s">
        <v>1423</v>
      </c>
    </row>
    <row r="160" spans="1:12" x14ac:dyDescent="0.2">
      <c r="A160" s="3">
        <v>45225</v>
      </c>
      <c r="B160" s="1" t="s">
        <v>1398</v>
      </c>
      <c r="C160" s="1" t="s">
        <v>1341</v>
      </c>
      <c r="D160" s="23" t="s">
        <v>1374</v>
      </c>
      <c r="E160" s="4">
        <v>7668.63</v>
      </c>
      <c r="G160" s="10" t="s">
        <v>1466</v>
      </c>
      <c r="H160" s="10" t="s">
        <v>1339</v>
      </c>
      <c r="I160" s="1" t="s">
        <v>3456</v>
      </c>
      <c r="J160" s="1" t="s">
        <v>1347</v>
      </c>
      <c r="K160" s="1" t="s">
        <v>1348</v>
      </c>
      <c r="L160" s="10" t="s">
        <v>1349</v>
      </c>
    </row>
    <row r="161" spans="1:12" x14ac:dyDescent="0.2">
      <c r="A161" s="3">
        <v>45229</v>
      </c>
      <c r="B161" s="1" t="s">
        <v>1433</v>
      </c>
      <c r="C161" s="1" t="s">
        <v>151</v>
      </c>
      <c r="D161" s="18"/>
      <c r="E161" s="4">
        <v>65.599999999999994</v>
      </c>
      <c r="G161" s="10" t="s">
        <v>1466</v>
      </c>
      <c r="H161" s="10" t="s">
        <v>1435</v>
      </c>
      <c r="I161" s="1" t="s">
        <v>3458</v>
      </c>
      <c r="J161" s="1" t="s">
        <v>1347</v>
      </c>
      <c r="K161" s="1" t="s">
        <v>1364</v>
      </c>
      <c r="L161" s="10" t="s">
        <v>1423</v>
      </c>
    </row>
    <row r="162" spans="1:12" x14ac:dyDescent="0.2">
      <c r="A162" s="3">
        <v>45229</v>
      </c>
      <c r="B162" s="1" t="s">
        <v>1403</v>
      </c>
      <c r="C162" s="1" t="s">
        <v>1341</v>
      </c>
      <c r="D162" s="21" t="s">
        <v>1415</v>
      </c>
      <c r="E162" s="4">
        <v>3425.09</v>
      </c>
      <c r="G162" s="10" t="s">
        <v>1466</v>
      </c>
      <c r="H162" s="10" t="s">
        <v>1339</v>
      </c>
      <c r="I162" s="1" t="s">
        <v>3456</v>
      </c>
      <c r="J162" s="1" t="s">
        <v>1347</v>
      </c>
      <c r="K162" s="1" t="s">
        <v>1348</v>
      </c>
      <c r="L162" s="10" t="s">
        <v>1459</v>
      </c>
    </row>
    <row r="163" spans="1:12" x14ac:dyDescent="0.2">
      <c r="A163" s="3">
        <v>45229</v>
      </c>
      <c r="B163" s="1" t="s">
        <v>1410</v>
      </c>
      <c r="C163" s="1" t="s">
        <v>1341</v>
      </c>
      <c r="D163" s="21" t="s">
        <v>1412</v>
      </c>
      <c r="E163" s="4">
        <v>1778.25</v>
      </c>
      <c r="G163" s="10" t="s">
        <v>1466</v>
      </c>
      <c r="H163" s="10" t="s">
        <v>1339</v>
      </c>
      <c r="I163" s="1" t="s">
        <v>1413</v>
      </c>
      <c r="J163" s="1" t="s">
        <v>1347</v>
      </c>
      <c r="K163" s="1" t="s">
        <v>1348</v>
      </c>
      <c r="L163" s="10" t="s">
        <v>1349</v>
      </c>
    </row>
    <row r="164" spans="1:12" x14ac:dyDescent="0.2">
      <c r="A164" s="3">
        <v>45229</v>
      </c>
      <c r="B164" s="1" t="s">
        <v>1427</v>
      </c>
      <c r="C164" s="1" t="s">
        <v>151</v>
      </c>
      <c r="D164" s="19" t="s">
        <v>3401</v>
      </c>
      <c r="E164" s="4">
        <v>310</v>
      </c>
      <c r="G164" s="10" t="s">
        <v>1466</v>
      </c>
      <c r="H164" s="10" t="s">
        <v>1339</v>
      </c>
      <c r="I164" s="1" t="s">
        <v>3457</v>
      </c>
      <c r="J164" s="1" t="s">
        <v>1417</v>
      </c>
      <c r="K164" s="1" t="s">
        <v>1348</v>
      </c>
      <c r="L164" s="10" t="s">
        <v>1414</v>
      </c>
    </row>
    <row r="165" spans="1:12" x14ac:dyDescent="0.2">
      <c r="A165" s="3">
        <v>45229</v>
      </c>
      <c r="B165" s="1" t="s">
        <v>1235</v>
      </c>
      <c r="C165" s="1" t="s">
        <v>151</v>
      </c>
      <c r="D165" s="20" t="s">
        <v>1431</v>
      </c>
      <c r="E165" s="4">
        <v>149</v>
      </c>
      <c r="G165" s="10" t="s">
        <v>1466</v>
      </c>
      <c r="H165" s="10" t="s">
        <v>1435</v>
      </c>
      <c r="I165" s="1" t="s">
        <v>1430</v>
      </c>
      <c r="J165" s="1" t="s">
        <v>1347</v>
      </c>
      <c r="K165" s="1" t="s">
        <v>1364</v>
      </c>
    </row>
    <row r="166" spans="1:12" x14ac:dyDescent="0.2">
      <c r="A166" s="3">
        <v>45230</v>
      </c>
      <c r="B166" s="1" t="s">
        <v>1473</v>
      </c>
      <c r="D166" s="18"/>
      <c r="E166" s="4">
        <v>71.86</v>
      </c>
      <c r="G166" s="10" t="s">
        <v>1466</v>
      </c>
      <c r="H166" s="10" t="s">
        <v>1416</v>
      </c>
      <c r="I166" s="1" t="s">
        <v>1341</v>
      </c>
      <c r="J166" s="1" t="s">
        <v>1347</v>
      </c>
      <c r="K166" s="1" t="s">
        <v>1516</v>
      </c>
      <c r="L166" s="10" t="s">
        <v>1476</v>
      </c>
    </row>
    <row r="167" spans="1:12" x14ac:dyDescent="0.2">
      <c r="A167" s="3">
        <v>45230</v>
      </c>
      <c r="B167" s="1" t="s">
        <v>3434</v>
      </c>
      <c r="E167" s="4">
        <v>6466.74</v>
      </c>
      <c r="G167" s="10" t="s">
        <v>1466</v>
      </c>
      <c r="H167" s="10" t="s">
        <v>1435</v>
      </c>
      <c r="I167" s="1" t="s">
        <v>1506</v>
      </c>
      <c r="J167" s="1" t="s">
        <v>1347</v>
      </c>
      <c r="K167" s="1" t="s">
        <v>1503</v>
      </c>
      <c r="L167" s="10" t="s">
        <v>1441</v>
      </c>
    </row>
    <row r="168" spans="1:12" x14ac:dyDescent="0.2">
      <c r="A168" s="3">
        <v>45230</v>
      </c>
      <c r="B168" s="1" t="s">
        <v>3441</v>
      </c>
      <c r="E168" s="4">
        <v>1143.2</v>
      </c>
      <c r="G168" s="10" t="s">
        <v>1466</v>
      </c>
      <c r="H168" s="10" t="s">
        <v>1435</v>
      </c>
      <c r="I168" s="1" t="s">
        <v>3428</v>
      </c>
      <c r="J168" s="1" t="s">
        <v>1347</v>
      </c>
      <c r="K168" s="1" t="s">
        <v>1503</v>
      </c>
      <c r="L168" s="10" t="s">
        <v>1441</v>
      </c>
    </row>
    <row r="169" spans="1:12" x14ac:dyDescent="0.2">
      <c r="A169" s="3">
        <v>45230</v>
      </c>
      <c r="B169" s="1" t="s">
        <v>3429</v>
      </c>
      <c r="E169" s="4">
        <v>142.16</v>
      </c>
      <c r="G169" s="10" t="s">
        <v>1466</v>
      </c>
      <c r="H169" s="10" t="s">
        <v>1435</v>
      </c>
      <c r="I169" s="1" t="s">
        <v>3428</v>
      </c>
      <c r="J169" s="1" t="s">
        <v>1347</v>
      </c>
      <c r="K169" s="1" t="s">
        <v>1503</v>
      </c>
      <c r="L169" s="10" t="s">
        <v>1441</v>
      </c>
    </row>
    <row r="170" spans="1:12" x14ac:dyDescent="0.2">
      <c r="A170" s="3">
        <v>45231</v>
      </c>
      <c r="B170" s="1" t="s">
        <v>1353</v>
      </c>
      <c r="C170" s="1" t="s">
        <v>1341</v>
      </c>
      <c r="D170" s="10">
        <v>20036538569</v>
      </c>
      <c r="E170" s="4">
        <v>10948.78</v>
      </c>
      <c r="G170" s="10" t="s">
        <v>1466</v>
      </c>
      <c r="H170" s="10" t="s">
        <v>1339</v>
      </c>
      <c r="I170" s="1" t="s">
        <v>3456</v>
      </c>
      <c r="J170" s="1" t="s">
        <v>1347</v>
      </c>
      <c r="K170" s="1" t="s">
        <v>1348</v>
      </c>
      <c r="L170" s="10" t="s">
        <v>1349</v>
      </c>
    </row>
    <row r="171" spans="1:12" x14ac:dyDescent="0.2">
      <c r="A171" s="3">
        <v>45231</v>
      </c>
      <c r="B171" s="1" t="s">
        <v>1378</v>
      </c>
      <c r="C171" s="1" t="s">
        <v>1341</v>
      </c>
      <c r="D171" s="21" t="s">
        <v>1380</v>
      </c>
      <c r="E171" s="4">
        <v>5993.67</v>
      </c>
      <c r="G171" s="10" t="s">
        <v>1466</v>
      </c>
      <c r="H171" s="10" t="s">
        <v>1339</v>
      </c>
      <c r="I171" s="1" t="s">
        <v>3456</v>
      </c>
      <c r="J171" s="1" t="s">
        <v>1347</v>
      </c>
      <c r="K171" s="1" t="s">
        <v>1348</v>
      </c>
      <c r="L171" s="10" t="s">
        <v>1349</v>
      </c>
    </row>
    <row r="172" spans="1:12" x14ac:dyDescent="0.2">
      <c r="A172" s="3">
        <v>45232</v>
      </c>
      <c r="B172" s="1" t="s">
        <v>1163</v>
      </c>
      <c r="C172" s="1" t="s">
        <v>1341</v>
      </c>
      <c r="D172" s="23" t="s">
        <v>1412</v>
      </c>
      <c r="E172" s="4">
        <v>14000</v>
      </c>
      <c r="G172" s="10" t="s">
        <v>1466</v>
      </c>
      <c r="H172" s="10" t="s">
        <v>1435</v>
      </c>
      <c r="I172" s="1" t="s">
        <v>1436</v>
      </c>
      <c r="J172" s="1" t="s">
        <v>1347</v>
      </c>
      <c r="K172" s="1" t="s">
        <v>1348</v>
      </c>
      <c r="L172" s="10" t="s">
        <v>1457</v>
      </c>
    </row>
    <row r="173" spans="1:12" x14ac:dyDescent="0.2">
      <c r="A173" s="3">
        <v>45235</v>
      </c>
      <c r="B173" s="1" t="s">
        <v>3419</v>
      </c>
      <c r="E173" s="4">
        <v>8651.9599999999991</v>
      </c>
      <c r="G173" s="10" t="s">
        <v>1466</v>
      </c>
      <c r="H173" s="10" t="s">
        <v>1339</v>
      </c>
      <c r="I173" s="1" t="s">
        <v>3412</v>
      </c>
      <c r="J173" s="1" t="s">
        <v>1347</v>
      </c>
      <c r="K173" s="1" t="s">
        <v>1503</v>
      </c>
    </row>
    <row r="174" spans="1:12" x14ac:dyDescent="0.2">
      <c r="A174" s="3">
        <v>45236</v>
      </c>
      <c r="B174" s="1" t="s">
        <v>1385</v>
      </c>
      <c r="C174" s="1" t="s">
        <v>1341</v>
      </c>
      <c r="D174" s="27" t="s">
        <v>1381</v>
      </c>
      <c r="E174" s="4">
        <v>7503.33</v>
      </c>
      <c r="G174" s="10" t="s">
        <v>1466</v>
      </c>
      <c r="H174" s="10" t="s">
        <v>1339</v>
      </c>
      <c r="I174" s="1" t="s">
        <v>3456</v>
      </c>
      <c r="J174" s="1" t="s">
        <v>1347</v>
      </c>
      <c r="K174" s="1" t="s">
        <v>1348</v>
      </c>
      <c r="L174" s="10" t="s">
        <v>1349</v>
      </c>
    </row>
    <row r="175" spans="1:12" x14ac:dyDescent="0.2">
      <c r="A175" s="3">
        <v>45236</v>
      </c>
      <c r="B175" s="1" t="s">
        <v>1144</v>
      </c>
      <c r="C175" s="1" t="s">
        <v>1341</v>
      </c>
      <c r="D175" s="23" t="s">
        <v>1412</v>
      </c>
      <c r="E175" s="4">
        <v>573</v>
      </c>
      <c r="G175" s="10" t="s">
        <v>1466</v>
      </c>
      <c r="H175" s="10" t="s">
        <v>1435</v>
      </c>
      <c r="I175" s="1" t="s">
        <v>1439</v>
      </c>
      <c r="J175" s="1" t="s">
        <v>1347</v>
      </c>
      <c r="K175" s="1" t="s">
        <v>1437</v>
      </c>
      <c r="L175" s="10" t="s">
        <v>1463</v>
      </c>
    </row>
    <row r="176" spans="1:12" x14ac:dyDescent="0.2">
      <c r="A176" s="3">
        <v>45236</v>
      </c>
      <c r="B176" s="1" t="s">
        <v>1145</v>
      </c>
      <c r="C176" s="1" t="s">
        <v>1341</v>
      </c>
      <c r="D176" s="23" t="s">
        <v>1412</v>
      </c>
      <c r="E176" s="4">
        <v>300</v>
      </c>
      <c r="G176" s="10" t="s">
        <v>1466</v>
      </c>
      <c r="H176" s="10" t="s">
        <v>1435</v>
      </c>
      <c r="I176" s="1" t="s">
        <v>1512</v>
      </c>
      <c r="J176" s="1" t="s">
        <v>1347</v>
      </c>
      <c r="K176" s="1" t="s">
        <v>1437</v>
      </c>
      <c r="L176" s="10" t="s">
        <v>1463</v>
      </c>
    </row>
    <row r="177" spans="1:12" x14ac:dyDescent="0.2">
      <c r="A177" s="3">
        <v>45236</v>
      </c>
      <c r="B177" s="1" t="s">
        <v>1146</v>
      </c>
      <c r="C177" s="1" t="s">
        <v>151</v>
      </c>
      <c r="D177" s="20" t="s">
        <v>1412</v>
      </c>
      <c r="E177" s="4">
        <v>1234.6300000000001</v>
      </c>
      <c r="G177" s="10" t="s">
        <v>1466</v>
      </c>
      <c r="H177" s="10" t="s">
        <v>1435</v>
      </c>
      <c r="I177" s="1" t="s">
        <v>1438</v>
      </c>
      <c r="J177" s="1" t="s">
        <v>1347</v>
      </c>
      <c r="K177" s="1" t="s">
        <v>1437</v>
      </c>
      <c r="L177" s="10" t="s">
        <v>1462</v>
      </c>
    </row>
    <row r="178" spans="1:12" x14ac:dyDescent="0.2">
      <c r="A178" s="3">
        <v>45236</v>
      </c>
      <c r="B178" s="1" t="s">
        <v>1440</v>
      </c>
      <c r="D178" s="18"/>
      <c r="E178" s="4">
        <v>840</v>
      </c>
      <c r="G178" s="10" t="s">
        <v>1466</v>
      </c>
      <c r="H178" s="10" t="s">
        <v>1435</v>
      </c>
      <c r="I178" s="1" t="s">
        <v>1434</v>
      </c>
      <c r="J178" s="1" t="s">
        <v>1347</v>
      </c>
      <c r="K178" s="1" t="s">
        <v>1348</v>
      </c>
      <c r="L178" s="10" t="s">
        <v>1461</v>
      </c>
    </row>
    <row r="179" spans="1:12" x14ac:dyDescent="0.2">
      <c r="A179" s="3">
        <v>45236</v>
      </c>
      <c r="B179" s="1" t="s">
        <v>1166</v>
      </c>
      <c r="D179" s="18"/>
      <c r="E179" s="4">
        <v>169</v>
      </c>
      <c r="G179" s="10" t="s">
        <v>1466</v>
      </c>
      <c r="H179" s="10" t="s">
        <v>1435</v>
      </c>
      <c r="I179" s="1" t="s">
        <v>1166</v>
      </c>
      <c r="J179" s="1" t="s">
        <v>1347</v>
      </c>
      <c r="K179" s="1" t="s">
        <v>1503</v>
      </c>
      <c r="L179" s="10" t="s">
        <v>1441</v>
      </c>
    </row>
    <row r="180" spans="1:12" x14ac:dyDescent="0.2">
      <c r="A180" s="3">
        <v>45237</v>
      </c>
      <c r="B180" s="1" t="s">
        <v>1367</v>
      </c>
      <c r="C180" s="1" t="s">
        <v>1341</v>
      </c>
      <c r="D180" s="10">
        <v>2192457</v>
      </c>
      <c r="E180" s="4">
        <v>4656.21</v>
      </c>
      <c r="G180" s="10" t="s">
        <v>1466</v>
      </c>
      <c r="H180" s="10" t="s">
        <v>1339</v>
      </c>
      <c r="I180" s="1" t="s">
        <v>3456</v>
      </c>
      <c r="J180" s="1" t="s">
        <v>1347</v>
      </c>
      <c r="K180" s="1" t="s">
        <v>1348</v>
      </c>
      <c r="L180" s="10" t="s">
        <v>1349</v>
      </c>
    </row>
    <row r="181" spans="1:12" x14ac:dyDescent="0.2">
      <c r="A181" s="3">
        <v>45237</v>
      </c>
      <c r="B181" s="1" t="s">
        <v>1169</v>
      </c>
      <c r="E181" s="4">
        <v>450</v>
      </c>
      <c r="G181" s="10" t="s">
        <v>1466</v>
      </c>
      <c r="H181" s="10" t="s">
        <v>1435</v>
      </c>
      <c r="I181" s="1" t="s">
        <v>1442</v>
      </c>
      <c r="J181" s="1" t="s">
        <v>1347</v>
      </c>
      <c r="K181" s="1" t="s">
        <v>1516</v>
      </c>
      <c r="L181" s="10" t="s">
        <v>1463</v>
      </c>
    </row>
    <row r="182" spans="1:12" x14ac:dyDescent="0.2">
      <c r="A182" s="3">
        <v>45237</v>
      </c>
      <c r="B182" s="1" t="s">
        <v>1447</v>
      </c>
      <c r="C182" s="1" t="s">
        <v>1341</v>
      </c>
      <c r="D182" s="20" t="s">
        <v>1449</v>
      </c>
      <c r="E182" s="4">
        <v>1400</v>
      </c>
      <c r="G182" s="10" t="s">
        <v>1466</v>
      </c>
      <c r="H182" s="10" t="s">
        <v>1435</v>
      </c>
      <c r="I182" s="1" t="s">
        <v>1450</v>
      </c>
      <c r="J182" s="1" t="s">
        <v>1347</v>
      </c>
      <c r="K182" s="1" t="s">
        <v>1503</v>
      </c>
      <c r="L182" s="10" t="s">
        <v>1441</v>
      </c>
    </row>
    <row r="183" spans="1:12" x14ac:dyDescent="0.2">
      <c r="A183" s="3">
        <v>45237</v>
      </c>
      <c r="B183" s="1" t="s">
        <v>1454</v>
      </c>
      <c r="C183" s="1" t="s">
        <v>1341</v>
      </c>
      <c r="D183" s="20" t="s">
        <v>1449</v>
      </c>
      <c r="E183" s="1">
        <v>1618.1</v>
      </c>
      <c r="G183" s="10" t="s">
        <v>1466</v>
      </c>
      <c r="H183" s="10" t="s">
        <v>1435</v>
      </c>
      <c r="I183" s="1" t="s">
        <v>1456</v>
      </c>
      <c r="J183" s="1" t="s">
        <v>1347</v>
      </c>
      <c r="K183" s="1" t="s">
        <v>1516</v>
      </c>
      <c r="L183" s="10" t="s">
        <v>1443</v>
      </c>
    </row>
    <row r="184" spans="1:12" x14ac:dyDescent="0.2">
      <c r="A184" s="3">
        <v>45238</v>
      </c>
      <c r="B184" s="1" t="s">
        <v>1344</v>
      </c>
      <c r="C184" s="1" t="s">
        <v>1341</v>
      </c>
      <c r="D184" s="10">
        <v>20035734765</v>
      </c>
      <c r="E184" s="4">
        <v>9402</v>
      </c>
      <c r="G184" s="10" t="s">
        <v>1466</v>
      </c>
      <c r="H184" s="10" t="s">
        <v>1339</v>
      </c>
      <c r="I184" s="1" t="s">
        <v>3456</v>
      </c>
      <c r="J184" s="1" t="s">
        <v>1347</v>
      </c>
      <c r="K184" s="1" t="s">
        <v>1348</v>
      </c>
      <c r="L184" s="10" t="s">
        <v>1349</v>
      </c>
    </row>
    <row r="185" spans="1:12" x14ac:dyDescent="0.2">
      <c r="A185" s="3">
        <v>45238</v>
      </c>
      <c r="B185" s="1" t="s">
        <v>1357</v>
      </c>
      <c r="C185" s="1" t="s">
        <v>1341</v>
      </c>
      <c r="D185" s="21">
        <v>2192849</v>
      </c>
      <c r="E185" s="4">
        <v>1552.88</v>
      </c>
      <c r="G185" s="10" t="s">
        <v>1466</v>
      </c>
      <c r="H185" s="10" t="s">
        <v>1339</v>
      </c>
      <c r="I185" s="1" t="s">
        <v>3456</v>
      </c>
      <c r="J185" s="1" t="s">
        <v>1347</v>
      </c>
      <c r="K185" s="1" t="s">
        <v>1348</v>
      </c>
      <c r="L185" s="10" t="s">
        <v>1349</v>
      </c>
    </row>
    <row r="186" spans="1:12" x14ac:dyDescent="0.2">
      <c r="A186" s="3">
        <v>45238</v>
      </c>
      <c r="B186" s="1" t="s">
        <v>1362</v>
      </c>
      <c r="C186" s="1" t="s">
        <v>1341</v>
      </c>
      <c r="D186" s="21">
        <v>2192846</v>
      </c>
      <c r="E186" s="4">
        <v>1552.88</v>
      </c>
      <c r="G186" s="10" t="s">
        <v>1466</v>
      </c>
      <c r="H186" s="10" t="s">
        <v>1339</v>
      </c>
      <c r="I186" s="1" t="s">
        <v>3456</v>
      </c>
      <c r="J186" s="1" t="s">
        <v>1347</v>
      </c>
      <c r="K186" s="1" t="s">
        <v>1348</v>
      </c>
      <c r="L186" s="10" t="s">
        <v>1349</v>
      </c>
    </row>
    <row r="187" spans="1:12" x14ac:dyDescent="0.2">
      <c r="A187" s="3">
        <v>45240</v>
      </c>
      <c r="B187" s="1" t="s">
        <v>1496</v>
      </c>
      <c r="C187" s="1" t="s">
        <v>1341</v>
      </c>
      <c r="D187" s="23" t="s">
        <v>1492</v>
      </c>
      <c r="E187" s="4">
        <v>10786.99</v>
      </c>
      <c r="G187" s="10" t="s">
        <v>1466</v>
      </c>
      <c r="H187" s="10" t="s">
        <v>1339</v>
      </c>
      <c r="I187" s="1" t="s">
        <v>3456</v>
      </c>
      <c r="J187" s="1" t="s">
        <v>1347</v>
      </c>
      <c r="K187" s="1" t="s">
        <v>1348</v>
      </c>
      <c r="L187" s="10" t="s">
        <v>1460</v>
      </c>
    </row>
    <row r="188" spans="1:12" x14ac:dyDescent="0.2">
      <c r="A188" s="3">
        <v>45240</v>
      </c>
      <c r="B188" s="1" t="s">
        <v>1490</v>
      </c>
      <c r="C188" s="1" t="s">
        <v>1341</v>
      </c>
      <c r="D188" s="23" t="s">
        <v>1487</v>
      </c>
      <c r="E188" s="4">
        <v>10786.99</v>
      </c>
      <c r="G188" s="10" t="s">
        <v>1466</v>
      </c>
      <c r="H188" s="10" t="s">
        <v>1339</v>
      </c>
      <c r="I188" s="1" t="s">
        <v>3456</v>
      </c>
      <c r="J188" s="1" t="s">
        <v>1347</v>
      </c>
      <c r="K188" s="1" t="s">
        <v>1348</v>
      </c>
      <c r="L188" s="10" t="s">
        <v>1460</v>
      </c>
    </row>
    <row r="189" spans="1:12" x14ac:dyDescent="0.2">
      <c r="A189" s="3">
        <v>45240</v>
      </c>
      <c r="B189" s="1" t="s">
        <v>1179</v>
      </c>
      <c r="D189" s="18"/>
      <c r="E189" s="4">
        <v>272.95</v>
      </c>
      <c r="G189" s="10" t="s">
        <v>1466</v>
      </c>
      <c r="H189" s="10" t="s">
        <v>1435</v>
      </c>
      <c r="I189" s="1" t="s">
        <v>1499</v>
      </c>
      <c r="J189" s="1" t="s">
        <v>1347</v>
      </c>
      <c r="K189" s="1" t="s">
        <v>1516</v>
      </c>
      <c r="L189" s="10" t="s">
        <v>1464</v>
      </c>
    </row>
    <row r="190" spans="1:12" x14ac:dyDescent="0.2">
      <c r="A190" s="3">
        <v>45240</v>
      </c>
      <c r="B190" s="1" t="s">
        <v>1180</v>
      </c>
      <c r="D190" s="18"/>
      <c r="E190" s="4">
        <v>155</v>
      </c>
      <c r="G190" s="10" t="s">
        <v>1466</v>
      </c>
      <c r="H190" s="10" t="s">
        <v>1435</v>
      </c>
      <c r="I190" s="1" t="s">
        <v>1499</v>
      </c>
      <c r="J190" s="1" t="s">
        <v>1347</v>
      </c>
      <c r="K190" s="1" t="s">
        <v>1516</v>
      </c>
      <c r="L190" s="10" t="s">
        <v>1464</v>
      </c>
    </row>
    <row r="191" spans="1:12" x14ac:dyDescent="0.2">
      <c r="A191" s="3">
        <v>45240</v>
      </c>
      <c r="B191" s="1" t="s">
        <v>1213</v>
      </c>
      <c r="D191" s="18"/>
      <c r="E191" s="4">
        <v>1000</v>
      </c>
      <c r="G191" s="10" t="s">
        <v>1466</v>
      </c>
      <c r="H191" s="10" t="s">
        <v>1435</v>
      </c>
      <c r="I191" s="1" t="s">
        <v>1509</v>
      </c>
      <c r="J191" s="1" t="s">
        <v>1347</v>
      </c>
      <c r="K191" s="1" t="s">
        <v>1516</v>
      </c>
      <c r="L191" s="10" t="s">
        <v>1468</v>
      </c>
    </row>
    <row r="192" spans="1:12" x14ac:dyDescent="0.2">
      <c r="A192" s="3">
        <v>45240</v>
      </c>
      <c r="B192" s="1" t="s">
        <v>1182</v>
      </c>
      <c r="D192" s="18"/>
      <c r="E192" s="4">
        <v>5000</v>
      </c>
      <c r="G192" s="10" t="s">
        <v>1466</v>
      </c>
      <c r="H192" s="10" t="s">
        <v>1435</v>
      </c>
      <c r="I192" s="1" t="s">
        <v>1498</v>
      </c>
      <c r="J192" s="1" t="s">
        <v>1417</v>
      </c>
      <c r="K192" s="1" t="s">
        <v>1348</v>
      </c>
      <c r="L192" s="10" t="s">
        <v>1469</v>
      </c>
    </row>
    <row r="193" spans="1:12" x14ac:dyDescent="0.2">
      <c r="A193" s="3">
        <v>45240</v>
      </c>
      <c r="B193" s="1" t="s">
        <v>1181</v>
      </c>
      <c r="D193" s="18"/>
      <c r="E193" s="4">
        <v>100</v>
      </c>
      <c r="G193" s="10" t="s">
        <v>1466</v>
      </c>
      <c r="H193" s="10" t="s">
        <v>1435</v>
      </c>
      <c r="I193" s="1" t="s">
        <v>1498</v>
      </c>
      <c r="J193" s="1" t="s">
        <v>1417</v>
      </c>
      <c r="K193" s="1" t="s">
        <v>1437</v>
      </c>
      <c r="L193" s="10" t="s">
        <v>1470</v>
      </c>
    </row>
    <row r="194" spans="1:12" x14ac:dyDescent="0.2">
      <c r="A194" s="3">
        <v>45243</v>
      </c>
      <c r="B194" s="1" t="s">
        <v>1422</v>
      </c>
      <c r="C194" s="1" t="s">
        <v>151</v>
      </c>
      <c r="D194" s="21" t="s">
        <v>3402</v>
      </c>
      <c r="E194" s="4">
        <v>310</v>
      </c>
      <c r="G194" s="10" t="s">
        <v>1466</v>
      </c>
      <c r="H194" s="10" t="s">
        <v>1339</v>
      </c>
      <c r="I194" s="1" t="s">
        <v>3457</v>
      </c>
      <c r="J194" s="1" t="s">
        <v>1417</v>
      </c>
      <c r="K194" s="1" t="s">
        <v>1348</v>
      </c>
      <c r="L194" s="10" t="s">
        <v>1414</v>
      </c>
    </row>
    <row r="195" spans="1:12" x14ac:dyDescent="0.2">
      <c r="A195" s="3">
        <v>45243</v>
      </c>
      <c r="B195" s="1" t="s">
        <v>1372</v>
      </c>
      <c r="C195" s="1" t="s">
        <v>1341</v>
      </c>
      <c r="D195" s="10">
        <v>2192458</v>
      </c>
      <c r="E195" s="4">
        <v>4656.21</v>
      </c>
      <c r="G195" s="10" t="s">
        <v>1466</v>
      </c>
      <c r="H195" s="10" t="s">
        <v>1339</v>
      </c>
      <c r="I195" s="1" t="s">
        <v>3456</v>
      </c>
      <c r="J195" s="1" t="s">
        <v>1347</v>
      </c>
      <c r="K195" s="1" t="s">
        <v>1348</v>
      </c>
      <c r="L195" s="10" t="s">
        <v>1349</v>
      </c>
    </row>
    <row r="196" spans="1:12" x14ac:dyDescent="0.2">
      <c r="A196" s="3">
        <v>45243</v>
      </c>
      <c r="B196" s="1" t="s">
        <v>1156</v>
      </c>
      <c r="D196" s="28"/>
      <c r="E196" s="4">
        <v>65.78</v>
      </c>
      <c r="G196" s="10" t="s">
        <v>1466</v>
      </c>
      <c r="H196" s="10" t="s">
        <v>1435</v>
      </c>
      <c r="I196" s="1" t="s">
        <v>1502</v>
      </c>
      <c r="J196" s="1" t="s">
        <v>1347</v>
      </c>
      <c r="K196" s="1" t="s">
        <v>1437</v>
      </c>
      <c r="L196" s="10" t="s">
        <v>3387</v>
      </c>
    </row>
    <row r="197" spans="1:12" x14ac:dyDescent="0.2">
      <c r="A197" s="3">
        <v>45245</v>
      </c>
      <c r="B197" s="1" t="s">
        <v>1218</v>
      </c>
      <c r="D197" s="18"/>
      <c r="E197" s="4">
        <v>275.5</v>
      </c>
      <c r="G197" s="10" t="s">
        <v>1466</v>
      </c>
      <c r="H197" s="10" t="s">
        <v>1435</v>
      </c>
      <c r="I197" s="1" t="s">
        <v>1514</v>
      </c>
      <c r="J197" s="1" t="s">
        <v>1347</v>
      </c>
      <c r="K197" s="1" t="s">
        <v>1503</v>
      </c>
      <c r="L197" s="10" t="s">
        <v>1472</v>
      </c>
    </row>
    <row r="198" spans="1:12" x14ac:dyDescent="0.2">
      <c r="A198" s="3">
        <v>45245</v>
      </c>
      <c r="B198" s="1" t="s">
        <v>1217</v>
      </c>
      <c r="D198" s="18"/>
      <c r="E198" s="4">
        <v>173.6</v>
      </c>
      <c r="G198" s="10" t="s">
        <v>1466</v>
      </c>
      <c r="H198" s="10" t="s">
        <v>1435</v>
      </c>
      <c r="I198" s="1" t="s">
        <v>1438</v>
      </c>
      <c r="J198" s="1" t="s">
        <v>1347</v>
      </c>
      <c r="K198" s="1" t="s">
        <v>1503</v>
      </c>
      <c r="L198" s="10" t="s">
        <v>1472</v>
      </c>
    </row>
    <row r="199" spans="1:12" x14ac:dyDescent="0.2">
      <c r="A199" s="3">
        <v>45245</v>
      </c>
      <c r="B199" s="1" t="s">
        <v>1270</v>
      </c>
      <c r="D199" s="28"/>
      <c r="E199" s="4">
        <v>400</v>
      </c>
      <c r="G199" s="10" t="s">
        <v>1466</v>
      </c>
      <c r="H199" s="10" t="s">
        <v>1435</v>
      </c>
      <c r="I199" s="1" t="s">
        <v>1501</v>
      </c>
      <c r="J199" s="1" t="s">
        <v>1347</v>
      </c>
      <c r="K199" s="1" t="s">
        <v>1516</v>
      </c>
      <c r="L199" s="10" t="s">
        <v>3387</v>
      </c>
    </row>
    <row r="200" spans="1:12" x14ac:dyDescent="0.2">
      <c r="A200" s="3">
        <v>45247</v>
      </c>
      <c r="B200" s="1" t="s">
        <v>1157</v>
      </c>
      <c r="D200" s="18"/>
      <c r="E200" s="4">
        <v>350.33</v>
      </c>
      <c r="G200" s="10" t="s">
        <v>1466</v>
      </c>
      <c r="H200" s="10" t="s">
        <v>1435</v>
      </c>
      <c r="I200" s="1" t="s">
        <v>1499</v>
      </c>
      <c r="J200" s="1" t="s">
        <v>1347</v>
      </c>
      <c r="K200" s="1" t="s">
        <v>1516</v>
      </c>
      <c r="L200" s="10" t="s">
        <v>1464</v>
      </c>
    </row>
    <row r="201" spans="1:12" x14ac:dyDescent="0.2">
      <c r="A201" s="3">
        <v>45247</v>
      </c>
      <c r="B201" s="1" t="s">
        <v>3373</v>
      </c>
      <c r="D201" s="18"/>
      <c r="E201" s="4">
        <v>800</v>
      </c>
      <c r="G201" s="10" t="s">
        <v>1466</v>
      </c>
      <c r="H201" s="10" t="s">
        <v>1416</v>
      </c>
      <c r="I201" s="1" t="s">
        <v>1500</v>
      </c>
      <c r="J201" s="1" t="s">
        <v>1347</v>
      </c>
      <c r="K201" s="1" t="s">
        <v>1516</v>
      </c>
      <c r="L201" s="10" t="s">
        <v>3374</v>
      </c>
    </row>
    <row r="202" spans="1:12" x14ac:dyDescent="0.2">
      <c r="A202" s="3">
        <v>45250</v>
      </c>
      <c r="B202" s="1" t="s">
        <v>1163</v>
      </c>
      <c r="C202" s="1" t="s">
        <v>1341</v>
      </c>
      <c r="D202" s="23" t="s">
        <v>1412</v>
      </c>
      <c r="E202" s="4">
        <v>25000</v>
      </c>
      <c r="G202" s="10" t="s">
        <v>1466</v>
      </c>
      <c r="H202" s="10" t="s">
        <v>1435</v>
      </c>
      <c r="I202" s="1" t="s">
        <v>1436</v>
      </c>
      <c r="J202" s="1" t="s">
        <v>1347</v>
      </c>
      <c r="K202" s="1" t="s">
        <v>1348</v>
      </c>
      <c r="L202" s="10" t="s">
        <v>1457</v>
      </c>
    </row>
    <row r="203" spans="1:12" x14ac:dyDescent="0.2">
      <c r="A203" s="3">
        <v>45250</v>
      </c>
      <c r="B203" s="1" t="s">
        <v>1465</v>
      </c>
      <c r="D203" s="18"/>
      <c r="E203" s="4">
        <v>137.30000000000001</v>
      </c>
      <c r="G203" s="10" t="s">
        <v>1466</v>
      </c>
      <c r="H203" s="10" t="s">
        <v>1435</v>
      </c>
      <c r="I203" s="1" t="s">
        <v>1499</v>
      </c>
      <c r="J203" s="1" t="s">
        <v>1347</v>
      </c>
      <c r="K203" s="1" t="s">
        <v>1516</v>
      </c>
      <c r="L203" s="10" t="s">
        <v>1464</v>
      </c>
    </row>
    <row r="204" spans="1:12" x14ac:dyDescent="0.2">
      <c r="A204" s="3">
        <v>45250</v>
      </c>
      <c r="B204" s="1" t="s">
        <v>1160</v>
      </c>
      <c r="D204" s="18"/>
      <c r="E204" s="4">
        <v>350.33</v>
      </c>
      <c r="G204" s="10" t="s">
        <v>1466</v>
      </c>
      <c r="H204" s="10" t="s">
        <v>1435</v>
      </c>
      <c r="I204" s="1" t="s">
        <v>1499</v>
      </c>
      <c r="J204" s="1" t="s">
        <v>1347</v>
      </c>
      <c r="K204" s="1" t="s">
        <v>1516</v>
      </c>
      <c r="L204" s="10" t="s">
        <v>1467</v>
      </c>
    </row>
    <row r="205" spans="1:12" x14ac:dyDescent="0.2">
      <c r="A205" s="3">
        <v>45250</v>
      </c>
      <c r="B205" s="1" t="s">
        <v>1221</v>
      </c>
      <c r="D205" s="18"/>
      <c r="E205" s="4">
        <v>814.03</v>
      </c>
      <c r="G205" s="10" t="s">
        <v>1466</v>
      </c>
      <c r="H205" s="10" t="s">
        <v>1435</v>
      </c>
      <c r="I205" s="1" t="s">
        <v>1511</v>
      </c>
      <c r="J205" s="1" t="s">
        <v>1347</v>
      </c>
      <c r="K205" s="1" t="s">
        <v>1503</v>
      </c>
      <c r="L205" s="10" t="s">
        <v>1472</v>
      </c>
    </row>
    <row r="206" spans="1:12" x14ac:dyDescent="0.2">
      <c r="A206" s="3">
        <v>45250</v>
      </c>
      <c r="B206" s="1" t="s">
        <v>1219</v>
      </c>
      <c r="D206" s="18"/>
      <c r="E206" s="4">
        <v>397.5</v>
      </c>
      <c r="G206" s="10" t="s">
        <v>1466</v>
      </c>
      <c r="H206" s="10" t="s">
        <v>1435</v>
      </c>
      <c r="I206" s="1" t="s">
        <v>1438</v>
      </c>
      <c r="J206" s="1" t="s">
        <v>1347</v>
      </c>
      <c r="K206" s="1" t="s">
        <v>1503</v>
      </c>
      <c r="L206" s="10" t="s">
        <v>1472</v>
      </c>
    </row>
    <row r="207" spans="1:12" x14ac:dyDescent="0.2">
      <c r="A207" s="3">
        <v>45250</v>
      </c>
      <c r="B207" s="1" t="s">
        <v>1189</v>
      </c>
      <c r="D207" s="28"/>
      <c r="E207" s="4">
        <v>8000</v>
      </c>
      <c r="G207" s="10" t="s">
        <v>1466</v>
      </c>
      <c r="H207" s="10" t="s">
        <v>1416</v>
      </c>
      <c r="I207" s="1" t="s">
        <v>1500</v>
      </c>
      <c r="J207" s="1" t="s">
        <v>1347</v>
      </c>
      <c r="K207" s="1" t="s">
        <v>1516</v>
      </c>
      <c r="L207" s="10" t="s">
        <v>1464</v>
      </c>
    </row>
    <row r="208" spans="1:12" x14ac:dyDescent="0.2">
      <c r="A208" s="3">
        <v>45250</v>
      </c>
      <c r="B208" s="1" t="s">
        <v>3410</v>
      </c>
      <c r="E208" s="4">
        <v>6089.86</v>
      </c>
      <c r="G208" s="10" t="s">
        <v>1466</v>
      </c>
      <c r="H208" s="10" t="s">
        <v>1435</v>
      </c>
      <c r="I208" s="1" t="s">
        <v>3412</v>
      </c>
      <c r="J208" s="1" t="s">
        <v>1347</v>
      </c>
      <c r="K208" s="1" t="s">
        <v>1503</v>
      </c>
    </row>
    <row r="209" spans="1:12" x14ac:dyDescent="0.2">
      <c r="A209" s="3">
        <v>45254</v>
      </c>
      <c r="B209" s="1" t="s">
        <v>1390</v>
      </c>
      <c r="C209" s="1" t="s">
        <v>1341</v>
      </c>
      <c r="D209" s="23" t="s">
        <v>1392</v>
      </c>
      <c r="E209" s="4">
        <v>6043.39</v>
      </c>
      <c r="G209" s="10" t="s">
        <v>1466</v>
      </c>
      <c r="H209" s="10" t="s">
        <v>1339</v>
      </c>
      <c r="I209" s="1" t="s">
        <v>3456</v>
      </c>
      <c r="J209" s="1" t="s">
        <v>1347</v>
      </c>
      <c r="K209" s="1" t="s">
        <v>1348</v>
      </c>
      <c r="L209" s="10" t="s">
        <v>1349</v>
      </c>
    </row>
    <row r="210" spans="1:12" x14ac:dyDescent="0.2">
      <c r="A210" s="3">
        <v>45254</v>
      </c>
      <c r="B210" s="1" t="s">
        <v>1192</v>
      </c>
      <c r="C210" s="1" t="s">
        <v>151</v>
      </c>
      <c r="D210" s="18">
        <v>0</v>
      </c>
      <c r="E210" s="4">
        <v>1805.69</v>
      </c>
      <c r="G210" s="10" t="s">
        <v>1466</v>
      </c>
      <c r="H210" s="10" t="s">
        <v>1416</v>
      </c>
      <c r="I210" s="1" t="s">
        <v>1434</v>
      </c>
      <c r="J210" s="1" t="s">
        <v>1347</v>
      </c>
      <c r="K210" s="1" t="s">
        <v>1348</v>
      </c>
      <c r="L210" s="10" t="s">
        <v>1423</v>
      </c>
    </row>
    <row r="211" spans="1:12" x14ac:dyDescent="0.2">
      <c r="A211" s="3">
        <v>45257</v>
      </c>
      <c r="B211" s="1" t="s">
        <v>1399</v>
      </c>
      <c r="C211" s="1" t="s">
        <v>1341</v>
      </c>
      <c r="D211" s="23" t="s">
        <v>1374</v>
      </c>
      <c r="E211" s="4">
        <v>7668.63</v>
      </c>
      <c r="G211" s="10" t="s">
        <v>1466</v>
      </c>
      <c r="H211" s="10" t="s">
        <v>1339</v>
      </c>
      <c r="I211" s="1" t="s">
        <v>3456</v>
      </c>
      <c r="J211" s="1" t="s">
        <v>1347</v>
      </c>
      <c r="K211" s="1" t="s">
        <v>1348</v>
      </c>
      <c r="L211" s="10" t="s">
        <v>1349</v>
      </c>
    </row>
    <row r="212" spans="1:12" x14ac:dyDescent="0.2">
      <c r="A212" s="3">
        <v>45258</v>
      </c>
      <c r="B212" s="1" t="s">
        <v>1433</v>
      </c>
      <c r="C212" s="1" t="s">
        <v>151</v>
      </c>
      <c r="D212" s="18"/>
      <c r="E212" s="4">
        <v>65.599999999999994</v>
      </c>
      <c r="G212" s="10" t="s">
        <v>1466</v>
      </c>
      <c r="H212" s="10" t="s">
        <v>1435</v>
      </c>
      <c r="I212" s="1" t="s">
        <v>3458</v>
      </c>
      <c r="J212" s="1" t="s">
        <v>1347</v>
      </c>
      <c r="K212" s="1" t="s">
        <v>1364</v>
      </c>
      <c r="L212" s="10" t="s">
        <v>1423</v>
      </c>
    </row>
    <row r="213" spans="1:12" x14ac:dyDescent="0.2">
      <c r="A213" s="3">
        <v>45260</v>
      </c>
      <c r="B213" s="1" t="s">
        <v>1404</v>
      </c>
      <c r="C213" s="1" t="s">
        <v>1341</v>
      </c>
      <c r="D213" s="21" t="s">
        <v>1415</v>
      </c>
      <c r="E213" s="4">
        <v>3425.09</v>
      </c>
      <c r="G213" s="10" t="s">
        <v>1466</v>
      </c>
      <c r="H213" s="10" t="s">
        <v>1339</v>
      </c>
      <c r="I213" s="1" t="s">
        <v>3456</v>
      </c>
      <c r="J213" s="1" t="s">
        <v>1347</v>
      </c>
      <c r="K213" s="1" t="s">
        <v>1348</v>
      </c>
      <c r="L213" s="10" t="s">
        <v>1459</v>
      </c>
    </row>
    <row r="214" spans="1:12" x14ac:dyDescent="0.2">
      <c r="A214" s="3">
        <v>45260</v>
      </c>
      <c r="B214" s="1" t="s">
        <v>1411</v>
      </c>
      <c r="C214" s="1" t="s">
        <v>1341</v>
      </c>
      <c r="D214" s="21" t="s">
        <v>1412</v>
      </c>
      <c r="E214" s="4">
        <v>1778.25</v>
      </c>
      <c r="G214" s="10" t="s">
        <v>1466</v>
      </c>
      <c r="H214" s="10" t="s">
        <v>1339</v>
      </c>
      <c r="I214" s="1" t="s">
        <v>1413</v>
      </c>
      <c r="J214" s="1" t="s">
        <v>1347</v>
      </c>
      <c r="K214" s="1" t="s">
        <v>1348</v>
      </c>
      <c r="L214" s="10" t="s">
        <v>1349</v>
      </c>
    </row>
    <row r="215" spans="1:12" x14ac:dyDescent="0.2">
      <c r="A215" s="3">
        <v>45260</v>
      </c>
      <c r="B215" s="1" t="s">
        <v>1235</v>
      </c>
      <c r="C215" s="1" t="s">
        <v>151</v>
      </c>
      <c r="D215" s="20" t="s">
        <v>1431</v>
      </c>
      <c r="E215" s="4">
        <v>149</v>
      </c>
      <c r="G215" s="10" t="s">
        <v>1466</v>
      </c>
      <c r="H215" s="10" t="s">
        <v>1435</v>
      </c>
      <c r="I215" s="1" t="s">
        <v>1430</v>
      </c>
      <c r="J215" s="1" t="s">
        <v>1347</v>
      </c>
      <c r="K215" s="1" t="s">
        <v>1364</v>
      </c>
    </row>
    <row r="216" spans="1:12" x14ac:dyDescent="0.2">
      <c r="A216" s="3">
        <v>45260</v>
      </c>
      <c r="B216" s="1" t="s">
        <v>1473</v>
      </c>
      <c r="D216" s="18"/>
      <c r="E216" s="4">
        <v>71.86</v>
      </c>
      <c r="G216" s="10" t="s">
        <v>1466</v>
      </c>
      <c r="H216" s="10" t="s">
        <v>1416</v>
      </c>
      <c r="I216" s="1" t="s">
        <v>1341</v>
      </c>
      <c r="J216" s="1" t="s">
        <v>1347</v>
      </c>
      <c r="K216" s="1" t="s">
        <v>1516</v>
      </c>
      <c r="L216" s="10" t="s">
        <v>1476</v>
      </c>
    </row>
    <row r="217" spans="1:12" x14ac:dyDescent="0.2">
      <c r="A217" s="3">
        <v>45260</v>
      </c>
      <c r="B217" s="1" t="s">
        <v>3435</v>
      </c>
      <c r="E217" s="4">
        <v>6466.74</v>
      </c>
      <c r="G217" s="10" t="s">
        <v>1466</v>
      </c>
      <c r="H217" s="10" t="s">
        <v>1435</v>
      </c>
      <c r="I217" s="1" t="s">
        <v>1506</v>
      </c>
      <c r="J217" s="1" t="s">
        <v>1347</v>
      </c>
      <c r="K217" s="1" t="s">
        <v>1503</v>
      </c>
      <c r="L217" s="10" t="s">
        <v>1441</v>
      </c>
    </row>
    <row r="218" spans="1:12" x14ac:dyDescent="0.2">
      <c r="A218" s="3">
        <v>45260</v>
      </c>
      <c r="B218" s="1" t="s">
        <v>3442</v>
      </c>
      <c r="E218" s="4">
        <v>1143.2</v>
      </c>
      <c r="G218" s="10" t="s">
        <v>1466</v>
      </c>
      <c r="H218" s="10" t="s">
        <v>1435</v>
      </c>
      <c r="I218" s="1" t="s">
        <v>3428</v>
      </c>
      <c r="J218" s="1" t="s">
        <v>1347</v>
      </c>
      <c r="K218" s="1" t="s">
        <v>1503</v>
      </c>
      <c r="L218" s="10" t="s">
        <v>1441</v>
      </c>
    </row>
    <row r="219" spans="1:12" x14ac:dyDescent="0.2">
      <c r="A219" s="3">
        <v>45260</v>
      </c>
      <c r="B219" s="1" t="s">
        <v>3429</v>
      </c>
      <c r="E219" s="4">
        <v>142.16</v>
      </c>
      <c r="G219" s="10" t="s">
        <v>1466</v>
      </c>
      <c r="H219" s="10" t="s">
        <v>1435</v>
      </c>
      <c r="I219" s="1" t="s">
        <v>3428</v>
      </c>
      <c r="J219" s="1" t="s">
        <v>1347</v>
      </c>
      <c r="K219" s="1" t="s">
        <v>1503</v>
      </c>
      <c r="L219" s="10" t="s">
        <v>1441</v>
      </c>
    </row>
    <row r="220" spans="1:12" x14ac:dyDescent="0.2">
      <c r="A220" s="3">
        <v>45261</v>
      </c>
      <c r="B220" s="1" t="s">
        <v>1354</v>
      </c>
      <c r="C220" s="1" t="s">
        <v>1341</v>
      </c>
      <c r="D220" s="10">
        <v>20036538569</v>
      </c>
      <c r="E220" s="4">
        <v>10948.78</v>
      </c>
      <c r="G220" s="10" t="s">
        <v>1466</v>
      </c>
      <c r="H220" s="10" t="s">
        <v>1339</v>
      </c>
      <c r="I220" s="1" t="s">
        <v>3456</v>
      </c>
      <c r="J220" s="1" t="s">
        <v>1347</v>
      </c>
      <c r="K220" s="1" t="s">
        <v>1348</v>
      </c>
      <c r="L220" s="10" t="s">
        <v>1349</v>
      </c>
    </row>
    <row r="221" spans="1:12" x14ac:dyDescent="0.2">
      <c r="A221" s="3">
        <v>45261</v>
      </c>
      <c r="B221" s="1" t="s">
        <v>1379</v>
      </c>
      <c r="C221" s="1" t="s">
        <v>1341</v>
      </c>
      <c r="D221" s="21" t="s">
        <v>1380</v>
      </c>
      <c r="E221" s="4">
        <v>5993.67</v>
      </c>
      <c r="G221" s="10" t="s">
        <v>1466</v>
      </c>
      <c r="H221" s="10" t="s">
        <v>1339</v>
      </c>
      <c r="I221" s="1" t="s">
        <v>3456</v>
      </c>
      <c r="J221" s="1" t="s">
        <v>1347</v>
      </c>
      <c r="K221" s="1" t="s">
        <v>1348</v>
      </c>
      <c r="L221" s="10" t="s">
        <v>1349</v>
      </c>
    </row>
    <row r="222" spans="1:12" x14ac:dyDescent="0.2">
      <c r="A222" s="3">
        <v>45264</v>
      </c>
      <c r="B222" s="1" t="s">
        <v>1163</v>
      </c>
      <c r="C222" s="1" t="s">
        <v>1341</v>
      </c>
      <c r="D222" s="23" t="s">
        <v>1412</v>
      </c>
      <c r="E222" s="4">
        <v>14000</v>
      </c>
      <c r="G222" s="10" t="s">
        <v>1466</v>
      </c>
      <c r="H222" s="10" t="s">
        <v>1435</v>
      </c>
      <c r="I222" s="1" t="s">
        <v>1436</v>
      </c>
      <c r="J222" s="1" t="s">
        <v>1347</v>
      </c>
      <c r="K222" s="1" t="s">
        <v>1348</v>
      </c>
      <c r="L222" s="10" t="s">
        <v>1457</v>
      </c>
    </row>
    <row r="223" spans="1:12" x14ac:dyDescent="0.2">
      <c r="A223" s="3">
        <v>45264</v>
      </c>
      <c r="B223" s="1" t="s">
        <v>1144</v>
      </c>
      <c r="C223" s="1" t="s">
        <v>1341</v>
      </c>
      <c r="D223" s="23" t="s">
        <v>1412</v>
      </c>
      <c r="E223" s="4">
        <v>573</v>
      </c>
      <c r="G223" s="10" t="s">
        <v>1466</v>
      </c>
      <c r="H223" s="10" t="s">
        <v>1435</v>
      </c>
      <c r="I223" s="1" t="s">
        <v>1439</v>
      </c>
      <c r="J223" s="1" t="s">
        <v>1347</v>
      </c>
      <c r="K223" s="1" t="s">
        <v>1437</v>
      </c>
      <c r="L223" s="10" t="s">
        <v>1463</v>
      </c>
    </row>
    <row r="224" spans="1:12" x14ac:dyDescent="0.2">
      <c r="A224" s="3">
        <v>45264</v>
      </c>
      <c r="B224" s="1" t="s">
        <v>1145</v>
      </c>
      <c r="C224" s="1" t="s">
        <v>1341</v>
      </c>
      <c r="D224" s="23" t="s">
        <v>1412</v>
      </c>
      <c r="E224" s="4">
        <v>300</v>
      </c>
      <c r="G224" s="10" t="s">
        <v>1466</v>
      </c>
      <c r="H224" s="10" t="s">
        <v>1435</v>
      </c>
      <c r="I224" s="1" t="s">
        <v>1512</v>
      </c>
      <c r="J224" s="1" t="s">
        <v>1347</v>
      </c>
      <c r="K224" s="1" t="s">
        <v>1437</v>
      </c>
      <c r="L224" s="10" t="s">
        <v>1463</v>
      </c>
    </row>
    <row r="225" spans="1:12" x14ac:dyDescent="0.2">
      <c r="A225" s="3">
        <v>45264</v>
      </c>
      <c r="B225" s="1" t="s">
        <v>1146</v>
      </c>
      <c r="C225" s="1" t="s">
        <v>151</v>
      </c>
      <c r="D225" s="20" t="s">
        <v>1412</v>
      </c>
      <c r="E225" s="4">
        <v>1234.6300000000001</v>
      </c>
      <c r="G225" s="10" t="s">
        <v>1466</v>
      </c>
      <c r="H225" s="10" t="s">
        <v>1435</v>
      </c>
      <c r="I225" s="1" t="s">
        <v>1438</v>
      </c>
      <c r="J225" s="1" t="s">
        <v>1347</v>
      </c>
      <c r="K225" s="1" t="s">
        <v>1437</v>
      </c>
      <c r="L225" s="10" t="s">
        <v>1462</v>
      </c>
    </row>
    <row r="226" spans="1:12" x14ac:dyDescent="0.2">
      <c r="A226" s="3">
        <v>45264</v>
      </c>
      <c r="B226" s="1" t="s">
        <v>1440</v>
      </c>
      <c r="D226" s="18"/>
      <c r="E226" s="4">
        <v>840</v>
      </c>
      <c r="G226" s="10" t="s">
        <v>1466</v>
      </c>
      <c r="H226" s="10" t="s">
        <v>1435</v>
      </c>
      <c r="I226" s="1" t="s">
        <v>1434</v>
      </c>
      <c r="J226" s="1" t="s">
        <v>1347</v>
      </c>
      <c r="K226" s="1" t="s">
        <v>1348</v>
      </c>
      <c r="L226" s="10" t="s">
        <v>1461</v>
      </c>
    </row>
    <row r="227" spans="1:12" x14ac:dyDescent="0.2">
      <c r="A227" s="3">
        <v>45264</v>
      </c>
      <c r="B227" s="1" t="s">
        <v>1166</v>
      </c>
      <c r="D227" s="18"/>
      <c r="E227" s="4">
        <v>169</v>
      </c>
      <c r="G227" s="10" t="s">
        <v>1466</v>
      </c>
      <c r="H227" s="10" t="s">
        <v>1435</v>
      </c>
      <c r="I227" s="1" t="s">
        <v>1166</v>
      </c>
      <c r="J227" s="1" t="s">
        <v>1347</v>
      </c>
      <c r="K227" s="1" t="s">
        <v>1503</v>
      </c>
      <c r="L227" s="10" t="s">
        <v>1441</v>
      </c>
    </row>
    <row r="228" spans="1:12" x14ac:dyDescent="0.2">
      <c r="A228" s="3">
        <v>45265</v>
      </c>
      <c r="B228" s="1" t="s">
        <v>3420</v>
      </c>
      <c r="E228" s="4">
        <v>8651.9599999999991</v>
      </c>
      <c r="G228" s="10" t="s">
        <v>1466</v>
      </c>
      <c r="H228" s="10" t="s">
        <v>1339</v>
      </c>
      <c r="I228" s="1" t="s">
        <v>3412</v>
      </c>
      <c r="J228" s="1" t="s">
        <v>1347</v>
      </c>
      <c r="K228" s="1" t="s">
        <v>1503</v>
      </c>
    </row>
    <row r="229" spans="1:12" x14ac:dyDescent="0.2">
      <c r="A229" s="3">
        <v>45266</v>
      </c>
      <c r="B229" s="1" t="s">
        <v>1386</v>
      </c>
      <c r="C229" s="1" t="s">
        <v>1341</v>
      </c>
      <c r="D229" s="27" t="s">
        <v>1381</v>
      </c>
      <c r="E229" s="4">
        <v>7503.33</v>
      </c>
      <c r="G229" s="10" t="s">
        <v>1466</v>
      </c>
      <c r="H229" s="10" t="s">
        <v>1339</v>
      </c>
      <c r="I229" s="1" t="s">
        <v>3456</v>
      </c>
      <c r="J229" s="1" t="s">
        <v>1347</v>
      </c>
      <c r="K229" s="1" t="s">
        <v>1348</v>
      </c>
      <c r="L229" s="10" t="s">
        <v>1349</v>
      </c>
    </row>
    <row r="230" spans="1:12" x14ac:dyDescent="0.2">
      <c r="A230" s="3">
        <v>45267</v>
      </c>
      <c r="B230" s="1" t="s">
        <v>1368</v>
      </c>
      <c r="C230" s="1" t="s">
        <v>1341</v>
      </c>
      <c r="D230" s="10">
        <v>2192457</v>
      </c>
      <c r="E230" s="4">
        <v>4656.21</v>
      </c>
      <c r="G230" s="10" t="s">
        <v>1466</v>
      </c>
      <c r="H230" s="10" t="s">
        <v>1339</v>
      </c>
      <c r="I230" s="1" t="s">
        <v>3456</v>
      </c>
      <c r="J230" s="1" t="s">
        <v>1347</v>
      </c>
      <c r="K230" s="1" t="s">
        <v>1348</v>
      </c>
      <c r="L230" s="10" t="s">
        <v>1349</v>
      </c>
    </row>
    <row r="231" spans="1:12" x14ac:dyDescent="0.2">
      <c r="A231" s="3">
        <v>45267</v>
      </c>
      <c r="B231" s="1" t="s">
        <v>1169</v>
      </c>
      <c r="E231" s="4">
        <v>450</v>
      </c>
      <c r="G231" s="10" t="s">
        <v>1466</v>
      </c>
      <c r="H231" s="10" t="s">
        <v>1435</v>
      </c>
      <c r="I231" s="1" t="s">
        <v>1442</v>
      </c>
      <c r="J231" s="1" t="s">
        <v>1347</v>
      </c>
      <c r="K231" s="1" t="s">
        <v>1516</v>
      </c>
      <c r="L231" s="10" t="s">
        <v>1463</v>
      </c>
    </row>
    <row r="232" spans="1:12" x14ac:dyDescent="0.2">
      <c r="A232" s="3">
        <v>45267</v>
      </c>
      <c r="B232" s="1" t="s">
        <v>1448</v>
      </c>
      <c r="C232" s="1" t="s">
        <v>1341</v>
      </c>
      <c r="D232" s="20" t="s">
        <v>1449</v>
      </c>
      <c r="E232" s="4">
        <v>1400</v>
      </c>
      <c r="G232" s="10" t="s">
        <v>1466</v>
      </c>
      <c r="H232" s="10" t="s">
        <v>1435</v>
      </c>
      <c r="I232" s="1" t="s">
        <v>1450</v>
      </c>
      <c r="J232" s="1" t="s">
        <v>1347</v>
      </c>
      <c r="K232" s="1" t="s">
        <v>1503</v>
      </c>
      <c r="L232" s="10" t="s">
        <v>1441</v>
      </c>
    </row>
    <row r="233" spans="1:12" x14ac:dyDescent="0.2">
      <c r="A233" s="3">
        <v>45267</v>
      </c>
      <c r="B233" s="1" t="s">
        <v>1455</v>
      </c>
      <c r="C233" s="1" t="s">
        <v>1341</v>
      </c>
      <c r="D233" s="20" t="s">
        <v>1449</v>
      </c>
      <c r="E233" s="1">
        <v>1618.1</v>
      </c>
      <c r="G233" s="10" t="s">
        <v>1466</v>
      </c>
      <c r="H233" s="10" t="s">
        <v>1435</v>
      </c>
      <c r="I233" s="1" t="s">
        <v>1456</v>
      </c>
      <c r="J233" s="1" t="s">
        <v>1347</v>
      </c>
      <c r="K233" s="1" t="s">
        <v>1516</v>
      </c>
      <c r="L233" s="10" t="s">
        <v>1443</v>
      </c>
    </row>
    <row r="234" spans="1:12" x14ac:dyDescent="0.2">
      <c r="A234" s="3">
        <v>45268</v>
      </c>
      <c r="B234" s="1" t="s">
        <v>1345</v>
      </c>
      <c r="C234" s="1" t="s">
        <v>1341</v>
      </c>
      <c r="D234" s="10">
        <v>20035734765</v>
      </c>
      <c r="E234" s="4">
        <v>9402</v>
      </c>
      <c r="G234" s="10" t="s">
        <v>1466</v>
      </c>
      <c r="H234" s="10" t="s">
        <v>1339</v>
      </c>
      <c r="I234" s="1" t="s">
        <v>3456</v>
      </c>
      <c r="J234" s="1" t="s">
        <v>1347</v>
      </c>
      <c r="K234" s="1" t="s">
        <v>1348</v>
      </c>
      <c r="L234" s="10" t="s">
        <v>1349</v>
      </c>
    </row>
    <row r="235" spans="1:12" x14ac:dyDescent="0.2">
      <c r="A235" s="3">
        <v>45268</v>
      </c>
      <c r="B235" s="1" t="s">
        <v>1358</v>
      </c>
      <c r="C235" s="1" t="s">
        <v>1341</v>
      </c>
      <c r="D235" s="21">
        <v>2192849</v>
      </c>
      <c r="E235" s="4">
        <v>1552.88</v>
      </c>
      <c r="G235" s="10" t="s">
        <v>1466</v>
      </c>
      <c r="H235" s="10" t="s">
        <v>1339</v>
      </c>
      <c r="I235" s="1" t="s">
        <v>3456</v>
      </c>
      <c r="J235" s="1" t="s">
        <v>1347</v>
      </c>
      <c r="K235" s="1" t="s">
        <v>1348</v>
      </c>
      <c r="L235" s="10" t="s">
        <v>1349</v>
      </c>
    </row>
    <row r="236" spans="1:12" x14ac:dyDescent="0.2">
      <c r="A236" s="3">
        <v>45268</v>
      </c>
      <c r="B236" s="1" t="s">
        <v>1363</v>
      </c>
      <c r="C236" s="1" t="s">
        <v>1341</v>
      </c>
      <c r="D236" s="21">
        <v>2192846</v>
      </c>
      <c r="E236" s="4">
        <v>1552.88</v>
      </c>
      <c r="G236" s="10" t="s">
        <v>1466</v>
      </c>
      <c r="H236" s="10" t="s">
        <v>1339</v>
      </c>
      <c r="I236" s="1" t="s">
        <v>3456</v>
      </c>
      <c r="J236" s="1" t="s">
        <v>1347</v>
      </c>
      <c r="K236" s="1" t="s">
        <v>1348</v>
      </c>
      <c r="L236" s="10" t="s">
        <v>1349</v>
      </c>
    </row>
    <row r="237" spans="1:12" x14ac:dyDescent="0.2">
      <c r="A237" s="3">
        <v>45271</v>
      </c>
      <c r="B237" s="1" t="s">
        <v>1497</v>
      </c>
      <c r="C237" s="1" t="s">
        <v>1341</v>
      </c>
      <c r="D237" s="23" t="s">
        <v>1492</v>
      </c>
      <c r="E237" s="4">
        <v>10786.99</v>
      </c>
      <c r="G237" s="10" t="s">
        <v>1466</v>
      </c>
      <c r="H237" s="10" t="s">
        <v>1339</v>
      </c>
      <c r="I237" s="1" t="s">
        <v>3456</v>
      </c>
      <c r="J237" s="1" t="s">
        <v>1347</v>
      </c>
      <c r="K237" s="1" t="s">
        <v>1348</v>
      </c>
      <c r="L237" s="10" t="s">
        <v>1460</v>
      </c>
    </row>
    <row r="238" spans="1:12" x14ac:dyDescent="0.2">
      <c r="A238" s="3">
        <v>45271</v>
      </c>
      <c r="B238" s="1" t="s">
        <v>1491</v>
      </c>
      <c r="C238" s="1" t="s">
        <v>1341</v>
      </c>
      <c r="D238" s="23" t="s">
        <v>1487</v>
      </c>
      <c r="E238" s="4">
        <v>10786.99</v>
      </c>
      <c r="G238" s="10" t="s">
        <v>1466</v>
      </c>
      <c r="H238" s="10" t="s">
        <v>1339</v>
      </c>
      <c r="I238" s="1" t="s">
        <v>3456</v>
      </c>
      <c r="J238" s="1" t="s">
        <v>1347</v>
      </c>
      <c r="K238" s="1" t="s">
        <v>1348</v>
      </c>
      <c r="L238" s="10" t="s">
        <v>1460</v>
      </c>
    </row>
    <row r="239" spans="1:12" x14ac:dyDescent="0.2">
      <c r="A239" s="3">
        <v>45271</v>
      </c>
      <c r="B239" s="1" t="s">
        <v>1179</v>
      </c>
      <c r="D239" s="18"/>
      <c r="E239" s="4">
        <v>272.95</v>
      </c>
      <c r="G239" s="10" t="s">
        <v>1466</v>
      </c>
      <c r="H239" s="10" t="s">
        <v>1435</v>
      </c>
      <c r="I239" s="1" t="s">
        <v>1499</v>
      </c>
      <c r="J239" s="1" t="s">
        <v>1347</v>
      </c>
      <c r="K239" s="1" t="s">
        <v>1516</v>
      </c>
      <c r="L239" s="10" t="s">
        <v>1464</v>
      </c>
    </row>
    <row r="240" spans="1:12" x14ac:dyDescent="0.2">
      <c r="A240" s="3">
        <v>45271</v>
      </c>
      <c r="B240" s="1" t="s">
        <v>1180</v>
      </c>
      <c r="D240" s="18"/>
      <c r="E240" s="4">
        <v>155</v>
      </c>
      <c r="G240" s="10" t="s">
        <v>1466</v>
      </c>
      <c r="H240" s="10" t="s">
        <v>1435</v>
      </c>
      <c r="I240" s="1" t="s">
        <v>1499</v>
      </c>
      <c r="J240" s="1" t="s">
        <v>1347</v>
      </c>
      <c r="K240" s="1" t="s">
        <v>1516</v>
      </c>
      <c r="L240" s="10" t="s">
        <v>1464</v>
      </c>
    </row>
    <row r="241" spans="1:12" x14ac:dyDescent="0.2">
      <c r="A241" s="3">
        <v>45271</v>
      </c>
      <c r="B241" s="1" t="s">
        <v>1213</v>
      </c>
      <c r="D241" s="18"/>
      <c r="E241" s="4">
        <v>1000</v>
      </c>
      <c r="G241" s="10" t="s">
        <v>1466</v>
      </c>
      <c r="H241" s="10" t="s">
        <v>1435</v>
      </c>
      <c r="I241" s="1" t="s">
        <v>1509</v>
      </c>
      <c r="J241" s="1" t="s">
        <v>1347</v>
      </c>
      <c r="K241" s="1" t="s">
        <v>1516</v>
      </c>
      <c r="L241" s="10" t="s">
        <v>1468</v>
      </c>
    </row>
    <row r="242" spans="1:12" x14ac:dyDescent="0.2">
      <c r="A242" s="3">
        <v>45271</v>
      </c>
      <c r="B242" s="1" t="s">
        <v>1182</v>
      </c>
      <c r="D242" s="18"/>
      <c r="E242" s="4">
        <v>5000</v>
      </c>
      <c r="G242" s="10" t="s">
        <v>1466</v>
      </c>
      <c r="H242" s="10" t="s">
        <v>1435</v>
      </c>
      <c r="I242" s="1" t="s">
        <v>1498</v>
      </c>
      <c r="J242" s="1" t="s">
        <v>1417</v>
      </c>
      <c r="K242" s="1" t="s">
        <v>1348</v>
      </c>
      <c r="L242" s="10" t="s">
        <v>1469</v>
      </c>
    </row>
    <row r="243" spans="1:12" x14ac:dyDescent="0.2">
      <c r="A243" s="3">
        <v>45271</v>
      </c>
      <c r="B243" s="1" t="s">
        <v>1181</v>
      </c>
      <c r="D243" s="18"/>
      <c r="E243" s="4">
        <v>100</v>
      </c>
      <c r="G243" s="10" t="s">
        <v>1466</v>
      </c>
      <c r="H243" s="10" t="s">
        <v>1435</v>
      </c>
      <c r="I243" s="1" t="s">
        <v>1498</v>
      </c>
      <c r="J243" s="1" t="s">
        <v>1417</v>
      </c>
      <c r="K243" s="1" t="s">
        <v>1437</v>
      </c>
      <c r="L243" s="10" t="s">
        <v>1470</v>
      </c>
    </row>
    <row r="244" spans="1:12" x14ac:dyDescent="0.2">
      <c r="A244" s="3">
        <v>45271</v>
      </c>
      <c r="B244" s="1" t="s">
        <v>1156</v>
      </c>
      <c r="D244" s="28"/>
      <c r="E244" s="4">
        <v>65.78</v>
      </c>
      <c r="G244" s="10" t="s">
        <v>1466</v>
      </c>
      <c r="H244" s="10" t="s">
        <v>1435</v>
      </c>
      <c r="I244" s="1" t="s">
        <v>1502</v>
      </c>
      <c r="J244" s="1" t="s">
        <v>1347</v>
      </c>
      <c r="K244" s="1" t="s">
        <v>1437</v>
      </c>
      <c r="L244" s="10" t="s">
        <v>3387</v>
      </c>
    </row>
    <row r="245" spans="1:12" x14ac:dyDescent="0.2">
      <c r="A245" s="3">
        <v>45273</v>
      </c>
      <c r="B245" s="1" t="s">
        <v>1373</v>
      </c>
      <c r="C245" s="1" t="s">
        <v>1341</v>
      </c>
      <c r="D245" s="10">
        <v>2192458</v>
      </c>
      <c r="E245" s="4">
        <v>4656.21</v>
      </c>
      <c r="G245" s="10" t="s">
        <v>1466</v>
      </c>
      <c r="H245" s="10" t="s">
        <v>1339</v>
      </c>
      <c r="I245" s="1" t="s">
        <v>3456</v>
      </c>
      <c r="J245" s="1" t="s">
        <v>1347</v>
      </c>
      <c r="K245" s="1" t="s">
        <v>1348</v>
      </c>
      <c r="L245" s="10" t="s">
        <v>1349</v>
      </c>
    </row>
    <row r="246" spans="1:12" x14ac:dyDescent="0.2">
      <c r="A246" s="3">
        <v>45275</v>
      </c>
      <c r="B246" s="1" t="s">
        <v>1218</v>
      </c>
      <c r="D246" s="18"/>
      <c r="E246" s="4">
        <v>275.5</v>
      </c>
      <c r="G246" s="10" t="s">
        <v>1466</v>
      </c>
      <c r="H246" s="10" t="s">
        <v>1435</v>
      </c>
      <c r="I246" s="1" t="s">
        <v>1514</v>
      </c>
      <c r="J246" s="1" t="s">
        <v>1347</v>
      </c>
      <c r="K246" s="1" t="s">
        <v>1503</v>
      </c>
      <c r="L246" s="10" t="s">
        <v>1472</v>
      </c>
    </row>
    <row r="247" spans="1:12" x14ac:dyDescent="0.2">
      <c r="A247" s="3">
        <v>45275</v>
      </c>
      <c r="B247" s="1" t="s">
        <v>1217</v>
      </c>
      <c r="D247" s="18"/>
      <c r="E247" s="4">
        <v>173.6</v>
      </c>
      <c r="G247" s="10" t="s">
        <v>1466</v>
      </c>
      <c r="H247" s="10" t="s">
        <v>1435</v>
      </c>
      <c r="I247" s="1" t="s">
        <v>1438</v>
      </c>
      <c r="J247" s="1" t="s">
        <v>1347</v>
      </c>
      <c r="K247" s="1" t="s">
        <v>1503</v>
      </c>
      <c r="L247" s="10" t="s">
        <v>1472</v>
      </c>
    </row>
    <row r="248" spans="1:12" x14ac:dyDescent="0.2">
      <c r="A248" s="3">
        <v>45275</v>
      </c>
      <c r="B248" s="1" t="s">
        <v>1270</v>
      </c>
      <c r="D248" s="28"/>
      <c r="E248" s="4">
        <v>400</v>
      </c>
      <c r="G248" s="10" t="s">
        <v>1466</v>
      </c>
      <c r="H248" s="10" t="s">
        <v>1435</v>
      </c>
      <c r="I248" s="1" t="s">
        <v>1501</v>
      </c>
      <c r="J248" s="1" t="s">
        <v>1347</v>
      </c>
      <c r="K248" s="1" t="s">
        <v>1516</v>
      </c>
      <c r="L248" s="10" t="s">
        <v>3387</v>
      </c>
    </row>
    <row r="249" spans="1:12" x14ac:dyDescent="0.2">
      <c r="A249" s="3">
        <v>45278</v>
      </c>
      <c r="B249" s="1" t="s">
        <v>1157</v>
      </c>
      <c r="D249" s="18"/>
      <c r="E249" s="4">
        <v>350.33</v>
      </c>
      <c r="G249" s="10" t="s">
        <v>1466</v>
      </c>
      <c r="H249" s="10" t="s">
        <v>1435</v>
      </c>
      <c r="I249" s="1" t="s">
        <v>1499</v>
      </c>
      <c r="J249" s="1" t="s">
        <v>1347</v>
      </c>
      <c r="K249" s="1" t="s">
        <v>1516</v>
      </c>
      <c r="L249" s="10" t="s">
        <v>1464</v>
      </c>
    </row>
    <row r="250" spans="1:12" x14ac:dyDescent="0.2">
      <c r="A250" s="3">
        <v>45278</v>
      </c>
      <c r="B250" s="1" t="s">
        <v>3373</v>
      </c>
      <c r="D250" s="18"/>
      <c r="E250" s="4">
        <v>800</v>
      </c>
      <c r="G250" s="10" t="s">
        <v>1466</v>
      </c>
      <c r="H250" s="10" t="s">
        <v>1416</v>
      </c>
      <c r="I250" s="1" t="s">
        <v>1500</v>
      </c>
      <c r="J250" s="1" t="s">
        <v>1347</v>
      </c>
      <c r="K250" s="1" t="s">
        <v>1516</v>
      </c>
      <c r="L250" s="10" t="s">
        <v>3374</v>
      </c>
    </row>
    <row r="251" spans="1:12" x14ac:dyDescent="0.2">
      <c r="A251" s="3">
        <v>45278</v>
      </c>
      <c r="B251" s="1" t="s">
        <v>1163</v>
      </c>
      <c r="C251" s="1" t="s">
        <v>1341</v>
      </c>
      <c r="D251" s="23" t="s">
        <v>1412</v>
      </c>
      <c r="E251" s="4">
        <v>25000</v>
      </c>
      <c r="G251" s="10" t="s">
        <v>1466</v>
      </c>
      <c r="H251" s="10" t="s">
        <v>1435</v>
      </c>
      <c r="I251" s="1" t="s">
        <v>1436</v>
      </c>
      <c r="J251" s="1" t="s">
        <v>1347</v>
      </c>
      <c r="K251" s="1" t="s">
        <v>1348</v>
      </c>
      <c r="L251" s="10" t="s">
        <v>1457</v>
      </c>
    </row>
    <row r="252" spans="1:12" x14ac:dyDescent="0.2">
      <c r="A252" s="3">
        <v>45280</v>
      </c>
      <c r="B252" s="1" t="s">
        <v>1465</v>
      </c>
      <c r="D252" s="18"/>
      <c r="E252" s="4">
        <v>137.30000000000001</v>
      </c>
      <c r="G252" s="10" t="s">
        <v>1466</v>
      </c>
      <c r="H252" s="10" t="s">
        <v>1435</v>
      </c>
      <c r="I252" s="1" t="s">
        <v>1499</v>
      </c>
      <c r="J252" s="1" t="s">
        <v>1347</v>
      </c>
      <c r="K252" s="1" t="s">
        <v>1516</v>
      </c>
      <c r="L252" s="10" t="s">
        <v>1464</v>
      </c>
    </row>
    <row r="253" spans="1:12" x14ac:dyDescent="0.2">
      <c r="A253" s="3">
        <v>45280</v>
      </c>
      <c r="B253" s="1" t="s">
        <v>1160</v>
      </c>
      <c r="D253" s="18"/>
      <c r="E253" s="4">
        <v>350.33</v>
      </c>
      <c r="G253" s="10" t="s">
        <v>1466</v>
      </c>
      <c r="H253" s="10" t="s">
        <v>1435</v>
      </c>
      <c r="I253" s="1" t="s">
        <v>1499</v>
      </c>
      <c r="J253" s="1" t="s">
        <v>1347</v>
      </c>
      <c r="K253" s="1" t="s">
        <v>1516</v>
      </c>
      <c r="L253" s="10" t="s">
        <v>1467</v>
      </c>
    </row>
    <row r="254" spans="1:12" x14ac:dyDescent="0.2">
      <c r="A254" s="3">
        <v>45280</v>
      </c>
      <c r="B254" s="1" t="s">
        <v>1221</v>
      </c>
      <c r="D254" s="18"/>
      <c r="E254" s="4">
        <v>814.03</v>
      </c>
      <c r="G254" s="10" t="s">
        <v>1466</v>
      </c>
      <c r="H254" s="10" t="s">
        <v>1435</v>
      </c>
      <c r="I254" s="1" t="s">
        <v>1511</v>
      </c>
      <c r="J254" s="1" t="s">
        <v>1347</v>
      </c>
      <c r="K254" s="1" t="s">
        <v>1503</v>
      </c>
      <c r="L254" s="10" t="s">
        <v>1472</v>
      </c>
    </row>
    <row r="255" spans="1:12" x14ac:dyDescent="0.2">
      <c r="A255" s="3">
        <v>45280</v>
      </c>
      <c r="B255" s="1" t="s">
        <v>1219</v>
      </c>
      <c r="D255" s="18"/>
      <c r="E255" s="4">
        <v>397.5</v>
      </c>
      <c r="G255" s="10" t="s">
        <v>1466</v>
      </c>
      <c r="H255" s="10" t="s">
        <v>1435</v>
      </c>
      <c r="I255" s="1" t="s">
        <v>1438</v>
      </c>
      <c r="J255" s="1" t="s">
        <v>1347</v>
      </c>
      <c r="K255" s="1" t="s">
        <v>1503</v>
      </c>
      <c r="L255" s="10" t="s">
        <v>1472</v>
      </c>
    </row>
    <row r="256" spans="1:12" x14ac:dyDescent="0.2">
      <c r="A256" s="3">
        <v>45280</v>
      </c>
      <c r="B256" s="1" t="s">
        <v>1189</v>
      </c>
      <c r="D256" s="28"/>
      <c r="E256" s="4">
        <v>8000</v>
      </c>
      <c r="G256" s="10" t="s">
        <v>1466</v>
      </c>
      <c r="H256" s="10" t="s">
        <v>1416</v>
      </c>
      <c r="I256" s="1" t="s">
        <v>1500</v>
      </c>
      <c r="J256" s="1" t="s">
        <v>1347</v>
      </c>
      <c r="K256" s="1" t="s">
        <v>1516</v>
      </c>
      <c r="L256" s="10" t="s">
        <v>1464</v>
      </c>
    </row>
    <row r="257" spans="1:12" x14ac:dyDescent="0.2">
      <c r="A257" s="3">
        <v>45280</v>
      </c>
      <c r="B257" s="1" t="s">
        <v>3411</v>
      </c>
      <c r="E257" s="4">
        <v>6089.86</v>
      </c>
      <c r="G257" s="10" t="s">
        <v>1466</v>
      </c>
      <c r="H257" s="10" t="s">
        <v>1435</v>
      </c>
      <c r="I257" s="1" t="s">
        <v>3412</v>
      </c>
      <c r="J257" s="1" t="s">
        <v>1347</v>
      </c>
      <c r="K257" s="1" t="s">
        <v>1503</v>
      </c>
    </row>
    <row r="258" spans="1:12" x14ac:dyDescent="0.2">
      <c r="A258" s="3">
        <v>45285</v>
      </c>
      <c r="B258" s="1" t="s">
        <v>1391</v>
      </c>
      <c r="C258" s="1" t="s">
        <v>1341</v>
      </c>
      <c r="D258" s="23" t="s">
        <v>1392</v>
      </c>
      <c r="E258" s="4">
        <v>6043.39</v>
      </c>
      <c r="G258" s="10" t="s">
        <v>1466</v>
      </c>
      <c r="H258" s="10" t="s">
        <v>1339</v>
      </c>
      <c r="I258" s="1" t="s">
        <v>3456</v>
      </c>
      <c r="J258" s="1" t="s">
        <v>1347</v>
      </c>
      <c r="K258" s="1" t="s">
        <v>1348</v>
      </c>
      <c r="L258" s="10" t="s">
        <v>1349</v>
      </c>
    </row>
    <row r="259" spans="1:12" x14ac:dyDescent="0.2">
      <c r="A259" s="3">
        <v>45285</v>
      </c>
      <c r="B259" s="1" t="s">
        <v>1192</v>
      </c>
      <c r="C259" s="1" t="s">
        <v>151</v>
      </c>
      <c r="D259" s="18">
        <v>0</v>
      </c>
      <c r="E259" s="4">
        <v>1805.69</v>
      </c>
      <c r="G259" s="10" t="s">
        <v>1466</v>
      </c>
      <c r="H259" s="10" t="s">
        <v>1416</v>
      </c>
      <c r="I259" s="1" t="s">
        <v>1434</v>
      </c>
      <c r="J259" s="1" t="s">
        <v>1347</v>
      </c>
      <c r="K259" s="1" t="s">
        <v>1348</v>
      </c>
      <c r="L259" s="10" t="s">
        <v>1423</v>
      </c>
    </row>
    <row r="260" spans="1:12" x14ac:dyDescent="0.2">
      <c r="A260" s="3">
        <v>45286</v>
      </c>
      <c r="B260" s="1" t="s">
        <v>1400</v>
      </c>
      <c r="C260" s="1" t="s">
        <v>1341</v>
      </c>
      <c r="D260" s="23" t="s">
        <v>1374</v>
      </c>
      <c r="E260" s="4">
        <v>7668.63</v>
      </c>
      <c r="G260" s="10" t="s">
        <v>1466</v>
      </c>
      <c r="H260" s="10" t="s">
        <v>1339</v>
      </c>
      <c r="I260" s="1" t="s">
        <v>3456</v>
      </c>
      <c r="J260" s="1" t="s">
        <v>1347</v>
      </c>
      <c r="K260" s="1" t="s">
        <v>1348</v>
      </c>
      <c r="L260" s="10" t="s">
        <v>1349</v>
      </c>
    </row>
    <row r="261" spans="1:12" x14ac:dyDescent="0.2">
      <c r="A261" s="3">
        <v>45288</v>
      </c>
      <c r="B261" s="1" t="s">
        <v>1433</v>
      </c>
      <c r="C261" s="1" t="s">
        <v>151</v>
      </c>
      <c r="D261" s="18"/>
      <c r="E261" s="4">
        <v>65.599999999999994</v>
      </c>
      <c r="G261" s="10" t="s">
        <v>1466</v>
      </c>
      <c r="H261" s="10" t="s">
        <v>1435</v>
      </c>
      <c r="I261" s="1" t="s">
        <v>3458</v>
      </c>
      <c r="J261" s="1" t="s">
        <v>1347</v>
      </c>
      <c r="K261" s="1" t="s">
        <v>1364</v>
      </c>
      <c r="L261" s="10" t="s">
        <v>1423</v>
      </c>
    </row>
    <row r="262" spans="1:12" x14ac:dyDescent="0.2">
      <c r="A262" s="3">
        <v>45289</v>
      </c>
      <c r="B262" s="1" t="s">
        <v>3436</v>
      </c>
      <c r="E262" s="4">
        <v>6466.74</v>
      </c>
      <c r="G262" s="10" t="s">
        <v>1466</v>
      </c>
      <c r="H262" s="10" t="s">
        <v>1435</v>
      </c>
      <c r="I262" s="1" t="s">
        <v>1506</v>
      </c>
      <c r="J262" s="1" t="s">
        <v>1347</v>
      </c>
      <c r="K262" s="1" t="s">
        <v>1503</v>
      </c>
      <c r="L262" s="10" t="s">
        <v>1441</v>
      </c>
    </row>
    <row r="263" spans="1:12" x14ac:dyDescent="0.2">
      <c r="A263" s="3">
        <v>45289</v>
      </c>
      <c r="B263" s="1" t="s">
        <v>3443</v>
      </c>
      <c r="E263" s="4">
        <v>1143.2</v>
      </c>
      <c r="G263" s="10" t="s">
        <v>1466</v>
      </c>
      <c r="H263" s="10" t="s">
        <v>1435</v>
      </c>
      <c r="I263" s="1" t="s">
        <v>3428</v>
      </c>
      <c r="J263" s="1" t="s">
        <v>1347</v>
      </c>
      <c r="K263" s="1" t="s">
        <v>1503</v>
      </c>
      <c r="L263" s="10" t="s">
        <v>1441</v>
      </c>
    </row>
    <row r="264" spans="1:12" x14ac:dyDescent="0.2">
      <c r="A264" s="3">
        <v>45289</v>
      </c>
      <c r="B264" s="1" t="s">
        <v>3429</v>
      </c>
      <c r="E264" s="4">
        <v>142.16</v>
      </c>
      <c r="G264" s="10" t="s">
        <v>1466</v>
      </c>
      <c r="H264" s="10" t="s">
        <v>1435</v>
      </c>
      <c r="I264" s="1" t="s">
        <v>3428</v>
      </c>
      <c r="J264" s="1" t="s">
        <v>1347</v>
      </c>
      <c r="K264" s="1" t="s">
        <v>1503</v>
      </c>
      <c r="L264" s="10" t="s">
        <v>1441</v>
      </c>
    </row>
    <row r="265" spans="1:12" x14ac:dyDescent="0.2">
      <c r="A265" s="3">
        <v>45292</v>
      </c>
      <c r="B265" s="1" t="s">
        <v>1405</v>
      </c>
      <c r="C265" s="1" t="s">
        <v>1341</v>
      </c>
      <c r="D265" s="21" t="s">
        <v>1415</v>
      </c>
      <c r="E265" s="4">
        <v>3425.09</v>
      </c>
      <c r="G265" s="10" t="s">
        <v>1466</v>
      </c>
      <c r="H265" s="10" t="s">
        <v>1339</v>
      </c>
      <c r="I265" s="1" t="s">
        <v>3456</v>
      </c>
      <c r="J265" s="1" t="s">
        <v>1347</v>
      </c>
      <c r="K265" s="1" t="s">
        <v>1348</v>
      </c>
      <c r="L265" s="10" t="s">
        <v>1459</v>
      </c>
    </row>
    <row r="266" spans="1:12" x14ac:dyDescent="0.2">
      <c r="A266" s="3">
        <v>45292</v>
      </c>
      <c r="B266" s="1" t="s">
        <v>1235</v>
      </c>
      <c r="C266" s="1" t="s">
        <v>151</v>
      </c>
      <c r="D266" s="20" t="s">
        <v>1431</v>
      </c>
      <c r="E266" s="4">
        <v>149</v>
      </c>
      <c r="G266" s="10" t="s">
        <v>1466</v>
      </c>
      <c r="H266" s="10" t="s">
        <v>1435</v>
      </c>
      <c r="I266" s="1" t="s">
        <v>1430</v>
      </c>
      <c r="J266" s="1" t="s">
        <v>1347</v>
      </c>
      <c r="K266" s="1" t="s">
        <v>1364</v>
      </c>
    </row>
    <row r="267" spans="1:12" x14ac:dyDescent="0.2">
      <c r="A267" s="3">
        <v>45292</v>
      </c>
      <c r="B267" s="1" t="s">
        <v>1473</v>
      </c>
      <c r="D267" s="18"/>
      <c r="E267" s="4">
        <v>71.86</v>
      </c>
      <c r="G267" s="10" t="s">
        <v>1466</v>
      </c>
      <c r="H267" s="10" t="s">
        <v>1416</v>
      </c>
      <c r="I267" s="1" t="s">
        <v>1341</v>
      </c>
      <c r="J267" s="1" t="s">
        <v>1347</v>
      </c>
      <c r="K267" s="1" t="s">
        <v>1516</v>
      </c>
      <c r="L267" s="10" t="s">
        <v>1476</v>
      </c>
    </row>
    <row r="268" spans="1:12" x14ac:dyDescent="0.2">
      <c r="A268" s="3">
        <v>45306</v>
      </c>
      <c r="B268" s="1" t="s">
        <v>1480</v>
      </c>
      <c r="D268" s="18"/>
      <c r="E268" s="4">
        <v>100</v>
      </c>
      <c r="G268" s="10" t="s">
        <v>1466</v>
      </c>
      <c r="H268" s="10" t="s">
        <v>1435</v>
      </c>
      <c r="I268" s="1" t="s">
        <v>1481</v>
      </c>
      <c r="J268" s="1" t="s">
        <v>1417</v>
      </c>
      <c r="K268" s="1" t="s">
        <v>1348</v>
      </c>
      <c r="L268" s="10" t="s">
        <v>3380</v>
      </c>
    </row>
    <row r="269" spans="1:12" x14ac:dyDescent="0.2">
      <c r="A269" s="3">
        <v>45308</v>
      </c>
      <c r="B269" s="1" t="s">
        <v>1482</v>
      </c>
      <c r="D269" s="18"/>
      <c r="E269" s="4">
        <v>150</v>
      </c>
      <c r="G269" s="10" t="s">
        <v>1466</v>
      </c>
      <c r="H269" s="10" t="s">
        <v>1435</v>
      </c>
      <c r="I269" s="1" t="s">
        <v>1481</v>
      </c>
      <c r="J269" s="1" t="s">
        <v>1417</v>
      </c>
      <c r="K269" s="1" t="s">
        <v>1348</v>
      </c>
      <c r="L269" s="10" t="s">
        <v>3380</v>
      </c>
    </row>
    <row r="270" spans="1:12" x14ac:dyDescent="0.2">
      <c r="A270" s="3">
        <v>45355</v>
      </c>
      <c r="B270" s="1" t="s">
        <v>1483</v>
      </c>
      <c r="D270" s="18"/>
      <c r="E270" s="4">
        <v>450</v>
      </c>
      <c r="G270" s="10" t="s">
        <v>1466</v>
      </c>
      <c r="H270" s="10" t="s">
        <v>1435</v>
      </c>
      <c r="I270" s="1" t="s">
        <v>1481</v>
      </c>
      <c r="J270" s="1" t="s">
        <v>1417</v>
      </c>
      <c r="K270" s="1" t="s">
        <v>1348</v>
      </c>
      <c r="L270" s="10" t="s">
        <v>3380</v>
      </c>
    </row>
    <row r="271" spans="1:12" x14ac:dyDescent="0.2">
      <c r="A271" s="3">
        <v>45376</v>
      </c>
      <c r="B271" s="1" t="s">
        <v>1480</v>
      </c>
      <c r="D271" s="18"/>
      <c r="E271" s="4">
        <v>100</v>
      </c>
      <c r="G271" s="10" t="s">
        <v>1466</v>
      </c>
      <c r="H271" s="10" t="s">
        <v>1435</v>
      </c>
      <c r="I271" s="1" t="s">
        <v>1481</v>
      </c>
      <c r="J271" s="1" t="s">
        <v>1417</v>
      </c>
      <c r="K271" s="1" t="s">
        <v>1348</v>
      </c>
      <c r="L271" s="10" t="s">
        <v>3380</v>
      </c>
    </row>
    <row r="272" spans="1:12" x14ac:dyDescent="0.2">
      <c r="A272" s="3">
        <v>45461</v>
      </c>
      <c r="B272" s="1" t="s">
        <v>1482</v>
      </c>
      <c r="D272" s="18"/>
      <c r="E272" s="4">
        <v>150</v>
      </c>
      <c r="G272" s="10" t="s">
        <v>1466</v>
      </c>
      <c r="H272" s="10" t="s">
        <v>1435</v>
      </c>
      <c r="I272" s="1" t="s">
        <v>1481</v>
      </c>
      <c r="J272" s="1" t="s">
        <v>1417</v>
      </c>
      <c r="K272" s="1" t="s">
        <v>1348</v>
      </c>
      <c r="L272" s="10" t="s">
        <v>3380</v>
      </c>
    </row>
    <row r="273" spans="1:12" x14ac:dyDescent="0.2">
      <c r="A273" s="3">
        <v>44927</v>
      </c>
      <c r="B273" s="1" t="s">
        <v>1309</v>
      </c>
      <c r="D273" s="1"/>
      <c r="E273" s="4">
        <v>10948.78</v>
      </c>
      <c r="F273" s="3">
        <v>44928</v>
      </c>
      <c r="G273" s="10" t="s">
        <v>1338</v>
      </c>
      <c r="H273" s="10" t="s">
        <v>1339</v>
      </c>
      <c r="I273" s="1" t="s">
        <v>3456</v>
      </c>
      <c r="J273" s="1" t="s">
        <v>1347</v>
      </c>
      <c r="K273" s="1" t="s">
        <v>1348</v>
      </c>
      <c r="L273" s="10" t="s">
        <v>1340</v>
      </c>
    </row>
    <row r="274" spans="1:12" x14ac:dyDescent="0.2">
      <c r="A274" s="3">
        <v>44927</v>
      </c>
      <c r="B274" s="1" t="s">
        <v>1142</v>
      </c>
      <c r="D274" s="1"/>
      <c r="E274" s="4">
        <v>5993.67</v>
      </c>
      <c r="F274" s="3">
        <v>44928</v>
      </c>
      <c r="G274" s="10" t="s">
        <v>1338</v>
      </c>
      <c r="H274" s="10" t="s">
        <v>1339</v>
      </c>
      <c r="I274" s="1" t="s">
        <v>3456</v>
      </c>
      <c r="J274" s="1" t="s">
        <v>1347</v>
      </c>
      <c r="K274" s="1" t="s">
        <v>1348</v>
      </c>
    </row>
    <row r="275" spans="1:12" x14ac:dyDescent="0.2">
      <c r="A275" s="3">
        <v>44927</v>
      </c>
      <c r="B275" s="1" t="s">
        <v>1143</v>
      </c>
      <c r="D275" s="1"/>
      <c r="E275" s="4">
        <v>961.62</v>
      </c>
      <c r="F275" s="3">
        <v>44928</v>
      </c>
      <c r="G275" s="10" t="s">
        <v>1338</v>
      </c>
      <c r="H275" s="10" t="s">
        <v>1416</v>
      </c>
      <c r="I275" s="1" t="s">
        <v>3457</v>
      </c>
      <c r="J275" s="1" t="s">
        <v>1417</v>
      </c>
      <c r="K275" s="1" t="s">
        <v>1348</v>
      </c>
    </row>
    <row r="276" spans="1:12" x14ac:dyDescent="0.2">
      <c r="A276" s="3">
        <v>44928</v>
      </c>
      <c r="B276" s="1" t="s">
        <v>1310</v>
      </c>
      <c r="D276" s="1"/>
      <c r="E276" s="4">
        <v>532</v>
      </c>
      <c r="F276" s="3">
        <v>44928</v>
      </c>
      <c r="G276" s="10" t="s">
        <v>1338</v>
      </c>
      <c r="H276" s="10" t="s">
        <v>1416</v>
      </c>
      <c r="I276" s="1" t="s">
        <v>3457</v>
      </c>
      <c r="J276" s="1" t="s">
        <v>1417</v>
      </c>
      <c r="K276" s="1" t="s">
        <v>1348</v>
      </c>
    </row>
    <row r="277" spans="1:12" x14ac:dyDescent="0.2">
      <c r="A277" s="3">
        <v>44930</v>
      </c>
      <c r="B277" s="1" t="s">
        <v>1144</v>
      </c>
      <c r="D277" s="1"/>
      <c r="E277" s="4">
        <v>572.88</v>
      </c>
      <c r="F277" s="3">
        <v>44930</v>
      </c>
      <c r="G277" s="10" t="s">
        <v>1338</v>
      </c>
      <c r="H277" s="10" t="s">
        <v>1416</v>
      </c>
      <c r="I277" s="1" t="s">
        <v>1439</v>
      </c>
      <c r="J277" s="1" t="s">
        <v>1347</v>
      </c>
      <c r="K277" s="1" t="s">
        <v>1437</v>
      </c>
    </row>
    <row r="278" spans="1:12" x14ac:dyDescent="0.2">
      <c r="A278" s="3">
        <v>44930</v>
      </c>
      <c r="B278" s="1" t="s">
        <v>1145</v>
      </c>
      <c r="D278" s="1"/>
      <c r="E278" s="4">
        <v>300</v>
      </c>
      <c r="F278" s="3">
        <v>44930</v>
      </c>
      <c r="G278" s="10" t="s">
        <v>1338</v>
      </c>
      <c r="H278" s="10" t="s">
        <v>1416</v>
      </c>
      <c r="I278" s="1" t="s">
        <v>1512</v>
      </c>
      <c r="J278" s="1" t="s">
        <v>1347</v>
      </c>
      <c r="K278" s="1" t="s">
        <v>1437</v>
      </c>
    </row>
    <row r="279" spans="1:12" x14ac:dyDescent="0.2">
      <c r="A279" s="3">
        <v>44930</v>
      </c>
      <c r="B279" s="1" t="s">
        <v>1146</v>
      </c>
      <c r="D279" s="1"/>
      <c r="E279" s="4">
        <v>989.62</v>
      </c>
      <c r="F279" s="3">
        <v>44930</v>
      </c>
      <c r="G279" s="10" t="s">
        <v>1338</v>
      </c>
      <c r="H279" s="10" t="s">
        <v>1416</v>
      </c>
      <c r="I279" s="1" t="s">
        <v>1438</v>
      </c>
      <c r="J279" s="1" t="s">
        <v>1347</v>
      </c>
      <c r="K279" s="1" t="s">
        <v>1437</v>
      </c>
    </row>
    <row r="280" spans="1:12" x14ac:dyDescent="0.2">
      <c r="A280" s="3">
        <v>44931</v>
      </c>
      <c r="B280" s="1" t="s">
        <v>1296</v>
      </c>
      <c r="D280" s="1"/>
      <c r="E280" s="4">
        <v>390</v>
      </c>
      <c r="F280" s="3">
        <v>44931</v>
      </c>
      <c r="G280" s="10" t="s">
        <v>1338</v>
      </c>
      <c r="H280" s="10" t="s">
        <v>1416</v>
      </c>
      <c r="I280" s="1" t="s">
        <v>3457</v>
      </c>
      <c r="J280" s="1" t="s">
        <v>1417</v>
      </c>
      <c r="K280" s="1" t="s">
        <v>1437</v>
      </c>
    </row>
    <row r="281" spans="1:12" x14ac:dyDescent="0.2">
      <c r="A281" s="3">
        <v>44931</v>
      </c>
      <c r="B281" s="1" t="s">
        <v>1163</v>
      </c>
      <c r="D281" s="1"/>
      <c r="E281" s="4">
        <v>7992.77</v>
      </c>
      <c r="F281" s="3">
        <v>44931</v>
      </c>
      <c r="G281" s="10" t="s">
        <v>1338</v>
      </c>
      <c r="H281" s="10" t="s">
        <v>1416</v>
      </c>
      <c r="I281" s="1" t="s">
        <v>1436</v>
      </c>
      <c r="J281" s="1" t="s">
        <v>1347</v>
      </c>
      <c r="K281" s="1" t="s">
        <v>1348</v>
      </c>
    </row>
    <row r="282" spans="1:12" x14ac:dyDescent="0.2">
      <c r="A282" s="3">
        <v>44931</v>
      </c>
      <c r="B282" s="1" t="s">
        <v>1165</v>
      </c>
      <c r="D282" s="1"/>
      <c r="E282" s="4">
        <v>700</v>
      </c>
      <c r="F282" s="3">
        <v>44931</v>
      </c>
      <c r="G282" s="10" t="s">
        <v>1338</v>
      </c>
      <c r="H282" s="10" t="s">
        <v>1416</v>
      </c>
      <c r="I282" s="1" t="s">
        <v>1434</v>
      </c>
      <c r="J282" s="1" t="s">
        <v>1417</v>
      </c>
      <c r="K282" s="1" t="s">
        <v>1348</v>
      </c>
    </row>
    <row r="283" spans="1:12" x14ac:dyDescent="0.2">
      <c r="A283" s="3">
        <v>44931</v>
      </c>
      <c r="B283" s="1" t="s">
        <v>1311</v>
      </c>
      <c r="D283" s="1"/>
      <c r="E283" s="4">
        <v>145</v>
      </c>
      <c r="F283" s="3">
        <v>44931</v>
      </c>
      <c r="G283" s="10" t="s">
        <v>1338</v>
      </c>
      <c r="H283" s="10" t="s">
        <v>1416</v>
      </c>
      <c r="I283" s="1" t="s">
        <v>3457</v>
      </c>
      <c r="J283" s="1" t="s">
        <v>1417</v>
      </c>
      <c r="K283" s="1" t="s">
        <v>1348</v>
      </c>
    </row>
    <row r="284" spans="1:12" x14ac:dyDescent="0.2">
      <c r="A284" s="3">
        <v>44932</v>
      </c>
      <c r="B284" s="1" t="s">
        <v>1142</v>
      </c>
      <c r="D284" s="1"/>
      <c r="E284" s="4">
        <v>7503.33</v>
      </c>
      <c r="F284" s="3">
        <v>44932</v>
      </c>
      <c r="G284" s="10" t="s">
        <v>1338</v>
      </c>
      <c r="H284" s="10" t="s">
        <v>1339</v>
      </c>
      <c r="I284" s="1" t="s">
        <v>3456</v>
      </c>
      <c r="J284" s="1" t="s">
        <v>1347</v>
      </c>
      <c r="K284" s="1" t="s">
        <v>1348</v>
      </c>
    </row>
    <row r="285" spans="1:12" x14ac:dyDescent="0.2">
      <c r="A285" s="3">
        <v>44932</v>
      </c>
      <c r="B285" s="1" t="s">
        <v>1202</v>
      </c>
      <c r="D285" s="1"/>
      <c r="E285" s="4">
        <v>487.5</v>
      </c>
      <c r="F285" s="3">
        <v>44932</v>
      </c>
      <c r="G285" s="10" t="s">
        <v>1338</v>
      </c>
      <c r="H285" s="10" t="s">
        <v>1416</v>
      </c>
      <c r="I285" s="1" t="s">
        <v>1442</v>
      </c>
      <c r="J285" s="1" t="s">
        <v>1347</v>
      </c>
      <c r="K285" s="1" t="s">
        <v>1516</v>
      </c>
    </row>
    <row r="286" spans="1:12" x14ac:dyDescent="0.2">
      <c r="A286" s="3">
        <v>44933</v>
      </c>
      <c r="B286" s="1" t="s">
        <v>1312</v>
      </c>
      <c r="D286" s="1"/>
      <c r="E286" s="4">
        <v>4656.21</v>
      </c>
      <c r="F286" s="3">
        <v>44935</v>
      </c>
      <c r="G286" s="10" t="s">
        <v>1338</v>
      </c>
      <c r="H286" s="10" t="s">
        <v>1339</v>
      </c>
      <c r="I286" s="1" t="s">
        <v>3456</v>
      </c>
      <c r="J286" s="1" t="s">
        <v>1347</v>
      </c>
      <c r="K286" s="1" t="s">
        <v>1348</v>
      </c>
    </row>
    <row r="287" spans="1:12" x14ac:dyDescent="0.2">
      <c r="A287" s="3">
        <v>44934</v>
      </c>
      <c r="B287" s="1" t="s">
        <v>1313</v>
      </c>
      <c r="D287" s="1"/>
      <c r="E287" s="4">
        <v>1552.88</v>
      </c>
      <c r="F287" s="3">
        <v>44935</v>
      </c>
      <c r="G287" s="10" t="s">
        <v>1338</v>
      </c>
      <c r="H287" s="10" t="s">
        <v>1339</v>
      </c>
      <c r="I287" s="1" t="s">
        <v>3456</v>
      </c>
      <c r="J287" s="1" t="s">
        <v>1347</v>
      </c>
      <c r="K287" s="1" t="s">
        <v>1348</v>
      </c>
    </row>
    <row r="288" spans="1:12" x14ac:dyDescent="0.2">
      <c r="A288" s="3">
        <v>44934</v>
      </c>
      <c r="B288" s="1" t="s">
        <v>1314</v>
      </c>
      <c r="D288" s="1"/>
      <c r="E288" s="4">
        <v>1552.88</v>
      </c>
      <c r="F288" s="3">
        <v>44935</v>
      </c>
      <c r="G288" s="10" t="s">
        <v>1338</v>
      </c>
      <c r="H288" s="10" t="s">
        <v>1339</v>
      </c>
      <c r="I288" s="1" t="s">
        <v>3456</v>
      </c>
      <c r="J288" s="1" t="s">
        <v>1347</v>
      </c>
      <c r="K288" s="1" t="s">
        <v>1348</v>
      </c>
    </row>
    <row r="289" spans="1:12" x14ac:dyDescent="0.2">
      <c r="A289" s="3">
        <v>44934</v>
      </c>
      <c r="B289" s="1" t="s">
        <v>1152</v>
      </c>
      <c r="E289" s="4">
        <v>9402</v>
      </c>
      <c r="F289" s="3">
        <v>44935</v>
      </c>
      <c r="G289" s="10" t="s">
        <v>1338</v>
      </c>
      <c r="H289" s="10" t="s">
        <v>1339</v>
      </c>
      <c r="I289" s="1" t="s">
        <v>3456</v>
      </c>
      <c r="J289" s="1" t="s">
        <v>1347</v>
      </c>
      <c r="K289" s="1" t="s">
        <v>1348</v>
      </c>
    </row>
    <row r="290" spans="1:12" x14ac:dyDescent="0.2">
      <c r="A290" s="3">
        <v>44935</v>
      </c>
      <c r="B290" s="1" t="s">
        <v>1315</v>
      </c>
      <c r="D290" s="1"/>
      <c r="E290" s="4">
        <v>15</v>
      </c>
      <c r="F290" s="3">
        <v>44935</v>
      </c>
      <c r="G290" s="10" t="s">
        <v>1338</v>
      </c>
      <c r="H290" s="10" t="s">
        <v>1416</v>
      </c>
      <c r="I290" s="1" t="s">
        <v>1506</v>
      </c>
      <c r="J290" s="1" t="s">
        <v>1347</v>
      </c>
      <c r="K290" s="1" t="s">
        <v>1503</v>
      </c>
    </row>
    <row r="291" spans="1:12" x14ac:dyDescent="0.2">
      <c r="A291" s="3">
        <v>44936</v>
      </c>
      <c r="B291" s="1" t="s">
        <v>1154</v>
      </c>
      <c r="D291" s="1"/>
      <c r="E291" s="4">
        <v>362.59</v>
      </c>
      <c r="F291" s="3">
        <v>44936</v>
      </c>
      <c r="G291" s="10" t="s">
        <v>1338</v>
      </c>
      <c r="H291" s="10" t="s">
        <v>1435</v>
      </c>
      <c r="I291" s="1" t="s">
        <v>1498</v>
      </c>
      <c r="J291" s="1" t="s">
        <v>1417</v>
      </c>
      <c r="K291" s="1" t="s">
        <v>1348</v>
      </c>
    </row>
    <row r="292" spans="1:12" x14ac:dyDescent="0.2">
      <c r="A292" s="3">
        <v>44936</v>
      </c>
      <c r="B292" s="1" t="s">
        <v>1266</v>
      </c>
      <c r="D292" s="1"/>
      <c r="E292" s="4">
        <v>109.99</v>
      </c>
      <c r="F292" s="3">
        <v>44936</v>
      </c>
      <c r="G292" s="10" t="s">
        <v>1338</v>
      </c>
      <c r="H292" s="10" t="s">
        <v>1416</v>
      </c>
      <c r="I292" s="1" t="s">
        <v>1499</v>
      </c>
      <c r="J292" s="1" t="s">
        <v>1347</v>
      </c>
      <c r="K292" s="1" t="s">
        <v>1516</v>
      </c>
    </row>
    <row r="293" spans="1:12" x14ac:dyDescent="0.2">
      <c r="A293" s="3">
        <v>44936</v>
      </c>
      <c r="B293" s="1" t="s">
        <v>1153</v>
      </c>
      <c r="D293" s="1"/>
      <c r="E293" s="4">
        <v>272.95</v>
      </c>
      <c r="F293" s="3">
        <v>44936</v>
      </c>
      <c r="G293" s="10" t="s">
        <v>1338</v>
      </c>
      <c r="H293" s="10" t="s">
        <v>1416</v>
      </c>
      <c r="I293" s="1" t="s">
        <v>1499</v>
      </c>
      <c r="J293" s="1" t="s">
        <v>1347</v>
      </c>
      <c r="K293" s="1" t="s">
        <v>1516</v>
      </c>
    </row>
    <row r="294" spans="1:12" x14ac:dyDescent="0.2">
      <c r="A294" s="3">
        <v>44937</v>
      </c>
      <c r="B294" s="1" t="s">
        <v>1156</v>
      </c>
      <c r="D294" s="1"/>
      <c r="E294" s="4">
        <v>62.12</v>
      </c>
      <c r="F294" s="3">
        <v>44937</v>
      </c>
      <c r="G294" s="10" t="s">
        <v>1338</v>
      </c>
      <c r="H294" s="10" t="s">
        <v>1416</v>
      </c>
      <c r="I294" s="1" t="s">
        <v>1502</v>
      </c>
      <c r="J294" s="1" t="s">
        <v>1347</v>
      </c>
      <c r="K294" s="1" t="s">
        <v>1503</v>
      </c>
    </row>
    <row r="295" spans="1:12" x14ac:dyDescent="0.2">
      <c r="A295" s="3">
        <v>44938</v>
      </c>
      <c r="B295" s="1" t="s">
        <v>1316</v>
      </c>
      <c r="D295" s="1"/>
      <c r="E295" s="4">
        <v>594</v>
      </c>
      <c r="F295" s="3">
        <v>44938</v>
      </c>
      <c r="G295" s="10" t="s">
        <v>1338</v>
      </c>
      <c r="H295" s="10" t="s">
        <v>1416</v>
      </c>
      <c r="I295" s="1" t="s">
        <v>3457</v>
      </c>
      <c r="J295" s="1" t="s">
        <v>1417</v>
      </c>
      <c r="K295" s="1" t="s">
        <v>1348</v>
      </c>
    </row>
    <row r="296" spans="1:12" x14ac:dyDescent="0.2">
      <c r="A296" s="3">
        <v>44939</v>
      </c>
      <c r="B296" s="1" t="s">
        <v>1312</v>
      </c>
      <c r="D296" s="1"/>
      <c r="E296" s="4">
        <v>4656.21</v>
      </c>
      <c r="F296" s="3">
        <v>44939</v>
      </c>
      <c r="G296" s="10" t="s">
        <v>1338</v>
      </c>
      <c r="H296" s="10" t="s">
        <v>1339</v>
      </c>
      <c r="I296" s="1" t="s">
        <v>3456</v>
      </c>
      <c r="J296" s="1" t="s">
        <v>1347</v>
      </c>
      <c r="K296" s="1" t="s">
        <v>1348</v>
      </c>
    </row>
    <row r="297" spans="1:12" x14ac:dyDescent="0.2">
      <c r="A297" s="3">
        <v>44942</v>
      </c>
      <c r="B297" s="1" t="s">
        <v>1317</v>
      </c>
      <c r="D297" s="1"/>
      <c r="E297" s="4">
        <v>1067</v>
      </c>
      <c r="F297" s="3">
        <v>44942</v>
      </c>
      <c r="G297" s="10" t="s">
        <v>1338</v>
      </c>
      <c r="H297" s="10" t="s">
        <v>1416</v>
      </c>
      <c r="I297" s="1" t="s">
        <v>3457</v>
      </c>
      <c r="J297" s="1" t="s">
        <v>1417</v>
      </c>
      <c r="K297" s="1" t="s">
        <v>1348</v>
      </c>
    </row>
    <row r="298" spans="1:12" x14ac:dyDescent="0.2">
      <c r="A298" s="3">
        <v>44943</v>
      </c>
      <c r="B298" s="1" t="s">
        <v>1157</v>
      </c>
      <c r="D298" s="1"/>
      <c r="E298" s="4">
        <v>898.78</v>
      </c>
      <c r="F298" s="3">
        <v>44943</v>
      </c>
      <c r="G298" s="10" t="s">
        <v>1338</v>
      </c>
      <c r="H298" s="10" t="s">
        <v>1416</v>
      </c>
      <c r="I298" s="1" t="s">
        <v>1499</v>
      </c>
      <c r="J298" s="1" t="s">
        <v>1347</v>
      </c>
      <c r="K298" s="1" t="s">
        <v>1516</v>
      </c>
    </row>
    <row r="299" spans="1:12" x14ac:dyDescent="0.2">
      <c r="A299" s="3">
        <v>44943</v>
      </c>
      <c r="B299" s="1" t="s">
        <v>1158</v>
      </c>
      <c r="D299" s="1"/>
      <c r="E299" s="4">
        <v>390.42</v>
      </c>
      <c r="F299" s="3">
        <v>44943</v>
      </c>
      <c r="G299" s="10" t="s">
        <v>1338</v>
      </c>
      <c r="H299" s="10" t="s">
        <v>1416</v>
      </c>
      <c r="I299" s="1" t="s">
        <v>1500</v>
      </c>
      <c r="J299" s="1" t="s">
        <v>1347</v>
      </c>
      <c r="K299" s="1" t="s">
        <v>1516</v>
      </c>
    </row>
    <row r="300" spans="1:12" x14ac:dyDescent="0.2">
      <c r="A300" s="3">
        <v>44943</v>
      </c>
      <c r="B300" s="1" t="s">
        <v>1270</v>
      </c>
      <c r="D300" s="1"/>
      <c r="E300" s="4">
        <v>390.42</v>
      </c>
      <c r="F300" s="3">
        <v>44944</v>
      </c>
      <c r="G300" s="10" t="s">
        <v>1338</v>
      </c>
      <c r="H300" s="10" t="s">
        <v>1416</v>
      </c>
      <c r="I300" s="1" t="s">
        <v>1501</v>
      </c>
      <c r="J300" s="1" t="s">
        <v>1347</v>
      </c>
      <c r="K300" s="1" t="s">
        <v>1516</v>
      </c>
      <c r="L300" s="10" t="s">
        <v>3387</v>
      </c>
    </row>
    <row r="301" spans="1:12" x14ac:dyDescent="0.2">
      <c r="A301" s="3">
        <v>44944</v>
      </c>
      <c r="B301" s="1" t="s">
        <v>1163</v>
      </c>
      <c r="D301" s="1"/>
      <c r="E301" s="4">
        <v>12363.65</v>
      </c>
      <c r="F301" s="3">
        <v>44944</v>
      </c>
      <c r="G301" s="10" t="s">
        <v>1338</v>
      </c>
      <c r="H301" s="10" t="s">
        <v>1416</v>
      </c>
      <c r="I301" s="1" t="s">
        <v>1436</v>
      </c>
      <c r="J301" s="1" t="s">
        <v>1347</v>
      </c>
      <c r="K301" s="1" t="s">
        <v>1348</v>
      </c>
    </row>
    <row r="302" spans="1:12" x14ac:dyDescent="0.2">
      <c r="A302" s="3">
        <v>44946</v>
      </c>
      <c r="B302" s="1" t="s">
        <v>1296</v>
      </c>
      <c r="D302" s="1"/>
      <c r="E302" s="4">
        <v>390</v>
      </c>
      <c r="F302" s="3">
        <v>44946</v>
      </c>
      <c r="G302" s="10" t="s">
        <v>1338</v>
      </c>
      <c r="H302" s="10" t="s">
        <v>1416</v>
      </c>
      <c r="I302" s="1" t="s">
        <v>3457</v>
      </c>
      <c r="J302" s="1" t="s">
        <v>1417</v>
      </c>
      <c r="K302" s="1" t="s">
        <v>1437</v>
      </c>
    </row>
    <row r="303" spans="1:12" x14ac:dyDescent="0.2">
      <c r="A303" s="3">
        <v>44946</v>
      </c>
      <c r="B303" s="1" t="s">
        <v>1159</v>
      </c>
      <c r="D303" s="1"/>
      <c r="E303" s="4">
        <v>133.47</v>
      </c>
      <c r="F303" s="3">
        <v>44946</v>
      </c>
      <c r="G303" s="10" t="s">
        <v>1338</v>
      </c>
      <c r="H303" s="10" t="s">
        <v>1416</v>
      </c>
      <c r="I303" s="1" t="s">
        <v>1499</v>
      </c>
      <c r="J303" s="1" t="s">
        <v>1347</v>
      </c>
      <c r="K303" s="1" t="s">
        <v>1516</v>
      </c>
    </row>
    <row r="304" spans="1:12" x14ac:dyDescent="0.2">
      <c r="A304" s="3">
        <v>44947</v>
      </c>
      <c r="B304" s="1" t="s">
        <v>1160</v>
      </c>
      <c r="D304" s="1"/>
      <c r="E304" s="4">
        <v>220.28</v>
      </c>
      <c r="F304" s="3">
        <v>44949</v>
      </c>
      <c r="G304" s="10" t="s">
        <v>1338</v>
      </c>
      <c r="H304" s="10" t="s">
        <v>1416</v>
      </c>
      <c r="I304" s="1" t="s">
        <v>1499</v>
      </c>
      <c r="J304" s="1" t="s">
        <v>1347</v>
      </c>
      <c r="K304" s="1" t="s">
        <v>1516</v>
      </c>
    </row>
    <row r="305" spans="1:11" x14ac:dyDescent="0.2">
      <c r="A305" s="3">
        <v>44949</v>
      </c>
      <c r="B305" s="1" t="s">
        <v>1192</v>
      </c>
      <c r="D305" s="1"/>
      <c r="E305" s="4">
        <v>962.46</v>
      </c>
      <c r="F305" s="3">
        <v>44949</v>
      </c>
      <c r="G305" s="10" t="s">
        <v>1338</v>
      </c>
      <c r="H305" s="10" t="s">
        <v>1416</v>
      </c>
      <c r="I305" s="1" t="s">
        <v>1434</v>
      </c>
      <c r="J305" s="1" t="s">
        <v>1347</v>
      </c>
      <c r="K305" s="1" t="s">
        <v>1348</v>
      </c>
    </row>
    <row r="306" spans="1:11" x14ac:dyDescent="0.2">
      <c r="A306" s="3">
        <v>44949</v>
      </c>
      <c r="B306" s="1" t="s">
        <v>1318</v>
      </c>
      <c r="D306" s="1"/>
      <c r="E306" s="4">
        <v>15</v>
      </c>
      <c r="F306" s="3">
        <v>44949</v>
      </c>
      <c r="G306" s="10" t="s">
        <v>1338</v>
      </c>
      <c r="H306" s="10" t="s">
        <v>1416</v>
      </c>
      <c r="I306" s="1" t="str">
        <f>UPPER(I291)</f>
        <v>PEDÁGIO</v>
      </c>
      <c r="J306" s="1" t="s">
        <v>1347</v>
      </c>
      <c r="K306" s="1" t="s">
        <v>1503</v>
      </c>
    </row>
    <row r="307" spans="1:11" x14ac:dyDescent="0.2">
      <c r="A307" s="3">
        <v>44950</v>
      </c>
      <c r="B307" s="1" t="s">
        <v>1142</v>
      </c>
      <c r="D307" s="1"/>
      <c r="E307" s="4">
        <v>6043.39</v>
      </c>
      <c r="F307" s="3">
        <v>44950</v>
      </c>
      <c r="G307" s="10" t="s">
        <v>1338</v>
      </c>
      <c r="H307" s="10" t="s">
        <v>1339</v>
      </c>
      <c r="I307" s="1" t="s">
        <v>3456</v>
      </c>
      <c r="J307" s="1" t="s">
        <v>1347</v>
      </c>
      <c r="K307" s="1" t="s">
        <v>1348</v>
      </c>
    </row>
    <row r="308" spans="1:11" x14ac:dyDescent="0.2">
      <c r="A308" s="3">
        <v>44952</v>
      </c>
      <c r="B308" s="1" t="s">
        <v>1142</v>
      </c>
      <c r="D308" s="1"/>
      <c r="E308" s="4">
        <v>7668.63</v>
      </c>
      <c r="F308" s="3">
        <v>44952</v>
      </c>
      <c r="G308" s="10" t="s">
        <v>1338</v>
      </c>
      <c r="H308" s="10" t="s">
        <v>1339</v>
      </c>
      <c r="I308" s="1" t="s">
        <v>3456</v>
      </c>
      <c r="J308" s="1" t="s">
        <v>1347</v>
      </c>
      <c r="K308" s="1" t="s">
        <v>1348</v>
      </c>
    </row>
    <row r="309" spans="1:11" x14ac:dyDescent="0.2">
      <c r="A309" s="3">
        <v>44956</v>
      </c>
      <c r="B309" s="1" t="s">
        <v>1235</v>
      </c>
      <c r="D309" s="1"/>
      <c r="E309" s="4">
        <v>149.9</v>
      </c>
      <c r="F309" s="3">
        <v>44956</v>
      </c>
      <c r="G309" s="10" t="s">
        <v>1338</v>
      </c>
      <c r="H309" s="10" t="s">
        <v>1416</v>
      </c>
      <c r="I309" s="1" t="s">
        <v>1430</v>
      </c>
      <c r="J309" s="1" t="s">
        <v>1347</v>
      </c>
      <c r="K309" s="1" t="s">
        <v>1364</v>
      </c>
    </row>
    <row r="310" spans="1:11" x14ac:dyDescent="0.2">
      <c r="A310" s="3">
        <v>44956</v>
      </c>
      <c r="B310" s="1" t="s">
        <v>1232</v>
      </c>
      <c r="D310" s="1"/>
      <c r="E310" s="4">
        <v>67.739999999999995</v>
      </c>
      <c r="F310" s="3">
        <v>44956</v>
      </c>
      <c r="G310" s="10" t="s">
        <v>1338</v>
      </c>
      <c r="H310" s="10" t="s">
        <v>1416</v>
      </c>
      <c r="I310" s="1" t="s">
        <v>3458</v>
      </c>
      <c r="J310" s="1" t="s">
        <v>1347</v>
      </c>
      <c r="K310" s="1" t="s">
        <v>1364</v>
      </c>
    </row>
    <row r="311" spans="1:11" x14ac:dyDescent="0.2">
      <c r="A311" s="3">
        <v>44956</v>
      </c>
      <c r="B311" s="1" t="s">
        <v>1319</v>
      </c>
      <c r="D311" s="1"/>
      <c r="E311" s="4">
        <v>3425.09</v>
      </c>
      <c r="F311" s="3">
        <v>44956</v>
      </c>
      <c r="G311" s="10" t="s">
        <v>1338</v>
      </c>
      <c r="H311" s="10" t="s">
        <v>1339</v>
      </c>
      <c r="I311" s="1" t="s">
        <v>3456</v>
      </c>
      <c r="J311" s="1" t="s">
        <v>1347</v>
      </c>
      <c r="K311" s="1" t="s">
        <v>1348</v>
      </c>
    </row>
    <row r="312" spans="1:11" x14ac:dyDescent="0.2">
      <c r="A312" s="3">
        <v>44956</v>
      </c>
      <c r="B312" s="1" t="s">
        <v>1310</v>
      </c>
      <c r="D312" s="1"/>
      <c r="E312" s="4">
        <v>531.21</v>
      </c>
      <c r="F312" s="3">
        <v>44956</v>
      </c>
      <c r="G312" s="10" t="s">
        <v>1338</v>
      </c>
      <c r="H312" s="10" t="s">
        <v>1416</v>
      </c>
      <c r="I312" s="1" t="s">
        <v>3457</v>
      </c>
      <c r="J312" s="1" t="s">
        <v>1417</v>
      </c>
      <c r="K312" s="1" t="s">
        <v>1348</v>
      </c>
    </row>
    <row r="313" spans="1:11" x14ac:dyDescent="0.2">
      <c r="A313" s="3">
        <v>44956</v>
      </c>
      <c r="B313" s="1" t="s">
        <v>1162</v>
      </c>
      <c r="D313" s="1"/>
      <c r="E313" s="4">
        <v>71.86</v>
      </c>
      <c r="F313" s="3">
        <v>44956</v>
      </c>
      <c r="G313" s="10" t="s">
        <v>1338</v>
      </c>
      <c r="H313" s="10" t="s">
        <v>1416</v>
      </c>
      <c r="I313" s="1" t="s">
        <v>1341</v>
      </c>
      <c r="J313" s="1" t="s">
        <v>1347</v>
      </c>
      <c r="K313" s="1" t="s">
        <v>1516</v>
      </c>
    </row>
    <row r="314" spans="1:11" x14ac:dyDescent="0.2">
      <c r="A314" s="3">
        <v>44957</v>
      </c>
      <c r="B314" s="1" t="s">
        <v>1320</v>
      </c>
      <c r="D314" s="1"/>
      <c r="E314" s="4">
        <v>170</v>
      </c>
      <c r="F314" s="3">
        <v>44957</v>
      </c>
      <c r="G314" s="10" t="s">
        <v>1338</v>
      </c>
      <c r="H314" s="10" t="s">
        <v>1416</v>
      </c>
      <c r="I314" s="1" t="s">
        <v>1481</v>
      </c>
      <c r="J314" s="1" t="s">
        <v>1417</v>
      </c>
      <c r="K314" s="1" t="s">
        <v>1437</v>
      </c>
    </row>
    <row r="315" spans="1:11" x14ac:dyDescent="0.2">
      <c r="A315" s="3">
        <v>44957</v>
      </c>
      <c r="B315" s="1" t="s">
        <v>1321</v>
      </c>
      <c r="D315" s="1"/>
      <c r="E315" s="4">
        <v>50</v>
      </c>
      <c r="F315" s="3">
        <v>44957</v>
      </c>
      <c r="G315" s="10" t="s">
        <v>1338</v>
      </c>
      <c r="H315" s="10" t="s">
        <v>1416</v>
      </c>
      <c r="I315" s="1" t="s">
        <v>1481</v>
      </c>
      <c r="J315" s="1" t="s">
        <v>1347</v>
      </c>
      <c r="K315" s="1" t="s">
        <v>1348</v>
      </c>
    </row>
    <row r="316" spans="1:11" x14ac:dyDescent="0.2">
      <c r="A316" s="3">
        <v>44957</v>
      </c>
      <c r="B316" s="1" t="s">
        <v>1322</v>
      </c>
      <c r="D316" s="1"/>
      <c r="E316" s="4">
        <v>8864.2099999999991</v>
      </c>
      <c r="F316" s="3">
        <v>44957</v>
      </c>
      <c r="G316" s="10" t="s">
        <v>1338</v>
      </c>
      <c r="H316" s="10" t="s">
        <v>1416</v>
      </c>
      <c r="I316" s="1" t="s">
        <v>1510</v>
      </c>
      <c r="J316" s="1" t="s">
        <v>1417</v>
      </c>
      <c r="K316" s="1" t="s">
        <v>1516</v>
      </c>
    </row>
    <row r="317" spans="1:11" x14ac:dyDescent="0.2">
      <c r="A317" s="3">
        <v>44958</v>
      </c>
      <c r="B317" s="1" t="s">
        <v>1292</v>
      </c>
      <c r="D317" s="1"/>
      <c r="E317" s="4">
        <v>10948.78</v>
      </c>
      <c r="F317" s="3">
        <v>44958</v>
      </c>
      <c r="G317" s="10" t="s">
        <v>1338</v>
      </c>
      <c r="H317" s="10" t="s">
        <v>1339</v>
      </c>
      <c r="I317" s="1" t="s">
        <v>3456</v>
      </c>
      <c r="J317" s="1" t="s">
        <v>1347</v>
      </c>
      <c r="K317" s="1" t="s">
        <v>1348</v>
      </c>
    </row>
    <row r="318" spans="1:11" x14ac:dyDescent="0.2">
      <c r="A318" s="3">
        <v>44958</v>
      </c>
      <c r="B318" s="1" t="s">
        <v>1142</v>
      </c>
      <c r="D318" s="1"/>
      <c r="E318" s="4">
        <v>5993.67</v>
      </c>
      <c r="F318" s="3">
        <v>44958</v>
      </c>
      <c r="G318" s="10" t="s">
        <v>1338</v>
      </c>
      <c r="H318" s="10" t="s">
        <v>1339</v>
      </c>
      <c r="I318" s="1" t="s">
        <v>3456</v>
      </c>
      <c r="J318" s="1" t="s">
        <v>1347</v>
      </c>
      <c r="K318" s="1" t="s">
        <v>1348</v>
      </c>
    </row>
    <row r="319" spans="1:11" x14ac:dyDescent="0.2">
      <c r="A319" s="3">
        <v>44958</v>
      </c>
      <c r="B319" s="1" t="s">
        <v>1143</v>
      </c>
      <c r="D319" s="1"/>
      <c r="E319" s="4">
        <v>1200</v>
      </c>
      <c r="F319" s="3">
        <v>44958</v>
      </c>
      <c r="G319" s="10" t="s">
        <v>1338</v>
      </c>
      <c r="H319" s="10" t="s">
        <v>1416</v>
      </c>
      <c r="I319" s="1" t="s">
        <v>3457</v>
      </c>
      <c r="J319" s="1" t="s">
        <v>1417</v>
      </c>
      <c r="K319" s="1" t="s">
        <v>1348</v>
      </c>
    </row>
    <row r="320" spans="1:11" x14ac:dyDescent="0.2">
      <c r="A320" s="3">
        <v>44959</v>
      </c>
      <c r="B320" s="1" t="s">
        <v>1293</v>
      </c>
      <c r="D320" s="1"/>
      <c r="E320" s="4">
        <v>9765.26</v>
      </c>
      <c r="F320" s="3">
        <v>44959</v>
      </c>
      <c r="G320" s="10" t="s">
        <v>1338</v>
      </c>
      <c r="H320" s="10" t="s">
        <v>1416</v>
      </c>
      <c r="I320" s="1" t="s">
        <v>1436</v>
      </c>
      <c r="J320" s="1" t="s">
        <v>1347</v>
      </c>
      <c r="K320" s="1" t="s">
        <v>1348</v>
      </c>
    </row>
    <row r="321" spans="1:11" x14ac:dyDescent="0.2">
      <c r="A321" s="3">
        <v>44960</v>
      </c>
      <c r="B321" s="1" t="s">
        <v>1145</v>
      </c>
      <c r="D321" s="1"/>
      <c r="E321" s="4">
        <v>400</v>
      </c>
      <c r="F321" s="3">
        <v>44960</v>
      </c>
      <c r="G321" s="10" t="s">
        <v>1338</v>
      </c>
      <c r="H321" s="10" t="s">
        <v>1416</v>
      </c>
      <c r="I321" s="1" t="s">
        <v>1512</v>
      </c>
      <c r="J321" s="1" t="s">
        <v>1347</v>
      </c>
      <c r="K321" s="1" t="s">
        <v>1437</v>
      </c>
    </row>
    <row r="322" spans="1:11" x14ac:dyDescent="0.2">
      <c r="A322" s="3">
        <v>44961</v>
      </c>
      <c r="B322" s="1" t="s">
        <v>1144</v>
      </c>
      <c r="D322" s="1"/>
      <c r="E322" s="4">
        <v>572.88</v>
      </c>
      <c r="F322" s="3">
        <v>44963</v>
      </c>
      <c r="G322" s="10" t="s">
        <v>1338</v>
      </c>
      <c r="H322" s="10" t="s">
        <v>1416</v>
      </c>
      <c r="I322" s="1" t="s">
        <v>1439</v>
      </c>
      <c r="J322" s="1" t="s">
        <v>1347</v>
      </c>
      <c r="K322" s="1" t="s">
        <v>1437</v>
      </c>
    </row>
    <row r="323" spans="1:11" x14ac:dyDescent="0.2">
      <c r="A323" s="3">
        <v>44961</v>
      </c>
      <c r="B323" s="1" t="s">
        <v>1146</v>
      </c>
      <c r="D323" s="1"/>
      <c r="E323" s="4">
        <v>989.62</v>
      </c>
      <c r="F323" s="3">
        <v>44963</v>
      </c>
      <c r="G323" s="10" t="s">
        <v>1338</v>
      </c>
      <c r="H323" s="10" t="s">
        <v>1416</v>
      </c>
      <c r="I323" s="1" t="s">
        <v>1438</v>
      </c>
      <c r="J323" s="1" t="s">
        <v>1347</v>
      </c>
      <c r="K323" s="1" t="s">
        <v>1437</v>
      </c>
    </row>
    <row r="324" spans="1:11" x14ac:dyDescent="0.2">
      <c r="A324" s="3">
        <v>44962</v>
      </c>
      <c r="B324" s="1" t="s">
        <v>1294</v>
      </c>
      <c r="D324" s="1"/>
      <c r="E324" s="4">
        <v>700</v>
      </c>
      <c r="F324" s="3">
        <v>44963</v>
      </c>
      <c r="G324" s="10" t="s">
        <v>1338</v>
      </c>
      <c r="H324" s="10" t="s">
        <v>1416</v>
      </c>
      <c r="I324" s="1" t="s">
        <v>1434</v>
      </c>
      <c r="J324" s="1" t="s">
        <v>1417</v>
      </c>
      <c r="K324" s="1" t="s">
        <v>1348</v>
      </c>
    </row>
    <row r="325" spans="1:11" x14ac:dyDescent="0.2">
      <c r="A325" s="3">
        <v>44962</v>
      </c>
      <c r="B325" s="1" t="s">
        <v>1295</v>
      </c>
      <c r="D325" s="1"/>
      <c r="E325" s="4">
        <v>79</v>
      </c>
      <c r="F325" s="3">
        <v>44963</v>
      </c>
      <c r="G325" s="10" t="s">
        <v>1338</v>
      </c>
      <c r="H325" s="10" t="s">
        <v>1416</v>
      </c>
      <c r="I325" s="1" t="s">
        <v>1166</v>
      </c>
      <c r="J325" s="1" t="s">
        <v>1347</v>
      </c>
      <c r="K325" s="1" t="s">
        <v>1503</v>
      </c>
    </row>
    <row r="326" spans="1:11" x14ac:dyDescent="0.2">
      <c r="A326" s="3">
        <v>44963</v>
      </c>
      <c r="B326" s="1" t="s">
        <v>1296</v>
      </c>
      <c r="D326" s="1"/>
      <c r="E326" s="4">
        <v>390</v>
      </c>
      <c r="F326" s="3">
        <v>44963</v>
      </c>
      <c r="G326" s="10" t="s">
        <v>1338</v>
      </c>
      <c r="H326" s="10" t="s">
        <v>1416</v>
      </c>
      <c r="I326" s="1" t="s">
        <v>3457</v>
      </c>
      <c r="J326" s="1" t="s">
        <v>1417</v>
      </c>
      <c r="K326" s="1" t="s">
        <v>1437</v>
      </c>
    </row>
    <row r="327" spans="1:11" x14ac:dyDescent="0.2">
      <c r="A327" s="3">
        <v>44963</v>
      </c>
      <c r="B327" s="1" t="s">
        <v>1243</v>
      </c>
      <c r="D327" s="1"/>
      <c r="E327" s="4">
        <v>772.42</v>
      </c>
      <c r="F327" s="3">
        <v>44963</v>
      </c>
      <c r="G327" s="10" t="s">
        <v>1338</v>
      </c>
      <c r="H327" s="10" t="s">
        <v>1416</v>
      </c>
      <c r="I327" s="1" t="s">
        <v>3457</v>
      </c>
      <c r="J327" s="1" t="s">
        <v>1417</v>
      </c>
      <c r="K327" s="1" t="s">
        <v>1348</v>
      </c>
    </row>
    <row r="328" spans="1:11" x14ac:dyDescent="0.2">
      <c r="A328" s="3">
        <v>44963</v>
      </c>
      <c r="B328" s="1" t="s">
        <v>1142</v>
      </c>
      <c r="D328" s="1"/>
      <c r="E328" s="4">
        <v>7503.33</v>
      </c>
      <c r="F328" s="3">
        <v>44963</v>
      </c>
      <c r="G328" s="10" t="s">
        <v>1338</v>
      </c>
      <c r="H328" s="10" t="s">
        <v>1339</v>
      </c>
      <c r="I328" s="1" t="s">
        <v>3456</v>
      </c>
      <c r="J328" s="1" t="s">
        <v>1347</v>
      </c>
      <c r="K328" s="1" t="s">
        <v>1348</v>
      </c>
    </row>
    <row r="329" spans="1:11" x14ac:dyDescent="0.2">
      <c r="A329" s="3">
        <v>44964</v>
      </c>
      <c r="B329" s="1" t="s">
        <v>1298</v>
      </c>
      <c r="D329" s="1"/>
      <c r="E329" s="4">
        <v>4656.21</v>
      </c>
      <c r="F329" s="3">
        <v>44964</v>
      </c>
      <c r="G329" s="10" t="s">
        <v>1338</v>
      </c>
      <c r="H329" s="10" t="s">
        <v>1339</v>
      </c>
      <c r="I329" s="1" t="s">
        <v>3456</v>
      </c>
      <c r="J329" s="1" t="s">
        <v>1347</v>
      </c>
      <c r="K329" s="1" t="s">
        <v>1348</v>
      </c>
    </row>
    <row r="330" spans="1:11" x14ac:dyDescent="0.2">
      <c r="A330" s="3">
        <v>44964</v>
      </c>
      <c r="B330" s="1" t="s">
        <v>1297</v>
      </c>
      <c r="D330" s="1"/>
      <c r="E330" s="4">
        <v>450</v>
      </c>
      <c r="F330" s="3">
        <v>44964</v>
      </c>
      <c r="G330" s="10" t="s">
        <v>1338</v>
      </c>
      <c r="H330" s="10" t="s">
        <v>1416</v>
      </c>
      <c r="I330" s="1" t="s">
        <v>1442</v>
      </c>
      <c r="J330" s="1" t="s">
        <v>1347</v>
      </c>
      <c r="K330" s="1" t="s">
        <v>1516</v>
      </c>
    </row>
    <row r="331" spans="1:11" x14ac:dyDescent="0.2">
      <c r="A331" s="3">
        <v>44965</v>
      </c>
      <c r="B331" s="1" t="s">
        <v>1299</v>
      </c>
      <c r="D331" s="1"/>
      <c r="E331" s="4">
        <v>1552.88</v>
      </c>
      <c r="F331" s="3">
        <v>44965</v>
      </c>
      <c r="G331" s="10" t="s">
        <v>1338</v>
      </c>
      <c r="H331" s="10" t="s">
        <v>1339</v>
      </c>
      <c r="I331" s="1" t="s">
        <v>3456</v>
      </c>
      <c r="J331" s="1" t="s">
        <v>1347</v>
      </c>
      <c r="K331" s="1" t="s">
        <v>1348</v>
      </c>
    </row>
    <row r="332" spans="1:11" x14ac:dyDescent="0.2">
      <c r="A332" s="3">
        <v>44965</v>
      </c>
      <c r="B332" s="1" t="s">
        <v>1300</v>
      </c>
      <c r="D332" s="1"/>
      <c r="E332" s="4">
        <v>1552.88</v>
      </c>
      <c r="F332" s="3">
        <v>44965</v>
      </c>
      <c r="G332" s="10" t="s">
        <v>1338</v>
      </c>
      <c r="H332" s="10" t="s">
        <v>1339</v>
      </c>
      <c r="I332" s="1" t="s">
        <v>3456</v>
      </c>
      <c r="J332" s="1" t="s">
        <v>1347</v>
      </c>
      <c r="K332" s="1" t="s">
        <v>1348</v>
      </c>
    </row>
    <row r="333" spans="1:11" x14ac:dyDescent="0.2">
      <c r="A333" s="3">
        <v>44965</v>
      </c>
      <c r="B333" s="1" t="s">
        <v>1152</v>
      </c>
      <c r="E333" s="4">
        <v>9402</v>
      </c>
      <c r="F333" s="3">
        <v>44965</v>
      </c>
      <c r="G333" s="10" t="s">
        <v>1338</v>
      </c>
      <c r="H333" s="10" t="s">
        <v>1339</v>
      </c>
      <c r="I333" s="1" t="s">
        <v>3456</v>
      </c>
      <c r="J333" s="1" t="s">
        <v>1347</v>
      </c>
      <c r="K333" s="1" t="s">
        <v>1348</v>
      </c>
    </row>
    <row r="334" spans="1:11" x14ac:dyDescent="0.2">
      <c r="A334" s="3">
        <v>44965</v>
      </c>
      <c r="B334" s="1" t="s">
        <v>1262</v>
      </c>
      <c r="D334" s="1"/>
      <c r="E334" s="4">
        <v>368.5</v>
      </c>
      <c r="F334" s="3">
        <v>44965</v>
      </c>
      <c r="G334" s="10" t="s">
        <v>1338</v>
      </c>
      <c r="H334" s="10" t="s">
        <v>1416</v>
      </c>
      <c r="I334" s="1" t="s">
        <v>3457</v>
      </c>
      <c r="J334" s="1" t="s">
        <v>1417</v>
      </c>
      <c r="K334" s="1" t="s">
        <v>1348</v>
      </c>
    </row>
    <row r="335" spans="1:11" x14ac:dyDescent="0.2">
      <c r="A335" s="3">
        <v>44965</v>
      </c>
      <c r="B335" s="1" t="s">
        <v>1263</v>
      </c>
      <c r="D335" s="1"/>
      <c r="E335" s="4">
        <v>608</v>
      </c>
      <c r="F335" s="3">
        <v>44965</v>
      </c>
      <c r="G335" s="10" t="s">
        <v>1338</v>
      </c>
      <c r="H335" s="10" t="s">
        <v>1416</v>
      </c>
      <c r="I335" s="1" t="s">
        <v>3457</v>
      </c>
      <c r="J335" s="1" t="s">
        <v>1417</v>
      </c>
      <c r="K335" s="1" t="s">
        <v>1348</v>
      </c>
    </row>
    <row r="336" spans="1:11" x14ac:dyDescent="0.2">
      <c r="A336" s="3">
        <v>44966</v>
      </c>
      <c r="B336" s="1" t="s">
        <v>1242</v>
      </c>
      <c r="D336" s="1"/>
      <c r="E336" s="4">
        <v>521.41</v>
      </c>
      <c r="F336" s="3">
        <v>44966</v>
      </c>
      <c r="G336" s="10" t="s">
        <v>1338</v>
      </c>
      <c r="H336" s="10" t="s">
        <v>1416</v>
      </c>
      <c r="I336" s="1" t="s">
        <v>3457</v>
      </c>
      <c r="J336" s="1" t="s">
        <v>1417</v>
      </c>
      <c r="K336" s="1" t="s">
        <v>1348</v>
      </c>
    </row>
    <row r="337" spans="1:12" x14ac:dyDescent="0.2">
      <c r="A337" s="3">
        <v>44967</v>
      </c>
      <c r="B337" s="1" t="s">
        <v>1154</v>
      </c>
      <c r="D337" s="1"/>
      <c r="E337" s="4">
        <v>268.92</v>
      </c>
      <c r="F337" s="3">
        <v>44967</v>
      </c>
      <c r="G337" s="10" t="s">
        <v>1338</v>
      </c>
      <c r="H337" s="10" t="s">
        <v>1435</v>
      </c>
      <c r="I337" s="1" t="s">
        <v>1498</v>
      </c>
      <c r="J337" s="1" t="s">
        <v>1417</v>
      </c>
      <c r="K337" s="1" t="s">
        <v>1348</v>
      </c>
    </row>
    <row r="338" spans="1:12" x14ac:dyDescent="0.2">
      <c r="A338" s="3">
        <v>44967</v>
      </c>
      <c r="B338" s="1" t="s">
        <v>1153</v>
      </c>
      <c r="D338" s="1"/>
      <c r="E338" s="4">
        <v>272.95</v>
      </c>
      <c r="F338" s="3">
        <v>44967</v>
      </c>
      <c r="G338" s="10" t="s">
        <v>1338</v>
      </c>
      <c r="H338" s="10" t="s">
        <v>1416</v>
      </c>
      <c r="I338" s="1" t="s">
        <v>1499</v>
      </c>
      <c r="J338" s="1" t="s">
        <v>1347</v>
      </c>
      <c r="K338" s="1" t="s">
        <v>1516</v>
      </c>
    </row>
    <row r="339" spans="1:12" x14ac:dyDescent="0.2">
      <c r="A339" s="3">
        <v>44968</v>
      </c>
      <c r="B339" s="1" t="s">
        <v>1156</v>
      </c>
      <c r="D339" s="1"/>
      <c r="E339" s="4">
        <v>62.12</v>
      </c>
      <c r="F339" s="3">
        <v>44970</v>
      </c>
      <c r="G339" s="10" t="s">
        <v>1338</v>
      </c>
      <c r="H339" s="10" t="s">
        <v>1416</v>
      </c>
      <c r="I339" s="1" t="s">
        <v>1502</v>
      </c>
      <c r="J339" s="1" t="s">
        <v>1347</v>
      </c>
      <c r="K339" s="1" t="s">
        <v>1503</v>
      </c>
    </row>
    <row r="340" spans="1:12" x14ac:dyDescent="0.2">
      <c r="A340" s="3">
        <v>44970</v>
      </c>
      <c r="B340" s="1" t="s">
        <v>1298</v>
      </c>
      <c r="D340" s="1"/>
      <c r="E340" s="4">
        <v>4656.21</v>
      </c>
      <c r="F340" s="3">
        <v>44970</v>
      </c>
      <c r="G340" s="10" t="s">
        <v>1338</v>
      </c>
      <c r="H340" s="10" t="s">
        <v>1339</v>
      </c>
      <c r="I340" s="1" t="s">
        <v>3456</v>
      </c>
      <c r="J340" s="1" t="s">
        <v>1347</v>
      </c>
      <c r="K340" s="1" t="s">
        <v>1348</v>
      </c>
    </row>
    <row r="341" spans="1:12" x14ac:dyDescent="0.2">
      <c r="A341" s="3">
        <v>44970</v>
      </c>
      <c r="B341" s="1" t="s">
        <v>1155</v>
      </c>
      <c r="D341" s="1"/>
      <c r="E341" s="4">
        <v>104.87</v>
      </c>
      <c r="F341" s="3">
        <v>44970</v>
      </c>
      <c r="G341" s="10" t="s">
        <v>1338</v>
      </c>
      <c r="H341" s="10" t="s">
        <v>1416</v>
      </c>
      <c r="I341" s="1" t="s">
        <v>1499</v>
      </c>
      <c r="J341" s="1" t="s">
        <v>1347</v>
      </c>
      <c r="K341" s="1" t="s">
        <v>1516</v>
      </c>
    </row>
    <row r="342" spans="1:12" x14ac:dyDescent="0.2">
      <c r="A342" s="3">
        <v>44971</v>
      </c>
      <c r="B342" s="1" t="s">
        <v>1285</v>
      </c>
      <c r="D342" s="1"/>
      <c r="E342" s="4">
        <v>325</v>
      </c>
      <c r="F342" s="3">
        <v>44971</v>
      </c>
      <c r="G342" s="10" t="s">
        <v>1338</v>
      </c>
      <c r="H342" s="10" t="s">
        <v>1416</v>
      </c>
      <c r="I342" s="1" t="s">
        <v>3457</v>
      </c>
      <c r="J342" s="1" t="s">
        <v>1417</v>
      </c>
      <c r="K342" s="1" t="s">
        <v>1348</v>
      </c>
    </row>
    <row r="343" spans="1:12" x14ac:dyDescent="0.2">
      <c r="A343" s="3">
        <v>44971</v>
      </c>
      <c r="B343" s="1" t="s">
        <v>1301</v>
      </c>
      <c r="D343" s="1"/>
      <c r="E343" s="4">
        <v>15</v>
      </c>
      <c r="F343" s="3">
        <v>44971</v>
      </c>
      <c r="G343" s="10" t="s">
        <v>1338</v>
      </c>
      <c r="H343" s="10" t="s">
        <v>1416</v>
      </c>
      <c r="I343" s="1" t="s">
        <v>1506</v>
      </c>
      <c r="J343" s="1" t="s">
        <v>1347</v>
      </c>
      <c r="K343" s="1" t="s">
        <v>1503</v>
      </c>
    </row>
    <row r="344" spans="1:12" x14ac:dyDescent="0.2">
      <c r="A344" s="3">
        <v>44972</v>
      </c>
      <c r="B344" s="1" t="s">
        <v>1269</v>
      </c>
      <c r="D344" s="1"/>
      <c r="E344" s="4">
        <v>559.46</v>
      </c>
      <c r="F344" s="3">
        <v>44972</v>
      </c>
      <c r="G344" s="10" t="s">
        <v>1338</v>
      </c>
      <c r="H344" s="10" t="s">
        <v>1416</v>
      </c>
      <c r="I344" s="1" t="s">
        <v>3457</v>
      </c>
      <c r="J344" s="1" t="s">
        <v>1417</v>
      </c>
      <c r="K344" s="1" t="s">
        <v>1348</v>
      </c>
    </row>
    <row r="345" spans="1:12" x14ac:dyDescent="0.2">
      <c r="A345" s="3">
        <v>44973</v>
      </c>
      <c r="B345" s="1" t="s">
        <v>1278</v>
      </c>
      <c r="D345" s="1"/>
      <c r="E345" s="4">
        <v>360</v>
      </c>
      <c r="F345" s="3">
        <v>44973</v>
      </c>
      <c r="G345" s="10" t="s">
        <v>1338</v>
      </c>
      <c r="H345" s="10" t="s">
        <v>1416</v>
      </c>
      <c r="I345" s="1" t="s">
        <v>3457</v>
      </c>
      <c r="J345" s="1" t="s">
        <v>1417</v>
      </c>
      <c r="K345" s="1" t="s">
        <v>1437</v>
      </c>
    </row>
    <row r="346" spans="1:12" x14ac:dyDescent="0.2">
      <c r="A346" s="3">
        <v>44973</v>
      </c>
      <c r="B346" s="1" t="s">
        <v>1270</v>
      </c>
      <c r="D346" s="1"/>
      <c r="E346" s="4">
        <v>380.54</v>
      </c>
      <c r="F346" s="3">
        <v>44973</v>
      </c>
      <c r="G346" s="10" t="s">
        <v>1338</v>
      </c>
      <c r="H346" s="10" t="s">
        <v>1416</v>
      </c>
      <c r="I346" s="1" t="s">
        <v>1501</v>
      </c>
      <c r="J346" s="1" t="s">
        <v>1347</v>
      </c>
      <c r="K346" s="1" t="s">
        <v>1516</v>
      </c>
      <c r="L346" s="10" t="s">
        <v>3387</v>
      </c>
    </row>
    <row r="347" spans="1:12" x14ac:dyDescent="0.2">
      <c r="A347" s="3">
        <v>44974</v>
      </c>
      <c r="B347" s="1" t="s">
        <v>1302</v>
      </c>
      <c r="D347" s="1"/>
      <c r="E347" s="4">
        <v>631</v>
      </c>
      <c r="F347" s="3">
        <v>44974</v>
      </c>
      <c r="G347" s="10" t="s">
        <v>1338</v>
      </c>
      <c r="H347" s="10" t="s">
        <v>1416</v>
      </c>
      <c r="I347" s="1" t="s">
        <v>3457</v>
      </c>
      <c r="J347" s="1" t="s">
        <v>1417</v>
      </c>
      <c r="K347" s="1" t="s">
        <v>1348</v>
      </c>
    </row>
    <row r="348" spans="1:12" x14ac:dyDescent="0.2">
      <c r="A348" s="3">
        <v>44974</v>
      </c>
      <c r="B348" s="1" t="s">
        <v>1157</v>
      </c>
      <c r="D348" s="1"/>
      <c r="E348" s="4">
        <v>900.89</v>
      </c>
      <c r="F348" s="3">
        <v>44974</v>
      </c>
      <c r="G348" s="10" t="s">
        <v>1338</v>
      </c>
      <c r="H348" s="10" t="s">
        <v>1416</v>
      </c>
      <c r="I348" s="1" t="s">
        <v>1499</v>
      </c>
      <c r="J348" s="1" t="s">
        <v>1347</v>
      </c>
      <c r="K348" s="1" t="s">
        <v>1516</v>
      </c>
    </row>
    <row r="349" spans="1:12" x14ac:dyDescent="0.2">
      <c r="A349" s="3">
        <v>44974</v>
      </c>
      <c r="B349" s="1" t="s">
        <v>1158</v>
      </c>
      <c r="D349" s="1"/>
      <c r="E349" s="4">
        <v>365.58</v>
      </c>
      <c r="F349" s="3">
        <v>44974</v>
      </c>
      <c r="G349" s="10" t="s">
        <v>1338</v>
      </c>
      <c r="H349" s="10" t="s">
        <v>1416</v>
      </c>
      <c r="I349" s="1" t="s">
        <v>1500</v>
      </c>
      <c r="J349" s="1" t="s">
        <v>1347</v>
      </c>
      <c r="K349" s="1" t="s">
        <v>1516</v>
      </c>
    </row>
    <row r="350" spans="1:12" x14ac:dyDescent="0.2">
      <c r="A350" s="3">
        <v>44976</v>
      </c>
      <c r="B350" s="1" t="s">
        <v>1303</v>
      </c>
      <c r="D350" s="1"/>
      <c r="E350" s="4">
        <v>2700</v>
      </c>
      <c r="F350" s="3">
        <v>44977</v>
      </c>
      <c r="G350" s="10" t="s">
        <v>1338</v>
      </c>
      <c r="H350" s="10" t="s">
        <v>1416</v>
      </c>
      <c r="I350" s="1" t="s">
        <v>1276</v>
      </c>
      <c r="J350" s="1" t="s">
        <v>1347</v>
      </c>
      <c r="K350" s="1" t="s">
        <v>1348</v>
      </c>
    </row>
    <row r="351" spans="1:12" x14ac:dyDescent="0.2">
      <c r="A351" s="3">
        <v>44977</v>
      </c>
      <c r="B351" s="1" t="s">
        <v>1296</v>
      </c>
      <c r="D351" s="1"/>
      <c r="E351" s="4">
        <v>390</v>
      </c>
      <c r="F351" s="3">
        <v>44977</v>
      </c>
      <c r="G351" s="10" t="s">
        <v>1338</v>
      </c>
      <c r="H351" s="10" t="s">
        <v>1416</v>
      </c>
      <c r="I351" s="1" t="s">
        <v>3457</v>
      </c>
      <c r="J351" s="1" t="s">
        <v>1417</v>
      </c>
      <c r="K351" s="1" t="s">
        <v>1437</v>
      </c>
    </row>
    <row r="352" spans="1:12" x14ac:dyDescent="0.2">
      <c r="A352" s="3">
        <v>44977</v>
      </c>
      <c r="B352" s="1" t="s">
        <v>1159</v>
      </c>
      <c r="D352" s="1"/>
      <c r="E352" s="4">
        <v>133.47</v>
      </c>
      <c r="F352" s="3">
        <v>44977</v>
      </c>
      <c r="G352" s="10" t="s">
        <v>1338</v>
      </c>
      <c r="H352" s="10" t="s">
        <v>1416</v>
      </c>
      <c r="I352" s="1" t="s">
        <v>1499</v>
      </c>
      <c r="J352" s="1" t="s">
        <v>1347</v>
      </c>
      <c r="K352" s="1" t="s">
        <v>1516</v>
      </c>
    </row>
    <row r="353" spans="1:11" x14ac:dyDescent="0.2">
      <c r="A353" s="3">
        <v>44975</v>
      </c>
      <c r="B353" s="1" t="s">
        <v>1293</v>
      </c>
      <c r="D353" s="1"/>
      <c r="E353" s="4">
        <v>13917.98</v>
      </c>
      <c r="F353" s="3">
        <v>44979</v>
      </c>
      <c r="G353" s="10" t="s">
        <v>1338</v>
      </c>
      <c r="H353" s="10" t="s">
        <v>1416</v>
      </c>
      <c r="I353" s="1" t="s">
        <v>1436</v>
      </c>
      <c r="J353" s="1" t="s">
        <v>1347</v>
      </c>
      <c r="K353" s="1" t="s">
        <v>1348</v>
      </c>
    </row>
    <row r="354" spans="1:11" x14ac:dyDescent="0.2">
      <c r="A354" s="3">
        <v>44978</v>
      </c>
      <c r="B354" s="1" t="s">
        <v>1160</v>
      </c>
      <c r="D354" s="1"/>
      <c r="E354" s="4">
        <v>134.97</v>
      </c>
      <c r="F354" s="3">
        <v>44979</v>
      </c>
      <c r="G354" s="10" t="s">
        <v>1338</v>
      </c>
      <c r="H354" s="10" t="s">
        <v>1416</v>
      </c>
      <c r="I354" s="1" t="s">
        <v>1499</v>
      </c>
      <c r="J354" s="1" t="s">
        <v>1347</v>
      </c>
      <c r="K354" s="1" t="s">
        <v>1516</v>
      </c>
    </row>
    <row r="355" spans="1:11" x14ac:dyDescent="0.2">
      <c r="A355" s="3">
        <v>44979</v>
      </c>
      <c r="B355" s="1" t="s">
        <v>1192</v>
      </c>
      <c r="D355" s="1"/>
      <c r="E355" s="4">
        <v>962.46</v>
      </c>
      <c r="F355" s="3">
        <v>44979</v>
      </c>
      <c r="G355" s="10" t="s">
        <v>1338</v>
      </c>
      <c r="H355" s="10" t="s">
        <v>1416</v>
      </c>
      <c r="I355" s="1" t="s">
        <v>1434</v>
      </c>
      <c r="J355" s="1" t="s">
        <v>1347</v>
      </c>
      <c r="K355" s="1" t="s">
        <v>1348</v>
      </c>
    </row>
    <row r="356" spans="1:11" x14ac:dyDescent="0.2">
      <c r="A356" s="3">
        <v>44979</v>
      </c>
      <c r="B356" s="1" t="s">
        <v>1304</v>
      </c>
      <c r="D356" s="1"/>
      <c r="E356" s="4">
        <v>7927.65</v>
      </c>
      <c r="F356" s="3">
        <v>44979</v>
      </c>
      <c r="G356" s="10" t="s">
        <v>1338</v>
      </c>
      <c r="H356" s="10" t="s">
        <v>1416</v>
      </c>
      <c r="I356" s="1" t="s">
        <v>1510</v>
      </c>
      <c r="J356" s="1" t="s">
        <v>1347</v>
      </c>
      <c r="K356" s="1" t="s">
        <v>1516</v>
      </c>
    </row>
    <row r="357" spans="1:11" x14ac:dyDescent="0.2">
      <c r="A357" s="3">
        <v>44981</v>
      </c>
      <c r="B357" s="1" t="s">
        <v>1305</v>
      </c>
      <c r="D357" s="1"/>
      <c r="E357" s="4">
        <v>270</v>
      </c>
      <c r="F357" s="3">
        <v>44981</v>
      </c>
      <c r="G357" s="10" t="s">
        <v>1338</v>
      </c>
      <c r="H357" s="10" t="s">
        <v>1416</v>
      </c>
      <c r="I357" s="1" t="s">
        <v>3457</v>
      </c>
      <c r="J357" s="1" t="s">
        <v>1417</v>
      </c>
      <c r="K357" s="1" t="s">
        <v>1348</v>
      </c>
    </row>
    <row r="358" spans="1:11" x14ac:dyDescent="0.2">
      <c r="A358" s="3">
        <v>44981</v>
      </c>
      <c r="B358" s="1" t="s">
        <v>1142</v>
      </c>
      <c r="D358" s="1"/>
      <c r="E358" s="4">
        <v>6043.39</v>
      </c>
      <c r="F358" s="3">
        <v>44981</v>
      </c>
      <c r="G358" s="10" t="s">
        <v>1338</v>
      </c>
      <c r="H358" s="10" t="s">
        <v>1339</v>
      </c>
      <c r="I358" s="1" t="s">
        <v>3456</v>
      </c>
      <c r="J358" s="1" t="s">
        <v>1347</v>
      </c>
      <c r="K358" s="1" t="s">
        <v>1348</v>
      </c>
    </row>
    <row r="359" spans="1:11" x14ac:dyDescent="0.2">
      <c r="A359" s="3">
        <v>44983</v>
      </c>
      <c r="B359" s="1" t="s">
        <v>1142</v>
      </c>
      <c r="D359" s="1"/>
      <c r="E359" s="4">
        <v>7668.63</v>
      </c>
      <c r="F359" s="3">
        <v>44984</v>
      </c>
      <c r="G359" s="10" t="s">
        <v>1338</v>
      </c>
      <c r="H359" s="10" t="s">
        <v>1339</v>
      </c>
      <c r="I359" s="1" t="s">
        <v>3456</v>
      </c>
      <c r="J359" s="1" t="s">
        <v>1347</v>
      </c>
      <c r="K359" s="1" t="s">
        <v>1348</v>
      </c>
    </row>
    <row r="360" spans="1:11" x14ac:dyDescent="0.2">
      <c r="A360" s="3">
        <v>44984</v>
      </c>
      <c r="B360" s="1" t="s">
        <v>1306</v>
      </c>
      <c r="D360" s="1"/>
      <c r="E360" s="4">
        <v>300</v>
      </c>
      <c r="F360" s="3">
        <v>44984</v>
      </c>
      <c r="G360" s="10" t="s">
        <v>1338</v>
      </c>
      <c r="H360" s="10" t="s">
        <v>1416</v>
      </c>
      <c r="I360" s="1" t="s">
        <v>3457</v>
      </c>
      <c r="J360" s="1" t="s">
        <v>1417</v>
      </c>
      <c r="K360" s="1" t="s">
        <v>1348</v>
      </c>
    </row>
    <row r="361" spans="1:11" x14ac:dyDescent="0.2">
      <c r="A361" s="3">
        <v>44985</v>
      </c>
      <c r="B361" s="1" t="s">
        <v>1232</v>
      </c>
      <c r="D361" s="1"/>
      <c r="E361" s="4">
        <v>65.599999999999994</v>
      </c>
      <c r="F361" s="3">
        <v>44985</v>
      </c>
      <c r="G361" s="10" t="s">
        <v>1338</v>
      </c>
      <c r="H361" s="10" t="s">
        <v>1416</v>
      </c>
      <c r="I361" s="1" t="s">
        <v>3458</v>
      </c>
      <c r="J361" s="1" t="s">
        <v>1347</v>
      </c>
      <c r="K361" s="1" t="s">
        <v>1364</v>
      </c>
    </row>
    <row r="362" spans="1:11" x14ac:dyDescent="0.2">
      <c r="A362" s="3">
        <v>44985</v>
      </c>
      <c r="B362" s="1" t="s">
        <v>1307</v>
      </c>
      <c r="D362" s="1"/>
      <c r="E362" s="4">
        <v>3425.09</v>
      </c>
      <c r="F362" s="3">
        <v>44985</v>
      </c>
      <c r="G362" s="10" t="s">
        <v>1338</v>
      </c>
      <c r="H362" s="10" t="s">
        <v>1339</v>
      </c>
      <c r="I362" s="1" t="s">
        <v>3456</v>
      </c>
      <c r="J362" s="1" t="s">
        <v>1347</v>
      </c>
      <c r="K362" s="1" t="s">
        <v>1348</v>
      </c>
    </row>
    <row r="363" spans="1:11" x14ac:dyDescent="0.2">
      <c r="A363" s="3">
        <v>44985</v>
      </c>
      <c r="B363" s="1" t="s">
        <v>1308</v>
      </c>
      <c r="D363" s="1"/>
      <c r="E363" s="4">
        <v>560</v>
      </c>
      <c r="F363" s="3">
        <v>44985</v>
      </c>
      <c r="G363" s="10" t="s">
        <v>1338</v>
      </c>
      <c r="H363" s="10" t="s">
        <v>1416</v>
      </c>
      <c r="I363" s="1" t="s">
        <v>3457</v>
      </c>
      <c r="J363" s="1" t="s">
        <v>1417</v>
      </c>
      <c r="K363" s="1" t="s">
        <v>1348</v>
      </c>
    </row>
    <row r="364" spans="1:11" x14ac:dyDescent="0.2">
      <c r="A364" s="3">
        <v>44985</v>
      </c>
      <c r="B364" s="1" t="s">
        <v>1162</v>
      </c>
      <c r="D364" s="1"/>
      <c r="E364" s="4">
        <v>71.86</v>
      </c>
      <c r="F364" s="3">
        <v>44985</v>
      </c>
      <c r="G364" s="10" t="s">
        <v>1338</v>
      </c>
      <c r="H364" s="10" t="s">
        <v>1416</v>
      </c>
      <c r="I364" s="1" t="s">
        <v>1341</v>
      </c>
      <c r="J364" s="1" t="s">
        <v>1347</v>
      </c>
      <c r="K364" s="1" t="s">
        <v>1516</v>
      </c>
    </row>
    <row r="365" spans="1:11" x14ac:dyDescent="0.2">
      <c r="A365" s="3">
        <v>44986</v>
      </c>
      <c r="B365" s="1" t="s">
        <v>1141</v>
      </c>
      <c r="D365" s="1"/>
      <c r="E365" s="4">
        <v>10948.78</v>
      </c>
      <c r="F365" s="3">
        <v>44986</v>
      </c>
      <c r="G365" s="10" t="s">
        <v>1338</v>
      </c>
      <c r="H365" s="10" t="s">
        <v>1339</v>
      </c>
      <c r="I365" s="1" t="s">
        <v>3456</v>
      </c>
      <c r="J365" s="1" t="s">
        <v>1347</v>
      </c>
      <c r="K365" s="1" t="s">
        <v>1348</v>
      </c>
    </row>
    <row r="366" spans="1:11" x14ac:dyDescent="0.2">
      <c r="A366" s="3">
        <v>44986</v>
      </c>
      <c r="B366" s="1" t="s">
        <v>1142</v>
      </c>
      <c r="D366" s="1"/>
      <c r="E366" s="4">
        <v>5993.67</v>
      </c>
      <c r="F366" s="3">
        <v>44986</v>
      </c>
      <c r="G366" s="10" t="s">
        <v>1338</v>
      </c>
      <c r="H366" s="10" t="s">
        <v>1339</v>
      </c>
      <c r="I366" s="1" t="s">
        <v>3456</v>
      </c>
      <c r="J366" s="1" t="s">
        <v>1347</v>
      </c>
      <c r="K366" s="1" t="s">
        <v>1348</v>
      </c>
    </row>
    <row r="367" spans="1:11" x14ac:dyDescent="0.2">
      <c r="A367" s="3">
        <v>44986</v>
      </c>
      <c r="B367" s="1" t="s">
        <v>1143</v>
      </c>
      <c r="D367" s="1"/>
      <c r="E367" s="4">
        <v>1200</v>
      </c>
      <c r="F367" s="3">
        <v>44986</v>
      </c>
      <c r="G367" s="10" t="s">
        <v>1338</v>
      </c>
      <c r="H367" s="10" t="s">
        <v>1416</v>
      </c>
      <c r="I367" s="1" t="s">
        <v>3457</v>
      </c>
      <c r="J367" s="1" t="s">
        <v>1417</v>
      </c>
      <c r="K367" s="1" t="s">
        <v>1348</v>
      </c>
    </row>
    <row r="368" spans="1:11" x14ac:dyDescent="0.2">
      <c r="A368" s="3">
        <v>44989</v>
      </c>
      <c r="B368" s="1" t="s">
        <v>1145</v>
      </c>
      <c r="D368" s="1"/>
      <c r="E368" s="4">
        <v>300</v>
      </c>
      <c r="F368" s="3">
        <v>44991</v>
      </c>
      <c r="G368" s="10" t="s">
        <v>1338</v>
      </c>
      <c r="H368" s="10" t="s">
        <v>1416</v>
      </c>
      <c r="I368" s="1" t="s">
        <v>1512</v>
      </c>
      <c r="J368" s="1" t="s">
        <v>1347</v>
      </c>
      <c r="K368" s="1" t="s">
        <v>1437</v>
      </c>
    </row>
    <row r="369" spans="1:11" x14ac:dyDescent="0.2">
      <c r="A369" s="3">
        <v>44989</v>
      </c>
      <c r="B369" s="1" t="s">
        <v>1146</v>
      </c>
      <c r="D369" s="1"/>
      <c r="E369" s="4">
        <v>989.62</v>
      </c>
      <c r="F369" s="3">
        <v>44991</v>
      </c>
      <c r="G369" s="10" t="s">
        <v>1338</v>
      </c>
      <c r="H369" s="10" t="s">
        <v>1416</v>
      </c>
      <c r="I369" s="1" t="s">
        <v>1438</v>
      </c>
      <c r="J369" s="1" t="s">
        <v>1347</v>
      </c>
      <c r="K369" s="1" t="s">
        <v>1437</v>
      </c>
    </row>
    <row r="370" spans="1:11" x14ac:dyDescent="0.2">
      <c r="A370" s="3">
        <v>44990</v>
      </c>
      <c r="B370" s="1" t="s">
        <v>1163</v>
      </c>
      <c r="D370" s="1"/>
      <c r="E370" s="4">
        <v>18505.23</v>
      </c>
      <c r="F370" s="3">
        <v>44991</v>
      </c>
      <c r="G370" s="10" t="s">
        <v>1338</v>
      </c>
      <c r="H370" s="10" t="s">
        <v>1416</v>
      </c>
      <c r="I370" s="1" t="s">
        <v>1436</v>
      </c>
      <c r="J370" s="1" t="s">
        <v>1347</v>
      </c>
      <c r="K370" s="1" t="s">
        <v>1348</v>
      </c>
    </row>
    <row r="371" spans="1:11" x14ac:dyDescent="0.2">
      <c r="A371" s="3">
        <v>44990</v>
      </c>
      <c r="B371" s="1" t="s">
        <v>1165</v>
      </c>
      <c r="D371" s="1"/>
      <c r="E371" s="4">
        <v>700</v>
      </c>
      <c r="F371" s="3">
        <v>44991</v>
      </c>
      <c r="G371" s="10" t="s">
        <v>1338</v>
      </c>
      <c r="H371" s="10" t="s">
        <v>1416</v>
      </c>
      <c r="I371" s="1" t="s">
        <v>1434</v>
      </c>
      <c r="J371" s="1" t="s">
        <v>1417</v>
      </c>
      <c r="K371" s="1" t="s">
        <v>1348</v>
      </c>
    </row>
    <row r="372" spans="1:11" x14ac:dyDescent="0.2">
      <c r="A372" s="3">
        <v>44991</v>
      </c>
      <c r="B372" s="1" t="s">
        <v>1144</v>
      </c>
      <c r="D372" s="1"/>
      <c r="E372" s="4">
        <v>572.88</v>
      </c>
      <c r="F372" s="3">
        <v>44991</v>
      </c>
      <c r="G372" s="10" t="s">
        <v>1338</v>
      </c>
      <c r="H372" s="10" t="s">
        <v>1416</v>
      </c>
      <c r="I372" s="1" t="s">
        <v>1439</v>
      </c>
      <c r="J372" s="1" t="s">
        <v>1347</v>
      </c>
      <c r="K372" s="1" t="s">
        <v>1437</v>
      </c>
    </row>
    <row r="373" spans="1:11" x14ac:dyDescent="0.2">
      <c r="A373" s="3">
        <v>44991</v>
      </c>
      <c r="B373" s="1" t="s">
        <v>1142</v>
      </c>
      <c r="D373" s="1"/>
      <c r="E373" s="4">
        <v>7503.33</v>
      </c>
      <c r="F373" s="3">
        <v>44991</v>
      </c>
      <c r="G373" s="10" t="s">
        <v>1338</v>
      </c>
      <c r="H373" s="10" t="s">
        <v>1339</v>
      </c>
      <c r="I373" s="1" t="s">
        <v>3456</v>
      </c>
      <c r="J373" s="1" t="s">
        <v>1347</v>
      </c>
      <c r="K373" s="1" t="s">
        <v>1348</v>
      </c>
    </row>
    <row r="374" spans="1:11" x14ac:dyDescent="0.2">
      <c r="A374" s="3">
        <v>44992</v>
      </c>
      <c r="B374" s="1" t="s">
        <v>1149</v>
      </c>
      <c r="D374" s="1"/>
      <c r="E374" s="4">
        <v>4656.21</v>
      </c>
      <c r="F374" s="3">
        <v>44992</v>
      </c>
      <c r="G374" s="10" t="s">
        <v>1338</v>
      </c>
      <c r="H374" s="10" t="s">
        <v>1339</v>
      </c>
      <c r="I374" s="1" t="s">
        <v>3456</v>
      </c>
      <c r="J374" s="1" t="s">
        <v>1347</v>
      </c>
      <c r="K374" s="1" t="s">
        <v>1348</v>
      </c>
    </row>
    <row r="375" spans="1:11" x14ac:dyDescent="0.2">
      <c r="A375" s="3">
        <v>44992</v>
      </c>
      <c r="B375" s="1" t="s">
        <v>1202</v>
      </c>
      <c r="D375" s="1"/>
      <c r="E375" s="4">
        <v>450</v>
      </c>
      <c r="F375" s="3">
        <v>44992</v>
      </c>
      <c r="G375" s="10" t="s">
        <v>1338</v>
      </c>
      <c r="H375" s="10" t="s">
        <v>1416</v>
      </c>
      <c r="I375" s="1" t="s">
        <v>1442</v>
      </c>
      <c r="J375" s="1" t="s">
        <v>1347</v>
      </c>
      <c r="K375" s="1" t="s">
        <v>1516</v>
      </c>
    </row>
    <row r="376" spans="1:11" x14ac:dyDescent="0.2">
      <c r="A376" s="3">
        <v>44992</v>
      </c>
      <c r="B376" s="1" t="s">
        <v>1260</v>
      </c>
      <c r="D376" s="1"/>
      <c r="E376" s="4">
        <v>1618.1</v>
      </c>
      <c r="F376" s="3">
        <v>44992</v>
      </c>
      <c r="G376" s="10" t="s">
        <v>1338</v>
      </c>
      <c r="H376" s="10" t="s">
        <v>1416</v>
      </c>
      <c r="I376" s="1" t="s">
        <v>1456</v>
      </c>
      <c r="J376" s="1" t="s">
        <v>1417</v>
      </c>
      <c r="K376" s="1" t="s">
        <v>1516</v>
      </c>
    </row>
    <row r="377" spans="1:11" x14ac:dyDescent="0.2">
      <c r="A377" s="3">
        <v>44993</v>
      </c>
      <c r="B377" s="1" t="s">
        <v>1261</v>
      </c>
      <c r="D377" s="1"/>
      <c r="E377" s="4">
        <v>1526.55</v>
      </c>
      <c r="F377" s="3">
        <v>44993</v>
      </c>
      <c r="G377" s="10" t="s">
        <v>1338</v>
      </c>
      <c r="H377" s="10" t="s">
        <v>1416</v>
      </c>
      <c r="I377" s="1" t="s">
        <v>3457</v>
      </c>
      <c r="J377" s="1" t="s">
        <v>1417</v>
      </c>
      <c r="K377" s="1" t="s">
        <v>1348</v>
      </c>
    </row>
    <row r="378" spans="1:11" x14ac:dyDescent="0.2">
      <c r="A378" s="3">
        <v>44993</v>
      </c>
      <c r="B378" s="1" t="s">
        <v>1262</v>
      </c>
      <c r="D378" s="1"/>
      <c r="E378" s="4">
        <v>368.5</v>
      </c>
      <c r="F378" s="3">
        <v>44993</v>
      </c>
      <c r="G378" s="10" t="s">
        <v>1338</v>
      </c>
      <c r="H378" s="10" t="s">
        <v>1416</v>
      </c>
      <c r="I378" s="1" t="s">
        <v>3457</v>
      </c>
      <c r="J378" s="1" t="s">
        <v>1417</v>
      </c>
      <c r="K378" s="1" t="s">
        <v>1348</v>
      </c>
    </row>
    <row r="379" spans="1:11" x14ac:dyDescent="0.2">
      <c r="A379" s="3">
        <v>44993</v>
      </c>
      <c r="B379" s="1" t="s">
        <v>1150</v>
      </c>
      <c r="D379" s="1"/>
      <c r="E379" s="4">
        <v>1552.88</v>
      </c>
      <c r="F379" s="3">
        <v>44993</v>
      </c>
      <c r="G379" s="10" t="s">
        <v>1338</v>
      </c>
      <c r="H379" s="10" t="s">
        <v>1339</v>
      </c>
      <c r="I379" s="1" t="s">
        <v>3456</v>
      </c>
      <c r="J379" s="1" t="s">
        <v>1347</v>
      </c>
      <c r="K379" s="1" t="s">
        <v>1348</v>
      </c>
    </row>
    <row r="380" spans="1:11" x14ac:dyDescent="0.2">
      <c r="A380" s="3">
        <v>44993</v>
      </c>
      <c r="B380" s="1" t="s">
        <v>1151</v>
      </c>
      <c r="D380" s="1"/>
      <c r="E380" s="4">
        <v>1552.88</v>
      </c>
      <c r="F380" s="3">
        <v>44993</v>
      </c>
      <c r="G380" s="10" t="s">
        <v>1338</v>
      </c>
      <c r="H380" s="10" t="s">
        <v>1339</v>
      </c>
      <c r="I380" s="1" t="s">
        <v>3456</v>
      </c>
      <c r="J380" s="1" t="s">
        <v>1347</v>
      </c>
      <c r="K380" s="1" t="s">
        <v>1348</v>
      </c>
    </row>
    <row r="381" spans="1:11" x14ac:dyDescent="0.2">
      <c r="A381" s="3">
        <v>44993</v>
      </c>
      <c r="B381" s="1" t="s">
        <v>1243</v>
      </c>
      <c r="D381" s="1"/>
      <c r="E381" s="4">
        <v>749.7</v>
      </c>
      <c r="F381" s="3">
        <v>44993</v>
      </c>
      <c r="G381" s="10" t="s">
        <v>1338</v>
      </c>
      <c r="H381" s="10" t="s">
        <v>1416</v>
      </c>
      <c r="I381" s="1" t="s">
        <v>3457</v>
      </c>
      <c r="J381" s="1" t="s">
        <v>1417</v>
      </c>
      <c r="K381" s="1" t="s">
        <v>1348</v>
      </c>
    </row>
    <row r="382" spans="1:11" x14ac:dyDescent="0.2">
      <c r="A382" s="3">
        <v>44993</v>
      </c>
      <c r="B382" s="1" t="s">
        <v>1152</v>
      </c>
      <c r="E382" s="4">
        <v>9402</v>
      </c>
      <c r="F382" s="3">
        <v>44993</v>
      </c>
      <c r="G382" s="10" t="s">
        <v>1338</v>
      </c>
      <c r="H382" s="10" t="s">
        <v>1339</v>
      </c>
      <c r="I382" s="1" t="s">
        <v>3456</v>
      </c>
      <c r="J382" s="1" t="s">
        <v>1347</v>
      </c>
      <c r="K382" s="1" t="s">
        <v>1348</v>
      </c>
    </row>
    <row r="383" spans="1:11" x14ac:dyDescent="0.2">
      <c r="A383" s="3">
        <v>44994</v>
      </c>
      <c r="B383" s="1" t="s">
        <v>1242</v>
      </c>
      <c r="D383" s="1"/>
      <c r="E383" s="4">
        <v>521.41</v>
      </c>
      <c r="F383" s="3">
        <v>44994</v>
      </c>
      <c r="G383" s="10" t="s">
        <v>1338</v>
      </c>
      <c r="H383" s="10" t="s">
        <v>1416</v>
      </c>
      <c r="I383" s="1" t="s">
        <v>3457</v>
      </c>
      <c r="J383" s="1" t="s">
        <v>1417</v>
      </c>
      <c r="K383" s="1" t="s">
        <v>1348</v>
      </c>
    </row>
    <row r="384" spans="1:11" x14ac:dyDescent="0.2">
      <c r="A384" s="3">
        <v>44995</v>
      </c>
      <c r="B384" s="1" t="s">
        <v>1264</v>
      </c>
      <c r="D384" s="1"/>
      <c r="E384" s="4">
        <v>149.9</v>
      </c>
      <c r="F384" s="3">
        <v>44995</v>
      </c>
      <c r="G384" s="10" t="s">
        <v>1338</v>
      </c>
      <c r="H384" s="10" t="s">
        <v>1416</v>
      </c>
      <c r="I384" s="1" t="s">
        <v>1430</v>
      </c>
      <c r="J384" s="1" t="s">
        <v>1347</v>
      </c>
      <c r="K384" s="1" t="s">
        <v>1364</v>
      </c>
    </row>
    <row r="385" spans="1:12" x14ac:dyDescent="0.2">
      <c r="A385" s="3">
        <v>44995</v>
      </c>
      <c r="B385" s="1" t="s">
        <v>1181</v>
      </c>
      <c r="D385" s="1"/>
      <c r="E385" s="4">
        <v>349.56</v>
      </c>
      <c r="F385" s="3">
        <v>44995</v>
      </c>
      <c r="G385" s="10" t="s">
        <v>1338</v>
      </c>
      <c r="H385" s="10" t="s">
        <v>1435</v>
      </c>
      <c r="I385" s="1" t="s">
        <v>1498</v>
      </c>
      <c r="J385" s="1" t="s">
        <v>1417</v>
      </c>
      <c r="K385" s="1" t="s">
        <v>1437</v>
      </c>
    </row>
    <row r="386" spans="1:12" x14ac:dyDescent="0.2">
      <c r="A386" s="3">
        <v>44995</v>
      </c>
      <c r="B386" s="1" t="s">
        <v>1263</v>
      </c>
      <c r="D386" s="1"/>
      <c r="E386" s="4">
        <v>607.91</v>
      </c>
      <c r="F386" s="3">
        <v>44995</v>
      </c>
      <c r="G386" s="10" t="s">
        <v>1338</v>
      </c>
      <c r="H386" s="10" t="s">
        <v>1416</v>
      </c>
      <c r="I386" s="1" t="s">
        <v>3457</v>
      </c>
      <c r="J386" s="1" t="s">
        <v>1417</v>
      </c>
      <c r="K386" s="1" t="s">
        <v>1348</v>
      </c>
    </row>
    <row r="387" spans="1:12" x14ac:dyDescent="0.2">
      <c r="A387" s="3">
        <v>44995</v>
      </c>
      <c r="B387" s="1" t="s">
        <v>1182</v>
      </c>
      <c r="D387" s="1"/>
      <c r="E387" s="4">
        <v>3561.27</v>
      </c>
      <c r="F387" s="3">
        <v>44995</v>
      </c>
      <c r="G387" s="10" t="s">
        <v>1338</v>
      </c>
      <c r="H387" s="10" t="s">
        <v>1435</v>
      </c>
      <c r="I387" s="1" t="s">
        <v>1498</v>
      </c>
      <c r="J387" s="1" t="s">
        <v>1417</v>
      </c>
      <c r="K387" s="1" t="s">
        <v>1348</v>
      </c>
    </row>
    <row r="388" spans="1:12" x14ac:dyDescent="0.2">
      <c r="A388" s="3">
        <v>44995</v>
      </c>
      <c r="B388" s="1" t="s">
        <v>1153</v>
      </c>
      <c r="D388" s="1"/>
      <c r="E388" s="4">
        <v>272.45999999999998</v>
      </c>
      <c r="F388" s="3">
        <v>44995</v>
      </c>
      <c r="G388" s="10" t="s">
        <v>1338</v>
      </c>
      <c r="H388" s="10" t="s">
        <v>1416</v>
      </c>
      <c r="I388" s="1" t="s">
        <v>1499</v>
      </c>
      <c r="J388" s="1" t="s">
        <v>1347</v>
      </c>
      <c r="K388" s="1" t="s">
        <v>1516</v>
      </c>
    </row>
    <row r="389" spans="1:12" x14ac:dyDescent="0.2">
      <c r="A389" s="3">
        <v>44995</v>
      </c>
      <c r="B389" s="1" t="s">
        <v>1250</v>
      </c>
      <c r="D389" s="1"/>
      <c r="E389" s="4">
        <v>1000</v>
      </c>
      <c r="F389" s="3">
        <v>44995</v>
      </c>
      <c r="G389" s="10" t="s">
        <v>1338</v>
      </c>
      <c r="H389" s="10" t="s">
        <v>1416</v>
      </c>
      <c r="I389" s="1" t="s">
        <v>1509</v>
      </c>
      <c r="J389" s="1" t="s">
        <v>1347</v>
      </c>
      <c r="K389" s="1" t="s">
        <v>1516</v>
      </c>
    </row>
    <row r="390" spans="1:12" x14ac:dyDescent="0.2">
      <c r="A390" s="3">
        <v>44996</v>
      </c>
      <c r="B390" s="1" t="s">
        <v>1265</v>
      </c>
      <c r="D390" s="1"/>
      <c r="E390" s="4">
        <v>110</v>
      </c>
      <c r="F390" s="3">
        <v>44998</v>
      </c>
      <c r="G390" s="10" t="s">
        <v>1338</v>
      </c>
      <c r="H390" s="10" t="s">
        <v>1416</v>
      </c>
      <c r="I390" s="1" t="s">
        <v>3457</v>
      </c>
      <c r="J390" s="1" t="s">
        <v>1417</v>
      </c>
      <c r="K390" s="1" t="s">
        <v>1348</v>
      </c>
    </row>
    <row r="391" spans="1:12" x14ac:dyDescent="0.2">
      <c r="A391" s="3">
        <v>44996</v>
      </c>
      <c r="B391" s="1" t="s">
        <v>1156</v>
      </c>
      <c r="D391" s="1"/>
      <c r="E391" s="4">
        <v>65.78</v>
      </c>
      <c r="F391" s="3">
        <v>44998</v>
      </c>
      <c r="G391" s="10" t="s">
        <v>1338</v>
      </c>
      <c r="H391" s="10" t="s">
        <v>1416</v>
      </c>
      <c r="I391" s="1" t="s">
        <v>1502</v>
      </c>
      <c r="J391" s="1" t="s">
        <v>1347</v>
      </c>
      <c r="K391" s="1" t="s">
        <v>1503</v>
      </c>
    </row>
    <row r="392" spans="1:12" x14ac:dyDescent="0.2">
      <c r="A392" s="3">
        <v>44998</v>
      </c>
      <c r="B392" s="1" t="s">
        <v>1149</v>
      </c>
      <c r="D392" s="1"/>
      <c r="E392" s="4">
        <v>4656.21</v>
      </c>
      <c r="F392" s="3">
        <v>44998</v>
      </c>
      <c r="G392" s="10" t="s">
        <v>1338</v>
      </c>
      <c r="H392" s="10" t="s">
        <v>1339</v>
      </c>
      <c r="I392" s="1" t="s">
        <v>3456</v>
      </c>
      <c r="J392" s="1" t="s">
        <v>1347</v>
      </c>
      <c r="K392" s="1" t="s">
        <v>1348</v>
      </c>
    </row>
    <row r="393" spans="1:12" x14ac:dyDescent="0.2">
      <c r="A393" s="3">
        <v>44998</v>
      </c>
      <c r="B393" s="1" t="s">
        <v>1266</v>
      </c>
      <c r="D393" s="1"/>
      <c r="E393" s="4">
        <v>109.99</v>
      </c>
      <c r="F393" s="3">
        <v>44998</v>
      </c>
      <c r="G393" s="10" t="s">
        <v>1338</v>
      </c>
      <c r="H393" s="10" t="s">
        <v>1416</v>
      </c>
      <c r="I393" s="1" t="s">
        <v>1499</v>
      </c>
      <c r="J393" s="1" t="s">
        <v>1347</v>
      </c>
      <c r="K393" s="1" t="s">
        <v>1516</v>
      </c>
    </row>
    <row r="394" spans="1:12" x14ac:dyDescent="0.2">
      <c r="A394" s="3">
        <v>44999</v>
      </c>
      <c r="B394" s="1" t="s">
        <v>1268</v>
      </c>
      <c r="D394" s="1"/>
      <c r="E394" s="4">
        <v>186.4</v>
      </c>
      <c r="F394" s="3">
        <v>44999</v>
      </c>
      <c r="G394" s="10" t="s">
        <v>1338</v>
      </c>
      <c r="H394" s="10" t="s">
        <v>1416</v>
      </c>
      <c r="I394" s="1" t="s">
        <v>1507</v>
      </c>
      <c r="J394" s="1" t="s">
        <v>1417</v>
      </c>
      <c r="K394" s="1" t="s">
        <v>1348</v>
      </c>
    </row>
    <row r="395" spans="1:12" x14ac:dyDescent="0.2">
      <c r="A395" s="3">
        <v>44999</v>
      </c>
      <c r="B395" s="1" t="s">
        <v>1267</v>
      </c>
      <c r="D395" s="1"/>
      <c r="E395" s="4">
        <v>384.51</v>
      </c>
      <c r="F395" s="3">
        <v>44999</v>
      </c>
      <c r="G395" s="10" t="s">
        <v>1338</v>
      </c>
      <c r="H395" s="10" t="s">
        <v>1416</v>
      </c>
      <c r="I395" s="1" t="s">
        <v>1513</v>
      </c>
      <c r="J395" s="1" t="s">
        <v>1417</v>
      </c>
      <c r="K395" s="1" t="s">
        <v>1516</v>
      </c>
    </row>
    <row r="396" spans="1:12" x14ac:dyDescent="0.2">
      <c r="A396" s="3">
        <v>45000</v>
      </c>
      <c r="B396" s="1" t="s">
        <v>1269</v>
      </c>
      <c r="D396" s="1"/>
      <c r="E396" s="4">
        <v>559.46</v>
      </c>
      <c r="F396" s="3">
        <v>45000</v>
      </c>
      <c r="G396" s="10" t="s">
        <v>1338</v>
      </c>
      <c r="H396" s="10" t="s">
        <v>1416</v>
      </c>
      <c r="I396" s="1" t="s">
        <v>3457</v>
      </c>
      <c r="J396" s="1" t="s">
        <v>1417</v>
      </c>
      <c r="K396" s="1" t="s">
        <v>1348</v>
      </c>
    </row>
    <row r="397" spans="1:12" x14ac:dyDescent="0.2">
      <c r="A397" s="3">
        <v>45000</v>
      </c>
      <c r="B397" s="1" t="s">
        <v>1271</v>
      </c>
      <c r="D397" s="1"/>
      <c r="E397" s="4">
        <v>400</v>
      </c>
      <c r="F397" s="3">
        <v>45000</v>
      </c>
      <c r="G397" s="10" t="s">
        <v>1338</v>
      </c>
      <c r="H397" s="10" t="s">
        <v>1416</v>
      </c>
      <c r="I397" s="1" t="s">
        <v>3457</v>
      </c>
      <c r="J397" s="1" t="s">
        <v>1417</v>
      </c>
      <c r="K397" s="1" t="s">
        <v>1348</v>
      </c>
    </row>
    <row r="398" spans="1:12" x14ac:dyDescent="0.2">
      <c r="A398" s="3">
        <v>45000</v>
      </c>
      <c r="B398" s="1" t="s">
        <v>1272</v>
      </c>
      <c r="D398" s="1"/>
      <c r="E398" s="4">
        <v>640</v>
      </c>
      <c r="F398" s="3">
        <v>45000</v>
      </c>
      <c r="G398" s="10" t="s">
        <v>1338</v>
      </c>
      <c r="H398" s="10" t="s">
        <v>1416</v>
      </c>
      <c r="I398" s="1" t="s">
        <v>3457</v>
      </c>
      <c r="J398" s="1" t="s">
        <v>1417</v>
      </c>
      <c r="K398" s="1" t="s">
        <v>1348</v>
      </c>
    </row>
    <row r="399" spans="1:12" x14ac:dyDescent="0.2">
      <c r="A399" s="3">
        <v>45000</v>
      </c>
      <c r="B399" s="1" t="s">
        <v>1270</v>
      </c>
      <c r="D399" s="1"/>
      <c r="E399" s="4">
        <v>389.54</v>
      </c>
      <c r="F399" s="3">
        <v>45000</v>
      </c>
      <c r="G399" s="10" t="s">
        <v>1338</v>
      </c>
      <c r="H399" s="10" t="s">
        <v>1416</v>
      </c>
      <c r="I399" s="1" t="s">
        <v>1501</v>
      </c>
      <c r="J399" s="1" t="s">
        <v>1347</v>
      </c>
      <c r="K399" s="1" t="s">
        <v>1516</v>
      </c>
      <c r="L399" s="10" t="s">
        <v>3387</v>
      </c>
    </row>
    <row r="400" spans="1:12" x14ac:dyDescent="0.2">
      <c r="A400" s="3">
        <v>45001</v>
      </c>
      <c r="B400" s="1" t="s">
        <v>1273</v>
      </c>
      <c r="D400" s="1"/>
      <c r="E400" s="4">
        <v>620</v>
      </c>
      <c r="F400" s="3">
        <v>45001</v>
      </c>
      <c r="G400" s="10" t="s">
        <v>1338</v>
      </c>
      <c r="H400" s="10" t="s">
        <v>1416</v>
      </c>
      <c r="I400" s="1" t="s">
        <v>3457</v>
      </c>
      <c r="J400" s="1" t="s">
        <v>1417</v>
      </c>
      <c r="K400" s="1" t="s">
        <v>1348</v>
      </c>
    </row>
    <row r="401" spans="1:11" x14ac:dyDescent="0.2">
      <c r="A401" s="3">
        <v>45002</v>
      </c>
      <c r="B401" s="1" t="s">
        <v>1157</v>
      </c>
      <c r="D401" s="1"/>
      <c r="E401" s="4">
        <v>321.49</v>
      </c>
      <c r="F401" s="3">
        <v>45002</v>
      </c>
      <c r="G401" s="10" t="s">
        <v>1338</v>
      </c>
      <c r="H401" s="10" t="s">
        <v>1416</v>
      </c>
      <c r="I401" s="1" t="s">
        <v>1499</v>
      </c>
      <c r="J401" s="1" t="s">
        <v>1347</v>
      </c>
      <c r="K401" s="1" t="s">
        <v>1516</v>
      </c>
    </row>
    <row r="402" spans="1:11" x14ac:dyDescent="0.2">
      <c r="A402" s="3">
        <v>45002</v>
      </c>
      <c r="B402" s="1" t="s">
        <v>1274</v>
      </c>
      <c r="D402" s="1"/>
      <c r="E402" s="4">
        <v>115.34</v>
      </c>
      <c r="F402" s="3">
        <v>45002</v>
      </c>
      <c r="G402" s="10" t="s">
        <v>1338</v>
      </c>
      <c r="H402" s="10" t="s">
        <v>1416</v>
      </c>
      <c r="I402" s="1" t="s">
        <v>1513</v>
      </c>
      <c r="J402" s="1" t="s">
        <v>1417</v>
      </c>
      <c r="K402" s="1" t="s">
        <v>1516</v>
      </c>
    </row>
    <row r="403" spans="1:11" x14ac:dyDescent="0.2">
      <c r="A403" s="3">
        <v>45002</v>
      </c>
      <c r="B403" s="1" t="s">
        <v>1158</v>
      </c>
      <c r="D403" s="1"/>
      <c r="E403" s="4">
        <v>598.23</v>
      </c>
      <c r="F403" s="3">
        <v>45002</v>
      </c>
      <c r="G403" s="10" t="s">
        <v>1338</v>
      </c>
      <c r="H403" s="10" t="s">
        <v>1416</v>
      </c>
      <c r="I403" s="1" t="s">
        <v>1500</v>
      </c>
      <c r="J403" s="1" t="s">
        <v>1347</v>
      </c>
      <c r="K403" s="1" t="s">
        <v>1516</v>
      </c>
    </row>
    <row r="404" spans="1:11" x14ac:dyDescent="0.2">
      <c r="A404" s="3">
        <v>45003</v>
      </c>
      <c r="B404" s="1" t="s">
        <v>1163</v>
      </c>
      <c r="C404" s="1" t="s">
        <v>1341</v>
      </c>
      <c r="D404" s="1"/>
      <c r="E404" s="4">
        <v>11822.21</v>
      </c>
      <c r="F404" s="3">
        <v>45005</v>
      </c>
      <c r="G404" s="10" t="s">
        <v>1338</v>
      </c>
      <c r="H404" s="10" t="s">
        <v>1416</v>
      </c>
      <c r="I404" s="1" t="s">
        <v>1436</v>
      </c>
      <c r="J404" s="1" t="s">
        <v>1347</v>
      </c>
      <c r="K404" s="1" t="s">
        <v>1348</v>
      </c>
    </row>
    <row r="405" spans="1:11" x14ac:dyDescent="0.2">
      <c r="A405" s="3">
        <v>45003</v>
      </c>
      <c r="B405" s="1" t="s">
        <v>1275</v>
      </c>
      <c r="D405" s="1"/>
      <c r="E405" s="4">
        <v>448</v>
      </c>
      <c r="F405" s="3">
        <v>45005</v>
      </c>
      <c r="G405" s="10" t="s">
        <v>1338</v>
      </c>
      <c r="H405" s="10" t="s">
        <v>1416</v>
      </c>
      <c r="I405" s="1" t="s">
        <v>3457</v>
      </c>
      <c r="J405" s="1" t="s">
        <v>1417</v>
      </c>
      <c r="K405" s="1" t="s">
        <v>1348</v>
      </c>
    </row>
    <row r="406" spans="1:11" x14ac:dyDescent="0.2">
      <c r="A406" s="3">
        <v>45004</v>
      </c>
      <c r="B406" s="1" t="s">
        <v>1276</v>
      </c>
      <c r="D406" s="1"/>
      <c r="E406" s="4">
        <v>2700</v>
      </c>
      <c r="F406" s="3">
        <v>45005</v>
      </c>
      <c r="G406" s="10" t="s">
        <v>1338</v>
      </c>
      <c r="H406" s="10" t="s">
        <v>1416</v>
      </c>
      <c r="I406" s="1" t="s">
        <v>1276</v>
      </c>
      <c r="J406" s="1" t="s">
        <v>1347</v>
      </c>
      <c r="K406" s="1" t="s">
        <v>1348</v>
      </c>
    </row>
    <row r="407" spans="1:11" x14ac:dyDescent="0.2">
      <c r="A407" s="3">
        <v>45005</v>
      </c>
      <c r="B407" s="1" t="s">
        <v>1278</v>
      </c>
      <c r="D407" s="1"/>
      <c r="E407" s="4">
        <v>360</v>
      </c>
      <c r="F407" s="3">
        <v>45005</v>
      </c>
      <c r="G407" s="10" t="s">
        <v>1338</v>
      </c>
      <c r="H407" s="10" t="s">
        <v>1416</v>
      </c>
      <c r="I407" s="1" t="s">
        <v>3457</v>
      </c>
      <c r="J407" s="1" t="s">
        <v>1417</v>
      </c>
      <c r="K407" s="1" t="s">
        <v>1437</v>
      </c>
    </row>
    <row r="408" spans="1:11" x14ac:dyDescent="0.2">
      <c r="A408" s="3">
        <v>45005</v>
      </c>
      <c r="B408" s="1" t="s">
        <v>1279</v>
      </c>
      <c r="D408" s="1"/>
      <c r="E408" s="4">
        <v>631</v>
      </c>
      <c r="F408" s="3">
        <v>45005</v>
      </c>
      <c r="G408" s="10" t="s">
        <v>1338</v>
      </c>
      <c r="H408" s="10" t="s">
        <v>1416</v>
      </c>
      <c r="I408" s="1" t="s">
        <v>3457</v>
      </c>
      <c r="J408" s="1" t="s">
        <v>1417</v>
      </c>
      <c r="K408" s="1" t="s">
        <v>1348</v>
      </c>
    </row>
    <row r="409" spans="1:11" x14ac:dyDescent="0.2">
      <c r="A409" s="3">
        <v>45005</v>
      </c>
      <c r="B409" s="1" t="s">
        <v>1277</v>
      </c>
      <c r="D409" s="1"/>
      <c r="E409" s="4">
        <v>20431.45</v>
      </c>
      <c r="F409" s="3">
        <v>45005</v>
      </c>
      <c r="G409" s="10" t="s">
        <v>1338</v>
      </c>
      <c r="H409" s="10" t="s">
        <v>1416</v>
      </c>
      <c r="I409" s="1" t="s">
        <v>1510</v>
      </c>
      <c r="J409" s="1" t="s">
        <v>1417</v>
      </c>
      <c r="K409" s="1" t="s">
        <v>1516</v>
      </c>
    </row>
    <row r="410" spans="1:11" x14ac:dyDescent="0.2">
      <c r="A410" s="3">
        <v>45005</v>
      </c>
      <c r="B410" s="1" t="s">
        <v>1159</v>
      </c>
      <c r="D410" s="1"/>
      <c r="E410" s="4">
        <v>137.30000000000001</v>
      </c>
      <c r="F410" s="3">
        <v>45005</v>
      </c>
      <c r="G410" s="10" t="s">
        <v>1338</v>
      </c>
      <c r="H410" s="10" t="s">
        <v>1416</v>
      </c>
      <c r="I410" s="1" t="s">
        <v>1499</v>
      </c>
      <c r="J410" s="1" t="s">
        <v>1347</v>
      </c>
      <c r="K410" s="1" t="s">
        <v>1516</v>
      </c>
    </row>
    <row r="411" spans="1:11" x14ac:dyDescent="0.2">
      <c r="A411" s="3">
        <v>45006</v>
      </c>
      <c r="B411" s="1" t="s">
        <v>1160</v>
      </c>
      <c r="D411" s="1"/>
      <c r="E411" s="4">
        <v>220.28</v>
      </c>
      <c r="F411" s="3">
        <v>45007</v>
      </c>
      <c r="G411" s="10" t="s">
        <v>1338</v>
      </c>
      <c r="H411" s="10" t="s">
        <v>1416</v>
      </c>
      <c r="I411" s="1" t="s">
        <v>1499</v>
      </c>
      <c r="J411" s="1" t="s">
        <v>1347</v>
      </c>
      <c r="K411" s="1" t="s">
        <v>1516</v>
      </c>
    </row>
    <row r="412" spans="1:11" x14ac:dyDescent="0.2">
      <c r="A412" s="3">
        <v>45007</v>
      </c>
      <c r="B412" s="1" t="s">
        <v>1192</v>
      </c>
      <c r="D412" s="1"/>
      <c r="E412" s="4">
        <v>2994.42</v>
      </c>
      <c r="F412" s="3">
        <v>45007</v>
      </c>
      <c r="G412" s="10" t="s">
        <v>1338</v>
      </c>
      <c r="H412" s="10" t="s">
        <v>1416</v>
      </c>
      <c r="I412" s="1" t="s">
        <v>1434</v>
      </c>
      <c r="J412" s="1" t="s">
        <v>1347</v>
      </c>
      <c r="K412" s="1" t="s">
        <v>1348</v>
      </c>
    </row>
    <row r="413" spans="1:11" x14ac:dyDescent="0.2">
      <c r="A413" s="3">
        <v>45009</v>
      </c>
      <c r="B413" s="1" t="s">
        <v>1142</v>
      </c>
      <c r="D413" s="1"/>
      <c r="E413" s="4">
        <v>6043.39</v>
      </c>
      <c r="F413" s="3">
        <v>45009</v>
      </c>
      <c r="G413" s="10" t="s">
        <v>1338</v>
      </c>
      <c r="H413" s="10" t="s">
        <v>1339</v>
      </c>
      <c r="I413" s="1" t="s">
        <v>3456</v>
      </c>
      <c r="J413" s="1" t="s">
        <v>1347</v>
      </c>
      <c r="K413" s="1" t="s">
        <v>1348</v>
      </c>
    </row>
    <row r="414" spans="1:11" x14ac:dyDescent="0.2">
      <c r="A414" s="3">
        <v>45011</v>
      </c>
      <c r="B414" s="1" t="s">
        <v>1142</v>
      </c>
      <c r="D414" s="1"/>
      <c r="E414" s="4">
        <v>7668.63</v>
      </c>
      <c r="F414" s="3">
        <v>45012</v>
      </c>
      <c r="G414" s="10" t="s">
        <v>1338</v>
      </c>
      <c r="H414" s="10" t="s">
        <v>1339</v>
      </c>
      <c r="I414" s="1" t="s">
        <v>3456</v>
      </c>
      <c r="J414" s="1" t="s">
        <v>1347</v>
      </c>
      <c r="K414" s="1" t="s">
        <v>1348</v>
      </c>
    </row>
    <row r="415" spans="1:11" x14ac:dyDescent="0.2">
      <c r="A415" s="3">
        <v>45013</v>
      </c>
      <c r="B415" s="1" t="s">
        <v>1256</v>
      </c>
      <c r="D415" s="1"/>
      <c r="E415" s="4">
        <v>750</v>
      </c>
      <c r="F415" s="3">
        <v>45013</v>
      </c>
      <c r="G415" s="10" t="s">
        <v>1338</v>
      </c>
      <c r="H415" s="10" t="s">
        <v>1416</v>
      </c>
      <c r="I415" s="1" t="s">
        <v>3457</v>
      </c>
      <c r="J415" s="1" t="s">
        <v>1417</v>
      </c>
      <c r="K415" s="1" t="s">
        <v>1348</v>
      </c>
    </row>
    <row r="416" spans="1:11" x14ac:dyDescent="0.2">
      <c r="A416" s="3">
        <v>45015</v>
      </c>
      <c r="B416" s="1" t="s">
        <v>1264</v>
      </c>
      <c r="D416" s="1"/>
      <c r="E416" s="4">
        <v>149.9</v>
      </c>
      <c r="F416" s="3">
        <v>45015</v>
      </c>
      <c r="G416" s="10" t="s">
        <v>1338</v>
      </c>
      <c r="H416" s="10" t="s">
        <v>1416</v>
      </c>
      <c r="I416" s="1" t="s">
        <v>1430</v>
      </c>
      <c r="J416" s="1" t="s">
        <v>1347</v>
      </c>
      <c r="K416" s="1" t="s">
        <v>1364</v>
      </c>
    </row>
    <row r="417" spans="1:11" x14ac:dyDescent="0.2">
      <c r="A417" s="3">
        <v>45015</v>
      </c>
      <c r="B417" s="1" t="s">
        <v>1161</v>
      </c>
      <c r="D417" s="1"/>
      <c r="E417" s="4">
        <v>3425.09</v>
      </c>
      <c r="F417" s="3">
        <v>45015</v>
      </c>
      <c r="G417" s="10" t="s">
        <v>1338</v>
      </c>
      <c r="H417" s="10" t="s">
        <v>1339</v>
      </c>
      <c r="I417" s="1" t="s">
        <v>3456</v>
      </c>
      <c r="J417" s="1" t="s">
        <v>1347</v>
      </c>
      <c r="K417" s="1" t="s">
        <v>1348</v>
      </c>
    </row>
    <row r="418" spans="1:11" x14ac:dyDescent="0.2">
      <c r="A418" s="3">
        <v>45015</v>
      </c>
      <c r="B418" s="1" t="s">
        <v>1280</v>
      </c>
      <c r="D418" s="1"/>
      <c r="E418" s="4">
        <v>786.4</v>
      </c>
      <c r="F418" s="3">
        <v>45015</v>
      </c>
      <c r="G418" s="10" t="s">
        <v>1338</v>
      </c>
      <c r="H418" s="10" t="s">
        <v>1416</v>
      </c>
      <c r="I418" s="1" t="s">
        <v>3457</v>
      </c>
      <c r="J418" s="1" t="s">
        <v>1417</v>
      </c>
      <c r="K418" s="1" t="s">
        <v>1348</v>
      </c>
    </row>
    <row r="419" spans="1:11" x14ac:dyDescent="0.2">
      <c r="A419" s="3">
        <v>45015</v>
      </c>
      <c r="B419" s="1" t="s">
        <v>1162</v>
      </c>
      <c r="D419" s="1"/>
      <c r="E419" s="4">
        <v>71.86</v>
      </c>
      <c r="F419" s="3">
        <v>45015</v>
      </c>
      <c r="G419" s="10" t="s">
        <v>1338</v>
      </c>
      <c r="H419" s="10" t="s">
        <v>1416</v>
      </c>
      <c r="I419" s="1" t="s">
        <v>1341</v>
      </c>
      <c r="J419" s="1" t="s">
        <v>1347</v>
      </c>
      <c r="K419" s="1" t="s">
        <v>1516</v>
      </c>
    </row>
    <row r="420" spans="1:11" x14ac:dyDescent="0.2">
      <c r="A420" s="3">
        <v>45017</v>
      </c>
      <c r="B420" s="1" t="s">
        <v>1141</v>
      </c>
      <c r="D420" s="1"/>
      <c r="E420" s="4">
        <v>10948.78</v>
      </c>
      <c r="F420" s="3">
        <v>45019</v>
      </c>
      <c r="G420" s="10" t="s">
        <v>1338</v>
      </c>
      <c r="H420" s="10" t="s">
        <v>1339</v>
      </c>
      <c r="I420" s="1" t="s">
        <v>3456</v>
      </c>
      <c r="J420" s="1" t="s">
        <v>1347</v>
      </c>
      <c r="K420" s="1" t="s">
        <v>1348</v>
      </c>
    </row>
    <row r="421" spans="1:11" x14ac:dyDescent="0.2">
      <c r="A421" s="3">
        <v>45017</v>
      </c>
      <c r="B421" s="1" t="s">
        <v>1142</v>
      </c>
      <c r="D421" s="1"/>
      <c r="E421" s="4">
        <v>5993.67</v>
      </c>
      <c r="F421" s="3">
        <v>45019</v>
      </c>
      <c r="G421" s="10" t="s">
        <v>1338</v>
      </c>
      <c r="H421" s="10" t="s">
        <v>1339</v>
      </c>
      <c r="I421" s="1" t="s">
        <v>3456</v>
      </c>
      <c r="J421" s="1" t="s">
        <v>1347</v>
      </c>
      <c r="K421" s="1" t="s">
        <v>1348</v>
      </c>
    </row>
    <row r="422" spans="1:11" x14ac:dyDescent="0.2">
      <c r="A422" s="3">
        <v>45017</v>
      </c>
      <c r="B422" s="1" t="s">
        <v>1143</v>
      </c>
      <c r="D422" s="1"/>
      <c r="E422" s="4">
        <v>1200</v>
      </c>
      <c r="F422" s="3">
        <v>45019</v>
      </c>
      <c r="G422" s="10" t="s">
        <v>1338</v>
      </c>
      <c r="H422" s="10" t="s">
        <v>1416</v>
      </c>
      <c r="I422" s="1" t="s">
        <v>3457</v>
      </c>
      <c r="J422" s="1" t="s">
        <v>1417</v>
      </c>
      <c r="K422" s="1" t="s">
        <v>1348</v>
      </c>
    </row>
    <row r="423" spans="1:11" x14ac:dyDescent="0.2">
      <c r="A423" s="3">
        <v>45018</v>
      </c>
      <c r="B423" s="1" t="s">
        <v>1163</v>
      </c>
      <c r="C423" s="1" t="s">
        <v>1341</v>
      </c>
      <c r="D423" s="1"/>
      <c r="E423" s="4">
        <v>24052.36</v>
      </c>
      <c r="F423" s="3">
        <v>45019</v>
      </c>
      <c r="G423" s="10" t="s">
        <v>1338</v>
      </c>
      <c r="H423" s="10" t="s">
        <v>1416</v>
      </c>
      <c r="I423" s="1" t="s">
        <v>1436</v>
      </c>
      <c r="J423" s="1" t="s">
        <v>1347</v>
      </c>
      <c r="K423" s="1" t="s">
        <v>1348</v>
      </c>
    </row>
    <row r="424" spans="1:11" x14ac:dyDescent="0.2">
      <c r="A424" s="3">
        <v>45020</v>
      </c>
      <c r="B424" s="1" t="s">
        <v>1146</v>
      </c>
      <c r="D424" s="1"/>
      <c r="E424" s="4">
        <v>989.62</v>
      </c>
      <c r="F424" s="3">
        <v>45020</v>
      </c>
      <c r="G424" s="10" t="s">
        <v>1338</v>
      </c>
      <c r="H424" s="10" t="s">
        <v>1416</v>
      </c>
      <c r="I424" s="1" t="s">
        <v>1438</v>
      </c>
      <c r="J424" s="1" t="s">
        <v>1347</v>
      </c>
      <c r="K424" s="1" t="s">
        <v>1437</v>
      </c>
    </row>
    <row r="425" spans="1:11" x14ac:dyDescent="0.2">
      <c r="A425" s="3">
        <v>45021</v>
      </c>
      <c r="B425" s="1" t="s">
        <v>1145</v>
      </c>
      <c r="D425" s="1"/>
      <c r="E425" s="4">
        <v>300</v>
      </c>
      <c r="F425" s="3">
        <v>45021</v>
      </c>
      <c r="G425" s="10" t="s">
        <v>1338</v>
      </c>
      <c r="H425" s="10" t="s">
        <v>1416</v>
      </c>
      <c r="I425" s="1" t="s">
        <v>1512</v>
      </c>
      <c r="J425" s="1" t="s">
        <v>1347</v>
      </c>
      <c r="K425" s="1" t="s">
        <v>1437</v>
      </c>
    </row>
    <row r="426" spans="1:11" x14ac:dyDescent="0.2">
      <c r="A426" s="3">
        <v>45021</v>
      </c>
      <c r="B426" s="1" t="s">
        <v>1144</v>
      </c>
      <c r="D426" s="1"/>
      <c r="E426" s="4">
        <v>572.88</v>
      </c>
      <c r="F426" s="3">
        <v>45021</v>
      </c>
      <c r="G426" s="10" t="s">
        <v>1338</v>
      </c>
      <c r="H426" s="10" t="s">
        <v>1416</v>
      </c>
      <c r="I426" s="1" t="s">
        <v>1439</v>
      </c>
      <c r="J426" s="1" t="s">
        <v>1347</v>
      </c>
      <c r="K426" s="1" t="s">
        <v>1437</v>
      </c>
    </row>
    <row r="427" spans="1:11" x14ac:dyDescent="0.2">
      <c r="A427" s="3">
        <v>45022</v>
      </c>
      <c r="B427" s="1" t="s">
        <v>1241</v>
      </c>
      <c r="D427" s="1"/>
      <c r="E427" s="4">
        <v>492</v>
      </c>
      <c r="F427" s="3">
        <v>45022</v>
      </c>
      <c r="G427" s="10" t="s">
        <v>1338</v>
      </c>
      <c r="H427" s="10" t="s">
        <v>1416</v>
      </c>
      <c r="I427" s="1" t="s">
        <v>3457</v>
      </c>
      <c r="J427" s="1" t="s">
        <v>1417</v>
      </c>
      <c r="K427" s="1" t="s">
        <v>1348</v>
      </c>
    </row>
    <row r="428" spans="1:11" x14ac:dyDescent="0.2">
      <c r="A428" s="3">
        <v>45022</v>
      </c>
      <c r="B428" s="1" t="s">
        <v>1242</v>
      </c>
      <c r="D428" s="1"/>
      <c r="E428" s="4">
        <v>521.58000000000004</v>
      </c>
      <c r="F428" s="3">
        <v>45022</v>
      </c>
      <c r="G428" s="10" t="s">
        <v>1338</v>
      </c>
      <c r="H428" s="10" t="s">
        <v>1416</v>
      </c>
      <c r="I428" s="1" t="s">
        <v>3457</v>
      </c>
      <c r="J428" s="1" t="s">
        <v>1417</v>
      </c>
      <c r="K428" s="1" t="s">
        <v>1348</v>
      </c>
    </row>
    <row r="429" spans="1:11" x14ac:dyDescent="0.2">
      <c r="A429" s="3">
        <v>45022</v>
      </c>
      <c r="B429" s="1" t="s">
        <v>1147</v>
      </c>
      <c r="D429" s="1"/>
      <c r="E429" s="4">
        <v>7503.33</v>
      </c>
      <c r="F429" s="3">
        <v>45022</v>
      </c>
      <c r="G429" s="10" t="s">
        <v>1338</v>
      </c>
      <c r="H429" s="10" t="s">
        <v>1339</v>
      </c>
      <c r="I429" s="1" t="s">
        <v>3456</v>
      </c>
      <c r="J429" s="1" t="s">
        <v>1347</v>
      </c>
      <c r="K429" s="1" t="s">
        <v>1348</v>
      </c>
    </row>
    <row r="430" spans="1:11" x14ac:dyDescent="0.2">
      <c r="A430" s="3">
        <v>45023</v>
      </c>
      <c r="B430" s="1" t="s">
        <v>1243</v>
      </c>
      <c r="D430" s="1"/>
      <c r="E430" s="4">
        <v>749.69</v>
      </c>
      <c r="F430" s="3">
        <v>45026</v>
      </c>
      <c r="G430" s="10" t="s">
        <v>1338</v>
      </c>
      <c r="H430" s="10" t="s">
        <v>1416</v>
      </c>
      <c r="I430" s="1" t="s">
        <v>3457</v>
      </c>
      <c r="J430" s="1" t="s">
        <v>1417</v>
      </c>
      <c r="K430" s="1" t="s">
        <v>1348</v>
      </c>
    </row>
    <row r="431" spans="1:11" x14ac:dyDescent="0.2">
      <c r="A431" s="3">
        <v>45023</v>
      </c>
      <c r="B431" s="1" t="s">
        <v>1149</v>
      </c>
      <c r="D431" s="1"/>
      <c r="E431" s="4">
        <v>4656.21</v>
      </c>
      <c r="F431" s="3">
        <v>45026</v>
      </c>
      <c r="G431" s="10" t="s">
        <v>1338</v>
      </c>
      <c r="H431" s="10" t="s">
        <v>1339</v>
      </c>
      <c r="I431" s="1" t="s">
        <v>3456</v>
      </c>
      <c r="J431" s="1" t="s">
        <v>1347</v>
      </c>
      <c r="K431" s="1" t="s">
        <v>1348</v>
      </c>
    </row>
    <row r="432" spans="1:11" x14ac:dyDescent="0.2">
      <c r="A432" s="3">
        <v>45023</v>
      </c>
      <c r="B432" s="1" t="s">
        <v>1202</v>
      </c>
      <c r="D432" s="1"/>
      <c r="E432" s="4">
        <v>450</v>
      </c>
      <c r="F432" s="3">
        <v>45026</v>
      </c>
      <c r="G432" s="10" t="s">
        <v>1338</v>
      </c>
      <c r="H432" s="10" t="s">
        <v>1416</v>
      </c>
      <c r="I432" s="1" t="s">
        <v>1442</v>
      </c>
      <c r="J432" s="1" t="s">
        <v>1347</v>
      </c>
      <c r="K432" s="1" t="s">
        <v>1516</v>
      </c>
    </row>
    <row r="433" spans="1:11" x14ac:dyDescent="0.2">
      <c r="A433" s="3">
        <v>45024</v>
      </c>
      <c r="B433" s="1" t="s">
        <v>1150</v>
      </c>
      <c r="D433" s="1"/>
      <c r="E433" s="4">
        <v>1552.88</v>
      </c>
      <c r="F433" s="3">
        <v>45026</v>
      </c>
      <c r="G433" s="10" t="s">
        <v>1338</v>
      </c>
      <c r="H433" s="10" t="s">
        <v>1339</v>
      </c>
      <c r="I433" s="1" t="s">
        <v>3456</v>
      </c>
      <c r="J433" s="1" t="s">
        <v>1347</v>
      </c>
      <c r="K433" s="1" t="s">
        <v>1348</v>
      </c>
    </row>
    <row r="434" spans="1:11" x14ac:dyDescent="0.2">
      <c r="A434" s="3">
        <v>45024</v>
      </c>
      <c r="B434" s="1" t="s">
        <v>1151</v>
      </c>
      <c r="D434" s="1"/>
      <c r="E434" s="4">
        <v>1552.88</v>
      </c>
      <c r="F434" s="3">
        <v>45026</v>
      </c>
      <c r="G434" s="10" t="s">
        <v>1338</v>
      </c>
      <c r="H434" s="10" t="s">
        <v>1339</v>
      </c>
      <c r="I434" s="1" t="s">
        <v>3456</v>
      </c>
      <c r="J434" s="1" t="s">
        <v>1347</v>
      </c>
      <c r="K434" s="1" t="s">
        <v>1348</v>
      </c>
    </row>
    <row r="435" spans="1:11" x14ac:dyDescent="0.2">
      <c r="A435" s="3">
        <v>45024</v>
      </c>
      <c r="B435" s="1" t="s">
        <v>1152</v>
      </c>
      <c r="E435" s="4">
        <v>9402</v>
      </c>
      <c r="F435" s="3">
        <v>45026</v>
      </c>
      <c r="G435" s="10" t="s">
        <v>1338</v>
      </c>
      <c r="H435" s="10" t="s">
        <v>1339</v>
      </c>
      <c r="I435" s="1" t="s">
        <v>3456</v>
      </c>
      <c r="J435" s="1" t="s">
        <v>1347</v>
      </c>
      <c r="K435" s="1" t="s">
        <v>1348</v>
      </c>
    </row>
    <row r="436" spans="1:11" x14ac:dyDescent="0.2">
      <c r="A436" s="3">
        <v>45026</v>
      </c>
      <c r="B436" s="1" t="s">
        <v>1181</v>
      </c>
      <c r="D436" s="1"/>
      <c r="E436" s="4">
        <v>439.6</v>
      </c>
      <c r="F436" s="3">
        <v>45026</v>
      </c>
      <c r="G436" s="10" t="s">
        <v>1338</v>
      </c>
      <c r="H436" s="10" t="s">
        <v>1435</v>
      </c>
      <c r="I436" s="1" t="s">
        <v>1498</v>
      </c>
      <c r="J436" s="1" t="s">
        <v>1417</v>
      </c>
      <c r="K436" s="1" t="s">
        <v>1437</v>
      </c>
    </row>
    <row r="437" spans="1:11" x14ac:dyDescent="0.2">
      <c r="A437" s="3">
        <v>45026</v>
      </c>
      <c r="B437" s="1" t="s">
        <v>1281</v>
      </c>
      <c r="D437" s="1"/>
      <c r="E437" s="4">
        <v>646.6</v>
      </c>
      <c r="F437" s="3">
        <v>45026</v>
      </c>
      <c r="G437" s="10" t="s">
        <v>1338</v>
      </c>
      <c r="H437" s="10" t="s">
        <v>1416</v>
      </c>
      <c r="I437" s="1" t="s">
        <v>3457</v>
      </c>
      <c r="J437" s="1" t="s">
        <v>1417</v>
      </c>
      <c r="K437" s="1" t="s">
        <v>1348</v>
      </c>
    </row>
    <row r="438" spans="1:11" x14ac:dyDescent="0.2">
      <c r="A438" s="3">
        <v>45026</v>
      </c>
      <c r="B438" s="1" t="s">
        <v>1182</v>
      </c>
      <c r="D438" s="1"/>
      <c r="E438" s="4">
        <v>6575.72</v>
      </c>
      <c r="F438" s="3">
        <v>45026</v>
      </c>
      <c r="G438" s="10" t="s">
        <v>1338</v>
      </c>
      <c r="H438" s="10" t="s">
        <v>1435</v>
      </c>
      <c r="I438" s="1" t="s">
        <v>1498</v>
      </c>
      <c r="J438" s="1" t="s">
        <v>1417</v>
      </c>
      <c r="K438" s="1" t="s">
        <v>1348</v>
      </c>
    </row>
    <row r="439" spans="1:11" x14ac:dyDescent="0.2">
      <c r="A439" s="3">
        <v>45026</v>
      </c>
      <c r="B439" s="1" t="s">
        <v>1165</v>
      </c>
      <c r="D439" s="1"/>
      <c r="E439" s="4">
        <v>771.39</v>
      </c>
      <c r="F439" s="3">
        <v>45026</v>
      </c>
      <c r="G439" s="10" t="s">
        <v>1338</v>
      </c>
      <c r="H439" s="10" t="s">
        <v>1416</v>
      </c>
      <c r="I439" s="1" t="s">
        <v>1434</v>
      </c>
      <c r="J439" s="1" t="s">
        <v>1417</v>
      </c>
      <c r="K439" s="1" t="s">
        <v>1348</v>
      </c>
    </row>
    <row r="440" spans="1:11" x14ac:dyDescent="0.2">
      <c r="A440" s="3">
        <v>45026</v>
      </c>
      <c r="B440" s="1" t="s">
        <v>1153</v>
      </c>
      <c r="D440" s="1"/>
      <c r="E440" s="4">
        <v>271.06</v>
      </c>
      <c r="F440" s="3">
        <v>45026</v>
      </c>
      <c r="G440" s="10" t="s">
        <v>1338</v>
      </c>
      <c r="H440" s="10" t="s">
        <v>1416</v>
      </c>
      <c r="I440" s="1" t="s">
        <v>1499</v>
      </c>
      <c r="J440" s="1" t="s">
        <v>1347</v>
      </c>
      <c r="K440" s="1" t="s">
        <v>1516</v>
      </c>
    </row>
    <row r="441" spans="1:11" x14ac:dyDescent="0.2">
      <c r="A441" s="3">
        <v>45026</v>
      </c>
      <c r="B441" s="1" t="s">
        <v>1282</v>
      </c>
      <c r="D441" s="1"/>
      <c r="E441" s="4">
        <v>1618.1</v>
      </c>
      <c r="F441" s="3">
        <v>45026</v>
      </c>
      <c r="G441" s="10" t="s">
        <v>1338</v>
      </c>
      <c r="H441" s="10" t="s">
        <v>1416</v>
      </c>
      <c r="I441" s="1" t="s">
        <v>1456</v>
      </c>
      <c r="J441" s="1" t="s">
        <v>1347</v>
      </c>
      <c r="K441" s="1" t="s">
        <v>1516</v>
      </c>
    </row>
    <row r="442" spans="1:11" x14ac:dyDescent="0.2">
      <c r="A442" s="3">
        <v>45026</v>
      </c>
      <c r="B442" s="1" t="s">
        <v>1250</v>
      </c>
      <c r="D442" s="1"/>
      <c r="E442" s="4">
        <v>1000</v>
      </c>
      <c r="F442" s="3">
        <v>45026</v>
      </c>
      <c r="G442" s="10" t="s">
        <v>1338</v>
      </c>
      <c r="H442" s="10" t="s">
        <v>1416</v>
      </c>
      <c r="I442" s="1" t="s">
        <v>1509</v>
      </c>
      <c r="J442" s="1" t="s">
        <v>1347</v>
      </c>
      <c r="K442" s="1" t="s">
        <v>1516</v>
      </c>
    </row>
    <row r="443" spans="1:11" x14ac:dyDescent="0.2">
      <c r="A443" s="3">
        <v>45027</v>
      </c>
      <c r="B443" s="1" t="s">
        <v>1156</v>
      </c>
      <c r="D443" s="1"/>
      <c r="E443" s="4">
        <v>65.78</v>
      </c>
      <c r="F443" s="3">
        <v>45027</v>
      </c>
      <c r="G443" s="10" t="s">
        <v>1338</v>
      </c>
      <c r="H443" s="10" t="s">
        <v>1416</v>
      </c>
      <c r="I443" s="1" t="s">
        <v>1502</v>
      </c>
      <c r="J443" s="1" t="s">
        <v>1347</v>
      </c>
      <c r="K443" s="1" t="s">
        <v>1503</v>
      </c>
    </row>
    <row r="444" spans="1:11" x14ac:dyDescent="0.2">
      <c r="A444" s="3">
        <v>45027</v>
      </c>
      <c r="B444" s="1" t="s">
        <v>1283</v>
      </c>
      <c r="D444" s="1"/>
      <c r="E444" s="4">
        <v>384.5</v>
      </c>
      <c r="F444" s="3">
        <v>45027</v>
      </c>
      <c r="G444" s="10" t="s">
        <v>1338</v>
      </c>
      <c r="H444" s="10" t="s">
        <v>1416</v>
      </c>
      <c r="I444" s="1" t="s">
        <v>1513</v>
      </c>
      <c r="J444" s="1" t="s">
        <v>1417</v>
      </c>
      <c r="K444" s="1" t="s">
        <v>1516</v>
      </c>
    </row>
    <row r="445" spans="1:11" x14ac:dyDescent="0.2">
      <c r="A445" s="3">
        <v>45027</v>
      </c>
      <c r="B445" s="1" t="s">
        <v>1155</v>
      </c>
      <c r="D445" s="1"/>
      <c r="E445" s="4">
        <v>109.99</v>
      </c>
      <c r="F445" s="3">
        <v>45027</v>
      </c>
      <c r="G445" s="10" t="s">
        <v>1338</v>
      </c>
      <c r="H445" s="10" t="s">
        <v>1416</v>
      </c>
      <c r="I445" s="1" t="s">
        <v>1499</v>
      </c>
      <c r="J445" s="1" t="s">
        <v>1347</v>
      </c>
      <c r="K445" s="1" t="s">
        <v>1516</v>
      </c>
    </row>
    <row r="446" spans="1:11" x14ac:dyDescent="0.2">
      <c r="A446" s="3">
        <v>45028</v>
      </c>
      <c r="B446" s="1" t="s">
        <v>1269</v>
      </c>
      <c r="D446" s="1"/>
      <c r="E446" s="4">
        <v>559.63</v>
      </c>
      <c r="F446" s="3">
        <v>45028</v>
      </c>
      <c r="G446" s="10" t="s">
        <v>1338</v>
      </c>
      <c r="H446" s="10" t="s">
        <v>1416</v>
      </c>
      <c r="I446" s="1" t="s">
        <v>3457</v>
      </c>
      <c r="J446" s="1" t="s">
        <v>1417</v>
      </c>
      <c r="K446" s="1" t="s">
        <v>1348</v>
      </c>
    </row>
    <row r="447" spans="1:11" x14ac:dyDescent="0.2">
      <c r="A447" s="3">
        <v>45029</v>
      </c>
      <c r="B447" s="1" t="s">
        <v>1149</v>
      </c>
      <c r="D447" s="1"/>
      <c r="E447" s="4">
        <v>4656.21</v>
      </c>
      <c r="F447" s="3">
        <v>45029</v>
      </c>
      <c r="G447" s="10" t="s">
        <v>1338</v>
      </c>
      <c r="H447" s="10" t="s">
        <v>1339</v>
      </c>
      <c r="I447" s="1" t="s">
        <v>3456</v>
      </c>
      <c r="J447" s="1" t="s">
        <v>1347</v>
      </c>
      <c r="K447" s="1" t="s">
        <v>1348</v>
      </c>
    </row>
    <row r="448" spans="1:11" x14ac:dyDescent="0.2">
      <c r="A448" s="3">
        <v>45033</v>
      </c>
      <c r="B448" s="1" t="s">
        <v>1278</v>
      </c>
      <c r="D448" s="1"/>
      <c r="E448" s="4">
        <v>360</v>
      </c>
      <c r="F448" s="3">
        <v>45033</v>
      </c>
      <c r="G448" s="10" t="s">
        <v>1338</v>
      </c>
      <c r="H448" s="10" t="s">
        <v>1416</v>
      </c>
      <c r="I448" s="1" t="s">
        <v>3457</v>
      </c>
      <c r="J448" s="1" t="s">
        <v>1417</v>
      </c>
      <c r="K448" s="1" t="s">
        <v>1437</v>
      </c>
    </row>
    <row r="449" spans="1:12" x14ac:dyDescent="0.2">
      <c r="A449" s="3">
        <v>45033</v>
      </c>
      <c r="B449" s="1" t="s">
        <v>1157</v>
      </c>
      <c r="D449" s="1"/>
      <c r="E449" s="4">
        <v>346.67</v>
      </c>
      <c r="F449" s="3">
        <v>45033</v>
      </c>
      <c r="G449" s="10" t="s">
        <v>1338</v>
      </c>
      <c r="H449" s="10" t="s">
        <v>1416</v>
      </c>
      <c r="I449" s="1" t="s">
        <v>1499</v>
      </c>
      <c r="J449" s="1" t="s">
        <v>1347</v>
      </c>
      <c r="K449" s="1" t="s">
        <v>1516</v>
      </c>
    </row>
    <row r="450" spans="1:12" x14ac:dyDescent="0.2">
      <c r="A450" s="3">
        <v>45033</v>
      </c>
      <c r="B450" s="1" t="s">
        <v>3373</v>
      </c>
      <c r="D450" s="1"/>
      <c r="E450" s="4">
        <v>699.14</v>
      </c>
      <c r="F450" s="3">
        <v>45033</v>
      </c>
      <c r="G450" s="10" t="s">
        <v>1338</v>
      </c>
      <c r="H450" s="10" t="s">
        <v>1416</v>
      </c>
      <c r="I450" s="1" t="s">
        <v>1500</v>
      </c>
      <c r="J450" s="1" t="s">
        <v>1347</v>
      </c>
      <c r="K450" s="1" t="s">
        <v>1516</v>
      </c>
      <c r="L450" s="10" t="s">
        <v>3374</v>
      </c>
    </row>
    <row r="451" spans="1:12" x14ac:dyDescent="0.2">
      <c r="A451" s="3">
        <v>45034</v>
      </c>
      <c r="B451" s="1" t="s">
        <v>1163</v>
      </c>
      <c r="C451" s="1" t="s">
        <v>1341</v>
      </c>
      <c r="D451" s="1"/>
      <c r="E451" s="4">
        <v>28061.03</v>
      </c>
      <c r="F451" s="3">
        <v>45034</v>
      </c>
      <c r="G451" s="10" t="s">
        <v>1338</v>
      </c>
      <c r="H451" s="10" t="s">
        <v>1416</v>
      </c>
      <c r="I451" s="1" t="s">
        <v>1436</v>
      </c>
      <c r="J451" s="1" t="s">
        <v>1347</v>
      </c>
      <c r="K451" s="1" t="s">
        <v>1348</v>
      </c>
    </row>
    <row r="452" spans="1:12" x14ac:dyDescent="0.2">
      <c r="A452" s="3">
        <v>45034</v>
      </c>
      <c r="B452" s="1" t="s">
        <v>1279</v>
      </c>
      <c r="D452" s="1"/>
      <c r="E452" s="4">
        <v>632.44000000000005</v>
      </c>
      <c r="F452" s="3">
        <v>45034</v>
      </c>
      <c r="G452" s="10" t="s">
        <v>1338</v>
      </c>
      <c r="H452" s="10" t="s">
        <v>1416</v>
      </c>
      <c r="I452" s="1" t="s">
        <v>3457</v>
      </c>
      <c r="J452" s="1" t="s">
        <v>1417</v>
      </c>
      <c r="K452" s="1" t="s">
        <v>1348</v>
      </c>
    </row>
    <row r="453" spans="1:12" x14ac:dyDescent="0.2">
      <c r="A453" s="3">
        <v>45034</v>
      </c>
      <c r="B453" s="1" t="s">
        <v>1284</v>
      </c>
      <c r="D453" s="1"/>
      <c r="E453" s="4">
        <v>448</v>
      </c>
      <c r="F453" s="3">
        <v>45034</v>
      </c>
      <c r="G453" s="10" t="s">
        <v>1338</v>
      </c>
      <c r="H453" s="10" t="s">
        <v>1416</v>
      </c>
      <c r="I453" s="1" t="s">
        <v>3457</v>
      </c>
      <c r="J453" s="1" t="s">
        <v>1417</v>
      </c>
      <c r="K453" s="1" t="s">
        <v>1348</v>
      </c>
    </row>
    <row r="454" spans="1:12" x14ac:dyDescent="0.2">
      <c r="A454" s="3">
        <v>45035</v>
      </c>
      <c r="B454" s="1" t="s">
        <v>1285</v>
      </c>
      <c r="D454" s="1"/>
      <c r="E454" s="4">
        <v>510</v>
      </c>
      <c r="F454" s="3">
        <v>45035</v>
      </c>
      <c r="G454" s="10" t="s">
        <v>1338</v>
      </c>
      <c r="H454" s="10" t="s">
        <v>1416</v>
      </c>
      <c r="I454" s="1" t="s">
        <v>3457</v>
      </c>
      <c r="J454" s="1" t="s">
        <v>1417</v>
      </c>
      <c r="K454" s="1" t="s">
        <v>1348</v>
      </c>
    </row>
    <row r="455" spans="1:12" x14ac:dyDescent="0.2">
      <c r="A455" s="3">
        <v>45035</v>
      </c>
      <c r="B455" s="1" t="s">
        <v>1254</v>
      </c>
      <c r="D455" s="1"/>
      <c r="E455" s="4">
        <v>2700</v>
      </c>
      <c r="F455" s="3">
        <v>45035</v>
      </c>
      <c r="G455" s="10" t="s">
        <v>1338</v>
      </c>
      <c r="H455" s="10" t="s">
        <v>1416</v>
      </c>
      <c r="I455" s="1" t="s">
        <v>1276</v>
      </c>
      <c r="J455" s="1" t="s">
        <v>1347</v>
      </c>
      <c r="K455" s="1" t="s">
        <v>1348</v>
      </c>
    </row>
    <row r="456" spans="1:12" x14ac:dyDescent="0.2">
      <c r="A456" s="3">
        <v>45035</v>
      </c>
      <c r="B456" s="1" t="s">
        <v>1252</v>
      </c>
      <c r="D456" s="1"/>
      <c r="E456" s="4">
        <v>389.54</v>
      </c>
      <c r="F456" s="3">
        <v>45035</v>
      </c>
      <c r="G456" s="10" t="s">
        <v>1338</v>
      </c>
      <c r="H456" s="10" t="s">
        <v>1416</v>
      </c>
      <c r="I456" s="1" t="s">
        <v>1501</v>
      </c>
      <c r="J456" s="1" t="s">
        <v>1347</v>
      </c>
      <c r="K456" s="1" t="s">
        <v>1516</v>
      </c>
    </row>
    <row r="457" spans="1:12" x14ac:dyDescent="0.2">
      <c r="A457" s="3">
        <v>45036</v>
      </c>
      <c r="B457" s="1" t="s">
        <v>1253</v>
      </c>
      <c r="D457" s="1"/>
      <c r="E457" s="4">
        <v>444.81</v>
      </c>
      <c r="F457" s="3">
        <v>45036</v>
      </c>
      <c r="G457" s="10" t="s">
        <v>1338</v>
      </c>
      <c r="H457" s="10" t="s">
        <v>1416</v>
      </c>
      <c r="I457" s="1" t="s">
        <v>3457</v>
      </c>
      <c r="J457" s="1" t="s">
        <v>1417</v>
      </c>
      <c r="K457" s="1" t="s">
        <v>1348</v>
      </c>
    </row>
    <row r="458" spans="1:12" x14ac:dyDescent="0.2">
      <c r="A458" s="3">
        <v>45036</v>
      </c>
      <c r="B458" s="1" t="s">
        <v>1286</v>
      </c>
      <c r="D458" s="1"/>
      <c r="E458" s="4">
        <v>332.5</v>
      </c>
      <c r="F458" s="3">
        <v>45036</v>
      </c>
      <c r="G458" s="10" t="s">
        <v>1338</v>
      </c>
      <c r="H458" s="10" t="s">
        <v>1416</v>
      </c>
      <c r="I458" s="1" t="s">
        <v>1438</v>
      </c>
      <c r="J458" s="1" t="s">
        <v>1347</v>
      </c>
      <c r="K458" s="1" t="s">
        <v>1503</v>
      </c>
    </row>
    <row r="459" spans="1:12" x14ac:dyDescent="0.2">
      <c r="A459" s="3">
        <v>45036</v>
      </c>
      <c r="B459" s="1" t="s">
        <v>1159</v>
      </c>
      <c r="D459" s="1"/>
      <c r="E459" s="4">
        <v>137.30000000000001</v>
      </c>
      <c r="F459" s="3">
        <v>45036</v>
      </c>
      <c r="G459" s="10" t="s">
        <v>1338</v>
      </c>
      <c r="H459" s="10" t="s">
        <v>1416</v>
      </c>
      <c r="I459" s="1" t="s">
        <v>1499</v>
      </c>
      <c r="J459" s="1" t="s">
        <v>1347</v>
      </c>
      <c r="K459" s="1" t="s">
        <v>1516</v>
      </c>
    </row>
    <row r="460" spans="1:12" x14ac:dyDescent="0.2">
      <c r="A460" s="3">
        <v>45037</v>
      </c>
      <c r="B460" s="1" t="s">
        <v>1160</v>
      </c>
      <c r="D460" s="1"/>
      <c r="E460" s="4">
        <v>251.42</v>
      </c>
      <c r="F460" s="3">
        <v>45040</v>
      </c>
      <c r="G460" s="10" t="s">
        <v>1338</v>
      </c>
      <c r="H460" s="10" t="s">
        <v>1416</v>
      </c>
      <c r="I460" s="1" t="s">
        <v>1499</v>
      </c>
      <c r="J460" s="1" t="s">
        <v>1347</v>
      </c>
      <c r="K460" s="1" t="s">
        <v>1516</v>
      </c>
    </row>
    <row r="461" spans="1:12" x14ac:dyDescent="0.2">
      <c r="A461" s="3">
        <v>45040</v>
      </c>
      <c r="B461" s="1" t="s">
        <v>1234</v>
      </c>
      <c r="D461" s="1"/>
      <c r="E461" s="4">
        <v>1534.41</v>
      </c>
      <c r="F461" s="3">
        <v>45040</v>
      </c>
      <c r="G461" s="10" t="s">
        <v>1338</v>
      </c>
      <c r="H461" s="10" t="s">
        <v>1416</v>
      </c>
      <c r="I461" s="1" t="s">
        <v>1434</v>
      </c>
      <c r="J461" s="1" t="s">
        <v>1347</v>
      </c>
      <c r="K461" s="1" t="s">
        <v>1348</v>
      </c>
    </row>
    <row r="462" spans="1:12" x14ac:dyDescent="0.2">
      <c r="A462" s="3">
        <v>45040</v>
      </c>
      <c r="B462" s="1" t="s">
        <v>1142</v>
      </c>
      <c r="D462" s="1"/>
      <c r="E462" s="4">
        <v>6043.39</v>
      </c>
      <c r="F462" s="3">
        <v>45040</v>
      </c>
      <c r="G462" s="10" t="s">
        <v>1338</v>
      </c>
      <c r="H462" s="10" t="s">
        <v>1339</v>
      </c>
      <c r="I462" s="1" t="s">
        <v>3456</v>
      </c>
      <c r="J462" s="1" t="s">
        <v>1347</v>
      </c>
      <c r="K462" s="1" t="s">
        <v>1348</v>
      </c>
    </row>
    <row r="463" spans="1:12" x14ac:dyDescent="0.2">
      <c r="A463" s="3">
        <v>45041</v>
      </c>
      <c r="B463" s="1" t="s">
        <v>1256</v>
      </c>
      <c r="D463" s="1"/>
      <c r="E463" s="4">
        <v>750</v>
      </c>
      <c r="F463" s="3">
        <v>45041</v>
      </c>
      <c r="G463" s="10" t="s">
        <v>1338</v>
      </c>
      <c r="H463" s="10" t="s">
        <v>1416</v>
      </c>
      <c r="I463" s="1" t="s">
        <v>3457</v>
      </c>
      <c r="J463" s="1" t="s">
        <v>1417</v>
      </c>
      <c r="K463" s="1" t="s">
        <v>1348</v>
      </c>
    </row>
    <row r="464" spans="1:12" x14ac:dyDescent="0.2">
      <c r="A464" s="3">
        <v>45042</v>
      </c>
      <c r="B464" s="1" t="s">
        <v>1393</v>
      </c>
      <c r="D464" s="1"/>
      <c r="E464" s="4">
        <v>7668.63</v>
      </c>
      <c r="F464" s="3">
        <v>45042</v>
      </c>
      <c r="G464" s="10" t="s">
        <v>1338</v>
      </c>
      <c r="H464" s="10" t="s">
        <v>1339</v>
      </c>
      <c r="I464" s="1" t="s">
        <v>3456</v>
      </c>
      <c r="J464" s="1" t="s">
        <v>1347</v>
      </c>
      <c r="K464" s="1" t="s">
        <v>1348</v>
      </c>
    </row>
    <row r="465" spans="1:11" x14ac:dyDescent="0.2">
      <c r="A465" s="3">
        <v>45044</v>
      </c>
      <c r="B465" s="1" t="s">
        <v>1290</v>
      </c>
      <c r="D465" s="1"/>
      <c r="E465" s="4">
        <v>65.599999999999994</v>
      </c>
      <c r="F465" s="3">
        <v>45044</v>
      </c>
      <c r="G465" s="10" t="s">
        <v>1338</v>
      </c>
      <c r="H465" s="10" t="s">
        <v>1416</v>
      </c>
      <c r="I465" s="1" t="s">
        <v>3458</v>
      </c>
      <c r="J465" s="1" t="s">
        <v>1347</v>
      </c>
      <c r="K465" s="1" t="s">
        <v>1364</v>
      </c>
    </row>
    <row r="466" spans="1:11" x14ac:dyDescent="0.2">
      <c r="A466" s="3">
        <v>45044</v>
      </c>
      <c r="B466" s="1" t="s">
        <v>1287</v>
      </c>
      <c r="D466" s="1"/>
      <c r="E466" s="4">
        <v>603.63</v>
      </c>
      <c r="F466" s="3">
        <v>45044</v>
      </c>
      <c r="G466" s="10" t="s">
        <v>1338</v>
      </c>
      <c r="H466" s="10" t="s">
        <v>1416</v>
      </c>
      <c r="I466" s="1" t="s">
        <v>1510</v>
      </c>
      <c r="J466" s="1" t="s">
        <v>1417</v>
      </c>
      <c r="K466" s="1" t="s">
        <v>1516</v>
      </c>
    </row>
    <row r="467" spans="1:11" x14ac:dyDescent="0.2">
      <c r="A467" s="3">
        <v>45044</v>
      </c>
      <c r="B467" s="1" t="s">
        <v>1288</v>
      </c>
      <c r="D467" s="1"/>
      <c r="E467" s="4">
        <v>603.63</v>
      </c>
      <c r="F467" s="3">
        <v>45044</v>
      </c>
      <c r="G467" s="10" t="s">
        <v>1338</v>
      </c>
      <c r="H467" s="10" t="s">
        <v>1416</v>
      </c>
      <c r="I467" s="1" t="s">
        <v>1510</v>
      </c>
      <c r="J467" s="1" t="s">
        <v>1417</v>
      </c>
      <c r="K467" s="1" t="s">
        <v>1516</v>
      </c>
    </row>
    <row r="468" spans="1:11" x14ac:dyDescent="0.2">
      <c r="A468" s="3">
        <v>45044</v>
      </c>
      <c r="B468" s="1" t="s">
        <v>1289</v>
      </c>
      <c r="D468" s="1"/>
      <c r="E468" s="4">
        <v>603.63</v>
      </c>
      <c r="F468" s="3">
        <v>45044</v>
      </c>
      <c r="G468" s="10" t="s">
        <v>1338</v>
      </c>
      <c r="H468" s="10" t="s">
        <v>1416</v>
      </c>
      <c r="I468" s="1" t="s">
        <v>1510</v>
      </c>
      <c r="J468" s="1" t="s">
        <v>1417</v>
      </c>
      <c r="K468" s="1" t="s">
        <v>1516</v>
      </c>
    </row>
    <row r="469" spans="1:11" x14ac:dyDescent="0.2">
      <c r="A469" s="3">
        <v>45046</v>
      </c>
      <c r="B469" s="1" t="s">
        <v>1264</v>
      </c>
      <c r="D469" s="1"/>
      <c r="E469" s="4">
        <v>149.9</v>
      </c>
      <c r="F469" s="3">
        <v>45048</v>
      </c>
      <c r="G469" s="10" t="s">
        <v>1338</v>
      </c>
      <c r="H469" s="10" t="s">
        <v>1416</v>
      </c>
      <c r="I469" s="1" t="s">
        <v>1430</v>
      </c>
      <c r="J469" s="1" t="s">
        <v>1347</v>
      </c>
      <c r="K469" s="1" t="s">
        <v>1364</v>
      </c>
    </row>
    <row r="470" spans="1:11" x14ac:dyDescent="0.2">
      <c r="A470" s="3">
        <v>45046</v>
      </c>
      <c r="B470" s="1" t="s">
        <v>1161</v>
      </c>
      <c r="D470" s="1"/>
      <c r="E470" s="4">
        <v>3425.09</v>
      </c>
      <c r="F470" s="3">
        <v>45048</v>
      </c>
      <c r="G470" s="10" t="s">
        <v>1338</v>
      </c>
      <c r="H470" s="10" t="s">
        <v>1339</v>
      </c>
      <c r="I470" s="1" t="s">
        <v>3456</v>
      </c>
      <c r="J470" s="1" t="s">
        <v>1347</v>
      </c>
      <c r="K470" s="1" t="s">
        <v>1348</v>
      </c>
    </row>
    <row r="471" spans="1:11" x14ac:dyDescent="0.2">
      <c r="A471" s="3">
        <v>45046</v>
      </c>
      <c r="B471" s="1" t="s">
        <v>1291</v>
      </c>
      <c r="D471" s="1"/>
      <c r="E471" s="4">
        <v>786.4</v>
      </c>
      <c r="F471" s="3">
        <v>45048</v>
      </c>
      <c r="G471" s="10" t="s">
        <v>1338</v>
      </c>
      <c r="H471" s="10" t="s">
        <v>1416</v>
      </c>
      <c r="I471" s="1" t="s">
        <v>3457</v>
      </c>
      <c r="J471" s="1" t="s">
        <v>1417</v>
      </c>
      <c r="K471" s="1" t="s">
        <v>1348</v>
      </c>
    </row>
    <row r="472" spans="1:11" x14ac:dyDescent="0.2">
      <c r="A472" s="3">
        <v>45047</v>
      </c>
      <c r="B472" s="1" t="s">
        <v>1141</v>
      </c>
      <c r="D472" s="1"/>
      <c r="E472" s="4">
        <v>10948.78</v>
      </c>
      <c r="F472" s="3">
        <v>45048</v>
      </c>
      <c r="G472" s="10" t="s">
        <v>1338</v>
      </c>
      <c r="H472" s="10" t="s">
        <v>1339</v>
      </c>
      <c r="I472" s="1" t="s">
        <v>3456</v>
      </c>
      <c r="J472" s="1" t="s">
        <v>1347</v>
      </c>
      <c r="K472" s="1" t="s">
        <v>1348</v>
      </c>
    </row>
    <row r="473" spans="1:11" x14ac:dyDescent="0.2">
      <c r="A473" s="3">
        <v>45047</v>
      </c>
      <c r="B473" s="1" t="s">
        <v>1142</v>
      </c>
      <c r="D473" s="1"/>
      <c r="E473" s="4">
        <v>5993.67</v>
      </c>
      <c r="F473" s="3">
        <v>45048</v>
      </c>
      <c r="G473" s="10" t="s">
        <v>1338</v>
      </c>
      <c r="H473" s="10" t="s">
        <v>1339</v>
      </c>
      <c r="I473" s="1" t="s">
        <v>3456</v>
      </c>
      <c r="J473" s="1" t="s">
        <v>1347</v>
      </c>
      <c r="K473" s="1" t="s">
        <v>1348</v>
      </c>
    </row>
    <row r="474" spans="1:11" x14ac:dyDescent="0.2">
      <c r="A474" s="3">
        <v>45047</v>
      </c>
      <c r="B474" s="1" t="s">
        <v>1143</v>
      </c>
      <c r="D474" s="1"/>
      <c r="E474" s="4">
        <v>1200</v>
      </c>
      <c r="F474" s="3">
        <v>45048</v>
      </c>
      <c r="G474" s="10" t="s">
        <v>1338</v>
      </c>
      <c r="H474" s="10" t="s">
        <v>1416</v>
      </c>
      <c r="I474" s="1" t="s">
        <v>3457</v>
      </c>
      <c r="J474" s="1" t="s">
        <v>1417</v>
      </c>
      <c r="K474" s="1" t="s">
        <v>1348</v>
      </c>
    </row>
    <row r="475" spans="1:11" x14ac:dyDescent="0.2">
      <c r="A475" s="3">
        <v>45048</v>
      </c>
      <c r="B475" s="1" t="s">
        <v>1240</v>
      </c>
      <c r="D475" s="1"/>
      <c r="E475" s="4">
        <v>71.86</v>
      </c>
      <c r="F475" s="3">
        <v>45048</v>
      </c>
      <c r="G475" s="10" t="s">
        <v>1338</v>
      </c>
      <c r="H475" s="10" t="s">
        <v>1416</v>
      </c>
      <c r="I475" s="1" t="s">
        <v>1341</v>
      </c>
      <c r="J475" s="1" t="s">
        <v>1347</v>
      </c>
      <c r="K475" s="1" t="s">
        <v>1516</v>
      </c>
    </row>
    <row r="476" spans="1:11" x14ac:dyDescent="0.2">
      <c r="A476" s="3">
        <v>45050</v>
      </c>
      <c r="B476" s="1" t="s">
        <v>1146</v>
      </c>
      <c r="D476" s="1"/>
      <c r="E476" s="4">
        <v>989.62</v>
      </c>
      <c r="F476" s="3">
        <v>45050</v>
      </c>
      <c r="G476" s="10" t="s">
        <v>1338</v>
      </c>
      <c r="H476" s="10" t="s">
        <v>1416</v>
      </c>
      <c r="I476" s="1" t="s">
        <v>1438</v>
      </c>
      <c r="J476" s="1" t="s">
        <v>1347</v>
      </c>
      <c r="K476" s="1" t="s">
        <v>1437</v>
      </c>
    </row>
    <row r="477" spans="1:11" x14ac:dyDescent="0.2">
      <c r="A477" s="3">
        <v>45051</v>
      </c>
      <c r="B477" s="1" t="s">
        <v>1145</v>
      </c>
      <c r="D477" s="1"/>
      <c r="E477" s="4">
        <v>300</v>
      </c>
      <c r="F477" s="3">
        <v>45051</v>
      </c>
      <c r="G477" s="10" t="s">
        <v>1338</v>
      </c>
      <c r="H477" s="10" t="s">
        <v>1416</v>
      </c>
      <c r="I477" s="1" t="s">
        <v>1512</v>
      </c>
      <c r="J477" s="1" t="s">
        <v>1347</v>
      </c>
      <c r="K477" s="1" t="s">
        <v>1437</v>
      </c>
    </row>
    <row r="478" spans="1:11" x14ac:dyDescent="0.2">
      <c r="A478" s="3">
        <v>45051</v>
      </c>
      <c r="B478" s="1" t="s">
        <v>1144</v>
      </c>
      <c r="D478" s="1"/>
      <c r="E478" s="4">
        <v>572.88</v>
      </c>
      <c r="F478" s="3">
        <v>45051</v>
      </c>
      <c r="G478" s="10" t="s">
        <v>1338</v>
      </c>
      <c r="H478" s="10" t="s">
        <v>1416</v>
      </c>
      <c r="I478" s="1" t="s">
        <v>1439</v>
      </c>
      <c r="J478" s="1" t="s">
        <v>1347</v>
      </c>
      <c r="K478" s="1" t="s">
        <v>1437</v>
      </c>
    </row>
    <row r="479" spans="1:11" x14ac:dyDescent="0.2">
      <c r="A479" s="3">
        <v>45051</v>
      </c>
      <c r="B479" s="1" t="s">
        <v>1165</v>
      </c>
      <c r="D479" s="1"/>
      <c r="E479" s="4">
        <v>700</v>
      </c>
      <c r="F479" s="3">
        <v>45051</v>
      </c>
      <c r="G479" s="10" t="s">
        <v>1338</v>
      </c>
      <c r="H479" s="10" t="s">
        <v>1416</v>
      </c>
      <c r="I479" s="1" t="s">
        <v>1434</v>
      </c>
      <c r="J479" s="1" t="s">
        <v>1417</v>
      </c>
      <c r="K479" s="1" t="s">
        <v>1348</v>
      </c>
    </row>
    <row r="480" spans="1:11" x14ac:dyDescent="0.2">
      <c r="A480" s="3">
        <v>45051</v>
      </c>
      <c r="B480" s="1" t="s">
        <v>3413</v>
      </c>
      <c r="E480" s="4">
        <v>7414.01</v>
      </c>
      <c r="F480" s="3">
        <v>45051</v>
      </c>
      <c r="G480" s="10" t="s">
        <v>1338</v>
      </c>
      <c r="H480" s="10" t="s">
        <v>1416</v>
      </c>
      <c r="I480" s="1" t="s">
        <v>3412</v>
      </c>
      <c r="J480" s="1" t="s">
        <v>1347</v>
      </c>
      <c r="K480" s="1" t="s">
        <v>1503</v>
      </c>
    </row>
    <row r="481" spans="1:11" x14ac:dyDescent="0.2">
      <c r="A481" s="3">
        <v>45052</v>
      </c>
      <c r="B481" s="1" t="s">
        <v>1241</v>
      </c>
      <c r="D481" s="1"/>
      <c r="E481" s="4">
        <v>492</v>
      </c>
      <c r="F481" s="3">
        <v>45054</v>
      </c>
      <c r="G481" s="10" t="s">
        <v>1338</v>
      </c>
      <c r="H481" s="10" t="s">
        <v>1416</v>
      </c>
      <c r="I481" s="1" t="s">
        <v>3457</v>
      </c>
      <c r="J481" s="1" t="s">
        <v>1347</v>
      </c>
      <c r="K481" s="1" t="s">
        <v>1348</v>
      </c>
    </row>
    <row r="482" spans="1:11" x14ac:dyDescent="0.2">
      <c r="A482" s="3">
        <v>45052</v>
      </c>
      <c r="B482" s="1" t="s">
        <v>1242</v>
      </c>
      <c r="D482" s="1"/>
      <c r="E482" s="4">
        <v>521.58000000000004</v>
      </c>
      <c r="F482" s="3">
        <v>45054</v>
      </c>
      <c r="G482" s="10" t="s">
        <v>1338</v>
      </c>
      <c r="H482" s="10" t="s">
        <v>1416</v>
      </c>
      <c r="I482" s="1" t="s">
        <v>3457</v>
      </c>
      <c r="J482" s="1" t="s">
        <v>1417</v>
      </c>
      <c r="K482" s="1" t="s">
        <v>1348</v>
      </c>
    </row>
    <row r="483" spans="1:11" x14ac:dyDescent="0.2">
      <c r="A483" s="3">
        <v>45052</v>
      </c>
      <c r="B483" s="1" t="s">
        <v>1147</v>
      </c>
      <c r="D483" s="1"/>
      <c r="E483" s="4">
        <v>7503.33</v>
      </c>
      <c r="F483" s="3">
        <v>45054</v>
      </c>
      <c r="G483" s="10" t="s">
        <v>1338</v>
      </c>
      <c r="H483" s="10" t="s">
        <v>1339</v>
      </c>
      <c r="I483" s="1" t="s">
        <v>3456</v>
      </c>
      <c r="J483" s="1" t="s">
        <v>1347</v>
      </c>
      <c r="K483" s="1" t="s">
        <v>1348</v>
      </c>
    </row>
    <row r="484" spans="1:11" x14ac:dyDescent="0.2">
      <c r="A484" s="3">
        <v>45053</v>
      </c>
      <c r="B484" s="1" t="s">
        <v>1243</v>
      </c>
      <c r="D484" s="1"/>
      <c r="E484" s="4">
        <v>749.69</v>
      </c>
      <c r="F484" s="3">
        <v>45054</v>
      </c>
      <c r="G484" s="10" t="s">
        <v>1338</v>
      </c>
      <c r="H484" s="10" t="s">
        <v>1416</v>
      </c>
      <c r="I484" s="1" t="s">
        <v>3457</v>
      </c>
      <c r="J484" s="1" t="s">
        <v>1417</v>
      </c>
      <c r="K484" s="1" t="s">
        <v>1348</v>
      </c>
    </row>
    <row r="485" spans="1:11" x14ac:dyDescent="0.2">
      <c r="A485" s="3">
        <v>45053</v>
      </c>
      <c r="B485" s="1" t="s">
        <v>1244</v>
      </c>
      <c r="D485" s="1"/>
      <c r="E485" s="4">
        <v>4656.21</v>
      </c>
      <c r="F485" s="3">
        <v>45054</v>
      </c>
      <c r="G485" s="10" t="s">
        <v>1338</v>
      </c>
      <c r="H485" s="10" t="s">
        <v>1339</v>
      </c>
      <c r="I485" s="1" t="s">
        <v>3456</v>
      </c>
      <c r="J485" s="1" t="s">
        <v>1347</v>
      </c>
      <c r="K485" s="1" t="s">
        <v>1348</v>
      </c>
    </row>
    <row r="486" spans="1:11" x14ac:dyDescent="0.2">
      <c r="A486" s="3">
        <v>45054</v>
      </c>
      <c r="B486" s="1" t="s">
        <v>1245</v>
      </c>
      <c r="D486" s="1"/>
      <c r="E486" s="4">
        <v>1552.88</v>
      </c>
      <c r="F486" s="3">
        <v>45054</v>
      </c>
      <c r="G486" s="10" t="s">
        <v>1338</v>
      </c>
      <c r="H486" s="10" t="s">
        <v>1339</v>
      </c>
      <c r="I486" s="1" t="s">
        <v>3456</v>
      </c>
      <c r="J486" s="1" t="s">
        <v>1347</v>
      </c>
      <c r="K486" s="1" t="s">
        <v>1348</v>
      </c>
    </row>
    <row r="487" spans="1:11" x14ac:dyDescent="0.2">
      <c r="A487" s="3">
        <v>45054</v>
      </c>
      <c r="B487" s="1" t="s">
        <v>1246</v>
      </c>
      <c r="D487" s="1"/>
      <c r="E487" s="4">
        <v>1552.88</v>
      </c>
      <c r="F487" s="3">
        <v>45054</v>
      </c>
      <c r="G487" s="10" t="s">
        <v>1338</v>
      </c>
      <c r="H487" s="10" t="s">
        <v>1339</v>
      </c>
      <c r="I487" s="1" t="s">
        <v>3456</v>
      </c>
      <c r="J487" s="1" t="s">
        <v>1347</v>
      </c>
      <c r="K487" s="1" t="s">
        <v>1348</v>
      </c>
    </row>
    <row r="488" spans="1:11" x14ac:dyDescent="0.2">
      <c r="A488" s="3">
        <v>45054</v>
      </c>
      <c r="B488" s="1" t="s">
        <v>1152</v>
      </c>
      <c r="E488" s="4">
        <v>9402</v>
      </c>
      <c r="F488" s="3">
        <v>45054</v>
      </c>
      <c r="G488" s="10" t="s">
        <v>1338</v>
      </c>
      <c r="H488" s="10" t="s">
        <v>1339</v>
      </c>
      <c r="I488" s="1" t="s">
        <v>3456</v>
      </c>
      <c r="J488" s="1" t="s">
        <v>1347</v>
      </c>
      <c r="K488" s="1" t="s">
        <v>1348</v>
      </c>
    </row>
    <row r="489" spans="1:11" x14ac:dyDescent="0.2">
      <c r="A489" s="3">
        <v>45054</v>
      </c>
      <c r="B489" s="1" t="s">
        <v>1248</v>
      </c>
      <c r="D489" s="1"/>
      <c r="E489" s="4">
        <v>646.6</v>
      </c>
      <c r="F489" s="3">
        <v>45054</v>
      </c>
      <c r="G489" s="10" t="s">
        <v>1338</v>
      </c>
      <c r="H489" s="10" t="s">
        <v>1416</v>
      </c>
      <c r="I489" s="1" t="s">
        <v>3457</v>
      </c>
      <c r="J489" s="1" t="s">
        <v>1417</v>
      </c>
      <c r="K489" s="1" t="s">
        <v>1348</v>
      </c>
    </row>
    <row r="490" spans="1:11" x14ac:dyDescent="0.2">
      <c r="A490" s="3">
        <v>45054</v>
      </c>
      <c r="B490" s="1" t="s">
        <v>1247</v>
      </c>
      <c r="D490" s="1"/>
      <c r="E490" s="4">
        <v>1618.1</v>
      </c>
      <c r="F490" s="3">
        <v>45054</v>
      </c>
      <c r="G490" s="10" t="s">
        <v>1338</v>
      </c>
      <c r="H490" s="10" t="s">
        <v>1416</v>
      </c>
      <c r="I490" s="1" t="s">
        <v>1456</v>
      </c>
      <c r="J490" s="1" t="s">
        <v>1417</v>
      </c>
      <c r="K490" s="1" t="s">
        <v>1516</v>
      </c>
    </row>
    <row r="491" spans="1:11" x14ac:dyDescent="0.2">
      <c r="A491" s="3">
        <v>45054</v>
      </c>
      <c r="B491" s="1" t="s">
        <v>1202</v>
      </c>
      <c r="D491" s="1"/>
      <c r="E491" s="4">
        <v>450</v>
      </c>
      <c r="F491" s="3">
        <v>45054</v>
      </c>
      <c r="G491" s="10" t="s">
        <v>1338</v>
      </c>
      <c r="H491" s="10" t="s">
        <v>1416</v>
      </c>
      <c r="I491" s="1" t="s">
        <v>1442</v>
      </c>
      <c r="J491" s="1" t="s">
        <v>1347</v>
      </c>
      <c r="K491" s="1" t="s">
        <v>1516</v>
      </c>
    </row>
    <row r="492" spans="1:11" x14ac:dyDescent="0.2">
      <c r="A492" s="3">
        <v>45055</v>
      </c>
      <c r="B492" s="1" t="s">
        <v>1249</v>
      </c>
      <c r="D492" s="1"/>
      <c r="E492" s="4">
        <v>384.5</v>
      </c>
      <c r="F492" s="3">
        <v>45055</v>
      </c>
      <c r="G492" s="10" t="s">
        <v>1338</v>
      </c>
      <c r="H492" s="10" t="s">
        <v>1416</v>
      </c>
      <c r="I492" s="1" t="s">
        <v>1513</v>
      </c>
      <c r="J492" s="1" t="s">
        <v>1417</v>
      </c>
      <c r="K492" s="1" t="s">
        <v>1516</v>
      </c>
    </row>
    <row r="493" spans="1:11" x14ac:dyDescent="0.2">
      <c r="A493" s="3">
        <v>45056</v>
      </c>
      <c r="B493" s="1" t="s">
        <v>1181</v>
      </c>
      <c r="D493" s="1"/>
      <c r="E493" s="4">
        <v>143.19999999999999</v>
      </c>
      <c r="F493" s="3">
        <v>45056</v>
      </c>
      <c r="G493" s="10" t="s">
        <v>1338</v>
      </c>
      <c r="H493" s="10" t="s">
        <v>1435</v>
      </c>
      <c r="I493" s="1" t="s">
        <v>1498</v>
      </c>
      <c r="J493" s="1" t="s">
        <v>1417</v>
      </c>
      <c r="K493" s="1" t="s">
        <v>1437</v>
      </c>
    </row>
    <row r="494" spans="1:11" x14ac:dyDescent="0.2">
      <c r="A494" s="3">
        <v>45056</v>
      </c>
      <c r="B494" s="1" t="s">
        <v>1163</v>
      </c>
      <c r="C494" s="1" t="s">
        <v>1341</v>
      </c>
      <c r="D494" s="1"/>
      <c r="E494" s="4">
        <v>17977.23</v>
      </c>
      <c r="F494" s="3">
        <v>45056</v>
      </c>
      <c r="G494" s="10" t="s">
        <v>1338</v>
      </c>
      <c r="H494" s="10" t="s">
        <v>1416</v>
      </c>
      <c r="I494" s="1" t="s">
        <v>1436</v>
      </c>
      <c r="J494" s="1" t="s">
        <v>1347</v>
      </c>
      <c r="K494" s="1" t="s">
        <v>1348</v>
      </c>
    </row>
    <row r="495" spans="1:11" x14ac:dyDescent="0.2">
      <c r="A495" s="3">
        <v>45056</v>
      </c>
      <c r="B495" s="1" t="s">
        <v>1177</v>
      </c>
      <c r="D495" s="1"/>
      <c r="E495" s="4">
        <v>122</v>
      </c>
      <c r="F495" s="3">
        <v>45056</v>
      </c>
      <c r="G495" s="10" t="s">
        <v>1338</v>
      </c>
      <c r="H495" s="10" t="s">
        <v>1416</v>
      </c>
      <c r="I495" s="1" t="s">
        <v>1507</v>
      </c>
      <c r="J495" s="1" t="s">
        <v>1417</v>
      </c>
      <c r="K495" s="1" t="s">
        <v>1348</v>
      </c>
    </row>
    <row r="496" spans="1:11" x14ac:dyDescent="0.2">
      <c r="A496" s="3">
        <v>45056</v>
      </c>
      <c r="B496" s="1" t="s">
        <v>1182</v>
      </c>
      <c r="D496" s="1"/>
      <c r="E496" s="4">
        <v>4863.1099999999997</v>
      </c>
      <c r="F496" s="3">
        <v>45056</v>
      </c>
      <c r="G496" s="10" t="s">
        <v>1338</v>
      </c>
      <c r="H496" s="10" t="s">
        <v>1435</v>
      </c>
      <c r="I496" s="1" t="s">
        <v>1498</v>
      </c>
      <c r="J496" s="1" t="s">
        <v>1417</v>
      </c>
      <c r="K496" s="1" t="s">
        <v>1348</v>
      </c>
    </row>
    <row r="497" spans="1:12" x14ac:dyDescent="0.2">
      <c r="A497" s="3">
        <v>45056</v>
      </c>
      <c r="B497" s="1" t="s">
        <v>1208</v>
      </c>
      <c r="D497" s="1"/>
      <c r="E497" s="4">
        <v>1000</v>
      </c>
      <c r="F497" s="3">
        <v>45056</v>
      </c>
      <c r="G497" s="10" t="s">
        <v>1338</v>
      </c>
      <c r="H497" s="10" t="s">
        <v>1416</v>
      </c>
      <c r="I497" s="1" t="s">
        <v>1505</v>
      </c>
      <c r="J497" s="1" t="s">
        <v>1417</v>
      </c>
      <c r="K497" s="1" t="s">
        <v>1503</v>
      </c>
    </row>
    <row r="498" spans="1:12" x14ac:dyDescent="0.2">
      <c r="A498" s="3">
        <v>45056</v>
      </c>
      <c r="B498" s="1" t="s">
        <v>1153</v>
      </c>
      <c r="D498" s="1"/>
      <c r="E498" s="4">
        <v>273.67</v>
      </c>
      <c r="F498" s="3">
        <v>45056</v>
      </c>
      <c r="G498" s="10" t="s">
        <v>1338</v>
      </c>
      <c r="H498" s="10" t="s">
        <v>1416</v>
      </c>
      <c r="I498" s="1" t="s">
        <v>1499</v>
      </c>
      <c r="J498" s="1" t="s">
        <v>1347</v>
      </c>
      <c r="K498" s="1" t="s">
        <v>1516</v>
      </c>
    </row>
    <row r="499" spans="1:12" x14ac:dyDescent="0.2">
      <c r="A499" s="3">
        <v>45056</v>
      </c>
      <c r="B499" s="1" t="s">
        <v>1250</v>
      </c>
      <c r="D499" s="1"/>
      <c r="E499" s="4">
        <v>1000</v>
      </c>
      <c r="F499" s="3">
        <v>45056</v>
      </c>
      <c r="G499" s="10" t="s">
        <v>1338</v>
      </c>
      <c r="H499" s="10" t="s">
        <v>1416</v>
      </c>
      <c r="I499" s="1" t="s">
        <v>1509</v>
      </c>
      <c r="J499" s="1" t="s">
        <v>1347</v>
      </c>
      <c r="K499" s="1" t="s">
        <v>1516</v>
      </c>
    </row>
    <row r="500" spans="1:12" x14ac:dyDescent="0.2">
      <c r="A500" s="3">
        <v>45057</v>
      </c>
      <c r="B500" s="1" t="s">
        <v>1251</v>
      </c>
      <c r="D500" s="1"/>
      <c r="E500" s="4">
        <v>159.19999999999999</v>
      </c>
      <c r="F500" s="3">
        <v>45057</v>
      </c>
      <c r="G500" s="10" t="s">
        <v>1338</v>
      </c>
      <c r="H500" s="10" t="s">
        <v>1416</v>
      </c>
      <c r="I500" s="1" t="s">
        <v>1341</v>
      </c>
      <c r="J500" s="1" t="s">
        <v>1417</v>
      </c>
      <c r="K500" s="1" t="s">
        <v>1437</v>
      </c>
    </row>
    <row r="501" spans="1:12" x14ac:dyDescent="0.2">
      <c r="A501" s="3">
        <v>45057</v>
      </c>
      <c r="B501" s="1" t="s">
        <v>1156</v>
      </c>
      <c r="D501" s="1"/>
      <c r="E501" s="4">
        <v>65.78</v>
      </c>
      <c r="F501" s="3">
        <v>45057</v>
      </c>
      <c r="G501" s="10" t="s">
        <v>1338</v>
      </c>
      <c r="H501" s="10" t="s">
        <v>1416</v>
      </c>
      <c r="I501" s="1" t="s">
        <v>1502</v>
      </c>
      <c r="J501" s="1" t="s">
        <v>1347</v>
      </c>
      <c r="K501" s="1" t="s">
        <v>1503</v>
      </c>
    </row>
    <row r="502" spans="1:12" x14ac:dyDescent="0.2">
      <c r="A502" s="3">
        <v>45057</v>
      </c>
      <c r="B502" s="1" t="s">
        <v>1155</v>
      </c>
      <c r="D502" s="1"/>
      <c r="E502" s="4">
        <v>31.48</v>
      </c>
      <c r="F502" s="3">
        <v>45057</v>
      </c>
      <c r="G502" s="10" t="s">
        <v>1338</v>
      </c>
      <c r="H502" s="10" t="s">
        <v>1416</v>
      </c>
      <c r="I502" s="1" t="s">
        <v>1499</v>
      </c>
      <c r="J502" s="1" t="s">
        <v>1347</v>
      </c>
      <c r="K502" s="1" t="s">
        <v>1516</v>
      </c>
    </row>
    <row r="503" spans="1:12" x14ac:dyDescent="0.2">
      <c r="A503" s="3">
        <v>45059</v>
      </c>
      <c r="B503" s="1" t="s">
        <v>1184</v>
      </c>
      <c r="D503" s="1"/>
      <c r="E503" s="4">
        <v>649.94000000000005</v>
      </c>
      <c r="F503" s="3">
        <v>45059</v>
      </c>
      <c r="G503" s="10" t="s">
        <v>1338</v>
      </c>
      <c r="H503" s="10" t="s">
        <v>1416</v>
      </c>
      <c r="I503" s="1" t="s">
        <v>3457</v>
      </c>
      <c r="J503" s="1" t="s">
        <v>1417</v>
      </c>
      <c r="K503" s="1" t="s">
        <v>1348</v>
      </c>
    </row>
    <row r="504" spans="1:12" x14ac:dyDescent="0.2">
      <c r="A504" s="3">
        <v>45059</v>
      </c>
      <c r="B504" s="1" t="s">
        <v>1149</v>
      </c>
      <c r="D504" s="1"/>
      <c r="E504" s="4">
        <v>4656.21</v>
      </c>
      <c r="F504" s="3">
        <v>45059</v>
      </c>
      <c r="G504" s="10" t="s">
        <v>1338</v>
      </c>
      <c r="H504" s="10" t="s">
        <v>1339</v>
      </c>
      <c r="I504" s="1" t="s">
        <v>3456</v>
      </c>
      <c r="J504" s="1" t="s">
        <v>1347</v>
      </c>
      <c r="K504" s="1" t="s">
        <v>1348</v>
      </c>
    </row>
    <row r="505" spans="1:12" x14ac:dyDescent="0.2">
      <c r="A505" s="3">
        <v>45062</v>
      </c>
      <c r="B505" s="1" t="s">
        <v>1252</v>
      </c>
      <c r="D505" s="1"/>
      <c r="E505" s="4">
        <v>380.54</v>
      </c>
      <c r="F505" s="3">
        <v>45062</v>
      </c>
      <c r="G505" s="10" t="s">
        <v>1338</v>
      </c>
      <c r="H505" s="10" t="s">
        <v>1416</v>
      </c>
      <c r="I505" s="1" t="s">
        <v>1501</v>
      </c>
      <c r="J505" s="1" t="s">
        <v>1347</v>
      </c>
      <c r="K505" s="1" t="s">
        <v>1516</v>
      </c>
    </row>
    <row r="506" spans="1:12" x14ac:dyDescent="0.2">
      <c r="A506" s="3">
        <v>45063</v>
      </c>
      <c r="B506" s="1" t="s">
        <v>1157</v>
      </c>
      <c r="D506" s="1"/>
      <c r="E506" s="4">
        <v>367.35</v>
      </c>
      <c r="F506" s="3">
        <v>45063</v>
      </c>
      <c r="G506" s="10" t="s">
        <v>1338</v>
      </c>
      <c r="H506" s="10" t="s">
        <v>1416</v>
      </c>
      <c r="I506" s="1" t="s">
        <v>1499</v>
      </c>
      <c r="J506" s="1" t="s">
        <v>1347</v>
      </c>
      <c r="K506" s="1" t="s">
        <v>1516</v>
      </c>
    </row>
    <row r="507" spans="1:12" x14ac:dyDescent="0.2">
      <c r="A507" s="3">
        <v>45063</v>
      </c>
      <c r="B507" s="1" t="s">
        <v>3373</v>
      </c>
      <c r="D507" s="1"/>
      <c r="E507" s="4">
        <v>357.53</v>
      </c>
      <c r="F507" s="3">
        <v>45063</v>
      </c>
      <c r="G507" s="10" t="s">
        <v>1338</v>
      </c>
      <c r="H507" s="10" t="s">
        <v>1416</v>
      </c>
      <c r="I507" s="1" t="s">
        <v>1500</v>
      </c>
      <c r="J507" s="1" t="s">
        <v>1347</v>
      </c>
      <c r="K507" s="1" t="s">
        <v>1516</v>
      </c>
      <c r="L507" s="10" t="s">
        <v>3374</v>
      </c>
    </row>
    <row r="508" spans="1:12" x14ac:dyDescent="0.2">
      <c r="A508" s="3">
        <v>45064</v>
      </c>
      <c r="B508" s="1" t="s">
        <v>1253</v>
      </c>
      <c r="D508" s="1"/>
      <c r="E508" s="4">
        <v>444.81</v>
      </c>
      <c r="F508" s="3">
        <v>45064</v>
      </c>
      <c r="G508" s="10" t="s">
        <v>1338</v>
      </c>
      <c r="H508" s="10" t="s">
        <v>1416</v>
      </c>
      <c r="I508" s="1" t="s">
        <v>3457</v>
      </c>
      <c r="J508" s="1" t="s">
        <v>1417</v>
      </c>
      <c r="K508" s="1" t="s">
        <v>1348</v>
      </c>
    </row>
    <row r="509" spans="1:12" x14ac:dyDescent="0.2">
      <c r="A509" s="3">
        <v>45065</v>
      </c>
      <c r="B509" s="1" t="s">
        <v>1254</v>
      </c>
      <c r="D509" s="1"/>
      <c r="E509" s="4">
        <v>2700</v>
      </c>
      <c r="F509" s="3">
        <v>45065</v>
      </c>
      <c r="G509" s="10" t="s">
        <v>1338</v>
      </c>
      <c r="H509" s="10" t="s">
        <v>1416</v>
      </c>
      <c r="I509" s="1" t="s">
        <v>1276</v>
      </c>
      <c r="J509" s="1" t="s">
        <v>1347</v>
      </c>
      <c r="K509" s="1" t="s">
        <v>1348</v>
      </c>
    </row>
    <row r="510" spans="1:12" x14ac:dyDescent="0.2">
      <c r="A510" s="3">
        <v>45065</v>
      </c>
      <c r="B510" s="1" t="s">
        <v>1255</v>
      </c>
      <c r="D510" s="1"/>
      <c r="E510" s="4">
        <v>155</v>
      </c>
      <c r="F510" s="3">
        <v>45065</v>
      </c>
      <c r="G510" s="10" t="s">
        <v>1338</v>
      </c>
      <c r="H510" s="10" t="s">
        <v>1416</v>
      </c>
      <c r="I510" s="1" t="s">
        <v>3457</v>
      </c>
      <c r="J510" s="1" t="s">
        <v>1347</v>
      </c>
      <c r="K510" s="1" t="s">
        <v>1348</v>
      </c>
    </row>
    <row r="511" spans="1:12" x14ac:dyDescent="0.2">
      <c r="A511" s="3">
        <v>45066</v>
      </c>
      <c r="B511" s="1" t="s">
        <v>3404</v>
      </c>
      <c r="E511" s="4">
        <v>6944.99</v>
      </c>
      <c r="F511" s="3">
        <v>45066</v>
      </c>
      <c r="G511" s="10" t="s">
        <v>1338</v>
      </c>
      <c r="H511" s="10" t="s">
        <v>1416</v>
      </c>
      <c r="I511" s="1" t="s">
        <v>3412</v>
      </c>
      <c r="J511" s="1" t="s">
        <v>1347</v>
      </c>
      <c r="K511" s="1" t="s">
        <v>1503</v>
      </c>
    </row>
    <row r="512" spans="1:12" x14ac:dyDescent="0.2">
      <c r="A512" s="3">
        <v>45066</v>
      </c>
      <c r="B512" s="1" t="s">
        <v>1159</v>
      </c>
      <c r="D512" s="1"/>
      <c r="E512" s="4">
        <v>137.30000000000001</v>
      </c>
      <c r="F512" s="3">
        <v>45068</v>
      </c>
      <c r="G512" s="10" t="s">
        <v>1338</v>
      </c>
      <c r="H512" s="10" t="s">
        <v>1416</v>
      </c>
      <c r="I512" s="1" t="s">
        <v>1499</v>
      </c>
      <c r="J512" s="1" t="s">
        <v>1347</v>
      </c>
      <c r="K512" s="1" t="s">
        <v>1516</v>
      </c>
    </row>
    <row r="513" spans="1:11" x14ac:dyDescent="0.2">
      <c r="A513" s="3">
        <v>45068</v>
      </c>
      <c r="B513" s="1" t="s">
        <v>1192</v>
      </c>
      <c r="D513" s="1"/>
      <c r="E513" s="4">
        <v>2050.92</v>
      </c>
      <c r="F513" s="3">
        <v>45068</v>
      </c>
      <c r="G513" s="10" t="s">
        <v>1338</v>
      </c>
      <c r="H513" s="10" t="s">
        <v>1416</v>
      </c>
      <c r="I513" s="1" t="s">
        <v>1434</v>
      </c>
      <c r="J513" s="1" t="s">
        <v>1347</v>
      </c>
      <c r="K513" s="1" t="s">
        <v>1348</v>
      </c>
    </row>
    <row r="514" spans="1:11" x14ac:dyDescent="0.2">
      <c r="A514" s="3">
        <v>45069</v>
      </c>
      <c r="B514" s="1" t="s">
        <v>1256</v>
      </c>
      <c r="D514" s="1"/>
      <c r="E514" s="4">
        <v>750</v>
      </c>
      <c r="F514" s="3">
        <v>45069</v>
      </c>
      <c r="G514" s="10" t="s">
        <v>1338</v>
      </c>
      <c r="H514" s="10" t="s">
        <v>1416</v>
      </c>
      <c r="I514" s="1" t="s">
        <v>3457</v>
      </c>
      <c r="J514" s="1" t="s">
        <v>1417</v>
      </c>
      <c r="K514" s="1" t="s">
        <v>1348</v>
      </c>
    </row>
    <row r="515" spans="1:11" x14ac:dyDescent="0.2">
      <c r="A515" s="3">
        <v>45069</v>
      </c>
      <c r="B515" s="1" t="s">
        <v>1160</v>
      </c>
      <c r="D515" s="1"/>
      <c r="E515" s="4">
        <v>240</v>
      </c>
      <c r="F515" s="3">
        <v>45069</v>
      </c>
      <c r="G515" s="10" t="s">
        <v>1338</v>
      </c>
      <c r="H515" s="10" t="s">
        <v>1416</v>
      </c>
      <c r="I515" s="1" t="s">
        <v>1499</v>
      </c>
      <c r="J515" s="1" t="s">
        <v>1347</v>
      </c>
      <c r="K515" s="1" t="s">
        <v>1516</v>
      </c>
    </row>
    <row r="516" spans="1:11" x14ac:dyDescent="0.2">
      <c r="A516" s="3">
        <v>45070</v>
      </c>
      <c r="B516" s="1" t="s">
        <v>1142</v>
      </c>
      <c r="D516" s="1"/>
      <c r="E516" s="4">
        <v>6043.39</v>
      </c>
      <c r="F516" s="3">
        <v>45070</v>
      </c>
      <c r="G516" s="10" t="s">
        <v>1338</v>
      </c>
      <c r="H516" s="10" t="s">
        <v>1339</v>
      </c>
      <c r="I516" s="1" t="s">
        <v>3456</v>
      </c>
      <c r="J516" s="1" t="s">
        <v>1347</v>
      </c>
      <c r="K516" s="1" t="s">
        <v>1348</v>
      </c>
    </row>
    <row r="517" spans="1:11" x14ac:dyDescent="0.2">
      <c r="A517" s="3">
        <v>45070</v>
      </c>
      <c r="B517" s="1" t="s">
        <v>1257</v>
      </c>
      <c r="D517" s="1"/>
      <c r="E517" s="4">
        <v>299</v>
      </c>
      <c r="F517" s="3">
        <v>45070</v>
      </c>
      <c r="G517" s="10" t="s">
        <v>1338</v>
      </c>
      <c r="H517" s="10" t="s">
        <v>1416</v>
      </c>
      <c r="I517" s="1" t="s">
        <v>3457</v>
      </c>
      <c r="J517" s="1" t="s">
        <v>1417</v>
      </c>
      <c r="K517" s="1" t="s">
        <v>1348</v>
      </c>
    </row>
    <row r="518" spans="1:11" x14ac:dyDescent="0.2">
      <c r="A518" s="3">
        <v>45072</v>
      </c>
      <c r="B518" s="1" t="s">
        <v>1142</v>
      </c>
      <c r="D518" s="1"/>
      <c r="E518" s="4">
        <v>7668.63</v>
      </c>
      <c r="F518" s="3">
        <v>45072</v>
      </c>
      <c r="G518" s="10" t="s">
        <v>1338</v>
      </c>
      <c r="H518" s="10" t="s">
        <v>1339</v>
      </c>
      <c r="I518" s="1" t="s">
        <v>3456</v>
      </c>
      <c r="J518" s="1" t="s">
        <v>1347</v>
      </c>
      <c r="K518" s="1" t="s">
        <v>1348</v>
      </c>
    </row>
    <row r="519" spans="1:11" x14ac:dyDescent="0.2">
      <c r="A519" s="3">
        <v>45074</v>
      </c>
      <c r="B519" s="1" t="s">
        <v>1258</v>
      </c>
      <c r="D519" s="1"/>
      <c r="E519" s="4">
        <v>659.78</v>
      </c>
      <c r="F519" s="3">
        <v>45075</v>
      </c>
      <c r="G519" s="10" t="s">
        <v>1338</v>
      </c>
      <c r="H519" s="10" t="s">
        <v>1416</v>
      </c>
      <c r="I519" s="1" t="s">
        <v>3457</v>
      </c>
      <c r="J519" s="1" t="s">
        <v>1417</v>
      </c>
      <c r="K519" s="1" t="s">
        <v>1348</v>
      </c>
    </row>
    <row r="520" spans="1:11" x14ac:dyDescent="0.2">
      <c r="A520" s="3">
        <v>45075</v>
      </c>
      <c r="B520" s="1" t="s">
        <v>1232</v>
      </c>
      <c r="D520" s="1"/>
      <c r="E520" s="4">
        <v>65.599999999999994</v>
      </c>
      <c r="F520" s="3">
        <v>45075</v>
      </c>
      <c r="G520" s="10" t="s">
        <v>1338</v>
      </c>
      <c r="H520" s="10" t="s">
        <v>1416</v>
      </c>
      <c r="I520" s="1" t="s">
        <v>3458</v>
      </c>
      <c r="J520" s="1" t="s">
        <v>1347</v>
      </c>
      <c r="K520" s="1" t="s">
        <v>1364</v>
      </c>
    </row>
    <row r="521" spans="1:11" x14ac:dyDescent="0.2">
      <c r="A521" s="3">
        <v>45076</v>
      </c>
      <c r="B521" s="1" t="s">
        <v>1235</v>
      </c>
      <c r="D521" s="1"/>
      <c r="E521" s="4">
        <v>149.9</v>
      </c>
      <c r="F521" s="3">
        <v>45076</v>
      </c>
      <c r="G521" s="10" t="s">
        <v>1338</v>
      </c>
      <c r="H521" s="10" t="s">
        <v>1416</v>
      </c>
      <c r="I521" s="1" t="s">
        <v>1430</v>
      </c>
      <c r="J521" s="1" t="s">
        <v>1347</v>
      </c>
      <c r="K521" s="1" t="s">
        <v>1364</v>
      </c>
    </row>
    <row r="522" spans="1:11" x14ac:dyDescent="0.2">
      <c r="A522" s="3">
        <v>45076</v>
      </c>
      <c r="B522" s="1" t="s">
        <v>1161</v>
      </c>
      <c r="D522" s="1"/>
      <c r="E522" s="4">
        <v>3425.09</v>
      </c>
      <c r="F522" s="3">
        <v>45076</v>
      </c>
      <c r="G522" s="10" t="s">
        <v>1338</v>
      </c>
      <c r="H522" s="10" t="s">
        <v>1339</v>
      </c>
      <c r="I522" s="1" t="s">
        <v>3456</v>
      </c>
      <c r="J522" s="1" t="s">
        <v>1347</v>
      </c>
      <c r="K522" s="1" t="s">
        <v>1348</v>
      </c>
    </row>
    <row r="523" spans="1:11" x14ac:dyDescent="0.2">
      <c r="A523" s="3">
        <v>45076</v>
      </c>
      <c r="B523" s="1" t="s">
        <v>1259</v>
      </c>
      <c r="D523" s="1"/>
      <c r="E523" s="4">
        <v>786.4</v>
      </c>
      <c r="F523" s="3">
        <v>45076</v>
      </c>
      <c r="G523" s="10" t="s">
        <v>1338</v>
      </c>
      <c r="H523" s="10" t="s">
        <v>1416</v>
      </c>
      <c r="I523" s="1" t="s">
        <v>3457</v>
      </c>
      <c r="J523" s="1" t="s">
        <v>1417</v>
      </c>
      <c r="K523" s="1" t="s">
        <v>1348</v>
      </c>
    </row>
    <row r="524" spans="1:11" x14ac:dyDescent="0.2">
      <c r="A524" s="3">
        <v>45076</v>
      </c>
      <c r="B524" s="1" t="s">
        <v>1240</v>
      </c>
      <c r="D524" s="1"/>
      <c r="E524" s="4">
        <v>71.86</v>
      </c>
      <c r="F524" s="3">
        <v>45076</v>
      </c>
      <c r="G524" s="10" t="s">
        <v>1338</v>
      </c>
      <c r="H524" s="10" t="s">
        <v>1416</v>
      </c>
      <c r="I524" s="1" t="s">
        <v>1341</v>
      </c>
      <c r="J524" s="1" t="s">
        <v>1347</v>
      </c>
      <c r="K524" s="1" t="s">
        <v>1516</v>
      </c>
    </row>
    <row r="525" spans="1:11" x14ac:dyDescent="0.2">
      <c r="A525" s="3">
        <v>45077</v>
      </c>
      <c r="B525" s="1" t="s">
        <v>3430</v>
      </c>
      <c r="E525" s="4">
        <v>6733.16</v>
      </c>
      <c r="F525" s="3">
        <v>45077</v>
      </c>
      <c r="G525" s="10" t="s">
        <v>1338</v>
      </c>
      <c r="H525" s="10" t="s">
        <v>1416</v>
      </c>
      <c r="I525" s="1" t="s">
        <v>1506</v>
      </c>
      <c r="J525" s="1" t="s">
        <v>1347</v>
      </c>
      <c r="K525" s="1" t="s">
        <v>1503</v>
      </c>
    </row>
    <row r="526" spans="1:11" x14ac:dyDescent="0.2">
      <c r="A526" s="3">
        <v>45078</v>
      </c>
      <c r="B526" s="1" t="s">
        <v>1195</v>
      </c>
      <c r="D526" s="1"/>
      <c r="E526" s="4">
        <v>10948.78</v>
      </c>
      <c r="F526" s="3">
        <v>45078</v>
      </c>
      <c r="G526" s="10" t="s">
        <v>1338</v>
      </c>
      <c r="H526" s="10" t="s">
        <v>1339</v>
      </c>
      <c r="I526" s="1" t="s">
        <v>3456</v>
      </c>
      <c r="J526" s="1" t="s">
        <v>1347</v>
      </c>
      <c r="K526" s="1" t="s">
        <v>1348</v>
      </c>
    </row>
    <row r="527" spans="1:11" x14ac:dyDescent="0.2">
      <c r="A527" s="3">
        <v>45078</v>
      </c>
      <c r="B527" s="1" t="s">
        <v>1196</v>
      </c>
      <c r="D527" s="1"/>
      <c r="E527" s="4">
        <v>5993.67</v>
      </c>
      <c r="F527" s="3">
        <v>45078</v>
      </c>
      <c r="G527" s="10" t="s">
        <v>1338</v>
      </c>
      <c r="H527" s="10" t="s">
        <v>1339</v>
      </c>
      <c r="I527" s="1" t="s">
        <v>3456</v>
      </c>
      <c r="J527" s="1" t="s">
        <v>1347</v>
      </c>
      <c r="K527" s="1" t="s">
        <v>1348</v>
      </c>
    </row>
    <row r="528" spans="1:11" x14ac:dyDescent="0.2">
      <c r="A528" s="3">
        <v>45078</v>
      </c>
      <c r="B528" s="1" t="s">
        <v>1143</v>
      </c>
      <c r="D528" s="1"/>
      <c r="E528" s="4">
        <v>1200</v>
      </c>
      <c r="F528" s="3">
        <v>45078</v>
      </c>
      <c r="G528" s="10" t="s">
        <v>1338</v>
      </c>
      <c r="H528" s="10" t="s">
        <v>1416</v>
      </c>
      <c r="I528" s="1" t="s">
        <v>3457</v>
      </c>
      <c r="J528" s="1" t="s">
        <v>1417</v>
      </c>
      <c r="K528" s="1" t="s">
        <v>1348</v>
      </c>
    </row>
    <row r="529" spans="1:11" x14ac:dyDescent="0.2">
      <c r="A529" s="3">
        <v>45081</v>
      </c>
      <c r="B529" s="1" t="s">
        <v>1144</v>
      </c>
      <c r="D529" s="1"/>
      <c r="E529" s="4">
        <v>573</v>
      </c>
      <c r="F529" s="3">
        <v>45081</v>
      </c>
      <c r="G529" s="10" t="s">
        <v>1338</v>
      </c>
      <c r="H529" s="10" t="s">
        <v>1416</v>
      </c>
      <c r="I529" s="1" t="s">
        <v>1439</v>
      </c>
      <c r="J529" s="1" t="s">
        <v>1347</v>
      </c>
      <c r="K529" s="1" t="s">
        <v>1437</v>
      </c>
    </row>
    <row r="530" spans="1:11" x14ac:dyDescent="0.2">
      <c r="A530" s="3">
        <v>45081</v>
      </c>
      <c r="B530" s="1" t="s">
        <v>1145</v>
      </c>
      <c r="D530" s="1"/>
      <c r="E530" s="4">
        <v>300</v>
      </c>
      <c r="F530" s="3">
        <v>45081</v>
      </c>
      <c r="G530" s="10" t="s">
        <v>1338</v>
      </c>
      <c r="H530" s="10" t="s">
        <v>1416</v>
      </c>
      <c r="I530" s="1" t="s">
        <v>1512</v>
      </c>
      <c r="J530" s="1" t="s">
        <v>1347</v>
      </c>
      <c r="K530" s="1" t="s">
        <v>1437</v>
      </c>
    </row>
    <row r="531" spans="1:11" x14ac:dyDescent="0.2">
      <c r="A531" s="3">
        <v>45082</v>
      </c>
      <c r="B531" s="1" t="s">
        <v>1146</v>
      </c>
      <c r="D531" s="1"/>
      <c r="E531" s="4">
        <v>989.62</v>
      </c>
      <c r="F531" s="3">
        <v>45082</v>
      </c>
      <c r="G531" s="10" t="s">
        <v>1338</v>
      </c>
      <c r="H531" s="10" t="s">
        <v>1416</v>
      </c>
      <c r="I531" s="1" t="s">
        <v>1438</v>
      </c>
      <c r="J531" s="1" t="s">
        <v>1347</v>
      </c>
      <c r="K531" s="1" t="s">
        <v>1437</v>
      </c>
    </row>
    <row r="532" spans="1:11" x14ac:dyDescent="0.2">
      <c r="A532" s="3">
        <v>45082</v>
      </c>
      <c r="B532" s="1" t="s">
        <v>1197</v>
      </c>
      <c r="D532" s="1"/>
      <c r="E532" s="4">
        <v>250</v>
      </c>
      <c r="F532" s="3">
        <v>45082</v>
      </c>
      <c r="G532" s="10" t="s">
        <v>1338</v>
      </c>
      <c r="H532" s="10" t="s">
        <v>1416</v>
      </c>
      <c r="I532" s="1" t="s">
        <v>1434</v>
      </c>
      <c r="J532" s="1" t="s">
        <v>1417</v>
      </c>
      <c r="K532" s="1" t="s">
        <v>1348</v>
      </c>
    </row>
    <row r="533" spans="1:11" x14ac:dyDescent="0.2">
      <c r="A533" s="3">
        <v>45082</v>
      </c>
      <c r="B533" s="1" t="s">
        <v>1198</v>
      </c>
      <c r="D533" s="1"/>
      <c r="E533" s="4">
        <v>720</v>
      </c>
      <c r="F533" s="3">
        <v>45082</v>
      </c>
      <c r="G533" s="10" t="s">
        <v>1338</v>
      </c>
      <c r="H533" s="10" t="s">
        <v>1416</v>
      </c>
      <c r="I533" s="1" t="s">
        <v>1434</v>
      </c>
      <c r="J533" s="1" t="s">
        <v>1417</v>
      </c>
      <c r="K533" s="1" t="s">
        <v>1348</v>
      </c>
    </row>
    <row r="534" spans="1:11" x14ac:dyDescent="0.2">
      <c r="A534" s="3">
        <v>45082</v>
      </c>
      <c r="B534" s="1" t="s">
        <v>1199</v>
      </c>
      <c r="D534" s="1"/>
      <c r="E534" s="4">
        <v>646.79999999999995</v>
      </c>
      <c r="F534" s="3">
        <v>45082</v>
      </c>
      <c r="G534" s="10" t="s">
        <v>1338</v>
      </c>
      <c r="H534" s="10" t="s">
        <v>1416</v>
      </c>
      <c r="I534" s="1" t="s">
        <v>3457</v>
      </c>
      <c r="J534" s="1" t="s">
        <v>1417</v>
      </c>
      <c r="K534" s="1" t="s">
        <v>1348</v>
      </c>
    </row>
    <row r="535" spans="1:11" x14ac:dyDescent="0.2">
      <c r="A535" s="3">
        <v>45082</v>
      </c>
      <c r="B535" s="1" t="s">
        <v>3414</v>
      </c>
      <c r="E535" s="4">
        <v>8651.9599999999991</v>
      </c>
      <c r="F535" s="3">
        <v>45082</v>
      </c>
      <c r="G535" s="10" t="s">
        <v>1338</v>
      </c>
      <c r="H535" s="10" t="s">
        <v>1416</v>
      </c>
      <c r="I535" s="1" t="s">
        <v>3412</v>
      </c>
      <c r="J535" s="1" t="s">
        <v>1347</v>
      </c>
      <c r="K535" s="1" t="s">
        <v>1503</v>
      </c>
    </row>
    <row r="536" spans="1:11" x14ac:dyDescent="0.2">
      <c r="A536" s="3">
        <v>45083</v>
      </c>
      <c r="B536" s="1" t="s">
        <v>1200</v>
      </c>
      <c r="D536" s="1"/>
      <c r="E536" s="4">
        <v>7503.33</v>
      </c>
      <c r="F536" s="3">
        <v>45083</v>
      </c>
      <c r="G536" s="10" t="s">
        <v>1338</v>
      </c>
      <c r="H536" s="10" t="s">
        <v>1339</v>
      </c>
      <c r="I536" s="1" t="s">
        <v>3456</v>
      </c>
      <c r="J536" s="1" t="s">
        <v>1347</v>
      </c>
      <c r="K536" s="1" t="s">
        <v>1348</v>
      </c>
    </row>
    <row r="537" spans="1:11" x14ac:dyDescent="0.2">
      <c r="A537" s="3">
        <v>45084</v>
      </c>
      <c r="B537" s="1" t="s">
        <v>1204</v>
      </c>
      <c r="D537" s="1"/>
      <c r="E537" s="4">
        <v>4656.21</v>
      </c>
      <c r="F537" s="3">
        <v>45084</v>
      </c>
      <c r="G537" s="10" t="s">
        <v>1338</v>
      </c>
      <c r="H537" s="10" t="s">
        <v>1339</v>
      </c>
      <c r="I537" s="1" t="s">
        <v>3456</v>
      </c>
      <c r="J537" s="1" t="s">
        <v>1347</v>
      </c>
      <c r="K537" s="1" t="s">
        <v>1348</v>
      </c>
    </row>
    <row r="538" spans="1:11" x14ac:dyDescent="0.2">
      <c r="A538" s="3">
        <v>45084</v>
      </c>
      <c r="B538" s="1" t="s">
        <v>1201</v>
      </c>
      <c r="D538" s="1"/>
      <c r="E538" s="4">
        <v>1389.96</v>
      </c>
      <c r="F538" s="3">
        <v>45084</v>
      </c>
      <c r="G538" s="10" t="s">
        <v>1338</v>
      </c>
      <c r="H538" s="10" t="s">
        <v>1416</v>
      </c>
      <c r="I538" s="1" t="s">
        <v>1450</v>
      </c>
      <c r="J538" s="1" t="s">
        <v>1347</v>
      </c>
      <c r="K538" s="1" t="s">
        <v>1503</v>
      </c>
    </row>
    <row r="539" spans="1:11" x14ac:dyDescent="0.2">
      <c r="A539" s="3">
        <v>45084</v>
      </c>
      <c r="B539" s="1" t="s">
        <v>1202</v>
      </c>
      <c r="D539" s="1"/>
      <c r="E539" s="4">
        <v>450</v>
      </c>
      <c r="F539" s="3">
        <v>45084</v>
      </c>
      <c r="G539" s="10" t="s">
        <v>1338</v>
      </c>
      <c r="H539" s="10" t="s">
        <v>1416</v>
      </c>
      <c r="I539" s="1" t="s">
        <v>1442</v>
      </c>
      <c r="J539" s="1" t="s">
        <v>1347</v>
      </c>
      <c r="K539" s="1" t="s">
        <v>1516</v>
      </c>
    </row>
    <row r="540" spans="1:11" x14ac:dyDescent="0.2">
      <c r="A540" s="3">
        <v>45084</v>
      </c>
      <c r="B540" s="1" t="s">
        <v>1203</v>
      </c>
      <c r="D540" s="1"/>
      <c r="E540" s="4">
        <v>1618.1</v>
      </c>
      <c r="F540" s="3">
        <v>45084</v>
      </c>
      <c r="G540" s="10" t="s">
        <v>1338</v>
      </c>
      <c r="H540" s="10" t="s">
        <v>1416</v>
      </c>
      <c r="I540" s="1" t="s">
        <v>1456</v>
      </c>
      <c r="J540" s="1" t="s">
        <v>1417</v>
      </c>
      <c r="K540" s="1" t="s">
        <v>1516</v>
      </c>
    </row>
    <row r="541" spans="1:11" x14ac:dyDescent="0.2">
      <c r="A541" s="3">
        <v>45085</v>
      </c>
      <c r="B541" s="1" t="s">
        <v>1205</v>
      </c>
      <c r="D541" s="1"/>
      <c r="E541" s="4">
        <v>1552.88</v>
      </c>
      <c r="F541" s="3">
        <v>45085</v>
      </c>
      <c r="G541" s="10" t="s">
        <v>1338</v>
      </c>
      <c r="H541" s="10" t="s">
        <v>1339</v>
      </c>
      <c r="I541" s="1" t="s">
        <v>3456</v>
      </c>
      <c r="J541" s="1" t="s">
        <v>1347</v>
      </c>
      <c r="K541" s="1" t="s">
        <v>1348</v>
      </c>
    </row>
    <row r="542" spans="1:11" x14ac:dyDescent="0.2">
      <c r="A542" s="3">
        <v>45085</v>
      </c>
      <c r="B542" s="1" t="s">
        <v>1206</v>
      </c>
      <c r="D542" s="1"/>
      <c r="E542" s="4">
        <v>1552.88</v>
      </c>
      <c r="F542" s="3">
        <v>45085</v>
      </c>
      <c r="G542" s="10" t="s">
        <v>1338</v>
      </c>
      <c r="H542" s="10" t="s">
        <v>1339</v>
      </c>
      <c r="I542" s="1" t="s">
        <v>3456</v>
      </c>
      <c r="J542" s="1" t="s">
        <v>1347</v>
      </c>
      <c r="K542" s="1" t="s">
        <v>1348</v>
      </c>
    </row>
    <row r="543" spans="1:11" x14ac:dyDescent="0.2">
      <c r="A543" s="3">
        <v>45085</v>
      </c>
      <c r="B543" s="1" t="s">
        <v>1207</v>
      </c>
      <c r="E543" s="4">
        <v>9402</v>
      </c>
      <c r="F543" s="3">
        <v>45085</v>
      </c>
      <c r="G543" s="10" t="s">
        <v>1338</v>
      </c>
      <c r="H543" s="10" t="s">
        <v>1339</v>
      </c>
      <c r="I543" s="1" t="s">
        <v>3456</v>
      </c>
      <c r="J543" s="1" t="s">
        <v>1347</v>
      </c>
      <c r="K543" s="1" t="s">
        <v>1348</v>
      </c>
    </row>
    <row r="544" spans="1:11" x14ac:dyDescent="0.2">
      <c r="A544" s="3">
        <v>45086</v>
      </c>
      <c r="B544" s="1" t="s">
        <v>1208</v>
      </c>
      <c r="D544" s="1"/>
      <c r="E544" s="4">
        <v>1000</v>
      </c>
      <c r="F544" s="3">
        <v>45086</v>
      </c>
      <c r="G544" s="10" t="s">
        <v>1338</v>
      </c>
      <c r="H544" s="10" t="s">
        <v>1416</v>
      </c>
      <c r="I544" s="1" t="s">
        <v>1505</v>
      </c>
      <c r="J544" s="1" t="s">
        <v>1417</v>
      </c>
      <c r="K544" s="1" t="s">
        <v>1503</v>
      </c>
    </row>
    <row r="545" spans="1:11" x14ac:dyDescent="0.2">
      <c r="A545" s="3">
        <v>45087</v>
      </c>
      <c r="B545" s="1" t="s">
        <v>1209</v>
      </c>
      <c r="D545" s="1"/>
      <c r="E545" s="4">
        <v>10786.99</v>
      </c>
      <c r="F545" s="3">
        <v>45087</v>
      </c>
      <c r="G545" s="10" t="s">
        <v>1338</v>
      </c>
      <c r="H545" s="10" t="s">
        <v>1339</v>
      </c>
      <c r="I545" s="1" t="s">
        <v>3456</v>
      </c>
      <c r="J545" s="1" t="s">
        <v>1347</v>
      </c>
      <c r="K545" s="1" t="s">
        <v>1348</v>
      </c>
    </row>
    <row r="546" spans="1:11" x14ac:dyDescent="0.2">
      <c r="A546" s="3">
        <v>45087</v>
      </c>
      <c r="B546" s="1" t="s">
        <v>1210</v>
      </c>
      <c r="D546" s="1"/>
      <c r="E546" s="4">
        <v>10786.99</v>
      </c>
      <c r="F546" s="3">
        <v>45087</v>
      </c>
      <c r="G546" s="10" t="s">
        <v>1338</v>
      </c>
      <c r="H546" s="10" t="s">
        <v>1339</v>
      </c>
      <c r="I546" s="1" t="s">
        <v>3456</v>
      </c>
      <c r="J546" s="1" t="s">
        <v>1347</v>
      </c>
      <c r="K546" s="1" t="s">
        <v>1348</v>
      </c>
    </row>
    <row r="547" spans="1:11" x14ac:dyDescent="0.2">
      <c r="A547" s="3">
        <v>45087</v>
      </c>
      <c r="B547" s="1" t="s">
        <v>1177</v>
      </c>
      <c r="D547" s="1"/>
      <c r="E547" s="4">
        <v>40.6</v>
      </c>
      <c r="F547" s="3">
        <v>45087</v>
      </c>
      <c r="G547" s="10" t="s">
        <v>1338</v>
      </c>
      <c r="H547" s="10" t="s">
        <v>1416</v>
      </c>
      <c r="I547" s="1" t="s">
        <v>1507</v>
      </c>
      <c r="J547" s="1" t="s">
        <v>1417</v>
      </c>
      <c r="K547" s="1" t="s">
        <v>1348</v>
      </c>
    </row>
    <row r="548" spans="1:11" x14ac:dyDescent="0.2">
      <c r="A548" s="3">
        <v>45087</v>
      </c>
      <c r="B548" s="1" t="s">
        <v>1153</v>
      </c>
      <c r="D548" s="1"/>
      <c r="E548" s="4">
        <v>272.08</v>
      </c>
      <c r="F548" s="3">
        <v>45087</v>
      </c>
      <c r="G548" s="10" t="s">
        <v>1338</v>
      </c>
      <c r="H548" s="10" t="s">
        <v>1416</v>
      </c>
      <c r="I548" s="1" t="s">
        <v>1499</v>
      </c>
      <c r="J548" s="1" t="s">
        <v>1347</v>
      </c>
      <c r="K548" s="1" t="s">
        <v>1516</v>
      </c>
    </row>
    <row r="549" spans="1:11" x14ac:dyDescent="0.2">
      <c r="A549" s="3">
        <v>45087</v>
      </c>
      <c r="B549" s="1" t="s">
        <v>1155</v>
      </c>
      <c r="D549" s="1"/>
      <c r="E549" s="4">
        <v>0</v>
      </c>
      <c r="F549" s="3">
        <v>45087</v>
      </c>
      <c r="G549" s="10" t="s">
        <v>1338</v>
      </c>
      <c r="H549" s="10" t="s">
        <v>1416</v>
      </c>
      <c r="I549" s="1" t="s">
        <v>1499</v>
      </c>
      <c r="J549" s="1" t="s">
        <v>1347</v>
      </c>
      <c r="K549" s="1" t="s">
        <v>1516</v>
      </c>
    </row>
    <row r="550" spans="1:11" x14ac:dyDescent="0.2">
      <c r="A550" s="3">
        <v>45088</v>
      </c>
      <c r="B550" s="1" t="s">
        <v>1156</v>
      </c>
      <c r="D550" s="1"/>
      <c r="E550" s="4">
        <v>65.78</v>
      </c>
      <c r="F550" s="3">
        <v>45088</v>
      </c>
      <c r="G550" s="10" t="s">
        <v>1338</v>
      </c>
      <c r="H550" s="10" t="s">
        <v>1416</v>
      </c>
      <c r="I550" s="1" t="s">
        <v>1502</v>
      </c>
      <c r="J550" s="1" t="s">
        <v>1347</v>
      </c>
      <c r="K550" s="1" t="s">
        <v>1503</v>
      </c>
    </row>
    <row r="551" spans="1:11" x14ac:dyDescent="0.2">
      <c r="A551" s="3">
        <v>45089</v>
      </c>
      <c r="B551" s="1" t="s">
        <v>1181</v>
      </c>
      <c r="D551" s="1"/>
      <c r="E551" s="4">
        <v>137.80000000000001</v>
      </c>
      <c r="F551" s="3">
        <v>45089</v>
      </c>
      <c r="G551" s="10" t="s">
        <v>1338</v>
      </c>
      <c r="H551" s="10" t="s">
        <v>1435</v>
      </c>
      <c r="I551" s="1" t="s">
        <v>1498</v>
      </c>
      <c r="J551" s="1" t="s">
        <v>1417</v>
      </c>
      <c r="K551" s="1" t="s">
        <v>1437</v>
      </c>
    </row>
    <row r="552" spans="1:11" x14ac:dyDescent="0.2">
      <c r="A552" s="3">
        <v>45089</v>
      </c>
      <c r="B552" s="1" t="s">
        <v>1182</v>
      </c>
      <c r="D552" s="1"/>
      <c r="E552" s="4">
        <v>6639.85</v>
      </c>
      <c r="F552" s="3">
        <v>45089</v>
      </c>
      <c r="G552" s="10" t="s">
        <v>1338</v>
      </c>
      <c r="H552" s="10" t="s">
        <v>1435</v>
      </c>
      <c r="I552" s="1" t="s">
        <v>1498</v>
      </c>
      <c r="J552" s="1" t="s">
        <v>1417</v>
      </c>
      <c r="K552" s="1" t="s">
        <v>1348</v>
      </c>
    </row>
    <row r="553" spans="1:11" x14ac:dyDescent="0.2">
      <c r="A553" s="3">
        <v>45089</v>
      </c>
      <c r="B553" s="1" t="s">
        <v>1211</v>
      </c>
      <c r="D553" s="1"/>
      <c r="E553" s="4">
        <v>649.92999999999995</v>
      </c>
      <c r="F553" s="3">
        <v>45089</v>
      </c>
      <c r="G553" s="10" t="s">
        <v>1338</v>
      </c>
      <c r="H553" s="10" t="s">
        <v>1416</v>
      </c>
      <c r="I553" s="1" t="s">
        <v>3457</v>
      </c>
      <c r="J553" s="1" t="s">
        <v>1417</v>
      </c>
      <c r="K553" s="1" t="s">
        <v>1348</v>
      </c>
    </row>
    <row r="554" spans="1:11" x14ac:dyDescent="0.2">
      <c r="A554" s="3">
        <v>45089</v>
      </c>
      <c r="B554" s="1" t="s">
        <v>1212</v>
      </c>
      <c r="D554" s="1"/>
      <c r="E554" s="4">
        <v>659.77</v>
      </c>
      <c r="F554" s="3">
        <v>45089</v>
      </c>
      <c r="G554" s="10" t="s">
        <v>1338</v>
      </c>
      <c r="H554" s="10" t="s">
        <v>1416</v>
      </c>
      <c r="I554" s="1" t="s">
        <v>3457</v>
      </c>
      <c r="J554" s="1" t="s">
        <v>1417</v>
      </c>
      <c r="K554" s="1" t="s">
        <v>1348</v>
      </c>
    </row>
    <row r="555" spans="1:11" x14ac:dyDescent="0.2">
      <c r="A555" s="3">
        <v>45089</v>
      </c>
      <c r="B555" s="1" t="s">
        <v>1148</v>
      </c>
      <c r="D555" s="1"/>
      <c r="E555" s="4">
        <v>670</v>
      </c>
      <c r="F555" s="3">
        <v>45089</v>
      </c>
      <c r="G555" s="10" t="s">
        <v>1338</v>
      </c>
      <c r="H555" s="10" t="s">
        <v>1416</v>
      </c>
      <c r="I555" s="1" t="s">
        <v>3457</v>
      </c>
      <c r="J555" s="1" t="s">
        <v>1417</v>
      </c>
      <c r="K555" s="1" t="s">
        <v>1348</v>
      </c>
    </row>
    <row r="556" spans="1:11" x14ac:dyDescent="0.2">
      <c r="A556" s="3">
        <v>45089</v>
      </c>
      <c r="B556" s="1" t="s">
        <v>1213</v>
      </c>
      <c r="D556" s="1"/>
      <c r="E556" s="4">
        <v>1000</v>
      </c>
      <c r="F556" s="3">
        <v>45089</v>
      </c>
      <c r="G556" s="10" t="s">
        <v>1338</v>
      </c>
      <c r="H556" s="10" t="s">
        <v>1416</v>
      </c>
      <c r="I556" s="1" t="s">
        <v>1509</v>
      </c>
      <c r="J556" s="1" t="s">
        <v>1347</v>
      </c>
      <c r="K556" s="1" t="s">
        <v>1516</v>
      </c>
    </row>
    <row r="557" spans="1:11" x14ac:dyDescent="0.2">
      <c r="A557" s="3">
        <v>45090</v>
      </c>
      <c r="B557" s="1" t="s">
        <v>1214</v>
      </c>
      <c r="D557" s="1"/>
      <c r="E557" s="4">
        <v>4656.21</v>
      </c>
      <c r="F557" s="3">
        <v>45090</v>
      </c>
      <c r="G557" s="10" t="s">
        <v>1338</v>
      </c>
      <c r="H557" s="10" t="s">
        <v>1339</v>
      </c>
      <c r="I557" s="1" t="s">
        <v>3456</v>
      </c>
      <c r="J557" s="1" t="s">
        <v>1347</v>
      </c>
      <c r="K557" s="1" t="s">
        <v>1348</v>
      </c>
    </row>
    <row r="558" spans="1:11" x14ac:dyDescent="0.2">
      <c r="A558" s="3">
        <v>45090</v>
      </c>
      <c r="B558" s="1" t="s">
        <v>1215</v>
      </c>
      <c r="D558" s="1"/>
      <c r="E558" s="4">
        <v>384.5</v>
      </c>
      <c r="F558" s="3">
        <v>45090</v>
      </c>
      <c r="G558" s="10" t="s">
        <v>1338</v>
      </c>
      <c r="H558" s="10" t="s">
        <v>1416</v>
      </c>
      <c r="I558" s="1" t="s">
        <v>1513</v>
      </c>
      <c r="J558" s="1" t="s">
        <v>1417</v>
      </c>
      <c r="K558" s="1" t="s">
        <v>1516</v>
      </c>
    </row>
    <row r="559" spans="1:11" x14ac:dyDescent="0.2">
      <c r="A559" s="3">
        <v>45092</v>
      </c>
      <c r="B559" s="1" t="s">
        <v>1217</v>
      </c>
      <c r="D559" s="1"/>
      <c r="E559" s="4">
        <v>173.6</v>
      </c>
      <c r="F559" s="3">
        <v>45092</v>
      </c>
      <c r="G559" s="10" t="s">
        <v>1338</v>
      </c>
      <c r="H559" s="10" t="s">
        <v>1416</v>
      </c>
      <c r="I559" s="1" t="s">
        <v>1438</v>
      </c>
      <c r="J559" s="1" t="s">
        <v>1347</v>
      </c>
      <c r="K559" s="1" t="s">
        <v>1503</v>
      </c>
    </row>
    <row r="560" spans="1:11" x14ac:dyDescent="0.2">
      <c r="A560" s="3">
        <v>45092</v>
      </c>
      <c r="B560" s="1" t="s">
        <v>1218</v>
      </c>
      <c r="D560" s="1"/>
      <c r="E560" s="4">
        <v>275.5</v>
      </c>
      <c r="F560" s="3">
        <v>45092</v>
      </c>
      <c r="G560" s="10" t="s">
        <v>1338</v>
      </c>
      <c r="H560" s="10" t="s">
        <v>1416</v>
      </c>
      <c r="I560" s="1" t="s">
        <v>1514</v>
      </c>
      <c r="J560" s="1" t="s">
        <v>1347</v>
      </c>
      <c r="K560" s="1" t="s">
        <v>1503</v>
      </c>
    </row>
    <row r="561" spans="1:12" x14ac:dyDescent="0.2">
      <c r="A561" s="3">
        <v>45092</v>
      </c>
      <c r="B561" s="1" t="s">
        <v>1216</v>
      </c>
      <c r="D561" s="1"/>
      <c r="E561" s="4">
        <v>380.54</v>
      </c>
      <c r="F561" s="3">
        <v>45092</v>
      </c>
      <c r="G561" s="10" t="s">
        <v>1338</v>
      </c>
      <c r="H561" s="10" t="s">
        <v>1416</v>
      </c>
      <c r="I561" s="1" t="s">
        <v>1501</v>
      </c>
      <c r="J561" s="1" t="s">
        <v>1347</v>
      </c>
      <c r="K561" s="1" t="s">
        <v>1516</v>
      </c>
    </row>
    <row r="562" spans="1:12" x14ac:dyDescent="0.2">
      <c r="A562" s="3">
        <v>45094</v>
      </c>
      <c r="B562" s="1" t="s">
        <v>1157</v>
      </c>
      <c r="D562" s="1"/>
      <c r="E562" s="4">
        <v>328.64</v>
      </c>
      <c r="F562" s="3">
        <v>45094</v>
      </c>
      <c r="G562" s="10" t="s">
        <v>1338</v>
      </c>
      <c r="H562" s="10" t="s">
        <v>1416</v>
      </c>
      <c r="I562" s="1" t="s">
        <v>1499</v>
      </c>
      <c r="J562" s="1" t="s">
        <v>1347</v>
      </c>
      <c r="K562" s="1" t="s">
        <v>1516</v>
      </c>
    </row>
    <row r="563" spans="1:12" x14ac:dyDescent="0.2">
      <c r="A563" s="3">
        <v>45079</v>
      </c>
      <c r="B563" s="1" t="s">
        <v>1163</v>
      </c>
      <c r="C563" s="1" t="s">
        <v>1341</v>
      </c>
      <c r="D563" s="1"/>
      <c r="E563" s="4">
        <v>14785.65</v>
      </c>
      <c r="F563" s="3">
        <v>45096</v>
      </c>
      <c r="G563" s="10" t="s">
        <v>1338</v>
      </c>
      <c r="H563" s="10" t="s">
        <v>1416</v>
      </c>
      <c r="I563" s="1" t="s">
        <v>1436</v>
      </c>
      <c r="J563" s="1" t="s">
        <v>1347</v>
      </c>
      <c r="K563" s="1" t="s">
        <v>1348</v>
      </c>
    </row>
    <row r="564" spans="1:12" x14ac:dyDescent="0.2">
      <c r="A564" s="3">
        <v>45096</v>
      </c>
      <c r="B564" s="1" t="s">
        <v>3373</v>
      </c>
      <c r="D564" s="1"/>
      <c r="E564" s="4">
        <v>106.52</v>
      </c>
      <c r="F564" s="3">
        <v>45096</v>
      </c>
      <c r="G564" s="10" t="s">
        <v>1338</v>
      </c>
      <c r="H564" s="10" t="s">
        <v>1416</v>
      </c>
      <c r="I564" s="1" t="s">
        <v>1500</v>
      </c>
      <c r="J564" s="1" t="s">
        <v>1347</v>
      </c>
      <c r="K564" s="1" t="s">
        <v>1516</v>
      </c>
      <c r="L564" s="10" t="s">
        <v>3374</v>
      </c>
    </row>
    <row r="565" spans="1:12" x14ac:dyDescent="0.2">
      <c r="A565" s="3">
        <v>45097</v>
      </c>
      <c r="B565" s="1" t="s">
        <v>1220</v>
      </c>
      <c r="D565" s="1"/>
      <c r="E565" s="4">
        <v>750</v>
      </c>
      <c r="F565" s="3">
        <v>45097</v>
      </c>
      <c r="G565" s="10" t="s">
        <v>1338</v>
      </c>
      <c r="H565" s="10" t="s">
        <v>1416</v>
      </c>
      <c r="I565" s="1" t="s">
        <v>3457</v>
      </c>
      <c r="J565" s="1" t="s">
        <v>1417</v>
      </c>
      <c r="K565" s="1" t="s">
        <v>1348</v>
      </c>
    </row>
    <row r="566" spans="1:12" x14ac:dyDescent="0.2">
      <c r="A566" s="3">
        <v>45097</v>
      </c>
      <c r="B566" s="1" t="s">
        <v>1222</v>
      </c>
      <c r="D566" s="1"/>
      <c r="E566" s="4">
        <v>282.58</v>
      </c>
      <c r="F566" s="3">
        <v>45097</v>
      </c>
      <c r="G566" s="10" t="s">
        <v>1338</v>
      </c>
      <c r="H566" s="10" t="s">
        <v>1416</v>
      </c>
      <c r="I566" s="1" t="s">
        <v>3457</v>
      </c>
      <c r="J566" s="1" t="s">
        <v>1417</v>
      </c>
      <c r="K566" s="1" t="s">
        <v>1348</v>
      </c>
    </row>
    <row r="567" spans="1:12" x14ac:dyDescent="0.2">
      <c r="A567" s="3">
        <v>45097</v>
      </c>
      <c r="B567" s="1" t="s">
        <v>1219</v>
      </c>
      <c r="D567" s="1"/>
      <c r="E567" s="4">
        <v>397.5</v>
      </c>
      <c r="F567" s="3">
        <v>45097</v>
      </c>
      <c r="G567" s="10" t="s">
        <v>1338</v>
      </c>
      <c r="H567" s="10" t="s">
        <v>1416</v>
      </c>
      <c r="I567" s="1" t="s">
        <v>1438</v>
      </c>
      <c r="J567" s="1" t="s">
        <v>1347</v>
      </c>
      <c r="K567" s="1" t="s">
        <v>1503</v>
      </c>
    </row>
    <row r="568" spans="1:12" x14ac:dyDescent="0.2">
      <c r="A568" s="3">
        <v>45097</v>
      </c>
      <c r="B568" s="1" t="s">
        <v>1221</v>
      </c>
      <c r="D568" s="1"/>
      <c r="E568" s="4">
        <v>814.03</v>
      </c>
      <c r="F568" s="3">
        <v>45097</v>
      </c>
      <c r="G568" s="10" t="s">
        <v>1338</v>
      </c>
      <c r="H568" s="10" t="s">
        <v>1416</v>
      </c>
      <c r="I568" s="1" t="s">
        <v>1511</v>
      </c>
      <c r="J568" s="1" t="s">
        <v>1347</v>
      </c>
      <c r="K568" s="1" t="s">
        <v>1503</v>
      </c>
    </row>
    <row r="569" spans="1:12" x14ac:dyDescent="0.2">
      <c r="A569" s="3">
        <v>45097</v>
      </c>
      <c r="B569" s="1" t="s">
        <v>3405</v>
      </c>
      <c r="E569" s="4">
        <v>6809.86</v>
      </c>
      <c r="F569" s="3">
        <v>45097</v>
      </c>
      <c r="G569" s="10" t="s">
        <v>1338</v>
      </c>
      <c r="H569" s="10" t="s">
        <v>1416</v>
      </c>
      <c r="I569" s="1" t="s">
        <v>3412</v>
      </c>
      <c r="J569" s="1" t="s">
        <v>1347</v>
      </c>
      <c r="K569" s="1" t="s">
        <v>1503</v>
      </c>
    </row>
    <row r="570" spans="1:12" x14ac:dyDescent="0.2">
      <c r="A570" s="3">
        <v>45097</v>
      </c>
      <c r="B570" s="1" t="s">
        <v>1159</v>
      </c>
      <c r="D570" s="1"/>
      <c r="E570" s="4">
        <v>137.30000000000001</v>
      </c>
      <c r="F570" s="3">
        <v>45097</v>
      </c>
      <c r="G570" s="10" t="s">
        <v>1338</v>
      </c>
      <c r="H570" s="10" t="s">
        <v>1416</v>
      </c>
      <c r="I570" s="1" t="s">
        <v>1499</v>
      </c>
      <c r="J570" s="1" t="s">
        <v>1347</v>
      </c>
      <c r="K570" s="1" t="s">
        <v>1516</v>
      </c>
    </row>
    <row r="571" spans="1:12" x14ac:dyDescent="0.2">
      <c r="A571" s="3">
        <v>45098</v>
      </c>
      <c r="B571" s="1" t="s">
        <v>1223</v>
      </c>
      <c r="D571" s="1"/>
      <c r="E571" s="4">
        <v>299.08</v>
      </c>
      <c r="F571" s="3">
        <v>45098</v>
      </c>
      <c r="G571" s="10" t="s">
        <v>1338</v>
      </c>
      <c r="H571" s="10" t="s">
        <v>1416</v>
      </c>
      <c r="I571" s="1" t="s">
        <v>3457</v>
      </c>
      <c r="J571" s="1" t="s">
        <v>1417</v>
      </c>
      <c r="K571" s="1" t="s">
        <v>1348</v>
      </c>
    </row>
    <row r="572" spans="1:12" x14ac:dyDescent="0.2">
      <c r="A572" s="3">
        <v>45098</v>
      </c>
      <c r="B572" s="1" t="s">
        <v>1224</v>
      </c>
      <c r="D572" s="1"/>
      <c r="E572" s="4">
        <v>270</v>
      </c>
      <c r="F572" s="3">
        <v>45098</v>
      </c>
      <c r="G572" s="10" t="s">
        <v>1338</v>
      </c>
      <c r="H572" s="10" t="s">
        <v>1416</v>
      </c>
      <c r="I572" s="1" t="s">
        <v>3457</v>
      </c>
      <c r="J572" s="1" t="s">
        <v>1417</v>
      </c>
      <c r="K572" s="1" t="s">
        <v>1348</v>
      </c>
    </row>
    <row r="573" spans="1:12" x14ac:dyDescent="0.2">
      <c r="A573" s="3">
        <v>45098</v>
      </c>
      <c r="B573" s="1" t="s">
        <v>1160</v>
      </c>
      <c r="D573" s="1"/>
      <c r="E573" s="4">
        <v>244.64</v>
      </c>
      <c r="F573" s="3">
        <v>45098</v>
      </c>
      <c r="G573" s="10" t="s">
        <v>1338</v>
      </c>
      <c r="H573" s="10" t="s">
        <v>1416</v>
      </c>
      <c r="I573" s="1" t="s">
        <v>1499</v>
      </c>
      <c r="J573" s="1" t="s">
        <v>1347</v>
      </c>
      <c r="K573" s="1" t="s">
        <v>1516</v>
      </c>
    </row>
    <row r="574" spans="1:12" x14ac:dyDescent="0.2">
      <c r="A574" s="3">
        <v>45099</v>
      </c>
      <c r="B574" s="1" t="s">
        <v>1225</v>
      </c>
      <c r="D574" s="1"/>
      <c r="E574" s="4">
        <v>134.6</v>
      </c>
      <c r="F574" s="3">
        <v>45099</v>
      </c>
      <c r="G574" s="10" t="s">
        <v>1338</v>
      </c>
      <c r="H574" s="10" t="s">
        <v>1416</v>
      </c>
      <c r="I574" s="1" t="s">
        <v>3457</v>
      </c>
      <c r="J574" s="1" t="s">
        <v>1417</v>
      </c>
      <c r="K574" s="1" t="s">
        <v>1348</v>
      </c>
    </row>
    <row r="575" spans="1:12" x14ac:dyDescent="0.2">
      <c r="A575" s="3">
        <v>45101</v>
      </c>
      <c r="B575" s="1" t="s">
        <v>1226</v>
      </c>
      <c r="D575" s="1"/>
      <c r="E575" s="4">
        <v>6043.39</v>
      </c>
      <c r="F575" s="3">
        <v>45103</v>
      </c>
      <c r="G575" s="10" t="s">
        <v>1338</v>
      </c>
      <c r="H575" s="10" t="s">
        <v>1339</v>
      </c>
      <c r="I575" s="1" t="s">
        <v>3456</v>
      </c>
      <c r="J575" s="1" t="s">
        <v>1347</v>
      </c>
      <c r="K575" s="1" t="s">
        <v>1348</v>
      </c>
    </row>
    <row r="576" spans="1:12" x14ac:dyDescent="0.2">
      <c r="A576" s="3">
        <v>45103</v>
      </c>
      <c r="B576" s="1" t="s">
        <v>1394</v>
      </c>
      <c r="D576" s="1"/>
      <c r="E576" s="4">
        <v>7668.63</v>
      </c>
      <c r="F576" s="3">
        <v>45103</v>
      </c>
      <c r="G576" s="10" t="s">
        <v>1338</v>
      </c>
      <c r="H576" s="10" t="s">
        <v>1339</v>
      </c>
      <c r="I576" s="1" t="s">
        <v>3456</v>
      </c>
      <c r="J576" s="1" t="s">
        <v>1347</v>
      </c>
      <c r="K576" s="1" t="s">
        <v>1348</v>
      </c>
    </row>
    <row r="577" spans="1:11" x14ac:dyDescent="0.2">
      <c r="A577" s="3">
        <v>45104</v>
      </c>
      <c r="B577" s="1" t="s">
        <v>1230</v>
      </c>
      <c r="D577" s="1"/>
      <c r="E577" s="4">
        <v>99.6</v>
      </c>
      <c r="F577" s="3">
        <v>45105</v>
      </c>
      <c r="G577" s="10" t="s">
        <v>1338</v>
      </c>
      <c r="H577" s="10" t="s">
        <v>1416</v>
      </c>
      <c r="I577" s="1" t="s">
        <v>1515</v>
      </c>
      <c r="J577" s="1" t="s">
        <v>1347</v>
      </c>
      <c r="K577" s="1" t="s">
        <v>1364</v>
      </c>
    </row>
    <row r="578" spans="1:11" x14ac:dyDescent="0.2">
      <c r="A578" s="3">
        <v>45104</v>
      </c>
      <c r="B578" s="1" t="s">
        <v>1227</v>
      </c>
      <c r="D578" s="1"/>
      <c r="E578" s="4">
        <v>120.1</v>
      </c>
      <c r="F578" s="3">
        <v>45105</v>
      </c>
      <c r="G578" s="10" t="s">
        <v>1338</v>
      </c>
      <c r="H578" s="10" t="s">
        <v>1416</v>
      </c>
      <c r="I578" s="1" t="s">
        <v>3457</v>
      </c>
      <c r="J578" s="1" t="s">
        <v>1417</v>
      </c>
      <c r="K578" s="1" t="s">
        <v>1348</v>
      </c>
    </row>
    <row r="579" spans="1:11" x14ac:dyDescent="0.2">
      <c r="A579" s="3">
        <v>45104</v>
      </c>
      <c r="B579" s="1" t="s">
        <v>1228</v>
      </c>
      <c r="D579" s="1"/>
      <c r="E579" s="4">
        <v>1374.56</v>
      </c>
      <c r="F579" s="3">
        <v>45105</v>
      </c>
      <c r="G579" s="10" t="s">
        <v>1338</v>
      </c>
      <c r="H579" s="10" t="s">
        <v>1416</v>
      </c>
      <c r="I579" s="1" t="s">
        <v>3457</v>
      </c>
      <c r="J579" s="1" t="s">
        <v>1417</v>
      </c>
      <c r="K579" s="1" t="s">
        <v>1348</v>
      </c>
    </row>
    <row r="580" spans="1:11" x14ac:dyDescent="0.2">
      <c r="A580" s="3">
        <v>45104</v>
      </c>
      <c r="B580" s="1" t="s">
        <v>1229</v>
      </c>
      <c r="D580" s="1"/>
      <c r="E580" s="4">
        <v>400</v>
      </c>
      <c r="F580" s="3">
        <v>45105</v>
      </c>
      <c r="G580" s="10" t="s">
        <v>1338</v>
      </c>
      <c r="H580" s="10" t="s">
        <v>1416</v>
      </c>
      <c r="I580" s="1" t="s">
        <v>3457</v>
      </c>
      <c r="J580" s="1" t="s">
        <v>1417</v>
      </c>
      <c r="K580" s="1" t="s">
        <v>1348</v>
      </c>
    </row>
    <row r="581" spans="1:11" x14ac:dyDescent="0.2">
      <c r="A581" s="3">
        <v>45104</v>
      </c>
      <c r="B581" s="1" t="s">
        <v>1231</v>
      </c>
      <c r="D581" s="1"/>
      <c r="E581" s="4">
        <v>680</v>
      </c>
      <c r="F581" s="3">
        <v>45105</v>
      </c>
      <c r="G581" s="10" t="s">
        <v>1338</v>
      </c>
      <c r="H581" s="10" t="s">
        <v>1416</v>
      </c>
      <c r="I581" s="1" t="s">
        <v>1481</v>
      </c>
      <c r="J581" s="1" t="s">
        <v>1347</v>
      </c>
      <c r="K581" s="1" t="s">
        <v>1348</v>
      </c>
    </row>
    <row r="582" spans="1:11" x14ac:dyDescent="0.2">
      <c r="A582" s="3">
        <v>45105</v>
      </c>
      <c r="B582" s="1" t="s">
        <v>1232</v>
      </c>
      <c r="D582" s="1"/>
      <c r="E582" s="4">
        <v>65.599999999999994</v>
      </c>
      <c r="F582" s="3">
        <v>45105</v>
      </c>
      <c r="G582" s="10" t="s">
        <v>1338</v>
      </c>
      <c r="H582" s="10" t="s">
        <v>1416</v>
      </c>
      <c r="I582" s="1" t="s">
        <v>3458</v>
      </c>
      <c r="J582" s="1" t="s">
        <v>1347</v>
      </c>
      <c r="K582" s="1" t="s">
        <v>1364</v>
      </c>
    </row>
    <row r="583" spans="1:11" x14ac:dyDescent="0.2">
      <c r="A583" s="3">
        <v>45105</v>
      </c>
      <c r="B583" s="1" t="s">
        <v>1233</v>
      </c>
      <c r="D583" s="1"/>
      <c r="E583" s="4">
        <v>261.8</v>
      </c>
      <c r="F583" s="3">
        <v>45105</v>
      </c>
      <c r="G583" s="10" t="s">
        <v>1338</v>
      </c>
      <c r="H583" s="10" t="s">
        <v>1416</v>
      </c>
      <c r="I583" s="1" t="s">
        <v>1413</v>
      </c>
      <c r="J583" s="1" t="s">
        <v>1417</v>
      </c>
      <c r="K583" s="1" t="s">
        <v>1348</v>
      </c>
    </row>
    <row r="584" spans="1:11" x14ac:dyDescent="0.2">
      <c r="A584" s="3">
        <v>45106</v>
      </c>
      <c r="B584" s="1" t="s">
        <v>1234</v>
      </c>
      <c r="D584" s="1"/>
      <c r="E584" s="4">
        <v>1846</v>
      </c>
      <c r="F584" s="3">
        <v>45106</v>
      </c>
      <c r="G584" s="10" t="s">
        <v>1338</v>
      </c>
      <c r="H584" s="10" t="s">
        <v>1416</v>
      </c>
      <c r="I584" s="1" t="s">
        <v>1434</v>
      </c>
      <c r="J584" s="1" t="s">
        <v>1347</v>
      </c>
      <c r="K584" s="1" t="s">
        <v>1348</v>
      </c>
    </row>
    <row r="585" spans="1:11" x14ac:dyDescent="0.2">
      <c r="A585" s="3">
        <v>45107</v>
      </c>
      <c r="B585" s="1" t="s">
        <v>3431</v>
      </c>
      <c r="E585" s="4">
        <v>6418.3</v>
      </c>
      <c r="F585" s="3">
        <v>45107</v>
      </c>
      <c r="G585" s="10" t="s">
        <v>1338</v>
      </c>
      <c r="H585" s="10" t="s">
        <v>1416</v>
      </c>
      <c r="I585" s="1" t="s">
        <v>1506</v>
      </c>
      <c r="J585" s="1" t="s">
        <v>1347</v>
      </c>
      <c r="K585" s="1" t="s">
        <v>1503</v>
      </c>
    </row>
    <row r="586" spans="1:11" x14ac:dyDescent="0.2">
      <c r="A586" s="3">
        <v>45107</v>
      </c>
      <c r="B586" s="1" t="s">
        <v>1428</v>
      </c>
      <c r="D586" s="1"/>
      <c r="E586" s="4">
        <v>71.86</v>
      </c>
      <c r="F586" s="3">
        <v>45107</v>
      </c>
      <c r="G586" s="10" t="s">
        <v>1338</v>
      </c>
      <c r="H586" s="10" t="s">
        <v>1416</v>
      </c>
      <c r="I586" s="1" t="s">
        <v>1341</v>
      </c>
      <c r="J586" s="1" t="s">
        <v>1347</v>
      </c>
      <c r="K586" s="1" t="s">
        <v>1516</v>
      </c>
    </row>
    <row r="587" spans="1:11" x14ac:dyDescent="0.2">
      <c r="A587" s="3">
        <v>45108</v>
      </c>
      <c r="B587" s="1" t="s">
        <v>1141</v>
      </c>
      <c r="D587" s="1"/>
      <c r="E587" s="4">
        <v>10948.78</v>
      </c>
      <c r="F587" s="3">
        <v>45110</v>
      </c>
      <c r="G587" s="10" t="s">
        <v>1338</v>
      </c>
      <c r="H587" s="10" t="s">
        <v>1339</v>
      </c>
      <c r="I587" s="1" t="s">
        <v>3456</v>
      </c>
      <c r="J587" s="1" t="s">
        <v>1347</v>
      </c>
      <c r="K587" s="1" t="s">
        <v>1348</v>
      </c>
    </row>
    <row r="588" spans="1:11" x14ac:dyDescent="0.2">
      <c r="A588" s="3">
        <v>45108</v>
      </c>
      <c r="B588" s="1" t="s">
        <v>1142</v>
      </c>
      <c r="D588" s="1"/>
      <c r="E588" s="4">
        <v>5993.67</v>
      </c>
      <c r="F588" s="3">
        <v>45110</v>
      </c>
      <c r="G588" s="10" t="s">
        <v>1338</v>
      </c>
      <c r="H588" s="10" t="s">
        <v>1339</v>
      </c>
      <c r="I588" s="1" t="s">
        <v>3456</v>
      </c>
      <c r="J588" s="1" t="s">
        <v>1347</v>
      </c>
      <c r="K588" s="1" t="s">
        <v>1348</v>
      </c>
    </row>
    <row r="589" spans="1:11" x14ac:dyDescent="0.2">
      <c r="A589" s="3">
        <v>45108</v>
      </c>
      <c r="B589" s="1" t="s">
        <v>1143</v>
      </c>
      <c r="D589" s="1"/>
      <c r="E589" s="4">
        <v>1200</v>
      </c>
      <c r="F589" s="3">
        <v>45110</v>
      </c>
      <c r="G589" s="10" t="s">
        <v>1338</v>
      </c>
      <c r="H589" s="10" t="s">
        <v>1416</v>
      </c>
      <c r="I589" s="1" t="s">
        <v>3457</v>
      </c>
      <c r="J589" s="1" t="s">
        <v>1417</v>
      </c>
      <c r="K589" s="1" t="s">
        <v>1348</v>
      </c>
    </row>
    <row r="590" spans="1:11" x14ac:dyDescent="0.2">
      <c r="A590" s="3">
        <v>45110</v>
      </c>
      <c r="B590" s="1" t="s">
        <v>1164</v>
      </c>
      <c r="E590" s="4">
        <v>478.56</v>
      </c>
      <c r="F590" s="3">
        <v>45110</v>
      </c>
      <c r="G590" s="10" t="s">
        <v>1338</v>
      </c>
      <c r="H590" s="10" t="s">
        <v>1339</v>
      </c>
      <c r="I590" s="1" t="s">
        <v>3457</v>
      </c>
      <c r="J590" s="1" t="s">
        <v>1417</v>
      </c>
      <c r="K590" s="1" t="s">
        <v>1348</v>
      </c>
    </row>
    <row r="591" spans="1:11" x14ac:dyDescent="0.2">
      <c r="A591" s="3">
        <v>45111</v>
      </c>
      <c r="B591" s="1" t="s">
        <v>1144</v>
      </c>
      <c r="D591" s="1"/>
      <c r="E591" s="4">
        <v>572.88</v>
      </c>
      <c r="F591" s="3">
        <v>45111</v>
      </c>
      <c r="G591" s="10" t="s">
        <v>1338</v>
      </c>
      <c r="H591" s="10" t="s">
        <v>1416</v>
      </c>
      <c r="I591" s="1" t="s">
        <v>1439</v>
      </c>
      <c r="J591" s="1" t="s">
        <v>1347</v>
      </c>
      <c r="K591" s="1" t="s">
        <v>1437</v>
      </c>
    </row>
    <row r="592" spans="1:11" x14ac:dyDescent="0.2">
      <c r="A592" s="3">
        <v>45111</v>
      </c>
      <c r="B592" s="1" t="s">
        <v>1146</v>
      </c>
      <c r="D592" s="1"/>
      <c r="E592" s="4">
        <v>989.62</v>
      </c>
      <c r="F592" s="3">
        <v>45111</v>
      </c>
      <c r="G592" s="10" t="s">
        <v>1338</v>
      </c>
      <c r="H592" s="10" t="s">
        <v>1416</v>
      </c>
      <c r="I592" s="1" t="s">
        <v>1438</v>
      </c>
      <c r="J592" s="1" t="s">
        <v>1347</v>
      </c>
      <c r="K592" s="1" t="s">
        <v>1437</v>
      </c>
    </row>
    <row r="593" spans="1:11" x14ac:dyDescent="0.2">
      <c r="A593" s="3">
        <v>45112</v>
      </c>
      <c r="B593" s="1" t="s">
        <v>1145</v>
      </c>
      <c r="D593" s="1"/>
      <c r="E593" s="4">
        <v>300</v>
      </c>
      <c r="F593" s="3">
        <v>45112</v>
      </c>
      <c r="G593" s="10" t="s">
        <v>1338</v>
      </c>
      <c r="H593" s="10" t="s">
        <v>1416</v>
      </c>
      <c r="I593" s="1" t="s">
        <v>1512</v>
      </c>
      <c r="J593" s="1" t="s">
        <v>1347</v>
      </c>
      <c r="K593" s="1" t="s">
        <v>1437</v>
      </c>
    </row>
    <row r="594" spans="1:11" x14ac:dyDescent="0.2">
      <c r="A594" s="3">
        <v>45112</v>
      </c>
      <c r="B594" s="1" t="s">
        <v>1165</v>
      </c>
      <c r="D594" s="1"/>
      <c r="E594" s="4">
        <v>840</v>
      </c>
      <c r="F594" s="3">
        <v>45112</v>
      </c>
      <c r="G594" s="10" t="s">
        <v>1338</v>
      </c>
      <c r="H594" s="10" t="s">
        <v>1416</v>
      </c>
      <c r="I594" s="1" t="s">
        <v>1434</v>
      </c>
      <c r="J594" s="1" t="s">
        <v>1347</v>
      </c>
      <c r="K594" s="1" t="s">
        <v>1348</v>
      </c>
    </row>
    <row r="595" spans="1:11" x14ac:dyDescent="0.2">
      <c r="A595" s="3">
        <v>45112</v>
      </c>
      <c r="B595" s="1" t="s">
        <v>1166</v>
      </c>
      <c r="D595" s="1"/>
      <c r="E595" s="4">
        <v>169</v>
      </c>
      <c r="F595" s="3">
        <v>45112</v>
      </c>
      <c r="G595" s="10" t="s">
        <v>1338</v>
      </c>
      <c r="H595" s="10" t="s">
        <v>1416</v>
      </c>
      <c r="I595" s="1" t="s">
        <v>1166</v>
      </c>
      <c r="J595" s="1" t="s">
        <v>1347</v>
      </c>
      <c r="K595" s="1" t="s">
        <v>1503</v>
      </c>
    </row>
    <row r="596" spans="1:11" x14ac:dyDescent="0.2">
      <c r="A596" s="3">
        <v>45112</v>
      </c>
      <c r="B596" s="1" t="s">
        <v>3415</v>
      </c>
      <c r="E596" s="4">
        <v>8651.9599999999991</v>
      </c>
      <c r="F596" s="3">
        <v>45112</v>
      </c>
      <c r="G596" s="10" t="s">
        <v>1338</v>
      </c>
      <c r="H596" s="10" t="s">
        <v>1339</v>
      </c>
      <c r="I596" s="1" t="s">
        <v>3412</v>
      </c>
      <c r="J596" s="1" t="s">
        <v>1347</v>
      </c>
      <c r="K596" s="1" t="s">
        <v>1503</v>
      </c>
    </row>
    <row r="597" spans="1:11" x14ac:dyDescent="0.2">
      <c r="A597" s="3">
        <v>45113</v>
      </c>
      <c r="B597" s="1" t="s">
        <v>1167</v>
      </c>
      <c r="D597" s="1"/>
      <c r="E597" s="4">
        <v>7503.33</v>
      </c>
      <c r="F597" s="3">
        <v>45113</v>
      </c>
      <c r="G597" s="10" t="s">
        <v>1338</v>
      </c>
      <c r="H597" s="10" t="s">
        <v>1339</v>
      </c>
      <c r="I597" s="1" t="s">
        <v>3456</v>
      </c>
      <c r="J597" s="1" t="s">
        <v>1347</v>
      </c>
      <c r="K597" s="1" t="s">
        <v>1348</v>
      </c>
    </row>
    <row r="598" spans="1:11" x14ac:dyDescent="0.2">
      <c r="A598" s="3">
        <v>45114</v>
      </c>
      <c r="B598" s="1" t="s">
        <v>1171</v>
      </c>
      <c r="D598" s="1"/>
      <c r="E598" s="4">
        <v>4656.21</v>
      </c>
      <c r="F598" s="3">
        <v>45114</v>
      </c>
      <c r="G598" s="10" t="s">
        <v>1338</v>
      </c>
      <c r="H598" s="10" t="s">
        <v>1339</v>
      </c>
      <c r="I598" s="1" t="s">
        <v>3456</v>
      </c>
      <c r="J598" s="1" t="s">
        <v>1347</v>
      </c>
      <c r="K598" s="1" t="s">
        <v>1348</v>
      </c>
    </row>
    <row r="599" spans="1:11" x14ac:dyDescent="0.2">
      <c r="A599" s="3">
        <v>45114</v>
      </c>
      <c r="B599" s="1" t="s">
        <v>1168</v>
      </c>
      <c r="D599" s="1"/>
      <c r="E599" s="4">
        <v>1395.49</v>
      </c>
      <c r="F599" s="3">
        <v>45114</v>
      </c>
      <c r="G599" s="10" t="s">
        <v>1338</v>
      </c>
      <c r="H599" s="10" t="s">
        <v>1416</v>
      </c>
      <c r="I599" s="1" t="s">
        <v>1450</v>
      </c>
      <c r="J599" s="1" t="s">
        <v>1347</v>
      </c>
      <c r="K599" s="1" t="s">
        <v>1503</v>
      </c>
    </row>
    <row r="600" spans="1:11" x14ac:dyDescent="0.2">
      <c r="A600" s="3">
        <v>45114</v>
      </c>
      <c r="B600" s="1" t="s">
        <v>1169</v>
      </c>
      <c r="E600" s="4">
        <v>450</v>
      </c>
      <c r="F600" s="3">
        <v>45114</v>
      </c>
      <c r="G600" s="10" t="s">
        <v>1338</v>
      </c>
      <c r="H600" s="10" t="s">
        <v>1416</v>
      </c>
      <c r="I600" s="1" t="s">
        <v>1442</v>
      </c>
      <c r="J600" s="1" t="s">
        <v>1347</v>
      </c>
      <c r="K600" s="1" t="s">
        <v>1516</v>
      </c>
    </row>
    <row r="601" spans="1:11" x14ac:dyDescent="0.2">
      <c r="A601" s="3">
        <v>45114</v>
      </c>
      <c r="B601" s="1" t="s">
        <v>1170</v>
      </c>
      <c r="D601" s="1"/>
      <c r="E601" s="4">
        <v>1618.1</v>
      </c>
      <c r="F601" s="3">
        <v>45114</v>
      </c>
      <c r="G601" s="10" t="s">
        <v>1338</v>
      </c>
      <c r="H601" s="10" t="s">
        <v>1416</v>
      </c>
      <c r="I601" s="1" t="s">
        <v>1456</v>
      </c>
      <c r="J601" s="1" t="s">
        <v>1417</v>
      </c>
      <c r="K601" s="1" t="s">
        <v>1516</v>
      </c>
    </row>
    <row r="602" spans="1:11" x14ac:dyDescent="0.2">
      <c r="A602" s="3">
        <v>45115</v>
      </c>
      <c r="B602" s="1" t="s">
        <v>1172</v>
      </c>
      <c r="D602" s="1"/>
      <c r="E602" s="4">
        <v>1552.88</v>
      </c>
      <c r="F602" s="3">
        <v>45117</v>
      </c>
      <c r="G602" s="10" t="s">
        <v>1338</v>
      </c>
      <c r="H602" s="10" t="s">
        <v>1339</v>
      </c>
      <c r="I602" s="1" t="s">
        <v>3456</v>
      </c>
      <c r="J602" s="1" t="s">
        <v>1347</v>
      </c>
      <c r="K602" s="1" t="s">
        <v>1348</v>
      </c>
    </row>
    <row r="603" spans="1:11" x14ac:dyDescent="0.2">
      <c r="A603" s="3">
        <v>45115</v>
      </c>
      <c r="B603" s="1" t="s">
        <v>1173</v>
      </c>
      <c r="D603" s="1"/>
      <c r="E603" s="4">
        <v>1552.88</v>
      </c>
      <c r="F603" s="3">
        <v>45117</v>
      </c>
      <c r="G603" s="10" t="s">
        <v>1338</v>
      </c>
      <c r="H603" s="10" t="s">
        <v>1339</v>
      </c>
      <c r="I603" s="1" t="s">
        <v>3456</v>
      </c>
      <c r="J603" s="1" t="s">
        <v>1347</v>
      </c>
      <c r="K603" s="1" t="s">
        <v>1348</v>
      </c>
    </row>
    <row r="604" spans="1:11" x14ac:dyDescent="0.2">
      <c r="A604" s="3">
        <v>45115</v>
      </c>
      <c r="B604" s="1" t="s">
        <v>1174</v>
      </c>
      <c r="D604" s="26"/>
      <c r="E604" s="4">
        <v>9402</v>
      </c>
      <c r="F604" s="3">
        <v>45117</v>
      </c>
      <c r="G604" s="10" t="s">
        <v>1338</v>
      </c>
      <c r="H604" s="10" t="s">
        <v>1339</v>
      </c>
      <c r="I604" s="1" t="s">
        <v>3456</v>
      </c>
      <c r="J604" s="1" t="s">
        <v>1347</v>
      </c>
      <c r="K604" s="1" t="s">
        <v>1348</v>
      </c>
    </row>
    <row r="605" spans="1:11" x14ac:dyDescent="0.2">
      <c r="A605" s="3">
        <v>45117</v>
      </c>
      <c r="B605" s="1" t="s">
        <v>1181</v>
      </c>
      <c r="D605" s="1"/>
      <c r="E605" s="4">
        <v>60.54</v>
      </c>
      <c r="F605" s="3">
        <v>45117</v>
      </c>
      <c r="G605" s="10" t="s">
        <v>1338</v>
      </c>
      <c r="H605" s="10" t="s">
        <v>1435</v>
      </c>
      <c r="I605" s="1" t="s">
        <v>1498</v>
      </c>
      <c r="J605" s="1" t="s">
        <v>1417</v>
      </c>
      <c r="K605" s="1" t="s">
        <v>1437</v>
      </c>
    </row>
    <row r="606" spans="1:11" x14ac:dyDescent="0.2">
      <c r="A606" s="3">
        <v>45117</v>
      </c>
      <c r="B606" s="1" t="s">
        <v>1175</v>
      </c>
      <c r="D606" s="1"/>
      <c r="E606" s="4">
        <v>10786.99</v>
      </c>
      <c r="F606" s="3">
        <v>45117</v>
      </c>
      <c r="G606" s="10" t="s">
        <v>1338</v>
      </c>
      <c r="H606" s="10" t="s">
        <v>1339</v>
      </c>
      <c r="I606" s="1" t="s">
        <v>3456</v>
      </c>
      <c r="J606" s="1" t="s">
        <v>1347</v>
      </c>
      <c r="K606" s="1" t="s">
        <v>1348</v>
      </c>
    </row>
    <row r="607" spans="1:11" x14ac:dyDescent="0.2">
      <c r="A607" s="3">
        <v>45117</v>
      </c>
      <c r="B607" s="1" t="s">
        <v>1176</v>
      </c>
      <c r="D607" s="1"/>
      <c r="E607" s="4">
        <v>10786.99</v>
      </c>
      <c r="F607" s="3">
        <v>45117</v>
      </c>
      <c r="G607" s="10" t="s">
        <v>1338</v>
      </c>
      <c r="H607" s="10" t="s">
        <v>1339</v>
      </c>
      <c r="I607" s="1" t="s">
        <v>3456</v>
      </c>
      <c r="J607" s="1" t="s">
        <v>1347</v>
      </c>
      <c r="K607" s="1" t="s">
        <v>1348</v>
      </c>
    </row>
    <row r="608" spans="1:11" x14ac:dyDescent="0.2">
      <c r="A608" s="3">
        <v>45117</v>
      </c>
      <c r="B608" s="1" t="s">
        <v>1148</v>
      </c>
      <c r="D608" s="1"/>
      <c r="E608" s="4">
        <v>670</v>
      </c>
      <c r="F608" s="3">
        <v>45117</v>
      </c>
      <c r="G608" s="10" t="s">
        <v>1338</v>
      </c>
      <c r="H608" s="10" t="s">
        <v>1416</v>
      </c>
      <c r="I608" s="1" t="s">
        <v>3457</v>
      </c>
      <c r="J608" s="1" t="s">
        <v>1417</v>
      </c>
      <c r="K608" s="1" t="s">
        <v>1348</v>
      </c>
    </row>
    <row r="609" spans="1:12" x14ac:dyDescent="0.2">
      <c r="A609" s="3">
        <v>45117</v>
      </c>
      <c r="B609" s="1" t="s">
        <v>1177</v>
      </c>
      <c r="D609" s="1"/>
      <c r="E609" s="4">
        <v>807.5</v>
      </c>
      <c r="F609" s="3">
        <v>45117</v>
      </c>
      <c r="G609" s="10" t="s">
        <v>1338</v>
      </c>
      <c r="H609" s="10" t="s">
        <v>1416</v>
      </c>
      <c r="I609" s="1" t="s">
        <v>1507</v>
      </c>
      <c r="J609" s="1" t="s">
        <v>1417</v>
      </c>
      <c r="K609" s="1" t="s">
        <v>1348</v>
      </c>
    </row>
    <row r="610" spans="1:12" x14ac:dyDescent="0.2">
      <c r="A610" s="3">
        <v>45117</v>
      </c>
      <c r="B610" s="1" t="s">
        <v>1182</v>
      </c>
      <c r="D610" s="1"/>
      <c r="E610" s="4">
        <v>4665.91</v>
      </c>
      <c r="F610" s="3">
        <v>45117</v>
      </c>
      <c r="G610" s="10" t="s">
        <v>1338</v>
      </c>
      <c r="H610" s="10" t="s">
        <v>1435</v>
      </c>
      <c r="I610" s="1" t="s">
        <v>1498</v>
      </c>
      <c r="J610" s="1" t="s">
        <v>1417</v>
      </c>
      <c r="K610" s="1" t="s">
        <v>1348</v>
      </c>
    </row>
    <row r="611" spans="1:12" x14ac:dyDescent="0.2">
      <c r="A611" s="3">
        <v>45117</v>
      </c>
      <c r="B611" s="1" t="s">
        <v>1178</v>
      </c>
      <c r="D611" s="1"/>
      <c r="E611" s="4">
        <v>1000</v>
      </c>
      <c r="F611" s="3">
        <v>45117</v>
      </c>
      <c r="G611" s="10" t="s">
        <v>1338</v>
      </c>
      <c r="H611" s="10" t="s">
        <v>1416</v>
      </c>
      <c r="I611" s="1" t="s">
        <v>1505</v>
      </c>
      <c r="J611" s="1" t="s">
        <v>1417</v>
      </c>
      <c r="K611" s="1" t="s">
        <v>1503</v>
      </c>
    </row>
    <row r="612" spans="1:12" x14ac:dyDescent="0.2">
      <c r="A612" s="3">
        <v>45117</v>
      </c>
      <c r="B612" s="1" t="s">
        <v>1179</v>
      </c>
      <c r="D612" s="1"/>
      <c r="E612" s="4">
        <v>278.01</v>
      </c>
      <c r="F612" s="3">
        <v>45117</v>
      </c>
      <c r="G612" s="10" t="s">
        <v>1338</v>
      </c>
      <c r="H612" s="10" t="s">
        <v>1416</v>
      </c>
      <c r="I612" s="1" t="s">
        <v>1499</v>
      </c>
      <c r="J612" s="1" t="s">
        <v>1347</v>
      </c>
      <c r="K612" s="1" t="s">
        <v>1516</v>
      </c>
    </row>
    <row r="613" spans="1:12" x14ac:dyDescent="0.2">
      <c r="A613" s="3">
        <v>45117</v>
      </c>
      <c r="B613" s="1" t="s">
        <v>1180</v>
      </c>
      <c r="D613" s="1"/>
      <c r="E613" s="4">
        <v>56.83</v>
      </c>
      <c r="F613" s="3">
        <v>45117</v>
      </c>
      <c r="G613" s="10" t="s">
        <v>1338</v>
      </c>
      <c r="H613" s="10" t="s">
        <v>1416</v>
      </c>
      <c r="I613" s="1" t="s">
        <v>1499</v>
      </c>
      <c r="J613" s="1" t="s">
        <v>1347</v>
      </c>
      <c r="K613" s="1" t="s">
        <v>1516</v>
      </c>
    </row>
    <row r="614" spans="1:12" x14ac:dyDescent="0.2">
      <c r="A614" s="3">
        <v>45117</v>
      </c>
      <c r="B614" s="1" t="s">
        <v>1213</v>
      </c>
      <c r="D614" s="18"/>
      <c r="E614" s="4">
        <v>1000</v>
      </c>
      <c r="F614" s="3">
        <v>45117</v>
      </c>
      <c r="G614" s="10" t="s">
        <v>1338</v>
      </c>
      <c r="H614" s="10" t="s">
        <v>1416</v>
      </c>
      <c r="I614" s="1" t="s">
        <v>1509</v>
      </c>
      <c r="J614" s="1" t="s">
        <v>1347</v>
      </c>
      <c r="K614" s="1" t="s">
        <v>1516</v>
      </c>
      <c r="L614" s="10" t="s">
        <v>1468</v>
      </c>
    </row>
    <row r="615" spans="1:12" x14ac:dyDescent="0.2">
      <c r="A615" s="3">
        <v>45118</v>
      </c>
      <c r="B615" s="1" t="s">
        <v>1156</v>
      </c>
      <c r="D615" s="1"/>
      <c r="E615" s="4">
        <v>65.78</v>
      </c>
      <c r="F615" s="3">
        <v>45118</v>
      </c>
      <c r="G615" s="10" t="s">
        <v>1338</v>
      </c>
      <c r="H615" s="10" t="s">
        <v>1416</v>
      </c>
      <c r="I615" s="1" t="s">
        <v>1502</v>
      </c>
      <c r="J615" s="1" t="s">
        <v>1347</v>
      </c>
      <c r="K615" s="1" t="s">
        <v>1503</v>
      </c>
    </row>
    <row r="616" spans="1:12" x14ac:dyDescent="0.2">
      <c r="A616" s="3">
        <v>45118</v>
      </c>
      <c r="B616" s="1" t="s">
        <v>1183</v>
      </c>
      <c r="D616" s="1"/>
      <c r="E616" s="4">
        <v>384.5</v>
      </c>
      <c r="F616" s="3">
        <v>45118</v>
      </c>
      <c r="G616" s="10" t="s">
        <v>1338</v>
      </c>
      <c r="H616" s="10" t="s">
        <v>1416</v>
      </c>
      <c r="I616" s="1" t="s">
        <v>1513</v>
      </c>
      <c r="J616" s="1" t="s">
        <v>1417</v>
      </c>
      <c r="K616" s="1" t="s">
        <v>1516</v>
      </c>
    </row>
    <row r="617" spans="1:12" x14ac:dyDescent="0.2">
      <c r="A617" s="3">
        <v>45119</v>
      </c>
      <c r="B617" s="1" t="s">
        <v>1184</v>
      </c>
      <c r="D617" s="1"/>
      <c r="E617" s="4">
        <v>650.13</v>
      </c>
      <c r="F617" s="3">
        <v>45119</v>
      </c>
      <c r="G617" s="10" t="s">
        <v>1338</v>
      </c>
      <c r="H617" s="10" t="s">
        <v>1416</v>
      </c>
      <c r="I617" s="1" t="s">
        <v>3457</v>
      </c>
      <c r="J617" s="1" t="s">
        <v>1417</v>
      </c>
      <c r="K617" s="1" t="s">
        <v>1348</v>
      </c>
    </row>
    <row r="618" spans="1:12" x14ac:dyDescent="0.2">
      <c r="A618" s="3">
        <v>45120</v>
      </c>
      <c r="B618" s="1" t="s">
        <v>1185</v>
      </c>
      <c r="D618" s="1"/>
      <c r="E618" s="4">
        <v>433.4</v>
      </c>
      <c r="F618" s="3">
        <v>45120</v>
      </c>
      <c r="G618" s="10" t="s">
        <v>1338</v>
      </c>
      <c r="H618" s="10" t="s">
        <v>1416</v>
      </c>
      <c r="I618" s="1" t="s">
        <v>3457</v>
      </c>
      <c r="J618" s="1" t="s">
        <v>1417</v>
      </c>
      <c r="K618" s="1" t="s">
        <v>1348</v>
      </c>
    </row>
    <row r="619" spans="1:12" x14ac:dyDescent="0.2">
      <c r="A619" s="3">
        <v>45122</v>
      </c>
      <c r="B619" s="1" t="s">
        <v>1187</v>
      </c>
      <c r="D619" s="1"/>
      <c r="E619" s="4">
        <v>232</v>
      </c>
      <c r="F619" s="3">
        <v>45122</v>
      </c>
      <c r="G619" s="10" t="s">
        <v>1338</v>
      </c>
      <c r="H619" s="10" t="s">
        <v>1416</v>
      </c>
      <c r="I619" s="1" t="s">
        <v>1514</v>
      </c>
      <c r="J619" s="1" t="s">
        <v>1347</v>
      </c>
      <c r="K619" s="1" t="s">
        <v>1503</v>
      </c>
    </row>
    <row r="620" spans="1:12" x14ac:dyDescent="0.2">
      <c r="A620" s="3">
        <v>45122</v>
      </c>
      <c r="B620" s="1" t="s">
        <v>1218</v>
      </c>
      <c r="D620" s="18"/>
      <c r="E620" s="4">
        <v>275.5</v>
      </c>
      <c r="F620" s="3">
        <v>45122</v>
      </c>
      <c r="G620" s="10" t="s">
        <v>1338</v>
      </c>
      <c r="H620" s="10" t="s">
        <v>1416</v>
      </c>
      <c r="I620" s="1" t="s">
        <v>1514</v>
      </c>
      <c r="J620" s="1" t="s">
        <v>1347</v>
      </c>
      <c r="K620" s="1" t="s">
        <v>1503</v>
      </c>
      <c r="L620" s="10" t="s">
        <v>1472</v>
      </c>
    </row>
    <row r="621" spans="1:12" x14ac:dyDescent="0.2">
      <c r="A621" s="3">
        <v>45122</v>
      </c>
      <c r="B621" s="1" t="s">
        <v>1217</v>
      </c>
      <c r="D621" s="18"/>
      <c r="E621" s="4">
        <v>173.6</v>
      </c>
      <c r="F621" s="3">
        <v>45122</v>
      </c>
      <c r="G621" s="10" t="s">
        <v>1338</v>
      </c>
      <c r="H621" s="10" t="s">
        <v>1416</v>
      </c>
      <c r="I621" s="1" t="s">
        <v>1438</v>
      </c>
      <c r="J621" s="1" t="s">
        <v>1347</v>
      </c>
      <c r="K621" s="1" t="s">
        <v>1503</v>
      </c>
      <c r="L621" s="10" t="s">
        <v>1472</v>
      </c>
    </row>
    <row r="622" spans="1:12" x14ac:dyDescent="0.2">
      <c r="A622" s="3">
        <v>45124</v>
      </c>
      <c r="B622" s="1" t="s">
        <v>1188</v>
      </c>
      <c r="D622" s="1"/>
      <c r="E622" s="4">
        <v>161.19999999999999</v>
      </c>
      <c r="F622" s="3">
        <v>45124</v>
      </c>
      <c r="G622" s="10" t="s">
        <v>1338</v>
      </c>
      <c r="H622" s="10" t="s">
        <v>1416</v>
      </c>
      <c r="I622" s="1" t="s">
        <v>1438</v>
      </c>
      <c r="J622" s="1" t="s">
        <v>1347</v>
      </c>
      <c r="K622" s="1" t="s">
        <v>1503</v>
      </c>
    </row>
    <row r="623" spans="1:12" x14ac:dyDescent="0.2">
      <c r="A623" s="3">
        <v>45124</v>
      </c>
      <c r="B623" s="1" t="s">
        <v>3373</v>
      </c>
      <c r="D623" s="1"/>
      <c r="E623" s="4">
        <v>749.75</v>
      </c>
      <c r="F623" s="3">
        <v>45124</v>
      </c>
      <c r="G623" s="10" t="s">
        <v>1338</v>
      </c>
      <c r="H623" s="10" t="s">
        <v>1416</v>
      </c>
      <c r="I623" s="1" t="s">
        <v>1500</v>
      </c>
      <c r="J623" s="1" t="s">
        <v>1347</v>
      </c>
      <c r="K623" s="1" t="s">
        <v>1516</v>
      </c>
      <c r="L623" s="10" t="s">
        <v>3374</v>
      </c>
    </row>
    <row r="624" spans="1:12" x14ac:dyDescent="0.2">
      <c r="A624" s="3">
        <v>45124</v>
      </c>
      <c r="B624" s="1" t="s">
        <v>1270</v>
      </c>
      <c r="D624" s="7"/>
      <c r="E624" s="4">
        <v>380</v>
      </c>
      <c r="F624" s="3">
        <v>45124</v>
      </c>
      <c r="G624" s="10" t="s">
        <v>1338</v>
      </c>
      <c r="H624" s="10" t="s">
        <v>1416</v>
      </c>
      <c r="I624" s="1" t="s">
        <v>1501</v>
      </c>
      <c r="J624" s="1" t="s">
        <v>1347</v>
      </c>
      <c r="K624" s="1" t="s">
        <v>1516</v>
      </c>
      <c r="L624" s="10" t="s">
        <v>3387</v>
      </c>
    </row>
    <row r="625" spans="1:12" x14ac:dyDescent="0.2">
      <c r="A625" s="3">
        <v>45124</v>
      </c>
      <c r="B625" s="1" t="s">
        <v>1157</v>
      </c>
      <c r="D625" s="1"/>
      <c r="E625" s="4">
        <v>350.33</v>
      </c>
      <c r="F625" s="3">
        <v>45124</v>
      </c>
      <c r="G625" s="10" t="s">
        <v>1338</v>
      </c>
      <c r="H625" s="10" t="s">
        <v>1416</v>
      </c>
      <c r="I625" s="1" t="s">
        <v>1499</v>
      </c>
      <c r="J625" s="1" t="s">
        <v>1347</v>
      </c>
      <c r="K625" s="1" t="s">
        <v>1516</v>
      </c>
    </row>
    <row r="626" spans="1:12" x14ac:dyDescent="0.2">
      <c r="A626" s="3">
        <v>45127</v>
      </c>
      <c r="B626" s="1" t="s">
        <v>1190</v>
      </c>
      <c r="D626" s="1"/>
      <c r="E626" s="4">
        <v>874.51</v>
      </c>
      <c r="F626" s="3">
        <v>45127</v>
      </c>
      <c r="G626" s="10" t="s">
        <v>1338</v>
      </c>
      <c r="H626" s="10" t="s">
        <v>1416</v>
      </c>
      <c r="I626" s="1" t="s">
        <v>1511</v>
      </c>
      <c r="J626" s="1" t="s">
        <v>1347</v>
      </c>
      <c r="K626" s="1" t="s">
        <v>1503</v>
      </c>
    </row>
    <row r="627" spans="1:12" x14ac:dyDescent="0.2">
      <c r="A627" s="3">
        <v>45127</v>
      </c>
      <c r="B627" s="1" t="s">
        <v>1221</v>
      </c>
      <c r="D627" s="18"/>
      <c r="E627" s="4">
        <v>814.03</v>
      </c>
      <c r="F627" s="3">
        <v>45127</v>
      </c>
      <c r="G627" s="10" t="s">
        <v>1338</v>
      </c>
      <c r="H627" s="10" t="s">
        <v>1416</v>
      </c>
      <c r="I627" s="1" t="s">
        <v>1511</v>
      </c>
      <c r="J627" s="1" t="s">
        <v>1347</v>
      </c>
      <c r="K627" s="1" t="s">
        <v>1503</v>
      </c>
    </row>
    <row r="628" spans="1:12" x14ac:dyDescent="0.2">
      <c r="A628" s="3">
        <v>45127</v>
      </c>
      <c r="B628" s="1" t="s">
        <v>1219</v>
      </c>
      <c r="D628" s="18"/>
      <c r="E628" s="4">
        <v>397.5</v>
      </c>
      <c r="F628" s="3">
        <v>45127</v>
      </c>
      <c r="G628" s="10" t="s">
        <v>1338</v>
      </c>
      <c r="H628" s="10" t="s">
        <v>1416</v>
      </c>
      <c r="I628" s="1" t="s">
        <v>1438</v>
      </c>
      <c r="J628" s="1" t="s">
        <v>1347</v>
      </c>
      <c r="K628" s="1" t="s">
        <v>1503</v>
      </c>
      <c r="L628" s="10" t="s">
        <v>1472</v>
      </c>
    </row>
    <row r="629" spans="1:12" x14ac:dyDescent="0.2">
      <c r="A629" s="3">
        <v>45127</v>
      </c>
      <c r="B629" s="1" t="s">
        <v>3406</v>
      </c>
      <c r="E629" s="4">
        <v>6089.86</v>
      </c>
      <c r="F629" s="3">
        <v>45127</v>
      </c>
      <c r="G629" s="10" t="s">
        <v>1338</v>
      </c>
      <c r="H629" s="10" t="s">
        <v>1416</v>
      </c>
      <c r="I629" s="1" t="s">
        <v>3412</v>
      </c>
      <c r="J629" s="1" t="s">
        <v>1347</v>
      </c>
      <c r="K629" s="1" t="s">
        <v>1503</v>
      </c>
    </row>
    <row r="630" spans="1:12" x14ac:dyDescent="0.2">
      <c r="A630" s="3">
        <v>45127</v>
      </c>
      <c r="B630" s="1" t="s">
        <v>1189</v>
      </c>
      <c r="D630" s="1"/>
      <c r="E630" s="4">
        <v>8124.21</v>
      </c>
      <c r="F630" s="3">
        <v>45127</v>
      </c>
      <c r="G630" s="10" t="s">
        <v>1338</v>
      </c>
      <c r="H630" s="10" t="s">
        <v>1416</v>
      </c>
      <c r="I630" s="1" t="s">
        <v>1500</v>
      </c>
      <c r="J630" s="1" t="s">
        <v>1347</v>
      </c>
      <c r="K630" s="1" t="s">
        <v>1516</v>
      </c>
    </row>
    <row r="631" spans="1:12" x14ac:dyDescent="0.2">
      <c r="A631" s="3">
        <v>45127</v>
      </c>
      <c r="B631" s="1" t="s">
        <v>1465</v>
      </c>
      <c r="D631" s="1"/>
      <c r="E631" s="4">
        <v>137.30000000000001</v>
      </c>
      <c r="F631" s="3">
        <v>45127</v>
      </c>
      <c r="G631" s="10" t="s">
        <v>1338</v>
      </c>
      <c r="H631" s="10" t="s">
        <v>1416</v>
      </c>
      <c r="I631" s="1" t="s">
        <v>1499</v>
      </c>
      <c r="J631" s="1" t="s">
        <v>1347</v>
      </c>
      <c r="K631" s="1" t="s">
        <v>1516</v>
      </c>
      <c r="L631" s="10" t="s">
        <v>1414</v>
      </c>
    </row>
    <row r="632" spans="1:12" x14ac:dyDescent="0.2">
      <c r="A632" s="3">
        <v>45128</v>
      </c>
      <c r="B632" s="1" t="s">
        <v>1160</v>
      </c>
      <c r="D632" s="1"/>
      <c r="E632" s="4">
        <v>269.76</v>
      </c>
      <c r="F632" s="3">
        <v>45128</v>
      </c>
      <c r="G632" s="10" t="s">
        <v>1338</v>
      </c>
      <c r="H632" s="10" t="s">
        <v>1416</v>
      </c>
      <c r="I632" s="1" t="s">
        <v>1499</v>
      </c>
      <c r="J632" s="1" t="s">
        <v>1347</v>
      </c>
      <c r="K632" s="1" t="s">
        <v>1516</v>
      </c>
      <c r="L632" s="10" t="s">
        <v>1467</v>
      </c>
    </row>
    <row r="633" spans="1:12" x14ac:dyDescent="0.2">
      <c r="A633" s="3">
        <v>45133</v>
      </c>
      <c r="B633" s="1" t="s">
        <v>1395</v>
      </c>
      <c r="C633" s="1" t="s">
        <v>1341</v>
      </c>
      <c r="D633" s="20" t="s">
        <v>1374</v>
      </c>
      <c r="E633" s="4">
        <v>7668.63</v>
      </c>
      <c r="F633" s="3">
        <v>45133</v>
      </c>
      <c r="G633" s="10" t="s">
        <v>1338</v>
      </c>
      <c r="H633" s="10" t="s">
        <v>1339</v>
      </c>
      <c r="I633" s="1" t="s">
        <v>3457</v>
      </c>
      <c r="J633" s="1" t="s">
        <v>1347</v>
      </c>
      <c r="K633" s="1" t="s">
        <v>1348</v>
      </c>
    </row>
    <row r="634" spans="1:12" x14ac:dyDescent="0.2">
      <c r="A634" s="3">
        <v>45133</v>
      </c>
      <c r="B634" s="1" t="s">
        <v>1194</v>
      </c>
      <c r="C634" s="1" t="s">
        <v>208</v>
      </c>
      <c r="D634" s="1">
        <v>294678</v>
      </c>
      <c r="E634" s="4">
        <v>520</v>
      </c>
      <c r="F634" s="3">
        <v>45133</v>
      </c>
      <c r="G634" s="10" t="s">
        <v>1338</v>
      </c>
      <c r="H634" s="10" t="s">
        <v>1416</v>
      </c>
      <c r="I634" s="1" t="s">
        <v>3457</v>
      </c>
      <c r="J634" s="1" t="s">
        <v>1417</v>
      </c>
      <c r="K634" s="1" t="s">
        <v>1348</v>
      </c>
    </row>
    <row r="635" spans="1:12" x14ac:dyDescent="0.2">
      <c r="A635" s="3">
        <v>45131</v>
      </c>
      <c r="B635" s="1" t="s">
        <v>1471</v>
      </c>
      <c r="C635" s="1" t="s">
        <v>208</v>
      </c>
      <c r="D635" s="18">
        <v>108069</v>
      </c>
      <c r="E635" s="4">
        <v>696.19</v>
      </c>
      <c r="F635" s="3">
        <v>45134</v>
      </c>
      <c r="G635" s="10" t="s">
        <v>1338</v>
      </c>
      <c r="H635" s="10" t="s">
        <v>1416</v>
      </c>
      <c r="I635" s="1" t="s">
        <v>3457</v>
      </c>
      <c r="J635" s="1" t="s">
        <v>1417</v>
      </c>
      <c r="K635" s="1" t="s">
        <v>1348</v>
      </c>
    </row>
    <row r="636" spans="1:12" x14ac:dyDescent="0.2">
      <c r="A636" s="3">
        <v>45134</v>
      </c>
      <c r="B636" s="1" t="s">
        <v>1479</v>
      </c>
      <c r="D636" s="18"/>
      <c r="E636" s="4">
        <v>100</v>
      </c>
      <c r="F636" s="3">
        <v>45134</v>
      </c>
      <c r="G636" s="10" t="s">
        <v>1338</v>
      </c>
      <c r="H636" s="10" t="s">
        <v>1416</v>
      </c>
      <c r="I636" s="1" t="s">
        <v>1481</v>
      </c>
      <c r="J636" s="1" t="s">
        <v>1417</v>
      </c>
      <c r="K636" s="1" t="s">
        <v>1348</v>
      </c>
      <c r="L636" s="10" t="s">
        <v>3380</v>
      </c>
    </row>
    <row r="637" spans="1:12" x14ac:dyDescent="0.2">
      <c r="A637" s="3">
        <v>45138</v>
      </c>
      <c r="B637" s="1" t="s">
        <v>1235</v>
      </c>
      <c r="C637" s="1" t="s">
        <v>151</v>
      </c>
      <c r="D637" s="57" t="s">
        <v>1431</v>
      </c>
      <c r="E637" s="22">
        <v>149</v>
      </c>
      <c r="F637" s="3">
        <v>45138</v>
      </c>
      <c r="G637" s="10" t="s">
        <v>1338</v>
      </c>
      <c r="H637" s="10" t="s">
        <v>1435</v>
      </c>
      <c r="I637" s="1" t="s">
        <v>1430</v>
      </c>
      <c r="J637" s="1" t="s">
        <v>1347</v>
      </c>
      <c r="K637" s="1" t="s">
        <v>1364</v>
      </c>
      <c r="L637" s="10" t="s">
        <v>1414</v>
      </c>
    </row>
    <row r="638" spans="1:12" x14ac:dyDescent="0.2">
      <c r="A638" s="3">
        <v>45138</v>
      </c>
      <c r="B638" s="1" t="s">
        <v>1424</v>
      </c>
      <c r="C638" s="1" t="s">
        <v>151</v>
      </c>
      <c r="D638" s="57" t="s">
        <v>3368</v>
      </c>
      <c r="E638" s="22">
        <v>310</v>
      </c>
      <c r="F638" s="3">
        <v>45138</v>
      </c>
      <c r="G638" s="10" t="s">
        <v>1338</v>
      </c>
      <c r="H638" s="10" t="s">
        <v>1339</v>
      </c>
      <c r="I638" s="1" t="s">
        <v>3457</v>
      </c>
      <c r="J638" s="1" t="s">
        <v>1417</v>
      </c>
      <c r="K638" s="1" t="s">
        <v>1348</v>
      </c>
      <c r="L638" s="10" t="s">
        <v>1414</v>
      </c>
    </row>
    <row r="639" spans="1:12" x14ac:dyDescent="0.2">
      <c r="A639" s="3">
        <v>45138</v>
      </c>
      <c r="B639" s="1" t="s">
        <v>3382</v>
      </c>
      <c r="C639" s="1" t="s">
        <v>208</v>
      </c>
      <c r="D639" s="23" t="s">
        <v>3446</v>
      </c>
      <c r="E639" s="22">
        <v>478.56</v>
      </c>
      <c r="F639" s="3">
        <v>45138</v>
      </c>
      <c r="G639" s="10" t="s">
        <v>1338</v>
      </c>
      <c r="H639" s="10" t="s">
        <v>1416</v>
      </c>
      <c r="I639" s="1" t="s">
        <v>3457</v>
      </c>
      <c r="J639" s="1" t="s">
        <v>1417</v>
      </c>
      <c r="K639" s="1" t="s">
        <v>1348</v>
      </c>
      <c r="L639" s="10" t="s">
        <v>1414</v>
      </c>
    </row>
    <row r="640" spans="1:12" x14ac:dyDescent="0.2">
      <c r="A640" s="3">
        <v>45138</v>
      </c>
      <c r="B640" s="1" t="s">
        <v>1418</v>
      </c>
      <c r="C640" s="1" t="s">
        <v>151</v>
      </c>
      <c r="D640" s="57" t="s">
        <v>1412</v>
      </c>
      <c r="E640" s="22">
        <v>786.4</v>
      </c>
      <c r="F640" s="3">
        <v>45138</v>
      </c>
      <c r="G640" s="10" t="s">
        <v>1338</v>
      </c>
      <c r="H640" s="10" t="s">
        <v>1416</v>
      </c>
      <c r="I640" s="1" t="s">
        <v>3457</v>
      </c>
      <c r="J640" s="1" t="s">
        <v>1417</v>
      </c>
      <c r="K640" s="1" t="s">
        <v>1348</v>
      </c>
      <c r="L640" s="10" t="s">
        <v>1414</v>
      </c>
    </row>
    <row r="641" spans="1:12" x14ac:dyDescent="0.2">
      <c r="A641" s="3">
        <v>45138</v>
      </c>
      <c r="B641" s="1" t="s">
        <v>1406</v>
      </c>
      <c r="C641" s="1" t="s">
        <v>1341</v>
      </c>
      <c r="D641" s="57" t="s">
        <v>1415</v>
      </c>
      <c r="E641" s="22">
        <v>3425.09</v>
      </c>
      <c r="F641" s="3">
        <v>45138</v>
      </c>
      <c r="G641" s="10" t="s">
        <v>1338</v>
      </c>
      <c r="H641" s="10" t="s">
        <v>1339</v>
      </c>
      <c r="I641" s="1" t="s">
        <v>3456</v>
      </c>
      <c r="J641" s="1" t="s">
        <v>1347</v>
      </c>
      <c r="K641" s="1" t="s">
        <v>1348</v>
      </c>
      <c r="L641" s="10" t="s">
        <v>1414</v>
      </c>
    </row>
    <row r="642" spans="1:12" x14ac:dyDescent="0.2">
      <c r="A642" s="3">
        <v>45138</v>
      </c>
      <c r="B642" s="1" t="s">
        <v>1407</v>
      </c>
      <c r="C642" s="1" t="s">
        <v>1341</v>
      </c>
      <c r="D642" s="57" t="s">
        <v>1412</v>
      </c>
      <c r="E642" s="22">
        <v>1778.25</v>
      </c>
      <c r="F642" s="3">
        <v>45138</v>
      </c>
      <c r="G642" s="10" t="s">
        <v>1338</v>
      </c>
      <c r="H642" s="10" t="s">
        <v>1339</v>
      </c>
      <c r="I642" s="1" t="s">
        <v>1413</v>
      </c>
      <c r="J642" s="1" t="s">
        <v>1347</v>
      </c>
      <c r="K642" s="1" t="s">
        <v>1348</v>
      </c>
      <c r="L642" s="10" t="s">
        <v>1414</v>
      </c>
    </row>
    <row r="643" spans="1:12" x14ac:dyDescent="0.2">
      <c r="A643" s="3">
        <v>45138</v>
      </c>
      <c r="B643" s="1" t="s">
        <v>3432</v>
      </c>
      <c r="E643" s="4">
        <v>6466.74</v>
      </c>
      <c r="F643" s="3">
        <v>45138</v>
      </c>
      <c r="G643" s="10" t="s">
        <v>1338</v>
      </c>
      <c r="H643" s="10" t="s">
        <v>1416</v>
      </c>
      <c r="I643" s="1" t="s">
        <v>1506</v>
      </c>
      <c r="J643" s="1" t="s">
        <v>1347</v>
      </c>
      <c r="K643" s="1" t="s">
        <v>1503</v>
      </c>
      <c r="L643" s="10" t="s">
        <v>1441</v>
      </c>
    </row>
    <row r="644" spans="1:12" x14ac:dyDescent="0.2">
      <c r="A644" s="3">
        <v>45138</v>
      </c>
      <c r="B644" s="1" t="s">
        <v>3438</v>
      </c>
      <c r="E644" s="4">
        <v>1143.2</v>
      </c>
      <c r="F644" s="3">
        <v>45138</v>
      </c>
      <c r="G644" s="10" t="s">
        <v>1338</v>
      </c>
      <c r="H644" s="10" t="s">
        <v>1416</v>
      </c>
      <c r="I644" s="1" t="s">
        <v>3428</v>
      </c>
      <c r="J644" s="1" t="s">
        <v>1347</v>
      </c>
      <c r="K644" s="1" t="s">
        <v>1503</v>
      </c>
      <c r="L644" s="10" t="s">
        <v>1441</v>
      </c>
    </row>
    <row r="645" spans="1:12" x14ac:dyDescent="0.2">
      <c r="A645" s="3">
        <v>45138</v>
      </c>
      <c r="B645" s="1" t="s">
        <v>3429</v>
      </c>
      <c r="E645" s="4">
        <v>142.16</v>
      </c>
      <c r="F645" s="3">
        <v>45138</v>
      </c>
      <c r="G645" s="10" t="s">
        <v>1338</v>
      </c>
      <c r="H645" s="10" t="s">
        <v>1416</v>
      </c>
      <c r="I645" s="1" t="s">
        <v>3428</v>
      </c>
      <c r="J645" s="1" t="s">
        <v>1347</v>
      </c>
      <c r="K645" s="1" t="s">
        <v>1503</v>
      </c>
      <c r="L645" s="10" t="s">
        <v>1441</v>
      </c>
    </row>
    <row r="646" spans="1:12" x14ac:dyDescent="0.2">
      <c r="A646" s="3">
        <v>45138</v>
      </c>
      <c r="B646" s="1" t="s">
        <v>3449</v>
      </c>
      <c r="E646" s="4">
        <v>455</v>
      </c>
      <c r="F646" s="3">
        <v>45138</v>
      </c>
      <c r="G646" s="10" t="s">
        <v>1338</v>
      </c>
      <c r="H646" s="10" t="s">
        <v>1416</v>
      </c>
      <c r="I646" s="1" t="s">
        <v>3412</v>
      </c>
      <c r="J646" s="1" t="s">
        <v>1347</v>
      </c>
      <c r="K646" s="1" t="s">
        <v>1503</v>
      </c>
      <c r="L646" s="10" t="s">
        <v>3450</v>
      </c>
    </row>
    <row r="647" spans="1:12" x14ac:dyDescent="0.2">
      <c r="A647" s="3">
        <v>45138</v>
      </c>
      <c r="B647" s="1" t="s">
        <v>1428</v>
      </c>
      <c r="C647" s="1" t="s">
        <v>151</v>
      </c>
      <c r="D647" s="57" t="s">
        <v>1429</v>
      </c>
      <c r="E647" s="22">
        <v>71.86</v>
      </c>
      <c r="F647" s="3">
        <v>45138</v>
      </c>
      <c r="G647" s="10" t="s">
        <v>1338</v>
      </c>
      <c r="H647" s="10" t="s">
        <v>1416</v>
      </c>
      <c r="I647" s="1" t="s">
        <v>1341</v>
      </c>
      <c r="J647" s="1" t="s">
        <v>1347</v>
      </c>
      <c r="K647" s="1" t="s">
        <v>1516</v>
      </c>
      <c r="L647" s="10" t="s">
        <v>1414</v>
      </c>
    </row>
    <row r="648" spans="1:12" x14ac:dyDescent="0.2">
      <c r="A648" s="3">
        <v>45110</v>
      </c>
      <c r="B648" s="1" t="s">
        <v>1163</v>
      </c>
      <c r="C648" s="1" t="s">
        <v>1341</v>
      </c>
      <c r="D648" s="1"/>
      <c r="E648" s="4">
        <v>14042.12</v>
      </c>
      <c r="F648" s="3">
        <v>45110</v>
      </c>
      <c r="G648" s="10" t="s">
        <v>1338</v>
      </c>
      <c r="H648" s="10" t="s">
        <v>1416</v>
      </c>
      <c r="I648" s="1" t="s">
        <v>1436</v>
      </c>
      <c r="J648" s="1" t="s">
        <v>1347</v>
      </c>
      <c r="K648" s="1" t="s">
        <v>1348</v>
      </c>
    </row>
    <row r="649" spans="1:12" x14ac:dyDescent="0.2">
      <c r="A649" s="3">
        <v>45064</v>
      </c>
      <c r="B649" s="1" t="s">
        <v>1163</v>
      </c>
      <c r="C649" s="1" t="s">
        <v>1341</v>
      </c>
      <c r="D649" s="1"/>
      <c r="E649" s="4">
        <v>11245.88</v>
      </c>
      <c r="F649" s="3">
        <v>45064</v>
      </c>
      <c r="G649" s="10" t="s">
        <v>1338</v>
      </c>
      <c r="H649" s="10" t="s">
        <v>1416</v>
      </c>
      <c r="I649" s="1" t="s">
        <v>1436</v>
      </c>
      <c r="J649" s="1" t="s">
        <v>1347</v>
      </c>
      <c r="K649" s="1" t="s">
        <v>1348</v>
      </c>
    </row>
    <row r="650" spans="1:12" x14ac:dyDescent="0.2">
      <c r="A650" s="3">
        <v>45095</v>
      </c>
      <c r="B650" s="1" t="s">
        <v>1163</v>
      </c>
      <c r="C650" s="1" t="s">
        <v>1341</v>
      </c>
      <c r="D650" s="1"/>
      <c r="E650" s="4">
        <v>23325.16</v>
      </c>
      <c r="F650" s="3">
        <v>45095</v>
      </c>
      <c r="G650" s="10" t="s">
        <v>1338</v>
      </c>
      <c r="H650" s="10" t="s">
        <v>1416</v>
      </c>
      <c r="I650" s="1" t="s">
        <v>1436</v>
      </c>
      <c r="J650" s="1" t="s">
        <v>1347</v>
      </c>
      <c r="K650" s="1" t="s">
        <v>1348</v>
      </c>
    </row>
    <row r="651" spans="1:12" x14ac:dyDescent="0.2">
      <c r="A651" s="3">
        <v>45107</v>
      </c>
      <c r="B651" s="1" t="s">
        <v>1235</v>
      </c>
      <c r="D651" s="1"/>
      <c r="E651" s="4">
        <v>149.9</v>
      </c>
      <c r="F651" s="3">
        <v>45107</v>
      </c>
      <c r="G651" s="10" t="s">
        <v>1338</v>
      </c>
      <c r="H651" s="10" t="s">
        <v>1416</v>
      </c>
      <c r="I651" s="1" t="s">
        <v>1430</v>
      </c>
      <c r="J651" s="1" t="s">
        <v>1347</v>
      </c>
      <c r="K651" s="1" t="s">
        <v>1364</v>
      </c>
    </row>
    <row r="652" spans="1:12" x14ac:dyDescent="0.2">
      <c r="A652" s="3">
        <v>45107</v>
      </c>
      <c r="B652" s="1" t="s">
        <v>1236</v>
      </c>
      <c r="D652" s="1"/>
      <c r="E652" s="4">
        <v>3425.09</v>
      </c>
      <c r="F652" s="3">
        <v>45107</v>
      </c>
      <c r="G652" s="10" t="s">
        <v>1338</v>
      </c>
      <c r="H652" s="10" t="s">
        <v>1339</v>
      </c>
      <c r="I652" s="1" t="s">
        <v>3456</v>
      </c>
      <c r="J652" s="1" t="s">
        <v>1347</v>
      </c>
      <c r="K652" s="1" t="s">
        <v>1348</v>
      </c>
    </row>
    <row r="653" spans="1:12" x14ac:dyDescent="0.2">
      <c r="A653" s="3">
        <v>45107</v>
      </c>
      <c r="B653" s="1" t="s">
        <v>1237</v>
      </c>
      <c r="D653" s="19" t="s">
        <v>3401</v>
      </c>
      <c r="E653" s="4">
        <v>310</v>
      </c>
      <c r="F653" s="3">
        <v>45107</v>
      </c>
      <c r="G653" s="10" t="s">
        <v>1338</v>
      </c>
      <c r="H653" s="10" t="s">
        <v>1339</v>
      </c>
      <c r="I653" s="1" t="s">
        <v>3457</v>
      </c>
      <c r="J653" s="1" t="s">
        <v>1417</v>
      </c>
      <c r="K653" s="1" t="s">
        <v>1348</v>
      </c>
    </row>
    <row r="654" spans="1:12" x14ac:dyDescent="0.2">
      <c r="A654" s="3">
        <v>45107</v>
      </c>
      <c r="B654" s="1" t="s">
        <v>1238</v>
      </c>
      <c r="C654" s="1" t="s">
        <v>1341</v>
      </c>
      <c r="D654" s="21" t="s">
        <v>1412</v>
      </c>
      <c r="E654" s="4">
        <v>1778.25</v>
      </c>
      <c r="F654" s="3">
        <v>45107</v>
      </c>
      <c r="G654" s="10" t="s">
        <v>1338</v>
      </c>
      <c r="H654" s="10" t="s">
        <v>1339</v>
      </c>
      <c r="I654" s="1" t="s">
        <v>1413</v>
      </c>
      <c r="J654" s="1" t="s">
        <v>1347</v>
      </c>
      <c r="K654" s="1" t="s">
        <v>1348</v>
      </c>
      <c r="L654" s="10" t="s">
        <v>1349</v>
      </c>
    </row>
    <row r="655" spans="1:12" x14ac:dyDescent="0.2">
      <c r="A655" s="3">
        <v>45107</v>
      </c>
      <c r="B655" s="1" t="s">
        <v>1239</v>
      </c>
      <c r="D655" s="1"/>
      <c r="E655" s="4">
        <v>786.4</v>
      </c>
      <c r="F655" s="3">
        <v>45107</v>
      </c>
      <c r="G655" s="10" t="s">
        <v>1338</v>
      </c>
      <c r="H655" s="10" t="s">
        <v>1416</v>
      </c>
      <c r="I655" s="1" t="s">
        <v>3457</v>
      </c>
      <c r="J655" s="1" t="s">
        <v>1417</v>
      </c>
      <c r="K655" s="1" t="s">
        <v>1348</v>
      </c>
    </row>
    <row r="656" spans="1:12" x14ac:dyDescent="0.2">
      <c r="A656" s="3">
        <v>45120</v>
      </c>
      <c r="B656" s="1" t="s">
        <v>3367</v>
      </c>
      <c r="D656" s="1"/>
      <c r="E656" s="4">
        <v>310</v>
      </c>
      <c r="F656" s="3">
        <v>45120</v>
      </c>
      <c r="G656" s="10" t="s">
        <v>1338</v>
      </c>
      <c r="H656" s="10" t="s">
        <v>1339</v>
      </c>
      <c r="I656" s="1" t="s">
        <v>3457</v>
      </c>
      <c r="J656" s="1" t="s">
        <v>1417</v>
      </c>
      <c r="K656" s="1" t="s">
        <v>1348</v>
      </c>
    </row>
    <row r="657" spans="1:12" x14ac:dyDescent="0.2">
      <c r="A657" s="3">
        <v>45120</v>
      </c>
      <c r="B657" s="1" t="s">
        <v>1186</v>
      </c>
      <c r="D657" s="1"/>
      <c r="E657" s="4">
        <v>4656.21</v>
      </c>
      <c r="F657" s="3">
        <v>45120</v>
      </c>
      <c r="G657" s="10" t="s">
        <v>1338</v>
      </c>
      <c r="H657" s="10" t="s">
        <v>1339</v>
      </c>
      <c r="I657" s="1" t="s">
        <v>3456</v>
      </c>
      <c r="J657" s="1" t="s">
        <v>1347</v>
      </c>
      <c r="K657" s="1" t="s">
        <v>1348</v>
      </c>
    </row>
    <row r="658" spans="1:12" x14ac:dyDescent="0.2">
      <c r="A658" s="3">
        <v>45125</v>
      </c>
      <c r="B658" s="1" t="s">
        <v>1163</v>
      </c>
      <c r="C658" s="1" t="s">
        <v>1341</v>
      </c>
      <c r="D658" s="1"/>
      <c r="E658" s="4">
        <v>20073.53</v>
      </c>
      <c r="F658" s="3">
        <v>45125</v>
      </c>
      <c r="G658" s="10" t="s">
        <v>1338</v>
      </c>
      <c r="H658" s="10" t="s">
        <v>1416</v>
      </c>
      <c r="I658" s="1" t="s">
        <v>1436</v>
      </c>
      <c r="J658" s="1" t="s">
        <v>1347</v>
      </c>
      <c r="K658" s="1" t="s">
        <v>1348</v>
      </c>
    </row>
    <row r="659" spans="1:12" x14ac:dyDescent="0.2">
      <c r="A659" s="3">
        <v>45129</v>
      </c>
      <c r="B659" s="1" t="s">
        <v>1191</v>
      </c>
      <c r="D659" s="1"/>
      <c r="E659" s="4">
        <v>448</v>
      </c>
      <c r="F659" s="3">
        <v>45129</v>
      </c>
      <c r="G659" s="10" t="s">
        <v>1338</v>
      </c>
      <c r="H659" s="10" t="s">
        <v>1416</v>
      </c>
      <c r="I659" s="1" t="s">
        <v>3457</v>
      </c>
      <c r="J659" s="1" t="s">
        <v>1417</v>
      </c>
      <c r="K659" s="1" t="s">
        <v>1348</v>
      </c>
    </row>
    <row r="660" spans="1:12" x14ac:dyDescent="0.2">
      <c r="A660" s="3">
        <v>45131</v>
      </c>
      <c r="B660" s="1" t="s">
        <v>1192</v>
      </c>
      <c r="C660" s="1" t="s">
        <v>151</v>
      </c>
      <c r="D660" s="19" t="s">
        <v>1412</v>
      </c>
      <c r="E660" s="4">
        <v>1805.69</v>
      </c>
      <c r="F660" s="3">
        <v>45131</v>
      </c>
      <c r="G660" s="10" t="s">
        <v>1338</v>
      </c>
      <c r="H660" s="10" t="s">
        <v>1416</v>
      </c>
      <c r="I660" s="1" t="s">
        <v>1434</v>
      </c>
      <c r="J660" s="1" t="s">
        <v>1347</v>
      </c>
      <c r="K660" s="1" t="s">
        <v>1348</v>
      </c>
    </row>
    <row r="661" spans="1:12" x14ac:dyDescent="0.2">
      <c r="A661" s="3">
        <v>45131</v>
      </c>
      <c r="B661" s="1" t="s">
        <v>1193</v>
      </c>
      <c r="D661" s="1"/>
      <c r="E661" s="4">
        <v>6043.39</v>
      </c>
      <c r="F661" s="3">
        <v>45131</v>
      </c>
      <c r="G661" s="10" t="s">
        <v>1338</v>
      </c>
      <c r="H661" s="10" t="s">
        <v>1339</v>
      </c>
      <c r="I661" s="1" t="s">
        <v>3456</v>
      </c>
      <c r="J661" s="1" t="s">
        <v>1347</v>
      </c>
      <c r="K661" s="1" t="s">
        <v>1348</v>
      </c>
    </row>
    <row r="662" spans="1:12" x14ac:dyDescent="0.2">
      <c r="A662" s="3">
        <v>45135</v>
      </c>
      <c r="B662" s="1" t="s">
        <v>3384</v>
      </c>
      <c r="C662" s="1" t="s">
        <v>151</v>
      </c>
      <c r="D662" s="7"/>
      <c r="E662" s="4">
        <v>65.599999999999994</v>
      </c>
      <c r="F662" s="3">
        <v>45135</v>
      </c>
      <c r="G662" s="10" t="s">
        <v>1338</v>
      </c>
      <c r="H662" s="10" t="s">
        <v>1435</v>
      </c>
      <c r="I662" s="1" t="s">
        <v>3458</v>
      </c>
      <c r="J662" s="1" t="s">
        <v>1347</v>
      </c>
      <c r="K662" s="1" t="s">
        <v>1364</v>
      </c>
      <c r="L662" s="10" t="s">
        <v>3385</v>
      </c>
    </row>
  </sheetData>
  <phoneticPr fontId="3" type="noConversion"/>
  <conditionalFormatting sqref="G2:G662">
    <cfRule type="containsText" dxfId="170" priority="1" operator="containsText" text="A PAGAR">
      <formula>NOT(ISERROR(SEARCH("A PAGAR",G2)))</formula>
    </cfRule>
    <cfRule type="containsText" dxfId="169" priority="2" operator="containsText" text="PAGO">
      <formula>NOT(ISERROR(SEARCH("PAGO",G2)))</formula>
    </cfRule>
  </conditionalFormatting>
  <dataValidations count="5">
    <dataValidation type="list" allowBlank="1" showInputMessage="1" showErrorMessage="1" sqref="B617 C2:C662" xr:uid="{60B75D2B-F79F-4344-A21D-76831E964480}">
      <formula1>"NF,S/N,OUTROS"</formula1>
    </dataValidation>
    <dataValidation type="list" allowBlank="1" showInputMessage="1" showErrorMessage="1" sqref="J2:J662" xr:uid="{AE8C8144-F0FD-4125-BF28-C136B06F201D}">
      <formula1>"FIXA,VARIÁVEL"</formula1>
    </dataValidation>
    <dataValidation type="list" allowBlank="1" showInputMessage="1" showErrorMessage="1" sqref="H2:H662" xr:uid="{5D06A53A-7667-4F02-A020-5B4A5019D331}">
      <formula1>"À VISTA,PARCELAMENTO,PROVISÃO"</formula1>
    </dataValidation>
    <dataValidation type="list" allowBlank="1" showInputMessage="1" showErrorMessage="1" sqref="G2:G662" xr:uid="{C2B97D39-AF8A-46BF-9D54-DE8AF5FA60E9}">
      <formula1>"A PAGAR,PAGO"</formula1>
    </dataValidation>
    <dataValidation type="list" allowBlank="1" showInputMessage="1" showErrorMessage="1" sqref="K2:K662" xr:uid="{65F898ED-F6AF-48EF-8D73-757C0D9B2BD6}">
      <formula1>"ADM,DIRETORIA,OPERACIONAL,RH, USO COLETIVO"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1E39C-14C2-4B63-8018-8F832C7DFB22}">
  <sheetPr codeName="Planilha5"/>
  <dimension ref="A1:AI1583"/>
  <sheetViews>
    <sheetView topLeftCell="N1" workbookViewId="0">
      <selection activeCell="V27" sqref="V27"/>
    </sheetView>
  </sheetViews>
  <sheetFormatPr defaultColWidth="16.5703125" defaultRowHeight="12.75" x14ac:dyDescent="0.2"/>
  <cols>
    <col min="1" max="1" width="10.5703125" style="1" bestFit="1" customWidth="1"/>
    <col min="2" max="2" width="6.28515625" style="1" bestFit="1" customWidth="1"/>
    <col min="3" max="3" width="22.5703125" style="1" customWidth="1"/>
    <col min="4" max="4" width="19.42578125" style="1" customWidth="1"/>
    <col min="5" max="5" width="18" style="1" bestFit="1" customWidth="1"/>
    <col min="6" max="6" width="9" style="1" customWidth="1"/>
    <col min="7" max="7" width="6.140625" style="1" customWidth="1"/>
    <col min="8" max="8" width="10.42578125" style="1" bestFit="1" customWidth="1"/>
    <col min="9" max="9" width="11.140625" style="4" bestFit="1" customWidth="1"/>
    <col min="10" max="10" width="3.140625" style="1" customWidth="1"/>
    <col min="11" max="11" width="11" style="1" bestFit="1" customWidth="1"/>
    <col min="12" max="12" width="9" style="1" bestFit="1" customWidth="1"/>
    <col min="13" max="13" width="10.7109375" style="1" bestFit="1" customWidth="1"/>
    <col min="14" max="14" width="5.42578125" style="1" customWidth="1"/>
    <col min="15" max="15" width="7.42578125" style="1" customWidth="1"/>
    <col min="16" max="16" width="11.7109375" style="1" bestFit="1" customWidth="1"/>
    <col min="17" max="17" width="15.42578125" style="1" bestFit="1" customWidth="1"/>
    <col min="18" max="18" width="11.140625" style="1" bestFit="1" customWidth="1"/>
    <col min="19" max="19" width="12" style="1" bestFit="1" customWidth="1"/>
    <col min="20" max="20" width="11.5703125" style="1" bestFit="1" customWidth="1"/>
    <col min="21" max="22" width="16.5703125" style="1"/>
    <col min="23" max="23" width="16.42578125" style="1" bestFit="1" customWidth="1"/>
    <col min="24" max="24" width="12.42578125" style="1" bestFit="1" customWidth="1"/>
    <col min="25" max="25" width="16.5703125" style="1"/>
    <col min="26" max="26" width="26" style="1" bestFit="1" customWidth="1"/>
    <col min="27" max="33" width="11" style="1" bestFit="1" customWidth="1"/>
    <col min="34" max="34" width="12.42578125" style="1" bestFit="1" customWidth="1"/>
    <col min="35" max="35" width="6.7109375" style="1" bestFit="1" customWidth="1"/>
    <col min="36" max="16384" width="16.5703125" style="1"/>
  </cols>
  <sheetData>
    <row r="1" spans="1:26" x14ac:dyDescent="0.2">
      <c r="A1" s="1" t="s">
        <v>1519</v>
      </c>
      <c r="B1" s="1" t="s">
        <v>1520</v>
      </c>
      <c r="C1" s="1" t="s">
        <v>1521</v>
      </c>
      <c r="D1" s="1" t="s">
        <v>1522</v>
      </c>
      <c r="E1" s="1" t="s">
        <v>1523</v>
      </c>
      <c r="F1" s="1" t="s">
        <v>1524</v>
      </c>
      <c r="G1" s="1" t="s">
        <v>1525</v>
      </c>
      <c r="H1" s="1" t="s">
        <v>1526</v>
      </c>
      <c r="I1" s="4" t="s">
        <v>1140</v>
      </c>
      <c r="J1" s="1" t="s">
        <v>1527</v>
      </c>
      <c r="K1" s="1" t="s">
        <v>1528</v>
      </c>
      <c r="L1" s="1" t="s">
        <v>1325</v>
      </c>
      <c r="M1" s="1" t="s">
        <v>3365</v>
      </c>
      <c r="N1" s="1" t="s">
        <v>3366</v>
      </c>
      <c r="O1" s="1" t="s">
        <v>1334</v>
      </c>
      <c r="P1" s="1" t="s">
        <v>1335</v>
      </c>
      <c r="Q1" s="1" t="s">
        <v>3360</v>
      </c>
      <c r="R1" s="1" t="s">
        <v>1132</v>
      </c>
      <c r="S1" s="1" t="s">
        <v>3421</v>
      </c>
      <c r="T1" s="1" t="s">
        <v>3422</v>
      </c>
      <c r="V1" s="6" t="s">
        <v>3360</v>
      </c>
      <c r="W1" s="1" t="s">
        <v>3363</v>
      </c>
      <c r="Y1" s="1" t="s">
        <v>210</v>
      </c>
      <c r="Z1" s="1" t="s">
        <v>1132</v>
      </c>
    </row>
    <row r="2" spans="1:26" x14ac:dyDescent="0.2">
      <c r="A2" s="3">
        <v>44327</v>
      </c>
      <c r="B2" s="1" t="s">
        <v>1529</v>
      </c>
      <c r="C2" s="1" t="s">
        <v>1530</v>
      </c>
      <c r="D2" s="1" t="s">
        <v>1531</v>
      </c>
      <c r="E2" s="1" t="s">
        <v>1532</v>
      </c>
      <c r="F2" s="3">
        <v>44349</v>
      </c>
      <c r="H2" s="1">
        <v>24</v>
      </c>
      <c r="I2" s="4">
        <v>4400</v>
      </c>
      <c r="J2" s="1" t="s">
        <v>224</v>
      </c>
      <c r="K2" s="3">
        <v>44349</v>
      </c>
      <c r="L2" s="1" t="s">
        <v>1338</v>
      </c>
      <c r="M2" s="1" t="str">
        <f>TEXT(BRF_Boleto_Notas[[#This Row],[DATA ]],"AAAA")</f>
        <v>2021</v>
      </c>
      <c r="N2" s="1" t="str">
        <f>UPPER(TEXT(BRF_Boleto_Notas[[#This Row],[DATA ]],"MMM"))</f>
        <v>MAI</v>
      </c>
      <c r="O2" s="1" t="str">
        <f>TEXT(BRF_Boleto_Notas[[#This Row],[DATA VENCIMENTO]],"AAAA")</f>
        <v>2021</v>
      </c>
      <c r="P2" s="1" t="str">
        <f>UPPER(TEXT(BRF_Boleto_Notas[[#This Row],[DATA VENCIMENTO]],"MMM"))</f>
        <v>JUN</v>
      </c>
      <c r="Q2" s="1" t="str">
        <f>IFERROR(INDEX(BRF_TIPO_SERV[DESCRIÇAO],MATCH(BRF_Boleto_Notas[[#This Row],[CAT]],BRF_TIPO_SERV[TIPOS DE SERV.],0)),"")</f>
        <v>VIAGEM</v>
      </c>
      <c r="R2" s="1">
        <f>IFERROR(INDEX(BRF_MÊS_NOTA[NUN_MÊS],MATCH(BRF_Boleto_Notas[[#This Row],[MÊS_VENC]],BRF_MÊS_NOTA[MÊS],0)),"")</f>
        <v>6</v>
      </c>
      <c r="S2" s="1" t="str">
        <f>IF(BRF_Boleto_Notas[[#This Row],[PAGO DIA]]="","",TEXT(BRF_Boleto_Notas[[#This Row],[PAGO DIA]],"AAAA"))</f>
        <v>2021</v>
      </c>
      <c r="T2" s="1" t="str">
        <f>UPPER(TEXT(BRF_Boleto_Notas[[#This Row],[PAGO DIA]],"MMM"))</f>
        <v>JUN</v>
      </c>
      <c r="V2" s="7" t="s">
        <v>2401</v>
      </c>
      <c r="W2" s="56" t="s">
        <v>2402</v>
      </c>
      <c r="Y2" s="1" t="s">
        <v>1120</v>
      </c>
      <c r="Z2" s="1">
        <v>1</v>
      </c>
    </row>
    <row r="3" spans="1:26" x14ac:dyDescent="0.2">
      <c r="A3" s="3">
        <v>44329</v>
      </c>
      <c r="B3" s="1" t="s">
        <v>1529</v>
      </c>
      <c r="C3" s="1" t="s">
        <v>1530</v>
      </c>
      <c r="D3" s="1" t="s">
        <v>1531</v>
      </c>
      <c r="E3" s="1" t="s">
        <v>1532</v>
      </c>
      <c r="F3" s="3">
        <v>44350</v>
      </c>
      <c r="G3" s="1">
        <v>28</v>
      </c>
      <c r="H3" s="1">
        <v>25</v>
      </c>
      <c r="I3" s="4">
        <v>4400</v>
      </c>
      <c r="J3" s="1" t="s">
        <v>224</v>
      </c>
      <c r="K3" s="3">
        <v>44351</v>
      </c>
      <c r="L3" s="1" t="s">
        <v>1338</v>
      </c>
      <c r="M3" s="1" t="str">
        <f>TEXT(BRF_Boleto_Notas[[#This Row],[DATA ]],"AAAA")</f>
        <v>2021</v>
      </c>
      <c r="N3" s="1" t="str">
        <f>UPPER(TEXT(BRF_Boleto_Notas[[#This Row],[DATA ]],"MMM"))</f>
        <v>MAI</v>
      </c>
      <c r="O3" s="1" t="str">
        <f>TEXT(BRF_Boleto_Notas[[#This Row],[DATA VENCIMENTO]],"AAAA")</f>
        <v>2021</v>
      </c>
      <c r="P3" s="1" t="str">
        <f>UPPER(TEXT(BRF_Boleto_Notas[[#This Row],[DATA VENCIMENTO]],"MMM"))</f>
        <v>JUN</v>
      </c>
      <c r="Q3" s="1" t="str">
        <f>IFERROR(INDEX(BRF_TIPO_SERV[DESCRIÇAO],MATCH(BRF_Boleto_Notas[[#This Row],[CAT]],BRF_TIPO_SERV[TIPOS DE SERV.],0)),"")</f>
        <v>VIAGEM</v>
      </c>
      <c r="R3" s="1">
        <f>IFERROR(INDEX(BRF_MÊS_NOTA[NUN_MÊS],MATCH(BRF_Boleto_Notas[[#This Row],[MÊS_VENC]],BRF_MÊS_NOTA[MÊS],0)),"")</f>
        <v>6</v>
      </c>
      <c r="S3" s="1" t="str">
        <f>IF(BRF_Boleto_Notas[[#This Row],[PAGO DIA]]="","",TEXT(BRF_Boleto_Notas[[#This Row],[PAGO DIA]],"AAAA"))</f>
        <v>2021</v>
      </c>
      <c r="T3" s="1" t="str">
        <f>UPPER(TEXT(BRF_Boleto_Notas[[#This Row],[PAGO DIA]],"MMM"))</f>
        <v>JUN</v>
      </c>
      <c r="V3" s="7" t="s">
        <v>2922</v>
      </c>
      <c r="W3" s="56" t="s">
        <v>3362</v>
      </c>
      <c r="Y3" s="1" t="s">
        <v>1121</v>
      </c>
      <c r="Z3" s="1">
        <v>2</v>
      </c>
    </row>
    <row r="4" spans="1:26" x14ac:dyDescent="0.2">
      <c r="A4" s="3">
        <v>44328</v>
      </c>
      <c r="B4" s="1" t="s">
        <v>1529</v>
      </c>
      <c r="C4" s="1" t="s">
        <v>1533</v>
      </c>
      <c r="D4" s="1" t="s">
        <v>1531</v>
      </c>
      <c r="E4" s="1" t="s">
        <v>85</v>
      </c>
      <c r="F4" s="3">
        <v>44340</v>
      </c>
      <c r="G4" s="1">
        <v>29</v>
      </c>
      <c r="H4" s="1">
        <v>26</v>
      </c>
      <c r="I4" s="4">
        <v>2800</v>
      </c>
      <c r="J4" s="1" t="s">
        <v>224</v>
      </c>
      <c r="K4" s="3">
        <v>44340</v>
      </c>
      <c r="L4" s="1" t="s">
        <v>1338</v>
      </c>
      <c r="M4" s="1" t="str">
        <f>TEXT(BRF_Boleto_Notas[[#This Row],[DATA ]],"AAAA")</f>
        <v>2021</v>
      </c>
      <c r="N4" s="1" t="str">
        <f>UPPER(TEXT(BRF_Boleto_Notas[[#This Row],[DATA ]],"MMM"))</f>
        <v>MAI</v>
      </c>
      <c r="O4" s="1" t="str">
        <f>TEXT(BRF_Boleto_Notas[[#This Row],[DATA VENCIMENTO]],"AAAA")</f>
        <v>2021</v>
      </c>
      <c r="P4" s="1" t="str">
        <f>UPPER(TEXT(BRF_Boleto_Notas[[#This Row],[DATA VENCIMENTO]],"MMM"))</f>
        <v>MAI</v>
      </c>
      <c r="Q4" s="1" t="str">
        <f>IFERROR(INDEX(BRF_TIPO_SERV[DESCRIÇAO],MATCH(BRF_Boleto_Notas[[#This Row],[CAT]],BRF_TIPO_SERV[TIPOS DE SERV.],0)),"")</f>
        <v>VIAGEM</v>
      </c>
      <c r="R4" s="1">
        <f>IFERROR(INDEX(BRF_MÊS_NOTA[NUN_MÊS],MATCH(BRF_Boleto_Notas[[#This Row],[MÊS_VENC]],BRF_MÊS_NOTA[MÊS],0)),"")</f>
        <v>5</v>
      </c>
      <c r="S4" s="1" t="str">
        <f>IF(BRF_Boleto_Notas[[#This Row],[PAGO DIA]]="","",TEXT(BRF_Boleto_Notas[[#This Row],[PAGO DIA]],"AAAA"))</f>
        <v>2021</v>
      </c>
      <c r="T4" s="1" t="str">
        <f>UPPER(TEXT(BRF_Boleto_Notas[[#This Row],[PAGO DIA]],"MMM"))</f>
        <v>MAI</v>
      </c>
      <c r="V4" s="7" t="s">
        <v>1534</v>
      </c>
      <c r="W4" s="56" t="s">
        <v>3361</v>
      </c>
      <c r="Y4" s="1" t="s">
        <v>1122</v>
      </c>
      <c r="Z4" s="1">
        <v>3</v>
      </c>
    </row>
    <row r="5" spans="1:26" x14ac:dyDescent="0.2">
      <c r="A5" s="3">
        <v>44331</v>
      </c>
      <c r="B5" s="1" t="s">
        <v>1534</v>
      </c>
      <c r="C5" s="1" t="s">
        <v>1546</v>
      </c>
      <c r="D5" s="1" t="s">
        <v>1531</v>
      </c>
      <c r="E5" s="1" t="s">
        <v>85</v>
      </c>
      <c r="F5" s="3">
        <v>44343</v>
      </c>
      <c r="G5" s="1">
        <v>30</v>
      </c>
      <c r="H5" s="1">
        <v>27</v>
      </c>
      <c r="I5" s="4">
        <v>300</v>
      </c>
      <c r="J5" s="1" t="s">
        <v>224</v>
      </c>
      <c r="K5" s="3">
        <v>44343</v>
      </c>
      <c r="L5" s="1" t="s">
        <v>1338</v>
      </c>
      <c r="M5" s="1" t="str">
        <f>TEXT(BRF_Boleto_Notas[[#This Row],[DATA ]],"AAAA")</f>
        <v>2021</v>
      </c>
      <c r="N5" s="1" t="str">
        <f>UPPER(TEXT(BRF_Boleto_Notas[[#This Row],[DATA ]],"MMM"))</f>
        <v>MAI</v>
      </c>
      <c r="O5" s="1" t="str">
        <f>TEXT(BRF_Boleto_Notas[[#This Row],[DATA VENCIMENTO]],"AAAA")</f>
        <v>2021</v>
      </c>
      <c r="P5" s="1" t="str">
        <f>UPPER(TEXT(BRF_Boleto_Notas[[#This Row],[DATA VENCIMENTO]],"MMM"))</f>
        <v>MAI</v>
      </c>
      <c r="Q5" s="1" t="str">
        <f>IFERROR(INDEX(BRF_TIPO_SERV[DESCRIÇAO],MATCH(BRF_Boleto_Notas[[#This Row],[CAT]],BRF_TIPO_SERV[TIPOS DE SERV.],0)),"")</f>
        <v>FRETE EXTRAS</v>
      </c>
      <c r="R5" s="1">
        <f>IFERROR(INDEX(BRF_MÊS_NOTA[NUN_MÊS],MATCH(BRF_Boleto_Notas[[#This Row],[MÊS_VENC]],BRF_MÊS_NOTA[MÊS],0)),"")</f>
        <v>5</v>
      </c>
      <c r="S5" s="1" t="str">
        <f>IF(BRF_Boleto_Notas[[#This Row],[PAGO DIA]]="","",TEXT(BRF_Boleto_Notas[[#This Row],[PAGO DIA]],"AAAA"))</f>
        <v>2021</v>
      </c>
      <c r="T5" s="1" t="str">
        <f>UPPER(TEXT(BRF_Boleto_Notas[[#This Row],[PAGO DIA]],"MMM"))</f>
        <v>MAI</v>
      </c>
      <c r="V5" s="7" t="s">
        <v>2886</v>
      </c>
      <c r="W5" s="56" t="s">
        <v>1130</v>
      </c>
      <c r="Y5" s="1" t="s">
        <v>1123</v>
      </c>
      <c r="Z5" s="1">
        <v>4</v>
      </c>
    </row>
    <row r="6" spans="1:26" x14ac:dyDescent="0.2">
      <c r="A6" s="3">
        <v>44335</v>
      </c>
      <c r="B6" s="1" t="s">
        <v>1534</v>
      </c>
      <c r="C6" s="1" t="s">
        <v>3317</v>
      </c>
      <c r="D6" s="1" t="s">
        <v>1531</v>
      </c>
      <c r="E6" s="1" t="s">
        <v>1537</v>
      </c>
      <c r="F6" s="3">
        <v>44342</v>
      </c>
      <c r="G6" s="1">
        <v>31</v>
      </c>
      <c r="H6" s="1">
        <v>28</v>
      </c>
      <c r="I6" s="4">
        <v>250</v>
      </c>
      <c r="J6" s="1" t="s">
        <v>224</v>
      </c>
      <c r="K6" s="3">
        <v>44342</v>
      </c>
      <c r="L6" s="1" t="s">
        <v>1338</v>
      </c>
      <c r="M6" s="1" t="str">
        <f>TEXT(BRF_Boleto_Notas[[#This Row],[DATA ]],"AAAA")</f>
        <v>2021</v>
      </c>
      <c r="N6" s="1" t="str">
        <f>UPPER(TEXT(BRF_Boleto_Notas[[#This Row],[DATA ]],"MMM"))</f>
        <v>MAI</v>
      </c>
      <c r="O6" s="1" t="str">
        <f>TEXT(BRF_Boleto_Notas[[#This Row],[DATA VENCIMENTO]],"AAAA")</f>
        <v>2021</v>
      </c>
      <c r="P6" s="1" t="str">
        <f>UPPER(TEXT(BRF_Boleto_Notas[[#This Row],[DATA VENCIMENTO]],"MMM"))</f>
        <v>MAI</v>
      </c>
      <c r="Q6" s="1" t="str">
        <f>IFERROR(INDEX(BRF_TIPO_SERV[DESCRIÇAO],MATCH(BRF_Boleto_Notas[[#This Row],[CAT]],BRF_TIPO_SERV[TIPOS DE SERV.],0)),"")</f>
        <v>FRETE EXTRAS</v>
      </c>
      <c r="R6" s="1">
        <f>IFERROR(INDEX(BRF_MÊS_NOTA[NUN_MÊS],MATCH(BRF_Boleto_Notas[[#This Row],[MÊS_VENC]],BRF_MÊS_NOTA[MÊS],0)),"")</f>
        <v>5</v>
      </c>
      <c r="S6" s="1" t="str">
        <f>IF(BRF_Boleto_Notas[[#This Row],[PAGO DIA]]="","",TEXT(BRF_Boleto_Notas[[#This Row],[PAGO DIA]],"AAAA"))</f>
        <v>2021</v>
      </c>
      <c r="T6" s="1" t="str">
        <f>UPPER(TEXT(BRF_Boleto_Notas[[#This Row],[PAGO DIA]],"MMM"))</f>
        <v>MAI</v>
      </c>
      <c r="V6" s="7" t="s">
        <v>1547</v>
      </c>
      <c r="W6" s="56" t="s">
        <v>3364</v>
      </c>
      <c r="Y6" s="1" t="s">
        <v>1124</v>
      </c>
      <c r="Z6" s="1">
        <v>5</v>
      </c>
    </row>
    <row r="7" spans="1:26" x14ac:dyDescent="0.2">
      <c r="A7" s="3">
        <v>44335</v>
      </c>
      <c r="B7" s="1" t="s">
        <v>1534</v>
      </c>
      <c r="C7" s="1" t="s">
        <v>1538</v>
      </c>
      <c r="D7" s="1" t="s">
        <v>1531</v>
      </c>
      <c r="E7" s="1" t="s">
        <v>1539</v>
      </c>
      <c r="F7" s="3">
        <v>44342</v>
      </c>
      <c r="G7" s="1">
        <v>32</v>
      </c>
      <c r="H7" s="1">
        <v>29</v>
      </c>
      <c r="I7" s="4">
        <v>250</v>
      </c>
      <c r="J7" s="1" t="s">
        <v>224</v>
      </c>
      <c r="K7" s="3">
        <v>44342</v>
      </c>
      <c r="L7" s="1" t="s">
        <v>1338</v>
      </c>
      <c r="M7" s="1" t="str">
        <f>TEXT(BRF_Boleto_Notas[[#This Row],[DATA ]],"AAAA")</f>
        <v>2021</v>
      </c>
      <c r="N7" s="1" t="str">
        <f>UPPER(TEXT(BRF_Boleto_Notas[[#This Row],[DATA ]],"MMM"))</f>
        <v>MAI</v>
      </c>
      <c r="O7" s="1" t="str">
        <f>TEXT(BRF_Boleto_Notas[[#This Row],[DATA VENCIMENTO]],"AAAA")</f>
        <v>2021</v>
      </c>
      <c r="P7" s="1" t="str">
        <f>UPPER(TEXT(BRF_Boleto_Notas[[#This Row],[DATA VENCIMENTO]],"MMM"))</f>
        <v>MAI</v>
      </c>
      <c r="Q7" s="1" t="str">
        <f>IFERROR(INDEX(BRF_TIPO_SERV[DESCRIÇAO],MATCH(BRF_Boleto_Notas[[#This Row],[CAT]],BRF_TIPO_SERV[TIPOS DE SERV.],0)),"")</f>
        <v>FRETE EXTRAS</v>
      </c>
      <c r="R7" s="1">
        <f>IFERROR(INDEX(BRF_MÊS_NOTA[NUN_MÊS],MATCH(BRF_Boleto_Notas[[#This Row],[MÊS_VENC]],BRF_MÊS_NOTA[MÊS],0)),"")</f>
        <v>5</v>
      </c>
      <c r="S7" s="1" t="str">
        <f>IF(BRF_Boleto_Notas[[#This Row],[PAGO DIA]]="","",TEXT(BRF_Boleto_Notas[[#This Row],[PAGO DIA]],"AAAA"))</f>
        <v>2021</v>
      </c>
      <c r="T7" s="1" t="str">
        <f>UPPER(TEXT(BRF_Boleto_Notas[[#This Row],[PAGO DIA]],"MMM"))</f>
        <v>MAI</v>
      </c>
      <c r="V7" s="7" t="s">
        <v>2763</v>
      </c>
      <c r="W7" s="56" t="s">
        <v>3361</v>
      </c>
      <c r="Y7" s="1" t="s">
        <v>1125</v>
      </c>
      <c r="Z7" s="1">
        <v>6</v>
      </c>
    </row>
    <row r="8" spans="1:26" x14ac:dyDescent="0.2">
      <c r="A8" s="3">
        <v>44335</v>
      </c>
      <c r="B8" s="1" t="s">
        <v>1534</v>
      </c>
      <c r="C8" s="1" t="s">
        <v>224</v>
      </c>
      <c r="D8" s="1" t="s">
        <v>1540</v>
      </c>
      <c r="E8" s="1" t="s">
        <v>1541</v>
      </c>
      <c r="F8" s="3">
        <v>44342</v>
      </c>
      <c r="G8" s="1">
        <v>33</v>
      </c>
      <c r="H8" s="1">
        <v>30</v>
      </c>
      <c r="I8" s="4">
        <v>250</v>
      </c>
      <c r="J8" s="1" t="s">
        <v>224</v>
      </c>
      <c r="K8" s="3">
        <v>44342</v>
      </c>
      <c r="L8" s="1" t="s">
        <v>1338</v>
      </c>
      <c r="M8" s="1" t="str">
        <f>TEXT(BRF_Boleto_Notas[[#This Row],[DATA ]],"AAAA")</f>
        <v>2021</v>
      </c>
      <c r="N8" s="1" t="str">
        <f>UPPER(TEXT(BRF_Boleto_Notas[[#This Row],[DATA ]],"MMM"))</f>
        <v>MAI</v>
      </c>
      <c r="O8" s="1" t="str">
        <f>TEXT(BRF_Boleto_Notas[[#This Row],[DATA VENCIMENTO]],"AAAA")</f>
        <v>2021</v>
      </c>
      <c r="P8" s="1" t="str">
        <f>UPPER(TEXT(BRF_Boleto_Notas[[#This Row],[DATA VENCIMENTO]],"MMM"))</f>
        <v>MAI</v>
      </c>
      <c r="Q8" s="1" t="str">
        <f>IFERROR(INDEX(BRF_TIPO_SERV[DESCRIÇAO],MATCH(BRF_Boleto_Notas[[#This Row],[CAT]],BRF_TIPO_SERV[TIPOS DE SERV.],0)),"")</f>
        <v>FRETE EXTRAS</v>
      </c>
      <c r="R8" s="1">
        <f>IFERROR(INDEX(BRF_MÊS_NOTA[NUN_MÊS],MATCH(BRF_Boleto_Notas[[#This Row],[MÊS_VENC]],BRF_MÊS_NOTA[MÊS],0)),"")</f>
        <v>5</v>
      </c>
      <c r="S8" s="1" t="str">
        <f>IF(BRF_Boleto_Notas[[#This Row],[PAGO DIA]]="","",TEXT(BRF_Boleto_Notas[[#This Row],[PAGO DIA]],"AAAA"))</f>
        <v>2021</v>
      </c>
      <c r="T8" s="1" t="str">
        <f>UPPER(TEXT(BRF_Boleto_Notas[[#This Row],[PAGO DIA]],"MMM"))</f>
        <v>MAI</v>
      </c>
      <c r="V8" s="7" t="s">
        <v>2831</v>
      </c>
      <c r="W8" s="56" t="s">
        <v>3362</v>
      </c>
      <c r="Y8" s="1" t="s">
        <v>221</v>
      </c>
      <c r="Z8" s="1">
        <v>7</v>
      </c>
    </row>
    <row r="9" spans="1:26" x14ac:dyDescent="0.2">
      <c r="A9" s="3">
        <v>44337</v>
      </c>
      <c r="B9" s="1" t="s">
        <v>1529</v>
      </c>
      <c r="C9" s="1" t="s">
        <v>1530</v>
      </c>
      <c r="D9" s="1" t="s">
        <v>1531</v>
      </c>
      <c r="E9" s="1" t="s">
        <v>1532</v>
      </c>
      <c r="F9" s="3">
        <v>44347</v>
      </c>
      <c r="G9" s="1">
        <v>34</v>
      </c>
      <c r="H9" s="1">
        <v>31</v>
      </c>
      <c r="I9" s="4">
        <v>4400</v>
      </c>
      <c r="J9" s="1" t="s">
        <v>224</v>
      </c>
      <c r="K9" s="3">
        <v>44364</v>
      </c>
      <c r="L9" s="1" t="s">
        <v>1338</v>
      </c>
      <c r="M9" s="1" t="str">
        <f>TEXT(BRF_Boleto_Notas[[#This Row],[DATA ]],"AAAA")</f>
        <v>2021</v>
      </c>
      <c r="N9" s="1" t="str">
        <f>UPPER(TEXT(BRF_Boleto_Notas[[#This Row],[DATA ]],"MMM"))</f>
        <v>MAI</v>
      </c>
      <c r="O9" s="1" t="str">
        <f>TEXT(BRF_Boleto_Notas[[#This Row],[DATA VENCIMENTO]],"AAAA")</f>
        <v>2021</v>
      </c>
      <c r="P9" s="1" t="str">
        <f>UPPER(TEXT(BRF_Boleto_Notas[[#This Row],[DATA VENCIMENTO]],"MMM"))</f>
        <v>MAI</v>
      </c>
      <c r="Q9" s="1" t="str">
        <f>IFERROR(INDEX(BRF_TIPO_SERV[DESCRIÇAO],MATCH(BRF_Boleto_Notas[[#This Row],[CAT]],BRF_TIPO_SERV[TIPOS DE SERV.],0)),"")</f>
        <v>VIAGEM</v>
      </c>
      <c r="R9" s="1">
        <f>IFERROR(INDEX(BRF_MÊS_NOTA[NUN_MÊS],MATCH(BRF_Boleto_Notas[[#This Row],[MÊS_VENC]],BRF_MÊS_NOTA[MÊS],0)),"")</f>
        <v>5</v>
      </c>
      <c r="S9" s="1" t="str">
        <f>IF(BRF_Boleto_Notas[[#This Row],[PAGO DIA]]="","",TEXT(BRF_Boleto_Notas[[#This Row],[PAGO DIA]],"AAAA"))</f>
        <v>2021</v>
      </c>
      <c r="T9" s="1" t="str">
        <f>UPPER(TEXT(BRF_Boleto_Notas[[#This Row],[PAGO DIA]],"MMM"))</f>
        <v>JUN</v>
      </c>
      <c r="V9" s="7" t="s">
        <v>2857</v>
      </c>
      <c r="W9" s="56" t="s">
        <v>3362</v>
      </c>
      <c r="Y9" s="1" t="s">
        <v>1133</v>
      </c>
      <c r="Z9" s="1">
        <v>8</v>
      </c>
    </row>
    <row r="10" spans="1:26" x14ac:dyDescent="0.2">
      <c r="A10" s="3">
        <v>44342</v>
      </c>
      <c r="B10" s="1" t="s">
        <v>1534</v>
      </c>
      <c r="C10" s="1" t="s">
        <v>3318</v>
      </c>
      <c r="D10" s="1" t="s">
        <v>1531</v>
      </c>
      <c r="E10" s="1" t="s">
        <v>1543</v>
      </c>
      <c r="F10" s="3">
        <v>44352</v>
      </c>
      <c r="G10" s="1">
        <v>36</v>
      </c>
      <c r="H10" s="1">
        <v>33</v>
      </c>
      <c r="I10" s="4">
        <v>200</v>
      </c>
      <c r="J10" s="1" t="s">
        <v>224</v>
      </c>
      <c r="K10" s="3">
        <v>44354</v>
      </c>
      <c r="L10" s="1" t="s">
        <v>1338</v>
      </c>
      <c r="M10" s="1" t="str">
        <f>TEXT(BRF_Boleto_Notas[[#This Row],[DATA ]],"AAAA")</f>
        <v>2021</v>
      </c>
      <c r="N10" s="1" t="str">
        <f>UPPER(TEXT(BRF_Boleto_Notas[[#This Row],[DATA ]],"MMM"))</f>
        <v>MAI</v>
      </c>
      <c r="O10" s="1" t="str">
        <f>TEXT(BRF_Boleto_Notas[[#This Row],[DATA VENCIMENTO]],"AAAA")</f>
        <v>2021</v>
      </c>
      <c r="P10" s="1" t="str">
        <f>UPPER(TEXT(BRF_Boleto_Notas[[#This Row],[DATA VENCIMENTO]],"MMM"))</f>
        <v>JUN</v>
      </c>
      <c r="Q10" s="1" t="str">
        <f>IFERROR(INDEX(BRF_TIPO_SERV[DESCRIÇAO],MATCH(BRF_Boleto_Notas[[#This Row],[CAT]],BRF_TIPO_SERV[TIPOS DE SERV.],0)),"")</f>
        <v>FRETE EXTRAS</v>
      </c>
      <c r="R10" s="1">
        <f>IFERROR(INDEX(BRF_MÊS_NOTA[NUN_MÊS],MATCH(BRF_Boleto_Notas[[#This Row],[MÊS_VENC]],BRF_MÊS_NOTA[MÊS],0)),"")</f>
        <v>6</v>
      </c>
      <c r="S10" s="1" t="str">
        <f>IF(BRF_Boleto_Notas[[#This Row],[PAGO DIA]]="","",TEXT(BRF_Boleto_Notas[[#This Row],[PAGO DIA]],"AAAA"))</f>
        <v>2021</v>
      </c>
      <c r="T10" s="1" t="str">
        <f>UPPER(TEXT(BRF_Boleto_Notas[[#This Row],[PAGO DIA]],"MMM"))</f>
        <v>JUN</v>
      </c>
      <c r="V10" s="7" t="s">
        <v>2350</v>
      </c>
      <c r="W10" s="56" t="s">
        <v>3361</v>
      </c>
      <c r="Y10" s="1" t="s">
        <v>1134</v>
      </c>
      <c r="Z10" s="1">
        <v>9</v>
      </c>
    </row>
    <row r="11" spans="1:26" x14ac:dyDescent="0.2">
      <c r="A11" s="3">
        <v>44342</v>
      </c>
      <c r="B11" s="1" t="s">
        <v>1534</v>
      </c>
      <c r="C11" s="1" t="s">
        <v>1544</v>
      </c>
      <c r="D11" s="1" t="s">
        <v>1531</v>
      </c>
      <c r="E11" s="1" t="s">
        <v>1545</v>
      </c>
      <c r="F11" s="3">
        <v>44352</v>
      </c>
      <c r="G11" s="1">
        <v>37</v>
      </c>
      <c r="H11" s="1">
        <v>34</v>
      </c>
      <c r="I11" s="4">
        <v>200</v>
      </c>
      <c r="J11" s="1" t="s">
        <v>224</v>
      </c>
      <c r="K11" s="3">
        <v>44354</v>
      </c>
      <c r="L11" s="1" t="s">
        <v>1338</v>
      </c>
      <c r="M11" s="1" t="str">
        <f>TEXT(BRF_Boleto_Notas[[#This Row],[DATA ]],"AAAA")</f>
        <v>2021</v>
      </c>
      <c r="N11" s="1" t="str">
        <f>UPPER(TEXT(BRF_Boleto_Notas[[#This Row],[DATA ]],"MMM"))</f>
        <v>MAI</v>
      </c>
      <c r="O11" s="1" t="str">
        <f>TEXT(BRF_Boleto_Notas[[#This Row],[DATA VENCIMENTO]],"AAAA")</f>
        <v>2021</v>
      </c>
      <c r="P11" s="1" t="str">
        <f>UPPER(TEXT(BRF_Boleto_Notas[[#This Row],[DATA VENCIMENTO]],"MMM"))</f>
        <v>JUN</v>
      </c>
      <c r="Q11" s="1" t="str">
        <f>IFERROR(INDEX(BRF_TIPO_SERV[DESCRIÇAO],MATCH(BRF_Boleto_Notas[[#This Row],[CAT]],BRF_TIPO_SERV[TIPOS DE SERV.],0)),"")</f>
        <v>FRETE EXTRAS</v>
      </c>
      <c r="R11" s="1">
        <f>IFERROR(INDEX(BRF_MÊS_NOTA[NUN_MÊS],MATCH(BRF_Boleto_Notas[[#This Row],[MÊS_VENC]],BRF_MÊS_NOTA[MÊS],0)),"")</f>
        <v>6</v>
      </c>
      <c r="S11" s="1" t="str">
        <f>IF(BRF_Boleto_Notas[[#This Row],[PAGO DIA]]="","",TEXT(BRF_Boleto_Notas[[#This Row],[PAGO DIA]],"AAAA"))</f>
        <v>2021</v>
      </c>
      <c r="T11" s="1" t="str">
        <f>UPPER(TEXT(BRF_Boleto_Notas[[#This Row],[PAGO DIA]],"MMM"))</f>
        <v>JUN</v>
      </c>
      <c r="V11" s="7" t="s">
        <v>2686</v>
      </c>
      <c r="W11" s="56" t="s">
        <v>3362</v>
      </c>
      <c r="Y11" s="1" t="s">
        <v>1135</v>
      </c>
      <c r="Z11" s="1">
        <v>10</v>
      </c>
    </row>
    <row r="12" spans="1:26" x14ac:dyDescent="0.2">
      <c r="A12" s="3">
        <v>44342</v>
      </c>
      <c r="B12" s="1" t="s">
        <v>1529</v>
      </c>
      <c r="C12" s="1" t="s">
        <v>1546</v>
      </c>
      <c r="D12" s="1" t="s">
        <v>1531</v>
      </c>
      <c r="E12" s="1" t="s">
        <v>85</v>
      </c>
      <c r="F12" s="3">
        <v>44354</v>
      </c>
      <c r="G12" s="1">
        <v>38</v>
      </c>
      <c r="H12" s="1">
        <v>35</v>
      </c>
      <c r="I12" s="4">
        <v>3000</v>
      </c>
      <c r="J12" s="1" t="s">
        <v>224</v>
      </c>
      <c r="K12" s="3">
        <v>44351</v>
      </c>
      <c r="L12" s="1" t="s">
        <v>1338</v>
      </c>
      <c r="M12" s="1" t="str">
        <f>TEXT(BRF_Boleto_Notas[[#This Row],[DATA ]],"AAAA")</f>
        <v>2021</v>
      </c>
      <c r="N12" s="1" t="str">
        <f>UPPER(TEXT(BRF_Boleto_Notas[[#This Row],[DATA ]],"MMM"))</f>
        <v>MAI</v>
      </c>
      <c r="O12" s="1" t="str">
        <f>TEXT(BRF_Boleto_Notas[[#This Row],[DATA VENCIMENTO]],"AAAA")</f>
        <v>2021</v>
      </c>
      <c r="P12" s="1" t="str">
        <f>UPPER(TEXT(BRF_Boleto_Notas[[#This Row],[DATA VENCIMENTO]],"MMM"))</f>
        <v>JUN</v>
      </c>
      <c r="Q12" s="1" t="str">
        <f>IFERROR(INDEX(BRF_TIPO_SERV[DESCRIÇAO],MATCH(BRF_Boleto_Notas[[#This Row],[CAT]],BRF_TIPO_SERV[TIPOS DE SERV.],0)),"")</f>
        <v>VIAGEM</v>
      </c>
      <c r="R12" s="1">
        <f>IFERROR(INDEX(BRF_MÊS_NOTA[NUN_MÊS],MATCH(BRF_Boleto_Notas[[#This Row],[MÊS_VENC]],BRF_MÊS_NOTA[MÊS],0)),"")</f>
        <v>6</v>
      </c>
      <c r="S12" s="1" t="str">
        <f>IF(BRF_Boleto_Notas[[#This Row],[PAGO DIA]]="","",TEXT(BRF_Boleto_Notas[[#This Row],[PAGO DIA]],"AAAA"))</f>
        <v>2021</v>
      </c>
      <c r="T12" s="1" t="str">
        <f>UPPER(TEXT(BRF_Boleto_Notas[[#This Row],[PAGO DIA]],"MMM"))</f>
        <v>JUN</v>
      </c>
      <c r="V12" s="7" t="s">
        <v>2841</v>
      </c>
      <c r="W12" s="56" t="s">
        <v>3362</v>
      </c>
      <c r="Y12" s="1" t="s">
        <v>1136</v>
      </c>
      <c r="Z12" s="1">
        <v>11</v>
      </c>
    </row>
    <row r="13" spans="1:26" x14ac:dyDescent="0.2">
      <c r="A13" s="3">
        <v>44342</v>
      </c>
      <c r="B13" s="1" t="s">
        <v>1529</v>
      </c>
      <c r="C13" s="1" t="s">
        <v>97</v>
      </c>
      <c r="D13" s="1" t="s">
        <v>1531</v>
      </c>
      <c r="E13" s="1" t="s">
        <v>94</v>
      </c>
      <c r="F13" s="3">
        <v>44370</v>
      </c>
      <c r="G13" s="1">
        <v>39</v>
      </c>
      <c r="H13" s="1">
        <v>36</v>
      </c>
      <c r="I13" s="4">
        <v>3000</v>
      </c>
      <c r="J13" s="1" t="s">
        <v>224</v>
      </c>
      <c r="K13" s="3">
        <v>44370</v>
      </c>
      <c r="L13" s="1" t="s">
        <v>1338</v>
      </c>
      <c r="M13" s="1" t="str">
        <f>TEXT(BRF_Boleto_Notas[[#This Row],[DATA ]],"AAAA")</f>
        <v>2021</v>
      </c>
      <c r="N13" s="1" t="str">
        <f>UPPER(TEXT(BRF_Boleto_Notas[[#This Row],[DATA ]],"MMM"))</f>
        <v>MAI</v>
      </c>
      <c r="O13" s="1" t="str">
        <f>TEXT(BRF_Boleto_Notas[[#This Row],[DATA VENCIMENTO]],"AAAA")</f>
        <v>2021</v>
      </c>
      <c r="P13" s="1" t="str">
        <f>UPPER(TEXT(BRF_Boleto_Notas[[#This Row],[DATA VENCIMENTO]],"MMM"))</f>
        <v>JUN</v>
      </c>
      <c r="Q13" s="1" t="str">
        <f>IFERROR(INDEX(BRF_TIPO_SERV[DESCRIÇAO],MATCH(BRF_Boleto_Notas[[#This Row],[CAT]],BRF_TIPO_SERV[TIPOS DE SERV.],0)),"")</f>
        <v>VIAGEM</v>
      </c>
      <c r="R13" s="1">
        <f>IFERROR(INDEX(BRF_MÊS_NOTA[NUN_MÊS],MATCH(BRF_Boleto_Notas[[#This Row],[MÊS_VENC]],BRF_MÊS_NOTA[MÊS],0)),"")</f>
        <v>6</v>
      </c>
      <c r="S13" s="1" t="str">
        <f>IF(BRF_Boleto_Notas[[#This Row],[PAGO DIA]]="","",TEXT(BRF_Boleto_Notas[[#This Row],[PAGO DIA]],"AAAA"))</f>
        <v>2021</v>
      </c>
      <c r="T13" s="1" t="str">
        <f>UPPER(TEXT(BRF_Boleto_Notas[[#This Row],[PAGO DIA]],"MMM"))</f>
        <v>JUN</v>
      </c>
      <c r="V13" s="7" t="s">
        <v>2725</v>
      </c>
      <c r="W13" s="56" t="s">
        <v>3362</v>
      </c>
      <c r="Y13" s="1" t="s">
        <v>1137</v>
      </c>
      <c r="Z13" s="1">
        <v>12</v>
      </c>
    </row>
    <row r="14" spans="1:26" x14ac:dyDescent="0.2">
      <c r="A14" s="3">
        <v>44343</v>
      </c>
      <c r="B14" s="1" t="s">
        <v>1534</v>
      </c>
      <c r="C14" s="1" t="s">
        <v>1546</v>
      </c>
      <c r="D14" s="1" t="s">
        <v>1531</v>
      </c>
      <c r="E14" s="1" t="s">
        <v>85</v>
      </c>
      <c r="F14" s="3">
        <v>44354</v>
      </c>
      <c r="G14" s="1">
        <v>40</v>
      </c>
      <c r="H14" s="1">
        <v>37</v>
      </c>
      <c r="I14" s="4">
        <v>800</v>
      </c>
      <c r="J14" s="1" t="s">
        <v>224</v>
      </c>
      <c r="K14" s="3">
        <v>44361</v>
      </c>
      <c r="L14" s="1" t="s">
        <v>1338</v>
      </c>
      <c r="M14" s="1" t="str">
        <f>TEXT(BRF_Boleto_Notas[[#This Row],[DATA ]],"AAAA")</f>
        <v>2021</v>
      </c>
      <c r="N14" s="1" t="str">
        <f>UPPER(TEXT(BRF_Boleto_Notas[[#This Row],[DATA ]],"MMM"))</f>
        <v>MAI</v>
      </c>
      <c r="O14" s="1" t="str">
        <f>TEXT(BRF_Boleto_Notas[[#This Row],[DATA VENCIMENTO]],"AAAA")</f>
        <v>2021</v>
      </c>
      <c r="P14" s="1" t="str">
        <f>UPPER(TEXT(BRF_Boleto_Notas[[#This Row],[DATA VENCIMENTO]],"MMM"))</f>
        <v>JUN</v>
      </c>
      <c r="Q14" s="1" t="str">
        <f>IFERROR(INDEX(BRF_TIPO_SERV[DESCRIÇAO],MATCH(BRF_Boleto_Notas[[#This Row],[CAT]],BRF_TIPO_SERV[TIPOS DE SERV.],0)),"")</f>
        <v>FRETE EXTRAS</v>
      </c>
      <c r="R14" s="1">
        <f>IFERROR(INDEX(BRF_MÊS_NOTA[NUN_MÊS],MATCH(BRF_Boleto_Notas[[#This Row],[MÊS_VENC]],BRF_MÊS_NOTA[MÊS],0)),"")</f>
        <v>6</v>
      </c>
      <c r="S14" s="1" t="str">
        <f>IF(BRF_Boleto_Notas[[#This Row],[PAGO DIA]]="","",TEXT(BRF_Boleto_Notas[[#This Row],[PAGO DIA]],"AAAA"))</f>
        <v>2021</v>
      </c>
      <c r="T14" s="1" t="str">
        <f>UPPER(TEXT(BRF_Boleto_Notas[[#This Row],[PAGO DIA]],"MMM"))</f>
        <v>JUN</v>
      </c>
      <c r="V14" s="7" t="s">
        <v>1529</v>
      </c>
      <c r="W14" s="56" t="s">
        <v>3362</v>
      </c>
    </row>
    <row r="15" spans="1:26" x14ac:dyDescent="0.2">
      <c r="A15" s="3">
        <v>44348</v>
      </c>
      <c r="B15" s="1" t="s">
        <v>1529</v>
      </c>
      <c r="C15" s="1" t="s">
        <v>97</v>
      </c>
      <c r="D15" s="1" t="s">
        <v>1531</v>
      </c>
      <c r="E15" s="1" t="s">
        <v>94</v>
      </c>
      <c r="F15" s="3">
        <v>44370</v>
      </c>
      <c r="G15" s="1">
        <v>62</v>
      </c>
      <c r="H15" s="1">
        <v>57</v>
      </c>
      <c r="I15" s="4">
        <v>3000</v>
      </c>
      <c r="J15" s="1" t="s">
        <v>224</v>
      </c>
      <c r="K15" s="3">
        <v>44370</v>
      </c>
      <c r="L15" s="1" t="s">
        <v>1338</v>
      </c>
      <c r="M15" s="1" t="str">
        <f>TEXT(BRF_Boleto_Notas[[#This Row],[DATA ]],"AAAA")</f>
        <v>2021</v>
      </c>
      <c r="N15" s="1" t="str">
        <f>UPPER(TEXT(BRF_Boleto_Notas[[#This Row],[DATA ]],"MMM"))</f>
        <v>JUN</v>
      </c>
      <c r="O15" s="1" t="str">
        <f>TEXT(BRF_Boleto_Notas[[#This Row],[DATA VENCIMENTO]],"AAAA")</f>
        <v>2021</v>
      </c>
      <c r="P15" s="1" t="str">
        <f>UPPER(TEXT(BRF_Boleto_Notas[[#This Row],[DATA VENCIMENTO]],"MMM"))</f>
        <v>JUN</v>
      </c>
      <c r="Q15" s="1" t="str">
        <f>IFERROR(INDEX(BRF_TIPO_SERV[DESCRIÇAO],MATCH(BRF_Boleto_Notas[[#This Row],[CAT]],BRF_TIPO_SERV[TIPOS DE SERV.],0)),"")</f>
        <v>VIAGEM</v>
      </c>
      <c r="R15" s="1">
        <f>IFERROR(INDEX(BRF_MÊS_NOTA[NUN_MÊS],MATCH(BRF_Boleto_Notas[[#This Row],[MÊS_VENC]],BRF_MÊS_NOTA[MÊS],0)),"")</f>
        <v>6</v>
      </c>
      <c r="S15" s="1" t="str">
        <f>IF(BRF_Boleto_Notas[[#This Row],[PAGO DIA]]="","",TEXT(BRF_Boleto_Notas[[#This Row],[PAGO DIA]],"AAAA"))</f>
        <v>2021</v>
      </c>
      <c r="T15" s="1" t="str">
        <f>UPPER(TEXT(BRF_Boleto_Notas[[#This Row],[PAGO DIA]],"MMM"))</f>
        <v>JUN</v>
      </c>
      <c r="V15" s="7" t="s">
        <v>3301</v>
      </c>
      <c r="W15" s="56" t="s">
        <v>3362</v>
      </c>
    </row>
    <row r="16" spans="1:26" x14ac:dyDescent="0.2">
      <c r="A16" s="3">
        <v>44349</v>
      </c>
      <c r="B16" s="1" t="s">
        <v>1529</v>
      </c>
      <c r="C16" s="1" t="s">
        <v>1546</v>
      </c>
      <c r="D16" s="1" t="s">
        <v>1531</v>
      </c>
      <c r="E16" s="1" t="s">
        <v>85</v>
      </c>
      <c r="F16" s="3">
        <v>44361</v>
      </c>
      <c r="G16" s="1">
        <v>63</v>
      </c>
      <c r="H16" s="1">
        <v>58</v>
      </c>
      <c r="I16" s="4">
        <v>3000</v>
      </c>
      <c r="J16" s="1" t="s">
        <v>224</v>
      </c>
      <c r="K16" s="3">
        <v>44361</v>
      </c>
      <c r="L16" s="1" t="s">
        <v>1338</v>
      </c>
      <c r="M16" s="1" t="str">
        <f>TEXT(BRF_Boleto_Notas[[#This Row],[DATA ]],"AAAA")</f>
        <v>2021</v>
      </c>
      <c r="N16" s="1" t="str">
        <f>UPPER(TEXT(BRF_Boleto_Notas[[#This Row],[DATA ]],"MMM"))</f>
        <v>JUN</v>
      </c>
      <c r="O16" s="1" t="str">
        <f>TEXT(BRF_Boleto_Notas[[#This Row],[DATA VENCIMENTO]],"AAAA")</f>
        <v>2021</v>
      </c>
      <c r="P16" s="1" t="str">
        <f>UPPER(TEXT(BRF_Boleto_Notas[[#This Row],[DATA VENCIMENTO]],"MMM"))</f>
        <v>JUN</v>
      </c>
      <c r="Q16" s="1" t="str">
        <f>IFERROR(INDEX(BRF_TIPO_SERV[DESCRIÇAO],MATCH(BRF_Boleto_Notas[[#This Row],[CAT]],BRF_TIPO_SERV[TIPOS DE SERV.],0)),"")</f>
        <v>VIAGEM</v>
      </c>
      <c r="R16" s="1">
        <f>IFERROR(INDEX(BRF_MÊS_NOTA[NUN_MÊS],MATCH(BRF_Boleto_Notas[[#This Row],[MÊS_VENC]],BRF_MÊS_NOTA[MÊS],0)),"")</f>
        <v>6</v>
      </c>
      <c r="S16" s="1" t="str">
        <f>IF(BRF_Boleto_Notas[[#This Row],[PAGO DIA]]="","",TEXT(BRF_Boleto_Notas[[#This Row],[PAGO DIA]],"AAAA"))</f>
        <v>2021</v>
      </c>
      <c r="T16" s="1" t="str">
        <f>UPPER(TEXT(BRF_Boleto_Notas[[#This Row],[PAGO DIA]],"MMM"))</f>
        <v>JUN</v>
      </c>
      <c r="V16" s="7" t="s">
        <v>3297</v>
      </c>
      <c r="W16" s="56" t="s">
        <v>3361</v>
      </c>
    </row>
    <row r="17" spans="1:35" x14ac:dyDescent="0.2">
      <c r="A17" s="3">
        <v>44349</v>
      </c>
      <c r="B17" s="1" t="s">
        <v>1529</v>
      </c>
      <c r="C17" s="1" t="s">
        <v>97</v>
      </c>
      <c r="D17" s="1" t="s">
        <v>1531</v>
      </c>
      <c r="E17" s="1" t="s">
        <v>94</v>
      </c>
      <c r="F17" s="3">
        <v>44370</v>
      </c>
      <c r="G17" s="1">
        <v>65</v>
      </c>
      <c r="H17" s="1">
        <v>60</v>
      </c>
      <c r="I17" s="4">
        <v>3500</v>
      </c>
      <c r="J17" s="1" t="s">
        <v>224</v>
      </c>
      <c r="K17" s="3">
        <v>44370</v>
      </c>
      <c r="L17" s="1" t="s">
        <v>1338</v>
      </c>
      <c r="M17" s="1" t="str">
        <f>TEXT(BRF_Boleto_Notas[[#This Row],[DATA ]],"AAAA")</f>
        <v>2021</v>
      </c>
      <c r="N17" s="1" t="str">
        <f>UPPER(TEXT(BRF_Boleto_Notas[[#This Row],[DATA ]],"MMM"))</f>
        <v>JUN</v>
      </c>
      <c r="O17" s="1" t="str">
        <f>TEXT(BRF_Boleto_Notas[[#This Row],[DATA VENCIMENTO]],"AAAA")</f>
        <v>2021</v>
      </c>
      <c r="P17" s="1" t="str">
        <f>UPPER(TEXT(BRF_Boleto_Notas[[#This Row],[DATA VENCIMENTO]],"MMM"))</f>
        <v>JUN</v>
      </c>
      <c r="Q17" s="1" t="str">
        <f>IFERROR(INDEX(BRF_TIPO_SERV[DESCRIÇAO],MATCH(BRF_Boleto_Notas[[#This Row],[CAT]],BRF_TIPO_SERV[TIPOS DE SERV.],0)),"")</f>
        <v>VIAGEM</v>
      </c>
      <c r="R17" s="1">
        <f>IFERROR(INDEX(BRF_MÊS_NOTA[NUN_MÊS],MATCH(BRF_Boleto_Notas[[#This Row],[MÊS_VENC]],BRF_MÊS_NOTA[MÊS],0)),"")</f>
        <v>6</v>
      </c>
      <c r="S17" s="1" t="str">
        <f>IF(BRF_Boleto_Notas[[#This Row],[PAGO DIA]]="","",TEXT(BRF_Boleto_Notas[[#This Row],[PAGO DIA]],"AAAA"))</f>
        <v>2021</v>
      </c>
      <c r="T17" s="1" t="str">
        <f>UPPER(TEXT(BRF_Boleto_Notas[[#This Row],[PAGO DIA]],"MMM"))</f>
        <v>JUN</v>
      </c>
      <c r="V17" s="7" t="s">
        <v>3425</v>
      </c>
      <c r="W17" s="56" t="s">
        <v>3361</v>
      </c>
    </row>
    <row r="18" spans="1:35" x14ac:dyDescent="0.2">
      <c r="A18" s="3">
        <v>44349</v>
      </c>
      <c r="B18" s="1" t="s">
        <v>1529</v>
      </c>
      <c r="C18" s="1" t="s">
        <v>1546</v>
      </c>
      <c r="D18" s="1" t="s">
        <v>1531</v>
      </c>
      <c r="E18" s="1" t="s">
        <v>85</v>
      </c>
      <c r="F18" s="3">
        <v>44361</v>
      </c>
      <c r="G18" s="1">
        <v>66</v>
      </c>
      <c r="H18" s="1">
        <v>61</v>
      </c>
      <c r="I18" s="4">
        <v>3500</v>
      </c>
      <c r="J18" s="1" t="s">
        <v>224</v>
      </c>
      <c r="K18" s="3">
        <v>44361</v>
      </c>
      <c r="L18" s="1" t="s">
        <v>1338</v>
      </c>
      <c r="M18" s="1" t="str">
        <f>TEXT(BRF_Boleto_Notas[[#This Row],[DATA ]],"AAAA")</f>
        <v>2021</v>
      </c>
      <c r="N18" s="1" t="str">
        <f>UPPER(TEXT(BRF_Boleto_Notas[[#This Row],[DATA ]],"MMM"))</f>
        <v>JUN</v>
      </c>
      <c r="O18" s="1" t="str">
        <f>TEXT(BRF_Boleto_Notas[[#This Row],[DATA VENCIMENTO]],"AAAA")</f>
        <v>2021</v>
      </c>
      <c r="P18" s="1" t="str">
        <f>UPPER(TEXT(BRF_Boleto_Notas[[#This Row],[DATA VENCIMENTO]],"MMM"))</f>
        <v>JUN</v>
      </c>
      <c r="Q18" s="1" t="str">
        <f>IFERROR(INDEX(BRF_TIPO_SERV[DESCRIÇAO],MATCH(BRF_Boleto_Notas[[#This Row],[CAT]],BRF_TIPO_SERV[TIPOS DE SERV.],0)),"")</f>
        <v>VIAGEM</v>
      </c>
      <c r="R18" s="1">
        <f>IFERROR(INDEX(BRF_MÊS_NOTA[NUN_MÊS],MATCH(BRF_Boleto_Notas[[#This Row],[MÊS_VENC]],BRF_MÊS_NOTA[MÊS],0)),"")</f>
        <v>6</v>
      </c>
      <c r="S18" s="1" t="str">
        <f>IF(BRF_Boleto_Notas[[#This Row],[PAGO DIA]]="","",TEXT(BRF_Boleto_Notas[[#This Row],[PAGO DIA]],"AAAA"))</f>
        <v>2021</v>
      </c>
      <c r="T18" s="1" t="str">
        <f>UPPER(TEXT(BRF_Boleto_Notas[[#This Row],[PAGO DIA]],"MMM"))</f>
        <v>JUN</v>
      </c>
      <c r="V18" s="7"/>
      <c r="W18" s="56"/>
    </row>
    <row r="19" spans="1:35" x14ac:dyDescent="0.2">
      <c r="A19" s="3">
        <v>44351</v>
      </c>
      <c r="B19" s="1" t="s">
        <v>1547</v>
      </c>
      <c r="C19" s="1" t="s">
        <v>1548</v>
      </c>
      <c r="D19" s="1" t="s">
        <v>1531</v>
      </c>
      <c r="E19" s="1" t="s">
        <v>1543</v>
      </c>
      <c r="F19" s="3">
        <v>44357</v>
      </c>
      <c r="G19" s="1">
        <v>67</v>
      </c>
      <c r="H19" s="1">
        <v>62</v>
      </c>
      <c r="I19" s="4">
        <v>1000</v>
      </c>
      <c r="J19" s="1" t="s">
        <v>224</v>
      </c>
      <c r="K19" s="3">
        <v>44357</v>
      </c>
      <c r="L19" s="1" t="s">
        <v>1338</v>
      </c>
      <c r="M19" s="1" t="str">
        <f>TEXT(BRF_Boleto_Notas[[#This Row],[DATA ]],"AAAA")</f>
        <v>2021</v>
      </c>
      <c r="N19" s="1" t="str">
        <f>UPPER(TEXT(BRF_Boleto_Notas[[#This Row],[DATA ]],"MMM"))</f>
        <v>JUN</v>
      </c>
      <c r="O19" s="1" t="str">
        <f>TEXT(BRF_Boleto_Notas[[#This Row],[DATA VENCIMENTO]],"AAAA")</f>
        <v>2021</v>
      </c>
      <c r="P19" s="1" t="str">
        <f>UPPER(TEXT(BRF_Boleto_Notas[[#This Row],[DATA VENCIMENTO]],"MMM"))</f>
        <v>JUN</v>
      </c>
      <c r="Q19" s="1" t="str">
        <f>IFERROR(INDEX(BRF_TIPO_SERV[DESCRIÇAO],MATCH(BRF_Boleto_Notas[[#This Row],[CAT]],BRF_TIPO_SERV[TIPOS DE SERV.],0)),"")</f>
        <v>HABIBS</v>
      </c>
      <c r="R19" s="1">
        <f>IFERROR(INDEX(BRF_MÊS_NOTA[NUN_MÊS],MATCH(BRF_Boleto_Notas[[#This Row],[MÊS_VENC]],BRF_MÊS_NOTA[MÊS],0)),"")</f>
        <v>6</v>
      </c>
      <c r="S19" s="1" t="str">
        <f>IF(BRF_Boleto_Notas[[#This Row],[PAGO DIA]]="","",TEXT(BRF_Boleto_Notas[[#This Row],[PAGO DIA]],"AAAA"))</f>
        <v>2021</v>
      </c>
      <c r="T19" s="1" t="str">
        <f>UPPER(TEXT(BRF_Boleto_Notas[[#This Row],[PAGO DIA]],"MMM"))</f>
        <v>JUN</v>
      </c>
      <c r="W19" s="6" t="s">
        <v>3365</v>
      </c>
      <c r="X19" s="1" t="s">
        <v>3376</v>
      </c>
      <c r="Z19" s="6" t="s">
        <v>3365</v>
      </c>
      <c r="AA19" s="1" t="s">
        <v>3376</v>
      </c>
    </row>
    <row r="20" spans="1:35" x14ac:dyDescent="0.2">
      <c r="A20" s="3">
        <v>44351</v>
      </c>
      <c r="B20" s="1" t="s">
        <v>1547</v>
      </c>
      <c r="C20" s="1" t="s">
        <v>3319</v>
      </c>
      <c r="D20" s="1" t="s">
        <v>1531</v>
      </c>
      <c r="E20" s="1" t="s">
        <v>1550</v>
      </c>
      <c r="F20" s="3">
        <v>44357</v>
      </c>
      <c r="G20" s="1">
        <v>68</v>
      </c>
      <c r="H20" s="1">
        <v>63</v>
      </c>
      <c r="I20" s="4">
        <v>5330</v>
      </c>
      <c r="J20" s="1" t="s">
        <v>224</v>
      </c>
      <c r="K20" s="3">
        <v>44357</v>
      </c>
      <c r="L20" s="1" t="s">
        <v>1338</v>
      </c>
      <c r="M20" s="1" t="str">
        <f>TEXT(BRF_Boleto_Notas[[#This Row],[DATA ]],"AAAA")</f>
        <v>2021</v>
      </c>
      <c r="N20" s="1" t="str">
        <f>UPPER(TEXT(BRF_Boleto_Notas[[#This Row],[DATA ]],"MMM"))</f>
        <v>JUN</v>
      </c>
      <c r="O20" s="1" t="str">
        <f>TEXT(BRF_Boleto_Notas[[#This Row],[DATA VENCIMENTO]],"AAAA")</f>
        <v>2021</v>
      </c>
      <c r="P20" s="1" t="str">
        <f>UPPER(TEXT(BRF_Boleto_Notas[[#This Row],[DATA VENCIMENTO]],"MMM"))</f>
        <v>JUN</v>
      </c>
      <c r="Q20" s="1" t="str">
        <f>IFERROR(INDEX(BRF_TIPO_SERV[DESCRIÇAO],MATCH(BRF_Boleto_Notas[[#This Row],[CAT]],BRF_TIPO_SERV[TIPOS DE SERV.],0)),"")</f>
        <v>HABIBS</v>
      </c>
      <c r="R20" s="1">
        <f>IFERROR(INDEX(BRF_MÊS_NOTA[NUN_MÊS],MATCH(BRF_Boleto_Notas[[#This Row],[MÊS_VENC]],BRF_MÊS_NOTA[MÊS],0)),"")</f>
        <v>6</v>
      </c>
      <c r="S20" s="1" t="str">
        <f>IF(BRF_Boleto_Notas[[#This Row],[PAGO DIA]]="","",TEXT(BRF_Boleto_Notas[[#This Row],[PAGO DIA]],"AAAA"))</f>
        <v>2021</v>
      </c>
      <c r="T20" s="1" t="str">
        <f>UPPER(TEXT(BRF_Boleto_Notas[[#This Row],[PAGO DIA]],"MMM"))</f>
        <v>JUN</v>
      </c>
    </row>
    <row r="21" spans="1:35" ht="15" x14ac:dyDescent="0.25">
      <c r="A21" s="3">
        <v>44351</v>
      </c>
      <c r="B21" s="1" t="s">
        <v>1547</v>
      </c>
      <c r="C21" s="1" t="s">
        <v>1551</v>
      </c>
      <c r="D21" s="1" t="s">
        <v>1531</v>
      </c>
      <c r="E21" s="1" t="s">
        <v>1552</v>
      </c>
      <c r="F21" s="3">
        <v>44357</v>
      </c>
      <c r="G21" s="1">
        <v>69</v>
      </c>
      <c r="H21" s="1">
        <v>64</v>
      </c>
      <c r="I21" s="4">
        <v>2774</v>
      </c>
      <c r="J21" s="1" t="s">
        <v>224</v>
      </c>
      <c r="K21" s="3">
        <v>44357</v>
      </c>
      <c r="L21" s="1" t="s">
        <v>1338</v>
      </c>
      <c r="M21" s="1" t="str">
        <f>TEXT(BRF_Boleto_Notas[[#This Row],[DATA ]],"AAAA")</f>
        <v>2021</v>
      </c>
      <c r="N21" s="1" t="str">
        <f>UPPER(TEXT(BRF_Boleto_Notas[[#This Row],[DATA ]],"MMM"))</f>
        <v>JUN</v>
      </c>
      <c r="O21" s="1" t="str">
        <f>TEXT(BRF_Boleto_Notas[[#This Row],[DATA VENCIMENTO]],"AAAA")</f>
        <v>2021</v>
      </c>
      <c r="P21" s="1" t="str">
        <f>UPPER(TEXT(BRF_Boleto_Notas[[#This Row],[DATA VENCIMENTO]],"MMM"))</f>
        <v>JUN</v>
      </c>
      <c r="Q21" s="1" t="str">
        <f>IFERROR(INDEX(BRF_TIPO_SERV[DESCRIÇAO],MATCH(BRF_Boleto_Notas[[#This Row],[CAT]],BRF_TIPO_SERV[TIPOS DE SERV.],0)),"")</f>
        <v>HABIBS</v>
      </c>
      <c r="R21" s="1">
        <f>IFERROR(INDEX(BRF_MÊS_NOTA[NUN_MÊS],MATCH(BRF_Boleto_Notas[[#This Row],[MÊS_VENC]],BRF_MÊS_NOTA[MÊS],0)),"")</f>
        <v>6</v>
      </c>
      <c r="S21" s="1" t="str">
        <f>IF(BRF_Boleto_Notas[[#This Row],[PAGO DIA]]="","",TEXT(BRF_Boleto_Notas[[#This Row],[PAGO DIA]],"AAAA"))</f>
        <v>2021</v>
      </c>
      <c r="T21" s="1" t="str">
        <f>UPPER(TEXT(BRF_Boleto_Notas[[#This Row],[PAGO DIA]],"MMM"))</f>
        <v>JUN</v>
      </c>
      <c r="W21" s="6" t="s">
        <v>210</v>
      </c>
      <c r="X21" s="8" t="s">
        <v>3377</v>
      </c>
      <c r="Y21"/>
      <c r="Z21" s="6" t="s">
        <v>3377</v>
      </c>
      <c r="AA21" s="6" t="s">
        <v>222</v>
      </c>
      <c r="AI21" s="66"/>
    </row>
    <row r="22" spans="1:35" ht="15" x14ac:dyDescent="0.25">
      <c r="A22" s="3">
        <v>44351</v>
      </c>
      <c r="B22" s="1" t="s">
        <v>1547</v>
      </c>
      <c r="C22" s="1" t="s">
        <v>1553</v>
      </c>
      <c r="D22" s="1" t="s">
        <v>1531</v>
      </c>
      <c r="E22" s="1" t="s">
        <v>1554</v>
      </c>
      <c r="F22" s="3">
        <v>44357</v>
      </c>
      <c r="G22" s="1">
        <v>70</v>
      </c>
      <c r="H22" s="1">
        <v>65</v>
      </c>
      <c r="I22" s="4">
        <v>1890</v>
      </c>
      <c r="J22" s="1" t="s">
        <v>224</v>
      </c>
      <c r="K22" s="3">
        <v>44357</v>
      </c>
      <c r="L22" s="1" t="s">
        <v>1338</v>
      </c>
      <c r="M22" s="1" t="str">
        <f>TEXT(BRF_Boleto_Notas[[#This Row],[DATA ]],"AAAA")</f>
        <v>2021</v>
      </c>
      <c r="N22" s="1" t="str">
        <f>UPPER(TEXT(BRF_Boleto_Notas[[#This Row],[DATA ]],"MMM"))</f>
        <v>JUN</v>
      </c>
      <c r="O22" s="1" t="str">
        <f>TEXT(BRF_Boleto_Notas[[#This Row],[DATA VENCIMENTO]],"AAAA")</f>
        <v>2021</v>
      </c>
      <c r="P22" s="1" t="str">
        <f>UPPER(TEXT(BRF_Boleto_Notas[[#This Row],[DATA VENCIMENTO]],"MMM"))</f>
        <v>JUN</v>
      </c>
      <c r="Q22" s="1" t="str">
        <f>IFERROR(INDEX(BRF_TIPO_SERV[DESCRIÇAO],MATCH(BRF_Boleto_Notas[[#This Row],[CAT]],BRF_TIPO_SERV[TIPOS DE SERV.],0)),"")</f>
        <v>HABIBS</v>
      </c>
      <c r="R22" s="1">
        <f>IFERROR(INDEX(BRF_MÊS_NOTA[NUN_MÊS],MATCH(BRF_Boleto_Notas[[#This Row],[MÊS_VENC]],BRF_MÊS_NOTA[MÊS],0)),"")</f>
        <v>6</v>
      </c>
      <c r="S22" s="1" t="str">
        <f>IF(BRF_Boleto_Notas[[#This Row],[PAGO DIA]]="","",TEXT(BRF_Boleto_Notas[[#This Row],[PAGO DIA]],"AAAA"))</f>
        <v>2021</v>
      </c>
      <c r="T22" s="1" t="str">
        <f>UPPER(TEXT(BRF_Boleto_Notas[[#This Row],[PAGO DIA]],"MMM"))</f>
        <v>JUN</v>
      </c>
      <c r="W22" s="7" t="s">
        <v>1120</v>
      </c>
      <c r="X22" s="8">
        <v>104968.36</v>
      </c>
      <c r="Y22"/>
      <c r="Z22" s="6" t="s">
        <v>210</v>
      </c>
      <c r="AA22" s="1" t="s">
        <v>1120</v>
      </c>
      <c r="AB22" s="1" t="s">
        <v>1121</v>
      </c>
      <c r="AC22" s="1" t="s">
        <v>1122</v>
      </c>
      <c r="AD22" s="1" t="s">
        <v>1123</v>
      </c>
      <c r="AE22" s="1" t="s">
        <v>1124</v>
      </c>
      <c r="AF22" s="1" t="s">
        <v>1125</v>
      </c>
      <c r="AG22" s="1" t="s">
        <v>221</v>
      </c>
      <c r="AH22" s="1" t="s">
        <v>219</v>
      </c>
      <c r="AI22" s="66" t="s">
        <v>3394</v>
      </c>
    </row>
    <row r="23" spans="1:35" ht="15" x14ac:dyDescent="0.25">
      <c r="A23" s="3">
        <v>44351</v>
      </c>
      <c r="B23" s="1" t="s">
        <v>1547</v>
      </c>
      <c r="C23" s="1" t="s">
        <v>1555</v>
      </c>
      <c r="D23" s="1" t="s">
        <v>1556</v>
      </c>
      <c r="E23" s="1" t="s">
        <v>1557</v>
      </c>
      <c r="F23" s="3">
        <v>44357</v>
      </c>
      <c r="G23" s="1">
        <v>71</v>
      </c>
      <c r="H23" s="1">
        <v>66</v>
      </c>
      <c r="I23" s="4">
        <v>2135</v>
      </c>
      <c r="J23" s="1" t="s">
        <v>224</v>
      </c>
      <c r="K23" s="3">
        <v>44355</v>
      </c>
      <c r="L23" s="1" t="s">
        <v>1338</v>
      </c>
      <c r="M23" s="1" t="str">
        <f>TEXT(BRF_Boleto_Notas[[#This Row],[DATA ]],"AAAA")</f>
        <v>2021</v>
      </c>
      <c r="N23" s="1" t="str">
        <f>UPPER(TEXT(BRF_Boleto_Notas[[#This Row],[DATA ]],"MMM"))</f>
        <v>JUN</v>
      </c>
      <c r="O23" s="1" t="str">
        <f>TEXT(BRF_Boleto_Notas[[#This Row],[DATA VENCIMENTO]],"AAAA")</f>
        <v>2021</v>
      </c>
      <c r="P23" s="1" t="str">
        <f>UPPER(TEXT(BRF_Boleto_Notas[[#This Row],[DATA VENCIMENTO]],"MMM"))</f>
        <v>JUN</v>
      </c>
      <c r="Q23" s="1" t="str">
        <f>IFERROR(INDEX(BRF_TIPO_SERV[DESCRIÇAO],MATCH(BRF_Boleto_Notas[[#This Row],[CAT]],BRF_TIPO_SERV[TIPOS DE SERV.],0)),"")</f>
        <v>HABIBS</v>
      </c>
      <c r="R23" s="1">
        <f>IFERROR(INDEX(BRF_MÊS_NOTA[NUN_MÊS],MATCH(BRF_Boleto_Notas[[#This Row],[MÊS_VENC]],BRF_MÊS_NOTA[MÊS],0)),"")</f>
        <v>6</v>
      </c>
      <c r="S23" s="1" t="str">
        <f>IF(BRF_Boleto_Notas[[#This Row],[PAGO DIA]]="","",TEXT(BRF_Boleto_Notas[[#This Row],[PAGO DIA]],"AAAA"))</f>
        <v>2021</v>
      </c>
      <c r="T23" s="1" t="str">
        <f>UPPER(TEXT(BRF_Boleto_Notas[[#This Row],[PAGO DIA]],"MMM"))</f>
        <v>JUN</v>
      </c>
      <c r="W23" s="7" t="s">
        <v>1121</v>
      </c>
      <c r="X23" s="8">
        <v>428868.9</v>
      </c>
      <c r="Y23"/>
      <c r="Z23" s="7" t="s">
        <v>1531</v>
      </c>
      <c r="AA23" s="8">
        <v>68571</v>
      </c>
      <c r="AB23" s="8">
        <v>381752.42000000004</v>
      </c>
      <c r="AC23" s="8">
        <v>285998</v>
      </c>
      <c r="AD23" s="8">
        <v>110487</v>
      </c>
      <c r="AE23" s="8">
        <v>122965</v>
      </c>
      <c r="AF23" s="8">
        <v>171238</v>
      </c>
      <c r="AG23" s="8">
        <v>122097</v>
      </c>
      <c r="AH23" s="8">
        <v>1263108.42</v>
      </c>
      <c r="AI23" s="65">
        <f>AH23/$AH$35</f>
        <v>0.71756311939895756</v>
      </c>
    </row>
    <row r="24" spans="1:35" ht="15" x14ac:dyDescent="0.25">
      <c r="A24" s="3">
        <v>44351</v>
      </c>
      <c r="B24" s="1" t="s">
        <v>1547</v>
      </c>
      <c r="C24" s="1" t="s">
        <v>1558</v>
      </c>
      <c r="D24" s="1" t="s">
        <v>1531</v>
      </c>
      <c r="E24" s="1" t="s">
        <v>1559</v>
      </c>
      <c r="F24" s="3">
        <v>44357</v>
      </c>
      <c r="G24" s="1">
        <v>74</v>
      </c>
      <c r="H24" s="1">
        <v>67</v>
      </c>
      <c r="I24" s="4">
        <v>1314</v>
      </c>
      <c r="J24" s="1" t="s">
        <v>224</v>
      </c>
      <c r="K24" s="3">
        <v>44357</v>
      </c>
      <c r="L24" s="1" t="s">
        <v>1338</v>
      </c>
      <c r="M24" s="1" t="str">
        <f>TEXT(BRF_Boleto_Notas[[#This Row],[DATA ]],"AAAA")</f>
        <v>2021</v>
      </c>
      <c r="N24" s="1" t="str">
        <f>UPPER(TEXT(BRF_Boleto_Notas[[#This Row],[DATA ]],"MMM"))</f>
        <v>JUN</v>
      </c>
      <c r="O24" s="1" t="str">
        <f>TEXT(BRF_Boleto_Notas[[#This Row],[DATA VENCIMENTO]],"AAAA")</f>
        <v>2021</v>
      </c>
      <c r="P24" s="1" t="str">
        <f>UPPER(TEXT(BRF_Boleto_Notas[[#This Row],[DATA VENCIMENTO]],"MMM"))</f>
        <v>JUN</v>
      </c>
      <c r="Q24" s="1" t="str">
        <f>IFERROR(INDEX(BRF_TIPO_SERV[DESCRIÇAO],MATCH(BRF_Boleto_Notas[[#This Row],[CAT]],BRF_TIPO_SERV[TIPOS DE SERV.],0)),"")</f>
        <v>HABIBS</v>
      </c>
      <c r="R24" s="1">
        <f>IFERROR(INDEX(BRF_MÊS_NOTA[NUN_MÊS],MATCH(BRF_Boleto_Notas[[#This Row],[MÊS_VENC]],BRF_MÊS_NOTA[MÊS],0)),"")</f>
        <v>6</v>
      </c>
      <c r="S24" s="1" t="str">
        <f>IF(BRF_Boleto_Notas[[#This Row],[PAGO DIA]]="","",TEXT(BRF_Boleto_Notas[[#This Row],[PAGO DIA]],"AAAA"))</f>
        <v>2021</v>
      </c>
      <c r="T24" s="1" t="str">
        <f>UPPER(TEXT(BRF_Boleto_Notas[[#This Row],[PAGO DIA]],"MMM"))</f>
        <v>JUN</v>
      </c>
      <c r="W24" s="7" t="s">
        <v>1122</v>
      </c>
      <c r="X24" s="8">
        <v>340555.22</v>
      </c>
      <c r="Y24"/>
      <c r="Z24" s="7" t="s">
        <v>2843</v>
      </c>
      <c r="AA24" s="8"/>
      <c r="AB24" s="8"/>
      <c r="AC24" s="8">
        <v>800</v>
      </c>
      <c r="AD24" s="8">
        <v>3250</v>
      </c>
      <c r="AE24" s="8">
        <v>5596</v>
      </c>
      <c r="AF24" s="8">
        <v>9450</v>
      </c>
      <c r="AG24" s="8">
        <v>260000</v>
      </c>
      <c r="AH24" s="8">
        <v>279096</v>
      </c>
      <c r="AI24" s="65">
        <f t="shared" ref="AI24:AI34" si="0">AH24/$AH$35</f>
        <v>0.15855249889931972</v>
      </c>
    </row>
    <row r="25" spans="1:35" ht="15" x14ac:dyDescent="0.25">
      <c r="A25" s="3">
        <v>44351</v>
      </c>
      <c r="B25" s="1" t="s">
        <v>1547</v>
      </c>
      <c r="C25" s="1" t="s">
        <v>1560</v>
      </c>
      <c r="D25" s="1" t="s">
        <v>1531</v>
      </c>
      <c r="E25" s="1" t="s">
        <v>1561</v>
      </c>
      <c r="F25" s="3">
        <v>44357</v>
      </c>
      <c r="G25" s="1">
        <v>73</v>
      </c>
      <c r="H25" s="1">
        <v>68</v>
      </c>
      <c r="I25" s="4">
        <v>975</v>
      </c>
      <c r="J25" s="1" t="s">
        <v>224</v>
      </c>
      <c r="K25" s="3">
        <v>44357</v>
      </c>
      <c r="L25" s="1" t="s">
        <v>1338</v>
      </c>
      <c r="M25" s="1" t="str">
        <f>TEXT(BRF_Boleto_Notas[[#This Row],[DATA ]],"AAAA")</f>
        <v>2021</v>
      </c>
      <c r="N25" s="1" t="str">
        <f>UPPER(TEXT(BRF_Boleto_Notas[[#This Row],[DATA ]],"MMM"))</f>
        <v>JUN</v>
      </c>
      <c r="O25" s="1" t="str">
        <f>TEXT(BRF_Boleto_Notas[[#This Row],[DATA VENCIMENTO]],"AAAA")</f>
        <v>2021</v>
      </c>
      <c r="P25" s="1" t="str">
        <f>UPPER(TEXT(BRF_Boleto_Notas[[#This Row],[DATA VENCIMENTO]],"MMM"))</f>
        <v>JUN</v>
      </c>
      <c r="Q25" s="1" t="str">
        <f>IFERROR(INDEX(BRF_TIPO_SERV[DESCRIÇAO],MATCH(BRF_Boleto_Notas[[#This Row],[CAT]],BRF_TIPO_SERV[TIPOS DE SERV.],0)),"")</f>
        <v>HABIBS</v>
      </c>
      <c r="R25" s="1">
        <f>IFERROR(INDEX(BRF_MÊS_NOTA[NUN_MÊS],MATCH(BRF_Boleto_Notas[[#This Row],[MÊS_VENC]],BRF_MÊS_NOTA[MÊS],0)),"")</f>
        <v>6</v>
      </c>
      <c r="S25" s="1" t="str">
        <f>IF(BRF_Boleto_Notas[[#This Row],[PAGO DIA]]="","",TEXT(BRF_Boleto_Notas[[#This Row],[PAGO DIA]],"AAAA"))</f>
        <v>2021</v>
      </c>
      <c r="T25" s="1" t="str">
        <f>UPPER(TEXT(BRF_Boleto_Notas[[#This Row],[PAGO DIA]],"MMM"))</f>
        <v>JUN</v>
      </c>
      <c r="W25" s="7" t="s">
        <v>1123</v>
      </c>
      <c r="X25" s="8">
        <v>145234.88</v>
      </c>
      <c r="Y25"/>
      <c r="Z25" s="7" t="s">
        <v>2273</v>
      </c>
      <c r="AA25" s="8">
        <v>36397.360000000001</v>
      </c>
      <c r="AB25" s="8">
        <v>37785.100000000006</v>
      </c>
      <c r="AC25" s="8">
        <v>7991.56</v>
      </c>
      <c r="AD25" s="8"/>
      <c r="AE25" s="8"/>
      <c r="AF25" s="8"/>
      <c r="AG25" s="8"/>
      <c r="AH25" s="8">
        <v>82174.02</v>
      </c>
      <c r="AI25" s="65">
        <f t="shared" si="0"/>
        <v>4.6682489951854117E-2</v>
      </c>
    </row>
    <row r="26" spans="1:35" ht="15" x14ac:dyDescent="0.25">
      <c r="A26" s="3">
        <v>44351</v>
      </c>
      <c r="B26" s="1" t="s">
        <v>1547</v>
      </c>
      <c r="C26" s="1" t="s">
        <v>1562</v>
      </c>
      <c r="D26" s="1" t="s">
        <v>1531</v>
      </c>
      <c r="E26" s="1" t="s">
        <v>1537</v>
      </c>
      <c r="F26" s="3">
        <v>44357</v>
      </c>
      <c r="G26" s="1">
        <v>75</v>
      </c>
      <c r="H26" s="1">
        <v>69</v>
      </c>
      <c r="I26" s="4">
        <v>356</v>
      </c>
      <c r="J26" s="1" t="s">
        <v>224</v>
      </c>
      <c r="K26" s="3">
        <v>44357</v>
      </c>
      <c r="L26" s="1" t="s">
        <v>1338</v>
      </c>
      <c r="M26" s="1" t="str">
        <f>TEXT(BRF_Boleto_Notas[[#This Row],[DATA ]],"AAAA")</f>
        <v>2021</v>
      </c>
      <c r="N26" s="1" t="str">
        <f>UPPER(TEXT(BRF_Boleto_Notas[[#This Row],[DATA ]],"MMM"))</f>
        <v>JUN</v>
      </c>
      <c r="O26" s="1" t="str">
        <f>TEXT(BRF_Boleto_Notas[[#This Row],[DATA VENCIMENTO]],"AAAA")</f>
        <v>2021</v>
      </c>
      <c r="P26" s="1" t="str">
        <f>UPPER(TEXT(BRF_Boleto_Notas[[#This Row],[DATA VENCIMENTO]],"MMM"))</f>
        <v>JUN</v>
      </c>
      <c r="Q26" s="1" t="str">
        <f>IFERROR(INDEX(BRF_TIPO_SERV[DESCRIÇAO],MATCH(BRF_Boleto_Notas[[#This Row],[CAT]],BRF_TIPO_SERV[TIPOS DE SERV.],0)),"")</f>
        <v>HABIBS</v>
      </c>
      <c r="R26" s="1">
        <f>IFERROR(INDEX(BRF_MÊS_NOTA[NUN_MÊS],MATCH(BRF_Boleto_Notas[[#This Row],[MÊS_VENC]],BRF_MÊS_NOTA[MÊS],0)),"")</f>
        <v>6</v>
      </c>
      <c r="S26" s="1" t="str">
        <f>IF(BRF_Boleto_Notas[[#This Row],[PAGO DIA]]="","",TEXT(BRF_Boleto_Notas[[#This Row],[PAGO DIA]],"AAAA"))</f>
        <v>2021</v>
      </c>
      <c r="T26" s="1" t="str">
        <f>UPPER(TEXT(BRF_Boleto_Notas[[#This Row],[PAGO DIA]],"MMM"))</f>
        <v>JUN</v>
      </c>
      <c r="V26" s="1">
        <f>383.92+384</f>
        <v>767.92000000000007</v>
      </c>
      <c r="W26" s="7" t="s">
        <v>1124</v>
      </c>
      <c r="X26" s="8">
        <v>143600.98000000001</v>
      </c>
      <c r="Y26"/>
      <c r="Z26" s="7" t="s">
        <v>2765</v>
      </c>
      <c r="AA26" s="8"/>
      <c r="AB26" s="8">
        <v>1881.38</v>
      </c>
      <c r="AC26" s="8">
        <v>18877.669999999998</v>
      </c>
      <c r="AD26" s="8">
        <v>13053.3</v>
      </c>
      <c r="AE26" s="8">
        <v>7331.98</v>
      </c>
      <c r="AF26" s="8"/>
      <c r="AG26" s="8"/>
      <c r="AH26" s="8">
        <v>41144.33</v>
      </c>
      <c r="AI26" s="65">
        <f t="shared" si="0"/>
        <v>2.3373808069761828E-2</v>
      </c>
    </row>
    <row r="27" spans="1:35" ht="15" x14ac:dyDescent="0.25">
      <c r="A27" s="3">
        <v>44351</v>
      </c>
      <c r="B27" s="1" t="s">
        <v>1547</v>
      </c>
      <c r="C27" s="1" t="s">
        <v>1563</v>
      </c>
      <c r="D27" s="1" t="s">
        <v>1531</v>
      </c>
      <c r="E27" s="1" t="s">
        <v>1564</v>
      </c>
      <c r="F27" s="3">
        <v>44357</v>
      </c>
      <c r="G27" s="1">
        <v>76</v>
      </c>
      <c r="H27" s="1">
        <v>70</v>
      </c>
      <c r="I27" s="4">
        <v>5470</v>
      </c>
      <c r="J27" s="1" t="s">
        <v>224</v>
      </c>
      <c r="K27" s="3">
        <v>44357</v>
      </c>
      <c r="L27" s="1" t="s">
        <v>1338</v>
      </c>
      <c r="M27" s="1" t="str">
        <f>TEXT(BRF_Boleto_Notas[[#This Row],[DATA ]],"AAAA")</f>
        <v>2021</v>
      </c>
      <c r="N27" s="1" t="str">
        <f>UPPER(TEXT(BRF_Boleto_Notas[[#This Row],[DATA ]],"MMM"))</f>
        <v>JUN</v>
      </c>
      <c r="O27" s="1" t="str">
        <f>TEXT(BRF_Boleto_Notas[[#This Row],[DATA VENCIMENTO]],"AAAA")</f>
        <v>2021</v>
      </c>
      <c r="P27" s="1" t="str">
        <f>UPPER(TEXT(BRF_Boleto_Notas[[#This Row],[DATA VENCIMENTO]],"MMM"))</f>
        <v>JUN</v>
      </c>
      <c r="Q27" s="1" t="str">
        <f>IFERROR(INDEX(BRF_TIPO_SERV[DESCRIÇAO],MATCH(BRF_Boleto_Notas[[#This Row],[CAT]],BRF_TIPO_SERV[TIPOS DE SERV.],0)),"")</f>
        <v>HABIBS</v>
      </c>
      <c r="R27" s="1">
        <f>IFERROR(INDEX(BRF_MÊS_NOTA[NUN_MÊS],MATCH(BRF_Boleto_Notas[[#This Row],[MÊS_VENC]],BRF_MÊS_NOTA[MÊS],0)),"")</f>
        <v>6</v>
      </c>
      <c r="S27" s="1" t="str">
        <f>IF(BRF_Boleto_Notas[[#This Row],[PAGO DIA]]="","",TEXT(BRF_Boleto_Notas[[#This Row],[PAGO DIA]],"AAAA"))</f>
        <v>2021</v>
      </c>
      <c r="T27" s="1" t="str">
        <f>UPPER(TEXT(BRF_Boleto_Notas[[#This Row],[PAGO DIA]],"MMM"))</f>
        <v>JUN</v>
      </c>
      <c r="W27" s="7" t="s">
        <v>1125</v>
      </c>
      <c r="X27" s="8">
        <v>211649.66</v>
      </c>
      <c r="Y27"/>
      <c r="Z27" s="7" t="s">
        <v>2833</v>
      </c>
      <c r="AA27" s="8"/>
      <c r="AB27" s="8"/>
      <c r="AC27" s="8">
        <v>15287.99</v>
      </c>
      <c r="AD27" s="8">
        <v>11844.580000000002</v>
      </c>
      <c r="AE27" s="8"/>
      <c r="AF27" s="8">
        <v>5746.66</v>
      </c>
      <c r="AG27" s="8"/>
      <c r="AH27" s="8">
        <v>32879.229999999996</v>
      </c>
      <c r="AI27" s="65">
        <f t="shared" si="0"/>
        <v>1.8678462172103789E-2</v>
      </c>
    </row>
    <row r="28" spans="1:35" ht="15" x14ac:dyDescent="0.25">
      <c r="A28" s="3">
        <v>44351</v>
      </c>
      <c r="B28" s="1" t="s">
        <v>1547</v>
      </c>
      <c r="C28" s="1" t="s">
        <v>1565</v>
      </c>
      <c r="D28" s="1" t="s">
        <v>1531</v>
      </c>
      <c r="E28" s="1" t="s">
        <v>1566</v>
      </c>
      <c r="F28" s="3">
        <v>44357</v>
      </c>
      <c r="G28" s="1">
        <v>77</v>
      </c>
      <c r="H28" s="1">
        <v>71</v>
      </c>
      <c r="I28" s="4">
        <v>2751</v>
      </c>
      <c r="J28" s="1" t="s">
        <v>224</v>
      </c>
      <c r="K28" s="3">
        <v>44357</v>
      </c>
      <c r="L28" s="1" t="s">
        <v>1338</v>
      </c>
      <c r="M28" s="1" t="str">
        <f>TEXT(BRF_Boleto_Notas[[#This Row],[DATA ]],"AAAA")</f>
        <v>2021</v>
      </c>
      <c r="N28" s="1" t="str">
        <f>UPPER(TEXT(BRF_Boleto_Notas[[#This Row],[DATA ]],"MMM"))</f>
        <v>JUN</v>
      </c>
      <c r="O28" s="1" t="str">
        <f>TEXT(BRF_Boleto_Notas[[#This Row],[DATA VENCIMENTO]],"AAAA")</f>
        <v>2021</v>
      </c>
      <c r="P28" s="1" t="str">
        <f>UPPER(TEXT(BRF_Boleto_Notas[[#This Row],[DATA VENCIMENTO]],"MMM"))</f>
        <v>JUN</v>
      </c>
      <c r="Q28" s="1" t="str">
        <f>IFERROR(INDEX(BRF_TIPO_SERV[DESCRIÇAO],MATCH(BRF_Boleto_Notas[[#This Row],[CAT]],BRF_TIPO_SERV[TIPOS DE SERV.],0)),"")</f>
        <v>HABIBS</v>
      </c>
      <c r="R28" s="1">
        <f>IFERROR(INDEX(BRF_MÊS_NOTA[NUN_MÊS],MATCH(BRF_Boleto_Notas[[#This Row],[MÊS_VENC]],BRF_MÊS_NOTA[MÊS],0)),"")</f>
        <v>6</v>
      </c>
      <c r="S28" s="1" t="str">
        <f>IF(BRF_Boleto_Notas[[#This Row],[PAGO DIA]]="","",TEXT(BRF_Boleto_Notas[[#This Row],[PAGO DIA]],"AAAA"))</f>
        <v>2021</v>
      </c>
      <c r="T28" s="1" t="str">
        <f>UPPER(TEXT(BRF_Boleto_Notas[[#This Row],[PAGO DIA]],"MMM"))</f>
        <v>JUN</v>
      </c>
      <c r="W28" s="7" t="s">
        <v>221</v>
      </c>
      <c r="X28" s="8">
        <v>385397</v>
      </c>
      <c r="Y28"/>
      <c r="Z28" s="7" t="s">
        <v>2727</v>
      </c>
      <c r="AA28" s="8"/>
      <c r="AB28" s="8">
        <v>4550</v>
      </c>
      <c r="AC28" s="8">
        <v>10400</v>
      </c>
      <c r="AD28" s="8">
        <v>3900</v>
      </c>
      <c r="AE28" s="8">
        <v>4050</v>
      </c>
      <c r="AF28" s="8">
        <v>7050</v>
      </c>
      <c r="AG28" s="8"/>
      <c r="AH28" s="8">
        <v>29950</v>
      </c>
      <c r="AI28" s="65">
        <f t="shared" si="0"/>
        <v>1.7014386956583489E-2</v>
      </c>
    </row>
    <row r="29" spans="1:35" ht="15" x14ac:dyDescent="0.25">
      <c r="A29" s="3">
        <v>44351</v>
      </c>
      <c r="B29" s="1" t="s">
        <v>1547</v>
      </c>
      <c r="C29" s="1" t="s">
        <v>1567</v>
      </c>
      <c r="D29" s="1" t="s">
        <v>1531</v>
      </c>
      <c r="E29" s="1" t="s">
        <v>1568</v>
      </c>
      <c r="F29" s="3">
        <v>44357</v>
      </c>
      <c r="G29" s="1">
        <v>79</v>
      </c>
      <c r="H29" s="1">
        <v>72</v>
      </c>
      <c r="I29" s="4">
        <v>2517</v>
      </c>
      <c r="J29" s="1" t="s">
        <v>224</v>
      </c>
      <c r="K29" s="3">
        <v>44357</v>
      </c>
      <c r="L29" s="1" t="s">
        <v>1338</v>
      </c>
      <c r="M29" s="1" t="str">
        <f>TEXT(BRF_Boleto_Notas[[#This Row],[DATA ]],"AAAA")</f>
        <v>2021</v>
      </c>
      <c r="N29" s="1" t="str">
        <f>UPPER(TEXT(BRF_Boleto_Notas[[#This Row],[DATA ]],"MMM"))</f>
        <v>JUN</v>
      </c>
      <c r="O29" s="1" t="str">
        <f>TEXT(BRF_Boleto_Notas[[#This Row],[DATA VENCIMENTO]],"AAAA")</f>
        <v>2021</v>
      </c>
      <c r="P29" s="1" t="str">
        <f>UPPER(TEXT(BRF_Boleto_Notas[[#This Row],[DATA VENCIMENTO]],"MMM"))</f>
        <v>JUN</v>
      </c>
      <c r="Q29" s="1" t="str">
        <f>IFERROR(INDEX(BRF_TIPO_SERV[DESCRIÇAO],MATCH(BRF_Boleto_Notas[[#This Row],[CAT]],BRF_TIPO_SERV[TIPOS DE SERV.],0)),"")</f>
        <v>HABIBS</v>
      </c>
      <c r="R29" s="1">
        <f>IFERROR(INDEX(BRF_MÊS_NOTA[NUN_MÊS],MATCH(BRF_Boleto_Notas[[#This Row],[MÊS_VENC]],BRF_MÊS_NOTA[MÊS],0)),"")</f>
        <v>6</v>
      </c>
      <c r="S29" s="1" t="str">
        <f>IF(BRF_Boleto_Notas[[#This Row],[PAGO DIA]]="","",TEXT(BRF_Boleto_Notas[[#This Row],[PAGO DIA]],"AAAA"))</f>
        <v>2021</v>
      </c>
      <c r="T29" s="1" t="str">
        <f>UPPER(TEXT(BRF_Boleto_Notas[[#This Row],[PAGO DIA]],"MMM"))</f>
        <v>JUN</v>
      </c>
      <c r="W29" s="7" t="s">
        <v>219</v>
      </c>
      <c r="X29" s="8">
        <v>1760275</v>
      </c>
      <c r="Y29"/>
      <c r="Z29" s="7" t="s">
        <v>3299</v>
      </c>
      <c r="AA29" s="8"/>
      <c r="AB29" s="8"/>
      <c r="AC29" s="8"/>
      <c r="AD29" s="8"/>
      <c r="AE29" s="8"/>
      <c r="AF29" s="8">
        <v>13607</v>
      </c>
      <c r="AG29" s="8"/>
      <c r="AH29" s="8">
        <v>13607</v>
      </c>
      <c r="AI29" s="65">
        <f t="shared" si="0"/>
        <v>7.7300421809092332E-3</v>
      </c>
    </row>
    <row r="30" spans="1:35" ht="15" x14ac:dyDescent="0.25">
      <c r="A30" s="3">
        <v>44351</v>
      </c>
      <c r="B30" s="1" t="s">
        <v>1547</v>
      </c>
      <c r="C30" s="1" t="s">
        <v>1569</v>
      </c>
      <c r="D30" s="1" t="s">
        <v>1531</v>
      </c>
      <c r="E30" s="1" t="s">
        <v>1570</v>
      </c>
      <c r="F30" s="3">
        <v>44357</v>
      </c>
      <c r="G30" s="1">
        <v>80</v>
      </c>
      <c r="H30" s="1">
        <v>73</v>
      </c>
      <c r="I30" s="4">
        <v>940</v>
      </c>
      <c r="J30" s="1" t="s">
        <v>224</v>
      </c>
      <c r="K30" s="3">
        <v>44357</v>
      </c>
      <c r="L30" s="1" t="s">
        <v>1338</v>
      </c>
      <c r="M30" s="1" t="str">
        <f>TEXT(BRF_Boleto_Notas[[#This Row],[DATA ]],"AAAA")</f>
        <v>2021</v>
      </c>
      <c r="N30" s="1" t="str">
        <f>UPPER(TEXT(BRF_Boleto_Notas[[#This Row],[DATA ]],"MMM"))</f>
        <v>JUN</v>
      </c>
      <c r="O30" s="1" t="str">
        <f>TEXT(BRF_Boleto_Notas[[#This Row],[DATA VENCIMENTO]],"AAAA")</f>
        <v>2021</v>
      </c>
      <c r="P30" s="1" t="str">
        <f>UPPER(TEXT(BRF_Boleto_Notas[[#This Row],[DATA VENCIMENTO]],"MMM"))</f>
        <v>JUN</v>
      </c>
      <c r="Q30" s="1" t="str">
        <f>IFERROR(INDEX(BRF_TIPO_SERV[DESCRIÇAO],MATCH(BRF_Boleto_Notas[[#This Row],[CAT]],BRF_TIPO_SERV[TIPOS DE SERV.],0)),"")</f>
        <v>HABIBS</v>
      </c>
      <c r="R30" s="1">
        <f>IFERROR(INDEX(BRF_MÊS_NOTA[NUN_MÊS],MATCH(BRF_Boleto_Notas[[#This Row],[MÊS_VENC]],BRF_MÊS_NOTA[MÊS],0)),"")</f>
        <v>6</v>
      </c>
      <c r="S30" s="1" t="str">
        <f>IF(BRF_Boleto_Notas[[#This Row],[PAGO DIA]]="","",TEXT(BRF_Boleto_Notas[[#This Row],[PAGO DIA]],"AAAA"))</f>
        <v>2021</v>
      </c>
      <c r="T30" s="1" t="str">
        <f>UPPER(TEXT(BRF_Boleto_Notas[[#This Row],[PAGO DIA]],"MMM"))</f>
        <v>JUN</v>
      </c>
      <c r="W30"/>
      <c r="X30"/>
      <c r="Y30"/>
      <c r="Z30" s="7" t="s">
        <v>2924</v>
      </c>
      <c r="AA30" s="8"/>
      <c r="AB30" s="8"/>
      <c r="AC30" s="8"/>
      <c r="AD30" s="8">
        <v>2100</v>
      </c>
      <c r="AE30" s="8">
        <v>2058</v>
      </c>
      <c r="AF30" s="8">
        <v>1958</v>
      </c>
      <c r="AG30" s="8">
        <v>700</v>
      </c>
      <c r="AH30" s="8">
        <v>6816</v>
      </c>
      <c r="AI30" s="65">
        <f t="shared" si="0"/>
        <v>3.8721222536251439E-3</v>
      </c>
    </row>
    <row r="31" spans="1:35" ht="15" x14ac:dyDescent="0.25">
      <c r="A31" s="3">
        <v>44351</v>
      </c>
      <c r="B31" s="1" t="s">
        <v>1547</v>
      </c>
      <c r="C31" s="1" t="s">
        <v>1571</v>
      </c>
      <c r="D31" s="1" t="s">
        <v>1531</v>
      </c>
      <c r="E31" s="1" t="s">
        <v>1572</v>
      </c>
      <c r="F31" s="3">
        <v>44357</v>
      </c>
      <c r="G31" s="1">
        <v>81</v>
      </c>
      <c r="H31" s="1">
        <v>74</v>
      </c>
      <c r="I31" s="4">
        <v>1230</v>
      </c>
      <c r="J31" s="1" t="s">
        <v>224</v>
      </c>
      <c r="K31" s="3">
        <v>44357</v>
      </c>
      <c r="L31" s="1" t="s">
        <v>1338</v>
      </c>
      <c r="M31" s="1" t="str">
        <f>TEXT(BRF_Boleto_Notas[[#This Row],[DATA ]],"AAAA")</f>
        <v>2021</v>
      </c>
      <c r="N31" s="1" t="str">
        <f>UPPER(TEXT(BRF_Boleto_Notas[[#This Row],[DATA ]],"MMM"))</f>
        <v>JUN</v>
      </c>
      <c r="O31" s="1" t="str">
        <f>TEXT(BRF_Boleto_Notas[[#This Row],[DATA VENCIMENTO]],"AAAA")</f>
        <v>2021</v>
      </c>
      <c r="P31" s="1" t="str">
        <f>UPPER(TEXT(BRF_Boleto_Notas[[#This Row],[DATA VENCIMENTO]],"MMM"))</f>
        <v>JUN</v>
      </c>
      <c r="Q31" s="1" t="str">
        <f>IFERROR(INDEX(BRF_TIPO_SERV[DESCRIÇAO],MATCH(BRF_Boleto_Notas[[#This Row],[CAT]],BRF_TIPO_SERV[TIPOS DE SERV.],0)),"")</f>
        <v>HABIBS</v>
      </c>
      <c r="R31" s="1">
        <f>IFERROR(INDEX(BRF_MÊS_NOTA[NUN_MÊS],MATCH(BRF_Boleto_Notas[[#This Row],[MÊS_VENC]],BRF_MÊS_NOTA[MÊS],0)),"")</f>
        <v>6</v>
      </c>
      <c r="S31" s="1" t="str">
        <f>IF(BRF_Boleto_Notas[[#This Row],[PAGO DIA]]="","",TEXT(BRF_Boleto_Notas[[#This Row],[PAGO DIA]],"AAAA"))</f>
        <v>2021</v>
      </c>
      <c r="T31" s="1" t="str">
        <f>UPPER(TEXT(BRF_Boleto_Notas[[#This Row],[PAGO DIA]],"MMM"))</f>
        <v>JUN</v>
      </c>
      <c r="W31"/>
      <c r="X31"/>
      <c r="Y31"/>
      <c r="Z31" s="7" t="s">
        <v>3303</v>
      </c>
      <c r="AA31" s="8"/>
      <c r="AB31" s="8"/>
      <c r="AC31" s="8"/>
      <c r="AD31" s="8"/>
      <c r="AE31" s="8"/>
      <c r="AF31" s="8">
        <v>2600</v>
      </c>
      <c r="AG31" s="8">
        <v>2600</v>
      </c>
      <c r="AH31" s="8">
        <v>5200</v>
      </c>
      <c r="AI31" s="65">
        <f t="shared" si="0"/>
        <v>2.9540838789393702E-3</v>
      </c>
    </row>
    <row r="32" spans="1:35" ht="15" x14ac:dyDescent="0.25">
      <c r="A32" s="3">
        <v>44351</v>
      </c>
      <c r="B32" s="1" t="s">
        <v>1547</v>
      </c>
      <c r="C32" s="1" t="s">
        <v>1573</v>
      </c>
      <c r="D32" s="1" t="s">
        <v>1531</v>
      </c>
      <c r="E32" s="1" t="s">
        <v>1574</v>
      </c>
      <c r="F32" s="3">
        <v>44357</v>
      </c>
      <c r="G32" s="1">
        <v>82</v>
      </c>
      <c r="H32" s="1">
        <v>75</v>
      </c>
      <c r="I32" s="4">
        <v>760</v>
      </c>
      <c r="J32" s="1" t="s">
        <v>224</v>
      </c>
      <c r="K32" s="3">
        <v>44357</v>
      </c>
      <c r="L32" s="1" t="s">
        <v>1338</v>
      </c>
      <c r="M32" s="1" t="str">
        <f>TEXT(BRF_Boleto_Notas[[#This Row],[DATA ]],"AAAA")</f>
        <v>2021</v>
      </c>
      <c r="N32" s="1" t="str">
        <f>UPPER(TEXT(BRF_Boleto_Notas[[#This Row],[DATA ]],"MMM"))</f>
        <v>JUN</v>
      </c>
      <c r="O32" s="1" t="str">
        <f>TEXT(BRF_Boleto_Notas[[#This Row],[DATA VENCIMENTO]],"AAAA")</f>
        <v>2021</v>
      </c>
      <c r="P32" s="1" t="str">
        <f>UPPER(TEXT(BRF_Boleto_Notas[[#This Row],[DATA VENCIMENTO]],"MMM"))</f>
        <v>JUN</v>
      </c>
      <c r="Q32" s="1" t="str">
        <f>IFERROR(INDEX(BRF_TIPO_SERV[DESCRIÇAO],MATCH(BRF_Boleto_Notas[[#This Row],[CAT]],BRF_TIPO_SERV[TIPOS DE SERV.],0)),"")</f>
        <v>HABIBS</v>
      </c>
      <c r="R32" s="1">
        <f>IFERROR(INDEX(BRF_MÊS_NOTA[NUN_MÊS],MATCH(BRF_Boleto_Notas[[#This Row],[MÊS_VENC]],BRF_MÊS_NOTA[MÊS],0)),"")</f>
        <v>6</v>
      </c>
      <c r="S32" s="1" t="str">
        <f>IF(BRF_Boleto_Notas[[#This Row],[PAGO DIA]]="","",TEXT(BRF_Boleto_Notas[[#This Row],[PAGO DIA]],"AAAA"))</f>
        <v>2021</v>
      </c>
      <c r="T32" s="1" t="str">
        <f>UPPER(TEXT(BRF_Boleto_Notas[[#This Row],[PAGO DIA]],"MMM"))</f>
        <v>JUN</v>
      </c>
      <c r="W32"/>
      <c r="X32"/>
      <c r="Y32"/>
      <c r="Z32" s="7" t="s">
        <v>2772</v>
      </c>
      <c r="AA32" s="8"/>
      <c r="AB32" s="8">
        <v>2900</v>
      </c>
      <c r="AC32" s="8"/>
      <c r="AD32" s="8"/>
      <c r="AE32" s="8"/>
      <c r="AF32" s="8"/>
      <c r="AG32" s="8"/>
      <c r="AH32" s="8">
        <v>2900</v>
      </c>
      <c r="AI32" s="65">
        <f t="shared" si="0"/>
        <v>1.6474698555623412E-3</v>
      </c>
    </row>
    <row r="33" spans="1:35" ht="15" x14ac:dyDescent="0.25">
      <c r="A33" s="3">
        <v>44351</v>
      </c>
      <c r="B33" s="1" t="s">
        <v>1547</v>
      </c>
      <c r="C33" s="1" t="s">
        <v>1575</v>
      </c>
      <c r="D33" s="1" t="s">
        <v>1531</v>
      </c>
      <c r="E33" s="1" t="s">
        <v>1576</v>
      </c>
      <c r="F33" s="3">
        <v>44357</v>
      </c>
      <c r="G33" s="1">
        <v>83</v>
      </c>
      <c r="H33" s="1">
        <v>76</v>
      </c>
      <c r="I33" s="4">
        <v>2360</v>
      </c>
      <c r="J33" s="1" t="s">
        <v>224</v>
      </c>
      <c r="K33" s="3">
        <v>44357</v>
      </c>
      <c r="L33" s="1" t="s">
        <v>1338</v>
      </c>
      <c r="M33" s="1" t="str">
        <f>TEXT(BRF_Boleto_Notas[[#This Row],[DATA ]],"AAAA")</f>
        <v>2021</v>
      </c>
      <c r="N33" s="1" t="str">
        <f>UPPER(TEXT(BRF_Boleto_Notas[[#This Row],[DATA ]],"MMM"))</f>
        <v>JUN</v>
      </c>
      <c r="O33" s="1" t="str">
        <f>TEXT(BRF_Boleto_Notas[[#This Row],[DATA VENCIMENTO]],"AAAA")</f>
        <v>2021</v>
      </c>
      <c r="P33" s="1" t="str">
        <f>UPPER(TEXT(BRF_Boleto_Notas[[#This Row],[DATA VENCIMENTO]],"MMM"))</f>
        <v>JUN</v>
      </c>
      <c r="Q33" s="1" t="str">
        <f>IFERROR(INDEX(BRF_TIPO_SERV[DESCRIÇAO],MATCH(BRF_Boleto_Notas[[#This Row],[CAT]],BRF_TIPO_SERV[TIPOS DE SERV.],0)),"")</f>
        <v>HABIBS</v>
      </c>
      <c r="R33" s="1">
        <f>IFERROR(INDEX(BRF_MÊS_NOTA[NUN_MÊS],MATCH(BRF_Boleto_Notas[[#This Row],[MÊS_VENC]],BRF_MÊS_NOTA[MÊS],0)),"")</f>
        <v>6</v>
      </c>
      <c r="S33" s="1" t="str">
        <f>IF(BRF_Boleto_Notas[[#This Row],[PAGO DIA]]="","",TEXT(BRF_Boleto_Notas[[#This Row],[PAGO DIA]],"AAAA"))</f>
        <v>2021</v>
      </c>
      <c r="T33" s="1" t="str">
        <f>UPPER(TEXT(BRF_Boleto_Notas[[#This Row],[PAGO DIA]],"MMM"))</f>
        <v>JUN</v>
      </c>
      <c r="W33"/>
      <c r="X33"/>
      <c r="Y33"/>
      <c r="Z33" s="7" t="s">
        <v>1128</v>
      </c>
      <c r="AA33" s="8"/>
      <c r="AB33" s="8"/>
      <c r="AC33" s="8">
        <v>1200</v>
      </c>
      <c r="AD33" s="8"/>
      <c r="AE33" s="8">
        <v>1600</v>
      </c>
      <c r="AF33" s="8"/>
      <c r="AG33" s="8"/>
      <c r="AH33" s="8">
        <v>2800</v>
      </c>
      <c r="AI33" s="65">
        <f t="shared" si="0"/>
        <v>1.5906605501981226E-3</v>
      </c>
    </row>
    <row r="34" spans="1:35" ht="15" x14ac:dyDescent="0.25">
      <c r="A34" s="3">
        <v>44351</v>
      </c>
      <c r="B34" s="1" t="s">
        <v>1547</v>
      </c>
      <c r="C34" s="1" t="s">
        <v>1577</v>
      </c>
      <c r="D34" s="1" t="s">
        <v>1531</v>
      </c>
      <c r="E34" s="1" t="s">
        <v>1539</v>
      </c>
      <c r="F34" s="3">
        <v>44357</v>
      </c>
      <c r="G34" s="1">
        <v>84</v>
      </c>
      <c r="H34" s="1">
        <v>77</v>
      </c>
      <c r="I34" s="4">
        <v>618.75</v>
      </c>
      <c r="J34" s="1" t="s">
        <v>224</v>
      </c>
      <c r="K34" s="3">
        <v>44357</v>
      </c>
      <c r="L34" s="1" t="s">
        <v>1338</v>
      </c>
      <c r="M34" s="1" t="str">
        <f>TEXT(BRF_Boleto_Notas[[#This Row],[DATA ]],"AAAA")</f>
        <v>2021</v>
      </c>
      <c r="N34" s="1" t="str">
        <f>UPPER(TEXT(BRF_Boleto_Notas[[#This Row],[DATA ]],"MMM"))</f>
        <v>JUN</v>
      </c>
      <c r="O34" s="1" t="str">
        <f>TEXT(BRF_Boleto_Notas[[#This Row],[DATA VENCIMENTO]],"AAAA")</f>
        <v>2021</v>
      </c>
      <c r="P34" s="1" t="str">
        <f>UPPER(TEXT(BRF_Boleto_Notas[[#This Row],[DATA VENCIMENTO]],"MMM"))</f>
        <v>JUN</v>
      </c>
      <c r="Q34" s="1" t="str">
        <f>IFERROR(INDEX(BRF_TIPO_SERV[DESCRIÇAO],MATCH(BRF_Boleto_Notas[[#This Row],[CAT]],BRF_TIPO_SERV[TIPOS DE SERV.],0)),"")</f>
        <v>HABIBS</v>
      </c>
      <c r="R34" s="1">
        <f>IFERROR(INDEX(BRF_MÊS_NOTA[NUN_MÊS],MATCH(BRF_Boleto_Notas[[#This Row],[MÊS_VENC]],BRF_MÊS_NOTA[MÊS],0)),"")</f>
        <v>6</v>
      </c>
      <c r="S34" s="1" t="str">
        <f>IF(BRF_Boleto_Notas[[#This Row],[PAGO DIA]]="","",TEXT(BRF_Boleto_Notas[[#This Row],[PAGO DIA]],"AAAA"))</f>
        <v>2021</v>
      </c>
      <c r="T34" s="1" t="str">
        <f>UPPER(TEXT(BRF_Boleto_Notas[[#This Row],[PAGO DIA]],"MMM"))</f>
        <v>JUN</v>
      </c>
      <c r="W34"/>
      <c r="X34"/>
      <c r="Y34"/>
      <c r="Z34" s="7" t="s">
        <v>2888</v>
      </c>
      <c r="AA34" s="8"/>
      <c r="AB34" s="8"/>
      <c r="AC34" s="8"/>
      <c r="AD34" s="8">
        <v>600</v>
      </c>
      <c r="AE34" s="8"/>
      <c r="AF34" s="8"/>
      <c r="AG34" s="8"/>
      <c r="AH34" s="8">
        <v>600</v>
      </c>
      <c r="AI34" s="65">
        <f t="shared" si="0"/>
        <v>3.4085583218531197E-4</v>
      </c>
    </row>
    <row r="35" spans="1:35" ht="15" x14ac:dyDescent="0.25">
      <c r="A35" s="3">
        <v>44351</v>
      </c>
      <c r="B35" s="1" t="s">
        <v>1547</v>
      </c>
      <c r="C35" s="1" t="s">
        <v>1578</v>
      </c>
      <c r="D35" s="1" t="s">
        <v>1540</v>
      </c>
      <c r="E35" s="1" t="s">
        <v>1541</v>
      </c>
      <c r="F35" s="3">
        <v>44357</v>
      </c>
      <c r="G35" s="1">
        <v>85</v>
      </c>
      <c r="H35" s="1">
        <v>78</v>
      </c>
      <c r="I35" s="4">
        <v>537</v>
      </c>
      <c r="J35" s="1" t="s">
        <v>224</v>
      </c>
      <c r="K35" s="3">
        <v>44357</v>
      </c>
      <c r="L35" s="1" t="s">
        <v>1338</v>
      </c>
      <c r="M35" s="1" t="str">
        <f>TEXT(BRF_Boleto_Notas[[#This Row],[DATA ]],"AAAA")</f>
        <v>2021</v>
      </c>
      <c r="N35" s="1" t="str">
        <f>UPPER(TEXT(BRF_Boleto_Notas[[#This Row],[DATA ]],"MMM"))</f>
        <v>JUN</v>
      </c>
      <c r="O35" s="1" t="str">
        <f>TEXT(BRF_Boleto_Notas[[#This Row],[DATA VENCIMENTO]],"AAAA")</f>
        <v>2021</v>
      </c>
      <c r="P35" s="1" t="str">
        <f>UPPER(TEXT(BRF_Boleto_Notas[[#This Row],[DATA VENCIMENTO]],"MMM"))</f>
        <v>JUN</v>
      </c>
      <c r="Q35" s="1" t="str">
        <f>IFERROR(INDEX(BRF_TIPO_SERV[DESCRIÇAO],MATCH(BRF_Boleto_Notas[[#This Row],[CAT]],BRF_TIPO_SERV[TIPOS DE SERV.],0)),"")</f>
        <v>HABIBS</v>
      </c>
      <c r="R35" s="1">
        <f>IFERROR(INDEX(BRF_MÊS_NOTA[NUN_MÊS],MATCH(BRF_Boleto_Notas[[#This Row],[MÊS_VENC]],BRF_MÊS_NOTA[MÊS],0)),"")</f>
        <v>6</v>
      </c>
      <c r="S35" s="1" t="str">
        <f>IF(BRF_Boleto_Notas[[#This Row],[PAGO DIA]]="","",TEXT(BRF_Boleto_Notas[[#This Row],[PAGO DIA]],"AAAA"))</f>
        <v>2021</v>
      </c>
      <c r="T35" s="1" t="str">
        <f>UPPER(TEXT(BRF_Boleto_Notas[[#This Row],[PAGO DIA]],"MMM"))</f>
        <v>JUN</v>
      </c>
      <c r="W35"/>
      <c r="X35"/>
      <c r="Y35"/>
      <c r="Z35" s="7" t="s">
        <v>219</v>
      </c>
      <c r="AA35" s="8">
        <v>104968.36</v>
      </c>
      <c r="AB35" s="8">
        <v>428868.9</v>
      </c>
      <c r="AC35" s="8">
        <v>340555.22</v>
      </c>
      <c r="AD35" s="8">
        <v>145234.88</v>
      </c>
      <c r="AE35" s="8">
        <v>143600.98000000001</v>
      </c>
      <c r="AF35" s="8">
        <v>211649.66</v>
      </c>
      <c r="AG35" s="8">
        <v>385397</v>
      </c>
      <c r="AH35" s="8">
        <v>1760275</v>
      </c>
      <c r="AI35" s="67">
        <f>SUM(AI23:AI34)</f>
        <v>0.99999999999999989</v>
      </c>
    </row>
    <row r="36" spans="1:35" ht="15" x14ac:dyDescent="0.25">
      <c r="A36" s="3">
        <v>44351</v>
      </c>
      <c r="B36" s="1" t="s">
        <v>1547</v>
      </c>
      <c r="C36" s="1" t="s">
        <v>1579</v>
      </c>
      <c r="D36" s="1" t="s">
        <v>1128</v>
      </c>
      <c r="E36" s="1" t="s">
        <v>681</v>
      </c>
      <c r="F36" s="3">
        <v>44378</v>
      </c>
      <c r="G36" s="1" t="s">
        <v>1580</v>
      </c>
      <c r="H36" s="1">
        <v>79</v>
      </c>
      <c r="I36" s="4">
        <v>1870</v>
      </c>
      <c r="J36" s="1" t="s">
        <v>224</v>
      </c>
      <c r="K36" s="3">
        <v>44389</v>
      </c>
      <c r="L36" s="1" t="s">
        <v>1338</v>
      </c>
      <c r="M36" s="1" t="str">
        <f>TEXT(BRF_Boleto_Notas[[#This Row],[DATA ]],"AAAA")</f>
        <v>2021</v>
      </c>
      <c r="N36" s="1" t="str">
        <f>UPPER(TEXT(BRF_Boleto_Notas[[#This Row],[DATA ]],"MMM"))</f>
        <v>JUN</v>
      </c>
      <c r="O36" s="1" t="str">
        <f>TEXT(BRF_Boleto_Notas[[#This Row],[DATA VENCIMENTO]],"AAAA")</f>
        <v>2021</v>
      </c>
      <c r="P36" s="1" t="str">
        <f>UPPER(TEXT(BRF_Boleto_Notas[[#This Row],[DATA VENCIMENTO]],"MMM"))</f>
        <v>JUL</v>
      </c>
      <c r="Q36" s="1" t="str">
        <f>IFERROR(INDEX(BRF_TIPO_SERV[DESCRIÇAO],MATCH(BRF_Boleto_Notas[[#This Row],[CAT]],BRF_TIPO_SERV[TIPOS DE SERV.],0)),"")</f>
        <v>HABIBS</v>
      </c>
      <c r="R36" s="1">
        <f>IFERROR(INDEX(BRF_MÊS_NOTA[NUN_MÊS],MATCH(BRF_Boleto_Notas[[#This Row],[MÊS_VENC]],BRF_MÊS_NOTA[MÊS],0)),"")</f>
        <v>7</v>
      </c>
      <c r="S36" s="1" t="str">
        <f>IF(BRF_Boleto_Notas[[#This Row],[PAGO DIA]]="","",TEXT(BRF_Boleto_Notas[[#This Row],[PAGO DIA]],"AAAA"))</f>
        <v>2021</v>
      </c>
      <c r="T36" s="1" t="str">
        <f>UPPER(TEXT(BRF_Boleto_Notas[[#This Row],[PAGO DIA]],"MMM"))</f>
        <v>JUL</v>
      </c>
      <c r="W36"/>
      <c r="X36"/>
      <c r="Y36"/>
    </row>
    <row r="37" spans="1:35" ht="15" x14ac:dyDescent="0.25">
      <c r="A37" s="3">
        <v>44351</v>
      </c>
      <c r="B37" s="1" t="s">
        <v>1547</v>
      </c>
      <c r="C37" s="1" t="s">
        <v>1544</v>
      </c>
      <c r="D37" s="1" t="s">
        <v>1531</v>
      </c>
      <c r="E37" s="1" t="s">
        <v>1545</v>
      </c>
      <c r="F37" s="3">
        <v>44357</v>
      </c>
      <c r="G37" s="1">
        <v>86</v>
      </c>
      <c r="H37" s="1">
        <v>80</v>
      </c>
      <c r="I37" s="4">
        <v>895</v>
      </c>
      <c r="J37" s="1" t="s">
        <v>224</v>
      </c>
      <c r="K37" s="3">
        <v>44357</v>
      </c>
      <c r="L37" s="1" t="s">
        <v>1338</v>
      </c>
      <c r="M37" s="1" t="str">
        <f>TEXT(BRF_Boleto_Notas[[#This Row],[DATA ]],"AAAA")</f>
        <v>2021</v>
      </c>
      <c r="N37" s="1" t="str">
        <f>UPPER(TEXT(BRF_Boleto_Notas[[#This Row],[DATA ]],"MMM"))</f>
        <v>JUN</v>
      </c>
      <c r="O37" s="1" t="str">
        <f>TEXT(BRF_Boleto_Notas[[#This Row],[DATA VENCIMENTO]],"AAAA")</f>
        <v>2021</v>
      </c>
      <c r="P37" s="1" t="str">
        <f>UPPER(TEXT(BRF_Boleto_Notas[[#This Row],[DATA VENCIMENTO]],"MMM"))</f>
        <v>JUN</v>
      </c>
      <c r="Q37" s="1" t="str">
        <f>IFERROR(INDEX(BRF_TIPO_SERV[DESCRIÇAO],MATCH(BRF_Boleto_Notas[[#This Row],[CAT]],BRF_TIPO_SERV[TIPOS DE SERV.],0)),"")</f>
        <v>HABIBS</v>
      </c>
      <c r="R37" s="1">
        <f>IFERROR(INDEX(BRF_MÊS_NOTA[NUN_MÊS],MATCH(BRF_Boleto_Notas[[#This Row],[MÊS_VENC]],BRF_MÊS_NOTA[MÊS],0)),"")</f>
        <v>6</v>
      </c>
      <c r="S37" s="1" t="str">
        <f>IF(BRF_Boleto_Notas[[#This Row],[PAGO DIA]]="","",TEXT(BRF_Boleto_Notas[[#This Row],[PAGO DIA]],"AAAA"))</f>
        <v>2021</v>
      </c>
      <c r="T37" s="1" t="str">
        <f>UPPER(TEXT(BRF_Boleto_Notas[[#This Row],[PAGO DIA]],"MMM"))</f>
        <v>JUN</v>
      </c>
      <c r="W37"/>
      <c r="X37"/>
      <c r="Y37"/>
    </row>
    <row r="38" spans="1:35" ht="15" x14ac:dyDescent="0.25">
      <c r="A38" s="3">
        <v>44352</v>
      </c>
      <c r="B38" s="1" t="s">
        <v>1529</v>
      </c>
      <c r="C38" s="1" t="s">
        <v>97</v>
      </c>
      <c r="D38" s="1" t="s">
        <v>1531</v>
      </c>
      <c r="E38" s="1" t="s">
        <v>94</v>
      </c>
      <c r="F38" s="3">
        <v>44370</v>
      </c>
      <c r="G38" s="1">
        <v>87</v>
      </c>
      <c r="H38" s="1">
        <v>81</v>
      </c>
      <c r="I38" s="4">
        <v>3000</v>
      </c>
      <c r="J38" s="1" t="s">
        <v>224</v>
      </c>
      <c r="K38" s="3">
        <v>44370</v>
      </c>
      <c r="L38" s="1" t="s">
        <v>1338</v>
      </c>
      <c r="M38" s="1" t="str">
        <f>TEXT(BRF_Boleto_Notas[[#This Row],[DATA ]],"AAAA")</f>
        <v>2021</v>
      </c>
      <c r="N38" s="1" t="str">
        <f>UPPER(TEXT(BRF_Boleto_Notas[[#This Row],[DATA ]],"MMM"))</f>
        <v>JUN</v>
      </c>
      <c r="O38" s="1" t="str">
        <f>TEXT(BRF_Boleto_Notas[[#This Row],[DATA VENCIMENTO]],"AAAA")</f>
        <v>2021</v>
      </c>
      <c r="P38" s="1" t="str">
        <f>UPPER(TEXT(BRF_Boleto_Notas[[#This Row],[DATA VENCIMENTO]],"MMM"))</f>
        <v>JUN</v>
      </c>
      <c r="Q38" s="1" t="str">
        <f>IFERROR(INDEX(BRF_TIPO_SERV[DESCRIÇAO],MATCH(BRF_Boleto_Notas[[#This Row],[CAT]],BRF_TIPO_SERV[TIPOS DE SERV.],0)),"")</f>
        <v>VIAGEM</v>
      </c>
      <c r="R38" s="1">
        <f>IFERROR(INDEX(BRF_MÊS_NOTA[NUN_MÊS],MATCH(BRF_Boleto_Notas[[#This Row],[MÊS_VENC]],BRF_MÊS_NOTA[MÊS],0)),"")</f>
        <v>6</v>
      </c>
      <c r="S38" s="1" t="str">
        <f>IF(BRF_Boleto_Notas[[#This Row],[PAGO DIA]]="","",TEXT(BRF_Boleto_Notas[[#This Row],[PAGO DIA]],"AAAA"))</f>
        <v>2021</v>
      </c>
      <c r="T38" s="1" t="str">
        <f>UPPER(TEXT(BRF_Boleto_Notas[[#This Row],[PAGO DIA]],"MMM"))</f>
        <v>JUN</v>
      </c>
      <c r="W38"/>
      <c r="X38"/>
      <c r="Y38"/>
    </row>
    <row r="39" spans="1:35" x14ac:dyDescent="0.2">
      <c r="A39" s="3">
        <v>44356</v>
      </c>
      <c r="B39" s="1" t="s">
        <v>1529</v>
      </c>
      <c r="C39" s="1" t="s">
        <v>1546</v>
      </c>
      <c r="D39" s="1" t="s">
        <v>1531</v>
      </c>
      <c r="E39" s="1" t="s">
        <v>85</v>
      </c>
      <c r="F39" s="3">
        <v>44366</v>
      </c>
      <c r="G39" s="1">
        <v>89</v>
      </c>
      <c r="H39" s="1">
        <v>83</v>
      </c>
      <c r="I39" s="4">
        <v>3000</v>
      </c>
      <c r="J39" s="1" t="s">
        <v>224</v>
      </c>
      <c r="K39" s="3">
        <v>44368</v>
      </c>
      <c r="L39" s="1" t="s">
        <v>1338</v>
      </c>
      <c r="M39" s="1" t="str">
        <f>TEXT(BRF_Boleto_Notas[[#This Row],[DATA ]],"AAAA")</f>
        <v>2021</v>
      </c>
      <c r="N39" s="1" t="str">
        <f>UPPER(TEXT(BRF_Boleto_Notas[[#This Row],[DATA ]],"MMM"))</f>
        <v>JUN</v>
      </c>
      <c r="O39" s="1" t="str">
        <f>TEXT(BRF_Boleto_Notas[[#This Row],[DATA VENCIMENTO]],"AAAA")</f>
        <v>2021</v>
      </c>
      <c r="P39" s="1" t="str">
        <f>UPPER(TEXT(BRF_Boleto_Notas[[#This Row],[DATA VENCIMENTO]],"MMM"))</f>
        <v>JUN</v>
      </c>
      <c r="Q39" s="1" t="str">
        <f>IFERROR(INDEX(BRF_TIPO_SERV[DESCRIÇAO],MATCH(BRF_Boleto_Notas[[#This Row],[CAT]],BRF_TIPO_SERV[TIPOS DE SERV.],0)),"")</f>
        <v>VIAGEM</v>
      </c>
      <c r="R39" s="1">
        <f>IFERROR(INDEX(BRF_MÊS_NOTA[NUN_MÊS],MATCH(BRF_Boleto_Notas[[#This Row],[MÊS_VENC]],BRF_MÊS_NOTA[MÊS],0)),"")</f>
        <v>6</v>
      </c>
      <c r="S39" s="1" t="str">
        <f>IF(BRF_Boleto_Notas[[#This Row],[PAGO DIA]]="","",TEXT(BRF_Boleto_Notas[[#This Row],[PAGO DIA]],"AAAA"))</f>
        <v>2021</v>
      </c>
      <c r="T39" s="1" t="str">
        <f>UPPER(TEXT(BRF_Boleto_Notas[[#This Row],[PAGO DIA]],"MMM"))</f>
        <v>JUN</v>
      </c>
    </row>
    <row r="40" spans="1:35" x14ac:dyDescent="0.2">
      <c r="A40" s="3">
        <v>44357</v>
      </c>
      <c r="B40" s="1" t="s">
        <v>1529</v>
      </c>
      <c r="C40" s="1" t="s">
        <v>97</v>
      </c>
      <c r="D40" s="1" t="s">
        <v>1531</v>
      </c>
      <c r="E40" s="1" t="s">
        <v>94</v>
      </c>
      <c r="F40" s="3">
        <v>44367</v>
      </c>
      <c r="G40" s="1">
        <v>90</v>
      </c>
      <c r="H40" s="1">
        <v>84</v>
      </c>
      <c r="I40" s="4">
        <v>3000</v>
      </c>
      <c r="J40" s="1" t="s">
        <v>224</v>
      </c>
      <c r="K40" s="3">
        <v>44368</v>
      </c>
      <c r="L40" s="1" t="s">
        <v>1338</v>
      </c>
      <c r="M40" s="1" t="str">
        <f>TEXT(BRF_Boleto_Notas[[#This Row],[DATA ]],"AAAA")</f>
        <v>2021</v>
      </c>
      <c r="N40" s="1" t="str">
        <f>UPPER(TEXT(BRF_Boleto_Notas[[#This Row],[DATA ]],"MMM"))</f>
        <v>JUN</v>
      </c>
      <c r="O40" s="1" t="str">
        <f>TEXT(BRF_Boleto_Notas[[#This Row],[DATA VENCIMENTO]],"AAAA")</f>
        <v>2021</v>
      </c>
      <c r="P40" s="1" t="str">
        <f>UPPER(TEXT(BRF_Boleto_Notas[[#This Row],[DATA VENCIMENTO]],"MMM"))</f>
        <v>JUN</v>
      </c>
      <c r="Q40" s="1" t="str">
        <f>IFERROR(INDEX(BRF_TIPO_SERV[DESCRIÇAO],MATCH(BRF_Boleto_Notas[[#This Row],[CAT]],BRF_TIPO_SERV[TIPOS DE SERV.],0)),"")</f>
        <v>VIAGEM</v>
      </c>
      <c r="R40" s="1">
        <f>IFERROR(INDEX(BRF_MÊS_NOTA[NUN_MÊS],MATCH(BRF_Boleto_Notas[[#This Row],[MÊS_VENC]],BRF_MÊS_NOTA[MÊS],0)),"")</f>
        <v>6</v>
      </c>
      <c r="S40" s="1" t="str">
        <f>IF(BRF_Boleto_Notas[[#This Row],[PAGO DIA]]="","",TEXT(BRF_Boleto_Notas[[#This Row],[PAGO DIA]],"AAAA"))</f>
        <v>2021</v>
      </c>
      <c r="T40" s="1" t="str">
        <f>UPPER(TEXT(BRF_Boleto_Notas[[#This Row],[PAGO DIA]],"MMM"))</f>
        <v>JUN</v>
      </c>
    </row>
    <row r="41" spans="1:35" x14ac:dyDescent="0.2">
      <c r="A41" s="3">
        <v>44358</v>
      </c>
      <c r="B41" s="1" t="s">
        <v>1529</v>
      </c>
      <c r="C41" s="1" t="s">
        <v>1546</v>
      </c>
      <c r="D41" s="1" t="s">
        <v>1531</v>
      </c>
      <c r="E41" s="1" t="s">
        <v>85</v>
      </c>
      <c r="F41" s="3">
        <v>44368</v>
      </c>
      <c r="G41" s="1">
        <v>91</v>
      </c>
      <c r="H41" s="1">
        <v>85</v>
      </c>
      <c r="I41" s="4">
        <v>3000</v>
      </c>
      <c r="J41" s="1" t="s">
        <v>224</v>
      </c>
      <c r="K41" s="3">
        <v>44368</v>
      </c>
      <c r="L41" s="1" t="s">
        <v>1338</v>
      </c>
      <c r="M41" s="1" t="str">
        <f>TEXT(BRF_Boleto_Notas[[#This Row],[DATA ]],"AAAA")</f>
        <v>2021</v>
      </c>
      <c r="N41" s="1" t="str">
        <f>UPPER(TEXT(BRF_Boleto_Notas[[#This Row],[DATA ]],"MMM"))</f>
        <v>JUN</v>
      </c>
      <c r="O41" s="1" t="str">
        <f>TEXT(BRF_Boleto_Notas[[#This Row],[DATA VENCIMENTO]],"AAAA")</f>
        <v>2021</v>
      </c>
      <c r="P41" s="1" t="str">
        <f>UPPER(TEXT(BRF_Boleto_Notas[[#This Row],[DATA VENCIMENTO]],"MMM"))</f>
        <v>JUN</v>
      </c>
      <c r="Q41" s="1" t="str">
        <f>IFERROR(INDEX(BRF_TIPO_SERV[DESCRIÇAO],MATCH(BRF_Boleto_Notas[[#This Row],[CAT]],BRF_TIPO_SERV[TIPOS DE SERV.],0)),"")</f>
        <v>VIAGEM</v>
      </c>
      <c r="R41" s="1">
        <f>IFERROR(INDEX(BRF_MÊS_NOTA[NUN_MÊS],MATCH(BRF_Boleto_Notas[[#This Row],[MÊS_VENC]],BRF_MÊS_NOTA[MÊS],0)),"")</f>
        <v>6</v>
      </c>
      <c r="S41" s="1" t="str">
        <f>IF(BRF_Boleto_Notas[[#This Row],[PAGO DIA]]="","",TEXT(BRF_Boleto_Notas[[#This Row],[PAGO DIA]],"AAAA"))</f>
        <v>2021</v>
      </c>
      <c r="T41" s="1" t="str">
        <f>UPPER(TEXT(BRF_Boleto_Notas[[#This Row],[PAGO DIA]],"MMM"))</f>
        <v>JUN</v>
      </c>
    </row>
    <row r="42" spans="1:35" x14ac:dyDescent="0.2">
      <c r="A42" s="3">
        <v>44358</v>
      </c>
      <c r="B42" s="1" t="s">
        <v>1534</v>
      </c>
      <c r="C42" s="1" t="s">
        <v>1581</v>
      </c>
      <c r="D42" s="1" t="s">
        <v>1531</v>
      </c>
      <c r="E42" s="1" t="s">
        <v>85</v>
      </c>
      <c r="F42" s="3">
        <v>44368</v>
      </c>
      <c r="G42" s="1">
        <v>92</v>
      </c>
      <c r="H42" s="1">
        <v>86</v>
      </c>
      <c r="I42" s="4">
        <v>400</v>
      </c>
      <c r="J42" s="1" t="s">
        <v>224</v>
      </c>
      <c r="K42" s="3">
        <v>44368</v>
      </c>
      <c r="L42" s="1" t="s">
        <v>1338</v>
      </c>
      <c r="M42" s="1" t="str">
        <f>TEXT(BRF_Boleto_Notas[[#This Row],[DATA ]],"AAAA")</f>
        <v>2021</v>
      </c>
      <c r="N42" s="1" t="str">
        <f>UPPER(TEXT(BRF_Boleto_Notas[[#This Row],[DATA ]],"MMM"))</f>
        <v>JUN</v>
      </c>
      <c r="O42" s="1" t="str">
        <f>TEXT(BRF_Boleto_Notas[[#This Row],[DATA VENCIMENTO]],"AAAA")</f>
        <v>2021</v>
      </c>
      <c r="P42" s="1" t="str">
        <f>UPPER(TEXT(BRF_Boleto_Notas[[#This Row],[DATA VENCIMENTO]],"MMM"))</f>
        <v>JUN</v>
      </c>
      <c r="Q42" s="1" t="str">
        <f>IFERROR(INDEX(BRF_TIPO_SERV[DESCRIÇAO],MATCH(BRF_Boleto_Notas[[#This Row],[CAT]],BRF_TIPO_SERV[TIPOS DE SERV.],0)),"")</f>
        <v>FRETE EXTRAS</v>
      </c>
      <c r="R42" s="1">
        <f>IFERROR(INDEX(BRF_MÊS_NOTA[NUN_MÊS],MATCH(BRF_Boleto_Notas[[#This Row],[MÊS_VENC]],BRF_MÊS_NOTA[MÊS],0)),"")</f>
        <v>6</v>
      </c>
      <c r="S42" s="1" t="str">
        <f>IF(BRF_Boleto_Notas[[#This Row],[PAGO DIA]]="","",TEXT(BRF_Boleto_Notas[[#This Row],[PAGO DIA]],"AAAA"))</f>
        <v>2021</v>
      </c>
      <c r="T42" s="1" t="str">
        <f>UPPER(TEXT(BRF_Boleto_Notas[[#This Row],[PAGO DIA]],"MMM"))</f>
        <v>JUN</v>
      </c>
    </row>
    <row r="43" spans="1:35" x14ac:dyDescent="0.2">
      <c r="A43" s="3">
        <v>44361</v>
      </c>
      <c r="B43" s="1" t="s">
        <v>1529</v>
      </c>
      <c r="C43" s="1" t="s">
        <v>97</v>
      </c>
      <c r="D43" s="1" t="s">
        <v>1531</v>
      </c>
      <c r="E43" s="1" t="s">
        <v>94</v>
      </c>
      <c r="F43" s="3">
        <v>44371</v>
      </c>
      <c r="G43" s="1">
        <v>93</v>
      </c>
      <c r="H43" s="1">
        <v>87</v>
      </c>
      <c r="I43" s="4">
        <v>3000</v>
      </c>
      <c r="J43" s="1" t="s">
        <v>224</v>
      </c>
      <c r="K43" s="3">
        <v>44389</v>
      </c>
      <c r="L43" s="1" t="s">
        <v>1338</v>
      </c>
      <c r="M43" s="1" t="str">
        <f>TEXT(BRF_Boleto_Notas[[#This Row],[DATA ]],"AAAA")</f>
        <v>2021</v>
      </c>
      <c r="N43" s="1" t="str">
        <f>UPPER(TEXT(BRF_Boleto_Notas[[#This Row],[DATA ]],"MMM"))</f>
        <v>JUN</v>
      </c>
      <c r="O43" s="1" t="str">
        <f>TEXT(BRF_Boleto_Notas[[#This Row],[DATA VENCIMENTO]],"AAAA")</f>
        <v>2021</v>
      </c>
      <c r="P43" s="1" t="str">
        <f>UPPER(TEXT(BRF_Boleto_Notas[[#This Row],[DATA VENCIMENTO]],"MMM"))</f>
        <v>JUN</v>
      </c>
      <c r="Q43" s="1" t="str">
        <f>IFERROR(INDEX(BRF_TIPO_SERV[DESCRIÇAO],MATCH(BRF_Boleto_Notas[[#This Row],[CAT]],BRF_TIPO_SERV[TIPOS DE SERV.],0)),"")</f>
        <v>VIAGEM</v>
      </c>
      <c r="R43" s="1">
        <f>IFERROR(INDEX(BRF_MÊS_NOTA[NUN_MÊS],MATCH(BRF_Boleto_Notas[[#This Row],[MÊS_VENC]],BRF_MÊS_NOTA[MÊS],0)),"")</f>
        <v>6</v>
      </c>
      <c r="S43" s="1" t="str">
        <f>IF(BRF_Boleto_Notas[[#This Row],[PAGO DIA]]="","",TEXT(BRF_Boleto_Notas[[#This Row],[PAGO DIA]],"AAAA"))</f>
        <v>2021</v>
      </c>
      <c r="T43" s="1" t="str">
        <f>UPPER(TEXT(BRF_Boleto_Notas[[#This Row],[PAGO DIA]],"MMM"))</f>
        <v>JUL</v>
      </c>
    </row>
    <row r="44" spans="1:35" x14ac:dyDescent="0.2">
      <c r="A44" s="3">
        <v>44362</v>
      </c>
      <c r="B44" s="1" t="s">
        <v>1529</v>
      </c>
      <c r="C44" s="1" t="s">
        <v>1582</v>
      </c>
      <c r="D44" s="1" t="s">
        <v>1583</v>
      </c>
      <c r="E44" s="1" t="s">
        <v>1584</v>
      </c>
      <c r="F44" s="3">
        <v>44362</v>
      </c>
      <c r="G44" s="1" t="s">
        <v>1585</v>
      </c>
      <c r="H44" s="1">
        <v>88</v>
      </c>
      <c r="I44" s="4">
        <v>2000</v>
      </c>
      <c r="J44" s="1" t="s">
        <v>224</v>
      </c>
      <c r="K44" s="3">
        <v>44362</v>
      </c>
      <c r="L44" s="1" t="s">
        <v>1338</v>
      </c>
      <c r="M44" s="1" t="str">
        <f>TEXT(BRF_Boleto_Notas[[#This Row],[DATA ]],"AAAA")</f>
        <v>2021</v>
      </c>
      <c r="N44" s="1" t="str">
        <f>UPPER(TEXT(BRF_Boleto_Notas[[#This Row],[DATA ]],"MMM"))</f>
        <v>JUN</v>
      </c>
      <c r="O44" s="1" t="str">
        <f>TEXT(BRF_Boleto_Notas[[#This Row],[DATA VENCIMENTO]],"AAAA")</f>
        <v>2021</v>
      </c>
      <c r="P44" s="1" t="str">
        <f>UPPER(TEXT(BRF_Boleto_Notas[[#This Row],[DATA VENCIMENTO]],"MMM"))</f>
        <v>JUN</v>
      </c>
      <c r="Q44" s="1" t="str">
        <f>IFERROR(INDEX(BRF_TIPO_SERV[DESCRIÇAO],MATCH(BRF_Boleto_Notas[[#This Row],[CAT]],BRF_TIPO_SERV[TIPOS DE SERV.],0)),"")</f>
        <v>VIAGEM</v>
      </c>
      <c r="R44" s="1">
        <f>IFERROR(INDEX(BRF_MÊS_NOTA[NUN_MÊS],MATCH(BRF_Boleto_Notas[[#This Row],[MÊS_VENC]],BRF_MÊS_NOTA[MÊS],0)),"")</f>
        <v>6</v>
      </c>
      <c r="S44" s="1" t="str">
        <f>IF(BRF_Boleto_Notas[[#This Row],[PAGO DIA]]="","",TEXT(BRF_Boleto_Notas[[#This Row],[PAGO DIA]],"AAAA"))</f>
        <v>2021</v>
      </c>
      <c r="T44" s="1" t="str">
        <f>UPPER(TEXT(BRF_Boleto_Notas[[#This Row],[PAGO DIA]],"MMM"))</f>
        <v>JUN</v>
      </c>
    </row>
    <row r="45" spans="1:35" x14ac:dyDescent="0.2">
      <c r="A45" s="3">
        <v>44363</v>
      </c>
      <c r="B45" s="1" t="s">
        <v>1529</v>
      </c>
      <c r="C45" s="1" t="s">
        <v>97</v>
      </c>
      <c r="D45" s="1" t="s">
        <v>1531</v>
      </c>
      <c r="E45" s="1" t="s">
        <v>94</v>
      </c>
      <c r="F45" s="3">
        <v>44372</v>
      </c>
      <c r="G45" s="1">
        <v>94</v>
      </c>
      <c r="H45" s="1">
        <v>89</v>
      </c>
      <c r="I45" s="4">
        <v>3000</v>
      </c>
      <c r="J45" s="1" t="s">
        <v>224</v>
      </c>
      <c r="K45" s="3">
        <v>44389</v>
      </c>
      <c r="L45" s="1" t="s">
        <v>1338</v>
      </c>
      <c r="M45" s="1" t="str">
        <f>TEXT(BRF_Boleto_Notas[[#This Row],[DATA ]],"AAAA")</f>
        <v>2021</v>
      </c>
      <c r="N45" s="1" t="str">
        <f>UPPER(TEXT(BRF_Boleto_Notas[[#This Row],[DATA ]],"MMM"))</f>
        <v>JUN</v>
      </c>
      <c r="O45" s="1" t="str">
        <f>TEXT(BRF_Boleto_Notas[[#This Row],[DATA VENCIMENTO]],"AAAA")</f>
        <v>2021</v>
      </c>
      <c r="P45" s="1" t="str">
        <f>UPPER(TEXT(BRF_Boleto_Notas[[#This Row],[DATA VENCIMENTO]],"MMM"))</f>
        <v>JUN</v>
      </c>
      <c r="Q45" s="1" t="str">
        <f>IFERROR(INDEX(BRF_TIPO_SERV[DESCRIÇAO],MATCH(BRF_Boleto_Notas[[#This Row],[CAT]],BRF_TIPO_SERV[TIPOS DE SERV.],0)),"")</f>
        <v>VIAGEM</v>
      </c>
      <c r="R45" s="1">
        <f>IFERROR(INDEX(BRF_MÊS_NOTA[NUN_MÊS],MATCH(BRF_Boleto_Notas[[#This Row],[MÊS_VENC]],BRF_MÊS_NOTA[MÊS],0)),"")</f>
        <v>6</v>
      </c>
      <c r="S45" s="1" t="str">
        <f>IF(BRF_Boleto_Notas[[#This Row],[PAGO DIA]]="","",TEXT(BRF_Boleto_Notas[[#This Row],[PAGO DIA]],"AAAA"))</f>
        <v>2021</v>
      </c>
      <c r="T45" s="1" t="str">
        <f>UPPER(TEXT(BRF_Boleto_Notas[[#This Row],[PAGO DIA]],"MMM"))</f>
        <v>JUL</v>
      </c>
    </row>
    <row r="46" spans="1:35" x14ac:dyDescent="0.2">
      <c r="A46" s="3">
        <v>44364</v>
      </c>
      <c r="B46" s="1" t="s">
        <v>1529</v>
      </c>
      <c r="C46" s="1" t="s">
        <v>1546</v>
      </c>
      <c r="D46" s="1" t="s">
        <v>1531</v>
      </c>
      <c r="E46" s="1" t="s">
        <v>85</v>
      </c>
      <c r="F46" s="3">
        <v>44375</v>
      </c>
      <c r="G46" s="1">
        <v>95</v>
      </c>
      <c r="H46" s="1">
        <v>90</v>
      </c>
      <c r="I46" s="4">
        <v>3000</v>
      </c>
      <c r="J46" s="1" t="s">
        <v>224</v>
      </c>
      <c r="K46" s="3">
        <v>44375</v>
      </c>
      <c r="L46" s="1" t="s">
        <v>1338</v>
      </c>
      <c r="M46" s="1" t="str">
        <f>TEXT(BRF_Boleto_Notas[[#This Row],[DATA ]],"AAAA")</f>
        <v>2021</v>
      </c>
      <c r="N46" s="1" t="str">
        <f>UPPER(TEXT(BRF_Boleto_Notas[[#This Row],[DATA ]],"MMM"))</f>
        <v>JUN</v>
      </c>
      <c r="O46" s="1" t="str">
        <f>TEXT(BRF_Boleto_Notas[[#This Row],[DATA VENCIMENTO]],"AAAA")</f>
        <v>2021</v>
      </c>
      <c r="P46" s="1" t="str">
        <f>UPPER(TEXT(BRF_Boleto_Notas[[#This Row],[DATA VENCIMENTO]],"MMM"))</f>
        <v>JUN</v>
      </c>
      <c r="Q46" s="1" t="str">
        <f>IFERROR(INDEX(BRF_TIPO_SERV[DESCRIÇAO],MATCH(BRF_Boleto_Notas[[#This Row],[CAT]],BRF_TIPO_SERV[TIPOS DE SERV.],0)),"")</f>
        <v>VIAGEM</v>
      </c>
      <c r="R46" s="1">
        <f>IFERROR(INDEX(BRF_MÊS_NOTA[NUN_MÊS],MATCH(BRF_Boleto_Notas[[#This Row],[MÊS_VENC]],BRF_MÊS_NOTA[MÊS],0)),"")</f>
        <v>6</v>
      </c>
      <c r="S46" s="1" t="str">
        <f>IF(BRF_Boleto_Notas[[#This Row],[PAGO DIA]]="","",TEXT(BRF_Boleto_Notas[[#This Row],[PAGO DIA]],"AAAA"))</f>
        <v>2021</v>
      </c>
      <c r="T46" s="1" t="str">
        <f>UPPER(TEXT(BRF_Boleto_Notas[[#This Row],[PAGO DIA]],"MMM"))</f>
        <v>JUN</v>
      </c>
    </row>
    <row r="47" spans="1:35" x14ac:dyDescent="0.2">
      <c r="A47" s="3">
        <v>44359</v>
      </c>
      <c r="B47" s="1" t="s">
        <v>1534</v>
      </c>
      <c r="C47" s="1" t="s">
        <v>1586</v>
      </c>
      <c r="D47" s="1" t="s">
        <v>1531</v>
      </c>
      <c r="E47" s="1" t="s">
        <v>85</v>
      </c>
      <c r="F47" s="3">
        <v>44369</v>
      </c>
      <c r="G47" s="1">
        <v>96</v>
      </c>
      <c r="H47" s="1">
        <v>91</v>
      </c>
      <c r="I47" s="4">
        <v>600</v>
      </c>
      <c r="J47" s="1" t="s">
        <v>224</v>
      </c>
      <c r="K47" s="3">
        <v>44369</v>
      </c>
      <c r="L47" s="1" t="s">
        <v>1338</v>
      </c>
      <c r="M47" s="1" t="str">
        <f>TEXT(BRF_Boleto_Notas[[#This Row],[DATA ]],"AAAA")</f>
        <v>2021</v>
      </c>
      <c r="N47" s="1" t="str">
        <f>UPPER(TEXT(BRF_Boleto_Notas[[#This Row],[DATA ]],"MMM"))</f>
        <v>JUN</v>
      </c>
      <c r="O47" s="1" t="str">
        <f>TEXT(BRF_Boleto_Notas[[#This Row],[DATA VENCIMENTO]],"AAAA")</f>
        <v>2021</v>
      </c>
      <c r="P47" s="1" t="str">
        <f>UPPER(TEXT(BRF_Boleto_Notas[[#This Row],[DATA VENCIMENTO]],"MMM"))</f>
        <v>JUN</v>
      </c>
      <c r="Q47" s="1" t="str">
        <f>IFERROR(INDEX(BRF_TIPO_SERV[DESCRIÇAO],MATCH(BRF_Boleto_Notas[[#This Row],[CAT]],BRF_TIPO_SERV[TIPOS DE SERV.],0)),"")</f>
        <v>FRETE EXTRAS</v>
      </c>
      <c r="R47" s="1">
        <f>IFERROR(INDEX(BRF_MÊS_NOTA[NUN_MÊS],MATCH(BRF_Boleto_Notas[[#This Row],[MÊS_VENC]],BRF_MÊS_NOTA[MÊS],0)),"")</f>
        <v>6</v>
      </c>
      <c r="S47" s="1" t="str">
        <f>IF(BRF_Boleto_Notas[[#This Row],[PAGO DIA]]="","",TEXT(BRF_Boleto_Notas[[#This Row],[PAGO DIA]],"AAAA"))</f>
        <v>2021</v>
      </c>
      <c r="T47" s="1" t="str">
        <f>UPPER(TEXT(BRF_Boleto_Notas[[#This Row],[PAGO DIA]],"MMM"))</f>
        <v>JUN</v>
      </c>
    </row>
    <row r="48" spans="1:35" x14ac:dyDescent="0.2">
      <c r="A48" s="3">
        <v>44364</v>
      </c>
      <c r="B48" s="1" t="s">
        <v>1534</v>
      </c>
      <c r="C48" s="1" t="s">
        <v>1587</v>
      </c>
      <c r="D48" s="1" t="s">
        <v>1531</v>
      </c>
      <c r="E48" s="1" t="s">
        <v>85</v>
      </c>
      <c r="F48" s="3">
        <v>44368</v>
      </c>
      <c r="G48" s="1">
        <v>97</v>
      </c>
      <c r="H48" s="1">
        <v>92</v>
      </c>
      <c r="I48" s="4">
        <v>1600</v>
      </c>
      <c r="J48" s="1" t="s">
        <v>224</v>
      </c>
      <c r="K48" s="3">
        <v>44369</v>
      </c>
      <c r="L48" s="1" t="s">
        <v>1338</v>
      </c>
      <c r="M48" s="1" t="str">
        <f>TEXT(BRF_Boleto_Notas[[#This Row],[DATA ]],"AAAA")</f>
        <v>2021</v>
      </c>
      <c r="N48" s="1" t="str">
        <f>UPPER(TEXT(BRF_Boleto_Notas[[#This Row],[DATA ]],"MMM"))</f>
        <v>JUN</v>
      </c>
      <c r="O48" s="1" t="str">
        <f>TEXT(BRF_Boleto_Notas[[#This Row],[DATA VENCIMENTO]],"AAAA")</f>
        <v>2021</v>
      </c>
      <c r="P48" s="1" t="str">
        <f>UPPER(TEXT(BRF_Boleto_Notas[[#This Row],[DATA VENCIMENTO]],"MMM"))</f>
        <v>JUN</v>
      </c>
      <c r="Q48" s="1" t="str">
        <f>IFERROR(INDEX(BRF_TIPO_SERV[DESCRIÇAO],MATCH(BRF_Boleto_Notas[[#This Row],[CAT]],BRF_TIPO_SERV[TIPOS DE SERV.],0)),"")</f>
        <v>FRETE EXTRAS</v>
      </c>
      <c r="R48" s="1">
        <f>IFERROR(INDEX(BRF_MÊS_NOTA[NUN_MÊS],MATCH(BRF_Boleto_Notas[[#This Row],[MÊS_VENC]],BRF_MÊS_NOTA[MÊS],0)),"")</f>
        <v>6</v>
      </c>
      <c r="S48" s="1" t="str">
        <f>IF(BRF_Boleto_Notas[[#This Row],[PAGO DIA]]="","",TEXT(BRF_Boleto_Notas[[#This Row],[PAGO DIA]],"AAAA"))</f>
        <v>2021</v>
      </c>
      <c r="T48" s="1" t="str">
        <f>UPPER(TEXT(BRF_Boleto_Notas[[#This Row],[PAGO DIA]],"MMM"))</f>
        <v>JUN</v>
      </c>
    </row>
    <row r="49" spans="1:20" x14ac:dyDescent="0.2">
      <c r="A49" s="3">
        <v>44364</v>
      </c>
      <c r="B49" s="1" t="s">
        <v>1534</v>
      </c>
      <c r="C49" s="1" t="s">
        <v>1581</v>
      </c>
      <c r="D49" s="1" t="s">
        <v>1531</v>
      </c>
      <c r="E49" s="1" t="s">
        <v>85</v>
      </c>
      <c r="F49" s="3">
        <v>44375</v>
      </c>
      <c r="G49" s="1">
        <v>98</v>
      </c>
      <c r="H49" s="1">
        <v>93</v>
      </c>
      <c r="I49" s="4">
        <v>300</v>
      </c>
      <c r="J49" s="1" t="s">
        <v>224</v>
      </c>
      <c r="K49" s="3">
        <v>44375</v>
      </c>
      <c r="L49" s="1" t="s">
        <v>1338</v>
      </c>
      <c r="M49" s="1" t="str">
        <f>TEXT(BRF_Boleto_Notas[[#This Row],[DATA ]],"AAAA")</f>
        <v>2021</v>
      </c>
      <c r="N49" s="1" t="str">
        <f>UPPER(TEXT(BRF_Boleto_Notas[[#This Row],[DATA ]],"MMM"))</f>
        <v>JUN</v>
      </c>
      <c r="O49" s="1" t="str">
        <f>TEXT(BRF_Boleto_Notas[[#This Row],[DATA VENCIMENTO]],"AAAA")</f>
        <v>2021</v>
      </c>
      <c r="P49" s="1" t="str">
        <f>UPPER(TEXT(BRF_Boleto_Notas[[#This Row],[DATA VENCIMENTO]],"MMM"))</f>
        <v>JUN</v>
      </c>
      <c r="Q49" s="1" t="str">
        <f>IFERROR(INDEX(BRF_TIPO_SERV[DESCRIÇAO],MATCH(BRF_Boleto_Notas[[#This Row],[CAT]],BRF_TIPO_SERV[TIPOS DE SERV.],0)),"")</f>
        <v>FRETE EXTRAS</v>
      </c>
      <c r="R49" s="1">
        <f>IFERROR(INDEX(BRF_MÊS_NOTA[NUN_MÊS],MATCH(BRF_Boleto_Notas[[#This Row],[MÊS_VENC]],BRF_MÊS_NOTA[MÊS],0)),"")</f>
        <v>6</v>
      </c>
      <c r="S49" s="1" t="str">
        <f>IF(BRF_Boleto_Notas[[#This Row],[PAGO DIA]]="","",TEXT(BRF_Boleto_Notas[[#This Row],[PAGO DIA]],"AAAA"))</f>
        <v>2021</v>
      </c>
      <c r="T49" s="1" t="str">
        <f>UPPER(TEXT(BRF_Boleto_Notas[[#This Row],[PAGO DIA]],"MMM"))</f>
        <v>JUN</v>
      </c>
    </row>
    <row r="50" spans="1:20" x14ac:dyDescent="0.2">
      <c r="A50" s="3">
        <v>44366</v>
      </c>
      <c r="B50" s="1" t="s">
        <v>1534</v>
      </c>
      <c r="C50" s="1" t="s">
        <v>1581</v>
      </c>
      <c r="D50" s="1" t="s">
        <v>1531</v>
      </c>
      <c r="E50" s="1" t="s">
        <v>85</v>
      </c>
      <c r="F50" s="3">
        <v>44376</v>
      </c>
      <c r="G50" s="1" t="s">
        <v>1580</v>
      </c>
      <c r="H50" s="1">
        <v>94</v>
      </c>
      <c r="I50" s="4">
        <v>500</v>
      </c>
      <c r="J50" s="1" t="s">
        <v>224</v>
      </c>
      <c r="K50" s="3">
        <v>44379</v>
      </c>
      <c r="L50" s="1" t="s">
        <v>1338</v>
      </c>
      <c r="M50" s="1" t="str">
        <f>TEXT(BRF_Boleto_Notas[[#This Row],[DATA ]],"AAAA")</f>
        <v>2021</v>
      </c>
      <c r="N50" s="1" t="str">
        <f>UPPER(TEXT(BRF_Boleto_Notas[[#This Row],[DATA ]],"MMM"))</f>
        <v>JUN</v>
      </c>
      <c r="O50" s="1" t="str">
        <f>TEXT(BRF_Boleto_Notas[[#This Row],[DATA VENCIMENTO]],"AAAA")</f>
        <v>2021</v>
      </c>
      <c r="P50" s="1" t="str">
        <f>UPPER(TEXT(BRF_Boleto_Notas[[#This Row],[DATA VENCIMENTO]],"MMM"))</f>
        <v>JUN</v>
      </c>
      <c r="Q50" s="1" t="str">
        <f>IFERROR(INDEX(BRF_TIPO_SERV[DESCRIÇAO],MATCH(BRF_Boleto_Notas[[#This Row],[CAT]],BRF_TIPO_SERV[TIPOS DE SERV.],0)),"")</f>
        <v>FRETE EXTRAS</v>
      </c>
      <c r="R50" s="1">
        <f>IFERROR(INDEX(BRF_MÊS_NOTA[NUN_MÊS],MATCH(BRF_Boleto_Notas[[#This Row],[MÊS_VENC]],BRF_MÊS_NOTA[MÊS],0)),"")</f>
        <v>6</v>
      </c>
      <c r="S50" s="1" t="str">
        <f>IF(BRF_Boleto_Notas[[#This Row],[PAGO DIA]]="","",TEXT(BRF_Boleto_Notas[[#This Row],[PAGO DIA]],"AAAA"))</f>
        <v>2021</v>
      </c>
      <c r="T50" s="1" t="str">
        <f>UPPER(TEXT(BRF_Boleto_Notas[[#This Row],[PAGO DIA]],"MMM"))</f>
        <v>JUL</v>
      </c>
    </row>
    <row r="51" spans="1:20" x14ac:dyDescent="0.2">
      <c r="A51" s="3">
        <v>44368</v>
      </c>
      <c r="B51" s="1" t="s">
        <v>1529</v>
      </c>
      <c r="C51" s="1" t="s">
        <v>97</v>
      </c>
      <c r="D51" s="1" t="s">
        <v>1531</v>
      </c>
      <c r="E51" s="1" t="s">
        <v>94</v>
      </c>
      <c r="F51" s="3">
        <v>44378</v>
      </c>
      <c r="G51" s="1">
        <v>100</v>
      </c>
      <c r="H51" s="1">
        <v>95</v>
      </c>
      <c r="I51" s="4">
        <v>3000</v>
      </c>
      <c r="J51" s="1" t="s">
        <v>224</v>
      </c>
      <c r="K51" s="3">
        <v>44389</v>
      </c>
      <c r="L51" s="1" t="s">
        <v>1338</v>
      </c>
      <c r="M51" s="1" t="str">
        <f>TEXT(BRF_Boleto_Notas[[#This Row],[DATA ]],"AAAA")</f>
        <v>2021</v>
      </c>
      <c r="N51" s="1" t="str">
        <f>UPPER(TEXT(BRF_Boleto_Notas[[#This Row],[DATA ]],"MMM"))</f>
        <v>JUN</v>
      </c>
      <c r="O51" s="1" t="str">
        <f>TEXT(BRF_Boleto_Notas[[#This Row],[DATA VENCIMENTO]],"AAAA")</f>
        <v>2021</v>
      </c>
      <c r="P51" s="1" t="str">
        <f>UPPER(TEXT(BRF_Boleto_Notas[[#This Row],[DATA VENCIMENTO]],"MMM"))</f>
        <v>JUL</v>
      </c>
      <c r="Q51" s="1" t="str">
        <f>IFERROR(INDEX(BRF_TIPO_SERV[DESCRIÇAO],MATCH(BRF_Boleto_Notas[[#This Row],[CAT]],BRF_TIPO_SERV[TIPOS DE SERV.],0)),"")</f>
        <v>VIAGEM</v>
      </c>
      <c r="R51" s="1">
        <f>IFERROR(INDEX(BRF_MÊS_NOTA[NUN_MÊS],MATCH(BRF_Boleto_Notas[[#This Row],[MÊS_VENC]],BRF_MÊS_NOTA[MÊS],0)),"")</f>
        <v>7</v>
      </c>
      <c r="S51" s="1" t="str">
        <f>IF(BRF_Boleto_Notas[[#This Row],[PAGO DIA]]="","",TEXT(BRF_Boleto_Notas[[#This Row],[PAGO DIA]],"AAAA"))</f>
        <v>2021</v>
      </c>
      <c r="T51" s="1" t="str">
        <f>UPPER(TEXT(BRF_Boleto_Notas[[#This Row],[PAGO DIA]],"MMM"))</f>
        <v>JUL</v>
      </c>
    </row>
    <row r="52" spans="1:20" x14ac:dyDescent="0.2">
      <c r="A52" s="3">
        <v>44368</v>
      </c>
      <c r="B52" s="1" t="s">
        <v>1534</v>
      </c>
      <c r="C52" s="1" t="s">
        <v>1588</v>
      </c>
      <c r="D52" s="1" t="s">
        <v>1531</v>
      </c>
      <c r="E52" s="1" t="s">
        <v>1554</v>
      </c>
      <c r="F52" s="3">
        <v>44378</v>
      </c>
      <c r="G52" s="1">
        <v>101</v>
      </c>
      <c r="H52" s="1">
        <v>96</v>
      </c>
      <c r="I52" s="4">
        <v>250</v>
      </c>
      <c r="J52" s="1" t="s">
        <v>224</v>
      </c>
      <c r="K52" s="3">
        <v>44378</v>
      </c>
      <c r="L52" s="1" t="s">
        <v>1338</v>
      </c>
      <c r="M52" s="1" t="str">
        <f>TEXT(BRF_Boleto_Notas[[#This Row],[DATA ]],"AAAA")</f>
        <v>2021</v>
      </c>
      <c r="N52" s="1" t="str">
        <f>UPPER(TEXT(BRF_Boleto_Notas[[#This Row],[DATA ]],"MMM"))</f>
        <v>JUN</v>
      </c>
      <c r="O52" s="1" t="str">
        <f>TEXT(BRF_Boleto_Notas[[#This Row],[DATA VENCIMENTO]],"AAAA")</f>
        <v>2021</v>
      </c>
      <c r="P52" s="1" t="str">
        <f>UPPER(TEXT(BRF_Boleto_Notas[[#This Row],[DATA VENCIMENTO]],"MMM"))</f>
        <v>JUL</v>
      </c>
      <c r="Q52" s="1" t="str">
        <f>IFERROR(INDEX(BRF_TIPO_SERV[DESCRIÇAO],MATCH(BRF_Boleto_Notas[[#This Row],[CAT]],BRF_TIPO_SERV[TIPOS DE SERV.],0)),"")</f>
        <v>FRETE EXTRAS</v>
      </c>
      <c r="R52" s="1">
        <f>IFERROR(INDEX(BRF_MÊS_NOTA[NUN_MÊS],MATCH(BRF_Boleto_Notas[[#This Row],[MÊS_VENC]],BRF_MÊS_NOTA[MÊS],0)),"")</f>
        <v>7</v>
      </c>
      <c r="S52" s="1" t="str">
        <f>IF(BRF_Boleto_Notas[[#This Row],[PAGO DIA]]="","",TEXT(BRF_Boleto_Notas[[#This Row],[PAGO DIA]],"AAAA"))</f>
        <v>2021</v>
      </c>
      <c r="T52" s="1" t="str">
        <f>UPPER(TEXT(BRF_Boleto_Notas[[#This Row],[PAGO DIA]],"MMM"))</f>
        <v>JUL</v>
      </c>
    </row>
    <row r="53" spans="1:20" x14ac:dyDescent="0.2">
      <c r="A53" s="3">
        <v>44369</v>
      </c>
      <c r="B53" s="1" t="s">
        <v>1529</v>
      </c>
      <c r="C53" s="1" t="s">
        <v>1546</v>
      </c>
      <c r="D53" s="1" t="s">
        <v>1531</v>
      </c>
      <c r="E53" s="1" t="s">
        <v>85</v>
      </c>
      <c r="F53" s="3">
        <v>44379</v>
      </c>
      <c r="G53" s="1">
        <v>103</v>
      </c>
      <c r="H53" s="1">
        <v>97</v>
      </c>
      <c r="I53" s="4">
        <v>4400</v>
      </c>
      <c r="J53" s="1" t="s">
        <v>224</v>
      </c>
      <c r="K53" s="3">
        <v>44379</v>
      </c>
      <c r="L53" s="1" t="s">
        <v>1338</v>
      </c>
      <c r="M53" s="1" t="str">
        <f>TEXT(BRF_Boleto_Notas[[#This Row],[DATA ]],"AAAA")</f>
        <v>2021</v>
      </c>
      <c r="N53" s="1" t="str">
        <f>UPPER(TEXT(BRF_Boleto_Notas[[#This Row],[DATA ]],"MMM"))</f>
        <v>JUN</v>
      </c>
      <c r="O53" s="1" t="str">
        <f>TEXT(BRF_Boleto_Notas[[#This Row],[DATA VENCIMENTO]],"AAAA")</f>
        <v>2021</v>
      </c>
      <c r="P53" s="1" t="str">
        <f>UPPER(TEXT(BRF_Boleto_Notas[[#This Row],[DATA VENCIMENTO]],"MMM"))</f>
        <v>JUL</v>
      </c>
      <c r="Q53" s="1" t="str">
        <f>IFERROR(INDEX(BRF_TIPO_SERV[DESCRIÇAO],MATCH(BRF_Boleto_Notas[[#This Row],[CAT]],BRF_TIPO_SERV[TIPOS DE SERV.],0)),"")</f>
        <v>VIAGEM</v>
      </c>
      <c r="R53" s="1">
        <f>IFERROR(INDEX(BRF_MÊS_NOTA[NUN_MÊS],MATCH(BRF_Boleto_Notas[[#This Row],[MÊS_VENC]],BRF_MÊS_NOTA[MÊS],0)),"")</f>
        <v>7</v>
      </c>
      <c r="S53" s="1" t="str">
        <f>IF(BRF_Boleto_Notas[[#This Row],[PAGO DIA]]="","",TEXT(BRF_Boleto_Notas[[#This Row],[PAGO DIA]],"AAAA"))</f>
        <v>2021</v>
      </c>
      <c r="T53" s="1" t="str">
        <f>UPPER(TEXT(BRF_Boleto_Notas[[#This Row],[PAGO DIA]],"MMM"))</f>
        <v>JUL</v>
      </c>
    </row>
    <row r="54" spans="1:20" x14ac:dyDescent="0.2">
      <c r="A54" s="3">
        <v>44369</v>
      </c>
      <c r="B54" s="1" t="s">
        <v>1534</v>
      </c>
      <c r="C54" s="1" t="s">
        <v>1589</v>
      </c>
      <c r="D54" s="1" t="s">
        <v>1531</v>
      </c>
      <c r="E54" s="1" t="s">
        <v>85</v>
      </c>
      <c r="F54" s="3">
        <v>44379</v>
      </c>
      <c r="G54" s="1">
        <v>104</v>
      </c>
      <c r="H54" s="1">
        <v>98</v>
      </c>
      <c r="I54" s="4">
        <v>800</v>
      </c>
      <c r="J54" s="1" t="s">
        <v>224</v>
      </c>
      <c r="K54" s="3">
        <v>44379</v>
      </c>
      <c r="L54" s="1" t="s">
        <v>1338</v>
      </c>
      <c r="M54" s="1" t="str">
        <f>TEXT(BRF_Boleto_Notas[[#This Row],[DATA ]],"AAAA")</f>
        <v>2021</v>
      </c>
      <c r="N54" s="1" t="str">
        <f>UPPER(TEXT(BRF_Boleto_Notas[[#This Row],[DATA ]],"MMM"))</f>
        <v>JUN</v>
      </c>
      <c r="O54" s="1" t="str">
        <f>TEXT(BRF_Boleto_Notas[[#This Row],[DATA VENCIMENTO]],"AAAA")</f>
        <v>2021</v>
      </c>
      <c r="P54" s="1" t="str">
        <f>UPPER(TEXT(BRF_Boleto_Notas[[#This Row],[DATA VENCIMENTO]],"MMM"))</f>
        <v>JUL</v>
      </c>
      <c r="Q54" s="1" t="str">
        <f>IFERROR(INDEX(BRF_TIPO_SERV[DESCRIÇAO],MATCH(BRF_Boleto_Notas[[#This Row],[CAT]],BRF_TIPO_SERV[TIPOS DE SERV.],0)),"")</f>
        <v>FRETE EXTRAS</v>
      </c>
      <c r="R54" s="1">
        <f>IFERROR(INDEX(BRF_MÊS_NOTA[NUN_MÊS],MATCH(BRF_Boleto_Notas[[#This Row],[MÊS_VENC]],BRF_MÊS_NOTA[MÊS],0)),"")</f>
        <v>7</v>
      </c>
      <c r="S54" s="1" t="str">
        <f>IF(BRF_Boleto_Notas[[#This Row],[PAGO DIA]]="","",TEXT(BRF_Boleto_Notas[[#This Row],[PAGO DIA]],"AAAA"))</f>
        <v>2021</v>
      </c>
      <c r="T54" s="1" t="str">
        <f>UPPER(TEXT(BRF_Boleto_Notas[[#This Row],[PAGO DIA]],"MMM"))</f>
        <v>JUL</v>
      </c>
    </row>
    <row r="55" spans="1:20" x14ac:dyDescent="0.2">
      <c r="A55" s="3">
        <v>44370</v>
      </c>
      <c r="B55" s="1" t="s">
        <v>1534</v>
      </c>
      <c r="C55" s="1" t="s">
        <v>1590</v>
      </c>
      <c r="D55" s="1" t="s">
        <v>1531</v>
      </c>
      <c r="E55" s="1" t="s">
        <v>85</v>
      </c>
      <c r="F55" s="3">
        <v>44380</v>
      </c>
      <c r="G55" s="1">
        <v>105</v>
      </c>
      <c r="H55" s="1">
        <v>99</v>
      </c>
      <c r="I55" s="4">
        <v>600</v>
      </c>
      <c r="J55" s="1" t="s">
        <v>224</v>
      </c>
      <c r="K55" s="3">
        <v>44382</v>
      </c>
      <c r="L55" s="1" t="s">
        <v>1338</v>
      </c>
      <c r="M55" s="1" t="str">
        <f>TEXT(BRF_Boleto_Notas[[#This Row],[DATA ]],"AAAA")</f>
        <v>2021</v>
      </c>
      <c r="N55" s="1" t="str">
        <f>UPPER(TEXT(BRF_Boleto_Notas[[#This Row],[DATA ]],"MMM"))</f>
        <v>JUN</v>
      </c>
      <c r="O55" s="1" t="str">
        <f>TEXT(BRF_Boleto_Notas[[#This Row],[DATA VENCIMENTO]],"AAAA")</f>
        <v>2021</v>
      </c>
      <c r="P55" s="1" t="str">
        <f>UPPER(TEXT(BRF_Boleto_Notas[[#This Row],[DATA VENCIMENTO]],"MMM"))</f>
        <v>JUL</v>
      </c>
      <c r="Q55" s="1" t="str">
        <f>IFERROR(INDEX(BRF_TIPO_SERV[DESCRIÇAO],MATCH(BRF_Boleto_Notas[[#This Row],[CAT]],BRF_TIPO_SERV[TIPOS DE SERV.],0)),"")</f>
        <v>FRETE EXTRAS</v>
      </c>
      <c r="R55" s="1">
        <f>IFERROR(INDEX(BRF_MÊS_NOTA[NUN_MÊS],MATCH(BRF_Boleto_Notas[[#This Row],[MÊS_VENC]],BRF_MÊS_NOTA[MÊS],0)),"")</f>
        <v>7</v>
      </c>
      <c r="S55" s="1" t="str">
        <f>IF(BRF_Boleto_Notas[[#This Row],[PAGO DIA]]="","",TEXT(BRF_Boleto_Notas[[#This Row],[PAGO DIA]],"AAAA"))</f>
        <v>2021</v>
      </c>
      <c r="T55" s="1" t="str">
        <f>UPPER(TEXT(BRF_Boleto_Notas[[#This Row],[PAGO DIA]],"MMM"))</f>
        <v>JUL</v>
      </c>
    </row>
    <row r="56" spans="1:20" x14ac:dyDescent="0.2">
      <c r="A56" s="3">
        <v>44371</v>
      </c>
      <c r="B56" s="1" t="s">
        <v>1534</v>
      </c>
      <c r="C56" s="1" t="s">
        <v>1591</v>
      </c>
      <c r="D56" s="1" t="s">
        <v>1531</v>
      </c>
      <c r="E56" s="1" t="s">
        <v>85</v>
      </c>
      <c r="F56" s="3">
        <v>44381</v>
      </c>
      <c r="G56" s="1">
        <v>106</v>
      </c>
      <c r="H56" s="1">
        <v>100</v>
      </c>
      <c r="I56" s="4">
        <v>600</v>
      </c>
      <c r="J56" s="1" t="s">
        <v>224</v>
      </c>
      <c r="K56" s="3">
        <v>44382</v>
      </c>
      <c r="L56" s="1" t="s">
        <v>1338</v>
      </c>
      <c r="M56" s="1" t="str">
        <f>TEXT(BRF_Boleto_Notas[[#This Row],[DATA ]],"AAAA")</f>
        <v>2021</v>
      </c>
      <c r="N56" s="1" t="str">
        <f>UPPER(TEXT(BRF_Boleto_Notas[[#This Row],[DATA ]],"MMM"))</f>
        <v>JUN</v>
      </c>
      <c r="O56" s="1" t="str">
        <f>TEXT(BRF_Boleto_Notas[[#This Row],[DATA VENCIMENTO]],"AAAA")</f>
        <v>2021</v>
      </c>
      <c r="P56" s="1" t="str">
        <f>UPPER(TEXT(BRF_Boleto_Notas[[#This Row],[DATA VENCIMENTO]],"MMM"))</f>
        <v>JUL</v>
      </c>
      <c r="Q56" s="1" t="str">
        <f>IFERROR(INDEX(BRF_TIPO_SERV[DESCRIÇAO],MATCH(BRF_Boleto_Notas[[#This Row],[CAT]],BRF_TIPO_SERV[TIPOS DE SERV.],0)),"")</f>
        <v>FRETE EXTRAS</v>
      </c>
      <c r="R56" s="1">
        <f>IFERROR(INDEX(BRF_MÊS_NOTA[NUN_MÊS],MATCH(BRF_Boleto_Notas[[#This Row],[MÊS_VENC]],BRF_MÊS_NOTA[MÊS],0)),"")</f>
        <v>7</v>
      </c>
      <c r="S56" s="1" t="str">
        <f>IF(BRF_Boleto_Notas[[#This Row],[PAGO DIA]]="","",TEXT(BRF_Boleto_Notas[[#This Row],[PAGO DIA]],"AAAA"))</f>
        <v>2021</v>
      </c>
      <c r="T56" s="1" t="str">
        <f>UPPER(TEXT(BRF_Boleto_Notas[[#This Row],[PAGO DIA]],"MMM"))</f>
        <v>JUL</v>
      </c>
    </row>
    <row r="57" spans="1:20" x14ac:dyDescent="0.2">
      <c r="A57" s="3">
        <v>44372</v>
      </c>
      <c r="B57" s="1" t="s">
        <v>1534</v>
      </c>
      <c r="C57" s="1" t="s">
        <v>1592</v>
      </c>
      <c r="D57" s="1" t="s">
        <v>1531</v>
      </c>
      <c r="E57" s="1" t="s">
        <v>1552</v>
      </c>
      <c r="F57" s="3">
        <v>44382</v>
      </c>
      <c r="G57" s="1">
        <v>107</v>
      </c>
      <c r="H57" s="1">
        <v>101</v>
      </c>
      <c r="I57" s="4">
        <v>250</v>
      </c>
      <c r="J57" s="1" t="s">
        <v>224</v>
      </c>
      <c r="K57" s="3">
        <v>44382</v>
      </c>
      <c r="L57" s="1" t="s">
        <v>1338</v>
      </c>
      <c r="M57" s="1" t="str">
        <f>TEXT(BRF_Boleto_Notas[[#This Row],[DATA ]],"AAAA")</f>
        <v>2021</v>
      </c>
      <c r="N57" s="1" t="str">
        <f>UPPER(TEXT(BRF_Boleto_Notas[[#This Row],[DATA ]],"MMM"))</f>
        <v>JUN</v>
      </c>
      <c r="O57" s="1" t="str">
        <f>TEXT(BRF_Boleto_Notas[[#This Row],[DATA VENCIMENTO]],"AAAA")</f>
        <v>2021</v>
      </c>
      <c r="P57" s="1" t="str">
        <f>UPPER(TEXT(BRF_Boleto_Notas[[#This Row],[DATA VENCIMENTO]],"MMM"))</f>
        <v>JUL</v>
      </c>
      <c r="Q57" s="1" t="str">
        <f>IFERROR(INDEX(BRF_TIPO_SERV[DESCRIÇAO],MATCH(BRF_Boleto_Notas[[#This Row],[CAT]],BRF_TIPO_SERV[TIPOS DE SERV.],0)),"")</f>
        <v>FRETE EXTRAS</v>
      </c>
      <c r="R57" s="1">
        <f>IFERROR(INDEX(BRF_MÊS_NOTA[NUN_MÊS],MATCH(BRF_Boleto_Notas[[#This Row],[MÊS_VENC]],BRF_MÊS_NOTA[MÊS],0)),"")</f>
        <v>7</v>
      </c>
      <c r="S57" s="1" t="str">
        <f>IF(BRF_Boleto_Notas[[#This Row],[PAGO DIA]]="","",TEXT(BRF_Boleto_Notas[[#This Row],[PAGO DIA]],"AAAA"))</f>
        <v>2021</v>
      </c>
      <c r="T57" s="1" t="str">
        <f>UPPER(TEXT(BRF_Boleto_Notas[[#This Row],[PAGO DIA]],"MMM"))</f>
        <v>JUL</v>
      </c>
    </row>
    <row r="58" spans="1:20" x14ac:dyDescent="0.2">
      <c r="A58" s="3">
        <v>44372</v>
      </c>
      <c r="B58" s="1" t="s">
        <v>1529</v>
      </c>
      <c r="C58" s="1" t="s">
        <v>97</v>
      </c>
      <c r="D58" s="1" t="s">
        <v>1531</v>
      </c>
      <c r="E58" s="1" t="s">
        <v>94</v>
      </c>
      <c r="F58" s="3">
        <v>44382</v>
      </c>
      <c r="G58" s="1">
        <v>108</v>
      </c>
      <c r="H58" s="1">
        <v>102</v>
      </c>
      <c r="I58" s="4">
        <v>3000</v>
      </c>
      <c r="J58" s="1" t="s">
        <v>224</v>
      </c>
      <c r="K58" s="3">
        <v>44399</v>
      </c>
      <c r="L58" s="1" t="s">
        <v>1338</v>
      </c>
      <c r="M58" s="1" t="str">
        <f>TEXT(BRF_Boleto_Notas[[#This Row],[DATA ]],"AAAA")</f>
        <v>2021</v>
      </c>
      <c r="N58" s="1" t="str">
        <f>UPPER(TEXT(BRF_Boleto_Notas[[#This Row],[DATA ]],"MMM"))</f>
        <v>JUN</v>
      </c>
      <c r="O58" s="1" t="str">
        <f>TEXT(BRF_Boleto_Notas[[#This Row],[DATA VENCIMENTO]],"AAAA")</f>
        <v>2021</v>
      </c>
      <c r="P58" s="1" t="str">
        <f>UPPER(TEXT(BRF_Boleto_Notas[[#This Row],[DATA VENCIMENTO]],"MMM"))</f>
        <v>JUL</v>
      </c>
      <c r="Q58" s="1" t="str">
        <f>IFERROR(INDEX(BRF_TIPO_SERV[DESCRIÇAO],MATCH(BRF_Boleto_Notas[[#This Row],[CAT]],BRF_TIPO_SERV[TIPOS DE SERV.],0)),"")</f>
        <v>VIAGEM</v>
      </c>
      <c r="R58" s="1">
        <f>IFERROR(INDEX(BRF_MÊS_NOTA[NUN_MÊS],MATCH(BRF_Boleto_Notas[[#This Row],[MÊS_VENC]],BRF_MÊS_NOTA[MÊS],0)),"")</f>
        <v>7</v>
      </c>
      <c r="S58" s="1" t="str">
        <f>IF(BRF_Boleto_Notas[[#This Row],[PAGO DIA]]="","",TEXT(BRF_Boleto_Notas[[#This Row],[PAGO DIA]],"AAAA"))</f>
        <v>2021</v>
      </c>
      <c r="T58" s="1" t="str">
        <f>UPPER(TEXT(BRF_Boleto_Notas[[#This Row],[PAGO DIA]],"MMM"))</f>
        <v>JUL</v>
      </c>
    </row>
    <row r="59" spans="1:20" x14ac:dyDescent="0.2">
      <c r="A59" s="3">
        <v>44376</v>
      </c>
      <c r="B59" s="1" t="s">
        <v>1547</v>
      </c>
      <c r="C59" s="1" t="s">
        <v>1548</v>
      </c>
      <c r="D59" s="1" t="s">
        <v>1531</v>
      </c>
      <c r="E59" s="1" t="s">
        <v>1543</v>
      </c>
      <c r="F59" s="3">
        <v>44387</v>
      </c>
      <c r="G59" s="1">
        <v>109</v>
      </c>
      <c r="H59" s="1">
        <v>103</v>
      </c>
      <c r="I59" s="4">
        <v>4000</v>
      </c>
      <c r="J59" s="1" t="s">
        <v>224</v>
      </c>
      <c r="K59" s="3">
        <v>44389</v>
      </c>
      <c r="L59" s="1" t="s">
        <v>1338</v>
      </c>
      <c r="M59" s="1" t="str">
        <f>TEXT(BRF_Boleto_Notas[[#This Row],[DATA ]],"AAAA")</f>
        <v>2021</v>
      </c>
      <c r="N59" s="1" t="str">
        <f>UPPER(TEXT(BRF_Boleto_Notas[[#This Row],[DATA ]],"MMM"))</f>
        <v>JUN</v>
      </c>
      <c r="O59" s="1" t="str">
        <f>TEXT(BRF_Boleto_Notas[[#This Row],[DATA VENCIMENTO]],"AAAA")</f>
        <v>2021</v>
      </c>
      <c r="P59" s="1" t="str">
        <f>UPPER(TEXT(BRF_Boleto_Notas[[#This Row],[DATA VENCIMENTO]],"MMM"))</f>
        <v>JUL</v>
      </c>
      <c r="Q59" s="1" t="str">
        <f>IFERROR(INDEX(BRF_TIPO_SERV[DESCRIÇAO],MATCH(BRF_Boleto_Notas[[#This Row],[CAT]],BRF_TIPO_SERV[TIPOS DE SERV.],0)),"")</f>
        <v>HABIBS</v>
      </c>
      <c r="R59" s="1">
        <f>IFERROR(INDEX(BRF_MÊS_NOTA[NUN_MÊS],MATCH(BRF_Boleto_Notas[[#This Row],[MÊS_VENC]],BRF_MÊS_NOTA[MÊS],0)),"")</f>
        <v>7</v>
      </c>
      <c r="S59" s="1" t="str">
        <f>IF(BRF_Boleto_Notas[[#This Row],[PAGO DIA]]="","",TEXT(BRF_Boleto_Notas[[#This Row],[PAGO DIA]],"AAAA"))</f>
        <v>2021</v>
      </c>
      <c r="T59" s="1" t="str">
        <f>UPPER(TEXT(BRF_Boleto_Notas[[#This Row],[PAGO DIA]],"MMM"))</f>
        <v>JUL</v>
      </c>
    </row>
    <row r="60" spans="1:20" x14ac:dyDescent="0.2">
      <c r="A60" s="3">
        <v>44376</v>
      </c>
      <c r="B60" s="1" t="s">
        <v>1547</v>
      </c>
      <c r="C60" s="1" t="s">
        <v>3319</v>
      </c>
      <c r="D60" s="1" t="s">
        <v>1531</v>
      </c>
      <c r="E60" s="1" t="s">
        <v>1550</v>
      </c>
      <c r="F60" s="3">
        <v>44387</v>
      </c>
      <c r="G60" s="1">
        <v>110</v>
      </c>
      <c r="H60" s="1">
        <v>104</v>
      </c>
      <c r="I60" s="4">
        <v>5330</v>
      </c>
      <c r="J60" s="1" t="s">
        <v>224</v>
      </c>
      <c r="K60" s="3">
        <v>44389</v>
      </c>
      <c r="L60" s="1" t="s">
        <v>1338</v>
      </c>
      <c r="M60" s="1" t="str">
        <f>TEXT(BRF_Boleto_Notas[[#This Row],[DATA ]],"AAAA")</f>
        <v>2021</v>
      </c>
      <c r="N60" s="1" t="str">
        <f>UPPER(TEXT(BRF_Boleto_Notas[[#This Row],[DATA ]],"MMM"))</f>
        <v>JUN</v>
      </c>
      <c r="O60" s="1" t="str">
        <f>TEXT(BRF_Boleto_Notas[[#This Row],[DATA VENCIMENTO]],"AAAA")</f>
        <v>2021</v>
      </c>
      <c r="P60" s="1" t="str">
        <f>UPPER(TEXT(BRF_Boleto_Notas[[#This Row],[DATA VENCIMENTO]],"MMM"))</f>
        <v>JUL</v>
      </c>
      <c r="Q60" s="1" t="str">
        <f>IFERROR(INDEX(BRF_TIPO_SERV[DESCRIÇAO],MATCH(BRF_Boleto_Notas[[#This Row],[CAT]],BRF_TIPO_SERV[TIPOS DE SERV.],0)),"")</f>
        <v>HABIBS</v>
      </c>
      <c r="R60" s="1">
        <f>IFERROR(INDEX(BRF_MÊS_NOTA[NUN_MÊS],MATCH(BRF_Boleto_Notas[[#This Row],[MÊS_VENC]],BRF_MÊS_NOTA[MÊS],0)),"")</f>
        <v>7</v>
      </c>
      <c r="S60" s="1" t="str">
        <f>IF(BRF_Boleto_Notas[[#This Row],[PAGO DIA]]="","",TEXT(BRF_Boleto_Notas[[#This Row],[PAGO DIA]],"AAAA"))</f>
        <v>2021</v>
      </c>
      <c r="T60" s="1" t="str">
        <f>UPPER(TEXT(BRF_Boleto_Notas[[#This Row],[PAGO DIA]],"MMM"))</f>
        <v>JUL</v>
      </c>
    </row>
    <row r="61" spans="1:20" x14ac:dyDescent="0.2">
      <c r="A61" s="3">
        <v>44376</v>
      </c>
      <c r="B61" s="1" t="s">
        <v>1547</v>
      </c>
      <c r="C61" s="1" t="s">
        <v>1551</v>
      </c>
      <c r="D61" s="1" t="s">
        <v>1531</v>
      </c>
      <c r="E61" s="1" t="s">
        <v>1552</v>
      </c>
      <c r="F61" s="3">
        <v>44387</v>
      </c>
      <c r="G61" s="1">
        <v>111</v>
      </c>
      <c r="H61" s="1">
        <v>105</v>
      </c>
      <c r="I61" s="4">
        <v>4930</v>
      </c>
      <c r="J61" s="1" t="s">
        <v>224</v>
      </c>
      <c r="K61" s="3">
        <v>44389</v>
      </c>
      <c r="L61" s="1" t="s">
        <v>1338</v>
      </c>
      <c r="M61" s="1" t="str">
        <f>TEXT(BRF_Boleto_Notas[[#This Row],[DATA ]],"AAAA")</f>
        <v>2021</v>
      </c>
      <c r="N61" s="1" t="str">
        <f>UPPER(TEXT(BRF_Boleto_Notas[[#This Row],[DATA ]],"MMM"))</f>
        <v>JUN</v>
      </c>
      <c r="O61" s="1" t="str">
        <f>TEXT(BRF_Boleto_Notas[[#This Row],[DATA VENCIMENTO]],"AAAA")</f>
        <v>2021</v>
      </c>
      <c r="P61" s="1" t="str">
        <f>UPPER(TEXT(BRF_Boleto_Notas[[#This Row],[DATA VENCIMENTO]],"MMM"))</f>
        <v>JUL</v>
      </c>
      <c r="Q61" s="1" t="str">
        <f>IFERROR(INDEX(BRF_TIPO_SERV[DESCRIÇAO],MATCH(BRF_Boleto_Notas[[#This Row],[CAT]],BRF_TIPO_SERV[TIPOS DE SERV.],0)),"")</f>
        <v>HABIBS</v>
      </c>
      <c r="R61" s="1">
        <f>IFERROR(INDEX(BRF_MÊS_NOTA[NUN_MÊS],MATCH(BRF_Boleto_Notas[[#This Row],[MÊS_VENC]],BRF_MÊS_NOTA[MÊS],0)),"")</f>
        <v>7</v>
      </c>
      <c r="S61" s="1" t="str">
        <f>IF(BRF_Boleto_Notas[[#This Row],[PAGO DIA]]="","",TEXT(BRF_Boleto_Notas[[#This Row],[PAGO DIA]],"AAAA"))</f>
        <v>2021</v>
      </c>
      <c r="T61" s="1" t="str">
        <f>UPPER(TEXT(BRF_Boleto_Notas[[#This Row],[PAGO DIA]],"MMM"))</f>
        <v>JUL</v>
      </c>
    </row>
    <row r="62" spans="1:20" x14ac:dyDescent="0.2">
      <c r="A62" s="3">
        <v>44376</v>
      </c>
      <c r="B62" s="1" t="s">
        <v>1547</v>
      </c>
      <c r="C62" s="1" t="s">
        <v>1553</v>
      </c>
      <c r="D62" s="1" t="s">
        <v>1531</v>
      </c>
      <c r="E62" s="1" t="s">
        <v>1554</v>
      </c>
      <c r="F62" s="3">
        <v>44387</v>
      </c>
      <c r="G62" s="1">
        <v>112</v>
      </c>
      <c r="H62" s="1">
        <v>106</v>
      </c>
      <c r="I62" s="4">
        <v>3360</v>
      </c>
      <c r="J62" s="1" t="s">
        <v>224</v>
      </c>
      <c r="K62" s="3">
        <v>44389</v>
      </c>
      <c r="L62" s="1" t="s">
        <v>1338</v>
      </c>
      <c r="M62" s="1" t="str">
        <f>TEXT(BRF_Boleto_Notas[[#This Row],[DATA ]],"AAAA")</f>
        <v>2021</v>
      </c>
      <c r="N62" s="1" t="str">
        <f>UPPER(TEXT(BRF_Boleto_Notas[[#This Row],[DATA ]],"MMM"))</f>
        <v>JUN</v>
      </c>
      <c r="O62" s="1" t="str">
        <f>TEXT(BRF_Boleto_Notas[[#This Row],[DATA VENCIMENTO]],"AAAA")</f>
        <v>2021</v>
      </c>
      <c r="P62" s="1" t="str">
        <f>UPPER(TEXT(BRF_Boleto_Notas[[#This Row],[DATA VENCIMENTO]],"MMM"))</f>
        <v>JUL</v>
      </c>
      <c r="Q62" s="1" t="str">
        <f>IFERROR(INDEX(BRF_TIPO_SERV[DESCRIÇAO],MATCH(BRF_Boleto_Notas[[#This Row],[CAT]],BRF_TIPO_SERV[TIPOS DE SERV.],0)),"")</f>
        <v>HABIBS</v>
      </c>
      <c r="R62" s="1">
        <f>IFERROR(INDEX(BRF_MÊS_NOTA[NUN_MÊS],MATCH(BRF_Boleto_Notas[[#This Row],[MÊS_VENC]],BRF_MÊS_NOTA[MÊS],0)),"")</f>
        <v>7</v>
      </c>
      <c r="S62" s="1" t="str">
        <f>IF(BRF_Boleto_Notas[[#This Row],[PAGO DIA]]="","",TEXT(BRF_Boleto_Notas[[#This Row],[PAGO DIA]],"AAAA"))</f>
        <v>2021</v>
      </c>
      <c r="T62" s="1" t="str">
        <f>UPPER(TEXT(BRF_Boleto_Notas[[#This Row],[PAGO DIA]],"MMM"))</f>
        <v>JUL</v>
      </c>
    </row>
    <row r="63" spans="1:20" x14ac:dyDescent="0.2">
      <c r="A63" s="3">
        <v>44376</v>
      </c>
      <c r="B63" s="1" t="s">
        <v>1547</v>
      </c>
      <c r="C63" s="1" t="s">
        <v>1555</v>
      </c>
      <c r="D63" s="1" t="s">
        <v>1556</v>
      </c>
      <c r="E63" s="1" t="s">
        <v>1557</v>
      </c>
      <c r="F63" s="3">
        <v>44387</v>
      </c>
      <c r="G63" s="1">
        <v>113</v>
      </c>
      <c r="H63" s="1">
        <v>107</v>
      </c>
      <c r="I63" s="4">
        <v>3794</v>
      </c>
      <c r="J63" s="1" t="s">
        <v>224</v>
      </c>
      <c r="K63" s="3">
        <v>44389</v>
      </c>
      <c r="L63" s="1" t="s">
        <v>1338</v>
      </c>
      <c r="M63" s="1" t="str">
        <f>TEXT(BRF_Boleto_Notas[[#This Row],[DATA ]],"AAAA")</f>
        <v>2021</v>
      </c>
      <c r="N63" s="1" t="str">
        <f>UPPER(TEXT(BRF_Boleto_Notas[[#This Row],[DATA ]],"MMM"))</f>
        <v>JUN</v>
      </c>
      <c r="O63" s="1" t="str">
        <f>TEXT(BRF_Boleto_Notas[[#This Row],[DATA VENCIMENTO]],"AAAA")</f>
        <v>2021</v>
      </c>
      <c r="P63" s="1" t="str">
        <f>UPPER(TEXT(BRF_Boleto_Notas[[#This Row],[DATA VENCIMENTO]],"MMM"))</f>
        <v>JUL</v>
      </c>
      <c r="Q63" s="1" t="str">
        <f>IFERROR(INDEX(BRF_TIPO_SERV[DESCRIÇAO],MATCH(BRF_Boleto_Notas[[#This Row],[CAT]],BRF_TIPO_SERV[TIPOS DE SERV.],0)),"")</f>
        <v>HABIBS</v>
      </c>
      <c r="R63" s="1">
        <f>IFERROR(INDEX(BRF_MÊS_NOTA[NUN_MÊS],MATCH(BRF_Boleto_Notas[[#This Row],[MÊS_VENC]],BRF_MÊS_NOTA[MÊS],0)),"")</f>
        <v>7</v>
      </c>
      <c r="S63" s="1" t="str">
        <f>IF(BRF_Boleto_Notas[[#This Row],[PAGO DIA]]="","",TEXT(BRF_Boleto_Notas[[#This Row],[PAGO DIA]],"AAAA"))</f>
        <v>2021</v>
      </c>
      <c r="T63" s="1" t="str">
        <f>UPPER(TEXT(BRF_Boleto_Notas[[#This Row],[PAGO DIA]],"MMM"))</f>
        <v>JUL</v>
      </c>
    </row>
    <row r="64" spans="1:20" x14ac:dyDescent="0.2">
      <c r="A64" s="3">
        <v>44376</v>
      </c>
      <c r="B64" s="1" t="s">
        <v>1547</v>
      </c>
      <c r="C64" s="1" t="s">
        <v>1558</v>
      </c>
      <c r="D64" s="1" t="s">
        <v>1531</v>
      </c>
      <c r="E64" s="1" t="s">
        <v>1559</v>
      </c>
      <c r="F64" s="3">
        <v>44387</v>
      </c>
      <c r="G64" s="1">
        <v>114</v>
      </c>
      <c r="H64" s="1">
        <v>108</v>
      </c>
      <c r="I64" s="4">
        <v>5255</v>
      </c>
      <c r="J64" s="1" t="s">
        <v>224</v>
      </c>
      <c r="K64" s="3">
        <v>44390</v>
      </c>
      <c r="L64" s="1" t="s">
        <v>1338</v>
      </c>
      <c r="M64" s="1" t="str">
        <f>TEXT(BRF_Boleto_Notas[[#This Row],[DATA ]],"AAAA")</f>
        <v>2021</v>
      </c>
      <c r="N64" s="1" t="str">
        <f>UPPER(TEXT(BRF_Boleto_Notas[[#This Row],[DATA ]],"MMM"))</f>
        <v>JUN</v>
      </c>
      <c r="O64" s="1" t="str">
        <f>TEXT(BRF_Boleto_Notas[[#This Row],[DATA VENCIMENTO]],"AAAA")</f>
        <v>2021</v>
      </c>
      <c r="P64" s="1" t="str">
        <f>UPPER(TEXT(BRF_Boleto_Notas[[#This Row],[DATA VENCIMENTO]],"MMM"))</f>
        <v>JUL</v>
      </c>
      <c r="Q64" s="1" t="str">
        <f>IFERROR(INDEX(BRF_TIPO_SERV[DESCRIÇAO],MATCH(BRF_Boleto_Notas[[#This Row],[CAT]],BRF_TIPO_SERV[TIPOS DE SERV.],0)),"")</f>
        <v>HABIBS</v>
      </c>
      <c r="R64" s="1">
        <f>IFERROR(INDEX(BRF_MÊS_NOTA[NUN_MÊS],MATCH(BRF_Boleto_Notas[[#This Row],[MÊS_VENC]],BRF_MÊS_NOTA[MÊS],0)),"")</f>
        <v>7</v>
      </c>
      <c r="S64" s="1" t="str">
        <f>IF(BRF_Boleto_Notas[[#This Row],[PAGO DIA]]="","",TEXT(BRF_Boleto_Notas[[#This Row],[PAGO DIA]],"AAAA"))</f>
        <v>2021</v>
      </c>
      <c r="T64" s="1" t="str">
        <f>UPPER(TEXT(BRF_Boleto_Notas[[#This Row],[PAGO DIA]],"MMM"))</f>
        <v>JUL</v>
      </c>
    </row>
    <row r="65" spans="1:20" x14ac:dyDescent="0.2">
      <c r="A65" s="3">
        <v>44376</v>
      </c>
      <c r="B65" s="1" t="s">
        <v>1547</v>
      </c>
      <c r="C65" s="1" t="s">
        <v>1560</v>
      </c>
      <c r="D65" s="1" t="s">
        <v>1531</v>
      </c>
      <c r="E65" s="1" t="s">
        <v>1561</v>
      </c>
      <c r="F65" s="3">
        <v>44387</v>
      </c>
      <c r="G65" s="1">
        <v>115</v>
      </c>
      <c r="H65" s="1">
        <v>109</v>
      </c>
      <c r="I65" s="4">
        <v>3900</v>
      </c>
      <c r="J65" s="1" t="s">
        <v>224</v>
      </c>
      <c r="K65" s="3">
        <v>44389</v>
      </c>
      <c r="L65" s="1" t="s">
        <v>1338</v>
      </c>
      <c r="M65" s="1" t="str">
        <f>TEXT(BRF_Boleto_Notas[[#This Row],[DATA ]],"AAAA")</f>
        <v>2021</v>
      </c>
      <c r="N65" s="1" t="str">
        <f>UPPER(TEXT(BRF_Boleto_Notas[[#This Row],[DATA ]],"MMM"))</f>
        <v>JUN</v>
      </c>
      <c r="O65" s="1" t="str">
        <f>TEXT(BRF_Boleto_Notas[[#This Row],[DATA VENCIMENTO]],"AAAA")</f>
        <v>2021</v>
      </c>
      <c r="P65" s="1" t="str">
        <f>UPPER(TEXT(BRF_Boleto_Notas[[#This Row],[DATA VENCIMENTO]],"MMM"))</f>
        <v>JUL</v>
      </c>
      <c r="Q65" s="1" t="str">
        <f>IFERROR(INDEX(BRF_TIPO_SERV[DESCRIÇAO],MATCH(BRF_Boleto_Notas[[#This Row],[CAT]],BRF_TIPO_SERV[TIPOS DE SERV.],0)),"")</f>
        <v>HABIBS</v>
      </c>
      <c r="R65" s="1">
        <f>IFERROR(INDEX(BRF_MÊS_NOTA[NUN_MÊS],MATCH(BRF_Boleto_Notas[[#This Row],[MÊS_VENC]],BRF_MÊS_NOTA[MÊS],0)),"")</f>
        <v>7</v>
      </c>
      <c r="S65" s="1" t="str">
        <f>IF(BRF_Boleto_Notas[[#This Row],[PAGO DIA]]="","",TEXT(BRF_Boleto_Notas[[#This Row],[PAGO DIA]],"AAAA"))</f>
        <v>2021</v>
      </c>
      <c r="T65" s="1" t="str">
        <f>UPPER(TEXT(BRF_Boleto_Notas[[#This Row],[PAGO DIA]],"MMM"))</f>
        <v>JUL</v>
      </c>
    </row>
    <row r="66" spans="1:20" x14ac:dyDescent="0.2">
      <c r="A66" s="3">
        <v>44376</v>
      </c>
      <c r="B66" s="1" t="s">
        <v>1547</v>
      </c>
      <c r="C66" s="1" t="s">
        <v>1562</v>
      </c>
      <c r="D66" s="1" t="s">
        <v>1531</v>
      </c>
      <c r="E66" s="1" t="s">
        <v>1537</v>
      </c>
      <c r="F66" s="3">
        <v>44387</v>
      </c>
      <c r="G66" s="1">
        <v>116</v>
      </c>
      <c r="H66" s="1">
        <v>110</v>
      </c>
      <c r="I66" s="4">
        <v>1430</v>
      </c>
      <c r="J66" s="1" t="s">
        <v>224</v>
      </c>
      <c r="K66" s="3">
        <v>44389</v>
      </c>
      <c r="L66" s="1" t="s">
        <v>1338</v>
      </c>
      <c r="M66" s="1" t="str">
        <f>TEXT(BRF_Boleto_Notas[[#This Row],[DATA ]],"AAAA")</f>
        <v>2021</v>
      </c>
      <c r="N66" s="1" t="str">
        <f>UPPER(TEXT(BRF_Boleto_Notas[[#This Row],[DATA ]],"MMM"))</f>
        <v>JUN</v>
      </c>
      <c r="O66" s="1" t="str">
        <f>TEXT(BRF_Boleto_Notas[[#This Row],[DATA VENCIMENTO]],"AAAA")</f>
        <v>2021</v>
      </c>
      <c r="P66" s="1" t="str">
        <f>UPPER(TEXT(BRF_Boleto_Notas[[#This Row],[DATA VENCIMENTO]],"MMM"))</f>
        <v>JUL</v>
      </c>
      <c r="Q66" s="1" t="str">
        <f>IFERROR(INDEX(BRF_TIPO_SERV[DESCRIÇAO],MATCH(BRF_Boleto_Notas[[#This Row],[CAT]],BRF_TIPO_SERV[TIPOS DE SERV.],0)),"")</f>
        <v>HABIBS</v>
      </c>
      <c r="R66" s="1">
        <f>IFERROR(INDEX(BRF_MÊS_NOTA[NUN_MÊS],MATCH(BRF_Boleto_Notas[[#This Row],[MÊS_VENC]],BRF_MÊS_NOTA[MÊS],0)),"")</f>
        <v>7</v>
      </c>
      <c r="S66" s="1" t="str">
        <f>IF(BRF_Boleto_Notas[[#This Row],[PAGO DIA]]="","",TEXT(BRF_Boleto_Notas[[#This Row],[PAGO DIA]],"AAAA"))</f>
        <v>2021</v>
      </c>
      <c r="T66" s="1" t="str">
        <f>UPPER(TEXT(BRF_Boleto_Notas[[#This Row],[PAGO DIA]],"MMM"))</f>
        <v>JUL</v>
      </c>
    </row>
    <row r="67" spans="1:20" x14ac:dyDescent="0.2">
      <c r="A67" s="3">
        <v>44376</v>
      </c>
      <c r="B67" s="1" t="s">
        <v>1547</v>
      </c>
      <c r="C67" s="1" t="s">
        <v>1563</v>
      </c>
      <c r="D67" s="1" t="s">
        <v>1531</v>
      </c>
      <c r="E67" s="1" t="s">
        <v>1564</v>
      </c>
      <c r="F67" s="3">
        <v>44387</v>
      </c>
      <c r="G67" s="1">
        <v>117</v>
      </c>
      <c r="H67" s="1">
        <v>111</v>
      </c>
      <c r="I67" s="4">
        <v>5470</v>
      </c>
      <c r="J67" s="1" t="s">
        <v>224</v>
      </c>
      <c r="K67" s="3">
        <v>44389</v>
      </c>
      <c r="L67" s="1" t="s">
        <v>1338</v>
      </c>
      <c r="M67" s="1" t="str">
        <f>TEXT(BRF_Boleto_Notas[[#This Row],[DATA ]],"AAAA")</f>
        <v>2021</v>
      </c>
      <c r="N67" s="1" t="str">
        <f>UPPER(TEXT(BRF_Boleto_Notas[[#This Row],[DATA ]],"MMM"))</f>
        <v>JUN</v>
      </c>
      <c r="O67" s="1" t="str">
        <f>TEXT(BRF_Boleto_Notas[[#This Row],[DATA VENCIMENTO]],"AAAA")</f>
        <v>2021</v>
      </c>
      <c r="P67" s="1" t="str">
        <f>UPPER(TEXT(BRF_Boleto_Notas[[#This Row],[DATA VENCIMENTO]],"MMM"))</f>
        <v>JUL</v>
      </c>
      <c r="Q67" s="1" t="str">
        <f>IFERROR(INDEX(BRF_TIPO_SERV[DESCRIÇAO],MATCH(BRF_Boleto_Notas[[#This Row],[CAT]],BRF_TIPO_SERV[TIPOS DE SERV.],0)),"")</f>
        <v>HABIBS</v>
      </c>
      <c r="R67" s="1">
        <f>IFERROR(INDEX(BRF_MÊS_NOTA[NUN_MÊS],MATCH(BRF_Boleto_Notas[[#This Row],[MÊS_VENC]],BRF_MÊS_NOTA[MÊS],0)),"")</f>
        <v>7</v>
      </c>
      <c r="S67" s="1" t="str">
        <f>IF(BRF_Boleto_Notas[[#This Row],[PAGO DIA]]="","",TEXT(BRF_Boleto_Notas[[#This Row],[PAGO DIA]],"AAAA"))</f>
        <v>2021</v>
      </c>
      <c r="T67" s="1" t="str">
        <f>UPPER(TEXT(BRF_Boleto_Notas[[#This Row],[PAGO DIA]],"MMM"))</f>
        <v>JUL</v>
      </c>
    </row>
    <row r="68" spans="1:20" x14ac:dyDescent="0.2">
      <c r="A68" s="3">
        <v>44376</v>
      </c>
      <c r="B68" s="1" t="s">
        <v>1547</v>
      </c>
      <c r="C68" s="1" t="s">
        <v>1565</v>
      </c>
      <c r="D68" s="1" t="s">
        <v>1531</v>
      </c>
      <c r="E68" s="1" t="s">
        <v>1566</v>
      </c>
      <c r="F68" s="3">
        <v>44387</v>
      </c>
      <c r="G68" s="1">
        <v>118</v>
      </c>
      <c r="H68" s="1">
        <v>112</v>
      </c>
      <c r="I68" s="4">
        <v>4890</v>
      </c>
      <c r="J68" s="1" t="s">
        <v>224</v>
      </c>
      <c r="K68" s="3">
        <v>44389</v>
      </c>
      <c r="L68" s="1" t="s">
        <v>1338</v>
      </c>
      <c r="M68" s="1" t="str">
        <f>TEXT(BRF_Boleto_Notas[[#This Row],[DATA ]],"AAAA")</f>
        <v>2021</v>
      </c>
      <c r="N68" s="1" t="str">
        <f>UPPER(TEXT(BRF_Boleto_Notas[[#This Row],[DATA ]],"MMM"))</f>
        <v>JUN</v>
      </c>
      <c r="O68" s="1" t="str">
        <f>TEXT(BRF_Boleto_Notas[[#This Row],[DATA VENCIMENTO]],"AAAA")</f>
        <v>2021</v>
      </c>
      <c r="P68" s="1" t="str">
        <f>UPPER(TEXT(BRF_Boleto_Notas[[#This Row],[DATA VENCIMENTO]],"MMM"))</f>
        <v>JUL</v>
      </c>
      <c r="Q68" s="1" t="str">
        <f>IFERROR(INDEX(BRF_TIPO_SERV[DESCRIÇAO],MATCH(BRF_Boleto_Notas[[#This Row],[CAT]],BRF_TIPO_SERV[TIPOS DE SERV.],0)),"")</f>
        <v>HABIBS</v>
      </c>
      <c r="R68" s="1">
        <f>IFERROR(INDEX(BRF_MÊS_NOTA[NUN_MÊS],MATCH(BRF_Boleto_Notas[[#This Row],[MÊS_VENC]],BRF_MÊS_NOTA[MÊS],0)),"")</f>
        <v>7</v>
      </c>
      <c r="S68" s="1" t="str">
        <f>IF(BRF_Boleto_Notas[[#This Row],[PAGO DIA]]="","",TEXT(BRF_Boleto_Notas[[#This Row],[PAGO DIA]],"AAAA"))</f>
        <v>2021</v>
      </c>
      <c r="T68" s="1" t="str">
        <f>UPPER(TEXT(BRF_Boleto_Notas[[#This Row],[PAGO DIA]],"MMM"))</f>
        <v>JUL</v>
      </c>
    </row>
    <row r="69" spans="1:20" x14ac:dyDescent="0.2">
      <c r="A69" s="3">
        <v>44376</v>
      </c>
      <c r="B69" s="1" t="s">
        <v>1547</v>
      </c>
      <c r="C69" s="1" t="s">
        <v>1567</v>
      </c>
      <c r="D69" s="1" t="s">
        <v>1531</v>
      </c>
      <c r="E69" s="1" t="s">
        <v>1568</v>
      </c>
      <c r="F69" s="3">
        <v>44387</v>
      </c>
      <c r="G69" s="1">
        <v>119</v>
      </c>
      <c r="H69" s="1">
        <v>113</v>
      </c>
      <c r="I69" s="4">
        <v>4474</v>
      </c>
      <c r="J69" s="1" t="s">
        <v>224</v>
      </c>
      <c r="K69" s="3">
        <v>44389</v>
      </c>
      <c r="L69" s="1" t="s">
        <v>1338</v>
      </c>
      <c r="M69" s="1" t="str">
        <f>TEXT(BRF_Boleto_Notas[[#This Row],[DATA ]],"AAAA")</f>
        <v>2021</v>
      </c>
      <c r="N69" s="1" t="str">
        <f>UPPER(TEXT(BRF_Boleto_Notas[[#This Row],[DATA ]],"MMM"))</f>
        <v>JUN</v>
      </c>
      <c r="O69" s="1" t="str">
        <f>TEXT(BRF_Boleto_Notas[[#This Row],[DATA VENCIMENTO]],"AAAA")</f>
        <v>2021</v>
      </c>
      <c r="P69" s="1" t="str">
        <f>UPPER(TEXT(BRF_Boleto_Notas[[#This Row],[DATA VENCIMENTO]],"MMM"))</f>
        <v>JUL</v>
      </c>
      <c r="Q69" s="1" t="str">
        <f>IFERROR(INDEX(BRF_TIPO_SERV[DESCRIÇAO],MATCH(BRF_Boleto_Notas[[#This Row],[CAT]],BRF_TIPO_SERV[TIPOS DE SERV.],0)),"")</f>
        <v>HABIBS</v>
      </c>
      <c r="R69" s="1">
        <f>IFERROR(INDEX(BRF_MÊS_NOTA[NUN_MÊS],MATCH(BRF_Boleto_Notas[[#This Row],[MÊS_VENC]],BRF_MÊS_NOTA[MÊS],0)),"")</f>
        <v>7</v>
      </c>
      <c r="S69" s="1" t="str">
        <f>IF(BRF_Boleto_Notas[[#This Row],[PAGO DIA]]="","",TEXT(BRF_Boleto_Notas[[#This Row],[PAGO DIA]],"AAAA"))</f>
        <v>2021</v>
      </c>
      <c r="T69" s="1" t="str">
        <f>UPPER(TEXT(BRF_Boleto_Notas[[#This Row],[PAGO DIA]],"MMM"))</f>
        <v>JUL</v>
      </c>
    </row>
    <row r="70" spans="1:20" x14ac:dyDescent="0.2">
      <c r="A70" s="3">
        <v>44376</v>
      </c>
      <c r="B70" s="1" t="s">
        <v>1547</v>
      </c>
      <c r="C70" s="1" t="s">
        <v>1569</v>
      </c>
      <c r="D70" s="1" t="s">
        <v>1531</v>
      </c>
      <c r="E70" s="1" t="s">
        <v>1570</v>
      </c>
      <c r="F70" s="3">
        <v>44387</v>
      </c>
      <c r="G70" s="1">
        <v>120</v>
      </c>
      <c r="H70" s="1">
        <v>114</v>
      </c>
      <c r="I70" s="4">
        <v>940</v>
      </c>
      <c r="J70" s="1" t="s">
        <v>224</v>
      </c>
      <c r="K70" s="3">
        <v>44389</v>
      </c>
      <c r="L70" s="1" t="s">
        <v>1338</v>
      </c>
      <c r="M70" s="1" t="str">
        <f>TEXT(BRF_Boleto_Notas[[#This Row],[DATA ]],"AAAA")</f>
        <v>2021</v>
      </c>
      <c r="N70" s="1" t="str">
        <f>UPPER(TEXT(BRF_Boleto_Notas[[#This Row],[DATA ]],"MMM"))</f>
        <v>JUN</v>
      </c>
      <c r="O70" s="1" t="str">
        <f>TEXT(BRF_Boleto_Notas[[#This Row],[DATA VENCIMENTO]],"AAAA")</f>
        <v>2021</v>
      </c>
      <c r="P70" s="1" t="str">
        <f>UPPER(TEXT(BRF_Boleto_Notas[[#This Row],[DATA VENCIMENTO]],"MMM"))</f>
        <v>JUL</v>
      </c>
      <c r="Q70" s="1" t="str">
        <f>IFERROR(INDEX(BRF_TIPO_SERV[DESCRIÇAO],MATCH(BRF_Boleto_Notas[[#This Row],[CAT]],BRF_TIPO_SERV[TIPOS DE SERV.],0)),"")</f>
        <v>HABIBS</v>
      </c>
      <c r="R70" s="1">
        <f>IFERROR(INDEX(BRF_MÊS_NOTA[NUN_MÊS],MATCH(BRF_Boleto_Notas[[#This Row],[MÊS_VENC]],BRF_MÊS_NOTA[MÊS],0)),"")</f>
        <v>7</v>
      </c>
      <c r="S70" s="1" t="str">
        <f>IF(BRF_Boleto_Notas[[#This Row],[PAGO DIA]]="","",TEXT(BRF_Boleto_Notas[[#This Row],[PAGO DIA]],"AAAA"))</f>
        <v>2021</v>
      </c>
      <c r="T70" s="1" t="str">
        <f>UPPER(TEXT(BRF_Boleto_Notas[[#This Row],[PAGO DIA]],"MMM"))</f>
        <v>JUL</v>
      </c>
    </row>
    <row r="71" spans="1:20" x14ac:dyDescent="0.2">
      <c r="A71" s="3">
        <v>44376</v>
      </c>
      <c r="B71" s="1" t="s">
        <v>1547</v>
      </c>
      <c r="C71" s="1" t="s">
        <v>1571</v>
      </c>
      <c r="D71" s="1" t="s">
        <v>1531</v>
      </c>
      <c r="E71" s="1" t="s">
        <v>1572</v>
      </c>
      <c r="F71" s="3">
        <v>44387</v>
      </c>
      <c r="G71" s="1">
        <v>121</v>
      </c>
      <c r="H71" s="1">
        <v>115</v>
      </c>
      <c r="I71" s="4">
        <v>4920</v>
      </c>
      <c r="J71" s="1" t="s">
        <v>224</v>
      </c>
      <c r="K71" s="3">
        <v>44389</v>
      </c>
      <c r="L71" s="1" t="s">
        <v>1338</v>
      </c>
      <c r="M71" s="1" t="str">
        <f>TEXT(BRF_Boleto_Notas[[#This Row],[DATA ]],"AAAA")</f>
        <v>2021</v>
      </c>
      <c r="N71" s="1" t="str">
        <f>UPPER(TEXT(BRF_Boleto_Notas[[#This Row],[DATA ]],"MMM"))</f>
        <v>JUN</v>
      </c>
      <c r="O71" s="1" t="str">
        <f>TEXT(BRF_Boleto_Notas[[#This Row],[DATA VENCIMENTO]],"AAAA")</f>
        <v>2021</v>
      </c>
      <c r="P71" s="1" t="str">
        <f>UPPER(TEXT(BRF_Boleto_Notas[[#This Row],[DATA VENCIMENTO]],"MMM"))</f>
        <v>JUL</v>
      </c>
      <c r="Q71" s="1" t="str">
        <f>IFERROR(INDEX(BRF_TIPO_SERV[DESCRIÇAO],MATCH(BRF_Boleto_Notas[[#This Row],[CAT]],BRF_TIPO_SERV[TIPOS DE SERV.],0)),"")</f>
        <v>HABIBS</v>
      </c>
      <c r="R71" s="1">
        <f>IFERROR(INDEX(BRF_MÊS_NOTA[NUN_MÊS],MATCH(BRF_Boleto_Notas[[#This Row],[MÊS_VENC]],BRF_MÊS_NOTA[MÊS],0)),"")</f>
        <v>7</v>
      </c>
      <c r="S71" s="1" t="str">
        <f>IF(BRF_Boleto_Notas[[#This Row],[PAGO DIA]]="","",TEXT(BRF_Boleto_Notas[[#This Row],[PAGO DIA]],"AAAA"))</f>
        <v>2021</v>
      </c>
      <c r="T71" s="1" t="str">
        <f>UPPER(TEXT(BRF_Boleto_Notas[[#This Row],[PAGO DIA]],"MMM"))</f>
        <v>JUL</v>
      </c>
    </row>
    <row r="72" spans="1:20" x14ac:dyDescent="0.2">
      <c r="A72" s="3">
        <v>44376</v>
      </c>
      <c r="B72" s="1" t="s">
        <v>1547</v>
      </c>
      <c r="C72" s="1" t="s">
        <v>1573</v>
      </c>
      <c r="D72" s="1" t="s">
        <v>1531</v>
      </c>
      <c r="E72" s="1" t="s">
        <v>1574</v>
      </c>
      <c r="F72" s="3">
        <v>44387</v>
      </c>
      <c r="G72" s="1">
        <v>122</v>
      </c>
      <c r="H72" s="1">
        <v>116</v>
      </c>
      <c r="I72" s="4">
        <v>760</v>
      </c>
      <c r="J72" s="1" t="s">
        <v>224</v>
      </c>
      <c r="K72" s="3">
        <v>44389</v>
      </c>
      <c r="L72" s="1" t="s">
        <v>1338</v>
      </c>
      <c r="M72" s="1" t="str">
        <f>TEXT(BRF_Boleto_Notas[[#This Row],[DATA ]],"AAAA")</f>
        <v>2021</v>
      </c>
      <c r="N72" s="1" t="str">
        <f>UPPER(TEXT(BRF_Boleto_Notas[[#This Row],[DATA ]],"MMM"))</f>
        <v>JUN</v>
      </c>
      <c r="O72" s="1" t="str">
        <f>TEXT(BRF_Boleto_Notas[[#This Row],[DATA VENCIMENTO]],"AAAA")</f>
        <v>2021</v>
      </c>
      <c r="P72" s="1" t="str">
        <f>UPPER(TEXT(BRF_Boleto_Notas[[#This Row],[DATA VENCIMENTO]],"MMM"))</f>
        <v>JUL</v>
      </c>
      <c r="Q72" s="1" t="str">
        <f>IFERROR(INDEX(BRF_TIPO_SERV[DESCRIÇAO],MATCH(BRF_Boleto_Notas[[#This Row],[CAT]],BRF_TIPO_SERV[TIPOS DE SERV.],0)),"")</f>
        <v>HABIBS</v>
      </c>
      <c r="R72" s="1">
        <f>IFERROR(INDEX(BRF_MÊS_NOTA[NUN_MÊS],MATCH(BRF_Boleto_Notas[[#This Row],[MÊS_VENC]],BRF_MÊS_NOTA[MÊS],0)),"")</f>
        <v>7</v>
      </c>
      <c r="S72" s="1" t="str">
        <f>IF(BRF_Boleto_Notas[[#This Row],[PAGO DIA]]="","",TEXT(BRF_Boleto_Notas[[#This Row],[PAGO DIA]],"AAAA"))</f>
        <v>2021</v>
      </c>
      <c r="T72" s="1" t="str">
        <f>UPPER(TEXT(BRF_Boleto_Notas[[#This Row],[PAGO DIA]],"MMM"))</f>
        <v>JUL</v>
      </c>
    </row>
    <row r="73" spans="1:20" x14ac:dyDescent="0.2">
      <c r="A73" s="3">
        <v>44376</v>
      </c>
      <c r="B73" s="1" t="s">
        <v>1547</v>
      </c>
      <c r="C73" s="1" t="s">
        <v>1575</v>
      </c>
      <c r="D73" s="1" t="s">
        <v>1531</v>
      </c>
      <c r="E73" s="1" t="s">
        <v>1576</v>
      </c>
      <c r="F73" s="3">
        <v>44387</v>
      </c>
      <c r="G73" s="1">
        <v>123</v>
      </c>
      <c r="H73" s="1">
        <v>117</v>
      </c>
      <c r="I73" s="4">
        <v>4194</v>
      </c>
      <c r="J73" s="1" t="s">
        <v>224</v>
      </c>
      <c r="K73" s="3">
        <v>44389</v>
      </c>
      <c r="L73" s="1" t="s">
        <v>1338</v>
      </c>
      <c r="M73" s="1" t="str">
        <f>TEXT(BRF_Boleto_Notas[[#This Row],[DATA ]],"AAAA")</f>
        <v>2021</v>
      </c>
      <c r="N73" s="1" t="str">
        <f>UPPER(TEXT(BRF_Boleto_Notas[[#This Row],[DATA ]],"MMM"))</f>
        <v>JUN</v>
      </c>
      <c r="O73" s="1" t="str">
        <f>TEXT(BRF_Boleto_Notas[[#This Row],[DATA VENCIMENTO]],"AAAA")</f>
        <v>2021</v>
      </c>
      <c r="P73" s="1" t="str">
        <f>UPPER(TEXT(BRF_Boleto_Notas[[#This Row],[DATA VENCIMENTO]],"MMM"))</f>
        <v>JUL</v>
      </c>
      <c r="Q73" s="1" t="str">
        <f>IFERROR(INDEX(BRF_TIPO_SERV[DESCRIÇAO],MATCH(BRF_Boleto_Notas[[#This Row],[CAT]],BRF_TIPO_SERV[TIPOS DE SERV.],0)),"")</f>
        <v>HABIBS</v>
      </c>
      <c r="R73" s="1">
        <f>IFERROR(INDEX(BRF_MÊS_NOTA[NUN_MÊS],MATCH(BRF_Boleto_Notas[[#This Row],[MÊS_VENC]],BRF_MÊS_NOTA[MÊS],0)),"")</f>
        <v>7</v>
      </c>
      <c r="S73" s="1" t="str">
        <f>IF(BRF_Boleto_Notas[[#This Row],[PAGO DIA]]="","",TEXT(BRF_Boleto_Notas[[#This Row],[PAGO DIA]],"AAAA"))</f>
        <v>2021</v>
      </c>
      <c r="T73" s="1" t="str">
        <f>UPPER(TEXT(BRF_Boleto_Notas[[#This Row],[PAGO DIA]],"MMM"))</f>
        <v>JUL</v>
      </c>
    </row>
    <row r="74" spans="1:20" x14ac:dyDescent="0.2">
      <c r="A74" s="3">
        <v>44376</v>
      </c>
      <c r="B74" s="1" t="s">
        <v>1547</v>
      </c>
      <c r="C74" s="1" t="s">
        <v>1577</v>
      </c>
      <c r="D74" s="1" t="s">
        <v>1531</v>
      </c>
      <c r="E74" s="1" t="s">
        <v>1539</v>
      </c>
      <c r="F74" s="3">
        <v>44387</v>
      </c>
      <c r="G74" s="1">
        <v>124</v>
      </c>
      <c r="H74" s="1">
        <v>118</v>
      </c>
      <c r="I74" s="4">
        <v>2475</v>
      </c>
      <c r="J74" s="1" t="s">
        <v>224</v>
      </c>
      <c r="K74" s="3">
        <v>44389</v>
      </c>
      <c r="L74" s="1" t="s">
        <v>1338</v>
      </c>
      <c r="M74" s="1" t="str">
        <f>TEXT(BRF_Boleto_Notas[[#This Row],[DATA ]],"AAAA")</f>
        <v>2021</v>
      </c>
      <c r="N74" s="1" t="str">
        <f>UPPER(TEXT(BRF_Boleto_Notas[[#This Row],[DATA ]],"MMM"))</f>
        <v>JUN</v>
      </c>
      <c r="O74" s="1" t="str">
        <f>TEXT(BRF_Boleto_Notas[[#This Row],[DATA VENCIMENTO]],"AAAA")</f>
        <v>2021</v>
      </c>
      <c r="P74" s="1" t="str">
        <f>UPPER(TEXT(BRF_Boleto_Notas[[#This Row],[DATA VENCIMENTO]],"MMM"))</f>
        <v>JUL</v>
      </c>
      <c r="Q74" s="1" t="str">
        <f>IFERROR(INDEX(BRF_TIPO_SERV[DESCRIÇAO],MATCH(BRF_Boleto_Notas[[#This Row],[CAT]],BRF_TIPO_SERV[TIPOS DE SERV.],0)),"")</f>
        <v>HABIBS</v>
      </c>
      <c r="R74" s="1">
        <f>IFERROR(INDEX(BRF_MÊS_NOTA[NUN_MÊS],MATCH(BRF_Boleto_Notas[[#This Row],[MÊS_VENC]],BRF_MÊS_NOTA[MÊS],0)),"")</f>
        <v>7</v>
      </c>
      <c r="S74" s="1" t="str">
        <f>IF(BRF_Boleto_Notas[[#This Row],[PAGO DIA]]="","",TEXT(BRF_Boleto_Notas[[#This Row],[PAGO DIA]],"AAAA"))</f>
        <v>2021</v>
      </c>
      <c r="T74" s="1" t="str">
        <f>UPPER(TEXT(BRF_Boleto_Notas[[#This Row],[PAGO DIA]],"MMM"))</f>
        <v>JUL</v>
      </c>
    </row>
    <row r="75" spans="1:20" x14ac:dyDescent="0.2">
      <c r="A75" s="3">
        <v>44376</v>
      </c>
      <c r="B75" s="1" t="s">
        <v>1547</v>
      </c>
      <c r="C75" s="1" t="s">
        <v>1578</v>
      </c>
      <c r="D75" s="1" t="s">
        <v>1540</v>
      </c>
      <c r="E75" s="1" t="s">
        <v>1541</v>
      </c>
      <c r="F75" s="3">
        <v>44387</v>
      </c>
      <c r="G75" s="1">
        <v>126</v>
      </c>
      <c r="H75" s="1">
        <v>119</v>
      </c>
      <c r="I75" s="4">
        <v>2148</v>
      </c>
      <c r="J75" s="1" t="s">
        <v>224</v>
      </c>
      <c r="K75" s="3">
        <v>44421</v>
      </c>
      <c r="L75" s="1" t="s">
        <v>1338</v>
      </c>
      <c r="M75" s="1" t="str">
        <f>TEXT(BRF_Boleto_Notas[[#This Row],[DATA ]],"AAAA")</f>
        <v>2021</v>
      </c>
      <c r="N75" s="1" t="str">
        <f>UPPER(TEXT(BRF_Boleto_Notas[[#This Row],[DATA ]],"MMM"))</f>
        <v>JUN</v>
      </c>
      <c r="O75" s="1" t="str">
        <f>TEXT(BRF_Boleto_Notas[[#This Row],[DATA VENCIMENTO]],"AAAA")</f>
        <v>2021</v>
      </c>
      <c r="P75" s="1" t="str">
        <f>UPPER(TEXT(BRF_Boleto_Notas[[#This Row],[DATA VENCIMENTO]],"MMM"))</f>
        <v>JUL</v>
      </c>
      <c r="Q75" s="1" t="str">
        <f>IFERROR(INDEX(BRF_TIPO_SERV[DESCRIÇAO],MATCH(BRF_Boleto_Notas[[#This Row],[CAT]],BRF_TIPO_SERV[TIPOS DE SERV.],0)),"")</f>
        <v>HABIBS</v>
      </c>
      <c r="R75" s="1">
        <f>IFERROR(INDEX(BRF_MÊS_NOTA[NUN_MÊS],MATCH(BRF_Boleto_Notas[[#This Row],[MÊS_VENC]],BRF_MÊS_NOTA[MÊS],0)),"")</f>
        <v>7</v>
      </c>
      <c r="S75" s="1" t="str">
        <f>IF(BRF_Boleto_Notas[[#This Row],[PAGO DIA]]="","",TEXT(BRF_Boleto_Notas[[#This Row],[PAGO DIA]],"AAAA"))</f>
        <v>2021</v>
      </c>
      <c r="T75" s="1" t="str">
        <f>UPPER(TEXT(BRF_Boleto_Notas[[#This Row],[PAGO DIA]],"MMM"))</f>
        <v>AGO</v>
      </c>
    </row>
    <row r="76" spans="1:20" x14ac:dyDescent="0.2">
      <c r="A76" s="3">
        <v>44376</v>
      </c>
      <c r="B76" s="1" t="s">
        <v>1547</v>
      </c>
      <c r="C76" s="1" t="s">
        <v>1544</v>
      </c>
      <c r="D76" s="1" t="s">
        <v>1531</v>
      </c>
      <c r="E76" s="1" t="s">
        <v>1545</v>
      </c>
      <c r="F76" s="3">
        <v>44387</v>
      </c>
      <c r="G76" s="1">
        <v>127</v>
      </c>
      <c r="H76" s="1">
        <v>120</v>
      </c>
      <c r="I76" s="4">
        <v>3580</v>
      </c>
      <c r="J76" s="1" t="s">
        <v>224</v>
      </c>
      <c r="K76" s="3">
        <v>44389</v>
      </c>
      <c r="L76" s="1" t="s">
        <v>1338</v>
      </c>
      <c r="M76" s="1" t="str">
        <f>TEXT(BRF_Boleto_Notas[[#This Row],[DATA ]],"AAAA")</f>
        <v>2021</v>
      </c>
      <c r="N76" s="1" t="str">
        <f>UPPER(TEXT(BRF_Boleto_Notas[[#This Row],[DATA ]],"MMM"))</f>
        <v>JUN</v>
      </c>
      <c r="O76" s="1" t="str">
        <f>TEXT(BRF_Boleto_Notas[[#This Row],[DATA VENCIMENTO]],"AAAA")</f>
        <v>2021</v>
      </c>
      <c r="P76" s="1" t="str">
        <f>UPPER(TEXT(BRF_Boleto_Notas[[#This Row],[DATA VENCIMENTO]],"MMM"))</f>
        <v>JUL</v>
      </c>
      <c r="Q76" s="1" t="str">
        <f>IFERROR(INDEX(BRF_TIPO_SERV[DESCRIÇAO],MATCH(BRF_Boleto_Notas[[#This Row],[CAT]],BRF_TIPO_SERV[TIPOS DE SERV.],0)),"")</f>
        <v>HABIBS</v>
      </c>
      <c r="R76" s="1">
        <f>IFERROR(INDEX(BRF_MÊS_NOTA[NUN_MÊS],MATCH(BRF_Boleto_Notas[[#This Row],[MÊS_VENC]],BRF_MÊS_NOTA[MÊS],0)),"")</f>
        <v>7</v>
      </c>
      <c r="S76" s="1" t="str">
        <f>IF(BRF_Boleto_Notas[[#This Row],[PAGO DIA]]="","",TEXT(BRF_Boleto_Notas[[#This Row],[PAGO DIA]],"AAAA"))</f>
        <v>2021</v>
      </c>
      <c r="T76" s="1" t="str">
        <f>UPPER(TEXT(BRF_Boleto_Notas[[#This Row],[PAGO DIA]],"MMM"))</f>
        <v>JUL</v>
      </c>
    </row>
    <row r="77" spans="1:20" x14ac:dyDescent="0.2">
      <c r="A77" s="3">
        <v>44376</v>
      </c>
      <c r="B77" s="1" t="s">
        <v>1547</v>
      </c>
      <c r="C77" s="1" t="s">
        <v>1579</v>
      </c>
      <c r="D77" s="1" t="s">
        <v>1128</v>
      </c>
      <c r="E77" s="1" t="s">
        <v>681</v>
      </c>
      <c r="F77" s="3">
        <v>44409</v>
      </c>
      <c r="G77" s="1" t="s">
        <v>1580</v>
      </c>
      <c r="H77" s="1">
        <v>121</v>
      </c>
      <c r="I77" s="4">
        <v>1870</v>
      </c>
      <c r="J77" s="1" t="s">
        <v>224</v>
      </c>
      <c r="K77" s="3">
        <v>44414</v>
      </c>
      <c r="L77" s="1" t="s">
        <v>1338</v>
      </c>
      <c r="M77" s="1" t="str">
        <f>TEXT(BRF_Boleto_Notas[[#This Row],[DATA ]],"AAAA")</f>
        <v>2021</v>
      </c>
      <c r="N77" s="1" t="str">
        <f>UPPER(TEXT(BRF_Boleto_Notas[[#This Row],[DATA ]],"MMM"))</f>
        <v>JUN</v>
      </c>
      <c r="O77" s="1" t="str">
        <f>TEXT(BRF_Boleto_Notas[[#This Row],[DATA VENCIMENTO]],"AAAA")</f>
        <v>2021</v>
      </c>
      <c r="P77" s="1" t="str">
        <f>UPPER(TEXT(BRF_Boleto_Notas[[#This Row],[DATA VENCIMENTO]],"MMM"))</f>
        <v>AGO</v>
      </c>
      <c r="Q77" s="1" t="str">
        <f>IFERROR(INDEX(BRF_TIPO_SERV[DESCRIÇAO],MATCH(BRF_Boleto_Notas[[#This Row],[CAT]],BRF_TIPO_SERV[TIPOS DE SERV.],0)),"")</f>
        <v>HABIBS</v>
      </c>
      <c r="R77" s="1">
        <f>IFERROR(INDEX(BRF_MÊS_NOTA[NUN_MÊS],MATCH(BRF_Boleto_Notas[[#This Row],[MÊS_VENC]],BRF_MÊS_NOTA[MÊS],0)),"")</f>
        <v>8</v>
      </c>
      <c r="S77" s="1" t="str">
        <f>IF(BRF_Boleto_Notas[[#This Row],[PAGO DIA]]="","",TEXT(BRF_Boleto_Notas[[#This Row],[PAGO DIA]],"AAAA"))</f>
        <v>2021</v>
      </c>
      <c r="T77" s="1" t="str">
        <f>UPPER(TEXT(BRF_Boleto_Notas[[#This Row],[PAGO DIA]],"MMM"))</f>
        <v>AGO</v>
      </c>
    </row>
    <row r="78" spans="1:20" x14ac:dyDescent="0.2">
      <c r="A78" s="3">
        <v>44376</v>
      </c>
      <c r="B78" s="1" t="s">
        <v>1534</v>
      </c>
      <c r="C78" s="1" t="s">
        <v>1593</v>
      </c>
      <c r="D78" s="1" t="s">
        <v>1531</v>
      </c>
      <c r="E78" s="1" t="s">
        <v>85</v>
      </c>
      <c r="F78" s="3">
        <v>44386</v>
      </c>
      <c r="G78" s="1">
        <v>129</v>
      </c>
      <c r="H78" s="1">
        <v>122</v>
      </c>
      <c r="I78" s="4">
        <v>600</v>
      </c>
      <c r="J78" s="1" t="s">
        <v>224</v>
      </c>
      <c r="K78" s="3">
        <v>44389</v>
      </c>
      <c r="L78" s="1" t="s">
        <v>1338</v>
      </c>
      <c r="M78" s="1" t="str">
        <f>TEXT(BRF_Boleto_Notas[[#This Row],[DATA ]],"AAAA")</f>
        <v>2021</v>
      </c>
      <c r="N78" s="1" t="str">
        <f>UPPER(TEXT(BRF_Boleto_Notas[[#This Row],[DATA ]],"MMM"))</f>
        <v>JUN</v>
      </c>
      <c r="O78" s="1" t="str">
        <f>TEXT(BRF_Boleto_Notas[[#This Row],[DATA VENCIMENTO]],"AAAA")</f>
        <v>2021</v>
      </c>
      <c r="P78" s="1" t="str">
        <f>UPPER(TEXT(BRF_Boleto_Notas[[#This Row],[DATA VENCIMENTO]],"MMM"))</f>
        <v>JUL</v>
      </c>
      <c r="Q78" s="1" t="str">
        <f>IFERROR(INDEX(BRF_TIPO_SERV[DESCRIÇAO],MATCH(BRF_Boleto_Notas[[#This Row],[CAT]],BRF_TIPO_SERV[TIPOS DE SERV.],0)),"")</f>
        <v>FRETE EXTRAS</v>
      </c>
      <c r="R78" s="1">
        <f>IFERROR(INDEX(BRF_MÊS_NOTA[NUN_MÊS],MATCH(BRF_Boleto_Notas[[#This Row],[MÊS_VENC]],BRF_MÊS_NOTA[MÊS],0)),"")</f>
        <v>7</v>
      </c>
      <c r="S78" s="1" t="str">
        <f>IF(BRF_Boleto_Notas[[#This Row],[PAGO DIA]]="","",TEXT(BRF_Boleto_Notas[[#This Row],[PAGO DIA]],"AAAA"))</f>
        <v>2021</v>
      </c>
      <c r="T78" s="1" t="str">
        <f>UPPER(TEXT(BRF_Boleto_Notas[[#This Row],[PAGO DIA]],"MMM"))</f>
        <v>JUL</v>
      </c>
    </row>
    <row r="79" spans="1:20" x14ac:dyDescent="0.2">
      <c r="A79" s="3">
        <v>44377</v>
      </c>
      <c r="B79" s="1" t="s">
        <v>1529</v>
      </c>
      <c r="C79" s="1" t="s">
        <v>1594</v>
      </c>
      <c r="D79" s="1" t="s">
        <v>1531</v>
      </c>
      <c r="E79" s="1" t="s">
        <v>149</v>
      </c>
      <c r="F79" s="3">
        <v>44387</v>
      </c>
      <c r="G79" s="1">
        <v>130</v>
      </c>
      <c r="H79" s="1">
        <v>123</v>
      </c>
      <c r="I79" s="4">
        <v>5000</v>
      </c>
      <c r="J79" s="1" t="s">
        <v>224</v>
      </c>
      <c r="K79" s="3">
        <v>44389</v>
      </c>
      <c r="L79" s="1" t="s">
        <v>1338</v>
      </c>
      <c r="M79" s="1" t="str">
        <f>TEXT(BRF_Boleto_Notas[[#This Row],[DATA ]],"AAAA")</f>
        <v>2021</v>
      </c>
      <c r="N79" s="1" t="str">
        <f>UPPER(TEXT(BRF_Boleto_Notas[[#This Row],[DATA ]],"MMM"))</f>
        <v>JUN</v>
      </c>
      <c r="O79" s="1" t="str">
        <f>TEXT(BRF_Boleto_Notas[[#This Row],[DATA VENCIMENTO]],"AAAA")</f>
        <v>2021</v>
      </c>
      <c r="P79" s="1" t="str">
        <f>UPPER(TEXT(BRF_Boleto_Notas[[#This Row],[DATA VENCIMENTO]],"MMM"))</f>
        <v>JUL</v>
      </c>
      <c r="Q79" s="1" t="str">
        <f>IFERROR(INDEX(BRF_TIPO_SERV[DESCRIÇAO],MATCH(BRF_Boleto_Notas[[#This Row],[CAT]],BRF_TIPO_SERV[TIPOS DE SERV.],0)),"")</f>
        <v>VIAGEM</v>
      </c>
      <c r="R79" s="1">
        <f>IFERROR(INDEX(BRF_MÊS_NOTA[NUN_MÊS],MATCH(BRF_Boleto_Notas[[#This Row],[MÊS_VENC]],BRF_MÊS_NOTA[MÊS],0)),"")</f>
        <v>7</v>
      </c>
      <c r="S79" s="1" t="str">
        <f>IF(BRF_Boleto_Notas[[#This Row],[PAGO DIA]]="","",TEXT(BRF_Boleto_Notas[[#This Row],[PAGO DIA]],"AAAA"))</f>
        <v>2021</v>
      </c>
      <c r="T79" s="1" t="str">
        <f>UPPER(TEXT(BRF_Boleto_Notas[[#This Row],[PAGO DIA]],"MMM"))</f>
        <v>JUL</v>
      </c>
    </row>
    <row r="80" spans="1:20" x14ac:dyDescent="0.2">
      <c r="A80" s="3">
        <v>44377</v>
      </c>
      <c r="B80" s="1" t="s">
        <v>1529</v>
      </c>
      <c r="C80" s="1" t="s">
        <v>1595</v>
      </c>
      <c r="D80" s="1" t="s">
        <v>1531</v>
      </c>
      <c r="E80" s="1" t="s">
        <v>85</v>
      </c>
      <c r="F80" s="3">
        <v>44387</v>
      </c>
      <c r="G80" s="1">
        <v>131</v>
      </c>
      <c r="H80" s="1">
        <v>124</v>
      </c>
      <c r="I80" s="4">
        <v>3800</v>
      </c>
      <c r="J80" s="1" t="s">
        <v>224</v>
      </c>
      <c r="K80" s="3">
        <v>44398</v>
      </c>
      <c r="L80" s="1" t="s">
        <v>1338</v>
      </c>
      <c r="M80" s="1" t="str">
        <f>TEXT(BRF_Boleto_Notas[[#This Row],[DATA ]],"AAAA")</f>
        <v>2021</v>
      </c>
      <c r="N80" s="1" t="str">
        <f>UPPER(TEXT(BRF_Boleto_Notas[[#This Row],[DATA ]],"MMM"))</f>
        <v>JUN</v>
      </c>
      <c r="O80" s="1" t="str">
        <f>TEXT(BRF_Boleto_Notas[[#This Row],[DATA VENCIMENTO]],"AAAA")</f>
        <v>2021</v>
      </c>
      <c r="P80" s="1" t="str">
        <f>UPPER(TEXT(BRF_Boleto_Notas[[#This Row],[DATA VENCIMENTO]],"MMM"))</f>
        <v>JUL</v>
      </c>
      <c r="Q80" s="1" t="str">
        <f>IFERROR(INDEX(BRF_TIPO_SERV[DESCRIÇAO],MATCH(BRF_Boleto_Notas[[#This Row],[CAT]],BRF_TIPO_SERV[TIPOS DE SERV.],0)),"")</f>
        <v>VIAGEM</v>
      </c>
      <c r="R80" s="1">
        <f>IFERROR(INDEX(BRF_MÊS_NOTA[NUN_MÊS],MATCH(BRF_Boleto_Notas[[#This Row],[MÊS_VENC]],BRF_MÊS_NOTA[MÊS],0)),"")</f>
        <v>7</v>
      </c>
      <c r="S80" s="1" t="str">
        <f>IF(BRF_Boleto_Notas[[#This Row],[PAGO DIA]]="","",TEXT(BRF_Boleto_Notas[[#This Row],[PAGO DIA]],"AAAA"))</f>
        <v>2021</v>
      </c>
      <c r="T80" s="1" t="str">
        <f>UPPER(TEXT(BRF_Boleto_Notas[[#This Row],[PAGO DIA]],"MMM"))</f>
        <v>JUL</v>
      </c>
    </row>
    <row r="81" spans="1:20" x14ac:dyDescent="0.2">
      <c r="A81" s="3">
        <v>44380</v>
      </c>
      <c r="B81" s="1" t="s">
        <v>1534</v>
      </c>
      <c r="C81" s="1" t="s">
        <v>1581</v>
      </c>
      <c r="D81" s="1" t="s">
        <v>1531</v>
      </c>
      <c r="E81" s="1" t="s">
        <v>85</v>
      </c>
      <c r="F81" s="3">
        <v>44390</v>
      </c>
      <c r="G81" s="1">
        <v>132</v>
      </c>
      <c r="H81" s="1">
        <v>125</v>
      </c>
      <c r="I81" s="4">
        <v>300</v>
      </c>
      <c r="J81" s="1" t="s">
        <v>224</v>
      </c>
      <c r="K81" s="3">
        <v>44390</v>
      </c>
      <c r="L81" s="1" t="s">
        <v>1338</v>
      </c>
      <c r="M81" s="1" t="str">
        <f>TEXT(BRF_Boleto_Notas[[#This Row],[DATA ]],"AAAA")</f>
        <v>2021</v>
      </c>
      <c r="N81" s="1" t="str">
        <f>UPPER(TEXT(BRF_Boleto_Notas[[#This Row],[DATA ]],"MMM"))</f>
        <v>JUL</v>
      </c>
      <c r="O81" s="1" t="str">
        <f>TEXT(BRF_Boleto_Notas[[#This Row],[DATA VENCIMENTO]],"AAAA")</f>
        <v>2021</v>
      </c>
      <c r="P81" s="1" t="str">
        <f>UPPER(TEXT(BRF_Boleto_Notas[[#This Row],[DATA VENCIMENTO]],"MMM"))</f>
        <v>JUL</v>
      </c>
      <c r="Q81" s="1" t="str">
        <f>IFERROR(INDEX(BRF_TIPO_SERV[DESCRIÇAO],MATCH(BRF_Boleto_Notas[[#This Row],[CAT]],BRF_TIPO_SERV[TIPOS DE SERV.],0)),"")</f>
        <v>FRETE EXTRAS</v>
      </c>
      <c r="R81" s="1">
        <f>IFERROR(INDEX(BRF_MÊS_NOTA[NUN_MÊS],MATCH(BRF_Boleto_Notas[[#This Row],[MÊS_VENC]],BRF_MÊS_NOTA[MÊS],0)),"")</f>
        <v>7</v>
      </c>
      <c r="S81" s="1" t="str">
        <f>IF(BRF_Boleto_Notas[[#This Row],[PAGO DIA]]="","",TEXT(BRF_Boleto_Notas[[#This Row],[PAGO DIA]],"AAAA"))</f>
        <v>2021</v>
      </c>
      <c r="T81" s="1" t="str">
        <f>UPPER(TEXT(BRF_Boleto_Notas[[#This Row],[PAGO DIA]],"MMM"))</f>
        <v>JUL</v>
      </c>
    </row>
    <row r="82" spans="1:20" x14ac:dyDescent="0.2">
      <c r="A82" s="3">
        <v>44380</v>
      </c>
      <c r="B82" s="1" t="s">
        <v>1529</v>
      </c>
      <c r="C82" s="1" t="s">
        <v>1596</v>
      </c>
      <c r="D82" s="1" t="s">
        <v>1597</v>
      </c>
      <c r="E82" s="1" t="s">
        <v>1598</v>
      </c>
      <c r="F82" s="3">
        <v>44389</v>
      </c>
      <c r="G82" s="1">
        <v>134</v>
      </c>
      <c r="H82" s="1">
        <v>126</v>
      </c>
      <c r="I82" s="4">
        <v>2500</v>
      </c>
      <c r="J82" s="1" t="s">
        <v>224</v>
      </c>
      <c r="K82" s="3">
        <v>44410</v>
      </c>
      <c r="L82" s="1" t="s">
        <v>1338</v>
      </c>
      <c r="M82" s="1" t="str">
        <f>TEXT(BRF_Boleto_Notas[[#This Row],[DATA ]],"AAAA")</f>
        <v>2021</v>
      </c>
      <c r="N82" s="1" t="str">
        <f>UPPER(TEXT(BRF_Boleto_Notas[[#This Row],[DATA ]],"MMM"))</f>
        <v>JUL</v>
      </c>
      <c r="O82" s="1" t="str">
        <f>TEXT(BRF_Boleto_Notas[[#This Row],[DATA VENCIMENTO]],"AAAA")</f>
        <v>2021</v>
      </c>
      <c r="P82" s="1" t="str">
        <f>UPPER(TEXT(BRF_Boleto_Notas[[#This Row],[DATA VENCIMENTO]],"MMM"))</f>
        <v>JUL</v>
      </c>
      <c r="Q82" s="1" t="str">
        <f>IFERROR(INDEX(BRF_TIPO_SERV[DESCRIÇAO],MATCH(BRF_Boleto_Notas[[#This Row],[CAT]],BRF_TIPO_SERV[TIPOS DE SERV.],0)),"")</f>
        <v>VIAGEM</v>
      </c>
      <c r="R82" s="1">
        <f>IFERROR(INDEX(BRF_MÊS_NOTA[NUN_MÊS],MATCH(BRF_Boleto_Notas[[#This Row],[MÊS_VENC]],BRF_MÊS_NOTA[MÊS],0)),"")</f>
        <v>7</v>
      </c>
      <c r="S82" s="1" t="str">
        <f>IF(BRF_Boleto_Notas[[#This Row],[PAGO DIA]]="","",TEXT(BRF_Boleto_Notas[[#This Row],[PAGO DIA]],"AAAA"))</f>
        <v>2021</v>
      </c>
      <c r="T82" s="1" t="str">
        <f>UPPER(TEXT(BRF_Boleto_Notas[[#This Row],[PAGO DIA]],"MMM"))</f>
        <v>AGO</v>
      </c>
    </row>
    <row r="83" spans="1:20" x14ac:dyDescent="0.2">
      <c r="A83" s="3">
        <v>44384</v>
      </c>
      <c r="B83" s="1" t="s">
        <v>1529</v>
      </c>
      <c r="C83" s="1" t="s">
        <v>97</v>
      </c>
      <c r="D83" s="1" t="s">
        <v>1531</v>
      </c>
      <c r="E83" s="1" t="s">
        <v>94</v>
      </c>
      <c r="F83" s="3">
        <v>44427</v>
      </c>
      <c r="G83" s="1">
        <v>135</v>
      </c>
      <c r="H83" s="1">
        <v>127</v>
      </c>
      <c r="I83" s="4">
        <v>3000</v>
      </c>
      <c r="J83" s="1" t="s">
        <v>224</v>
      </c>
      <c r="K83" s="3">
        <v>44427</v>
      </c>
      <c r="L83" s="1" t="s">
        <v>1338</v>
      </c>
      <c r="M83" s="1" t="str">
        <f>TEXT(BRF_Boleto_Notas[[#This Row],[DATA ]],"AAAA")</f>
        <v>2021</v>
      </c>
      <c r="N83" s="1" t="str">
        <f>UPPER(TEXT(BRF_Boleto_Notas[[#This Row],[DATA ]],"MMM"))</f>
        <v>JUL</v>
      </c>
      <c r="O83" s="1" t="str">
        <f>TEXT(BRF_Boleto_Notas[[#This Row],[DATA VENCIMENTO]],"AAAA")</f>
        <v>2021</v>
      </c>
      <c r="P83" s="1" t="str">
        <f>UPPER(TEXT(BRF_Boleto_Notas[[#This Row],[DATA VENCIMENTO]],"MMM"))</f>
        <v>AGO</v>
      </c>
      <c r="Q83" s="1" t="str">
        <f>IFERROR(INDEX(BRF_TIPO_SERV[DESCRIÇAO],MATCH(BRF_Boleto_Notas[[#This Row],[CAT]],BRF_TIPO_SERV[TIPOS DE SERV.],0)),"")</f>
        <v>VIAGEM</v>
      </c>
      <c r="R83" s="1">
        <f>IFERROR(INDEX(BRF_MÊS_NOTA[NUN_MÊS],MATCH(BRF_Boleto_Notas[[#This Row],[MÊS_VENC]],BRF_MÊS_NOTA[MÊS],0)),"")</f>
        <v>8</v>
      </c>
      <c r="S83" s="1" t="str">
        <f>IF(BRF_Boleto_Notas[[#This Row],[PAGO DIA]]="","",TEXT(BRF_Boleto_Notas[[#This Row],[PAGO DIA]],"AAAA"))</f>
        <v>2021</v>
      </c>
      <c r="T83" s="1" t="str">
        <f>UPPER(TEXT(BRF_Boleto_Notas[[#This Row],[PAGO DIA]],"MMM"))</f>
        <v>AGO</v>
      </c>
    </row>
    <row r="84" spans="1:20" x14ac:dyDescent="0.2">
      <c r="A84" s="3">
        <v>44385</v>
      </c>
      <c r="B84" s="1" t="s">
        <v>1534</v>
      </c>
      <c r="C84" s="1" t="s">
        <v>3319</v>
      </c>
      <c r="D84" s="1" t="s">
        <v>1531</v>
      </c>
      <c r="E84" s="1" t="s">
        <v>1550</v>
      </c>
      <c r="F84" s="3">
        <v>44395</v>
      </c>
      <c r="G84" s="1">
        <v>136</v>
      </c>
      <c r="H84" s="1">
        <v>128</v>
      </c>
      <c r="I84" s="4">
        <v>250</v>
      </c>
      <c r="J84" s="1" t="s">
        <v>224</v>
      </c>
      <c r="K84" s="3">
        <v>44400</v>
      </c>
      <c r="L84" s="1" t="s">
        <v>1338</v>
      </c>
      <c r="M84" s="1" t="str">
        <f>TEXT(BRF_Boleto_Notas[[#This Row],[DATA ]],"AAAA")</f>
        <v>2021</v>
      </c>
      <c r="N84" s="1" t="str">
        <f>UPPER(TEXT(BRF_Boleto_Notas[[#This Row],[DATA ]],"MMM"))</f>
        <v>JUL</v>
      </c>
      <c r="O84" s="1" t="str">
        <f>TEXT(BRF_Boleto_Notas[[#This Row],[DATA VENCIMENTO]],"AAAA")</f>
        <v>2021</v>
      </c>
      <c r="P84" s="1" t="str">
        <f>UPPER(TEXT(BRF_Boleto_Notas[[#This Row],[DATA VENCIMENTO]],"MMM"))</f>
        <v>JUL</v>
      </c>
      <c r="Q84" s="1" t="str">
        <f>IFERROR(INDEX(BRF_TIPO_SERV[DESCRIÇAO],MATCH(BRF_Boleto_Notas[[#This Row],[CAT]],BRF_TIPO_SERV[TIPOS DE SERV.],0)),"")</f>
        <v>FRETE EXTRAS</v>
      </c>
      <c r="R84" s="1">
        <f>IFERROR(INDEX(BRF_MÊS_NOTA[NUN_MÊS],MATCH(BRF_Boleto_Notas[[#This Row],[MÊS_VENC]],BRF_MÊS_NOTA[MÊS],0)),"")</f>
        <v>7</v>
      </c>
      <c r="S84" s="1" t="str">
        <f>IF(BRF_Boleto_Notas[[#This Row],[PAGO DIA]]="","",TEXT(BRF_Boleto_Notas[[#This Row],[PAGO DIA]],"AAAA"))</f>
        <v>2021</v>
      </c>
      <c r="T84" s="1" t="str">
        <f>UPPER(TEXT(BRF_Boleto_Notas[[#This Row],[PAGO DIA]],"MMM"))</f>
        <v>JUL</v>
      </c>
    </row>
    <row r="85" spans="1:20" x14ac:dyDescent="0.2">
      <c r="A85" s="3">
        <v>44385</v>
      </c>
      <c r="B85" s="1" t="s">
        <v>1534</v>
      </c>
      <c r="C85" s="1" t="s">
        <v>1599</v>
      </c>
      <c r="D85" s="1" t="s">
        <v>1531</v>
      </c>
      <c r="E85" s="1" t="s">
        <v>85</v>
      </c>
      <c r="F85" s="3">
        <v>44395</v>
      </c>
      <c r="G85" s="1">
        <v>138</v>
      </c>
      <c r="H85" s="1">
        <v>129</v>
      </c>
      <c r="I85" s="4">
        <v>2200</v>
      </c>
      <c r="J85" s="1" t="s">
        <v>224</v>
      </c>
      <c r="K85" s="3">
        <v>44396</v>
      </c>
      <c r="L85" s="1" t="s">
        <v>1338</v>
      </c>
      <c r="M85" s="1" t="str">
        <f>TEXT(BRF_Boleto_Notas[[#This Row],[DATA ]],"AAAA")</f>
        <v>2021</v>
      </c>
      <c r="N85" s="1" t="str">
        <f>UPPER(TEXT(BRF_Boleto_Notas[[#This Row],[DATA ]],"MMM"))</f>
        <v>JUL</v>
      </c>
      <c r="O85" s="1" t="str">
        <f>TEXT(BRF_Boleto_Notas[[#This Row],[DATA VENCIMENTO]],"AAAA")</f>
        <v>2021</v>
      </c>
      <c r="P85" s="1" t="str">
        <f>UPPER(TEXT(BRF_Boleto_Notas[[#This Row],[DATA VENCIMENTO]],"MMM"))</f>
        <v>JUL</v>
      </c>
      <c r="Q85" s="1" t="str">
        <f>IFERROR(INDEX(BRF_TIPO_SERV[DESCRIÇAO],MATCH(BRF_Boleto_Notas[[#This Row],[CAT]],BRF_TIPO_SERV[TIPOS DE SERV.],0)),"")</f>
        <v>FRETE EXTRAS</v>
      </c>
      <c r="R85" s="1">
        <f>IFERROR(INDEX(BRF_MÊS_NOTA[NUN_MÊS],MATCH(BRF_Boleto_Notas[[#This Row],[MÊS_VENC]],BRF_MÊS_NOTA[MÊS],0)),"")</f>
        <v>7</v>
      </c>
      <c r="S85" s="1" t="str">
        <f>IF(BRF_Boleto_Notas[[#This Row],[PAGO DIA]]="","",TEXT(BRF_Boleto_Notas[[#This Row],[PAGO DIA]],"AAAA"))</f>
        <v>2021</v>
      </c>
      <c r="T85" s="1" t="str">
        <f>UPPER(TEXT(BRF_Boleto_Notas[[#This Row],[PAGO DIA]],"MMM"))</f>
        <v>JUL</v>
      </c>
    </row>
    <row r="86" spans="1:20" x14ac:dyDescent="0.2">
      <c r="A86" s="3">
        <v>44385</v>
      </c>
      <c r="B86" s="1" t="s">
        <v>1529</v>
      </c>
      <c r="C86" s="1" t="s">
        <v>1600</v>
      </c>
      <c r="D86" s="1" t="s">
        <v>1531</v>
      </c>
      <c r="E86" s="1" t="s">
        <v>85</v>
      </c>
      <c r="F86" s="3">
        <v>44395</v>
      </c>
      <c r="G86" s="1">
        <v>139</v>
      </c>
      <c r="H86" s="1">
        <v>130</v>
      </c>
      <c r="I86" s="4">
        <v>1050</v>
      </c>
      <c r="J86" s="1" t="s">
        <v>224</v>
      </c>
      <c r="K86" s="3">
        <v>44396</v>
      </c>
      <c r="L86" s="1" t="s">
        <v>1338</v>
      </c>
      <c r="M86" s="1" t="str">
        <f>TEXT(BRF_Boleto_Notas[[#This Row],[DATA ]],"AAAA")</f>
        <v>2021</v>
      </c>
      <c r="N86" s="1" t="str">
        <f>UPPER(TEXT(BRF_Boleto_Notas[[#This Row],[DATA ]],"MMM"))</f>
        <v>JUL</v>
      </c>
      <c r="O86" s="1" t="str">
        <f>TEXT(BRF_Boleto_Notas[[#This Row],[DATA VENCIMENTO]],"AAAA")</f>
        <v>2021</v>
      </c>
      <c r="P86" s="1" t="str">
        <f>UPPER(TEXT(BRF_Boleto_Notas[[#This Row],[DATA VENCIMENTO]],"MMM"))</f>
        <v>JUL</v>
      </c>
      <c r="Q86" s="1" t="str">
        <f>IFERROR(INDEX(BRF_TIPO_SERV[DESCRIÇAO],MATCH(BRF_Boleto_Notas[[#This Row],[CAT]],BRF_TIPO_SERV[TIPOS DE SERV.],0)),"")</f>
        <v>VIAGEM</v>
      </c>
      <c r="R86" s="1">
        <f>IFERROR(INDEX(BRF_MÊS_NOTA[NUN_MÊS],MATCH(BRF_Boleto_Notas[[#This Row],[MÊS_VENC]],BRF_MÊS_NOTA[MÊS],0)),"")</f>
        <v>7</v>
      </c>
      <c r="S86" s="1" t="str">
        <f>IF(BRF_Boleto_Notas[[#This Row],[PAGO DIA]]="","",TEXT(BRF_Boleto_Notas[[#This Row],[PAGO DIA]],"AAAA"))</f>
        <v>2021</v>
      </c>
      <c r="T86" s="1" t="str">
        <f>UPPER(TEXT(BRF_Boleto_Notas[[#This Row],[PAGO DIA]],"MMM"))</f>
        <v>JUL</v>
      </c>
    </row>
    <row r="87" spans="1:20" x14ac:dyDescent="0.2">
      <c r="A87" s="3">
        <v>44389</v>
      </c>
      <c r="B87" s="1" t="s">
        <v>1529</v>
      </c>
      <c r="C87" s="1" t="s">
        <v>97</v>
      </c>
      <c r="D87" s="1" t="s">
        <v>1531</v>
      </c>
      <c r="E87" s="1" t="s">
        <v>94</v>
      </c>
      <c r="F87" s="3">
        <v>44410</v>
      </c>
      <c r="G87" s="1">
        <v>141</v>
      </c>
      <c r="H87" s="1">
        <v>132</v>
      </c>
      <c r="I87" s="4">
        <v>3000</v>
      </c>
      <c r="J87" s="1" t="s">
        <v>224</v>
      </c>
      <c r="K87" s="3">
        <v>44410</v>
      </c>
      <c r="L87" s="1" t="s">
        <v>1338</v>
      </c>
      <c r="M87" s="1" t="str">
        <f>TEXT(BRF_Boleto_Notas[[#This Row],[DATA ]],"AAAA")</f>
        <v>2021</v>
      </c>
      <c r="N87" s="1" t="str">
        <f>UPPER(TEXT(BRF_Boleto_Notas[[#This Row],[DATA ]],"MMM"))</f>
        <v>JUL</v>
      </c>
      <c r="O87" s="1" t="str">
        <f>TEXT(BRF_Boleto_Notas[[#This Row],[DATA VENCIMENTO]],"AAAA")</f>
        <v>2021</v>
      </c>
      <c r="P87" s="1" t="str">
        <f>UPPER(TEXT(BRF_Boleto_Notas[[#This Row],[DATA VENCIMENTO]],"MMM"))</f>
        <v>AGO</v>
      </c>
      <c r="Q87" s="1" t="str">
        <f>IFERROR(INDEX(BRF_TIPO_SERV[DESCRIÇAO],MATCH(BRF_Boleto_Notas[[#This Row],[CAT]],BRF_TIPO_SERV[TIPOS DE SERV.],0)),"")</f>
        <v>VIAGEM</v>
      </c>
      <c r="R87" s="1">
        <f>IFERROR(INDEX(BRF_MÊS_NOTA[NUN_MÊS],MATCH(BRF_Boleto_Notas[[#This Row],[MÊS_VENC]],BRF_MÊS_NOTA[MÊS],0)),"")</f>
        <v>8</v>
      </c>
      <c r="S87" s="1" t="str">
        <f>IF(BRF_Boleto_Notas[[#This Row],[PAGO DIA]]="","",TEXT(BRF_Boleto_Notas[[#This Row],[PAGO DIA]],"AAAA"))</f>
        <v>2021</v>
      </c>
      <c r="T87" s="1" t="str">
        <f>UPPER(TEXT(BRF_Boleto_Notas[[#This Row],[PAGO DIA]],"MMM"))</f>
        <v>AGO</v>
      </c>
    </row>
    <row r="88" spans="1:20" x14ac:dyDescent="0.2">
      <c r="A88" s="3">
        <v>44390</v>
      </c>
      <c r="B88" s="1" t="s">
        <v>1529</v>
      </c>
      <c r="C88" s="1" t="s">
        <v>1546</v>
      </c>
      <c r="D88" s="1" t="s">
        <v>1531</v>
      </c>
      <c r="E88" s="1" t="s">
        <v>85</v>
      </c>
      <c r="F88" s="3">
        <v>44400</v>
      </c>
      <c r="G88" s="1" t="s">
        <v>1601</v>
      </c>
      <c r="H88" s="1">
        <v>133</v>
      </c>
      <c r="I88" s="4">
        <v>2800</v>
      </c>
      <c r="J88" s="1" t="s">
        <v>224</v>
      </c>
      <c r="K88" s="3">
        <v>44400</v>
      </c>
      <c r="L88" s="1" t="s">
        <v>1338</v>
      </c>
      <c r="M88" s="1" t="str">
        <f>TEXT(BRF_Boleto_Notas[[#This Row],[DATA ]],"AAAA")</f>
        <v>2021</v>
      </c>
      <c r="N88" s="1" t="str">
        <f>UPPER(TEXT(BRF_Boleto_Notas[[#This Row],[DATA ]],"MMM"))</f>
        <v>JUL</v>
      </c>
      <c r="O88" s="1" t="str">
        <f>TEXT(BRF_Boleto_Notas[[#This Row],[DATA VENCIMENTO]],"AAAA")</f>
        <v>2021</v>
      </c>
      <c r="P88" s="1" t="str">
        <f>UPPER(TEXT(BRF_Boleto_Notas[[#This Row],[DATA VENCIMENTO]],"MMM"))</f>
        <v>JUL</v>
      </c>
      <c r="Q88" s="1" t="str">
        <f>IFERROR(INDEX(BRF_TIPO_SERV[DESCRIÇAO],MATCH(BRF_Boleto_Notas[[#This Row],[CAT]],BRF_TIPO_SERV[TIPOS DE SERV.],0)),"")</f>
        <v>VIAGEM</v>
      </c>
      <c r="R88" s="1">
        <f>IFERROR(INDEX(BRF_MÊS_NOTA[NUN_MÊS],MATCH(BRF_Boleto_Notas[[#This Row],[MÊS_VENC]],BRF_MÊS_NOTA[MÊS],0)),"")</f>
        <v>7</v>
      </c>
      <c r="S88" s="1" t="str">
        <f>IF(BRF_Boleto_Notas[[#This Row],[PAGO DIA]]="","",TEXT(BRF_Boleto_Notas[[#This Row],[PAGO DIA]],"AAAA"))</f>
        <v>2021</v>
      </c>
      <c r="T88" s="1" t="str">
        <f>UPPER(TEXT(BRF_Boleto_Notas[[#This Row],[PAGO DIA]],"MMM"))</f>
        <v>JUL</v>
      </c>
    </row>
    <row r="89" spans="1:20" x14ac:dyDescent="0.2">
      <c r="A89" s="3">
        <v>44391</v>
      </c>
      <c r="B89" s="1" t="s">
        <v>1529</v>
      </c>
      <c r="C89" s="1" t="s">
        <v>97</v>
      </c>
      <c r="D89" s="1" t="s">
        <v>1531</v>
      </c>
      <c r="E89" s="1" t="s">
        <v>94</v>
      </c>
      <c r="F89" s="3">
        <v>44412</v>
      </c>
      <c r="G89" s="1" t="s">
        <v>1602</v>
      </c>
      <c r="H89" s="1">
        <v>134</v>
      </c>
      <c r="I89" s="4">
        <v>3000</v>
      </c>
      <c r="J89" s="1" t="s">
        <v>224</v>
      </c>
      <c r="K89" s="3">
        <v>44412</v>
      </c>
      <c r="L89" s="1" t="s">
        <v>1338</v>
      </c>
      <c r="M89" s="1" t="str">
        <f>TEXT(BRF_Boleto_Notas[[#This Row],[DATA ]],"AAAA")</f>
        <v>2021</v>
      </c>
      <c r="N89" s="1" t="str">
        <f>UPPER(TEXT(BRF_Boleto_Notas[[#This Row],[DATA ]],"MMM"))</f>
        <v>JUL</v>
      </c>
      <c r="O89" s="1" t="str">
        <f>TEXT(BRF_Boleto_Notas[[#This Row],[DATA VENCIMENTO]],"AAAA")</f>
        <v>2021</v>
      </c>
      <c r="P89" s="1" t="str">
        <f>UPPER(TEXT(BRF_Boleto_Notas[[#This Row],[DATA VENCIMENTO]],"MMM"))</f>
        <v>AGO</v>
      </c>
      <c r="Q89" s="1" t="str">
        <f>IFERROR(INDEX(BRF_TIPO_SERV[DESCRIÇAO],MATCH(BRF_Boleto_Notas[[#This Row],[CAT]],BRF_TIPO_SERV[TIPOS DE SERV.],0)),"")</f>
        <v>VIAGEM</v>
      </c>
      <c r="R89" s="1">
        <f>IFERROR(INDEX(BRF_MÊS_NOTA[NUN_MÊS],MATCH(BRF_Boleto_Notas[[#This Row],[MÊS_VENC]],BRF_MÊS_NOTA[MÊS],0)),"")</f>
        <v>8</v>
      </c>
      <c r="S89" s="1" t="str">
        <f>IF(BRF_Boleto_Notas[[#This Row],[PAGO DIA]]="","",TEXT(BRF_Boleto_Notas[[#This Row],[PAGO DIA]],"AAAA"))</f>
        <v>2021</v>
      </c>
      <c r="T89" s="1" t="str">
        <f>UPPER(TEXT(BRF_Boleto_Notas[[#This Row],[PAGO DIA]],"MMM"))</f>
        <v>AGO</v>
      </c>
    </row>
    <row r="90" spans="1:20" x14ac:dyDescent="0.2">
      <c r="A90" s="3">
        <v>44392</v>
      </c>
      <c r="B90" s="1" t="s">
        <v>1534</v>
      </c>
      <c r="C90" s="1" t="s">
        <v>1581</v>
      </c>
      <c r="D90" s="1" t="s">
        <v>1531</v>
      </c>
      <c r="E90" s="1" t="s">
        <v>85</v>
      </c>
      <c r="F90" s="3">
        <v>44403</v>
      </c>
      <c r="G90" s="1">
        <v>142</v>
      </c>
      <c r="H90" s="1">
        <v>135</v>
      </c>
      <c r="I90" s="4">
        <v>300</v>
      </c>
      <c r="J90" s="1" t="s">
        <v>224</v>
      </c>
      <c r="K90" s="3">
        <v>44403</v>
      </c>
      <c r="L90" s="1" t="s">
        <v>1338</v>
      </c>
      <c r="M90" s="1" t="str">
        <f>TEXT(BRF_Boleto_Notas[[#This Row],[DATA ]],"AAAA")</f>
        <v>2021</v>
      </c>
      <c r="N90" s="1" t="str">
        <f>UPPER(TEXT(BRF_Boleto_Notas[[#This Row],[DATA ]],"MMM"))</f>
        <v>JUL</v>
      </c>
      <c r="O90" s="1" t="str">
        <f>TEXT(BRF_Boleto_Notas[[#This Row],[DATA VENCIMENTO]],"AAAA")</f>
        <v>2021</v>
      </c>
      <c r="P90" s="1" t="str">
        <f>UPPER(TEXT(BRF_Boleto_Notas[[#This Row],[DATA VENCIMENTO]],"MMM"))</f>
        <v>JUL</v>
      </c>
      <c r="Q90" s="1" t="str">
        <f>IFERROR(INDEX(BRF_TIPO_SERV[DESCRIÇAO],MATCH(BRF_Boleto_Notas[[#This Row],[CAT]],BRF_TIPO_SERV[TIPOS DE SERV.],0)),"")</f>
        <v>FRETE EXTRAS</v>
      </c>
      <c r="R90" s="1">
        <f>IFERROR(INDEX(BRF_MÊS_NOTA[NUN_MÊS],MATCH(BRF_Boleto_Notas[[#This Row],[MÊS_VENC]],BRF_MÊS_NOTA[MÊS],0)),"")</f>
        <v>7</v>
      </c>
      <c r="S90" s="1" t="str">
        <f>IF(BRF_Boleto_Notas[[#This Row],[PAGO DIA]]="","",TEXT(BRF_Boleto_Notas[[#This Row],[PAGO DIA]],"AAAA"))</f>
        <v>2021</v>
      </c>
      <c r="T90" s="1" t="str">
        <f>UPPER(TEXT(BRF_Boleto_Notas[[#This Row],[PAGO DIA]],"MMM"))</f>
        <v>JUL</v>
      </c>
    </row>
    <row r="91" spans="1:20" x14ac:dyDescent="0.2">
      <c r="A91" s="3">
        <v>44393</v>
      </c>
      <c r="B91" s="1" t="s">
        <v>1534</v>
      </c>
      <c r="C91" s="1" t="s">
        <v>1603</v>
      </c>
      <c r="D91" s="1" t="s">
        <v>1531</v>
      </c>
      <c r="E91" s="1" t="s">
        <v>85</v>
      </c>
      <c r="F91" s="3">
        <v>44403</v>
      </c>
      <c r="G91" s="1" t="s">
        <v>1604</v>
      </c>
      <c r="H91" s="1">
        <v>136</v>
      </c>
      <c r="I91" s="4">
        <v>1000</v>
      </c>
      <c r="J91" s="1" t="s">
        <v>224</v>
      </c>
      <c r="K91" s="3">
        <v>44403</v>
      </c>
      <c r="L91" s="1" t="s">
        <v>1338</v>
      </c>
      <c r="M91" s="1" t="str">
        <f>TEXT(BRF_Boleto_Notas[[#This Row],[DATA ]],"AAAA")</f>
        <v>2021</v>
      </c>
      <c r="N91" s="1" t="str">
        <f>UPPER(TEXT(BRF_Boleto_Notas[[#This Row],[DATA ]],"MMM"))</f>
        <v>JUL</v>
      </c>
      <c r="O91" s="1" t="str">
        <f>TEXT(BRF_Boleto_Notas[[#This Row],[DATA VENCIMENTO]],"AAAA")</f>
        <v>2021</v>
      </c>
      <c r="P91" s="1" t="str">
        <f>UPPER(TEXT(BRF_Boleto_Notas[[#This Row],[DATA VENCIMENTO]],"MMM"))</f>
        <v>JUL</v>
      </c>
      <c r="Q91" s="1" t="str">
        <f>IFERROR(INDEX(BRF_TIPO_SERV[DESCRIÇAO],MATCH(BRF_Boleto_Notas[[#This Row],[CAT]],BRF_TIPO_SERV[TIPOS DE SERV.],0)),"")</f>
        <v>FRETE EXTRAS</v>
      </c>
      <c r="R91" s="1">
        <f>IFERROR(INDEX(BRF_MÊS_NOTA[NUN_MÊS],MATCH(BRF_Boleto_Notas[[#This Row],[MÊS_VENC]],BRF_MÊS_NOTA[MÊS],0)),"")</f>
        <v>7</v>
      </c>
      <c r="S91" s="1" t="str">
        <f>IF(BRF_Boleto_Notas[[#This Row],[PAGO DIA]]="","",TEXT(BRF_Boleto_Notas[[#This Row],[PAGO DIA]],"AAAA"))</f>
        <v>2021</v>
      </c>
      <c r="T91" s="1" t="str">
        <f>UPPER(TEXT(BRF_Boleto_Notas[[#This Row],[PAGO DIA]],"MMM"))</f>
        <v>JUL</v>
      </c>
    </row>
    <row r="92" spans="1:20" x14ac:dyDescent="0.2">
      <c r="A92" s="3">
        <v>44399</v>
      </c>
      <c r="B92" s="1" t="s">
        <v>1534</v>
      </c>
      <c r="C92" s="1" t="s">
        <v>1553</v>
      </c>
      <c r="D92" s="1" t="s">
        <v>1531</v>
      </c>
      <c r="E92" s="1" t="s">
        <v>1554</v>
      </c>
      <c r="F92" s="3">
        <v>44404</v>
      </c>
      <c r="G92" s="1" t="s">
        <v>1605</v>
      </c>
      <c r="H92" s="1">
        <v>137</v>
      </c>
      <c r="I92" s="4">
        <v>100</v>
      </c>
      <c r="J92" s="1" t="s">
        <v>224</v>
      </c>
      <c r="K92" s="3">
        <v>44404</v>
      </c>
      <c r="L92" s="1" t="s">
        <v>1338</v>
      </c>
      <c r="M92" s="1" t="str">
        <f>TEXT(BRF_Boleto_Notas[[#This Row],[DATA ]],"AAAA")</f>
        <v>2021</v>
      </c>
      <c r="N92" s="1" t="str">
        <f>UPPER(TEXT(BRF_Boleto_Notas[[#This Row],[DATA ]],"MMM"))</f>
        <v>JUL</v>
      </c>
      <c r="O92" s="1" t="str">
        <f>TEXT(BRF_Boleto_Notas[[#This Row],[DATA VENCIMENTO]],"AAAA")</f>
        <v>2021</v>
      </c>
      <c r="P92" s="1" t="str">
        <f>UPPER(TEXT(BRF_Boleto_Notas[[#This Row],[DATA VENCIMENTO]],"MMM"))</f>
        <v>JUL</v>
      </c>
      <c r="Q92" s="1" t="str">
        <f>IFERROR(INDEX(BRF_TIPO_SERV[DESCRIÇAO],MATCH(BRF_Boleto_Notas[[#This Row],[CAT]],BRF_TIPO_SERV[TIPOS DE SERV.],0)),"")</f>
        <v>FRETE EXTRAS</v>
      </c>
      <c r="R92" s="1">
        <f>IFERROR(INDEX(BRF_MÊS_NOTA[NUN_MÊS],MATCH(BRF_Boleto_Notas[[#This Row],[MÊS_VENC]],BRF_MÊS_NOTA[MÊS],0)),"")</f>
        <v>7</v>
      </c>
      <c r="S92" s="1" t="str">
        <f>IF(BRF_Boleto_Notas[[#This Row],[PAGO DIA]]="","",TEXT(BRF_Boleto_Notas[[#This Row],[PAGO DIA]],"AAAA"))</f>
        <v>2021</v>
      </c>
      <c r="T92" s="1" t="str">
        <f>UPPER(TEXT(BRF_Boleto_Notas[[#This Row],[PAGO DIA]],"MMM"))</f>
        <v>JUL</v>
      </c>
    </row>
    <row r="93" spans="1:20" x14ac:dyDescent="0.2">
      <c r="A93" s="3">
        <v>44400</v>
      </c>
      <c r="B93" s="1" t="s">
        <v>1547</v>
      </c>
      <c r="C93" s="1" t="s">
        <v>1548</v>
      </c>
      <c r="D93" s="1" t="s">
        <v>1531</v>
      </c>
      <c r="E93" s="1" t="s">
        <v>1543</v>
      </c>
      <c r="F93" s="3">
        <v>44411</v>
      </c>
      <c r="G93" s="1">
        <v>143</v>
      </c>
      <c r="H93" s="1">
        <v>138</v>
      </c>
      <c r="I93" s="4">
        <v>4000</v>
      </c>
      <c r="J93" s="1" t="s">
        <v>224</v>
      </c>
      <c r="K93" s="3">
        <v>44411</v>
      </c>
      <c r="L93" s="1" t="s">
        <v>1338</v>
      </c>
      <c r="M93" s="1" t="str">
        <f>TEXT(BRF_Boleto_Notas[[#This Row],[DATA ]],"AAAA")</f>
        <v>2021</v>
      </c>
      <c r="N93" s="1" t="str">
        <f>UPPER(TEXT(BRF_Boleto_Notas[[#This Row],[DATA ]],"MMM"))</f>
        <v>JUL</v>
      </c>
      <c r="O93" s="1" t="str">
        <f>TEXT(BRF_Boleto_Notas[[#This Row],[DATA VENCIMENTO]],"AAAA")</f>
        <v>2021</v>
      </c>
      <c r="P93" s="1" t="str">
        <f>UPPER(TEXT(BRF_Boleto_Notas[[#This Row],[DATA VENCIMENTO]],"MMM"))</f>
        <v>AGO</v>
      </c>
      <c r="Q93" s="1" t="str">
        <f>IFERROR(INDEX(BRF_TIPO_SERV[DESCRIÇAO],MATCH(BRF_Boleto_Notas[[#This Row],[CAT]],BRF_TIPO_SERV[TIPOS DE SERV.],0)),"")</f>
        <v>HABIBS</v>
      </c>
      <c r="R93" s="1">
        <f>IFERROR(INDEX(BRF_MÊS_NOTA[NUN_MÊS],MATCH(BRF_Boleto_Notas[[#This Row],[MÊS_VENC]],BRF_MÊS_NOTA[MÊS],0)),"")</f>
        <v>8</v>
      </c>
      <c r="S93" s="1" t="str">
        <f>IF(BRF_Boleto_Notas[[#This Row],[PAGO DIA]]="","",TEXT(BRF_Boleto_Notas[[#This Row],[PAGO DIA]],"AAAA"))</f>
        <v>2021</v>
      </c>
      <c r="T93" s="1" t="str">
        <f>UPPER(TEXT(BRF_Boleto_Notas[[#This Row],[PAGO DIA]],"MMM"))</f>
        <v>AGO</v>
      </c>
    </row>
    <row r="94" spans="1:20" x14ac:dyDescent="0.2">
      <c r="A94" s="3">
        <v>44400</v>
      </c>
      <c r="B94" s="1" t="s">
        <v>1547</v>
      </c>
      <c r="C94" s="1" t="s">
        <v>3319</v>
      </c>
      <c r="D94" s="1" t="s">
        <v>1531</v>
      </c>
      <c r="E94" s="1" t="s">
        <v>1550</v>
      </c>
      <c r="F94" s="3">
        <v>44411</v>
      </c>
      <c r="G94" s="1">
        <v>144</v>
      </c>
      <c r="H94" s="1">
        <v>139</v>
      </c>
      <c r="I94" s="4">
        <v>5330</v>
      </c>
      <c r="J94" s="1" t="s">
        <v>224</v>
      </c>
      <c r="K94" s="3">
        <v>44411</v>
      </c>
      <c r="L94" s="1" t="s">
        <v>1338</v>
      </c>
      <c r="M94" s="1" t="str">
        <f>TEXT(BRF_Boleto_Notas[[#This Row],[DATA ]],"AAAA")</f>
        <v>2021</v>
      </c>
      <c r="N94" s="1" t="str">
        <f>UPPER(TEXT(BRF_Boleto_Notas[[#This Row],[DATA ]],"MMM"))</f>
        <v>JUL</v>
      </c>
      <c r="O94" s="1" t="str">
        <f>TEXT(BRF_Boleto_Notas[[#This Row],[DATA VENCIMENTO]],"AAAA")</f>
        <v>2021</v>
      </c>
      <c r="P94" s="1" t="str">
        <f>UPPER(TEXT(BRF_Boleto_Notas[[#This Row],[DATA VENCIMENTO]],"MMM"))</f>
        <v>AGO</v>
      </c>
      <c r="Q94" s="1" t="str">
        <f>IFERROR(INDEX(BRF_TIPO_SERV[DESCRIÇAO],MATCH(BRF_Boleto_Notas[[#This Row],[CAT]],BRF_TIPO_SERV[TIPOS DE SERV.],0)),"")</f>
        <v>HABIBS</v>
      </c>
      <c r="R94" s="1">
        <f>IFERROR(INDEX(BRF_MÊS_NOTA[NUN_MÊS],MATCH(BRF_Boleto_Notas[[#This Row],[MÊS_VENC]],BRF_MÊS_NOTA[MÊS],0)),"")</f>
        <v>8</v>
      </c>
      <c r="S94" s="1" t="str">
        <f>IF(BRF_Boleto_Notas[[#This Row],[PAGO DIA]]="","",TEXT(BRF_Boleto_Notas[[#This Row],[PAGO DIA]],"AAAA"))</f>
        <v>2021</v>
      </c>
      <c r="T94" s="1" t="str">
        <f>UPPER(TEXT(BRF_Boleto_Notas[[#This Row],[PAGO DIA]],"MMM"))</f>
        <v>AGO</v>
      </c>
    </row>
    <row r="95" spans="1:20" x14ac:dyDescent="0.2">
      <c r="A95" s="3">
        <v>44400</v>
      </c>
      <c r="B95" s="1" t="s">
        <v>1547</v>
      </c>
      <c r="C95" s="1" t="s">
        <v>1551</v>
      </c>
      <c r="D95" s="1" t="s">
        <v>1531</v>
      </c>
      <c r="E95" s="1" t="s">
        <v>1552</v>
      </c>
      <c r="F95" s="3">
        <v>44411</v>
      </c>
      <c r="G95" s="1">
        <v>145</v>
      </c>
      <c r="H95" s="1">
        <v>140</v>
      </c>
      <c r="I95" s="4">
        <v>4930</v>
      </c>
      <c r="J95" s="1" t="s">
        <v>224</v>
      </c>
      <c r="K95" s="3">
        <v>44411</v>
      </c>
      <c r="L95" s="1" t="s">
        <v>1338</v>
      </c>
      <c r="M95" s="1" t="str">
        <f>TEXT(BRF_Boleto_Notas[[#This Row],[DATA ]],"AAAA")</f>
        <v>2021</v>
      </c>
      <c r="N95" s="1" t="str">
        <f>UPPER(TEXT(BRF_Boleto_Notas[[#This Row],[DATA ]],"MMM"))</f>
        <v>JUL</v>
      </c>
      <c r="O95" s="1" t="str">
        <f>TEXT(BRF_Boleto_Notas[[#This Row],[DATA VENCIMENTO]],"AAAA")</f>
        <v>2021</v>
      </c>
      <c r="P95" s="1" t="str">
        <f>UPPER(TEXT(BRF_Boleto_Notas[[#This Row],[DATA VENCIMENTO]],"MMM"))</f>
        <v>AGO</v>
      </c>
      <c r="Q95" s="1" t="str">
        <f>IFERROR(INDEX(BRF_TIPO_SERV[DESCRIÇAO],MATCH(BRF_Boleto_Notas[[#This Row],[CAT]],BRF_TIPO_SERV[TIPOS DE SERV.],0)),"")</f>
        <v>HABIBS</v>
      </c>
      <c r="R95" s="1">
        <f>IFERROR(INDEX(BRF_MÊS_NOTA[NUN_MÊS],MATCH(BRF_Boleto_Notas[[#This Row],[MÊS_VENC]],BRF_MÊS_NOTA[MÊS],0)),"")</f>
        <v>8</v>
      </c>
      <c r="S95" s="1" t="str">
        <f>IF(BRF_Boleto_Notas[[#This Row],[PAGO DIA]]="","",TEXT(BRF_Boleto_Notas[[#This Row],[PAGO DIA]],"AAAA"))</f>
        <v>2021</v>
      </c>
      <c r="T95" s="1" t="str">
        <f>UPPER(TEXT(BRF_Boleto_Notas[[#This Row],[PAGO DIA]],"MMM"))</f>
        <v>AGO</v>
      </c>
    </row>
    <row r="96" spans="1:20" x14ac:dyDescent="0.2">
      <c r="A96" s="3">
        <v>44400</v>
      </c>
      <c r="B96" s="1" t="s">
        <v>1547</v>
      </c>
      <c r="C96" s="1" t="s">
        <v>1553</v>
      </c>
      <c r="D96" s="1" t="s">
        <v>1531</v>
      </c>
      <c r="E96" s="1" t="s">
        <v>1554</v>
      </c>
      <c r="F96" s="3">
        <v>44411</v>
      </c>
      <c r="G96" s="1">
        <v>146</v>
      </c>
      <c r="H96" s="1">
        <v>141</v>
      </c>
      <c r="I96" s="4">
        <v>3360</v>
      </c>
      <c r="J96" s="1" t="s">
        <v>224</v>
      </c>
      <c r="K96" s="3">
        <v>44411</v>
      </c>
      <c r="L96" s="1" t="s">
        <v>1338</v>
      </c>
      <c r="M96" s="1" t="str">
        <f>TEXT(BRF_Boleto_Notas[[#This Row],[DATA ]],"AAAA")</f>
        <v>2021</v>
      </c>
      <c r="N96" s="1" t="str">
        <f>UPPER(TEXT(BRF_Boleto_Notas[[#This Row],[DATA ]],"MMM"))</f>
        <v>JUL</v>
      </c>
      <c r="O96" s="1" t="str">
        <f>TEXT(BRF_Boleto_Notas[[#This Row],[DATA VENCIMENTO]],"AAAA")</f>
        <v>2021</v>
      </c>
      <c r="P96" s="1" t="str">
        <f>UPPER(TEXT(BRF_Boleto_Notas[[#This Row],[DATA VENCIMENTO]],"MMM"))</f>
        <v>AGO</v>
      </c>
      <c r="Q96" s="1" t="str">
        <f>IFERROR(INDEX(BRF_TIPO_SERV[DESCRIÇAO],MATCH(BRF_Boleto_Notas[[#This Row],[CAT]],BRF_TIPO_SERV[TIPOS DE SERV.],0)),"")</f>
        <v>HABIBS</v>
      </c>
      <c r="R96" s="1">
        <f>IFERROR(INDEX(BRF_MÊS_NOTA[NUN_MÊS],MATCH(BRF_Boleto_Notas[[#This Row],[MÊS_VENC]],BRF_MÊS_NOTA[MÊS],0)),"")</f>
        <v>8</v>
      </c>
      <c r="S96" s="1" t="str">
        <f>IF(BRF_Boleto_Notas[[#This Row],[PAGO DIA]]="","",TEXT(BRF_Boleto_Notas[[#This Row],[PAGO DIA]],"AAAA"))</f>
        <v>2021</v>
      </c>
      <c r="T96" s="1" t="str">
        <f>UPPER(TEXT(BRF_Boleto_Notas[[#This Row],[PAGO DIA]],"MMM"))</f>
        <v>AGO</v>
      </c>
    </row>
    <row r="97" spans="1:20" x14ac:dyDescent="0.2">
      <c r="A97" s="3">
        <v>44400</v>
      </c>
      <c r="B97" s="1" t="s">
        <v>1547</v>
      </c>
      <c r="C97" s="1" t="s">
        <v>1555</v>
      </c>
      <c r="D97" s="1" t="s">
        <v>1556</v>
      </c>
      <c r="E97" s="1" t="s">
        <v>1557</v>
      </c>
      <c r="F97" s="3">
        <v>44411</v>
      </c>
      <c r="G97" s="1">
        <v>147</v>
      </c>
      <c r="H97" s="1">
        <v>142</v>
      </c>
      <c r="I97" s="4">
        <v>3794</v>
      </c>
      <c r="J97" s="1" t="s">
        <v>224</v>
      </c>
      <c r="K97" s="3">
        <v>44410</v>
      </c>
      <c r="L97" s="1" t="s">
        <v>1338</v>
      </c>
      <c r="M97" s="1" t="str">
        <f>TEXT(BRF_Boleto_Notas[[#This Row],[DATA ]],"AAAA")</f>
        <v>2021</v>
      </c>
      <c r="N97" s="1" t="str">
        <f>UPPER(TEXT(BRF_Boleto_Notas[[#This Row],[DATA ]],"MMM"))</f>
        <v>JUL</v>
      </c>
      <c r="O97" s="1" t="str">
        <f>TEXT(BRF_Boleto_Notas[[#This Row],[DATA VENCIMENTO]],"AAAA")</f>
        <v>2021</v>
      </c>
      <c r="P97" s="1" t="str">
        <f>UPPER(TEXT(BRF_Boleto_Notas[[#This Row],[DATA VENCIMENTO]],"MMM"))</f>
        <v>AGO</v>
      </c>
      <c r="Q97" s="1" t="str">
        <f>IFERROR(INDEX(BRF_TIPO_SERV[DESCRIÇAO],MATCH(BRF_Boleto_Notas[[#This Row],[CAT]],BRF_TIPO_SERV[TIPOS DE SERV.],0)),"")</f>
        <v>HABIBS</v>
      </c>
      <c r="R97" s="1">
        <f>IFERROR(INDEX(BRF_MÊS_NOTA[NUN_MÊS],MATCH(BRF_Boleto_Notas[[#This Row],[MÊS_VENC]],BRF_MÊS_NOTA[MÊS],0)),"")</f>
        <v>8</v>
      </c>
      <c r="S97" s="1" t="str">
        <f>IF(BRF_Boleto_Notas[[#This Row],[PAGO DIA]]="","",TEXT(BRF_Boleto_Notas[[#This Row],[PAGO DIA]],"AAAA"))</f>
        <v>2021</v>
      </c>
      <c r="T97" s="1" t="str">
        <f>UPPER(TEXT(BRF_Boleto_Notas[[#This Row],[PAGO DIA]],"MMM"))</f>
        <v>AGO</v>
      </c>
    </row>
    <row r="98" spans="1:20" x14ac:dyDescent="0.2">
      <c r="A98" s="3">
        <v>44400</v>
      </c>
      <c r="B98" s="1" t="s">
        <v>1547</v>
      </c>
      <c r="C98" s="1" t="s">
        <v>1558</v>
      </c>
      <c r="D98" s="1" t="s">
        <v>1531</v>
      </c>
      <c r="E98" s="1" t="s">
        <v>1559</v>
      </c>
      <c r="F98" s="3">
        <v>44411</v>
      </c>
      <c r="G98" s="1">
        <v>148</v>
      </c>
      <c r="H98" s="1">
        <v>143</v>
      </c>
      <c r="I98" s="4">
        <v>5255</v>
      </c>
      <c r="J98" s="1" t="s">
        <v>224</v>
      </c>
      <c r="K98" s="3">
        <v>44411</v>
      </c>
      <c r="L98" s="1" t="s">
        <v>1338</v>
      </c>
      <c r="M98" s="1" t="str">
        <f>TEXT(BRF_Boleto_Notas[[#This Row],[DATA ]],"AAAA")</f>
        <v>2021</v>
      </c>
      <c r="N98" s="1" t="str">
        <f>UPPER(TEXT(BRF_Boleto_Notas[[#This Row],[DATA ]],"MMM"))</f>
        <v>JUL</v>
      </c>
      <c r="O98" s="1" t="str">
        <f>TEXT(BRF_Boleto_Notas[[#This Row],[DATA VENCIMENTO]],"AAAA")</f>
        <v>2021</v>
      </c>
      <c r="P98" s="1" t="str">
        <f>UPPER(TEXT(BRF_Boleto_Notas[[#This Row],[DATA VENCIMENTO]],"MMM"))</f>
        <v>AGO</v>
      </c>
      <c r="Q98" s="1" t="str">
        <f>IFERROR(INDEX(BRF_TIPO_SERV[DESCRIÇAO],MATCH(BRF_Boleto_Notas[[#This Row],[CAT]],BRF_TIPO_SERV[TIPOS DE SERV.],0)),"")</f>
        <v>HABIBS</v>
      </c>
      <c r="R98" s="1">
        <f>IFERROR(INDEX(BRF_MÊS_NOTA[NUN_MÊS],MATCH(BRF_Boleto_Notas[[#This Row],[MÊS_VENC]],BRF_MÊS_NOTA[MÊS],0)),"")</f>
        <v>8</v>
      </c>
      <c r="S98" s="1" t="str">
        <f>IF(BRF_Boleto_Notas[[#This Row],[PAGO DIA]]="","",TEXT(BRF_Boleto_Notas[[#This Row],[PAGO DIA]],"AAAA"))</f>
        <v>2021</v>
      </c>
      <c r="T98" s="1" t="str">
        <f>UPPER(TEXT(BRF_Boleto_Notas[[#This Row],[PAGO DIA]],"MMM"))</f>
        <v>AGO</v>
      </c>
    </row>
    <row r="99" spans="1:20" x14ac:dyDescent="0.2">
      <c r="A99" s="3">
        <v>44400</v>
      </c>
      <c r="B99" s="1" t="s">
        <v>1547</v>
      </c>
      <c r="C99" s="1" t="s">
        <v>1560</v>
      </c>
      <c r="D99" s="1" t="s">
        <v>1531</v>
      </c>
      <c r="E99" s="1" t="s">
        <v>1561</v>
      </c>
      <c r="F99" s="3">
        <v>44411</v>
      </c>
      <c r="G99" s="1">
        <v>149</v>
      </c>
      <c r="H99" s="1">
        <v>144</v>
      </c>
      <c r="I99" s="4">
        <v>3900</v>
      </c>
      <c r="J99" s="1" t="s">
        <v>224</v>
      </c>
      <c r="K99" s="3">
        <v>44411</v>
      </c>
      <c r="L99" s="1" t="s">
        <v>1338</v>
      </c>
      <c r="M99" s="1" t="str">
        <f>TEXT(BRF_Boleto_Notas[[#This Row],[DATA ]],"AAAA")</f>
        <v>2021</v>
      </c>
      <c r="N99" s="1" t="str">
        <f>UPPER(TEXT(BRF_Boleto_Notas[[#This Row],[DATA ]],"MMM"))</f>
        <v>JUL</v>
      </c>
      <c r="O99" s="1" t="str">
        <f>TEXT(BRF_Boleto_Notas[[#This Row],[DATA VENCIMENTO]],"AAAA")</f>
        <v>2021</v>
      </c>
      <c r="P99" s="1" t="str">
        <f>UPPER(TEXT(BRF_Boleto_Notas[[#This Row],[DATA VENCIMENTO]],"MMM"))</f>
        <v>AGO</v>
      </c>
      <c r="Q99" s="1" t="str">
        <f>IFERROR(INDEX(BRF_TIPO_SERV[DESCRIÇAO],MATCH(BRF_Boleto_Notas[[#This Row],[CAT]],BRF_TIPO_SERV[TIPOS DE SERV.],0)),"")</f>
        <v>HABIBS</v>
      </c>
      <c r="R99" s="1">
        <f>IFERROR(INDEX(BRF_MÊS_NOTA[NUN_MÊS],MATCH(BRF_Boleto_Notas[[#This Row],[MÊS_VENC]],BRF_MÊS_NOTA[MÊS],0)),"")</f>
        <v>8</v>
      </c>
      <c r="S99" s="1" t="str">
        <f>IF(BRF_Boleto_Notas[[#This Row],[PAGO DIA]]="","",TEXT(BRF_Boleto_Notas[[#This Row],[PAGO DIA]],"AAAA"))</f>
        <v>2021</v>
      </c>
      <c r="T99" s="1" t="str">
        <f>UPPER(TEXT(BRF_Boleto_Notas[[#This Row],[PAGO DIA]],"MMM"))</f>
        <v>AGO</v>
      </c>
    </row>
    <row r="100" spans="1:20" x14ac:dyDescent="0.2">
      <c r="A100" s="3">
        <v>44400</v>
      </c>
      <c r="B100" s="1" t="s">
        <v>1547</v>
      </c>
      <c r="C100" s="1" t="s">
        <v>1562</v>
      </c>
      <c r="D100" s="1" t="s">
        <v>1531</v>
      </c>
      <c r="E100" s="1" t="s">
        <v>1537</v>
      </c>
      <c r="F100" s="3">
        <v>44411</v>
      </c>
      <c r="G100" s="1">
        <v>150</v>
      </c>
      <c r="H100" s="1">
        <v>145</v>
      </c>
      <c r="I100" s="4">
        <v>1430</v>
      </c>
      <c r="J100" s="1" t="s">
        <v>224</v>
      </c>
      <c r="K100" s="3">
        <v>44411</v>
      </c>
      <c r="L100" s="1" t="s">
        <v>1338</v>
      </c>
      <c r="M100" s="1" t="str">
        <f>TEXT(BRF_Boleto_Notas[[#This Row],[DATA ]],"AAAA")</f>
        <v>2021</v>
      </c>
      <c r="N100" s="1" t="str">
        <f>UPPER(TEXT(BRF_Boleto_Notas[[#This Row],[DATA ]],"MMM"))</f>
        <v>JUL</v>
      </c>
      <c r="O100" s="1" t="str">
        <f>TEXT(BRF_Boleto_Notas[[#This Row],[DATA VENCIMENTO]],"AAAA")</f>
        <v>2021</v>
      </c>
      <c r="P100" s="1" t="str">
        <f>UPPER(TEXT(BRF_Boleto_Notas[[#This Row],[DATA VENCIMENTO]],"MMM"))</f>
        <v>AGO</v>
      </c>
      <c r="Q100" s="1" t="str">
        <f>IFERROR(INDEX(BRF_TIPO_SERV[DESCRIÇAO],MATCH(BRF_Boleto_Notas[[#This Row],[CAT]],BRF_TIPO_SERV[TIPOS DE SERV.],0)),"")</f>
        <v>HABIBS</v>
      </c>
      <c r="R100" s="1">
        <f>IFERROR(INDEX(BRF_MÊS_NOTA[NUN_MÊS],MATCH(BRF_Boleto_Notas[[#This Row],[MÊS_VENC]],BRF_MÊS_NOTA[MÊS],0)),"")</f>
        <v>8</v>
      </c>
      <c r="S100" s="1" t="str">
        <f>IF(BRF_Boleto_Notas[[#This Row],[PAGO DIA]]="","",TEXT(BRF_Boleto_Notas[[#This Row],[PAGO DIA]],"AAAA"))</f>
        <v>2021</v>
      </c>
      <c r="T100" s="1" t="str">
        <f>UPPER(TEXT(BRF_Boleto_Notas[[#This Row],[PAGO DIA]],"MMM"))</f>
        <v>AGO</v>
      </c>
    </row>
    <row r="101" spans="1:20" x14ac:dyDescent="0.2">
      <c r="A101" s="3">
        <v>44400</v>
      </c>
      <c r="B101" s="1" t="s">
        <v>1547</v>
      </c>
      <c r="C101" s="1" t="s">
        <v>1563</v>
      </c>
      <c r="D101" s="1" t="s">
        <v>1531</v>
      </c>
      <c r="E101" s="1" t="s">
        <v>1564</v>
      </c>
      <c r="F101" s="3">
        <v>44411</v>
      </c>
      <c r="G101" s="1">
        <v>151</v>
      </c>
      <c r="H101" s="1">
        <v>146</v>
      </c>
      <c r="I101" s="4">
        <v>5470</v>
      </c>
      <c r="J101" s="1" t="s">
        <v>224</v>
      </c>
      <c r="K101" s="3">
        <v>44411</v>
      </c>
      <c r="L101" s="1" t="s">
        <v>1338</v>
      </c>
      <c r="M101" s="1" t="str">
        <f>TEXT(BRF_Boleto_Notas[[#This Row],[DATA ]],"AAAA")</f>
        <v>2021</v>
      </c>
      <c r="N101" s="1" t="str">
        <f>UPPER(TEXT(BRF_Boleto_Notas[[#This Row],[DATA ]],"MMM"))</f>
        <v>JUL</v>
      </c>
      <c r="O101" s="1" t="str">
        <f>TEXT(BRF_Boleto_Notas[[#This Row],[DATA VENCIMENTO]],"AAAA")</f>
        <v>2021</v>
      </c>
      <c r="P101" s="1" t="str">
        <f>UPPER(TEXT(BRF_Boleto_Notas[[#This Row],[DATA VENCIMENTO]],"MMM"))</f>
        <v>AGO</v>
      </c>
      <c r="Q101" s="1" t="str">
        <f>IFERROR(INDEX(BRF_TIPO_SERV[DESCRIÇAO],MATCH(BRF_Boleto_Notas[[#This Row],[CAT]],BRF_TIPO_SERV[TIPOS DE SERV.],0)),"")</f>
        <v>HABIBS</v>
      </c>
      <c r="R101" s="1">
        <f>IFERROR(INDEX(BRF_MÊS_NOTA[NUN_MÊS],MATCH(BRF_Boleto_Notas[[#This Row],[MÊS_VENC]],BRF_MÊS_NOTA[MÊS],0)),"")</f>
        <v>8</v>
      </c>
      <c r="S101" s="1" t="str">
        <f>IF(BRF_Boleto_Notas[[#This Row],[PAGO DIA]]="","",TEXT(BRF_Boleto_Notas[[#This Row],[PAGO DIA]],"AAAA"))</f>
        <v>2021</v>
      </c>
      <c r="T101" s="1" t="str">
        <f>UPPER(TEXT(BRF_Boleto_Notas[[#This Row],[PAGO DIA]],"MMM"))</f>
        <v>AGO</v>
      </c>
    </row>
    <row r="102" spans="1:20" x14ac:dyDescent="0.2">
      <c r="A102" s="3">
        <v>44400</v>
      </c>
      <c r="B102" s="1" t="s">
        <v>1547</v>
      </c>
      <c r="C102" s="1" t="s">
        <v>1565</v>
      </c>
      <c r="D102" s="1" t="s">
        <v>1531</v>
      </c>
      <c r="E102" s="1" t="s">
        <v>1566</v>
      </c>
      <c r="F102" s="3">
        <v>44411</v>
      </c>
      <c r="G102" s="1">
        <v>152</v>
      </c>
      <c r="H102" s="1">
        <v>147</v>
      </c>
      <c r="I102" s="4">
        <v>4890</v>
      </c>
      <c r="J102" s="1" t="s">
        <v>224</v>
      </c>
      <c r="K102" s="3">
        <v>44411</v>
      </c>
      <c r="L102" s="1" t="s">
        <v>1338</v>
      </c>
      <c r="M102" s="1" t="str">
        <f>TEXT(BRF_Boleto_Notas[[#This Row],[DATA ]],"AAAA")</f>
        <v>2021</v>
      </c>
      <c r="N102" s="1" t="str">
        <f>UPPER(TEXT(BRF_Boleto_Notas[[#This Row],[DATA ]],"MMM"))</f>
        <v>JUL</v>
      </c>
      <c r="O102" s="1" t="str">
        <f>TEXT(BRF_Boleto_Notas[[#This Row],[DATA VENCIMENTO]],"AAAA")</f>
        <v>2021</v>
      </c>
      <c r="P102" s="1" t="str">
        <f>UPPER(TEXT(BRF_Boleto_Notas[[#This Row],[DATA VENCIMENTO]],"MMM"))</f>
        <v>AGO</v>
      </c>
      <c r="Q102" s="1" t="str">
        <f>IFERROR(INDEX(BRF_TIPO_SERV[DESCRIÇAO],MATCH(BRF_Boleto_Notas[[#This Row],[CAT]],BRF_TIPO_SERV[TIPOS DE SERV.],0)),"")</f>
        <v>HABIBS</v>
      </c>
      <c r="R102" s="1">
        <f>IFERROR(INDEX(BRF_MÊS_NOTA[NUN_MÊS],MATCH(BRF_Boleto_Notas[[#This Row],[MÊS_VENC]],BRF_MÊS_NOTA[MÊS],0)),"")</f>
        <v>8</v>
      </c>
      <c r="S102" s="1" t="str">
        <f>IF(BRF_Boleto_Notas[[#This Row],[PAGO DIA]]="","",TEXT(BRF_Boleto_Notas[[#This Row],[PAGO DIA]],"AAAA"))</f>
        <v>2021</v>
      </c>
      <c r="T102" s="1" t="str">
        <f>UPPER(TEXT(BRF_Boleto_Notas[[#This Row],[PAGO DIA]],"MMM"))</f>
        <v>AGO</v>
      </c>
    </row>
    <row r="103" spans="1:20" x14ac:dyDescent="0.2">
      <c r="A103" s="3">
        <v>44400</v>
      </c>
      <c r="B103" s="1" t="s">
        <v>1547</v>
      </c>
      <c r="C103" s="1" t="s">
        <v>1567</v>
      </c>
      <c r="D103" s="1" t="s">
        <v>1531</v>
      </c>
      <c r="E103" s="1" t="s">
        <v>1568</v>
      </c>
      <c r="F103" s="3">
        <v>44411</v>
      </c>
      <c r="G103" s="1">
        <v>153</v>
      </c>
      <c r="H103" s="1">
        <v>148</v>
      </c>
      <c r="I103" s="4">
        <v>4474</v>
      </c>
      <c r="J103" s="1" t="s">
        <v>224</v>
      </c>
      <c r="K103" s="3">
        <v>44411</v>
      </c>
      <c r="L103" s="1" t="s">
        <v>1338</v>
      </c>
      <c r="M103" s="1" t="str">
        <f>TEXT(BRF_Boleto_Notas[[#This Row],[DATA ]],"AAAA")</f>
        <v>2021</v>
      </c>
      <c r="N103" s="1" t="str">
        <f>UPPER(TEXT(BRF_Boleto_Notas[[#This Row],[DATA ]],"MMM"))</f>
        <v>JUL</v>
      </c>
      <c r="O103" s="1" t="str">
        <f>TEXT(BRF_Boleto_Notas[[#This Row],[DATA VENCIMENTO]],"AAAA")</f>
        <v>2021</v>
      </c>
      <c r="P103" s="1" t="str">
        <f>UPPER(TEXT(BRF_Boleto_Notas[[#This Row],[DATA VENCIMENTO]],"MMM"))</f>
        <v>AGO</v>
      </c>
      <c r="Q103" s="1" t="str">
        <f>IFERROR(INDEX(BRF_TIPO_SERV[DESCRIÇAO],MATCH(BRF_Boleto_Notas[[#This Row],[CAT]],BRF_TIPO_SERV[TIPOS DE SERV.],0)),"")</f>
        <v>HABIBS</v>
      </c>
      <c r="R103" s="1">
        <f>IFERROR(INDEX(BRF_MÊS_NOTA[NUN_MÊS],MATCH(BRF_Boleto_Notas[[#This Row],[MÊS_VENC]],BRF_MÊS_NOTA[MÊS],0)),"")</f>
        <v>8</v>
      </c>
      <c r="S103" s="1" t="str">
        <f>IF(BRF_Boleto_Notas[[#This Row],[PAGO DIA]]="","",TEXT(BRF_Boleto_Notas[[#This Row],[PAGO DIA]],"AAAA"))</f>
        <v>2021</v>
      </c>
      <c r="T103" s="1" t="str">
        <f>UPPER(TEXT(BRF_Boleto_Notas[[#This Row],[PAGO DIA]],"MMM"))</f>
        <v>AGO</v>
      </c>
    </row>
    <row r="104" spans="1:20" x14ac:dyDescent="0.2">
      <c r="A104" s="3">
        <v>44400</v>
      </c>
      <c r="B104" s="1" t="s">
        <v>1547</v>
      </c>
      <c r="C104" s="1" t="s">
        <v>1569</v>
      </c>
      <c r="D104" s="1" t="s">
        <v>1531</v>
      </c>
      <c r="E104" s="1" t="s">
        <v>1570</v>
      </c>
      <c r="F104" s="3">
        <v>44411</v>
      </c>
      <c r="G104" s="1">
        <v>154</v>
      </c>
      <c r="H104" s="1">
        <v>149</v>
      </c>
      <c r="I104" s="4">
        <v>940</v>
      </c>
      <c r="J104" s="1" t="s">
        <v>224</v>
      </c>
      <c r="K104" s="3">
        <v>44411</v>
      </c>
      <c r="L104" s="1" t="s">
        <v>1338</v>
      </c>
      <c r="M104" s="1" t="str">
        <f>TEXT(BRF_Boleto_Notas[[#This Row],[DATA ]],"AAAA")</f>
        <v>2021</v>
      </c>
      <c r="N104" s="1" t="str">
        <f>UPPER(TEXT(BRF_Boleto_Notas[[#This Row],[DATA ]],"MMM"))</f>
        <v>JUL</v>
      </c>
      <c r="O104" s="1" t="str">
        <f>TEXT(BRF_Boleto_Notas[[#This Row],[DATA VENCIMENTO]],"AAAA")</f>
        <v>2021</v>
      </c>
      <c r="P104" s="1" t="str">
        <f>UPPER(TEXT(BRF_Boleto_Notas[[#This Row],[DATA VENCIMENTO]],"MMM"))</f>
        <v>AGO</v>
      </c>
      <c r="Q104" s="1" t="str">
        <f>IFERROR(INDEX(BRF_TIPO_SERV[DESCRIÇAO],MATCH(BRF_Boleto_Notas[[#This Row],[CAT]],BRF_TIPO_SERV[TIPOS DE SERV.],0)),"")</f>
        <v>HABIBS</v>
      </c>
      <c r="R104" s="1">
        <f>IFERROR(INDEX(BRF_MÊS_NOTA[NUN_MÊS],MATCH(BRF_Boleto_Notas[[#This Row],[MÊS_VENC]],BRF_MÊS_NOTA[MÊS],0)),"")</f>
        <v>8</v>
      </c>
      <c r="S104" s="1" t="str">
        <f>IF(BRF_Boleto_Notas[[#This Row],[PAGO DIA]]="","",TEXT(BRF_Boleto_Notas[[#This Row],[PAGO DIA]],"AAAA"))</f>
        <v>2021</v>
      </c>
      <c r="T104" s="1" t="str">
        <f>UPPER(TEXT(BRF_Boleto_Notas[[#This Row],[PAGO DIA]],"MMM"))</f>
        <v>AGO</v>
      </c>
    </row>
    <row r="105" spans="1:20" x14ac:dyDescent="0.2">
      <c r="A105" s="3">
        <v>44400</v>
      </c>
      <c r="B105" s="1" t="s">
        <v>1547</v>
      </c>
      <c r="C105" s="1" t="s">
        <v>1571</v>
      </c>
      <c r="D105" s="1" t="s">
        <v>1531</v>
      </c>
      <c r="E105" s="1" t="s">
        <v>1572</v>
      </c>
      <c r="F105" s="3">
        <v>44411</v>
      </c>
      <c r="G105" s="1">
        <v>155</v>
      </c>
      <c r="H105" s="1">
        <v>150</v>
      </c>
      <c r="I105" s="4">
        <v>4920</v>
      </c>
      <c r="J105" s="1" t="s">
        <v>224</v>
      </c>
      <c r="K105" s="3">
        <v>44411</v>
      </c>
      <c r="L105" s="1" t="s">
        <v>1338</v>
      </c>
      <c r="M105" s="1" t="str">
        <f>TEXT(BRF_Boleto_Notas[[#This Row],[DATA ]],"AAAA")</f>
        <v>2021</v>
      </c>
      <c r="N105" s="1" t="str">
        <f>UPPER(TEXT(BRF_Boleto_Notas[[#This Row],[DATA ]],"MMM"))</f>
        <v>JUL</v>
      </c>
      <c r="O105" s="1" t="str">
        <f>TEXT(BRF_Boleto_Notas[[#This Row],[DATA VENCIMENTO]],"AAAA")</f>
        <v>2021</v>
      </c>
      <c r="P105" s="1" t="str">
        <f>UPPER(TEXT(BRF_Boleto_Notas[[#This Row],[DATA VENCIMENTO]],"MMM"))</f>
        <v>AGO</v>
      </c>
      <c r="Q105" s="1" t="str">
        <f>IFERROR(INDEX(BRF_TIPO_SERV[DESCRIÇAO],MATCH(BRF_Boleto_Notas[[#This Row],[CAT]],BRF_TIPO_SERV[TIPOS DE SERV.],0)),"")</f>
        <v>HABIBS</v>
      </c>
      <c r="R105" s="1">
        <f>IFERROR(INDEX(BRF_MÊS_NOTA[NUN_MÊS],MATCH(BRF_Boleto_Notas[[#This Row],[MÊS_VENC]],BRF_MÊS_NOTA[MÊS],0)),"")</f>
        <v>8</v>
      </c>
      <c r="S105" s="1" t="str">
        <f>IF(BRF_Boleto_Notas[[#This Row],[PAGO DIA]]="","",TEXT(BRF_Boleto_Notas[[#This Row],[PAGO DIA]],"AAAA"))</f>
        <v>2021</v>
      </c>
      <c r="T105" s="1" t="str">
        <f>UPPER(TEXT(BRF_Boleto_Notas[[#This Row],[PAGO DIA]],"MMM"))</f>
        <v>AGO</v>
      </c>
    </row>
    <row r="106" spans="1:20" x14ac:dyDescent="0.2">
      <c r="A106" s="3">
        <v>44400</v>
      </c>
      <c r="B106" s="1" t="s">
        <v>1547</v>
      </c>
      <c r="C106" s="1" t="s">
        <v>1573</v>
      </c>
      <c r="D106" s="1" t="s">
        <v>1531</v>
      </c>
      <c r="E106" s="1" t="s">
        <v>1574</v>
      </c>
      <c r="F106" s="3">
        <v>44411</v>
      </c>
      <c r="G106" s="1">
        <v>156</v>
      </c>
      <c r="H106" s="1">
        <v>151</v>
      </c>
      <c r="I106" s="4">
        <v>760</v>
      </c>
      <c r="J106" s="1" t="s">
        <v>224</v>
      </c>
      <c r="K106" s="3">
        <v>44411</v>
      </c>
      <c r="L106" s="1" t="s">
        <v>1338</v>
      </c>
      <c r="M106" s="1" t="str">
        <f>TEXT(BRF_Boleto_Notas[[#This Row],[DATA ]],"AAAA")</f>
        <v>2021</v>
      </c>
      <c r="N106" s="1" t="str">
        <f>UPPER(TEXT(BRF_Boleto_Notas[[#This Row],[DATA ]],"MMM"))</f>
        <v>JUL</v>
      </c>
      <c r="O106" s="1" t="str">
        <f>TEXT(BRF_Boleto_Notas[[#This Row],[DATA VENCIMENTO]],"AAAA")</f>
        <v>2021</v>
      </c>
      <c r="P106" s="1" t="str">
        <f>UPPER(TEXT(BRF_Boleto_Notas[[#This Row],[DATA VENCIMENTO]],"MMM"))</f>
        <v>AGO</v>
      </c>
      <c r="Q106" s="1" t="str">
        <f>IFERROR(INDEX(BRF_TIPO_SERV[DESCRIÇAO],MATCH(BRF_Boleto_Notas[[#This Row],[CAT]],BRF_TIPO_SERV[TIPOS DE SERV.],0)),"")</f>
        <v>HABIBS</v>
      </c>
      <c r="R106" s="1">
        <f>IFERROR(INDEX(BRF_MÊS_NOTA[NUN_MÊS],MATCH(BRF_Boleto_Notas[[#This Row],[MÊS_VENC]],BRF_MÊS_NOTA[MÊS],0)),"")</f>
        <v>8</v>
      </c>
      <c r="S106" s="1" t="str">
        <f>IF(BRF_Boleto_Notas[[#This Row],[PAGO DIA]]="","",TEXT(BRF_Boleto_Notas[[#This Row],[PAGO DIA]],"AAAA"))</f>
        <v>2021</v>
      </c>
      <c r="T106" s="1" t="str">
        <f>UPPER(TEXT(BRF_Boleto_Notas[[#This Row],[PAGO DIA]],"MMM"))</f>
        <v>AGO</v>
      </c>
    </row>
    <row r="107" spans="1:20" x14ac:dyDescent="0.2">
      <c r="A107" s="3">
        <v>44400</v>
      </c>
      <c r="B107" s="1" t="s">
        <v>1547</v>
      </c>
      <c r="C107" s="1" t="s">
        <v>1575</v>
      </c>
      <c r="D107" s="1" t="s">
        <v>1531</v>
      </c>
      <c r="E107" s="1" t="s">
        <v>1576</v>
      </c>
      <c r="F107" s="3">
        <v>44411</v>
      </c>
      <c r="G107" s="1">
        <v>157</v>
      </c>
      <c r="H107" s="1">
        <v>152</v>
      </c>
      <c r="I107" s="4">
        <v>4194</v>
      </c>
      <c r="J107" s="1" t="s">
        <v>224</v>
      </c>
      <c r="K107" s="3">
        <v>44411</v>
      </c>
      <c r="L107" s="1" t="s">
        <v>1338</v>
      </c>
      <c r="M107" s="1" t="str">
        <f>TEXT(BRF_Boleto_Notas[[#This Row],[DATA ]],"AAAA")</f>
        <v>2021</v>
      </c>
      <c r="N107" s="1" t="str">
        <f>UPPER(TEXT(BRF_Boleto_Notas[[#This Row],[DATA ]],"MMM"))</f>
        <v>JUL</v>
      </c>
      <c r="O107" s="1" t="str">
        <f>TEXT(BRF_Boleto_Notas[[#This Row],[DATA VENCIMENTO]],"AAAA")</f>
        <v>2021</v>
      </c>
      <c r="P107" s="1" t="str">
        <f>UPPER(TEXT(BRF_Boleto_Notas[[#This Row],[DATA VENCIMENTO]],"MMM"))</f>
        <v>AGO</v>
      </c>
      <c r="Q107" s="1" t="str">
        <f>IFERROR(INDEX(BRF_TIPO_SERV[DESCRIÇAO],MATCH(BRF_Boleto_Notas[[#This Row],[CAT]],BRF_TIPO_SERV[TIPOS DE SERV.],0)),"")</f>
        <v>HABIBS</v>
      </c>
      <c r="R107" s="1">
        <f>IFERROR(INDEX(BRF_MÊS_NOTA[NUN_MÊS],MATCH(BRF_Boleto_Notas[[#This Row],[MÊS_VENC]],BRF_MÊS_NOTA[MÊS],0)),"")</f>
        <v>8</v>
      </c>
      <c r="S107" s="1" t="str">
        <f>IF(BRF_Boleto_Notas[[#This Row],[PAGO DIA]]="","",TEXT(BRF_Boleto_Notas[[#This Row],[PAGO DIA]],"AAAA"))</f>
        <v>2021</v>
      </c>
      <c r="T107" s="1" t="str">
        <f>UPPER(TEXT(BRF_Boleto_Notas[[#This Row],[PAGO DIA]],"MMM"))</f>
        <v>AGO</v>
      </c>
    </row>
    <row r="108" spans="1:20" x14ac:dyDescent="0.2">
      <c r="A108" s="3">
        <v>44400</v>
      </c>
      <c r="B108" s="1" t="s">
        <v>1547</v>
      </c>
      <c r="C108" s="1" t="s">
        <v>1577</v>
      </c>
      <c r="D108" s="1" t="s">
        <v>1531</v>
      </c>
      <c r="E108" s="1" t="s">
        <v>1539</v>
      </c>
      <c r="F108" s="3">
        <v>44411</v>
      </c>
      <c r="G108" s="1">
        <v>158</v>
      </c>
      <c r="H108" s="1">
        <v>153</v>
      </c>
      <c r="I108" s="4">
        <v>2475</v>
      </c>
      <c r="J108" s="1" t="s">
        <v>224</v>
      </c>
      <c r="K108" s="3">
        <v>44411</v>
      </c>
      <c r="L108" s="1" t="s">
        <v>1338</v>
      </c>
      <c r="M108" s="1" t="str">
        <f>TEXT(BRF_Boleto_Notas[[#This Row],[DATA ]],"AAAA")</f>
        <v>2021</v>
      </c>
      <c r="N108" s="1" t="str">
        <f>UPPER(TEXT(BRF_Boleto_Notas[[#This Row],[DATA ]],"MMM"))</f>
        <v>JUL</v>
      </c>
      <c r="O108" s="1" t="str">
        <f>TEXT(BRF_Boleto_Notas[[#This Row],[DATA VENCIMENTO]],"AAAA")</f>
        <v>2021</v>
      </c>
      <c r="P108" s="1" t="str">
        <f>UPPER(TEXT(BRF_Boleto_Notas[[#This Row],[DATA VENCIMENTO]],"MMM"))</f>
        <v>AGO</v>
      </c>
      <c r="Q108" s="1" t="str">
        <f>IFERROR(INDEX(BRF_TIPO_SERV[DESCRIÇAO],MATCH(BRF_Boleto_Notas[[#This Row],[CAT]],BRF_TIPO_SERV[TIPOS DE SERV.],0)),"")</f>
        <v>HABIBS</v>
      </c>
      <c r="R108" s="1">
        <f>IFERROR(INDEX(BRF_MÊS_NOTA[NUN_MÊS],MATCH(BRF_Boleto_Notas[[#This Row],[MÊS_VENC]],BRF_MÊS_NOTA[MÊS],0)),"")</f>
        <v>8</v>
      </c>
      <c r="S108" s="1" t="str">
        <f>IF(BRF_Boleto_Notas[[#This Row],[PAGO DIA]]="","",TEXT(BRF_Boleto_Notas[[#This Row],[PAGO DIA]],"AAAA"))</f>
        <v>2021</v>
      </c>
      <c r="T108" s="1" t="str">
        <f>UPPER(TEXT(BRF_Boleto_Notas[[#This Row],[PAGO DIA]],"MMM"))</f>
        <v>AGO</v>
      </c>
    </row>
    <row r="109" spans="1:20" x14ac:dyDescent="0.2">
      <c r="A109" s="3">
        <v>44400</v>
      </c>
      <c r="B109" s="1" t="s">
        <v>1547</v>
      </c>
      <c r="C109" s="1" t="s">
        <v>1544</v>
      </c>
      <c r="D109" s="1" t="s">
        <v>1531</v>
      </c>
      <c r="E109" s="1" t="s">
        <v>1545</v>
      </c>
      <c r="F109" s="3">
        <v>44411</v>
      </c>
      <c r="G109" s="1">
        <v>159</v>
      </c>
      <c r="H109" s="1">
        <v>154</v>
      </c>
      <c r="I109" s="4">
        <v>3580</v>
      </c>
      <c r="J109" s="1" t="s">
        <v>224</v>
      </c>
      <c r="K109" s="3">
        <v>44411</v>
      </c>
      <c r="L109" s="1" t="s">
        <v>1338</v>
      </c>
      <c r="M109" s="1" t="str">
        <f>TEXT(BRF_Boleto_Notas[[#This Row],[DATA ]],"AAAA")</f>
        <v>2021</v>
      </c>
      <c r="N109" s="1" t="str">
        <f>UPPER(TEXT(BRF_Boleto_Notas[[#This Row],[DATA ]],"MMM"))</f>
        <v>JUL</v>
      </c>
      <c r="O109" s="1" t="str">
        <f>TEXT(BRF_Boleto_Notas[[#This Row],[DATA VENCIMENTO]],"AAAA")</f>
        <v>2021</v>
      </c>
      <c r="P109" s="1" t="str">
        <f>UPPER(TEXT(BRF_Boleto_Notas[[#This Row],[DATA VENCIMENTO]],"MMM"))</f>
        <v>AGO</v>
      </c>
      <c r="Q109" s="1" t="str">
        <f>IFERROR(INDEX(BRF_TIPO_SERV[DESCRIÇAO],MATCH(BRF_Boleto_Notas[[#This Row],[CAT]],BRF_TIPO_SERV[TIPOS DE SERV.],0)),"")</f>
        <v>HABIBS</v>
      </c>
      <c r="R109" s="1">
        <f>IFERROR(INDEX(BRF_MÊS_NOTA[NUN_MÊS],MATCH(BRF_Boleto_Notas[[#This Row],[MÊS_VENC]],BRF_MÊS_NOTA[MÊS],0)),"")</f>
        <v>8</v>
      </c>
      <c r="S109" s="1" t="str">
        <f>IF(BRF_Boleto_Notas[[#This Row],[PAGO DIA]]="","",TEXT(BRF_Boleto_Notas[[#This Row],[PAGO DIA]],"AAAA"))</f>
        <v>2021</v>
      </c>
      <c r="T109" s="1" t="str">
        <f>UPPER(TEXT(BRF_Boleto_Notas[[#This Row],[PAGO DIA]],"MMM"))</f>
        <v>AGO</v>
      </c>
    </row>
    <row r="110" spans="1:20" x14ac:dyDescent="0.2">
      <c r="A110" s="3">
        <v>44403</v>
      </c>
      <c r="B110" s="1" t="s">
        <v>1534</v>
      </c>
      <c r="C110" s="1" t="s">
        <v>1546</v>
      </c>
      <c r="D110" s="1" t="s">
        <v>1531</v>
      </c>
      <c r="E110" s="1" t="s">
        <v>85</v>
      </c>
      <c r="F110" s="3">
        <v>44414</v>
      </c>
      <c r="G110" s="1" t="s">
        <v>1606</v>
      </c>
      <c r="H110" s="1">
        <v>156</v>
      </c>
      <c r="I110" s="4">
        <v>400</v>
      </c>
      <c r="J110" s="1" t="s">
        <v>224</v>
      </c>
      <c r="K110" s="3">
        <v>44414</v>
      </c>
      <c r="L110" s="1" t="s">
        <v>1338</v>
      </c>
      <c r="M110" s="1" t="str">
        <f>TEXT(BRF_Boleto_Notas[[#This Row],[DATA ]],"AAAA")</f>
        <v>2021</v>
      </c>
      <c r="N110" s="1" t="str">
        <f>UPPER(TEXT(BRF_Boleto_Notas[[#This Row],[DATA ]],"MMM"))</f>
        <v>JUL</v>
      </c>
      <c r="O110" s="1" t="str">
        <f>TEXT(BRF_Boleto_Notas[[#This Row],[DATA VENCIMENTO]],"AAAA")</f>
        <v>2021</v>
      </c>
      <c r="P110" s="1" t="str">
        <f>UPPER(TEXT(BRF_Boleto_Notas[[#This Row],[DATA VENCIMENTO]],"MMM"))</f>
        <v>AGO</v>
      </c>
      <c r="Q110" s="1" t="str">
        <f>IFERROR(INDEX(BRF_TIPO_SERV[DESCRIÇAO],MATCH(BRF_Boleto_Notas[[#This Row],[CAT]],BRF_TIPO_SERV[TIPOS DE SERV.],0)),"")</f>
        <v>FRETE EXTRAS</v>
      </c>
      <c r="R110" s="1">
        <f>IFERROR(INDEX(BRF_MÊS_NOTA[NUN_MÊS],MATCH(BRF_Boleto_Notas[[#This Row],[MÊS_VENC]],BRF_MÊS_NOTA[MÊS],0)),"")</f>
        <v>8</v>
      </c>
      <c r="S110" s="1" t="str">
        <f>IF(BRF_Boleto_Notas[[#This Row],[PAGO DIA]]="","",TEXT(BRF_Boleto_Notas[[#This Row],[PAGO DIA]],"AAAA"))</f>
        <v>2021</v>
      </c>
      <c r="T110" s="1" t="str">
        <f>UPPER(TEXT(BRF_Boleto_Notas[[#This Row],[PAGO DIA]],"MMM"))</f>
        <v>AGO</v>
      </c>
    </row>
    <row r="111" spans="1:20" x14ac:dyDescent="0.2">
      <c r="A111" s="3">
        <v>44403</v>
      </c>
      <c r="B111" s="1" t="s">
        <v>1529</v>
      </c>
      <c r="C111" s="1" t="s">
        <v>97</v>
      </c>
      <c r="D111" s="1" t="s">
        <v>1531</v>
      </c>
      <c r="E111" s="1" t="s">
        <v>94</v>
      </c>
      <c r="F111" s="3">
        <v>44424</v>
      </c>
      <c r="G111" s="1" t="s">
        <v>1580</v>
      </c>
      <c r="H111" s="1">
        <v>157</v>
      </c>
      <c r="I111" s="4">
        <v>3500</v>
      </c>
      <c r="J111" s="1" t="s">
        <v>224</v>
      </c>
      <c r="K111" s="3">
        <v>44438</v>
      </c>
      <c r="L111" s="1" t="s">
        <v>1338</v>
      </c>
      <c r="M111" s="1" t="str">
        <f>TEXT(BRF_Boleto_Notas[[#This Row],[DATA ]],"AAAA")</f>
        <v>2021</v>
      </c>
      <c r="N111" s="1" t="str">
        <f>UPPER(TEXT(BRF_Boleto_Notas[[#This Row],[DATA ]],"MMM"))</f>
        <v>JUL</v>
      </c>
      <c r="O111" s="1" t="str">
        <f>TEXT(BRF_Boleto_Notas[[#This Row],[DATA VENCIMENTO]],"AAAA")</f>
        <v>2021</v>
      </c>
      <c r="P111" s="1" t="str">
        <f>UPPER(TEXT(BRF_Boleto_Notas[[#This Row],[DATA VENCIMENTO]],"MMM"))</f>
        <v>AGO</v>
      </c>
      <c r="Q111" s="1" t="str">
        <f>IFERROR(INDEX(BRF_TIPO_SERV[DESCRIÇAO],MATCH(BRF_Boleto_Notas[[#This Row],[CAT]],BRF_TIPO_SERV[TIPOS DE SERV.],0)),"")</f>
        <v>VIAGEM</v>
      </c>
      <c r="R111" s="1">
        <f>IFERROR(INDEX(BRF_MÊS_NOTA[NUN_MÊS],MATCH(BRF_Boleto_Notas[[#This Row],[MÊS_VENC]],BRF_MÊS_NOTA[MÊS],0)),"")</f>
        <v>8</v>
      </c>
      <c r="S111" s="1" t="str">
        <f>IF(BRF_Boleto_Notas[[#This Row],[PAGO DIA]]="","",TEXT(BRF_Boleto_Notas[[#This Row],[PAGO DIA]],"AAAA"))</f>
        <v>2021</v>
      </c>
      <c r="T111" s="1" t="str">
        <f>UPPER(TEXT(BRF_Boleto_Notas[[#This Row],[PAGO DIA]],"MMM"))</f>
        <v>AGO</v>
      </c>
    </row>
    <row r="112" spans="1:20" x14ac:dyDescent="0.2">
      <c r="A112" s="3">
        <v>44404</v>
      </c>
      <c r="B112" s="1" t="s">
        <v>1529</v>
      </c>
      <c r="C112" s="1" t="s">
        <v>1546</v>
      </c>
      <c r="D112" s="1" t="s">
        <v>1531</v>
      </c>
      <c r="E112" s="1" t="s">
        <v>85</v>
      </c>
      <c r="F112" s="3">
        <v>44415</v>
      </c>
      <c r="G112" s="1" t="s">
        <v>1607</v>
      </c>
      <c r="H112" s="1">
        <v>158</v>
      </c>
      <c r="I112" s="4">
        <v>3000</v>
      </c>
      <c r="J112" s="1" t="s">
        <v>224</v>
      </c>
      <c r="K112" s="3">
        <v>44415</v>
      </c>
      <c r="L112" s="1" t="s">
        <v>1338</v>
      </c>
      <c r="M112" s="1" t="str">
        <f>TEXT(BRF_Boleto_Notas[[#This Row],[DATA ]],"AAAA")</f>
        <v>2021</v>
      </c>
      <c r="N112" s="1" t="str">
        <f>UPPER(TEXT(BRF_Boleto_Notas[[#This Row],[DATA ]],"MMM"))</f>
        <v>JUL</v>
      </c>
      <c r="O112" s="1" t="str">
        <f>TEXT(BRF_Boleto_Notas[[#This Row],[DATA VENCIMENTO]],"AAAA")</f>
        <v>2021</v>
      </c>
      <c r="P112" s="1" t="str">
        <f>UPPER(TEXT(BRF_Boleto_Notas[[#This Row],[DATA VENCIMENTO]],"MMM"))</f>
        <v>AGO</v>
      </c>
      <c r="Q112" s="1" t="str">
        <f>IFERROR(INDEX(BRF_TIPO_SERV[DESCRIÇAO],MATCH(BRF_Boleto_Notas[[#This Row],[CAT]],BRF_TIPO_SERV[TIPOS DE SERV.],0)),"")</f>
        <v>VIAGEM</v>
      </c>
      <c r="R112" s="1">
        <f>IFERROR(INDEX(BRF_MÊS_NOTA[NUN_MÊS],MATCH(BRF_Boleto_Notas[[#This Row],[MÊS_VENC]],BRF_MÊS_NOTA[MÊS],0)),"")</f>
        <v>8</v>
      </c>
      <c r="S112" s="1" t="str">
        <f>IF(BRF_Boleto_Notas[[#This Row],[PAGO DIA]]="","",TEXT(BRF_Boleto_Notas[[#This Row],[PAGO DIA]],"AAAA"))</f>
        <v>2021</v>
      </c>
      <c r="T112" s="1" t="str">
        <f>UPPER(TEXT(BRF_Boleto_Notas[[#This Row],[PAGO DIA]],"MMM"))</f>
        <v>AGO</v>
      </c>
    </row>
    <row r="113" spans="1:20" x14ac:dyDescent="0.2">
      <c r="A113" s="3">
        <v>44405</v>
      </c>
      <c r="B113" s="1" t="s">
        <v>1529</v>
      </c>
      <c r="C113" s="1" t="s">
        <v>97</v>
      </c>
      <c r="D113" s="1" t="s">
        <v>1531</v>
      </c>
      <c r="E113" s="1" t="s">
        <v>94</v>
      </c>
      <c r="F113" s="3">
        <v>44426</v>
      </c>
      <c r="G113" s="1" t="s">
        <v>1608</v>
      </c>
      <c r="H113" s="1">
        <v>159</v>
      </c>
      <c r="I113" s="4">
        <v>3000</v>
      </c>
      <c r="J113" s="1" t="s">
        <v>224</v>
      </c>
      <c r="K113" s="3">
        <v>44426</v>
      </c>
      <c r="L113" s="1" t="s">
        <v>1338</v>
      </c>
      <c r="M113" s="1" t="str">
        <f>TEXT(BRF_Boleto_Notas[[#This Row],[DATA ]],"AAAA")</f>
        <v>2021</v>
      </c>
      <c r="N113" s="1" t="str">
        <f>UPPER(TEXT(BRF_Boleto_Notas[[#This Row],[DATA ]],"MMM"))</f>
        <v>JUL</v>
      </c>
      <c r="O113" s="1" t="str">
        <f>TEXT(BRF_Boleto_Notas[[#This Row],[DATA VENCIMENTO]],"AAAA")</f>
        <v>2021</v>
      </c>
      <c r="P113" s="1" t="str">
        <f>UPPER(TEXT(BRF_Boleto_Notas[[#This Row],[DATA VENCIMENTO]],"MMM"))</f>
        <v>AGO</v>
      </c>
      <c r="Q113" s="1" t="str">
        <f>IFERROR(INDEX(BRF_TIPO_SERV[DESCRIÇAO],MATCH(BRF_Boleto_Notas[[#This Row],[CAT]],BRF_TIPO_SERV[TIPOS DE SERV.],0)),"")</f>
        <v>VIAGEM</v>
      </c>
      <c r="R113" s="1">
        <f>IFERROR(INDEX(BRF_MÊS_NOTA[NUN_MÊS],MATCH(BRF_Boleto_Notas[[#This Row],[MÊS_VENC]],BRF_MÊS_NOTA[MÊS],0)),"")</f>
        <v>8</v>
      </c>
      <c r="S113" s="1" t="str">
        <f>IF(BRF_Boleto_Notas[[#This Row],[PAGO DIA]]="","",TEXT(BRF_Boleto_Notas[[#This Row],[PAGO DIA]],"AAAA"))</f>
        <v>2021</v>
      </c>
      <c r="T113" s="1" t="str">
        <f>UPPER(TEXT(BRF_Boleto_Notas[[#This Row],[PAGO DIA]],"MMM"))</f>
        <v>AGO</v>
      </c>
    </row>
    <row r="114" spans="1:20" x14ac:dyDescent="0.2">
      <c r="A114" s="3">
        <v>44407</v>
      </c>
      <c r="B114" s="1" t="s">
        <v>1529</v>
      </c>
      <c r="C114" s="1" t="s">
        <v>1546</v>
      </c>
      <c r="D114" s="1" t="s">
        <v>1531</v>
      </c>
      <c r="E114" s="1" t="s">
        <v>85</v>
      </c>
      <c r="F114" s="3">
        <v>44417</v>
      </c>
      <c r="G114" s="1" t="s">
        <v>1609</v>
      </c>
      <c r="H114" s="1">
        <v>160</v>
      </c>
      <c r="I114" s="4">
        <v>3000</v>
      </c>
      <c r="J114" s="1" t="s">
        <v>224</v>
      </c>
      <c r="K114" s="3">
        <v>44417</v>
      </c>
      <c r="L114" s="1" t="s">
        <v>1338</v>
      </c>
      <c r="M114" s="1" t="str">
        <f>TEXT(BRF_Boleto_Notas[[#This Row],[DATA ]],"AAAA")</f>
        <v>2021</v>
      </c>
      <c r="N114" s="1" t="str">
        <f>UPPER(TEXT(BRF_Boleto_Notas[[#This Row],[DATA ]],"MMM"))</f>
        <v>JUL</v>
      </c>
      <c r="O114" s="1" t="str">
        <f>TEXT(BRF_Boleto_Notas[[#This Row],[DATA VENCIMENTO]],"AAAA")</f>
        <v>2021</v>
      </c>
      <c r="P114" s="1" t="str">
        <f>UPPER(TEXT(BRF_Boleto_Notas[[#This Row],[DATA VENCIMENTO]],"MMM"))</f>
        <v>AGO</v>
      </c>
      <c r="Q114" s="1" t="str">
        <f>IFERROR(INDEX(BRF_TIPO_SERV[DESCRIÇAO],MATCH(BRF_Boleto_Notas[[#This Row],[CAT]],BRF_TIPO_SERV[TIPOS DE SERV.],0)),"")</f>
        <v>VIAGEM</v>
      </c>
      <c r="R114" s="1">
        <f>IFERROR(INDEX(BRF_MÊS_NOTA[NUN_MÊS],MATCH(BRF_Boleto_Notas[[#This Row],[MÊS_VENC]],BRF_MÊS_NOTA[MÊS],0)),"")</f>
        <v>8</v>
      </c>
      <c r="S114" s="1" t="str">
        <f>IF(BRF_Boleto_Notas[[#This Row],[PAGO DIA]]="","",TEXT(BRF_Boleto_Notas[[#This Row],[PAGO DIA]],"AAAA"))</f>
        <v>2021</v>
      </c>
      <c r="T114" s="1" t="str">
        <f>UPPER(TEXT(BRF_Boleto_Notas[[#This Row],[PAGO DIA]],"MMM"))</f>
        <v>AGO</v>
      </c>
    </row>
    <row r="115" spans="1:20" x14ac:dyDescent="0.2">
      <c r="A115" s="3">
        <v>44410</v>
      </c>
      <c r="B115" s="1" t="s">
        <v>1529</v>
      </c>
      <c r="C115" s="1" t="s">
        <v>97</v>
      </c>
      <c r="D115" s="1" t="s">
        <v>1531</v>
      </c>
      <c r="E115" s="1" t="s">
        <v>94</v>
      </c>
      <c r="F115" s="3">
        <v>44431</v>
      </c>
      <c r="G115" s="1" t="s">
        <v>1610</v>
      </c>
      <c r="H115" s="1">
        <v>163</v>
      </c>
      <c r="I115" s="4">
        <v>3000</v>
      </c>
      <c r="J115" s="1" t="s">
        <v>224</v>
      </c>
      <c r="K115" s="3">
        <v>44431</v>
      </c>
      <c r="L115" s="1" t="s">
        <v>1338</v>
      </c>
      <c r="M115" s="1" t="str">
        <f>TEXT(BRF_Boleto_Notas[[#This Row],[DATA ]],"AAAA")</f>
        <v>2021</v>
      </c>
      <c r="N115" s="1" t="str">
        <f>UPPER(TEXT(BRF_Boleto_Notas[[#This Row],[DATA ]],"MMM"))</f>
        <v>AGO</v>
      </c>
      <c r="O115" s="1" t="str">
        <f>TEXT(BRF_Boleto_Notas[[#This Row],[DATA VENCIMENTO]],"AAAA")</f>
        <v>2021</v>
      </c>
      <c r="P115" s="1" t="str">
        <f>UPPER(TEXT(BRF_Boleto_Notas[[#This Row],[DATA VENCIMENTO]],"MMM"))</f>
        <v>AGO</v>
      </c>
      <c r="Q115" s="1" t="str">
        <f>IFERROR(INDEX(BRF_TIPO_SERV[DESCRIÇAO],MATCH(BRF_Boleto_Notas[[#This Row],[CAT]],BRF_TIPO_SERV[TIPOS DE SERV.],0)),"")</f>
        <v>VIAGEM</v>
      </c>
      <c r="R115" s="1">
        <f>IFERROR(INDEX(BRF_MÊS_NOTA[NUN_MÊS],MATCH(BRF_Boleto_Notas[[#This Row],[MÊS_VENC]],BRF_MÊS_NOTA[MÊS],0)),"")</f>
        <v>8</v>
      </c>
      <c r="S115" s="1" t="str">
        <f>IF(BRF_Boleto_Notas[[#This Row],[PAGO DIA]]="","",TEXT(BRF_Boleto_Notas[[#This Row],[PAGO DIA]],"AAAA"))</f>
        <v>2021</v>
      </c>
      <c r="T115" s="1" t="str">
        <f>UPPER(TEXT(BRF_Boleto_Notas[[#This Row],[PAGO DIA]],"MMM"))</f>
        <v>AGO</v>
      </c>
    </row>
    <row r="116" spans="1:20" x14ac:dyDescent="0.2">
      <c r="A116" s="3">
        <v>44411</v>
      </c>
      <c r="B116" s="1" t="s">
        <v>1534</v>
      </c>
      <c r="C116" s="1" t="s">
        <v>1611</v>
      </c>
      <c r="D116" s="1" t="s">
        <v>1531</v>
      </c>
      <c r="E116" s="1" t="s">
        <v>85</v>
      </c>
      <c r="F116" s="3">
        <v>44421</v>
      </c>
      <c r="G116" s="1" t="s">
        <v>1612</v>
      </c>
      <c r="H116" s="1">
        <v>164</v>
      </c>
      <c r="I116" s="4">
        <v>900</v>
      </c>
      <c r="J116" s="1" t="s">
        <v>224</v>
      </c>
      <c r="K116" s="3">
        <v>44421</v>
      </c>
      <c r="L116" s="1" t="s">
        <v>1338</v>
      </c>
      <c r="M116" s="1" t="str">
        <f>TEXT(BRF_Boleto_Notas[[#This Row],[DATA ]],"AAAA")</f>
        <v>2021</v>
      </c>
      <c r="N116" s="1" t="str">
        <f>UPPER(TEXT(BRF_Boleto_Notas[[#This Row],[DATA ]],"MMM"))</f>
        <v>AGO</v>
      </c>
      <c r="O116" s="1" t="str">
        <f>TEXT(BRF_Boleto_Notas[[#This Row],[DATA VENCIMENTO]],"AAAA")</f>
        <v>2021</v>
      </c>
      <c r="P116" s="1" t="str">
        <f>UPPER(TEXT(BRF_Boleto_Notas[[#This Row],[DATA VENCIMENTO]],"MMM"))</f>
        <v>AGO</v>
      </c>
      <c r="Q116" s="1" t="str">
        <f>IFERROR(INDEX(BRF_TIPO_SERV[DESCRIÇAO],MATCH(BRF_Boleto_Notas[[#This Row],[CAT]],BRF_TIPO_SERV[TIPOS DE SERV.],0)),"")</f>
        <v>FRETE EXTRAS</v>
      </c>
      <c r="R116" s="1">
        <f>IFERROR(INDEX(BRF_MÊS_NOTA[NUN_MÊS],MATCH(BRF_Boleto_Notas[[#This Row],[MÊS_VENC]],BRF_MÊS_NOTA[MÊS],0)),"")</f>
        <v>8</v>
      </c>
      <c r="S116" s="1" t="str">
        <f>IF(BRF_Boleto_Notas[[#This Row],[PAGO DIA]]="","",TEXT(BRF_Boleto_Notas[[#This Row],[PAGO DIA]],"AAAA"))</f>
        <v>2021</v>
      </c>
      <c r="T116" s="1" t="str">
        <f>UPPER(TEXT(BRF_Boleto_Notas[[#This Row],[PAGO DIA]],"MMM"))</f>
        <v>AGO</v>
      </c>
    </row>
    <row r="117" spans="1:20" x14ac:dyDescent="0.2">
      <c r="A117" s="3">
        <v>44414</v>
      </c>
      <c r="B117" s="1" t="s">
        <v>1529</v>
      </c>
      <c r="C117" s="1" t="s">
        <v>97</v>
      </c>
      <c r="D117" s="1" t="s">
        <v>1531</v>
      </c>
      <c r="E117" s="1" t="s">
        <v>94</v>
      </c>
      <c r="F117" s="3">
        <v>44434</v>
      </c>
      <c r="G117" s="1" t="s">
        <v>1613</v>
      </c>
      <c r="H117" s="1">
        <v>165</v>
      </c>
      <c r="I117" s="4">
        <v>3000</v>
      </c>
      <c r="J117" s="1" t="s">
        <v>224</v>
      </c>
      <c r="K117" s="3">
        <v>44435</v>
      </c>
      <c r="L117" s="1" t="s">
        <v>1338</v>
      </c>
      <c r="M117" s="1" t="str">
        <f>TEXT(BRF_Boleto_Notas[[#This Row],[DATA ]],"AAAA")</f>
        <v>2021</v>
      </c>
      <c r="N117" s="1" t="str">
        <f>UPPER(TEXT(BRF_Boleto_Notas[[#This Row],[DATA ]],"MMM"))</f>
        <v>AGO</v>
      </c>
      <c r="O117" s="1" t="str">
        <f>TEXT(BRF_Boleto_Notas[[#This Row],[DATA VENCIMENTO]],"AAAA")</f>
        <v>2021</v>
      </c>
      <c r="P117" s="1" t="str">
        <f>UPPER(TEXT(BRF_Boleto_Notas[[#This Row],[DATA VENCIMENTO]],"MMM"))</f>
        <v>AGO</v>
      </c>
      <c r="Q117" s="1" t="str">
        <f>IFERROR(INDEX(BRF_TIPO_SERV[DESCRIÇAO],MATCH(BRF_Boleto_Notas[[#This Row],[CAT]],BRF_TIPO_SERV[TIPOS DE SERV.],0)),"")</f>
        <v>VIAGEM</v>
      </c>
      <c r="R117" s="1">
        <f>IFERROR(INDEX(BRF_MÊS_NOTA[NUN_MÊS],MATCH(BRF_Boleto_Notas[[#This Row],[MÊS_VENC]],BRF_MÊS_NOTA[MÊS],0)),"")</f>
        <v>8</v>
      </c>
      <c r="S117" s="1" t="str">
        <f>IF(BRF_Boleto_Notas[[#This Row],[PAGO DIA]]="","",TEXT(BRF_Boleto_Notas[[#This Row],[PAGO DIA]],"AAAA"))</f>
        <v>2021</v>
      </c>
      <c r="T117" s="1" t="str">
        <f>UPPER(TEXT(BRF_Boleto_Notas[[#This Row],[PAGO DIA]],"MMM"))</f>
        <v>AGO</v>
      </c>
    </row>
    <row r="118" spans="1:20" x14ac:dyDescent="0.2">
      <c r="A118" s="3">
        <v>44414</v>
      </c>
      <c r="B118" s="1" t="s">
        <v>1534</v>
      </c>
      <c r="C118" s="1" t="s">
        <v>1571</v>
      </c>
      <c r="D118" s="1" t="s">
        <v>1531</v>
      </c>
      <c r="E118" s="1" t="s">
        <v>1572</v>
      </c>
      <c r="F118" s="3">
        <v>44424</v>
      </c>
      <c r="G118" s="1" t="s">
        <v>1614</v>
      </c>
      <c r="H118" s="1">
        <v>166</v>
      </c>
      <c r="I118" s="4">
        <v>250</v>
      </c>
      <c r="J118" s="1" t="s">
        <v>224</v>
      </c>
      <c r="K118" s="3">
        <v>44419</v>
      </c>
      <c r="L118" s="1" t="s">
        <v>1338</v>
      </c>
      <c r="M118" s="1" t="str">
        <f>TEXT(BRF_Boleto_Notas[[#This Row],[DATA ]],"AAAA")</f>
        <v>2021</v>
      </c>
      <c r="N118" s="1" t="str">
        <f>UPPER(TEXT(BRF_Boleto_Notas[[#This Row],[DATA ]],"MMM"))</f>
        <v>AGO</v>
      </c>
      <c r="O118" s="1" t="str">
        <f>TEXT(BRF_Boleto_Notas[[#This Row],[DATA VENCIMENTO]],"AAAA")</f>
        <v>2021</v>
      </c>
      <c r="P118" s="1" t="str">
        <f>UPPER(TEXT(BRF_Boleto_Notas[[#This Row],[DATA VENCIMENTO]],"MMM"))</f>
        <v>AGO</v>
      </c>
      <c r="Q118" s="1" t="str">
        <f>IFERROR(INDEX(BRF_TIPO_SERV[DESCRIÇAO],MATCH(BRF_Boleto_Notas[[#This Row],[CAT]],BRF_TIPO_SERV[TIPOS DE SERV.],0)),"")</f>
        <v>FRETE EXTRAS</v>
      </c>
      <c r="R118" s="1">
        <f>IFERROR(INDEX(BRF_MÊS_NOTA[NUN_MÊS],MATCH(BRF_Boleto_Notas[[#This Row],[MÊS_VENC]],BRF_MÊS_NOTA[MÊS],0)),"")</f>
        <v>8</v>
      </c>
      <c r="S118" s="1" t="str">
        <f>IF(BRF_Boleto_Notas[[#This Row],[PAGO DIA]]="","",TEXT(BRF_Boleto_Notas[[#This Row],[PAGO DIA]],"AAAA"))</f>
        <v>2021</v>
      </c>
      <c r="T118" s="1" t="str">
        <f>UPPER(TEXT(BRF_Boleto_Notas[[#This Row],[PAGO DIA]],"MMM"))</f>
        <v>AGO</v>
      </c>
    </row>
    <row r="119" spans="1:20" x14ac:dyDescent="0.2">
      <c r="A119" s="3">
        <v>44415</v>
      </c>
      <c r="B119" s="1" t="s">
        <v>1529</v>
      </c>
      <c r="C119" s="1" t="s">
        <v>1546</v>
      </c>
      <c r="D119" s="1" t="s">
        <v>1531</v>
      </c>
      <c r="E119" s="1" t="s">
        <v>85</v>
      </c>
      <c r="F119" s="3">
        <v>44425</v>
      </c>
      <c r="G119" s="1" t="s">
        <v>1615</v>
      </c>
      <c r="H119" s="1">
        <v>170</v>
      </c>
      <c r="I119" s="4">
        <v>1000</v>
      </c>
      <c r="J119" s="1" t="s">
        <v>224</v>
      </c>
      <c r="K119" s="3">
        <v>44425</v>
      </c>
      <c r="L119" s="1" t="s">
        <v>1338</v>
      </c>
      <c r="M119" s="1" t="str">
        <f>TEXT(BRF_Boleto_Notas[[#This Row],[DATA ]],"AAAA")</f>
        <v>2021</v>
      </c>
      <c r="N119" s="1" t="str">
        <f>UPPER(TEXT(BRF_Boleto_Notas[[#This Row],[DATA ]],"MMM"))</f>
        <v>AGO</v>
      </c>
      <c r="O119" s="1" t="str">
        <f>TEXT(BRF_Boleto_Notas[[#This Row],[DATA VENCIMENTO]],"AAAA")</f>
        <v>2021</v>
      </c>
      <c r="P119" s="1" t="str">
        <f>UPPER(TEXT(BRF_Boleto_Notas[[#This Row],[DATA VENCIMENTO]],"MMM"))</f>
        <v>AGO</v>
      </c>
      <c r="Q119" s="1" t="str">
        <f>IFERROR(INDEX(BRF_TIPO_SERV[DESCRIÇAO],MATCH(BRF_Boleto_Notas[[#This Row],[CAT]],BRF_TIPO_SERV[TIPOS DE SERV.],0)),"")</f>
        <v>VIAGEM</v>
      </c>
      <c r="R119" s="1">
        <f>IFERROR(INDEX(BRF_MÊS_NOTA[NUN_MÊS],MATCH(BRF_Boleto_Notas[[#This Row],[MÊS_VENC]],BRF_MÊS_NOTA[MÊS],0)),"")</f>
        <v>8</v>
      </c>
      <c r="S119" s="1" t="str">
        <f>IF(BRF_Boleto_Notas[[#This Row],[PAGO DIA]]="","",TEXT(BRF_Boleto_Notas[[#This Row],[PAGO DIA]],"AAAA"))</f>
        <v>2021</v>
      </c>
      <c r="T119" s="1" t="str">
        <f>UPPER(TEXT(BRF_Boleto_Notas[[#This Row],[PAGO DIA]],"MMM"))</f>
        <v>AGO</v>
      </c>
    </row>
    <row r="120" spans="1:20" x14ac:dyDescent="0.2">
      <c r="A120" s="3">
        <v>44415</v>
      </c>
      <c r="B120" s="1" t="s">
        <v>1534</v>
      </c>
      <c r="C120" s="1" t="s">
        <v>1616</v>
      </c>
      <c r="D120" s="1" t="s">
        <v>1531</v>
      </c>
      <c r="E120" s="1" t="s">
        <v>85</v>
      </c>
      <c r="F120" s="3">
        <v>44425</v>
      </c>
      <c r="G120" s="1" t="s">
        <v>1617</v>
      </c>
      <c r="H120" s="1">
        <v>171</v>
      </c>
      <c r="I120" s="4">
        <v>300</v>
      </c>
      <c r="J120" s="1" t="s">
        <v>224</v>
      </c>
      <c r="K120" s="3">
        <v>44425</v>
      </c>
      <c r="L120" s="1" t="s">
        <v>1338</v>
      </c>
      <c r="M120" s="1" t="str">
        <f>TEXT(BRF_Boleto_Notas[[#This Row],[DATA ]],"AAAA")</f>
        <v>2021</v>
      </c>
      <c r="N120" s="1" t="str">
        <f>UPPER(TEXT(BRF_Boleto_Notas[[#This Row],[DATA ]],"MMM"))</f>
        <v>AGO</v>
      </c>
      <c r="O120" s="1" t="str">
        <f>TEXT(BRF_Boleto_Notas[[#This Row],[DATA VENCIMENTO]],"AAAA")</f>
        <v>2021</v>
      </c>
      <c r="P120" s="1" t="str">
        <f>UPPER(TEXT(BRF_Boleto_Notas[[#This Row],[DATA VENCIMENTO]],"MMM"))</f>
        <v>AGO</v>
      </c>
      <c r="Q120" s="1" t="str">
        <f>IFERROR(INDEX(BRF_TIPO_SERV[DESCRIÇAO],MATCH(BRF_Boleto_Notas[[#This Row],[CAT]],BRF_TIPO_SERV[TIPOS DE SERV.],0)),"")</f>
        <v>FRETE EXTRAS</v>
      </c>
      <c r="R120" s="1">
        <f>IFERROR(INDEX(BRF_MÊS_NOTA[NUN_MÊS],MATCH(BRF_Boleto_Notas[[#This Row],[MÊS_VENC]],BRF_MÊS_NOTA[MÊS],0)),"")</f>
        <v>8</v>
      </c>
      <c r="S120" s="1" t="str">
        <f>IF(BRF_Boleto_Notas[[#This Row],[PAGO DIA]]="","",TEXT(BRF_Boleto_Notas[[#This Row],[PAGO DIA]],"AAAA"))</f>
        <v>2021</v>
      </c>
      <c r="T120" s="1" t="str">
        <f>UPPER(TEXT(BRF_Boleto_Notas[[#This Row],[PAGO DIA]],"MMM"))</f>
        <v>AGO</v>
      </c>
    </row>
    <row r="121" spans="1:20" x14ac:dyDescent="0.2">
      <c r="A121" s="3">
        <v>44418</v>
      </c>
      <c r="B121" s="1" t="s">
        <v>1529</v>
      </c>
      <c r="C121" s="1" t="s">
        <v>1530</v>
      </c>
      <c r="D121" s="1" t="s">
        <v>1531</v>
      </c>
      <c r="E121" s="1" t="s">
        <v>1532</v>
      </c>
      <c r="F121" s="3">
        <v>44438</v>
      </c>
      <c r="G121" s="1" t="s">
        <v>1618</v>
      </c>
      <c r="H121" s="1">
        <v>172</v>
      </c>
      <c r="I121" s="4">
        <v>4400</v>
      </c>
      <c r="J121" s="1" t="s">
        <v>224</v>
      </c>
      <c r="K121" s="3">
        <v>44438</v>
      </c>
      <c r="L121" s="1" t="s">
        <v>1338</v>
      </c>
      <c r="M121" s="1" t="str">
        <f>TEXT(BRF_Boleto_Notas[[#This Row],[DATA ]],"AAAA")</f>
        <v>2021</v>
      </c>
      <c r="N121" s="1" t="str">
        <f>UPPER(TEXT(BRF_Boleto_Notas[[#This Row],[DATA ]],"MMM"))</f>
        <v>AGO</v>
      </c>
      <c r="O121" s="1" t="str">
        <f>TEXT(BRF_Boleto_Notas[[#This Row],[DATA VENCIMENTO]],"AAAA")</f>
        <v>2021</v>
      </c>
      <c r="P121" s="1" t="str">
        <f>UPPER(TEXT(BRF_Boleto_Notas[[#This Row],[DATA VENCIMENTO]],"MMM"))</f>
        <v>AGO</v>
      </c>
      <c r="Q121" s="1" t="str">
        <f>IFERROR(INDEX(BRF_TIPO_SERV[DESCRIÇAO],MATCH(BRF_Boleto_Notas[[#This Row],[CAT]],BRF_TIPO_SERV[TIPOS DE SERV.],0)),"")</f>
        <v>VIAGEM</v>
      </c>
      <c r="R121" s="1">
        <f>IFERROR(INDEX(BRF_MÊS_NOTA[NUN_MÊS],MATCH(BRF_Boleto_Notas[[#This Row],[MÊS_VENC]],BRF_MÊS_NOTA[MÊS],0)),"")</f>
        <v>8</v>
      </c>
      <c r="S121" s="1" t="str">
        <f>IF(BRF_Boleto_Notas[[#This Row],[PAGO DIA]]="","",TEXT(BRF_Boleto_Notas[[#This Row],[PAGO DIA]],"AAAA"))</f>
        <v>2021</v>
      </c>
      <c r="T121" s="1" t="str">
        <f>UPPER(TEXT(BRF_Boleto_Notas[[#This Row],[PAGO DIA]],"MMM"))</f>
        <v>AGO</v>
      </c>
    </row>
    <row r="122" spans="1:20" x14ac:dyDescent="0.2">
      <c r="A122" s="3">
        <v>44419</v>
      </c>
      <c r="B122" s="1" t="s">
        <v>1529</v>
      </c>
      <c r="C122" s="1" t="s">
        <v>1533</v>
      </c>
      <c r="D122" s="1" t="s">
        <v>1531</v>
      </c>
      <c r="E122" s="1" t="s">
        <v>85</v>
      </c>
      <c r="F122" s="3">
        <v>44431</v>
      </c>
      <c r="G122" s="1" t="s">
        <v>1619</v>
      </c>
      <c r="H122" s="1">
        <v>173</v>
      </c>
      <c r="I122" s="4">
        <v>2900</v>
      </c>
      <c r="J122" s="1" t="s">
        <v>224</v>
      </c>
      <c r="K122" s="3">
        <v>44431</v>
      </c>
      <c r="L122" s="1" t="s">
        <v>1338</v>
      </c>
      <c r="M122" s="1" t="str">
        <f>TEXT(BRF_Boleto_Notas[[#This Row],[DATA ]],"AAAA")</f>
        <v>2021</v>
      </c>
      <c r="N122" s="1" t="str">
        <f>UPPER(TEXT(BRF_Boleto_Notas[[#This Row],[DATA ]],"MMM"))</f>
        <v>AGO</v>
      </c>
      <c r="O122" s="1" t="str">
        <f>TEXT(BRF_Boleto_Notas[[#This Row],[DATA VENCIMENTO]],"AAAA")</f>
        <v>2021</v>
      </c>
      <c r="P122" s="1" t="str">
        <f>UPPER(TEXT(BRF_Boleto_Notas[[#This Row],[DATA VENCIMENTO]],"MMM"))</f>
        <v>AGO</v>
      </c>
      <c r="Q122" s="1" t="str">
        <f>IFERROR(INDEX(BRF_TIPO_SERV[DESCRIÇAO],MATCH(BRF_Boleto_Notas[[#This Row],[CAT]],BRF_TIPO_SERV[TIPOS DE SERV.],0)),"")</f>
        <v>VIAGEM</v>
      </c>
      <c r="R122" s="1">
        <f>IFERROR(INDEX(BRF_MÊS_NOTA[NUN_MÊS],MATCH(BRF_Boleto_Notas[[#This Row],[MÊS_VENC]],BRF_MÊS_NOTA[MÊS],0)),"")</f>
        <v>8</v>
      </c>
      <c r="S122" s="1" t="str">
        <f>IF(BRF_Boleto_Notas[[#This Row],[PAGO DIA]]="","",TEXT(BRF_Boleto_Notas[[#This Row],[PAGO DIA]],"AAAA"))</f>
        <v>2021</v>
      </c>
      <c r="T122" s="1" t="str">
        <f>UPPER(TEXT(BRF_Boleto_Notas[[#This Row],[PAGO DIA]],"MMM"))</f>
        <v>AGO</v>
      </c>
    </row>
    <row r="123" spans="1:20" x14ac:dyDescent="0.2">
      <c r="A123" s="3">
        <v>44420</v>
      </c>
      <c r="B123" s="1" t="s">
        <v>1534</v>
      </c>
      <c r="C123" s="1" t="s">
        <v>1616</v>
      </c>
      <c r="D123" s="1" t="s">
        <v>1531</v>
      </c>
      <c r="E123" s="1" t="s">
        <v>85</v>
      </c>
      <c r="F123" s="3">
        <v>44431</v>
      </c>
      <c r="G123" s="1" t="s">
        <v>1620</v>
      </c>
      <c r="H123" s="1">
        <v>174</v>
      </c>
      <c r="I123" s="4">
        <v>300</v>
      </c>
      <c r="J123" s="1" t="s">
        <v>224</v>
      </c>
      <c r="K123" s="3">
        <v>44431</v>
      </c>
      <c r="L123" s="1" t="s">
        <v>1338</v>
      </c>
      <c r="M123" s="1" t="str">
        <f>TEXT(BRF_Boleto_Notas[[#This Row],[DATA ]],"AAAA")</f>
        <v>2021</v>
      </c>
      <c r="N123" s="1" t="str">
        <f>UPPER(TEXT(BRF_Boleto_Notas[[#This Row],[DATA ]],"MMM"))</f>
        <v>AGO</v>
      </c>
      <c r="O123" s="1" t="str">
        <f>TEXT(BRF_Boleto_Notas[[#This Row],[DATA VENCIMENTO]],"AAAA")</f>
        <v>2021</v>
      </c>
      <c r="P123" s="1" t="str">
        <f>UPPER(TEXT(BRF_Boleto_Notas[[#This Row],[DATA VENCIMENTO]],"MMM"))</f>
        <v>AGO</v>
      </c>
      <c r="Q123" s="1" t="str">
        <f>IFERROR(INDEX(BRF_TIPO_SERV[DESCRIÇAO],MATCH(BRF_Boleto_Notas[[#This Row],[CAT]],BRF_TIPO_SERV[TIPOS DE SERV.],0)),"")</f>
        <v>FRETE EXTRAS</v>
      </c>
      <c r="R123" s="1">
        <f>IFERROR(INDEX(BRF_MÊS_NOTA[NUN_MÊS],MATCH(BRF_Boleto_Notas[[#This Row],[MÊS_VENC]],BRF_MÊS_NOTA[MÊS],0)),"")</f>
        <v>8</v>
      </c>
      <c r="S123" s="1" t="str">
        <f>IF(BRF_Boleto_Notas[[#This Row],[PAGO DIA]]="","",TEXT(BRF_Boleto_Notas[[#This Row],[PAGO DIA]],"AAAA"))</f>
        <v>2021</v>
      </c>
      <c r="T123" s="1" t="str">
        <f>UPPER(TEXT(BRF_Boleto_Notas[[#This Row],[PAGO DIA]],"MMM"))</f>
        <v>AGO</v>
      </c>
    </row>
    <row r="124" spans="1:20" x14ac:dyDescent="0.2">
      <c r="A124" s="3">
        <v>44424</v>
      </c>
      <c r="B124" s="1" t="s">
        <v>1534</v>
      </c>
      <c r="C124" s="1" t="s">
        <v>1565</v>
      </c>
      <c r="D124" s="1" t="s">
        <v>1531</v>
      </c>
      <c r="E124" s="1" t="s">
        <v>1566</v>
      </c>
      <c r="F124" s="3">
        <v>44434</v>
      </c>
      <c r="G124" s="1" t="s">
        <v>1621</v>
      </c>
      <c r="H124" s="1">
        <v>175</v>
      </c>
      <c r="I124" s="4">
        <v>300</v>
      </c>
      <c r="J124" s="1" t="s">
        <v>224</v>
      </c>
      <c r="K124" s="3">
        <v>44435</v>
      </c>
      <c r="L124" s="1" t="s">
        <v>1338</v>
      </c>
      <c r="M124" s="1" t="str">
        <f>TEXT(BRF_Boleto_Notas[[#This Row],[DATA ]],"AAAA")</f>
        <v>2021</v>
      </c>
      <c r="N124" s="1" t="str">
        <f>UPPER(TEXT(BRF_Boleto_Notas[[#This Row],[DATA ]],"MMM"))</f>
        <v>AGO</v>
      </c>
      <c r="O124" s="1" t="str">
        <f>TEXT(BRF_Boleto_Notas[[#This Row],[DATA VENCIMENTO]],"AAAA")</f>
        <v>2021</v>
      </c>
      <c r="P124" s="1" t="str">
        <f>UPPER(TEXT(BRF_Boleto_Notas[[#This Row],[DATA VENCIMENTO]],"MMM"))</f>
        <v>AGO</v>
      </c>
      <c r="Q124" s="1" t="str">
        <f>IFERROR(INDEX(BRF_TIPO_SERV[DESCRIÇAO],MATCH(BRF_Boleto_Notas[[#This Row],[CAT]],BRF_TIPO_SERV[TIPOS DE SERV.],0)),"")</f>
        <v>FRETE EXTRAS</v>
      </c>
      <c r="R124" s="1">
        <f>IFERROR(INDEX(BRF_MÊS_NOTA[NUN_MÊS],MATCH(BRF_Boleto_Notas[[#This Row],[MÊS_VENC]],BRF_MÊS_NOTA[MÊS],0)),"")</f>
        <v>8</v>
      </c>
      <c r="S124" s="1" t="str">
        <f>IF(BRF_Boleto_Notas[[#This Row],[PAGO DIA]]="","",TEXT(BRF_Boleto_Notas[[#This Row],[PAGO DIA]],"AAAA"))</f>
        <v>2021</v>
      </c>
      <c r="T124" s="1" t="str">
        <f>UPPER(TEXT(BRF_Boleto_Notas[[#This Row],[PAGO DIA]],"MMM"))</f>
        <v>AGO</v>
      </c>
    </row>
    <row r="125" spans="1:20" x14ac:dyDescent="0.2">
      <c r="A125" s="3">
        <v>44426</v>
      </c>
      <c r="B125" s="1" t="s">
        <v>1529</v>
      </c>
      <c r="C125" s="1" t="s">
        <v>1533</v>
      </c>
      <c r="D125" s="1" t="s">
        <v>1531</v>
      </c>
      <c r="E125" s="1" t="s">
        <v>85</v>
      </c>
      <c r="F125" s="3">
        <v>44438</v>
      </c>
      <c r="G125" s="1" t="s">
        <v>1622</v>
      </c>
      <c r="H125" s="1">
        <v>177</v>
      </c>
      <c r="I125" s="4">
        <v>3700</v>
      </c>
      <c r="J125" s="1" t="s">
        <v>224</v>
      </c>
      <c r="K125" s="3">
        <v>44438</v>
      </c>
      <c r="L125" s="1" t="s">
        <v>1338</v>
      </c>
      <c r="M125" s="1" t="str">
        <f>TEXT(BRF_Boleto_Notas[[#This Row],[DATA ]],"AAAA")</f>
        <v>2021</v>
      </c>
      <c r="N125" s="1" t="str">
        <f>UPPER(TEXT(BRF_Boleto_Notas[[#This Row],[DATA ]],"MMM"))</f>
        <v>AGO</v>
      </c>
      <c r="O125" s="1" t="str">
        <f>TEXT(BRF_Boleto_Notas[[#This Row],[DATA VENCIMENTO]],"AAAA")</f>
        <v>2021</v>
      </c>
      <c r="P125" s="1" t="str">
        <f>UPPER(TEXT(BRF_Boleto_Notas[[#This Row],[DATA VENCIMENTO]],"MMM"))</f>
        <v>AGO</v>
      </c>
      <c r="Q125" s="1" t="str">
        <f>IFERROR(INDEX(BRF_TIPO_SERV[DESCRIÇAO],MATCH(BRF_Boleto_Notas[[#This Row],[CAT]],BRF_TIPO_SERV[TIPOS DE SERV.],0)),"")</f>
        <v>VIAGEM</v>
      </c>
      <c r="R125" s="1">
        <f>IFERROR(INDEX(BRF_MÊS_NOTA[NUN_MÊS],MATCH(BRF_Boleto_Notas[[#This Row],[MÊS_VENC]],BRF_MÊS_NOTA[MÊS],0)),"")</f>
        <v>8</v>
      </c>
      <c r="S125" s="1" t="str">
        <f>IF(BRF_Boleto_Notas[[#This Row],[PAGO DIA]]="","",TEXT(BRF_Boleto_Notas[[#This Row],[PAGO DIA]],"AAAA"))</f>
        <v>2021</v>
      </c>
      <c r="T125" s="1" t="str">
        <f>UPPER(TEXT(BRF_Boleto_Notas[[#This Row],[PAGO DIA]],"MMM"))</f>
        <v>AGO</v>
      </c>
    </row>
    <row r="126" spans="1:20" x14ac:dyDescent="0.2">
      <c r="A126" s="3">
        <v>44428</v>
      </c>
      <c r="B126" s="1" t="s">
        <v>1534</v>
      </c>
      <c r="C126" s="1" t="s">
        <v>1616</v>
      </c>
      <c r="D126" s="1" t="s">
        <v>1531</v>
      </c>
      <c r="E126" s="1" t="s">
        <v>85</v>
      </c>
      <c r="F126" s="3">
        <v>44438</v>
      </c>
      <c r="G126" s="1" t="s">
        <v>1623</v>
      </c>
      <c r="H126" s="1">
        <v>197</v>
      </c>
      <c r="I126" s="4">
        <v>300</v>
      </c>
      <c r="J126" s="1" t="s">
        <v>224</v>
      </c>
      <c r="K126" s="3">
        <v>44438</v>
      </c>
      <c r="L126" s="1" t="s">
        <v>1338</v>
      </c>
      <c r="M126" s="1" t="str">
        <f>TEXT(BRF_Boleto_Notas[[#This Row],[DATA ]],"AAAA")</f>
        <v>2021</v>
      </c>
      <c r="N126" s="1" t="str">
        <f>UPPER(TEXT(BRF_Boleto_Notas[[#This Row],[DATA ]],"MMM"))</f>
        <v>AGO</v>
      </c>
      <c r="O126" s="1" t="str">
        <f>TEXT(BRF_Boleto_Notas[[#This Row],[DATA VENCIMENTO]],"AAAA")</f>
        <v>2021</v>
      </c>
      <c r="P126" s="1" t="str">
        <f>UPPER(TEXT(BRF_Boleto_Notas[[#This Row],[DATA VENCIMENTO]],"MMM"))</f>
        <v>AGO</v>
      </c>
      <c r="Q126" s="1" t="str">
        <f>IFERROR(INDEX(BRF_TIPO_SERV[DESCRIÇAO],MATCH(BRF_Boleto_Notas[[#This Row],[CAT]],BRF_TIPO_SERV[TIPOS DE SERV.],0)),"")</f>
        <v>FRETE EXTRAS</v>
      </c>
      <c r="R126" s="1">
        <f>IFERROR(INDEX(BRF_MÊS_NOTA[NUN_MÊS],MATCH(BRF_Boleto_Notas[[#This Row],[MÊS_VENC]],BRF_MÊS_NOTA[MÊS],0)),"")</f>
        <v>8</v>
      </c>
      <c r="S126" s="1" t="str">
        <f>IF(BRF_Boleto_Notas[[#This Row],[PAGO DIA]]="","",TEXT(BRF_Boleto_Notas[[#This Row],[PAGO DIA]],"AAAA"))</f>
        <v>2021</v>
      </c>
      <c r="T126" s="1" t="str">
        <f>UPPER(TEXT(BRF_Boleto_Notas[[#This Row],[PAGO DIA]],"MMM"))</f>
        <v>AGO</v>
      </c>
    </row>
    <row r="127" spans="1:20" x14ac:dyDescent="0.2">
      <c r="A127" s="3">
        <v>44431</v>
      </c>
      <c r="B127" s="1" t="s">
        <v>1534</v>
      </c>
      <c r="C127" s="1" t="s">
        <v>1565</v>
      </c>
      <c r="D127" s="1" t="s">
        <v>1531</v>
      </c>
      <c r="E127" s="1" t="s">
        <v>1566</v>
      </c>
      <c r="F127" s="3">
        <v>44442</v>
      </c>
      <c r="G127" s="1" t="s">
        <v>1624</v>
      </c>
      <c r="H127" s="1">
        <v>199</v>
      </c>
      <c r="I127" s="4">
        <v>250</v>
      </c>
      <c r="J127" s="1" t="s">
        <v>224</v>
      </c>
      <c r="K127" s="3">
        <v>44442</v>
      </c>
      <c r="L127" s="1" t="s">
        <v>1338</v>
      </c>
      <c r="M127" s="1" t="str">
        <f>TEXT(BRF_Boleto_Notas[[#This Row],[DATA ]],"AAAA")</f>
        <v>2021</v>
      </c>
      <c r="N127" s="1" t="str">
        <f>UPPER(TEXT(BRF_Boleto_Notas[[#This Row],[DATA ]],"MMM"))</f>
        <v>AGO</v>
      </c>
      <c r="O127" s="1" t="str">
        <f>TEXT(BRF_Boleto_Notas[[#This Row],[DATA VENCIMENTO]],"AAAA")</f>
        <v>2021</v>
      </c>
      <c r="P127" s="1" t="str">
        <f>UPPER(TEXT(BRF_Boleto_Notas[[#This Row],[DATA VENCIMENTO]],"MMM"))</f>
        <v>SET</v>
      </c>
      <c r="Q127" s="1" t="str">
        <f>IFERROR(INDEX(BRF_TIPO_SERV[DESCRIÇAO],MATCH(BRF_Boleto_Notas[[#This Row],[CAT]],BRF_TIPO_SERV[TIPOS DE SERV.],0)),"")</f>
        <v>FRETE EXTRAS</v>
      </c>
      <c r="R127" s="1">
        <f>IFERROR(INDEX(BRF_MÊS_NOTA[NUN_MÊS],MATCH(BRF_Boleto_Notas[[#This Row],[MÊS_VENC]],BRF_MÊS_NOTA[MÊS],0)),"")</f>
        <v>9</v>
      </c>
      <c r="S127" s="1" t="str">
        <f>IF(BRF_Boleto_Notas[[#This Row],[PAGO DIA]]="","",TEXT(BRF_Boleto_Notas[[#This Row],[PAGO DIA]],"AAAA"))</f>
        <v>2021</v>
      </c>
      <c r="T127" s="1" t="str">
        <f>UPPER(TEXT(BRF_Boleto_Notas[[#This Row],[PAGO DIA]],"MMM"))</f>
        <v>SET</v>
      </c>
    </row>
    <row r="128" spans="1:20" x14ac:dyDescent="0.2">
      <c r="A128" s="3">
        <v>44400</v>
      </c>
      <c r="B128" s="1" t="s">
        <v>1547</v>
      </c>
      <c r="C128" s="1" t="s">
        <v>1579</v>
      </c>
      <c r="D128" s="1" t="s">
        <v>1128</v>
      </c>
      <c r="E128" s="1" t="s">
        <v>681</v>
      </c>
      <c r="F128" s="3">
        <v>44445</v>
      </c>
      <c r="G128" s="1" t="s">
        <v>1580</v>
      </c>
      <c r="H128" s="1">
        <v>155</v>
      </c>
      <c r="I128" s="4">
        <v>1870</v>
      </c>
      <c r="J128" s="1" t="s">
        <v>224</v>
      </c>
      <c r="K128" s="3">
        <v>44445</v>
      </c>
      <c r="L128" s="1" t="s">
        <v>1338</v>
      </c>
      <c r="M128" s="1" t="str">
        <f>TEXT(BRF_Boleto_Notas[[#This Row],[DATA ]],"AAAA")</f>
        <v>2021</v>
      </c>
      <c r="N128" s="1" t="str">
        <f>UPPER(TEXT(BRF_Boleto_Notas[[#This Row],[DATA ]],"MMM"))</f>
        <v>JUL</v>
      </c>
      <c r="O128" s="1" t="str">
        <f>TEXT(BRF_Boleto_Notas[[#This Row],[DATA VENCIMENTO]],"AAAA")</f>
        <v>2021</v>
      </c>
      <c r="P128" s="1" t="str">
        <f>UPPER(TEXT(BRF_Boleto_Notas[[#This Row],[DATA VENCIMENTO]],"MMM"))</f>
        <v>SET</v>
      </c>
      <c r="Q128" s="1" t="str">
        <f>IFERROR(INDEX(BRF_TIPO_SERV[DESCRIÇAO],MATCH(BRF_Boleto_Notas[[#This Row],[CAT]],BRF_TIPO_SERV[TIPOS DE SERV.],0)),"")</f>
        <v>HABIBS</v>
      </c>
      <c r="R128" s="1">
        <f>IFERROR(INDEX(BRF_MÊS_NOTA[NUN_MÊS],MATCH(BRF_Boleto_Notas[[#This Row],[MÊS_VENC]],BRF_MÊS_NOTA[MÊS],0)),"")</f>
        <v>9</v>
      </c>
      <c r="S128" s="1" t="str">
        <f>IF(BRF_Boleto_Notas[[#This Row],[PAGO DIA]]="","",TEXT(BRF_Boleto_Notas[[#This Row],[PAGO DIA]],"AAAA"))</f>
        <v>2021</v>
      </c>
      <c r="T128" s="1" t="str">
        <f>UPPER(TEXT(BRF_Boleto_Notas[[#This Row],[PAGO DIA]],"MMM"))</f>
        <v>SET</v>
      </c>
    </row>
    <row r="129" spans="1:20" x14ac:dyDescent="0.2">
      <c r="A129" s="3">
        <v>44433</v>
      </c>
      <c r="B129" s="1" t="s">
        <v>1547</v>
      </c>
      <c r="C129" s="1" t="s">
        <v>1548</v>
      </c>
      <c r="D129" s="1" t="s">
        <v>1531</v>
      </c>
      <c r="E129" s="1" t="s">
        <v>1543</v>
      </c>
      <c r="F129" s="3">
        <v>44445</v>
      </c>
      <c r="G129" s="1">
        <v>182</v>
      </c>
      <c r="H129" s="1">
        <v>201</v>
      </c>
      <c r="I129" s="4">
        <v>4000</v>
      </c>
      <c r="J129" s="1" t="s">
        <v>224</v>
      </c>
      <c r="K129" s="3">
        <v>44445</v>
      </c>
      <c r="L129" s="1" t="s">
        <v>1338</v>
      </c>
      <c r="M129" s="1" t="str">
        <f>TEXT(BRF_Boleto_Notas[[#This Row],[DATA ]],"AAAA")</f>
        <v>2021</v>
      </c>
      <c r="N129" s="1" t="str">
        <f>UPPER(TEXT(BRF_Boleto_Notas[[#This Row],[DATA ]],"MMM"))</f>
        <v>AGO</v>
      </c>
      <c r="O129" s="1" t="str">
        <f>TEXT(BRF_Boleto_Notas[[#This Row],[DATA VENCIMENTO]],"AAAA")</f>
        <v>2021</v>
      </c>
      <c r="P129" s="1" t="str">
        <f>UPPER(TEXT(BRF_Boleto_Notas[[#This Row],[DATA VENCIMENTO]],"MMM"))</f>
        <v>SET</v>
      </c>
      <c r="Q129" s="1" t="str">
        <f>IFERROR(INDEX(BRF_TIPO_SERV[DESCRIÇAO],MATCH(BRF_Boleto_Notas[[#This Row],[CAT]],BRF_TIPO_SERV[TIPOS DE SERV.],0)),"")</f>
        <v>HABIBS</v>
      </c>
      <c r="R129" s="1">
        <f>IFERROR(INDEX(BRF_MÊS_NOTA[NUN_MÊS],MATCH(BRF_Boleto_Notas[[#This Row],[MÊS_VENC]],BRF_MÊS_NOTA[MÊS],0)),"")</f>
        <v>9</v>
      </c>
      <c r="S129" s="1" t="str">
        <f>IF(BRF_Boleto_Notas[[#This Row],[PAGO DIA]]="","",TEXT(BRF_Boleto_Notas[[#This Row],[PAGO DIA]],"AAAA"))</f>
        <v>2021</v>
      </c>
      <c r="T129" s="1" t="str">
        <f>UPPER(TEXT(BRF_Boleto_Notas[[#This Row],[PAGO DIA]],"MMM"))</f>
        <v>SET</v>
      </c>
    </row>
    <row r="130" spans="1:20" x14ac:dyDescent="0.2">
      <c r="A130" s="3">
        <v>44433</v>
      </c>
      <c r="B130" s="1" t="s">
        <v>1547</v>
      </c>
      <c r="C130" s="1" t="s">
        <v>3319</v>
      </c>
      <c r="D130" s="1" t="s">
        <v>1531</v>
      </c>
      <c r="E130" s="1" t="s">
        <v>1550</v>
      </c>
      <c r="F130" s="3">
        <v>44445</v>
      </c>
      <c r="G130" s="1">
        <v>183</v>
      </c>
      <c r="H130" s="1">
        <v>202</v>
      </c>
      <c r="I130" s="4">
        <v>5330</v>
      </c>
      <c r="J130" s="1" t="s">
        <v>224</v>
      </c>
      <c r="K130" s="3">
        <v>44445</v>
      </c>
      <c r="L130" s="1" t="s">
        <v>1338</v>
      </c>
      <c r="M130" s="1" t="str">
        <f>TEXT(BRF_Boleto_Notas[[#This Row],[DATA ]],"AAAA")</f>
        <v>2021</v>
      </c>
      <c r="N130" s="1" t="str">
        <f>UPPER(TEXT(BRF_Boleto_Notas[[#This Row],[DATA ]],"MMM"))</f>
        <v>AGO</v>
      </c>
      <c r="O130" s="1" t="str">
        <f>TEXT(BRF_Boleto_Notas[[#This Row],[DATA VENCIMENTO]],"AAAA")</f>
        <v>2021</v>
      </c>
      <c r="P130" s="1" t="str">
        <f>UPPER(TEXT(BRF_Boleto_Notas[[#This Row],[DATA VENCIMENTO]],"MMM"))</f>
        <v>SET</v>
      </c>
      <c r="Q130" s="1" t="str">
        <f>IFERROR(INDEX(BRF_TIPO_SERV[DESCRIÇAO],MATCH(BRF_Boleto_Notas[[#This Row],[CAT]],BRF_TIPO_SERV[TIPOS DE SERV.],0)),"")</f>
        <v>HABIBS</v>
      </c>
      <c r="R130" s="1">
        <f>IFERROR(INDEX(BRF_MÊS_NOTA[NUN_MÊS],MATCH(BRF_Boleto_Notas[[#This Row],[MÊS_VENC]],BRF_MÊS_NOTA[MÊS],0)),"")</f>
        <v>9</v>
      </c>
      <c r="S130" s="1" t="str">
        <f>IF(BRF_Boleto_Notas[[#This Row],[PAGO DIA]]="","",TEXT(BRF_Boleto_Notas[[#This Row],[PAGO DIA]],"AAAA"))</f>
        <v>2021</v>
      </c>
      <c r="T130" s="1" t="str">
        <f>UPPER(TEXT(BRF_Boleto_Notas[[#This Row],[PAGO DIA]],"MMM"))</f>
        <v>SET</v>
      </c>
    </row>
    <row r="131" spans="1:20" x14ac:dyDescent="0.2">
      <c r="A131" s="3">
        <v>44433</v>
      </c>
      <c r="B131" s="1" t="s">
        <v>1547</v>
      </c>
      <c r="C131" s="1" t="s">
        <v>1551</v>
      </c>
      <c r="D131" s="1" t="s">
        <v>1531</v>
      </c>
      <c r="E131" s="1" t="s">
        <v>1552</v>
      </c>
      <c r="F131" s="3">
        <v>44445</v>
      </c>
      <c r="G131" s="1">
        <v>184</v>
      </c>
      <c r="H131" s="1">
        <v>203</v>
      </c>
      <c r="I131" s="4">
        <v>4680</v>
      </c>
      <c r="J131" s="1" t="s">
        <v>224</v>
      </c>
      <c r="K131" s="3">
        <v>44445</v>
      </c>
      <c r="L131" s="1" t="s">
        <v>1338</v>
      </c>
      <c r="M131" s="1" t="str">
        <f>TEXT(BRF_Boleto_Notas[[#This Row],[DATA ]],"AAAA")</f>
        <v>2021</v>
      </c>
      <c r="N131" s="1" t="str">
        <f>UPPER(TEXT(BRF_Boleto_Notas[[#This Row],[DATA ]],"MMM"))</f>
        <v>AGO</v>
      </c>
      <c r="O131" s="1" t="str">
        <f>TEXT(BRF_Boleto_Notas[[#This Row],[DATA VENCIMENTO]],"AAAA")</f>
        <v>2021</v>
      </c>
      <c r="P131" s="1" t="str">
        <f>UPPER(TEXT(BRF_Boleto_Notas[[#This Row],[DATA VENCIMENTO]],"MMM"))</f>
        <v>SET</v>
      </c>
      <c r="Q131" s="1" t="str">
        <f>IFERROR(INDEX(BRF_TIPO_SERV[DESCRIÇAO],MATCH(BRF_Boleto_Notas[[#This Row],[CAT]],BRF_TIPO_SERV[TIPOS DE SERV.],0)),"")</f>
        <v>HABIBS</v>
      </c>
      <c r="R131" s="1">
        <f>IFERROR(INDEX(BRF_MÊS_NOTA[NUN_MÊS],MATCH(BRF_Boleto_Notas[[#This Row],[MÊS_VENC]],BRF_MÊS_NOTA[MÊS],0)),"")</f>
        <v>9</v>
      </c>
      <c r="S131" s="1" t="str">
        <f>IF(BRF_Boleto_Notas[[#This Row],[PAGO DIA]]="","",TEXT(BRF_Boleto_Notas[[#This Row],[PAGO DIA]],"AAAA"))</f>
        <v>2021</v>
      </c>
      <c r="T131" s="1" t="str">
        <f>UPPER(TEXT(BRF_Boleto_Notas[[#This Row],[PAGO DIA]],"MMM"))</f>
        <v>SET</v>
      </c>
    </row>
    <row r="132" spans="1:20" x14ac:dyDescent="0.2">
      <c r="A132" s="3">
        <v>44433</v>
      </c>
      <c r="B132" s="1" t="s">
        <v>1547</v>
      </c>
      <c r="C132" s="1" t="s">
        <v>1553</v>
      </c>
      <c r="D132" s="1" t="s">
        <v>1531</v>
      </c>
      <c r="E132" s="1" t="s">
        <v>1554</v>
      </c>
      <c r="F132" s="3">
        <v>44445</v>
      </c>
      <c r="G132" s="1">
        <v>185</v>
      </c>
      <c r="H132" s="1">
        <v>204</v>
      </c>
      <c r="I132" s="4">
        <v>3360</v>
      </c>
      <c r="J132" s="1" t="s">
        <v>224</v>
      </c>
      <c r="K132" s="3">
        <v>44445</v>
      </c>
      <c r="L132" s="1" t="s">
        <v>1338</v>
      </c>
      <c r="M132" s="1" t="str">
        <f>TEXT(BRF_Boleto_Notas[[#This Row],[DATA ]],"AAAA")</f>
        <v>2021</v>
      </c>
      <c r="N132" s="1" t="str">
        <f>UPPER(TEXT(BRF_Boleto_Notas[[#This Row],[DATA ]],"MMM"))</f>
        <v>AGO</v>
      </c>
      <c r="O132" s="1" t="str">
        <f>TEXT(BRF_Boleto_Notas[[#This Row],[DATA VENCIMENTO]],"AAAA")</f>
        <v>2021</v>
      </c>
      <c r="P132" s="1" t="str">
        <f>UPPER(TEXT(BRF_Boleto_Notas[[#This Row],[DATA VENCIMENTO]],"MMM"))</f>
        <v>SET</v>
      </c>
      <c r="Q132" s="1" t="str">
        <f>IFERROR(INDEX(BRF_TIPO_SERV[DESCRIÇAO],MATCH(BRF_Boleto_Notas[[#This Row],[CAT]],BRF_TIPO_SERV[TIPOS DE SERV.],0)),"")</f>
        <v>HABIBS</v>
      </c>
      <c r="R132" s="1">
        <f>IFERROR(INDEX(BRF_MÊS_NOTA[NUN_MÊS],MATCH(BRF_Boleto_Notas[[#This Row],[MÊS_VENC]],BRF_MÊS_NOTA[MÊS],0)),"")</f>
        <v>9</v>
      </c>
      <c r="S132" s="1" t="str">
        <f>IF(BRF_Boleto_Notas[[#This Row],[PAGO DIA]]="","",TEXT(BRF_Boleto_Notas[[#This Row],[PAGO DIA]],"AAAA"))</f>
        <v>2021</v>
      </c>
      <c r="T132" s="1" t="str">
        <f>UPPER(TEXT(BRF_Boleto_Notas[[#This Row],[PAGO DIA]],"MMM"))</f>
        <v>SET</v>
      </c>
    </row>
    <row r="133" spans="1:20" x14ac:dyDescent="0.2">
      <c r="A133" s="3">
        <v>44433</v>
      </c>
      <c r="B133" s="1" t="s">
        <v>1547</v>
      </c>
      <c r="C133" s="1" t="s">
        <v>1555</v>
      </c>
      <c r="D133" s="1" t="s">
        <v>1556</v>
      </c>
      <c r="E133" s="1" t="s">
        <v>1557</v>
      </c>
      <c r="F133" s="3">
        <v>44445</v>
      </c>
      <c r="G133" s="1">
        <v>186</v>
      </c>
      <c r="H133" s="1">
        <v>205</v>
      </c>
      <c r="I133" s="4">
        <v>3794</v>
      </c>
      <c r="J133" s="1" t="s">
        <v>224</v>
      </c>
      <c r="K133" s="3">
        <v>44445</v>
      </c>
      <c r="L133" s="1" t="s">
        <v>1338</v>
      </c>
      <c r="M133" s="1" t="str">
        <f>TEXT(BRF_Boleto_Notas[[#This Row],[DATA ]],"AAAA")</f>
        <v>2021</v>
      </c>
      <c r="N133" s="1" t="str">
        <f>UPPER(TEXT(BRF_Boleto_Notas[[#This Row],[DATA ]],"MMM"))</f>
        <v>AGO</v>
      </c>
      <c r="O133" s="1" t="str">
        <f>TEXT(BRF_Boleto_Notas[[#This Row],[DATA VENCIMENTO]],"AAAA")</f>
        <v>2021</v>
      </c>
      <c r="P133" s="1" t="str">
        <f>UPPER(TEXT(BRF_Boleto_Notas[[#This Row],[DATA VENCIMENTO]],"MMM"))</f>
        <v>SET</v>
      </c>
      <c r="Q133" s="1" t="str">
        <f>IFERROR(INDEX(BRF_TIPO_SERV[DESCRIÇAO],MATCH(BRF_Boleto_Notas[[#This Row],[CAT]],BRF_TIPO_SERV[TIPOS DE SERV.],0)),"")</f>
        <v>HABIBS</v>
      </c>
      <c r="R133" s="1">
        <f>IFERROR(INDEX(BRF_MÊS_NOTA[NUN_MÊS],MATCH(BRF_Boleto_Notas[[#This Row],[MÊS_VENC]],BRF_MÊS_NOTA[MÊS],0)),"")</f>
        <v>9</v>
      </c>
      <c r="S133" s="1" t="str">
        <f>IF(BRF_Boleto_Notas[[#This Row],[PAGO DIA]]="","",TEXT(BRF_Boleto_Notas[[#This Row],[PAGO DIA]],"AAAA"))</f>
        <v>2021</v>
      </c>
      <c r="T133" s="1" t="str">
        <f>UPPER(TEXT(BRF_Boleto_Notas[[#This Row],[PAGO DIA]],"MMM"))</f>
        <v>SET</v>
      </c>
    </row>
    <row r="134" spans="1:20" x14ac:dyDescent="0.2">
      <c r="A134" s="3">
        <v>44433</v>
      </c>
      <c r="B134" s="1" t="s">
        <v>1547</v>
      </c>
      <c r="C134" s="1" t="s">
        <v>1558</v>
      </c>
      <c r="D134" s="1" t="s">
        <v>1531</v>
      </c>
      <c r="E134" s="1" t="s">
        <v>1559</v>
      </c>
      <c r="F134" s="3">
        <v>44445</v>
      </c>
      <c r="G134" s="1">
        <v>188</v>
      </c>
      <c r="H134" s="1">
        <v>206</v>
      </c>
      <c r="I134" s="4">
        <v>5255</v>
      </c>
      <c r="J134" s="1" t="s">
        <v>224</v>
      </c>
      <c r="K134" s="3">
        <v>44445</v>
      </c>
      <c r="L134" s="1" t="s">
        <v>1338</v>
      </c>
      <c r="M134" s="1" t="str">
        <f>TEXT(BRF_Boleto_Notas[[#This Row],[DATA ]],"AAAA")</f>
        <v>2021</v>
      </c>
      <c r="N134" s="1" t="str">
        <f>UPPER(TEXT(BRF_Boleto_Notas[[#This Row],[DATA ]],"MMM"))</f>
        <v>AGO</v>
      </c>
      <c r="O134" s="1" t="str">
        <f>TEXT(BRF_Boleto_Notas[[#This Row],[DATA VENCIMENTO]],"AAAA")</f>
        <v>2021</v>
      </c>
      <c r="P134" s="1" t="str">
        <f>UPPER(TEXT(BRF_Boleto_Notas[[#This Row],[DATA VENCIMENTO]],"MMM"))</f>
        <v>SET</v>
      </c>
      <c r="Q134" s="1" t="str">
        <f>IFERROR(INDEX(BRF_TIPO_SERV[DESCRIÇAO],MATCH(BRF_Boleto_Notas[[#This Row],[CAT]],BRF_TIPO_SERV[TIPOS DE SERV.],0)),"")</f>
        <v>HABIBS</v>
      </c>
      <c r="R134" s="1">
        <f>IFERROR(INDEX(BRF_MÊS_NOTA[NUN_MÊS],MATCH(BRF_Boleto_Notas[[#This Row],[MÊS_VENC]],BRF_MÊS_NOTA[MÊS],0)),"")</f>
        <v>9</v>
      </c>
      <c r="S134" s="1" t="str">
        <f>IF(BRF_Boleto_Notas[[#This Row],[PAGO DIA]]="","",TEXT(BRF_Boleto_Notas[[#This Row],[PAGO DIA]],"AAAA"))</f>
        <v>2021</v>
      </c>
      <c r="T134" s="1" t="str">
        <f>UPPER(TEXT(BRF_Boleto_Notas[[#This Row],[PAGO DIA]],"MMM"))</f>
        <v>SET</v>
      </c>
    </row>
    <row r="135" spans="1:20" x14ac:dyDescent="0.2">
      <c r="A135" s="3">
        <v>44433</v>
      </c>
      <c r="B135" s="1" t="s">
        <v>1547</v>
      </c>
      <c r="C135" s="1" t="s">
        <v>1560</v>
      </c>
      <c r="D135" s="1" t="s">
        <v>1531</v>
      </c>
      <c r="E135" s="1" t="s">
        <v>1561</v>
      </c>
      <c r="F135" s="3">
        <v>44445</v>
      </c>
      <c r="G135" s="1">
        <v>189</v>
      </c>
      <c r="H135" s="1">
        <v>207</v>
      </c>
      <c r="I135" s="4">
        <v>3900</v>
      </c>
      <c r="J135" s="1" t="s">
        <v>224</v>
      </c>
      <c r="K135" s="3">
        <v>44445</v>
      </c>
      <c r="L135" s="1" t="s">
        <v>1338</v>
      </c>
      <c r="M135" s="1" t="str">
        <f>TEXT(BRF_Boleto_Notas[[#This Row],[DATA ]],"AAAA")</f>
        <v>2021</v>
      </c>
      <c r="N135" s="1" t="str">
        <f>UPPER(TEXT(BRF_Boleto_Notas[[#This Row],[DATA ]],"MMM"))</f>
        <v>AGO</v>
      </c>
      <c r="O135" s="1" t="str">
        <f>TEXT(BRF_Boleto_Notas[[#This Row],[DATA VENCIMENTO]],"AAAA")</f>
        <v>2021</v>
      </c>
      <c r="P135" s="1" t="str">
        <f>UPPER(TEXT(BRF_Boleto_Notas[[#This Row],[DATA VENCIMENTO]],"MMM"))</f>
        <v>SET</v>
      </c>
      <c r="Q135" s="1" t="str">
        <f>IFERROR(INDEX(BRF_TIPO_SERV[DESCRIÇAO],MATCH(BRF_Boleto_Notas[[#This Row],[CAT]],BRF_TIPO_SERV[TIPOS DE SERV.],0)),"")</f>
        <v>HABIBS</v>
      </c>
      <c r="R135" s="1">
        <f>IFERROR(INDEX(BRF_MÊS_NOTA[NUN_MÊS],MATCH(BRF_Boleto_Notas[[#This Row],[MÊS_VENC]],BRF_MÊS_NOTA[MÊS],0)),"")</f>
        <v>9</v>
      </c>
      <c r="S135" s="1" t="str">
        <f>IF(BRF_Boleto_Notas[[#This Row],[PAGO DIA]]="","",TEXT(BRF_Boleto_Notas[[#This Row],[PAGO DIA]],"AAAA"))</f>
        <v>2021</v>
      </c>
      <c r="T135" s="1" t="str">
        <f>UPPER(TEXT(BRF_Boleto_Notas[[#This Row],[PAGO DIA]],"MMM"))</f>
        <v>SET</v>
      </c>
    </row>
    <row r="136" spans="1:20" x14ac:dyDescent="0.2">
      <c r="A136" s="3">
        <v>44433</v>
      </c>
      <c r="B136" s="1" t="s">
        <v>1547</v>
      </c>
      <c r="C136" s="1" t="s">
        <v>1562</v>
      </c>
      <c r="D136" s="1" t="s">
        <v>1531</v>
      </c>
      <c r="E136" s="1" t="s">
        <v>1537</v>
      </c>
      <c r="F136" s="3">
        <v>44445</v>
      </c>
      <c r="G136" s="1">
        <v>190</v>
      </c>
      <c r="H136" s="1">
        <v>208</v>
      </c>
      <c r="I136" s="4">
        <v>1430</v>
      </c>
      <c r="J136" s="1" t="s">
        <v>224</v>
      </c>
      <c r="K136" s="3">
        <v>44445</v>
      </c>
      <c r="L136" s="1" t="s">
        <v>1338</v>
      </c>
      <c r="M136" s="1" t="str">
        <f>TEXT(BRF_Boleto_Notas[[#This Row],[DATA ]],"AAAA")</f>
        <v>2021</v>
      </c>
      <c r="N136" s="1" t="str">
        <f>UPPER(TEXT(BRF_Boleto_Notas[[#This Row],[DATA ]],"MMM"))</f>
        <v>AGO</v>
      </c>
      <c r="O136" s="1" t="str">
        <f>TEXT(BRF_Boleto_Notas[[#This Row],[DATA VENCIMENTO]],"AAAA")</f>
        <v>2021</v>
      </c>
      <c r="P136" s="1" t="str">
        <f>UPPER(TEXT(BRF_Boleto_Notas[[#This Row],[DATA VENCIMENTO]],"MMM"))</f>
        <v>SET</v>
      </c>
      <c r="Q136" s="1" t="str">
        <f>IFERROR(INDEX(BRF_TIPO_SERV[DESCRIÇAO],MATCH(BRF_Boleto_Notas[[#This Row],[CAT]],BRF_TIPO_SERV[TIPOS DE SERV.],0)),"")</f>
        <v>HABIBS</v>
      </c>
      <c r="R136" s="1">
        <f>IFERROR(INDEX(BRF_MÊS_NOTA[NUN_MÊS],MATCH(BRF_Boleto_Notas[[#This Row],[MÊS_VENC]],BRF_MÊS_NOTA[MÊS],0)),"")</f>
        <v>9</v>
      </c>
      <c r="S136" s="1" t="str">
        <f>IF(BRF_Boleto_Notas[[#This Row],[PAGO DIA]]="","",TEXT(BRF_Boleto_Notas[[#This Row],[PAGO DIA]],"AAAA"))</f>
        <v>2021</v>
      </c>
      <c r="T136" s="1" t="str">
        <f>UPPER(TEXT(BRF_Boleto_Notas[[#This Row],[PAGO DIA]],"MMM"))</f>
        <v>SET</v>
      </c>
    </row>
    <row r="137" spans="1:20" x14ac:dyDescent="0.2">
      <c r="A137" s="3">
        <v>44433</v>
      </c>
      <c r="B137" s="1" t="s">
        <v>1547</v>
      </c>
      <c r="C137" s="1" t="s">
        <v>1563</v>
      </c>
      <c r="D137" s="1" t="s">
        <v>1531</v>
      </c>
      <c r="E137" s="1" t="s">
        <v>1564</v>
      </c>
      <c r="F137" s="3">
        <v>44445</v>
      </c>
      <c r="G137" s="1">
        <v>191</v>
      </c>
      <c r="H137" s="1">
        <v>209</v>
      </c>
      <c r="I137" s="4">
        <v>5470</v>
      </c>
      <c r="J137" s="1" t="s">
        <v>224</v>
      </c>
      <c r="K137" s="3">
        <v>44445</v>
      </c>
      <c r="L137" s="1" t="s">
        <v>1338</v>
      </c>
      <c r="M137" s="1" t="str">
        <f>TEXT(BRF_Boleto_Notas[[#This Row],[DATA ]],"AAAA")</f>
        <v>2021</v>
      </c>
      <c r="N137" s="1" t="str">
        <f>UPPER(TEXT(BRF_Boleto_Notas[[#This Row],[DATA ]],"MMM"))</f>
        <v>AGO</v>
      </c>
      <c r="O137" s="1" t="str">
        <f>TEXT(BRF_Boleto_Notas[[#This Row],[DATA VENCIMENTO]],"AAAA")</f>
        <v>2021</v>
      </c>
      <c r="P137" s="1" t="str">
        <f>UPPER(TEXT(BRF_Boleto_Notas[[#This Row],[DATA VENCIMENTO]],"MMM"))</f>
        <v>SET</v>
      </c>
      <c r="Q137" s="1" t="str">
        <f>IFERROR(INDEX(BRF_TIPO_SERV[DESCRIÇAO],MATCH(BRF_Boleto_Notas[[#This Row],[CAT]],BRF_TIPO_SERV[TIPOS DE SERV.],0)),"")</f>
        <v>HABIBS</v>
      </c>
      <c r="R137" s="1">
        <f>IFERROR(INDEX(BRF_MÊS_NOTA[NUN_MÊS],MATCH(BRF_Boleto_Notas[[#This Row],[MÊS_VENC]],BRF_MÊS_NOTA[MÊS],0)),"")</f>
        <v>9</v>
      </c>
      <c r="S137" s="1" t="str">
        <f>IF(BRF_Boleto_Notas[[#This Row],[PAGO DIA]]="","",TEXT(BRF_Boleto_Notas[[#This Row],[PAGO DIA]],"AAAA"))</f>
        <v>2021</v>
      </c>
      <c r="T137" s="1" t="str">
        <f>UPPER(TEXT(BRF_Boleto_Notas[[#This Row],[PAGO DIA]],"MMM"))</f>
        <v>SET</v>
      </c>
    </row>
    <row r="138" spans="1:20" x14ac:dyDescent="0.2">
      <c r="A138" s="3">
        <v>44433</v>
      </c>
      <c r="B138" s="1" t="s">
        <v>1547</v>
      </c>
      <c r="C138" s="1" t="s">
        <v>1565</v>
      </c>
      <c r="D138" s="1" t="s">
        <v>1531</v>
      </c>
      <c r="E138" s="1" t="s">
        <v>1566</v>
      </c>
      <c r="F138" s="3">
        <v>44445</v>
      </c>
      <c r="G138" s="1">
        <v>193</v>
      </c>
      <c r="H138" s="1">
        <v>210</v>
      </c>
      <c r="I138" s="4">
        <v>4890</v>
      </c>
      <c r="J138" s="1" t="s">
        <v>224</v>
      </c>
      <c r="K138" s="3">
        <v>44445</v>
      </c>
      <c r="L138" s="1" t="s">
        <v>1338</v>
      </c>
      <c r="M138" s="1" t="str">
        <f>TEXT(BRF_Boleto_Notas[[#This Row],[DATA ]],"AAAA")</f>
        <v>2021</v>
      </c>
      <c r="N138" s="1" t="str">
        <f>UPPER(TEXT(BRF_Boleto_Notas[[#This Row],[DATA ]],"MMM"))</f>
        <v>AGO</v>
      </c>
      <c r="O138" s="1" t="str">
        <f>TEXT(BRF_Boleto_Notas[[#This Row],[DATA VENCIMENTO]],"AAAA")</f>
        <v>2021</v>
      </c>
      <c r="P138" s="1" t="str">
        <f>UPPER(TEXT(BRF_Boleto_Notas[[#This Row],[DATA VENCIMENTO]],"MMM"))</f>
        <v>SET</v>
      </c>
      <c r="Q138" s="1" t="str">
        <f>IFERROR(INDEX(BRF_TIPO_SERV[DESCRIÇAO],MATCH(BRF_Boleto_Notas[[#This Row],[CAT]],BRF_TIPO_SERV[TIPOS DE SERV.],0)),"")</f>
        <v>HABIBS</v>
      </c>
      <c r="R138" s="1">
        <f>IFERROR(INDEX(BRF_MÊS_NOTA[NUN_MÊS],MATCH(BRF_Boleto_Notas[[#This Row],[MÊS_VENC]],BRF_MÊS_NOTA[MÊS],0)),"")</f>
        <v>9</v>
      </c>
      <c r="S138" s="1" t="str">
        <f>IF(BRF_Boleto_Notas[[#This Row],[PAGO DIA]]="","",TEXT(BRF_Boleto_Notas[[#This Row],[PAGO DIA]],"AAAA"))</f>
        <v>2021</v>
      </c>
      <c r="T138" s="1" t="str">
        <f>UPPER(TEXT(BRF_Boleto_Notas[[#This Row],[PAGO DIA]],"MMM"))</f>
        <v>SET</v>
      </c>
    </row>
    <row r="139" spans="1:20" x14ac:dyDescent="0.2">
      <c r="A139" s="3">
        <v>44433</v>
      </c>
      <c r="B139" s="1" t="s">
        <v>1547</v>
      </c>
      <c r="C139" s="1" t="s">
        <v>1567</v>
      </c>
      <c r="D139" s="1" t="s">
        <v>1531</v>
      </c>
      <c r="E139" s="1" t="s">
        <v>1568</v>
      </c>
      <c r="F139" s="3">
        <v>44445</v>
      </c>
      <c r="G139" s="1">
        <v>194</v>
      </c>
      <c r="H139" s="1">
        <v>211</v>
      </c>
      <c r="I139" s="4">
        <v>4474</v>
      </c>
      <c r="J139" s="1" t="s">
        <v>224</v>
      </c>
      <c r="K139" s="3">
        <v>44445</v>
      </c>
      <c r="L139" s="1" t="s">
        <v>1338</v>
      </c>
      <c r="M139" s="1" t="str">
        <f>TEXT(BRF_Boleto_Notas[[#This Row],[DATA ]],"AAAA")</f>
        <v>2021</v>
      </c>
      <c r="N139" s="1" t="str">
        <f>UPPER(TEXT(BRF_Boleto_Notas[[#This Row],[DATA ]],"MMM"))</f>
        <v>AGO</v>
      </c>
      <c r="O139" s="1" t="str">
        <f>TEXT(BRF_Boleto_Notas[[#This Row],[DATA VENCIMENTO]],"AAAA")</f>
        <v>2021</v>
      </c>
      <c r="P139" s="1" t="str">
        <f>UPPER(TEXT(BRF_Boleto_Notas[[#This Row],[DATA VENCIMENTO]],"MMM"))</f>
        <v>SET</v>
      </c>
      <c r="Q139" s="1" t="str">
        <f>IFERROR(INDEX(BRF_TIPO_SERV[DESCRIÇAO],MATCH(BRF_Boleto_Notas[[#This Row],[CAT]],BRF_TIPO_SERV[TIPOS DE SERV.],0)),"")</f>
        <v>HABIBS</v>
      </c>
      <c r="R139" s="1">
        <f>IFERROR(INDEX(BRF_MÊS_NOTA[NUN_MÊS],MATCH(BRF_Boleto_Notas[[#This Row],[MÊS_VENC]],BRF_MÊS_NOTA[MÊS],0)),"")</f>
        <v>9</v>
      </c>
      <c r="S139" s="1" t="str">
        <f>IF(BRF_Boleto_Notas[[#This Row],[PAGO DIA]]="","",TEXT(BRF_Boleto_Notas[[#This Row],[PAGO DIA]],"AAAA"))</f>
        <v>2021</v>
      </c>
      <c r="T139" s="1" t="str">
        <f>UPPER(TEXT(BRF_Boleto_Notas[[#This Row],[PAGO DIA]],"MMM"))</f>
        <v>SET</v>
      </c>
    </row>
    <row r="140" spans="1:20" x14ac:dyDescent="0.2">
      <c r="A140" s="3">
        <v>44433</v>
      </c>
      <c r="B140" s="1" t="s">
        <v>1547</v>
      </c>
      <c r="C140" s="1" t="s">
        <v>1569</v>
      </c>
      <c r="D140" s="1" t="s">
        <v>1531</v>
      </c>
      <c r="E140" s="1" t="s">
        <v>1570</v>
      </c>
      <c r="F140" s="3">
        <v>44445</v>
      </c>
      <c r="G140" s="1">
        <v>195</v>
      </c>
      <c r="H140" s="1">
        <v>212</v>
      </c>
      <c r="I140" s="4">
        <v>940</v>
      </c>
      <c r="J140" s="1" t="s">
        <v>224</v>
      </c>
      <c r="K140" s="3">
        <v>44445</v>
      </c>
      <c r="L140" s="1" t="s">
        <v>1338</v>
      </c>
      <c r="M140" s="1" t="str">
        <f>TEXT(BRF_Boleto_Notas[[#This Row],[DATA ]],"AAAA")</f>
        <v>2021</v>
      </c>
      <c r="N140" s="1" t="str">
        <f>UPPER(TEXT(BRF_Boleto_Notas[[#This Row],[DATA ]],"MMM"))</f>
        <v>AGO</v>
      </c>
      <c r="O140" s="1" t="str">
        <f>TEXT(BRF_Boleto_Notas[[#This Row],[DATA VENCIMENTO]],"AAAA")</f>
        <v>2021</v>
      </c>
      <c r="P140" s="1" t="str">
        <f>UPPER(TEXT(BRF_Boleto_Notas[[#This Row],[DATA VENCIMENTO]],"MMM"))</f>
        <v>SET</v>
      </c>
      <c r="Q140" s="1" t="str">
        <f>IFERROR(INDEX(BRF_TIPO_SERV[DESCRIÇAO],MATCH(BRF_Boleto_Notas[[#This Row],[CAT]],BRF_TIPO_SERV[TIPOS DE SERV.],0)),"")</f>
        <v>HABIBS</v>
      </c>
      <c r="R140" s="1">
        <f>IFERROR(INDEX(BRF_MÊS_NOTA[NUN_MÊS],MATCH(BRF_Boleto_Notas[[#This Row],[MÊS_VENC]],BRF_MÊS_NOTA[MÊS],0)),"")</f>
        <v>9</v>
      </c>
      <c r="S140" s="1" t="str">
        <f>IF(BRF_Boleto_Notas[[#This Row],[PAGO DIA]]="","",TEXT(BRF_Boleto_Notas[[#This Row],[PAGO DIA]],"AAAA"))</f>
        <v>2021</v>
      </c>
      <c r="T140" s="1" t="str">
        <f>UPPER(TEXT(BRF_Boleto_Notas[[#This Row],[PAGO DIA]],"MMM"))</f>
        <v>SET</v>
      </c>
    </row>
    <row r="141" spans="1:20" x14ac:dyDescent="0.2">
      <c r="A141" s="3">
        <v>44433</v>
      </c>
      <c r="B141" s="1" t="s">
        <v>1547</v>
      </c>
      <c r="C141" s="1" t="s">
        <v>1571</v>
      </c>
      <c r="D141" s="1" t="s">
        <v>1531</v>
      </c>
      <c r="E141" s="1" t="s">
        <v>1572</v>
      </c>
      <c r="F141" s="3">
        <v>44445</v>
      </c>
      <c r="G141" s="1">
        <v>196</v>
      </c>
      <c r="H141" s="1">
        <v>213</v>
      </c>
      <c r="I141" s="4">
        <v>4920</v>
      </c>
      <c r="J141" s="1" t="s">
        <v>224</v>
      </c>
      <c r="K141" s="3">
        <v>44445</v>
      </c>
      <c r="L141" s="1" t="s">
        <v>1338</v>
      </c>
      <c r="M141" s="1" t="str">
        <f>TEXT(BRF_Boleto_Notas[[#This Row],[DATA ]],"AAAA")</f>
        <v>2021</v>
      </c>
      <c r="N141" s="1" t="str">
        <f>UPPER(TEXT(BRF_Boleto_Notas[[#This Row],[DATA ]],"MMM"))</f>
        <v>AGO</v>
      </c>
      <c r="O141" s="1" t="str">
        <f>TEXT(BRF_Boleto_Notas[[#This Row],[DATA VENCIMENTO]],"AAAA")</f>
        <v>2021</v>
      </c>
      <c r="P141" s="1" t="str">
        <f>UPPER(TEXT(BRF_Boleto_Notas[[#This Row],[DATA VENCIMENTO]],"MMM"))</f>
        <v>SET</v>
      </c>
      <c r="Q141" s="1" t="str">
        <f>IFERROR(INDEX(BRF_TIPO_SERV[DESCRIÇAO],MATCH(BRF_Boleto_Notas[[#This Row],[CAT]],BRF_TIPO_SERV[TIPOS DE SERV.],0)),"")</f>
        <v>HABIBS</v>
      </c>
      <c r="R141" s="1">
        <f>IFERROR(INDEX(BRF_MÊS_NOTA[NUN_MÊS],MATCH(BRF_Boleto_Notas[[#This Row],[MÊS_VENC]],BRF_MÊS_NOTA[MÊS],0)),"")</f>
        <v>9</v>
      </c>
      <c r="S141" s="1" t="str">
        <f>IF(BRF_Boleto_Notas[[#This Row],[PAGO DIA]]="","",TEXT(BRF_Boleto_Notas[[#This Row],[PAGO DIA]],"AAAA"))</f>
        <v>2021</v>
      </c>
      <c r="T141" s="1" t="str">
        <f>UPPER(TEXT(BRF_Boleto_Notas[[#This Row],[PAGO DIA]],"MMM"))</f>
        <v>SET</v>
      </c>
    </row>
    <row r="142" spans="1:20" x14ac:dyDescent="0.2">
      <c r="A142" s="3">
        <v>44433</v>
      </c>
      <c r="B142" s="1" t="s">
        <v>1547</v>
      </c>
      <c r="C142" s="1" t="s">
        <v>1573</v>
      </c>
      <c r="D142" s="1" t="s">
        <v>1531</v>
      </c>
      <c r="E142" s="1" t="s">
        <v>1574</v>
      </c>
      <c r="F142" s="3">
        <v>44445</v>
      </c>
      <c r="G142" s="1">
        <v>197</v>
      </c>
      <c r="H142" s="1">
        <v>214</v>
      </c>
      <c r="I142" s="4">
        <v>760</v>
      </c>
      <c r="J142" s="1" t="s">
        <v>224</v>
      </c>
      <c r="K142" s="3">
        <v>44445</v>
      </c>
      <c r="L142" s="1" t="s">
        <v>1338</v>
      </c>
      <c r="M142" s="1" t="str">
        <f>TEXT(BRF_Boleto_Notas[[#This Row],[DATA ]],"AAAA")</f>
        <v>2021</v>
      </c>
      <c r="N142" s="1" t="str">
        <f>UPPER(TEXT(BRF_Boleto_Notas[[#This Row],[DATA ]],"MMM"))</f>
        <v>AGO</v>
      </c>
      <c r="O142" s="1" t="str">
        <f>TEXT(BRF_Boleto_Notas[[#This Row],[DATA VENCIMENTO]],"AAAA")</f>
        <v>2021</v>
      </c>
      <c r="P142" s="1" t="str">
        <f>UPPER(TEXT(BRF_Boleto_Notas[[#This Row],[DATA VENCIMENTO]],"MMM"))</f>
        <v>SET</v>
      </c>
      <c r="Q142" s="1" t="str">
        <f>IFERROR(INDEX(BRF_TIPO_SERV[DESCRIÇAO],MATCH(BRF_Boleto_Notas[[#This Row],[CAT]],BRF_TIPO_SERV[TIPOS DE SERV.],0)),"")</f>
        <v>HABIBS</v>
      </c>
      <c r="R142" s="1">
        <f>IFERROR(INDEX(BRF_MÊS_NOTA[NUN_MÊS],MATCH(BRF_Boleto_Notas[[#This Row],[MÊS_VENC]],BRF_MÊS_NOTA[MÊS],0)),"")</f>
        <v>9</v>
      </c>
      <c r="S142" s="1" t="str">
        <f>IF(BRF_Boleto_Notas[[#This Row],[PAGO DIA]]="","",TEXT(BRF_Boleto_Notas[[#This Row],[PAGO DIA]],"AAAA"))</f>
        <v>2021</v>
      </c>
      <c r="T142" s="1" t="str">
        <f>UPPER(TEXT(BRF_Boleto_Notas[[#This Row],[PAGO DIA]],"MMM"))</f>
        <v>SET</v>
      </c>
    </row>
    <row r="143" spans="1:20" x14ac:dyDescent="0.2">
      <c r="A143" s="3">
        <v>44433</v>
      </c>
      <c r="B143" s="1" t="s">
        <v>1547</v>
      </c>
      <c r="C143" s="1" t="s">
        <v>1575</v>
      </c>
      <c r="D143" s="1" t="s">
        <v>1531</v>
      </c>
      <c r="E143" s="1" t="s">
        <v>1576</v>
      </c>
      <c r="F143" s="3">
        <v>44445</v>
      </c>
      <c r="G143" s="1">
        <v>198</v>
      </c>
      <c r="H143" s="1">
        <v>215</v>
      </c>
      <c r="I143" s="4">
        <v>4194</v>
      </c>
      <c r="J143" s="1" t="s">
        <v>224</v>
      </c>
      <c r="K143" s="3">
        <v>44445</v>
      </c>
      <c r="L143" s="1" t="s">
        <v>1338</v>
      </c>
      <c r="M143" s="1" t="str">
        <f>TEXT(BRF_Boleto_Notas[[#This Row],[DATA ]],"AAAA")</f>
        <v>2021</v>
      </c>
      <c r="N143" s="1" t="str">
        <f>UPPER(TEXT(BRF_Boleto_Notas[[#This Row],[DATA ]],"MMM"))</f>
        <v>AGO</v>
      </c>
      <c r="O143" s="1" t="str">
        <f>TEXT(BRF_Boleto_Notas[[#This Row],[DATA VENCIMENTO]],"AAAA")</f>
        <v>2021</v>
      </c>
      <c r="P143" s="1" t="str">
        <f>UPPER(TEXT(BRF_Boleto_Notas[[#This Row],[DATA VENCIMENTO]],"MMM"))</f>
        <v>SET</v>
      </c>
      <c r="Q143" s="1" t="str">
        <f>IFERROR(INDEX(BRF_TIPO_SERV[DESCRIÇAO],MATCH(BRF_Boleto_Notas[[#This Row],[CAT]],BRF_TIPO_SERV[TIPOS DE SERV.],0)),"")</f>
        <v>HABIBS</v>
      </c>
      <c r="R143" s="1">
        <f>IFERROR(INDEX(BRF_MÊS_NOTA[NUN_MÊS],MATCH(BRF_Boleto_Notas[[#This Row],[MÊS_VENC]],BRF_MÊS_NOTA[MÊS],0)),"")</f>
        <v>9</v>
      </c>
      <c r="S143" s="1" t="str">
        <f>IF(BRF_Boleto_Notas[[#This Row],[PAGO DIA]]="","",TEXT(BRF_Boleto_Notas[[#This Row],[PAGO DIA]],"AAAA"))</f>
        <v>2021</v>
      </c>
      <c r="T143" s="1" t="str">
        <f>UPPER(TEXT(BRF_Boleto_Notas[[#This Row],[PAGO DIA]],"MMM"))</f>
        <v>SET</v>
      </c>
    </row>
    <row r="144" spans="1:20" x14ac:dyDescent="0.2">
      <c r="A144" s="3">
        <v>44433</v>
      </c>
      <c r="B144" s="1" t="s">
        <v>1547</v>
      </c>
      <c r="C144" s="1" t="s">
        <v>1577</v>
      </c>
      <c r="D144" s="1" t="s">
        <v>1531</v>
      </c>
      <c r="E144" s="1" t="s">
        <v>1539</v>
      </c>
      <c r="F144" s="3">
        <v>44445</v>
      </c>
      <c r="G144" s="1">
        <v>199</v>
      </c>
      <c r="H144" s="1">
        <v>216</v>
      </c>
      <c r="I144" s="4">
        <v>2475</v>
      </c>
      <c r="J144" s="1" t="s">
        <v>224</v>
      </c>
      <c r="K144" s="3">
        <v>44445</v>
      </c>
      <c r="L144" s="1" t="s">
        <v>1338</v>
      </c>
      <c r="M144" s="1" t="str">
        <f>TEXT(BRF_Boleto_Notas[[#This Row],[DATA ]],"AAAA")</f>
        <v>2021</v>
      </c>
      <c r="N144" s="1" t="str">
        <f>UPPER(TEXT(BRF_Boleto_Notas[[#This Row],[DATA ]],"MMM"))</f>
        <v>AGO</v>
      </c>
      <c r="O144" s="1" t="str">
        <f>TEXT(BRF_Boleto_Notas[[#This Row],[DATA VENCIMENTO]],"AAAA")</f>
        <v>2021</v>
      </c>
      <c r="P144" s="1" t="str">
        <f>UPPER(TEXT(BRF_Boleto_Notas[[#This Row],[DATA VENCIMENTO]],"MMM"))</f>
        <v>SET</v>
      </c>
      <c r="Q144" s="1" t="str">
        <f>IFERROR(INDEX(BRF_TIPO_SERV[DESCRIÇAO],MATCH(BRF_Boleto_Notas[[#This Row],[CAT]],BRF_TIPO_SERV[TIPOS DE SERV.],0)),"")</f>
        <v>HABIBS</v>
      </c>
      <c r="R144" s="1">
        <f>IFERROR(INDEX(BRF_MÊS_NOTA[NUN_MÊS],MATCH(BRF_Boleto_Notas[[#This Row],[MÊS_VENC]],BRF_MÊS_NOTA[MÊS],0)),"")</f>
        <v>9</v>
      </c>
      <c r="S144" s="1" t="str">
        <f>IF(BRF_Boleto_Notas[[#This Row],[PAGO DIA]]="","",TEXT(BRF_Boleto_Notas[[#This Row],[PAGO DIA]],"AAAA"))</f>
        <v>2021</v>
      </c>
      <c r="T144" s="1" t="str">
        <f>UPPER(TEXT(BRF_Boleto_Notas[[#This Row],[PAGO DIA]],"MMM"))</f>
        <v>SET</v>
      </c>
    </row>
    <row r="145" spans="1:20" x14ac:dyDescent="0.2">
      <c r="A145" s="3">
        <v>44433</v>
      </c>
      <c r="B145" s="1" t="s">
        <v>1547</v>
      </c>
      <c r="C145" s="1" t="s">
        <v>1544</v>
      </c>
      <c r="D145" s="1" t="s">
        <v>1531</v>
      </c>
      <c r="E145" s="1" t="s">
        <v>1545</v>
      </c>
      <c r="F145" s="3">
        <v>44445</v>
      </c>
      <c r="G145" s="1">
        <v>200</v>
      </c>
      <c r="H145" s="1">
        <v>217</v>
      </c>
      <c r="I145" s="4">
        <v>3580</v>
      </c>
      <c r="J145" s="1" t="s">
        <v>224</v>
      </c>
      <c r="K145" s="3">
        <v>44445</v>
      </c>
      <c r="L145" s="1" t="s">
        <v>1338</v>
      </c>
      <c r="M145" s="1" t="str">
        <f>TEXT(BRF_Boleto_Notas[[#This Row],[DATA ]],"AAAA")</f>
        <v>2021</v>
      </c>
      <c r="N145" s="1" t="str">
        <f>UPPER(TEXT(BRF_Boleto_Notas[[#This Row],[DATA ]],"MMM"))</f>
        <v>AGO</v>
      </c>
      <c r="O145" s="1" t="str">
        <f>TEXT(BRF_Boleto_Notas[[#This Row],[DATA VENCIMENTO]],"AAAA")</f>
        <v>2021</v>
      </c>
      <c r="P145" s="1" t="str">
        <f>UPPER(TEXT(BRF_Boleto_Notas[[#This Row],[DATA VENCIMENTO]],"MMM"))</f>
        <v>SET</v>
      </c>
      <c r="Q145" s="1" t="str">
        <f>IFERROR(INDEX(BRF_TIPO_SERV[DESCRIÇAO],MATCH(BRF_Boleto_Notas[[#This Row],[CAT]],BRF_TIPO_SERV[TIPOS DE SERV.],0)),"")</f>
        <v>HABIBS</v>
      </c>
      <c r="R145" s="1">
        <f>IFERROR(INDEX(BRF_MÊS_NOTA[NUN_MÊS],MATCH(BRF_Boleto_Notas[[#This Row],[MÊS_VENC]],BRF_MÊS_NOTA[MÊS],0)),"")</f>
        <v>9</v>
      </c>
      <c r="S145" s="1" t="str">
        <f>IF(BRF_Boleto_Notas[[#This Row],[PAGO DIA]]="","",TEXT(BRF_Boleto_Notas[[#This Row],[PAGO DIA]],"AAAA"))</f>
        <v>2021</v>
      </c>
      <c r="T145" s="1" t="str">
        <f>UPPER(TEXT(BRF_Boleto_Notas[[#This Row],[PAGO DIA]],"MMM"))</f>
        <v>SET</v>
      </c>
    </row>
    <row r="146" spans="1:20" x14ac:dyDescent="0.2">
      <c r="A146" s="3">
        <v>44425</v>
      </c>
      <c r="B146" s="1" t="s">
        <v>1529</v>
      </c>
      <c r="C146" s="1" t="s">
        <v>1530</v>
      </c>
      <c r="D146" s="1" t="s">
        <v>1531</v>
      </c>
      <c r="E146" s="1" t="s">
        <v>1532</v>
      </c>
      <c r="F146" s="3">
        <v>44446</v>
      </c>
      <c r="G146" s="1" t="s">
        <v>1625</v>
      </c>
      <c r="H146" s="1">
        <v>176</v>
      </c>
      <c r="I146" s="4">
        <v>4400</v>
      </c>
      <c r="J146" s="1" t="s">
        <v>224</v>
      </c>
      <c r="K146" s="3">
        <v>44453</v>
      </c>
      <c r="L146" s="1" t="s">
        <v>1338</v>
      </c>
      <c r="M146" s="1" t="str">
        <f>TEXT(BRF_Boleto_Notas[[#This Row],[DATA ]],"AAAA")</f>
        <v>2021</v>
      </c>
      <c r="N146" s="1" t="str">
        <f>UPPER(TEXT(BRF_Boleto_Notas[[#This Row],[DATA ]],"MMM"))</f>
        <v>AGO</v>
      </c>
      <c r="O146" s="1" t="str">
        <f>TEXT(BRF_Boleto_Notas[[#This Row],[DATA VENCIMENTO]],"AAAA")</f>
        <v>2021</v>
      </c>
      <c r="P146" s="1" t="str">
        <f>UPPER(TEXT(BRF_Boleto_Notas[[#This Row],[DATA VENCIMENTO]],"MMM"))</f>
        <v>SET</v>
      </c>
      <c r="Q146" s="1" t="str">
        <f>IFERROR(INDEX(BRF_TIPO_SERV[DESCRIÇAO],MATCH(BRF_Boleto_Notas[[#This Row],[CAT]],BRF_TIPO_SERV[TIPOS DE SERV.],0)),"")</f>
        <v>VIAGEM</v>
      </c>
      <c r="R146" s="1">
        <f>IFERROR(INDEX(BRF_MÊS_NOTA[NUN_MÊS],MATCH(BRF_Boleto_Notas[[#This Row],[MÊS_VENC]],BRF_MÊS_NOTA[MÊS],0)),"")</f>
        <v>9</v>
      </c>
      <c r="S146" s="1" t="str">
        <f>IF(BRF_Boleto_Notas[[#This Row],[PAGO DIA]]="","",TEXT(BRF_Boleto_Notas[[#This Row],[PAGO DIA]],"AAAA"))</f>
        <v>2021</v>
      </c>
      <c r="T146" s="1" t="str">
        <f>UPPER(TEXT(BRF_Boleto_Notas[[#This Row],[PAGO DIA]],"MMM"))</f>
        <v>SET</v>
      </c>
    </row>
    <row r="147" spans="1:20" x14ac:dyDescent="0.2">
      <c r="A147" s="3">
        <v>44435</v>
      </c>
      <c r="B147" s="1" t="s">
        <v>1529</v>
      </c>
      <c r="C147" s="1" t="s">
        <v>3320</v>
      </c>
      <c r="D147" s="1" t="s">
        <v>1531</v>
      </c>
      <c r="E147" s="1" t="s">
        <v>85</v>
      </c>
      <c r="F147" s="3">
        <v>44446</v>
      </c>
      <c r="G147" s="1" t="s">
        <v>1627</v>
      </c>
      <c r="H147" s="1">
        <v>219</v>
      </c>
      <c r="I147" s="4">
        <v>1100</v>
      </c>
      <c r="J147" s="1" t="s">
        <v>224</v>
      </c>
      <c r="K147" s="3">
        <v>44445</v>
      </c>
      <c r="L147" s="1" t="s">
        <v>1338</v>
      </c>
      <c r="M147" s="1" t="str">
        <f>TEXT(BRF_Boleto_Notas[[#This Row],[DATA ]],"AAAA")</f>
        <v>2021</v>
      </c>
      <c r="N147" s="1" t="str">
        <f>UPPER(TEXT(BRF_Boleto_Notas[[#This Row],[DATA ]],"MMM"))</f>
        <v>AGO</v>
      </c>
      <c r="O147" s="1" t="str">
        <f>TEXT(BRF_Boleto_Notas[[#This Row],[DATA VENCIMENTO]],"AAAA")</f>
        <v>2021</v>
      </c>
      <c r="P147" s="1" t="str">
        <f>UPPER(TEXT(BRF_Boleto_Notas[[#This Row],[DATA VENCIMENTO]],"MMM"))</f>
        <v>SET</v>
      </c>
      <c r="Q147" s="1" t="str">
        <f>IFERROR(INDEX(BRF_TIPO_SERV[DESCRIÇAO],MATCH(BRF_Boleto_Notas[[#This Row],[CAT]],BRF_TIPO_SERV[TIPOS DE SERV.],0)),"")</f>
        <v>VIAGEM</v>
      </c>
      <c r="R147" s="1">
        <f>IFERROR(INDEX(BRF_MÊS_NOTA[NUN_MÊS],MATCH(BRF_Boleto_Notas[[#This Row],[MÊS_VENC]],BRF_MÊS_NOTA[MÊS],0)),"")</f>
        <v>9</v>
      </c>
      <c r="S147" s="1" t="str">
        <f>IF(BRF_Boleto_Notas[[#This Row],[PAGO DIA]]="","",TEXT(BRF_Boleto_Notas[[#This Row],[PAGO DIA]],"AAAA"))</f>
        <v>2021</v>
      </c>
      <c r="T147" s="1" t="str">
        <f>UPPER(TEXT(BRF_Boleto_Notas[[#This Row],[PAGO DIA]],"MMM"))</f>
        <v>SET</v>
      </c>
    </row>
    <row r="148" spans="1:20" x14ac:dyDescent="0.2">
      <c r="A148" s="3">
        <v>44438</v>
      </c>
      <c r="B148" s="1" t="s">
        <v>1534</v>
      </c>
      <c r="C148" s="1" t="s">
        <v>1628</v>
      </c>
      <c r="D148" s="1" t="s">
        <v>1531</v>
      </c>
      <c r="E148" s="1" t="s">
        <v>85</v>
      </c>
      <c r="F148" s="3">
        <v>44448</v>
      </c>
      <c r="G148" s="1" t="s">
        <v>1629</v>
      </c>
      <c r="H148" s="1">
        <v>220</v>
      </c>
      <c r="I148" s="4">
        <v>1000</v>
      </c>
      <c r="J148" s="1" t="s">
        <v>224</v>
      </c>
      <c r="K148" s="3">
        <v>44455</v>
      </c>
      <c r="L148" s="1" t="s">
        <v>1338</v>
      </c>
      <c r="M148" s="1" t="str">
        <f>TEXT(BRF_Boleto_Notas[[#This Row],[DATA ]],"AAAA")</f>
        <v>2021</v>
      </c>
      <c r="N148" s="1" t="str">
        <f>UPPER(TEXT(BRF_Boleto_Notas[[#This Row],[DATA ]],"MMM"))</f>
        <v>AGO</v>
      </c>
      <c r="O148" s="1" t="str">
        <f>TEXT(BRF_Boleto_Notas[[#This Row],[DATA VENCIMENTO]],"AAAA")</f>
        <v>2021</v>
      </c>
      <c r="P148" s="1" t="str">
        <f>UPPER(TEXT(BRF_Boleto_Notas[[#This Row],[DATA VENCIMENTO]],"MMM"))</f>
        <v>SET</v>
      </c>
      <c r="Q148" s="1" t="str">
        <f>IFERROR(INDEX(BRF_TIPO_SERV[DESCRIÇAO],MATCH(BRF_Boleto_Notas[[#This Row],[CAT]],BRF_TIPO_SERV[TIPOS DE SERV.],0)),"")</f>
        <v>FRETE EXTRAS</v>
      </c>
      <c r="R148" s="1">
        <f>IFERROR(INDEX(BRF_MÊS_NOTA[NUN_MÊS],MATCH(BRF_Boleto_Notas[[#This Row],[MÊS_VENC]],BRF_MÊS_NOTA[MÊS],0)),"")</f>
        <v>9</v>
      </c>
      <c r="S148" s="1" t="str">
        <f>IF(BRF_Boleto_Notas[[#This Row],[PAGO DIA]]="","",TEXT(BRF_Boleto_Notas[[#This Row],[PAGO DIA]],"AAAA"))</f>
        <v>2021</v>
      </c>
      <c r="T148" s="1" t="str">
        <f>UPPER(TEXT(BRF_Boleto_Notas[[#This Row],[PAGO DIA]],"MMM"))</f>
        <v>SET</v>
      </c>
    </row>
    <row r="149" spans="1:20" x14ac:dyDescent="0.2">
      <c r="A149" s="3">
        <v>44438</v>
      </c>
      <c r="B149" s="1" t="s">
        <v>1534</v>
      </c>
      <c r="C149" s="1" t="s">
        <v>1630</v>
      </c>
      <c r="D149" s="1" t="s">
        <v>1631</v>
      </c>
      <c r="E149" s="1" t="s">
        <v>1632</v>
      </c>
      <c r="F149" s="3">
        <v>44438</v>
      </c>
      <c r="G149" s="1" t="s">
        <v>1633</v>
      </c>
      <c r="H149" s="1">
        <v>223</v>
      </c>
      <c r="I149" s="4">
        <v>1300</v>
      </c>
      <c r="J149" s="1" t="s">
        <v>224</v>
      </c>
      <c r="K149" s="3">
        <v>44438</v>
      </c>
      <c r="L149" s="1" t="s">
        <v>1338</v>
      </c>
      <c r="M149" s="1" t="str">
        <f>TEXT(BRF_Boleto_Notas[[#This Row],[DATA ]],"AAAA")</f>
        <v>2021</v>
      </c>
      <c r="N149" s="1" t="str">
        <f>UPPER(TEXT(BRF_Boleto_Notas[[#This Row],[DATA ]],"MMM"))</f>
        <v>AGO</v>
      </c>
      <c r="O149" s="1" t="str">
        <f>TEXT(BRF_Boleto_Notas[[#This Row],[DATA VENCIMENTO]],"AAAA")</f>
        <v>2021</v>
      </c>
      <c r="P149" s="1" t="str">
        <f>UPPER(TEXT(BRF_Boleto_Notas[[#This Row],[DATA VENCIMENTO]],"MMM"))</f>
        <v>AGO</v>
      </c>
      <c r="Q149" s="1" t="str">
        <f>IFERROR(INDEX(BRF_TIPO_SERV[DESCRIÇAO],MATCH(BRF_Boleto_Notas[[#This Row],[CAT]],BRF_TIPO_SERV[TIPOS DE SERV.],0)),"")</f>
        <v>FRETE EXTRAS</v>
      </c>
      <c r="R149" s="1">
        <f>IFERROR(INDEX(BRF_MÊS_NOTA[NUN_MÊS],MATCH(BRF_Boleto_Notas[[#This Row],[MÊS_VENC]],BRF_MÊS_NOTA[MÊS],0)),"")</f>
        <v>8</v>
      </c>
      <c r="S149" s="1" t="str">
        <f>IF(BRF_Boleto_Notas[[#This Row],[PAGO DIA]]="","",TEXT(BRF_Boleto_Notas[[#This Row],[PAGO DIA]],"AAAA"))</f>
        <v>2021</v>
      </c>
      <c r="T149" s="1" t="str">
        <f>UPPER(TEXT(BRF_Boleto_Notas[[#This Row],[PAGO DIA]],"MMM"))</f>
        <v>AGO</v>
      </c>
    </row>
    <row r="150" spans="1:20" x14ac:dyDescent="0.2">
      <c r="A150" s="3">
        <v>44438</v>
      </c>
      <c r="B150" s="1" t="s">
        <v>1529</v>
      </c>
      <c r="C150" s="1" t="s">
        <v>1594</v>
      </c>
      <c r="D150" s="1" t="s">
        <v>1531</v>
      </c>
      <c r="E150" s="1" t="s">
        <v>85</v>
      </c>
      <c r="F150" s="3">
        <v>44448</v>
      </c>
      <c r="G150" s="1" t="s">
        <v>1634</v>
      </c>
      <c r="H150" s="1">
        <v>222</v>
      </c>
      <c r="I150" s="4">
        <v>5000</v>
      </c>
      <c r="J150" s="1" t="s">
        <v>224</v>
      </c>
      <c r="K150" s="3">
        <v>44455</v>
      </c>
      <c r="L150" s="1" t="s">
        <v>1338</v>
      </c>
      <c r="M150" s="1" t="str">
        <f>TEXT(BRF_Boleto_Notas[[#This Row],[DATA ]],"AAAA")</f>
        <v>2021</v>
      </c>
      <c r="N150" s="1" t="str">
        <f>UPPER(TEXT(BRF_Boleto_Notas[[#This Row],[DATA ]],"MMM"))</f>
        <v>AGO</v>
      </c>
      <c r="O150" s="1" t="str">
        <f>TEXT(BRF_Boleto_Notas[[#This Row],[DATA VENCIMENTO]],"AAAA")</f>
        <v>2021</v>
      </c>
      <c r="P150" s="1" t="str">
        <f>UPPER(TEXT(BRF_Boleto_Notas[[#This Row],[DATA VENCIMENTO]],"MMM"))</f>
        <v>SET</v>
      </c>
      <c r="Q150" s="1" t="str">
        <f>IFERROR(INDEX(BRF_TIPO_SERV[DESCRIÇAO],MATCH(BRF_Boleto_Notas[[#This Row],[CAT]],BRF_TIPO_SERV[TIPOS DE SERV.],0)),"")</f>
        <v>VIAGEM</v>
      </c>
      <c r="R150" s="1">
        <f>IFERROR(INDEX(BRF_MÊS_NOTA[NUN_MÊS],MATCH(BRF_Boleto_Notas[[#This Row],[MÊS_VENC]],BRF_MÊS_NOTA[MÊS],0)),"")</f>
        <v>9</v>
      </c>
      <c r="S150" s="1" t="str">
        <f>IF(BRF_Boleto_Notas[[#This Row],[PAGO DIA]]="","",TEXT(BRF_Boleto_Notas[[#This Row],[PAGO DIA]],"AAAA"))</f>
        <v>2021</v>
      </c>
      <c r="T150" s="1" t="str">
        <f>UPPER(TEXT(BRF_Boleto_Notas[[#This Row],[PAGO DIA]],"MMM"))</f>
        <v>SET</v>
      </c>
    </row>
    <row r="151" spans="1:20" x14ac:dyDescent="0.2">
      <c r="A151" s="3">
        <v>44438</v>
      </c>
      <c r="B151" s="1" t="s">
        <v>1534</v>
      </c>
      <c r="C151" s="1" t="s">
        <v>1595</v>
      </c>
      <c r="D151" s="1" t="s">
        <v>1531</v>
      </c>
      <c r="E151" s="1" t="s">
        <v>149</v>
      </c>
      <c r="F151" s="3">
        <v>44448</v>
      </c>
      <c r="G151" s="1" t="s">
        <v>1635</v>
      </c>
      <c r="H151" s="1">
        <v>224</v>
      </c>
      <c r="I151" s="4">
        <v>1000</v>
      </c>
      <c r="J151" s="1" t="s">
        <v>224</v>
      </c>
      <c r="K151" s="3">
        <v>44449</v>
      </c>
      <c r="L151" s="1" t="s">
        <v>1338</v>
      </c>
      <c r="M151" s="1" t="str">
        <f>TEXT(BRF_Boleto_Notas[[#This Row],[DATA ]],"AAAA")</f>
        <v>2021</v>
      </c>
      <c r="N151" s="1" t="str">
        <f>UPPER(TEXT(BRF_Boleto_Notas[[#This Row],[DATA ]],"MMM"))</f>
        <v>AGO</v>
      </c>
      <c r="O151" s="1" t="str">
        <f>TEXT(BRF_Boleto_Notas[[#This Row],[DATA VENCIMENTO]],"AAAA")</f>
        <v>2021</v>
      </c>
      <c r="P151" s="1" t="str">
        <f>UPPER(TEXT(BRF_Boleto_Notas[[#This Row],[DATA VENCIMENTO]],"MMM"))</f>
        <v>SET</v>
      </c>
      <c r="Q151" s="1" t="str">
        <f>IFERROR(INDEX(BRF_TIPO_SERV[DESCRIÇAO],MATCH(BRF_Boleto_Notas[[#This Row],[CAT]],BRF_TIPO_SERV[TIPOS DE SERV.],0)),"")</f>
        <v>FRETE EXTRAS</v>
      </c>
      <c r="R151" s="1">
        <f>IFERROR(INDEX(BRF_MÊS_NOTA[NUN_MÊS],MATCH(BRF_Boleto_Notas[[#This Row],[MÊS_VENC]],BRF_MÊS_NOTA[MÊS],0)),"")</f>
        <v>9</v>
      </c>
      <c r="S151" s="1" t="str">
        <f>IF(BRF_Boleto_Notas[[#This Row],[PAGO DIA]]="","",TEXT(BRF_Boleto_Notas[[#This Row],[PAGO DIA]],"AAAA"))</f>
        <v>2021</v>
      </c>
      <c r="T151" s="1" t="str">
        <f>UPPER(TEXT(BRF_Boleto_Notas[[#This Row],[PAGO DIA]],"MMM"))</f>
        <v>SET</v>
      </c>
    </row>
    <row r="152" spans="1:20" x14ac:dyDescent="0.2">
      <c r="A152" s="3">
        <v>44428</v>
      </c>
      <c r="B152" s="1" t="s">
        <v>1529</v>
      </c>
      <c r="C152" s="1" t="s">
        <v>3321</v>
      </c>
      <c r="D152" s="1" t="s">
        <v>1531</v>
      </c>
      <c r="E152" s="1" t="s">
        <v>114</v>
      </c>
      <c r="F152" s="3">
        <v>44448</v>
      </c>
      <c r="G152" s="1" t="s">
        <v>1637</v>
      </c>
      <c r="H152" s="1">
        <v>196</v>
      </c>
      <c r="I152" s="4">
        <v>4800</v>
      </c>
      <c r="J152" s="1" t="s">
        <v>224</v>
      </c>
      <c r="K152" s="3">
        <v>44467</v>
      </c>
      <c r="L152" s="1" t="s">
        <v>1338</v>
      </c>
      <c r="M152" s="1" t="str">
        <f>TEXT(BRF_Boleto_Notas[[#This Row],[DATA ]],"AAAA")</f>
        <v>2021</v>
      </c>
      <c r="N152" s="1" t="str">
        <f>UPPER(TEXT(BRF_Boleto_Notas[[#This Row],[DATA ]],"MMM"))</f>
        <v>AGO</v>
      </c>
      <c r="O152" s="1" t="str">
        <f>TEXT(BRF_Boleto_Notas[[#This Row],[DATA VENCIMENTO]],"AAAA")</f>
        <v>2021</v>
      </c>
      <c r="P152" s="1" t="str">
        <f>UPPER(TEXT(BRF_Boleto_Notas[[#This Row],[DATA VENCIMENTO]],"MMM"))</f>
        <v>SET</v>
      </c>
      <c r="Q152" s="1" t="str">
        <f>IFERROR(INDEX(BRF_TIPO_SERV[DESCRIÇAO],MATCH(BRF_Boleto_Notas[[#This Row],[CAT]],BRF_TIPO_SERV[TIPOS DE SERV.],0)),"")</f>
        <v>VIAGEM</v>
      </c>
      <c r="R152" s="1">
        <f>IFERROR(INDEX(BRF_MÊS_NOTA[NUN_MÊS],MATCH(BRF_Boleto_Notas[[#This Row],[MÊS_VENC]],BRF_MÊS_NOTA[MÊS],0)),"")</f>
        <v>9</v>
      </c>
      <c r="S152" s="1" t="str">
        <f>IF(BRF_Boleto_Notas[[#This Row],[PAGO DIA]]="","",TEXT(BRF_Boleto_Notas[[#This Row],[PAGO DIA]],"AAAA"))</f>
        <v>2021</v>
      </c>
      <c r="T152" s="1" t="str">
        <f>UPPER(TEXT(BRF_Boleto_Notas[[#This Row],[PAGO DIA]],"MMM"))</f>
        <v>SET</v>
      </c>
    </row>
    <row r="153" spans="1:20" x14ac:dyDescent="0.2">
      <c r="A153" s="3">
        <v>44441</v>
      </c>
      <c r="B153" s="1" t="s">
        <v>1529</v>
      </c>
      <c r="C153" s="1" t="s">
        <v>1638</v>
      </c>
      <c r="D153" s="1" t="s">
        <v>1531</v>
      </c>
      <c r="E153" s="1" t="s">
        <v>85</v>
      </c>
      <c r="F153" s="3">
        <v>44452</v>
      </c>
      <c r="G153" s="1" t="s">
        <v>1639</v>
      </c>
      <c r="H153" s="1">
        <v>225</v>
      </c>
      <c r="I153" s="4">
        <v>2100</v>
      </c>
      <c r="J153" s="1" t="s">
        <v>224</v>
      </c>
      <c r="K153" s="3">
        <v>44452</v>
      </c>
      <c r="L153" s="1" t="s">
        <v>1338</v>
      </c>
      <c r="M153" s="1" t="str">
        <f>TEXT(BRF_Boleto_Notas[[#This Row],[DATA ]],"AAAA")</f>
        <v>2021</v>
      </c>
      <c r="N153" s="1" t="str">
        <f>UPPER(TEXT(BRF_Boleto_Notas[[#This Row],[DATA ]],"MMM"))</f>
        <v>SET</v>
      </c>
      <c r="O153" s="1" t="str">
        <f>TEXT(BRF_Boleto_Notas[[#This Row],[DATA VENCIMENTO]],"AAAA")</f>
        <v>2021</v>
      </c>
      <c r="P153" s="1" t="str">
        <f>UPPER(TEXT(BRF_Boleto_Notas[[#This Row],[DATA VENCIMENTO]],"MMM"))</f>
        <v>SET</v>
      </c>
      <c r="Q153" s="1" t="str">
        <f>IFERROR(INDEX(BRF_TIPO_SERV[DESCRIÇAO],MATCH(BRF_Boleto_Notas[[#This Row],[CAT]],BRF_TIPO_SERV[TIPOS DE SERV.],0)),"")</f>
        <v>VIAGEM</v>
      </c>
      <c r="R153" s="1">
        <f>IFERROR(INDEX(BRF_MÊS_NOTA[NUN_MÊS],MATCH(BRF_Boleto_Notas[[#This Row],[MÊS_VENC]],BRF_MÊS_NOTA[MÊS],0)),"")</f>
        <v>9</v>
      </c>
      <c r="S153" s="1" t="str">
        <f>IF(BRF_Boleto_Notas[[#This Row],[PAGO DIA]]="","",TEXT(BRF_Boleto_Notas[[#This Row],[PAGO DIA]],"AAAA"))</f>
        <v>2021</v>
      </c>
      <c r="T153" s="1" t="str">
        <f>UPPER(TEXT(BRF_Boleto_Notas[[#This Row],[PAGO DIA]],"MMM"))</f>
        <v>SET</v>
      </c>
    </row>
    <row r="154" spans="1:20" x14ac:dyDescent="0.2">
      <c r="A154" s="3">
        <v>44441</v>
      </c>
      <c r="B154" s="1" t="s">
        <v>1529</v>
      </c>
      <c r="C154" s="1" t="s">
        <v>1640</v>
      </c>
      <c r="D154" s="1" t="s">
        <v>1531</v>
      </c>
      <c r="E154" s="1" t="s">
        <v>85</v>
      </c>
      <c r="F154" s="3">
        <v>44452</v>
      </c>
      <c r="G154" s="1" t="s">
        <v>1641</v>
      </c>
      <c r="H154" s="1">
        <v>226</v>
      </c>
      <c r="I154" s="4">
        <v>1500</v>
      </c>
      <c r="J154" s="1" t="s">
        <v>224</v>
      </c>
      <c r="K154" s="3">
        <v>44452</v>
      </c>
      <c r="L154" s="1" t="s">
        <v>1338</v>
      </c>
      <c r="M154" s="1" t="str">
        <f>TEXT(BRF_Boleto_Notas[[#This Row],[DATA ]],"AAAA")</f>
        <v>2021</v>
      </c>
      <c r="N154" s="1" t="str">
        <f>UPPER(TEXT(BRF_Boleto_Notas[[#This Row],[DATA ]],"MMM"))</f>
        <v>SET</v>
      </c>
      <c r="O154" s="1" t="str">
        <f>TEXT(BRF_Boleto_Notas[[#This Row],[DATA VENCIMENTO]],"AAAA")</f>
        <v>2021</v>
      </c>
      <c r="P154" s="1" t="str">
        <f>UPPER(TEXT(BRF_Boleto_Notas[[#This Row],[DATA VENCIMENTO]],"MMM"))</f>
        <v>SET</v>
      </c>
      <c r="Q154" s="1" t="str">
        <f>IFERROR(INDEX(BRF_TIPO_SERV[DESCRIÇAO],MATCH(BRF_Boleto_Notas[[#This Row],[CAT]],BRF_TIPO_SERV[TIPOS DE SERV.],0)),"")</f>
        <v>VIAGEM</v>
      </c>
      <c r="R154" s="1">
        <f>IFERROR(INDEX(BRF_MÊS_NOTA[NUN_MÊS],MATCH(BRF_Boleto_Notas[[#This Row],[MÊS_VENC]],BRF_MÊS_NOTA[MÊS],0)),"")</f>
        <v>9</v>
      </c>
      <c r="S154" s="1" t="str">
        <f>IF(BRF_Boleto_Notas[[#This Row],[PAGO DIA]]="","",TEXT(BRF_Boleto_Notas[[#This Row],[PAGO DIA]],"AAAA"))</f>
        <v>2021</v>
      </c>
      <c r="T154" s="1" t="str">
        <f>UPPER(TEXT(BRF_Boleto_Notas[[#This Row],[PAGO DIA]],"MMM"))</f>
        <v>SET</v>
      </c>
    </row>
    <row r="155" spans="1:20" x14ac:dyDescent="0.2">
      <c r="A155" s="3">
        <v>44439</v>
      </c>
      <c r="B155" s="1" t="s">
        <v>1529</v>
      </c>
      <c r="C155" s="1" t="s">
        <v>1642</v>
      </c>
      <c r="D155" s="1" t="s">
        <v>1531</v>
      </c>
      <c r="E155" s="1" t="s">
        <v>85</v>
      </c>
      <c r="F155" s="3">
        <v>44452</v>
      </c>
      <c r="G155" s="1" t="s">
        <v>1643</v>
      </c>
      <c r="H155" s="1">
        <v>229</v>
      </c>
      <c r="I155" s="4">
        <v>3000</v>
      </c>
      <c r="J155" s="1" t="s">
        <v>224</v>
      </c>
      <c r="K155" s="3">
        <v>44460</v>
      </c>
      <c r="L155" s="1" t="s">
        <v>1338</v>
      </c>
      <c r="M155" s="1" t="str">
        <f>TEXT(BRF_Boleto_Notas[[#This Row],[DATA ]],"AAAA")</f>
        <v>2021</v>
      </c>
      <c r="N155" s="1" t="str">
        <f>UPPER(TEXT(BRF_Boleto_Notas[[#This Row],[DATA ]],"MMM"))</f>
        <v>AGO</v>
      </c>
      <c r="O155" s="1" t="str">
        <f>TEXT(BRF_Boleto_Notas[[#This Row],[DATA VENCIMENTO]],"AAAA")</f>
        <v>2021</v>
      </c>
      <c r="P155" s="1" t="str">
        <f>UPPER(TEXT(BRF_Boleto_Notas[[#This Row],[DATA VENCIMENTO]],"MMM"))</f>
        <v>SET</v>
      </c>
      <c r="Q155" s="1" t="str">
        <f>IFERROR(INDEX(BRF_TIPO_SERV[DESCRIÇAO],MATCH(BRF_Boleto_Notas[[#This Row],[CAT]],BRF_TIPO_SERV[TIPOS DE SERV.],0)),"")</f>
        <v>VIAGEM</v>
      </c>
      <c r="R155" s="1">
        <f>IFERROR(INDEX(BRF_MÊS_NOTA[NUN_MÊS],MATCH(BRF_Boleto_Notas[[#This Row],[MÊS_VENC]],BRF_MÊS_NOTA[MÊS],0)),"")</f>
        <v>9</v>
      </c>
      <c r="S155" s="1" t="str">
        <f>IF(BRF_Boleto_Notas[[#This Row],[PAGO DIA]]="","",TEXT(BRF_Boleto_Notas[[#This Row],[PAGO DIA]],"AAAA"))</f>
        <v>2021</v>
      </c>
      <c r="T155" s="1" t="str">
        <f>UPPER(TEXT(BRF_Boleto_Notas[[#This Row],[PAGO DIA]],"MMM"))</f>
        <v>SET</v>
      </c>
    </row>
    <row r="156" spans="1:20" x14ac:dyDescent="0.2">
      <c r="A156" s="3">
        <v>44432</v>
      </c>
      <c r="B156" s="1" t="s">
        <v>1529</v>
      </c>
      <c r="C156" s="1" t="s">
        <v>97</v>
      </c>
      <c r="D156" s="1" t="s">
        <v>1531</v>
      </c>
      <c r="E156" s="1" t="s">
        <v>94</v>
      </c>
      <c r="F156" s="3">
        <v>44453</v>
      </c>
      <c r="G156" s="1" t="s">
        <v>1644</v>
      </c>
      <c r="H156" s="1">
        <v>200</v>
      </c>
      <c r="I156" s="4">
        <v>3000</v>
      </c>
      <c r="J156" s="1" t="s">
        <v>224</v>
      </c>
      <c r="K156" s="3">
        <v>44453</v>
      </c>
      <c r="L156" s="1" t="s">
        <v>1338</v>
      </c>
      <c r="M156" s="1" t="str">
        <f>TEXT(BRF_Boleto_Notas[[#This Row],[DATA ]],"AAAA")</f>
        <v>2021</v>
      </c>
      <c r="N156" s="1" t="str">
        <f>UPPER(TEXT(BRF_Boleto_Notas[[#This Row],[DATA ]],"MMM"))</f>
        <v>AGO</v>
      </c>
      <c r="O156" s="1" t="str">
        <f>TEXT(BRF_Boleto_Notas[[#This Row],[DATA VENCIMENTO]],"AAAA")</f>
        <v>2021</v>
      </c>
      <c r="P156" s="1" t="str">
        <f>UPPER(TEXT(BRF_Boleto_Notas[[#This Row],[DATA VENCIMENTO]],"MMM"))</f>
        <v>SET</v>
      </c>
      <c r="Q156" s="1" t="str">
        <f>IFERROR(INDEX(BRF_TIPO_SERV[DESCRIÇAO],MATCH(BRF_Boleto_Notas[[#This Row],[CAT]],BRF_TIPO_SERV[TIPOS DE SERV.],0)),"")</f>
        <v>VIAGEM</v>
      </c>
      <c r="R156" s="1">
        <f>IFERROR(INDEX(BRF_MÊS_NOTA[NUN_MÊS],MATCH(BRF_Boleto_Notas[[#This Row],[MÊS_VENC]],BRF_MÊS_NOTA[MÊS],0)),"")</f>
        <v>9</v>
      </c>
      <c r="S156" s="1" t="str">
        <f>IF(BRF_Boleto_Notas[[#This Row],[PAGO DIA]]="","",TEXT(BRF_Boleto_Notas[[#This Row],[PAGO DIA]],"AAAA"))</f>
        <v>2021</v>
      </c>
      <c r="T156" s="1" t="str">
        <f>UPPER(TEXT(BRF_Boleto_Notas[[#This Row],[PAGO DIA]],"MMM"))</f>
        <v>SET</v>
      </c>
    </row>
    <row r="157" spans="1:20" x14ac:dyDescent="0.2">
      <c r="A157" s="3">
        <v>44445</v>
      </c>
      <c r="B157" s="1" t="s">
        <v>1534</v>
      </c>
      <c r="C157" s="1" t="s">
        <v>3319</v>
      </c>
      <c r="D157" s="1" t="s">
        <v>1531</v>
      </c>
      <c r="E157" s="1" t="s">
        <v>1550</v>
      </c>
      <c r="F157" s="3">
        <v>44455</v>
      </c>
      <c r="G157" s="1" t="s">
        <v>1645</v>
      </c>
      <c r="H157" s="1">
        <v>230</v>
      </c>
      <c r="I157" s="4">
        <v>250</v>
      </c>
      <c r="J157" s="1" t="s">
        <v>224</v>
      </c>
      <c r="K157" s="3">
        <v>44455</v>
      </c>
      <c r="L157" s="1" t="s">
        <v>1338</v>
      </c>
      <c r="M157" s="1" t="str">
        <f>TEXT(BRF_Boleto_Notas[[#This Row],[DATA ]],"AAAA")</f>
        <v>2021</v>
      </c>
      <c r="N157" s="1" t="str">
        <f>UPPER(TEXT(BRF_Boleto_Notas[[#This Row],[DATA ]],"MMM"))</f>
        <v>SET</v>
      </c>
      <c r="O157" s="1" t="str">
        <f>TEXT(BRF_Boleto_Notas[[#This Row],[DATA VENCIMENTO]],"AAAA")</f>
        <v>2021</v>
      </c>
      <c r="P157" s="1" t="str">
        <f>UPPER(TEXT(BRF_Boleto_Notas[[#This Row],[DATA VENCIMENTO]],"MMM"))</f>
        <v>SET</v>
      </c>
      <c r="Q157" s="1" t="str">
        <f>IFERROR(INDEX(BRF_TIPO_SERV[DESCRIÇAO],MATCH(BRF_Boleto_Notas[[#This Row],[CAT]],BRF_TIPO_SERV[TIPOS DE SERV.],0)),"")</f>
        <v>FRETE EXTRAS</v>
      </c>
      <c r="R157" s="1">
        <f>IFERROR(INDEX(BRF_MÊS_NOTA[NUN_MÊS],MATCH(BRF_Boleto_Notas[[#This Row],[MÊS_VENC]],BRF_MÊS_NOTA[MÊS],0)),"")</f>
        <v>9</v>
      </c>
      <c r="S157" s="1" t="str">
        <f>IF(BRF_Boleto_Notas[[#This Row],[PAGO DIA]]="","",TEXT(BRF_Boleto_Notas[[#This Row],[PAGO DIA]],"AAAA"))</f>
        <v>2021</v>
      </c>
      <c r="T157" s="1" t="str">
        <f>UPPER(TEXT(BRF_Boleto_Notas[[#This Row],[PAGO DIA]],"MMM"))</f>
        <v>SET</v>
      </c>
    </row>
    <row r="158" spans="1:20" x14ac:dyDescent="0.2">
      <c r="A158" s="3">
        <v>44445</v>
      </c>
      <c r="B158" s="1" t="s">
        <v>1534</v>
      </c>
      <c r="C158" s="1" t="s">
        <v>1577</v>
      </c>
      <c r="D158" s="1" t="s">
        <v>1531</v>
      </c>
      <c r="E158" s="1" t="s">
        <v>1539</v>
      </c>
      <c r="F158" s="3">
        <v>44455</v>
      </c>
      <c r="G158" s="1" t="s">
        <v>1646</v>
      </c>
      <c r="H158" s="1">
        <v>231</v>
      </c>
      <c r="I158" s="4">
        <v>250</v>
      </c>
      <c r="J158" s="1" t="s">
        <v>224</v>
      </c>
      <c r="K158" s="3">
        <v>44455</v>
      </c>
      <c r="L158" s="1" t="s">
        <v>1338</v>
      </c>
      <c r="M158" s="1" t="str">
        <f>TEXT(BRF_Boleto_Notas[[#This Row],[DATA ]],"AAAA")</f>
        <v>2021</v>
      </c>
      <c r="N158" s="1" t="str">
        <f>UPPER(TEXT(BRF_Boleto_Notas[[#This Row],[DATA ]],"MMM"))</f>
        <v>SET</v>
      </c>
      <c r="O158" s="1" t="str">
        <f>TEXT(BRF_Boleto_Notas[[#This Row],[DATA VENCIMENTO]],"AAAA")</f>
        <v>2021</v>
      </c>
      <c r="P158" s="1" t="str">
        <f>UPPER(TEXT(BRF_Boleto_Notas[[#This Row],[DATA VENCIMENTO]],"MMM"))</f>
        <v>SET</v>
      </c>
      <c r="Q158" s="1" t="str">
        <f>IFERROR(INDEX(BRF_TIPO_SERV[DESCRIÇAO],MATCH(BRF_Boleto_Notas[[#This Row],[CAT]],BRF_TIPO_SERV[TIPOS DE SERV.],0)),"")</f>
        <v>FRETE EXTRAS</v>
      </c>
      <c r="R158" s="1">
        <f>IFERROR(INDEX(BRF_MÊS_NOTA[NUN_MÊS],MATCH(BRF_Boleto_Notas[[#This Row],[MÊS_VENC]],BRF_MÊS_NOTA[MÊS],0)),"")</f>
        <v>9</v>
      </c>
      <c r="S158" s="1" t="str">
        <f>IF(BRF_Boleto_Notas[[#This Row],[PAGO DIA]]="","",TEXT(BRF_Boleto_Notas[[#This Row],[PAGO DIA]],"AAAA"))</f>
        <v>2021</v>
      </c>
      <c r="T158" s="1" t="str">
        <f>UPPER(TEXT(BRF_Boleto_Notas[[#This Row],[PAGO DIA]],"MMM"))</f>
        <v>SET</v>
      </c>
    </row>
    <row r="159" spans="1:20" x14ac:dyDescent="0.2">
      <c r="A159" s="3">
        <v>44446</v>
      </c>
      <c r="B159" s="1" t="s">
        <v>1534</v>
      </c>
      <c r="C159" s="1" t="s">
        <v>1647</v>
      </c>
      <c r="D159" s="1" t="s">
        <v>1531</v>
      </c>
      <c r="E159" s="1" t="s">
        <v>85</v>
      </c>
      <c r="F159" s="3">
        <v>44456</v>
      </c>
      <c r="G159" s="1" t="s">
        <v>1648</v>
      </c>
      <c r="H159" s="1">
        <v>233</v>
      </c>
      <c r="I159" s="4">
        <v>800</v>
      </c>
      <c r="J159" s="1" t="s">
        <v>224</v>
      </c>
      <c r="K159" s="3">
        <v>44456</v>
      </c>
      <c r="L159" s="1" t="s">
        <v>1338</v>
      </c>
      <c r="M159" s="1" t="str">
        <f>TEXT(BRF_Boleto_Notas[[#This Row],[DATA ]],"AAAA")</f>
        <v>2021</v>
      </c>
      <c r="N159" s="1" t="str">
        <f>UPPER(TEXT(BRF_Boleto_Notas[[#This Row],[DATA ]],"MMM"))</f>
        <v>SET</v>
      </c>
      <c r="O159" s="1" t="str">
        <f>TEXT(BRF_Boleto_Notas[[#This Row],[DATA VENCIMENTO]],"AAAA")</f>
        <v>2021</v>
      </c>
      <c r="P159" s="1" t="str">
        <f>UPPER(TEXT(BRF_Boleto_Notas[[#This Row],[DATA VENCIMENTO]],"MMM"))</f>
        <v>SET</v>
      </c>
      <c r="Q159" s="1" t="str">
        <f>IFERROR(INDEX(BRF_TIPO_SERV[DESCRIÇAO],MATCH(BRF_Boleto_Notas[[#This Row],[CAT]],BRF_TIPO_SERV[TIPOS DE SERV.],0)),"")</f>
        <v>FRETE EXTRAS</v>
      </c>
      <c r="R159" s="1">
        <f>IFERROR(INDEX(BRF_MÊS_NOTA[NUN_MÊS],MATCH(BRF_Boleto_Notas[[#This Row],[MÊS_VENC]],BRF_MÊS_NOTA[MÊS],0)),"")</f>
        <v>9</v>
      </c>
      <c r="S159" s="1" t="str">
        <f>IF(BRF_Boleto_Notas[[#This Row],[PAGO DIA]]="","",TEXT(BRF_Boleto_Notas[[#This Row],[PAGO DIA]],"AAAA"))</f>
        <v>2021</v>
      </c>
      <c r="T159" s="1" t="str">
        <f>UPPER(TEXT(BRF_Boleto_Notas[[#This Row],[PAGO DIA]],"MMM"))</f>
        <v>SET</v>
      </c>
    </row>
    <row r="160" spans="1:20" x14ac:dyDescent="0.2">
      <c r="A160" s="3">
        <v>44446</v>
      </c>
      <c r="B160" s="1" t="s">
        <v>1529</v>
      </c>
      <c r="C160" s="1" t="s">
        <v>1642</v>
      </c>
      <c r="D160" s="1" t="s">
        <v>1531</v>
      </c>
      <c r="E160" s="1" t="s">
        <v>85</v>
      </c>
      <c r="F160" s="3">
        <v>44456</v>
      </c>
      <c r="G160" s="1" t="s">
        <v>1649</v>
      </c>
      <c r="H160" s="1">
        <v>240</v>
      </c>
      <c r="I160" s="4">
        <v>3000</v>
      </c>
      <c r="J160" s="1" t="s">
        <v>224</v>
      </c>
      <c r="K160" s="3">
        <v>44476</v>
      </c>
      <c r="L160" s="1" t="s">
        <v>1338</v>
      </c>
      <c r="M160" s="1" t="str">
        <f>TEXT(BRF_Boleto_Notas[[#This Row],[DATA ]],"AAAA")</f>
        <v>2021</v>
      </c>
      <c r="N160" s="1" t="str">
        <f>UPPER(TEXT(BRF_Boleto_Notas[[#This Row],[DATA ]],"MMM"))</f>
        <v>SET</v>
      </c>
      <c r="O160" s="1" t="str">
        <f>TEXT(BRF_Boleto_Notas[[#This Row],[DATA VENCIMENTO]],"AAAA")</f>
        <v>2021</v>
      </c>
      <c r="P160" s="1" t="str">
        <f>UPPER(TEXT(BRF_Boleto_Notas[[#This Row],[DATA VENCIMENTO]],"MMM"))</f>
        <v>SET</v>
      </c>
      <c r="Q160" s="1" t="str">
        <f>IFERROR(INDEX(BRF_TIPO_SERV[DESCRIÇAO],MATCH(BRF_Boleto_Notas[[#This Row],[CAT]],BRF_TIPO_SERV[TIPOS DE SERV.],0)),"")</f>
        <v>VIAGEM</v>
      </c>
      <c r="R160" s="1">
        <f>IFERROR(INDEX(BRF_MÊS_NOTA[NUN_MÊS],MATCH(BRF_Boleto_Notas[[#This Row],[MÊS_VENC]],BRF_MÊS_NOTA[MÊS],0)),"")</f>
        <v>9</v>
      </c>
      <c r="S160" s="1" t="str">
        <f>IF(BRF_Boleto_Notas[[#This Row],[PAGO DIA]]="","",TEXT(BRF_Boleto_Notas[[#This Row],[PAGO DIA]],"AAAA"))</f>
        <v>2021</v>
      </c>
      <c r="T160" s="1" t="str">
        <f>UPPER(TEXT(BRF_Boleto_Notas[[#This Row],[PAGO DIA]],"MMM"))</f>
        <v>OUT</v>
      </c>
    </row>
    <row r="161" spans="1:20" x14ac:dyDescent="0.2">
      <c r="A161" s="3">
        <v>44438</v>
      </c>
      <c r="B161" s="1" t="s">
        <v>1529</v>
      </c>
      <c r="C161" s="1" t="s">
        <v>2304</v>
      </c>
      <c r="D161" s="1" t="s">
        <v>1531</v>
      </c>
      <c r="E161" s="1" t="s">
        <v>94</v>
      </c>
      <c r="F161" s="3">
        <v>44459</v>
      </c>
      <c r="G161" s="1" t="s">
        <v>1651</v>
      </c>
      <c r="H161" s="1">
        <v>221</v>
      </c>
      <c r="I161" s="4">
        <v>3000</v>
      </c>
      <c r="J161" s="1" t="s">
        <v>224</v>
      </c>
      <c r="K161" s="3">
        <v>44459</v>
      </c>
      <c r="L161" s="1" t="s">
        <v>1338</v>
      </c>
      <c r="M161" s="1" t="str">
        <f>TEXT(BRF_Boleto_Notas[[#This Row],[DATA ]],"AAAA")</f>
        <v>2021</v>
      </c>
      <c r="N161" s="1" t="str">
        <f>UPPER(TEXT(BRF_Boleto_Notas[[#This Row],[DATA ]],"MMM"))</f>
        <v>AGO</v>
      </c>
      <c r="O161" s="1" t="str">
        <f>TEXT(BRF_Boleto_Notas[[#This Row],[DATA VENCIMENTO]],"AAAA")</f>
        <v>2021</v>
      </c>
      <c r="P161" s="1" t="str">
        <f>UPPER(TEXT(BRF_Boleto_Notas[[#This Row],[DATA VENCIMENTO]],"MMM"))</f>
        <v>SET</v>
      </c>
      <c r="Q161" s="1" t="str">
        <f>IFERROR(INDEX(BRF_TIPO_SERV[DESCRIÇAO],MATCH(BRF_Boleto_Notas[[#This Row],[CAT]],BRF_TIPO_SERV[TIPOS DE SERV.],0)),"")</f>
        <v>VIAGEM</v>
      </c>
      <c r="R161" s="1">
        <f>IFERROR(INDEX(BRF_MÊS_NOTA[NUN_MÊS],MATCH(BRF_Boleto_Notas[[#This Row],[MÊS_VENC]],BRF_MÊS_NOTA[MÊS],0)),"")</f>
        <v>9</v>
      </c>
      <c r="S161" s="1" t="str">
        <f>IF(BRF_Boleto_Notas[[#This Row],[PAGO DIA]]="","",TEXT(BRF_Boleto_Notas[[#This Row],[PAGO DIA]],"AAAA"))</f>
        <v>2021</v>
      </c>
      <c r="T161" s="1" t="str">
        <f>UPPER(TEXT(BRF_Boleto_Notas[[#This Row],[PAGO DIA]],"MMM"))</f>
        <v>SET</v>
      </c>
    </row>
    <row r="162" spans="1:20" x14ac:dyDescent="0.2">
      <c r="A162" s="3">
        <v>44447</v>
      </c>
      <c r="B162" s="1" t="s">
        <v>1534</v>
      </c>
      <c r="C162" s="1" t="s">
        <v>1640</v>
      </c>
      <c r="D162" s="1" t="s">
        <v>1531</v>
      </c>
      <c r="E162" s="1" t="s">
        <v>85</v>
      </c>
      <c r="F162" s="3">
        <v>44459</v>
      </c>
      <c r="G162" s="1" t="s">
        <v>1652</v>
      </c>
      <c r="H162" s="1">
        <v>234</v>
      </c>
      <c r="I162" s="4">
        <v>400</v>
      </c>
      <c r="J162" s="1" t="s">
        <v>224</v>
      </c>
      <c r="K162" s="3">
        <v>44459</v>
      </c>
      <c r="L162" s="1" t="s">
        <v>1338</v>
      </c>
      <c r="M162" s="1" t="str">
        <f>TEXT(BRF_Boleto_Notas[[#This Row],[DATA ]],"AAAA")</f>
        <v>2021</v>
      </c>
      <c r="N162" s="1" t="str">
        <f>UPPER(TEXT(BRF_Boleto_Notas[[#This Row],[DATA ]],"MMM"))</f>
        <v>SET</v>
      </c>
      <c r="O162" s="1" t="str">
        <f>TEXT(BRF_Boleto_Notas[[#This Row],[DATA VENCIMENTO]],"AAAA")</f>
        <v>2021</v>
      </c>
      <c r="P162" s="1" t="str">
        <f>UPPER(TEXT(BRF_Boleto_Notas[[#This Row],[DATA VENCIMENTO]],"MMM"))</f>
        <v>SET</v>
      </c>
      <c r="Q162" s="1" t="str">
        <f>IFERROR(INDEX(BRF_TIPO_SERV[DESCRIÇAO],MATCH(BRF_Boleto_Notas[[#This Row],[CAT]],BRF_TIPO_SERV[TIPOS DE SERV.],0)),"")</f>
        <v>FRETE EXTRAS</v>
      </c>
      <c r="R162" s="1">
        <f>IFERROR(INDEX(BRF_MÊS_NOTA[NUN_MÊS],MATCH(BRF_Boleto_Notas[[#This Row],[MÊS_VENC]],BRF_MÊS_NOTA[MÊS],0)),"")</f>
        <v>9</v>
      </c>
      <c r="S162" s="1" t="str">
        <f>IF(BRF_Boleto_Notas[[#This Row],[PAGO DIA]]="","",TEXT(BRF_Boleto_Notas[[#This Row],[PAGO DIA]],"AAAA"))</f>
        <v>2021</v>
      </c>
      <c r="T162" s="1" t="str">
        <f>UPPER(TEXT(BRF_Boleto_Notas[[#This Row],[PAGO DIA]],"MMM"))</f>
        <v>SET</v>
      </c>
    </row>
    <row r="163" spans="1:20" x14ac:dyDescent="0.2">
      <c r="A163" s="3">
        <v>44449</v>
      </c>
      <c r="B163" s="1" t="s">
        <v>1529</v>
      </c>
      <c r="C163" s="1" t="s">
        <v>1642</v>
      </c>
      <c r="D163" s="1" t="s">
        <v>1531</v>
      </c>
      <c r="E163" s="1" t="s">
        <v>85</v>
      </c>
      <c r="F163" s="3">
        <v>44459</v>
      </c>
      <c r="G163" s="1" t="s">
        <v>1653</v>
      </c>
      <c r="H163" s="1">
        <v>236</v>
      </c>
      <c r="I163" s="4">
        <v>3000</v>
      </c>
      <c r="J163" s="1" t="s">
        <v>224</v>
      </c>
      <c r="K163" s="3">
        <v>44459</v>
      </c>
      <c r="L163" s="1" t="s">
        <v>1338</v>
      </c>
      <c r="M163" s="1" t="str">
        <f>TEXT(BRF_Boleto_Notas[[#This Row],[DATA ]],"AAAA")</f>
        <v>2021</v>
      </c>
      <c r="N163" s="1" t="str">
        <f>UPPER(TEXT(BRF_Boleto_Notas[[#This Row],[DATA ]],"MMM"))</f>
        <v>SET</v>
      </c>
      <c r="O163" s="1" t="str">
        <f>TEXT(BRF_Boleto_Notas[[#This Row],[DATA VENCIMENTO]],"AAAA")</f>
        <v>2021</v>
      </c>
      <c r="P163" s="1" t="str">
        <f>UPPER(TEXT(BRF_Boleto_Notas[[#This Row],[DATA VENCIMENTO]],"MMM"))</f>
        <v>SET</v>
      </c>
      <c r="Q163" s="1" t="str">
        <f>IFERROR(INDEX(BRF_TIPO_SERV[DESCRIÇAO],MATCH(BRF_Boleto_Notas[[#This Row],[CAT]],BRF_TIPO_SERV[TIPOS DE SERV.],0)),"")</f>
        <v>VIAGEM</v>
      </c>
      <c r="R163" s="1">
        <f>IFERROR(INDEX(BRF_MÊS_NOTA[NUN_MÊS],MATCH(BRF_Boleto_Notas[[#This Row],[MÊS_VENC]],BRF_MÊS_NOTA[MÊS],0)),"")</f>
        <v>9</v>
      </c>
      <c r="S163" s="1" t="str">
        <f>IF(BRF_Boleto_Notas[[#This Row],[PAGO DIA]]="","",TEXT(BRF_Boleto_Notas[[#This Row],[PAGO DIA]],"AAAA"))</f>
        <v>2021</v>
      </c>
      <c r="T163" s="1" t="str">
        <f>UPPER(TEXT(BRF_Boleto_Notas[[#This Row],[PAGO DIA]],"MMM"))</f>
        <v>SET</v>
      </c>
    </row>
    <row r="164" spans="1:20" x14ac:dyDescent="0.2">
      <c r="A164" s="3">
        <v>44442</v>
      </c>
      <c r="B164" s="1" t="s">
        <v>1529</v>
      </c>
      <c r="C164" s="1" t="s">
        <v>2304</v>
      </c>
      <c r="D164" s="1" t="s">
        <v>1531</v>
      </c>
      <c r="E164" s="1" t="s">
        <v>94</v>
      </c>
      <c r="F164" s="3">
        <v>44462</v>
      </c>
      <c r="G164" s="1" t="s">
        <v>1654</v>
      </c>
      <c r="H164" s="1">
        <v>227</v>
      </c>
      <c r="I164" s="4">
        <v>3000</v>
      </c>
      <c r="J164" s="1" t="s">
        <v>224</v>
      </c>
      <c r="K164" s="3">
        <v>44462</v>
      </c>
      <c r="L164" s="1" t="s">
        <v>1338</v>
      </c>
      <c r="M164" s="1" t="str">
        <f>TEXT(BRF_Boleto_Notas[[#This Row],[DATA ]],"AAAA")</f>
        <v>2021</v>
      </c>
      <c r="N164" s="1" t="str">
        <f>UPPER(TEXT(BRF_Boleto_Notas[[#This Row],[DATA ]],"MMM"))</f>
        <v>SET</v>
      </c>
      <c r="O164" s="1" t="str">
        <f>TEXT(BRF_Boleto_Notas[[#This Row],[DATA VENCIMENTO]],"AAAA")</f>
        <v>2021</v>
      </c>
      <c r="P164" s="1" t="str">
        <f>UPPER(TEXT(BRF_Boleto_Notas[[#This Row],[DATA VENCIMENTO]],"MMM"))</f>
        <v>SET</v>
      </c>
      <c r="Q164" s="1" t="str">
        <f>IFERROR(INDEX(BRF_TIPO_SERV[DESCRIÇAO],MATCH(BRF_Boleto_Notas[[#This Row],[CAT]],BRF_TIPO_SERV[TIPOS DE SERV.],0)),"")</f>
        <v>VIAGEM</v>
      </c>
      <c r="R164" s="1">
        <f>IFERROR(INDEX(BRF_MÊS_NOTA[NUN_MÊS],MATCH(BRF_Boleto_Notas[[#This Row],[MÊS_VENC]],BRF_MÊS_NOTA[MÊS],0)),"")</f>
        <v>9</v>
      </c>
      <c r="S164" s="1" t="str">
        <f>IF(BRF_Boleto_Notas[[#This Row],[PAGO DIA]]="","",TEXT(BRF_Boleto_Notas[[#This Row],[PAGO DIA]],"AAAA"))</f>
        <v>2021</v>
      </c>
      <c r="T164" s="1" t="str">
        <f>UPPER(TEXT(BRF_Boleto_Notas[[#This Row],[PAGO DIA]],"MMM"))</f>
        <v>SET</v>
      </c>
    </row>
    <row r="165" spans="1:20" x14ac:dyDescent="0.2">
      <c r="A165" s="3">
        <v>44452</v>
      </c>
      <c r="B165" s="1" t="s">
        <v>1534</v>
      </c>
      <c r="C165" s="1" t="s">
        <v>1569</v>
      </c>
      <c r="D165" s="1" t="s">
        <v>1531</v>
      </c>
      <c r="E165" s="1" t="s">
        <v>1570</v>
      </c>
      <c r="F165" s="3">
        <v>44462</v>
      </c>
      <c r="G165" s="1" t="s">
        <v>1655</v>
      </c>
      <c r="H165" s="1">
        <v>237</v>
      </c>
      <c r="I165" s="4">
        <v>250</v>
      </c>
      <c r="J165" s="1" t="s">
        <v>224</v>
      </c>
      <c r="K165" s="3">
        <v>44462</v>
      </c>
      <c r="L165" s="1" t="s">
        <v>1338</v>
      </c>
      <c r="M165" s="1" t="str">
        <f>TEXT(BRF_Boleto_Notas[[#This Row],[DATA ]],"AAAA")</f>
        <v>2021</v>
      </c>
      <c r="N165" s="1" t="str">
        <f>UPPER(TEXT(BRF_Boleto_Notas[[#This Row],[DATA ]],"MMM"))</f>
        <v>SET</v>
      </c>
      <c r="O165" s="1" t="str">
        <f>TEXT(BRF_Boleto_Notas[[#This Row],[DATA VENCIMENTO]],"AAAA")</f>
        <v>2021</v>
      </c>
      <c r="P165" s="1" t="str">
        <f>UPPER(TEXT(BRF_Boleto_Notas[[#This Row],[DATA VENCIMENTO]],"MMM"))</f>
        <v>SET</v>
      </c>
      <c r="Q165" s="1" t="str">
        <f>IFERROR(INDEX(BRF_TIPO_SERV[DESCRIÇAO],MATCH(BRF_Boleto_Notas[[#This Row],[CAT]],BRF_TIPO_SERV[TIPOS DE SERV.],0)),"")</f>
        <v>FRETE EXTRAS</v>
      </c>
      <c r="R165" s="1">
        <f>IFERROR(INDEX(BRF_MÊS_NOTA[NUN_MÊS],MATCH(BRF_Boleto_Notas[[#This Row],[MÊS_VENC]],BRF_MÊS_NOTA[MÊS],0)),"")</f>
        <v>9</v>
      </c>
      <c r="S165" s="1" t="str">
        <f>IF(BRF_Boleto_Notas[[#This Row],[PAGO DIA]]="","",TEXT(BRF_Boleto_Notas[[#This Row],[PAGO DIA]],"AAAA"))</f>
        <v>2021</v>
      </c>
      <c r="T165" s="1" t="str">
        <f>UPPER(TEXT(BRF_Boleto_Notas[[#This Row],[PAGO DIA]],"MMM"))</f>
        <v>SET</v>
      </c>
    </row>
    <row r="166" spans="1:20" x14ac:dyDescent="0.2">
      <c r="A166" s="3">
        <v>44452</v>
      </c>
      <c r="B166" s="1" t="s">
        <v>1534</v>
      </c>
      <c r="C166" s="1" t="s">
        <v>1563</v>
      </c>
      <c r="D166" s="1" t="s">
        <v>1531</v>
      </c>
      <c r="E166" s="1" t="s">
        <v>1564</v>
      </c>
      <c r="F166" s="3">
        <v>44462</v>
      </c>
      <c r="G166" s="1" t="s">
        <v>1656</v>
      </c>
      <c r="H166" s="1">
        <v>238</v>
      </c>
      <c r="I166" s="4">
        <v>250</v>
      </c>
      <c r="J166" s="1" t="s">
        <v>224</v>
      </c>
      <c r="K166" s="3">
        <v>44462</v>
      </c>
      <c r="L166" s="1" t="s">
        <v>1338</v>
      </c>
      <c r="M166" s="1" t="str">
        <f>TEXT(BRF_Boleto_Notas[[#This Row],[DATA ]],"AAAA")</f>
        <v>2021</v>
      </c>
      <c r="N166" s="1" t="str">
        <f>UPPER(TEXT(BRF_Boleto_Notas[[#This Row],[DATA ]],"MMM"))</f>
        <v>SET</v>
      </c>
      <c r="O166" s="1" t="str">
        <f>TEXT(BRF_Boleto_Notas[[#This Row],[DATA VENCIMENTO]],"AAAA")</f>
        <v>2021</v>
      </c>
      <c r="P166" s="1" t="str">
        <f>UPPER(TEXT(BRF_Boleto_Notas[[#This Row],[DATA VENCIMENTO]],"MMM"))</f>
        <v>SET</v>
      </c>
      <c r="Q166" s="1" t="str">
        <f>IFERROR(INDEX(BRF_TIPO_SERV[DESCRIÇAO],MATCH(BRF_Boleto_Notas[[#This Row],[CAT]],BRF_TIPO_SERV[TIPOS DE SERV.],0)),"")</f>
        <v>FRETE EXTRAS</v>
      </c>
      <c r="R166" s="1">
        <f>IFERROR(INDEX(BRF_MÊS_NOTA[NUN_MÊS],MATCH(BRF_Boleto_Notas[[#This Row],[MÊS_VENC]],BRF_MÊS_NOTA[MÊS],0)),"")</f>
        <v>9</v>
      </c>
      <c r="S166" s="1" t="str">
        <f>IF(BRF_Boleto_Notas[[#This Row],[PAGO DIA]]="","",TEXT(BRF_Boleto_Notas[[#This Row],[PAGO DIA]],"AAAA"))</f>
        <v>2021</v>
      </c>
      <c r="T166" s="1" t="str">
        <f>UPPER(TEXT(BRF_Boleto_Notas[[#This Row],[PAGO DIA]],"MMM"))</f>
        <v>SET</v>
      </c>
    </row>
    <row r="167" spans="1:20" x14ac:dyDescent="0.2">
      <c r="A167" s="3">
        <v>44452</v>
      </c>
      <c r="B167" s="1" t="s">
        <v>1534</v>
      </c>
      <c r="C167" s="1" t="s">
        <v>1565</v>
      </c>
      <c r="D167" s="1" t="s">
        <v>1531</v>
      </c>
      <c r="E167" s="1" t="s">
        <v>1566</v>
      </c>
      <c r="F167" s="3">
        <v>44462</v>
      </c>
      <c r="G167" s="1" t="s">
        <v>1657</v>
      </c>
      <c r="H167" s="1">
        <v>239</v>
      </c>
      <c r="I167" s="4">
        <v>250</v>
      </c>
      <c r="J167" s="1" t="s">
        <v>224</v>
      </c>
      <c r="K167" s="3">
        <v>44462</v>
      </c>
      <c r="L167" s="1" t="s">
        <v>1338</v>
      </c>
      <c r="M167" s="1" t="str">
        <f>TEXT(BRF_Boleto_Notas[[#This Row],[DATA ]],"AAAA")</f>
        <v>2021</v>
      </c>
      <c r="N167" s="1" t="str">
        <f>UPPER(TEXT(BRF_Boleto_Notas[[#This Row],[DATA ]],"MMM"))</f>
        <v>SET</v>
      </c>
      <c r="O167" s="1" t="str">
        <f>TEXT(BRF_Boleto_Notas[[#This Row],[DATA VENCIMENTO]],"AAAA")</f>
        <v>2021</v>
      </c>
      <c r="P167" s="1" t="str">
        <f>UPPER(TEXT(BRF_Boleto_Notas[[#This Row],[DATA VENCIMENTO]],"MMM"))</f>
        <v>SET</v>
      </c>
      <c r="Q167" s="1" t="str">
        <f>IFERROR(INDEX(BRF_TIPO_SERV[DESCRIÇAO],MATCH(BRF_Boleto_Notas[[#This Row],[CAT]],BRF_TIPO_SERV[TIPOS DE SERV.],0)),"")</f>
        <v>FRETE EXTRAS</v>
      </c>
      <c r="R167" s="1">
        <f>IFERROR(INDEX(BRF_MÊS_NOTA[NUN_MÊS],MATCH(BRF_Boleto_Notas[[#This Row],[MÊS_VENC]],BRF_MÊS_NOTA[MÊS],0)),"")</f>
        <v>9</v>
      </c>
      <c r="S167" s="1" t="str">
        <f>IF(BRF_Boleto_Notas[[#This Row],[PAGO DIA]]="","",TEXT(BRF_Boleto_Notas[[#This Row],[PAGO DIA]],"AAAA"))</f>
        <v>2021</v>
      </c>
      <c r="T167" s="1" t="str">
        <f>UPPER(TEXT(BRF_Boleto_Notas[[#This Row],[PAGO DIA]],"MMM"))</f>
        <v>SET</v>
      </c>
    </row>
    <row r="168" spans="1:20" x14ac:dyDescent="0.2">
      <c r="A168" s="3">
        <v>44443</v>
      </c>
      <c r="B168" s="1" t="s">
        <v>1529</v>
      </c>
      <c r="C168" s="1" t="s">
        <v>1642</v>
      </c>
      <c r="D168" s="1" t="s">
        <v>1531</v>
      </c>
      <c r="E168" s="1" t="s">
        <v>85</v>
      </c>
      <c r="F168" s="3">
        <v>44463</v>
      </c>
      <c r="G168" s="1" t="s">
        <v>1658</v>
      </c>
      <c r="H168" s="1">
        <v>241</v>
      </c>
      <c r="I168" s="4">
        <v>3000</v>
      </c>
      <c r="J168" s="1" t="s">
        <v>224</v>
      </c>
      <c r="K168" s="3">
        <v>44463</v>
      </c>
      <c r="L168" s="1" t="s">
        <v>1338</v>
      </c>
      <c r="M168" s="1" t="str">
        <f>TEXT(BRF_Boleto_Notas[[#This Row],[DATA ]],"AAAA")</f>
        <v>2021</v>
      </c>
      <c r="N168" s="1" t="str">
        <f>UPPER(TEXT(BRF_Boleto_Notas[[#This Row],[DATA ]],"MMM"))</f>
        <v>SET</v>
      </c>
      <c r="O168" s="1" t="str">
        <f>TEXT(BRF_Boleto_Notas[[#This Row],[DATA VENCIMENTO]],"AAAA")</f>
        <v>2021</v>
      </c>
      <c r="P168" s="1" t="str">
        <f>UPPER(TEXT(BRF_Boleto_Notas[[#This Row],[DATA VENCIMENTO]],"MMM"))</f>
        <v>SET</v>
      </c>
      <c r="Q168" s="1" t="str">
        <f>IFERROR(INDEX(BRF_TIPO_SERV[DESCRIÇAO],MATCH(BRF_Boleto_Notas[[#This Row],[CAT]],BRF_TIPO_SERV[TIPOS DE SERV.],0)),"")</f>
        <v>VIAGEM</v>
      </c>
      <c r="R168" s="1">
        <f>IFERROR(INDEX(BRF_MÊS_NOTA[NUN_MÊS],MATCH(BRF_Boleto_Notas[[#This Row],[MÊS_VENC]],BRF_MÊS_NOTA[MÊS],0)),"")</f>
        <v>9</v>
      </c>
      <c r="S168" s="1" t="str">
        <f>IF(BRF_Boleto_Notas[[#This Row],[PAGO DIA]]="","",TEXT(BRF_Boleto_Notas[[#This Row],[PAGO DIA]],"AAAA"))</f>
        <v>2021</v>
      </c>
      <c r="T168" s="1" t="str">
        <f>UPPER(TEXT(BRF_Boleto_Notas[[#This Row],[PAGO DIA]],"MMM"))</f>
        <v>SET</v>
      </c>
    </row>
    <row r="169" spans="1:20" x14ac:dyDescent="0.2">
      <c r="A169" s="3">
        <v>44427</v>
      </c>
      <c r="B169" s="1" t="s">
        <v>1529</v>
      </c>
      <c r="C169" s="1" t="s">
        <v>1533</v>
      </c>
      <c r="D169" s="1" t="s">
        <v>1531</v>
      </c>
      <c r="E169" s="1" t="s">
        <v>85</v>
      </c>
      <c r="F169" s="3">
        <v>44463</v>
      </c>
      <c r="G169" s="1" t="s">
        <v>1659</v>
      </c>
      <c r="H169" s="1">
        <v>242</v>
      </c>
      <c r="I169" s="4">
        <v>4400</v>
      </c>
      <c r="J169" s="1" t="s">
        <v>224</v>
      </c>
      <c r="K169" s="3">
        <v>44463</v>
      </c>
      <c r="L169" s="1" t="s">
        <v>1338</v>
      </c>
      <c r="M169" s="1" t="str">
        <f>TEXT(BRF_Boleto_Notas[[#This Row],[DATA ]],"AAAA")</f>
        <v>2021</v>
      </c>
      <c r="N169" s="1" t="str">
        <f>UPPER(TEXT(BRF_Boleto_Notas[[#This Row],[DATA ]],"MMM"))</f>
        <v>AGO</v>
      </c>
      <c r="O169" s="1" t="str">
        <f>TEXT(BRF_Boleto_Notas[[#This Row],[DATA VENCIMENTO]],"AAAA")</f>
        <v>2021</v>
      </c>
      <c r="P169" s="1" t="str">
        <f>UPPER(TEXT(BRF_Boleto_Notas[[#This Row],[DATA VENCIMENTO]],"MMM"))</f>
        <v>SET</v>
      </c>
      <c r="Q169" s="1" t="str">
        <f>IFERROR(INDEX(BRF_TIPO_SERV[DESCRIÇAO],MATCH(BRF_Boleto_Notas[[#This Row],[CAT]],BRF_TIPO_SERV[TIPOS DE SERV.],0)),"")</f>
        <v>VIAGEM</v>
      </c>
      <c r="R169" s="1">
        <f>IFERROR(INDEX(BRF_MÊS_NOTA[NUN_MÊS],MATCH(BRF_Boleto_Notas[[#This Row],[MÊS_VENC]],BRF_MÊS_NOTA[MÊS],0)),"")</f>
        <v>9</v>
      </c>
      <c r="S169" s="1" t="str">
        <f>IF(BRF_Boleto_Notas[[#This Row],[PAGO DIA]]="","",TEXT(BRF_Boleto_Notas[[#This Row],[PAGO DIA]],"AAAA"))</f>
        <v>2021</v>
      </c>
      <c r="T169" s="1" t="str">
        <f>UPPER(TEXT(BRF_Boleto_Notas[[#This Row],[PAGO DIA]],"MMM"))</f>
        <v>SET</v>
      </c>
    </row>
    <row r="170" spans="1:20" x14ac:dyDescent="0.2">
      <c r="A170" s="3">
        <v>44433</v>
      </c>
      <c r="B170" s="1" t="s">
        <v>1547</v>
      </c>
      <c r="C170" s="1" t="s">
        <v>1579</v>
      </c>
      <c r="D170" s="1" t="s">
        <v>1128</v>
      </c>
      <c r="E170" s="1" t="s">
        <v>681</v>
      </c>
      <c r="F170" s="3">
        <v>44466</v>
      </c>
      <c r="G170" s="1" t="s">
        <v>1580</v>
      </c>
      <c r="H170" s="1">
        <v>218</v>
      </c>
      <c r="I170" s="4">
        <v>1870</v>
      </c>
      <c r="J170" s="1" t="s">
        <v>224</v>
      </c>
      <c r="K170" s="3">
        <v>44466</v>
      </c>
      <c r="L170" s="1" t="s">
        <v>1338</v>
      </c>
      <c r="M170" s="1" t="str">
        <f>TEXT(BRF_Boleto_Notas[[#This Row],[DATA ]],"AAAA")</f>
        <v>2021</v>
      </c>
      <c r="N170" s="1" t="str">
        <f>UPPER(TEXT(BRF_Boleto_Notas[[#This Row],[DATA ]],"MMM"))</f>
        <v>AGO</v>
      </c>
      <c r="O170" s="1" t="str">
        <f>TEXT(BRF_Boleto_Notas[[#This Row],[DATA VENCIMENTO]],"AAAA")</f>
        <v>2021</v>
      </c>
      <c r="P170" s="1" t="str">
        <f>UPPER(TEXT(BRF_Boleto_Notas[[#This Row],[DATA VENCIMENTO]],"MMM"))</f>
        <v>SET</v>
      </c>
      <c r="Q170" s="1" t="str">
        <f>IFERROR(INDEX(BRF_TIPO_SERV[DESCRIÇAO],MATCH(BRF_Boleto_Notas[[#This Row],[CAT]],BRF_TIPO_SERV[TIPOS DE SERV.],0)),"")</f>
        <v>HABIBS</v>
      </c>
      <c r="R170" s="1">
        <f>IFERROR(INDEX(BRF_MÊS_NOTA[NUN_MÊS],MATCH(BRF_Boleto_Notas[[#This Row],[MÊS_VENC]],BRF_MÊS_NOTA[MÊS],0)),"")</f>
        <v>9</v>
      </c>
      <c r="S170" s="1" t="str">
        <f>IF(BRF_Boleto_Notas[[#This Row],[PAGO DIA]]="","",TEXT(BRF_Boleto_Notas[[#This Row],[PAGO DIA]],"AAAA"))</f>
        <v>2021</v>
      </c>
      <c r="T170" s="1" t="str">
        <f>UPPER(TEXT(BRF_Boleto_Notas[[#This Row],[PAGO DIA]],"MMM"))</f>
        <v>SET</v>
      </c>
    </row>
    <row r="171" spans="1:20" x14ac:dyDescent="0.2">
      <c r="A171" s="3">
        <v>44445</v>
      </c>
      <c r="B171" s="1" t="s">
        <v>1529</v>
      </c>
      <c r="C171" s="1" t="s">
        <v>2304</v>
      </c>
      <c r="D171" s="1" t="s">
        <v>1531</v>
      </c>
      <c r="E171" s="1" t="s">
        <v>94</v>
      </c>
      <c r="F171" s="3">
        <v>44466</v>
      </c>
      <c r="G171" s="1" t="s">
        <v>1660</v>
      </c>
      <c r="H171" s="1">
        <v>228</v>
      </c>
      <c r="I171" s="4">
        <v>3000</v>
      </c>
      <c r="J171" s="1" t="s">
        <v>224</v>
      </c>
      <c r="K171" s="3">
        <v>44466</v>
      </c>
      <c r="L171" s="1" t="s">
        <v>1338</v>
      </c>
      <c r="M171" s="1" t="str">
        <f>TEXT(BRF_Boleto_Notas[[#This Row],[DATA ]],"AAAA")</f>
        <v>2021</v>
      </c>
      <c r="N171" s="1" t="str">
        <f>UPPER(TEXT(BRF_Boleto_Notas[[#This Row],[DATA ]],"MMM"))</f>
        <v>SET</v>
      </c>
      <c r="O171" s="1" t="str">
        <f>TEXT(BRF_Boleto_Notas[[#This Row],[DATA VENCIMENTO]],"AAAA")</f>
        <v>2021</v>
      </c>
      <c r="P171" s="1" t="str">
        <f>UPPER(TEXT(BRF_Boleto_Notas[[#This Row],[DATA VENCIMENTO]],"MMM"))</f>
        <v>SET</v>
      </c>
      <c r="Q171" s="1" t="str">
        <f>IFERROR(INDEX(BRF_TIPO_SERV[DESCRIÇAO],MATCH(BRF_Boleto_Notas[[#This Row],[CAT]],BRF_TIPO_SERV[TIPOS DE SERV.],0)),"")</f>
        <v>VIAGEM</v>
      </c>
      <c r="R171" s="1">
        <f>IFERROR(INDEX(BRF_MÊS_NOTA[NUN_MÊS],MATCH(BRF_Boleto_Notas[[#This Row],[MÊS_VENC]],BRF_MÊS_NOTA[MÊS],0)),"")</f>
        <v>9</v>
      </c>
      <c r="S171" s="1" t="str">
        <f>IF(BRF_Boleto_Notas[[#This Row],[PAGO DIA]]="","",TEXT(BRF_Boleto_Notas[[#This Row],[PAGO DIA]],"AAAA"))</f>
        <v>2021</v>
      </c>
      <c r="T171" s="1" t="str">
        <f>UPPER(TEXT(BRF_Boleto_Notas[[#This Row],[PAGO DIA]],"MMM"))</f>
        <v>SET</v>
      </c>
    </row>
    <row r="172" spans="1:20" x14ac:dyDescent="0.2">
      <c r="A172" s="3">
        <v>44454</v>
      </c>
      <c r="B172" s="1" t="s">
        <v>1529</v>
      </c>
      <c r="C172" s="1" t="s">
        <v>1594</v>
      </c>
      <c r="D172" s="1" t="s">
        <v>1531</v>
      </c>
      <c r="E172" s="1" t="s">
        <v>85</v>
      </c>
      <c r="F172" s="3">
        <v>44466</v>
      </c>
      <c r="G172" s="1" t="s">
        <v>1661</v>
      </c>
      <c r="H172" s="1">
        <v>243</v>
      </c>
      <c r="I172" s="4">
        <v>6000</v>
      </c>
      <c r="J172" s="1" t="s">
        <v>224</v>
      </c>
      <c r="K172" s="3">
        <v>44466</v>
      </c>
      <c r="L172" s="1" t="s">
        <v>1338</v>
      </c>
      <c r="M172" s="1" t="str">
        <f>TEXT(BRF_Boleto_Notas[[#This Row],[DATA ]],"AAAA")</f>
        <v>2021</v>
      </c>
      <c r="N172" s="1" t="str">
        <f>UPPER(TEXT(BRF_Boleto_Notas[[#This Row],[DATA ]],"MMM"))</f>
        <v>SET</v>
      </c>
      <c r="O172" s="1" t="str">
        <f>TEXT(BRF_Boleto_Notas[[#This Row],[DATA VENCIMENTO]],"AAAA")</f>
        <v>2021</v>
      </c>
      <c r="P172" s="1" t="str">
        <f>UPPER(TEXT(BRF_Boleto_Notas[[#This Row],[DATA VENCIMENTO]],"MMM"))</f>
        <v>SET</v>
      </c>
      <c r="Q172" s="1" t="str">
        <f>IFERROR(INDEX(BRF_TIPO_SERV[DESCRIÇAO],MATCH(BRF_Boleto_Notas[[#This Row],[CAT]],BRF_TIPO_SERV[TIPOS DE SERV.],0)),"")</f>
        <v>VIAGEM</v>
      </c>
      <c r="R172" s="1">
        <f>IFERROR(INDEX(BRF_MÊS_NOTA[NUN_MÊS],MATCH(BRF_Boleto_Notas[[#This Row],[MÊS_VENC]],BRF_MÊS_NOTA[MÊS],0)),"")</f>
        <v>9</v>
      </c>
      <c r="S172" s="1" t="str">
        <f>IF(BRF_Boleto_Notas[[#This Row],[PAGO DIA]]="","",TEXT(BRF_Boleto_Notas[[#This Row],[PAGO DIA]],"AAAA"))</f>
        <v>2021</v>
      </c>
      <c r="T172" s="1" t="str">
        <f>UPPER(TEXT(BRF_Boleto_Notas[[#This Row],[PAGO DIA]],"MMM"))</f>
        <v>SET</v>
      </c>
    </row>
    <row r="173" spans="1:20" x14ac:dyDescent="0.2">
      <c r="A173" s="3">
        <v>44454</v>
      </c>
      <c r="B173" s="1" t="s">
        <v>1529</v>
      </c>
      <c r="C173" s="1" t="s">
        <v>1638</v>
      </c>
      <c r="D173" s="1" t="s">
        <v>1531</v>
      </c>
      <c r="E173" s="1" t="s">
        <v>85</v>
      </c>
      <c r="F173" s="3">
        <v>44466</v>
      </c>
      <c r="G173" s="1" t="s">
        <v>1662</v>
      </c>
      <c r="H173" s="1">
        <v>244</v>
      </c>
      <c r="I173" s="4">
        <v>1100</v>
      </c>
      <c r="J173" s="1" t="s">
        <v>224</v>
      </c>
      <c r="K173" s="3">
        <v>44466</v>
      </c>
      <c r="L173" s="1" t="s">
        <v>1338</v>
      </c>
      <c r="M173" s="1" t="str">
        <f>TEXT(BRF_Boleto_Notas[[#This Row],[DATA ]],"AAAA")</f>
        <v>2021</v>
      </c>
      <c r="N173" s="1" t="str">
        <f>UPPER(TEXT(BRF_Boleto_Notas[[#This Row],[DATA ]],"MMM"))</f>
        <v>SET</v>
      </c>
      <c r="O173" s="1" t="str">
        <f>TEXT(BRF_Boleto_Notas[[#This Row],[DATA VENCIMENTO]],"AAAA")</f>
        <v>2021</v>
      </c>
      <c r="P173" s="1" t="str">
        <f>UPPER(TEXT(BRF_Boleto_Notas[[#This Row],[DATA VENCIMENTO]],"MMM"))</f>
        <v>SET</v>
      </c>
      <c r="Q173" s="1" t="str">
        <f>IFERROR(INDEX(BRF_TIPO_SERV[DESCRIÇAO],MATCH(BRF_Boleto_Notas[[#This Row],[CAT]],BRF_TIPO_SERV[TIPOS DE SERV.],0)),"")</f>
        <v>VIAGEM</v>
      </c>
      <c r="R173" s="1">
        <f>IFERROR(INDEX(BRF_MÊS_NOTA[NUN_MÊS],MATCH(BRF_Boleto_Notas[[#This Row],[MÊS_VENC]],BRF_MÊS_NOTA[MÊS],0)),"")</f>
        <v>9</v>
      </c>
      <c r="S173" s="1" t="str">
        <f>IF(BRF_Boleto_Notas[[#This Row],[PAGO DIA]]="","",TEXT(BRF_Boleto_Notas[[#This Row],[PAGO DIA]],"AAAA"))</f>
        <v>2021</v>
      </c>
      <c r="T173" s="1" t="str">
        <f>UPPER(TEXT(BRF_Boleto_Notas[[#This Row],[PAGO DIA]],"MMM"))</f>
        <v>SET</v>
      </c>
    </row>
    <row r="174" spans="1:20" x14ac:dyDescent="0.2">
      <c r="A174" s="3">
        <v>44457</v>
      </c>
      <c r="B174" s="1" t="s">
        <v>1529</v>
      </c>
      <c r="C174" s="1" t="s">
        <v>1642</v>
      </c>
      <c r="D174" s="1" t="s">
        <v>1531</v>
      </c>
      <c r="E174" s="1" t="s">
        <v>85</v>
      </c>
      <c r="F174" s="3">
        <v>44467</v>
      </c>
      <c r="G174" s="1" t="s">
        <v>1663</v>
      </c>
      <c r="H174" s="1">
        <v>247</v>
      </c>
      <c r="I174" s="4">
        <v>3000</v>
      </c>
      <c r="J174" s="1" t="s">
        <v>224</v>
      </c>
      <c r="K174" s="3">
        <v>44476</v>
      </c>
      <c r="L174" s="1" t="s">
        <v>1338</v>
      </c>
      <c r="M174" s="1" t="str">
        <f>TEXT(BRF_Boleto_Notas[[#This Row],[DATA ]],"AAAA")</f>
        <v>2021</v>
      </c>
      <c r="N174" s="1" t="str">
        <f>UPPER(TEXT(BRF_Boleto_Notas[[#This Row],[DATA ]],"MMM"))</f>
        <v>SET</v>
      </c>
      <c r="O174" s="1" t="str">
        <f>TEXT(BRF_Boleto_Notas[[#This Row],[DATA VENCIMENTO]],"AAAA")</f>
        <v>2021</v>
      </c>
      <c r="P174" s="1" t="str">
        <f>UPPER(TEXT(BRF_Boleto_Notas[[#This Row],[DATA VENCIMENTO]],"MMM"))</f>
        <v>SET</v>
      </c>
      <c r="Q174" s="1" t="str">
        <f>IFERROR(INDEX(BRF_TIPO_SERV[DESCRIÇAO],MATCH(BRF_Boleto_Notas[[#This Row],[CAT]],BRF_TIPO_SERV[TIPOS DE SERV.],0)),"")</f>
        <v>VIAGEM</v>
      </c>
      <c r="R174" s="1">
        <f>IFERROR(INDEX(BRF_MÊS_NOTA[NUN_MÊS],MATCH(BRF_Boleto_Notas[[#This Row],[MÊS_VENC]],BRF_MÊS_NOTA[MÊS],0)),"")</f>
        <v>9</v>
      </c>
      <c r="S174" s="1" t="str">
        <f>IF(BRF_Boleto_Notas[[#This Row],[PAGO DIA]]="","",TEXT(BRF_Boleto_Notas[[#This Row],[PAGO DIA]],"AAAA"))</f>
        <v>2021</v>
      </c>
      <c r="T174" s="1" t="str">
        <f>UPPER(TEXT(BRF_Boleto_Notas[[#This Row],[PAGO DIA]],"MMM"))</f>
        <v>OUT</v>
      </c>
    </row>
    <row r="175" spans="1:20" x14ac:dyDescent="0.2">
      <c r="A175" s="3">
        <v>44448</v>
      </c>
      <c r="B175" s="1" t="s">
        <v>1529</v>
      </c>
      <c r="C175" s="1" t="s">
        <v>2304</v>
      </c>
      <c r="D175" s="1" t="s">
        <v>1531</v>
      </c>
      <c r="E175" s="1" t="s">
        <v>94</v>
      </c>
      <c r="F175" s="3">
        <v>44468</v>
      </c>
      <c r="G175" s="1" t="s">
        <v>1664</v>
      </c>
      <c r="H175" s="1">
        <v>235</v>
      </c>
      <c r="I175" s="4">
        <v>3000</v>
      </c>
      <c r="J175" s="1" t="s">
        <v>224</v>
      </c>
      <c r="K175" s="3">
        <v>44488</v>
      </c>
      <c r="L175" s="1" t="s">
        <v>1338</v>
      </c>
      <c r="M175" s="1" t="str">
        <f>TEXT(BRF_Boleto_Notas[[#This Row],[DATA ]],"AAAA")</f>
        <v>2021</v>
      </c>
      <c r="N175" s="1" t="str">
        <f>UPPER(TEXT(BRF_Boleto_Notas[[#This Row],[DATA ]],"MMM"))</f>
        <v>SET</v>
      </c>
      <c r="O175" s="1" t="str">
        <f>TEXT(BRF_Boleto_Notas[[#This Row],[DATA VENCIMENTO]],"AAAA")</f>
        <v>2021</v>
      </c>
      <c r="P175" s="1" t="str">
        <f>UPPER(TEXT(BRF_Boleto_Notas[[#This Row],[DATA VENCIMENTO]],"MMM"))</f>
        <v>SET</v>
      </c>
      <c r="Q175" s="1" t="str">
        <f>IFERROR(INDEX(BRF_TIPO_SERV[DESCRIÇAO],MATCH(BRF_Boleto_Notas[[#This Row],[CAT]],BRF_TIPO_SERV[TIPOS DE SERV.],0)),"")</f>
        <v>VIAGEM</v>
      </c>
      <c r="R175" s="1">
        <f>IFERROR(INDEX(BRF_MÊS_NOTA[NUN_MÊS],MATCH(BRF_Boleto_Notas[[#This Row],[MÊS_VENC]],BRF_MÊS_NOTA[MÊS],0)),"")</f>
        <v>9</v>
      </c>
      <c r="S175" s="1" t="str">
        <f>IF(BRF_Boleto_Notas[[#This Row],[PAGO DIA]]="","",TEXT(BRF_Boleto_Notas[[#This Row],[PAGO DIA]],"AAAA"))</f>
        <v>2021</v>
      </c>
      <c r="T175" s="1" t="str">
        <f>UPPER(TEXT(BRF_Boleto_Notas[[#This Row],[PAGO DIA]],"MMM"))</f>
        <v>OUT</v>
      </c>
    </row>
    <row r="176" spans="1:20" x14ac:dyDescent="0.2">
      <c r="A176" s="3">
        <v>44463</v>
      </c>
      <c r="B176" s="1" t="s">
        <v>1547</v>
      </c>
      <c r="C176" s="1" t="s">
        <v>1548</v>
      </c>
      <c r="D176" s="1" t="s">
        <v>1531</v>
      </c>
      <c r="E176" s="1" t="s">
        <v>1543</v>
      </c>
      <c r="F176" s="3">
        <v>44474</v>
      </c>
      <c r="G176" s="1">
        <v>202</v>
      </c>
      <c r="H176" s="1">
        <v>248</v>
      </c>
      <c r="I176" s="4">
        <v>4000</v>
      </c>
      <c r="J176" s="1" t="s">
        <v>224</v>
      </c>
      <c r="K176" s="3">
        <v>44474</v>
      </c>
      <c r="L176" s="1" t="s">
        <v>1338</v>
      </c>
      <c r="M176" s="1" t="str">
        <f>TEXT(BRF_Boleto_Notas[[#This Row],[DATA ]],"AAAA")</f>
        <v>2021</v>
      </c>
      <c r="N176" s="1" t="str">
        <f>UPPER(TEXT(BRF_Boleto_Notas[[#This Row],[DATA ]],"MMM"))</f>
        <v>SET</v>
      </c>
      <c r="O176" s="1" t="str">
        <f>TEXT(BRF_Boleto_Notas[[#This Row],[DATA VENCIMENTO]],"AAAA")</f>
        <v>2021</v>
      </c>
      <c r="P176" s="1" t="str">
        <f>UPPER(TEXT(BRF_Boleto_Notas[[#This Row],[DATA VENCIMENTO]],"MMM"))</f>
        <v>OUT</v>
      </c>
      <c r="Q176" s="1" t="str">
        <f>IFERROR(INDEX(BRF_TIPO_SERV[DESCRIÇAO],MATCH(BRF_Boleto_Notas[[#This Row],[CAT]],BRF_TIPO_SERV[TIPOS DE SERV.],0)),"")</f>
        <v>HABIBS</v>
      </c>
      <c r="R176" s="1">
        <f>IFERROR(INDEX(BRF_MÊS_NOTA[NUN_MÊS],MATCH(BRF_Boleto_Notas[[#This Row],[MÊS_VENC]],BRF_MÊS_NOTA[MÊS],0)),"")</f>
        <v>10</v>
      </c>
      <c r="S176" s="1" t="str">
        <f>IF(BRF_Boleto_Notas[[#This Row],[PAGO DIA]]="","",TEXT(BRF_Boleto_Notas[[#This Row],[PAGO DIA]],"AAAA"))</f>
        <v>2021</v>
      </c>
      <c r="T176" s="1" t="str">
        <f>UPPER(TEXT(BRF_Boleto_Notas[[#This Row],[PAGO DIA]],"MMM"))</f>
        <v>OUT</v>
      </c>
    </row>
    <row r="177" spans="1:20" x14ac:dyDescent="0.2">
      <c r="A177" s="3">
        <v>44463</v>
      </c>
      <c r="B177" s="1" t="s">
        <v>1547</v>
      </c>
      <c r="C177" s="1" t="s">
        <v>3319</v>
      </c>
      <c r="D177" s="1" t="s">
        <v>1531</v>
      </c>
      <c r="E177" s="1" t="s">
        <v>1550</v>
      </c>
      <c r="F177" s="3">
        <v>44474</v>
      </c>
      <c r="G177" s="1">
        <v>203</v>
      </c>
      <c r="H177" s="1">
        <v>249</v>
      </c>
      <c r="I177" s="4">
        <v>5330</v>
      </c>
      <c r="J177" s="1" t="s">
        <v>224</v>
      </c>
      <c r="K177" s="3">
        <v>44474</v>
      </c>
      <c r="L177" s="1" t="s">
        <v>1338</v>
      </c>
      <c r="M177" s="1" t="str">
        <f>TEXT(BRF_Boleto_Notas[[#This Row],[DATA ]],"AAAA")</f>
        <v>2021</v>
      </c>
      <c r="N177" s="1" t="str">
        <f>UPPER(TEXT(BRF_Boleto_Notas[[#This Row],[DATA ]],"MMM"))</f>
        <v>SET</v>
      </c>
      <c r="O177" s="1" t="str">
        <f>TEXT(BRF_Boleto_Notas[[#This Row],[DATA VENCIMENTO]],"AAAA")</f>
        <v>2021</v>
      </c>
      <c r="P177" s="1" t="str">
        <f>UPPER(TEXT(BRF_Boleto_Notas[[#This Row],[DATA VENCIMENTO]],"MMM"))</f>
        <v>OUT</v>
      </c>
      <c r="Q177" s="1" t="str">
        <f>IFERROR(INDEX(BRF_TIPO_SERV[DESCRIÇAO],MATCH(BRF_Boleto_Notas[[#This Row],[CAT]],BRF_TIPO_SERV[TIPOS DE SERV.],0)),"")</f>
        <v>HABIBS</v>
      </c>
      <c r="R177" s="1">
        <f>IFERROR(INDEX(BRF_MÊS_NOTA[NUN_MÊS],MATCH(BRF_Boleto_Notas[[#This Row],[MÊS_VENC]],BRF_MÊS_NOTA[MÊS],0)),"")</f>
        <v>10</v>
      </c>
      <c r="S177" s="1" t="str">
        <f>IF(BRF_Boleto_Notas[[#This Row],[PAGO DIA]]="","",TEXT(BRF_Boleto_Notas[[#This Row],[PAGO DIA]],"AAAA"))</f>
        <v>2021</v>
      </c>
      <c r="T177" s="1" t="str">
        <f>UPPER(TEXT(BRF_Boleto_Notas[[#This Row],[PAGO DIA]],"MMM"))</f>
        <v>OUT</v>
      </c>
    </row>
    <row r="178" spans="1:20" x14ac:dyDescent="0.2">
      <c r="A178" s="3">
        <v>44463</v>
      </c>
      <c r="B178" s="1" t="s">
        <v>1547</v>
      </c>
      <c r="C178" s="1" t="s">
        <v>1551</v>
      </c>
      <c r="D178" s="1" t="s">
        <v>1531</v>
      </c>
      <c r="E178" s="1" t="s">
        <v>1552</v>
      </c>
      <c r="F178" s="3">
        <v>44474</v>
      </c>
      <c r="G178" s="1">
        <v>204</v>
      </c>
      <c r="H178" s="1">
        <v>250</v>
      </c>
      <c r="I178" s="4">
        <v>4930</v>
      </c>
      <c r="J178" s="1" t="s">
        <v>224</v>
      </c>
      <c r="K178" s="3">
        <v>44474</v>
      </c>
      <c r="L178" s="1" t="s">
        <v>1338</v>
      </c>
      <c r="M178" s="1" t="str">
        <f>TEXT(BRF_Boleto_Notas[[#This Row],[DATA ]],"AAAA")</f>
        <v>2021</v>
      </c>
      <c r="N178" s="1" t="str">
        <f>UPPER(TEXT(BRF_Boleto_Notas[[#This Row],[DATA ]],"MMM"))</f>
        <v>SET</v>
      </c>
      <c r="O178" s="1" t="str">
        <f>TEXT(BRF_Boleto_Notas[[#This Row],[DATA VENCIMENTO]],"AAAA")</f>
        <v>2021</v>
      </c>
      <c r="P178" s="1" t="str">
        <f>UPPER(TEXT(BRF_Boleto_Notas[[#This Row],[DATA VENCIMENTO]],"MMM"))</f>
        <v>OUT</v>
      </c>
      <c r="Q178" s="1" t="str">
        <f>IFERROR(INDEX(BRF_TIPO_SERV[DESCRIÇAO],MATCH(BRF_Boleto_Notas[[#This Row],[CAT]],BRF_TIPO_SERV[TIPOS DE SERV.],0)),"")</f>
        <v>HABIBS</v>
      </c>
      <c r="R178" s="1">
        <f>IFERROR(INDEX(BRF_MÊS_NOTA[NUN_MÊS],MATCH(BRF_Boleto_Notas[[#This Row],[MÊS_VENC]],BRF_MÊS_NOTA[MÊS],0)),"")</f>
        <v>10</v>
      </c>
      <c r="S178" s="1" t="str">
        <f>IF(BRF_Boleto_Notas[[#This Row],[PAGO DIA]]="","",TEXT(BRF_Boleto_Notas[[#This Row],[PAGO DIA]],"AAAA"))</f>
        <v>2021</v>
      </c>
      <c r="T178" s="1" t="str">
        <f>UPPER(TEXT(BRF_Boleto_Notas[[#This Row],[PAGO DIA]],"MMM"))</f>
        <v>OUT</v>
      </c>
    </row>
    <row r="179" spans="1:20" x14ac:dyDescent="0.2">
      <c r="A179" s="3">
        <v>44463</v>
      </c>
      <c r="B179" s="1" t="s">
        <v>1547</v>
      </c>
      <c r="C179" s="1" t="s">
        <v>1553</v>
      </c>
      <c r="D179" s="1" t="s">
        <v>1531</v>
      </c>
      <c r="E179" s="1" t="s">
        <v>1554</v>
      </c>
      <c r="F179" s="3">
        <v>44474</v>
      </c>
      <c r="G179" s="1">
        <v>205</v>
      </c>
      <c r="H179" s="1">
        <v>251</v>
      </c>
      <c r="I179" s="4">
        <v>3360</v>
      </c>
      <c r="J179" s="1" t="s">
        <v>224</v>
      </c>
      <c r="K179" s="3">
        <v>44474</v>
      </c>
      <c r="L179" s="1" t="s">
        <v>1338</v>
      </c>
      <c r="M179" s="1" t="str">
        <f>TEXT(BRF_Boleto_Notas[[#This Row],[DATA ]],"AAAA")</f>
        <v>2021</v>
      </c>
      <c r="N179" s="1" t="str">
        <f>UPPER(TEXT(BRF_Boleto_Notas[[#This Row],[DATA ]],"MMM"))</f>
        <v>SET</v>
      </c>
      <c r="O179" s="1" t="str">
        <f>TEXT(BRF_Boleto_Notas[[#This Row],[DATA VENCIMENTO]],"AAAA")</f>
        <v>2021</v>
      </c>
      <c r="P179" s="1" t="str">
        <f>UPPER(TEXT(BRF_Boleto_Notas[[#This Row],[DATA VENCIMENTO]],"MMM"))</f>
        <v>OUT</v>
      </c>
      <c r="Q179" s="1" t="str">
        <f>IFERROR(INDEX(BRF_TIPO_SERV[DESCRIÇAO],MATCH(BRF_Boleto_Notas[[#This Row],[CAT]],BRF_TIPO_SERV[TIPOS DE SERV.],0)),"")</f>
        <v>HABIBS</v>
      </c>
      <c r="R179" s="1">
        <f>IFERROR(INDEX(BRF_MÊS_NOTA[NUN_MÊS],MATCH(BRF_Boleto_Notas[[#This Row],[MÊS_VENC]],BRF_MÊS_NOTA[MÊS],0)),"")</f>
        <v>10</v>
      </c>
      <c r="S179" s="1" t="str">
        <f>IF(BRF_Boleto_Notas[[#This Row],[PAGO DIA]]="","",TEXT(BRF_Boleto_Notas[[#This Row],[PAGO DIA]],"AAAA"))</f>
        <v>2021</v>
      </c>
      <c r="T179" s="1" t="str">
        <f>UPPER(TEXT(BRF_Boleto_Notas[[#This Row],[PAGO DIA]],"MMM"))</f>
        <v>OUT</v>
      </c>
    </row>
    <row r="180" spans="1:20" x14ac:dyDescent="0.2">
      <c r="A180" s="3">
        <v>44463</v>
      </c>
      <c r="B180" s="1" t="s">
        <v>1547</v>
      </c>
      <c r="C180" s="1" t="s">
        <v>1555</v>
      </c>
      <c r="D180" s="1" t="s">
        <v>1556</v>
      </c>
      <c r="E180" s="1" t="s">
        <v>1557</v>
      </c>
      <c r="F180" s="3">
        <v>44474</v>
      </c>
      <c r="G180" s="1">
        <v>206</v>
      </c>
      <c r="H180" s="1">
        <v>252</v>
      </c>
      <c r="I180" s="4">
        <v>3794</v>
      </c>
      <c r="J180" s="1" t="s">
        <v>224</v>
      </c>
      <c r="K180" s="3">
        <v>44474</v>
      </c>
      <c r="L180" s="1" t="s">
        <v>1338</v>
      </c>
      <c r="M180" s="1" t="str">
        <f>TEXT(BRF_Boleto_Notas[[#This Row],[DATA ]],"AAAA")</f>
        <v>2021</v>
      </c>
      <c r="N180" s="1" t="str">
        <f>UPPER(TEXT(BRF_Boleto_Notas[[#This Row],[DATA ]],"MMM"))</f>
        <v>SET</v>
      </c>
      <c r="O180" s="1" t="str">
        <f>TEXT(BRF_Boleto_Notas[[#This Row],[DATA VENCIMENTO]],"AAAA")</f>
        <v>2021</v>
      </c>
      <c r="P180" s="1" t="str">
        <f>UPPER(TEXT(BRF_Boleto_Notas[[#This Row],[DATA VENCIMENTO]],"MMM"))</f>
        <v>OUT</v>
      </c>
      <c r="Q180" s="1" t="str">
        <f>IFERROR(INDEX(BRF_TIPO_SERV[DESCRIÇAO],MATCH(BRF_Boleto_Notas[[#This Row],[CAT]],BRF_TIPO_SERV[TIPOS DE SERV.],0)),"")</f>
        <v>HABIBS</v>
      </c>
      <c r="R180" s="1">
        <f>IFERROR(INDEX(BRF_MÊS_NOTA[NUN_MÊS],MATCH(BRF_Boleto_Notas[[#This Row],[MÊS_VENC]],BRF_MÊS_NOTA[MÊS],0)),"")</f>
        <v>10</v>
      </c>
      <c r="S180" s="1" t="str">
        <f>IF(BRF_Boleto_Notas[[#This Row],[PAGO DIA]]="","",TEXT(BRF_Boleto_Notas[[#This Row],[PAGO DIA]],"AAAA"))</f>
        <v>2021</v>
      </c>
      <c r="T180" s="1" t="str">
        <f>UPPER(TEXT(BRF_Boleto_Notas[[#This Row],[PAGO DIA]],"MMM"))</f>
        <v>OUT</v>
      </c>
    </row>
    <row r="181" spans="1:20" x14ac:dyDescent="0.2">
      <c r="A181" s="3">
        <v>44463</v>
      </c>
      <c r="B181" s="1" t="s">
        <v>1547</v>
      </c>
      <c r="C181" s="1" t="s">
        <v>1558</v>
      </c>
      <c r="D181" s="1" t="s">
        <v>1531</v>
      </c>
      <c r="E181" s="1" t="s">
        <v>1559</v>
      </c>
      <c r="F181" s="3">
        <v>44474</v>
      </c>
      <c r="G181" s="1">
        <v>207</v>
      </c>
      <c r="H181" s="1">
        <v>253</v>
      </c>
      <c r="I181" s="4">
        <v>5255</v>
      </c>
      <c r="J181" s="1" t="s">
        <v>224</v>
      </c>
      <c r="K181" s="3">
        <v>44474</v>
      </c>
      <c r="L181" s="1" t="s">
        <v>1338</v>
      </c>
      <c r="M181" s="1" t="str">
        <f>TEXT(BRF_Boleto_Notas[[#This Row],[DATA ]],"AAAA")</f>
        <v>2021</v>
      </c>
      <c r="N181" s="1" t="str">
        <f>UPPER(TEXT(BRF_Boleto_Notas[[#This Row],[DATA ]],"MMM"))</f>
        <v>SET</v>
      </c>
      <c r="O181" s="1" t="str">
        <f>TEXT(BRF_Boleto_Notas[[#This Row],[DATA VENCIMENTO]],"AAAA")</f>
        <v>2021</v>
      </c>
      <c r="P181" s="1" t="str">
        <f>UPPER(TEXT(BRF_Boleto_Notas[[#This Row],[DATA VENCIMENTO]],"MMM"))</f>
        <v>OUT</v>
      </c>
      <c r="Q181" s="1" t="str">
        <f>IFERROR(INDEX(BRF_TIPO_SERV[DESCRIÇAO],MATCH(BRF_Boleto_Notas[[#This Row],[CAT]],BRF_TIPO_SERV[TIPOS DE SERV.],0)),"")</f>
        <v>HABIBS</v>
      </c>
      <c r="R181" s="1">
        <f>IFERROR(INDEX(BRF_MÊS_NOTA[NUN_MÊS],MATCH(BRF_Boleto_Notas[[#This Row],[MÊS_VENC]],BRF_MÊS_NOTA[MÊS],0)),"")</f>
        <v>10</v>
      </c>
      <c r="S181" s="1" t="str">
        <f>IF(BRF_Boleto_Notas[[#This Row],[PAGO DIA]]="","",TEXT(BRF_Boleto_Notas[[#This Row],[PAGO DIA]],"AAAA"))</f>
        <v>2021</v>
      </c>
      <c r="T181" s="1" t="str">
        <f>UPPER(TEXT(BRF_Boleto_Notas[[#This Row],[PAGO DIA]],"MMM"))</f>
        <v>OUT</v>
      </c>
    </row>
    <row r="182" spans="1:20" x14ac:dyDescent="0.2">
      <c r="A182" s="3">
        <v>44463</v>
      </c>
      <c r="B182" s="1" t="s">
        <v>1547</v>
      </c>
      <c r="C182" s="1" t="s">
        <v>1560</v>
      </c>
      <c r="D182" s="1" t="s">
        <v>1531</v>
      </c>
      <c r="E182" s="1" t="s">
        <v>1561</v>
      </c>
      <c r="F182" s="3">
        <v>44474</v>
      </c>
      <c r="G182" s="1">
        <v>208</v>
      </c>
      <c r="H182" s="1">
        <v>254</v>
      </c>
      <c r="I182" s="4">
        <v>3900</v>
      </c>
      <c r="J182" s="1" t="s">
        <v>224</v>
      </c>
      <c r="K182" s="3">
        <v>44474</v>
      </c>
      <c r="L182" s="1" t="s">
        <v>1338</v>
      </c>
      <c r="M182" s="1" t="str">
        <f>TEXT(BRF_Boleto_Notas[[#This Row],[DATA ]],"AAAA")</f>
        <v>2021</v>
      </c>
      <c r="N182" s="1" t="str">
        <f>UPPER(TEXT(BRF_Boleto_Notas[[#This Row],[DATA ]],"MMM"))</f>
        <v>SET</v>
      </c>
      <c r="O182" s="1" t="str">
        <f>TEXT(BRF_Boleto_Notas[[#This Row],[DATA VENCIMENTO]],"AAAA")</f>
        <v>2021</v>
      </c>
      <c r="P182" s="1" t="str">
        <f>UPPER(TEXT(BRF_Boleto_Notas[[#This Row],[DATA VENCIMENTO]],"MMM"))</f>
        <v>OUT</v>
      </c>
      <c r="Q182" s="1" t="str">
        <f>IFERROR(INDEX(BRF_TIPO_SERV[DESCRIÇAO],MATCH(BRF_Boleto_Notas[[#This Row],[CAT]],BRF_TIPO_SERV[TIPOS DE SERV.],0)),"")</f>
        <v>HABIBS</v>
      </c>
      <c r="R182" s="1">
        <f>IFERROR(INDEX(BRF_MÊS_NOTA[NUN_MÊS],MATCH(BRF_Boleto_Notas[[#This Row],[MÊS_VENC]],BRF_MÊS_NOTA[MÊS],0)),"")</f>
        <v>10</v>
      </c>
      <c r="S182" s="1" t="str">
        <f>IF(BRF_Boleto_Notas[[#This Row],[PAGO DIA]]="","",TEXT(BRF_Boleto_Notas[[#This Row],[PAGO DIA]],"AAAA"))</f>
        <v>2021</v>
      </c>
      <c r="T182" s="1" t="str">
        <f>UPPER(TEXT(BRF_Boleto_Notas[[#This Row],[PAGO DIA]],"MMM"))</f>
        <v>OUT</v>
      </c>
    </row>
    <row r="183" spans="1:20" x14ac:dyDescent="0.2">
      <c r="A183" s="3">
        <v>44463</v>
      </c>
      <c r="B183" s="1" t="s">
        <v>1547</v>
      </c>
      <c r="C183" s="1" t="s">
        <v>1562</v>
      </c>
      <c r="D183" s="1" t="s">
        <v>1531</v>
      </c>
      <c r="E183" s="1" t="s">
        <v>1537</v>
      </c>
      <c r="F183" s="3">
        <v>44474</v>
      </c>
      <c r="G183" s="1">
        <v>209</v>
      </c>
      <c r="H183" s="1">
        <v>255</v>
      </c>
      <c r="I183" s="4">
        <v>1310</v>
      </c>
      <c r="J183" s="1" t="s">
        <v>224</v>
      </c>
      <c r="K183" s="3">
        <v>44474</v>
      </c>
      <c r="L183" s="1" t="s">
        <v>1338</v>
      </c>
      <c r="M183" s="1" t="str">
        <f>TEXT(BRF_Boleto_Notas[[#This Row],[DATA ]],"AAAA")</f>
        <v>2021</v>
      </c>
      <c r="N183" s="1" t="str">
        <f>UPPER(TEXT(BRF_Boleto_Notas[[#This Row],[DATA ]],"MMM"))</f>
        <v>SET</v>
      </c>
      <c r="O183" s="1" t="str">
        <f>TEXT(BRF_Boleto_Notas[[#This Row],[DATA VENCIMENTO]],"AAAA")</f>
        <v>2021</v>
      </c>
      <c r="P183" s="1" t="str">
        <f>UPPER(TEXT(BRF_Boleto_Notas[[#This Row],[DATA VENCIMENTO]],"MMM"))</f>
        <v>OUT</v>
      </c>
      <c r="Q183" s="1" t="str">
        <f>IFERROR(INDEX(BRF_TIPO_SERV[DESCRIÇAO],MATCH(BRF_Boleto_Notas[[#This Row],[CAT]],BRF_TIPO_SERV[TIPOS DE SERV.],0)),"")</f>
        <v>HABIBS</v>
      </c>
      <c r="R183" s="1">
        <f>IFERROR(INDEX(BRF_MÊS_NOTA[NUN_MÊS],MATCH(BRF_Boleto_Notas[[#This Row],[MÊS_VENC]],BRF_MÊS_NOTA[MÊS],0)),"")</f>
        <v>10</v>
      </c>
      <c r="S183" s="1" t="str">
        <f>IF(BRF_Boleto_Notas[[#This Row],[PAGO DIA]]="","",TEXT(BRF_Boleto_Notas[[#This Row],[PAGO DIA]],"AAAA"))</f>
        <v>2021</v>
      </c>
      <c r="T183" s="1" t="str">
        <f>UPPER(TEXT(BRF_Boleto_Notas[[#This Row],[PAGO DIA]],"MMM"))</f>
        <v>OUT</v>
      </c>
    </row>
    <row r="184" spans="1:20" x14ac:dyDescent="0.2">
      <c r="A184" s="3">
        <v>44463</v>
      </c>
      <c r="B184" s="1" t="s">
        <v>1547</v>
      </c>
      <c r="C184" s="1" t="s">
        <v>1563</v>
      </c>
      <c r="D184" s="1" t="s">
        <v>1531</v>
      </c>
      <c r="E184" s="1" t="s">
        <v>1564</v>
      </c>
      <c r="F184" s="3">
        <v>44474</v>
      </c>
      <c r="G184" s="1">
        <v>210</v>
      </c>
      <c r="H184" s="1">
        <v>256</v>
      </c>
      <c r="I184" s="4">
        <v>5470</v>
      </c>
      <c r="J184" s="1" t="s">
        <v>224</v>
      </c>
      <c r="K184" s="3">
        <v>44474</v>
      </c>
      <c r="L184" s="1" t="s">
        <v>1338</v>
      </c>
      <c r="M184" s="1" t="str">
        <f>TEXT(BRF_Boleto_Notas[[#This Row],[DATA ]],"AAAA")</f>
        <v>2021</v>
      </c>
      <c r="N184" s="1" t="str">
        <f>UPPER(TEXT(BRF_Boleto_Notas[[#This Row],[DATA ]],"MMM"))</f>
        <v>SET</v>
      </c>
      <c r="O184" s="1" t="str">
        <f>TEXT(BRF_Boleto_Notas[[#This Row],[DATA VENCIMENTO]],"AAAA")</f>
        <v>2021</v>
      </c>
      <c r="P184" s="1" t="str">
        <f>UPPER(TEXT(BRF_Boleto_Notas[[#This Row],[DATA VENCIMENTO]],"MMM"))</f>
        <v>OUT</v>
      </c>
      <c r="Q184" s="1" t="str">
        <f>IFERROR(INDEX(BRF_TIPO_SERV[DESCRIÇAO],MATCH(BRF_Boleto_Notas[[#This Row],[CAT]],BRF_TIPO_SERV[TIPOS DE SERV.],0)),"")</f>
        <v>HABIBS</v>
      </c>
      <c r="R184" s="1">
        <f>IFERROR(INDEX(BRF_MÊS_NOTA[NUN_MÊS],MATCH(BRF_Boleto_Notas[[#This Row],[MÊS_VENC]],BRF_MÊS_NOTA[MÊS],0)),"")</f>
        <v>10</v>
      </c>
      <c r="S184" s="1" t="str">
        <f>IF(BRF_Boleto_Notas[[#This Row],[PAGO DIA]]="","",TEXT(BRF_Boleto_Notas[[#This Row],[PAGO DIA]],"AAAA"))</f>
        <v>2021</v>
      </c>
      <c r="T184" s="1" t="str">
        <f>UPPER(TEXT(BRF_Boleto_Notas[[#This Row],[PAGO DIA]],"MMM"))</f>
        <v>OUT</v>
      </c>
    </row>
    <row r="185" spans="1:20" x14ac:dyDescent="0.2">
      <c r="A185" s="3">
        <v>44463</v>
      </c>
      <c r="B185" s="1" t="s">
        <v>1547</v>
      </c>
      <c r="C185" s="1" t="s">
        <v>1565</v>
      </c>
      <c r="D185" s="1" t="s">
        <v>1531</v>
      </c>
      <c r="E185" s="1" t="s">
        <v>1566</v>
      </c>
      <c r="F185" s="3">
        <v>44474</v>
      </c>
      <c r="G185" s="1">
        <v>211</v>
      </c>
      <c r="H185" s="1">
        <v>257</v>
      </c>
      <c r="I185" s="4">
        <v>4890</v>
      </c>
      <c r="J185" s="1" t="s">
        <v>224</v>
      </c>
      <c r="K185" s="3">
        <v>44474</v>
      </c>
      <c r="L185" s="1" t="s">
        <v>1338</v>
      </c>
      <c r="M185" s="1" t="str">
        <f>TEXT(BRF_Boleto_Notas[[#This Row],[DATA ]],"AAAA")</f>
        <v>2021</v>
      </c>
      <c r="N185" s="1" t="str">
        <f>UPPER(TEXT(BRF_Boleto_Notas[[#This Row],[DATA ]],"MMM"))</f>
        <v>SET</v>
      </c>
      <c r="O185" s="1" t="str">
        <f>TEXT(BRF_Boleto_Notas[[#This Row],[DATA VENCIMENTO]],"AAAA")</f>
        <v>2021</v>
      </c>
      <c r="P185" s="1" t="str">
        <f>UPPER(TEXT(BRF_Boleto_Notas[[#This Row],[DATA VENCIMENTO]],"MMM"))</f>
        <v>OUT</v>
      </c>
      <c r="Q185" s="1" t="str">
        <f>IFERROR(INDEX(BRF_TIPO_SERV[DESCRIÇAO],MATCH(BRF_Boleto_Notas[[#This Row],[CAT]],BRF_TIPO_SERV[TIPOS DE SERV.],0)),"")</f>
        <v>HABIBS</v>
      </c>
      <c r="R185" s="1">
        <f>IFERROR(INDEX(BRF_MÊS_NOTA[NUN_MÊS],MATCH(BRF_Boleto_Notas[[#This Row],[MÊS_VENC]],BRF_MÊS_NOTA[MÊS],0)),"")</f>
        <v>10</v>
      </c>
      <c r="S185" s="1" t="str">
        <f>IF(BRF_Boleto_Notas[[#This Row],[PAGO DIA]]="","",TEXT(BRF_Boleto_Notas[[#This Row],[PAGO DIA]],"AAAA"))</f>
        <v>2021</v>
      </c>
      <c r="T185" s="1" t="str">
        <f>UPPER(TEXT(BRF_Boleto_Notas[[#This Row],[PAGO DIA]],"MMM"))</f>
        <v>OUT</v>
      </c>
    </row>
    <row r="186" spans="1:20" x14ac:dyDescent="0.2">
      <c r="A186" s="3">
        <v>44463</v>
      </c>
      <c r="B186" s="1" t="s">
        <v>1547</v>
      </c>
      <c r="C186" s="1" t="s">
        <v>1567</v>
      </c>
      <c r="D186" s="1" t="s">
        <v>1531</v>
      </c>
      <c r="E186" s="1" t="s">
        <v>1568</v>
      </c>
      <c r="F186" s="3">
        <v>44474</v>
      </c>
      <c r="G186" s="1">
        <v>212</v>
      </c>
      <c r="H186" s="1">
        <v>258</v>
      </c>
      <c r="I186" s="4">
        <v>4474</v>
      </c>
      <c r="J186" s="1" t="s">
        <v>224</v>
      </c>
      <c r="K186" s="3">
        <v>44474</v>
      </c>
      <c r="L186" s="1" t="s">
        <v>1338</v>
      </c>
      <c r="M186" s="1" t="str">
        <f>TEXT(BRF_Boleto_Notas[[#This Row],[DATA ]],"AAAA")</f>
        <v>2021</v>
      </c>
      <c r="N186" s="1" t="str">
        <f>UPPER(TEXT(BRF_Boleto_Notas[[#This Row],[DATA ]],"MMM"))</f>
        <v>SET</v>
      </c>
      <c r="O186" s="1" t="str">
        <f>TEXT(BRF_Boleto_Notas[[#This Row],[DATA VENCIMENTO]],"AAAA")</f>
        <v>2021</v>
      </c>
      <c r="P186" s="1" t="str">
        <f>UPPER(TEXT(BRF_Boleto_Notas[[#This Row],[DATA VENCIMENTO]],"MMM"))</f>
        <v>OUT</v>
      </c>
      <c r="Q186" s="1" t="str">
        <f>IFERROR(INDEX(BRF_TIPO_SERV[DESCRIÇAO],MATCH(BRF_Boleto_Notas[[#This Row],[CAT]],BRF_TIPO_SERV[TIPOS DE SERV.],0)),"")</f>
        <v>HABIBS</v>
      </c>
      <c r="R186" s="1">
        <f>IFERROR(INDEX(BRF_MÊS_NOTA[NUN_MÊS],MATCH(BRF_Boleto_Notas[[#This Row],[MÊS_VENC]],BRF_MÊS_NOTA[MÊS],0)),"")</f>
        <v>10</v>
      </c>
      <c r="S186" s="1" t="str">
        <f>IF(BRF_Boleto_Notas[[#This Row],[PAGO DIA]]="","",TEXT(BRF_Boleto_Notas[[#This Row],[PAGO DIA]],"AAAA"))</f>
        <v>2021</v>
      </c>
      <c r="T186" s="1" t="str">
        <f>UPPER(TEXT(BRF_Boleto_Notas[[#This Row],[PAGO DIA]],"MMM"))</f>
        <v>OUT</v>
      </c>
    </row>
    <row r="187" spans="1:20" x14ac:dyDescent="0.2">
      <c r="A187" s="3">
        <v>44463</v>
      </c>
      <c r="B187" s="1" t="s">
        <v>1547</v>
      </c>
      <c r="C187" s="1" t="s">
        <v>1569</v>
      </c>
      <c r="D187" s="1" t="s">
        <v>1531</v>
      </c>
      <c r="E187" s="1" t="s">
        <v>1570</v>
      </c>
      <c r="F187" s="3">
        <v>44474</v>
      </c>
      <c r="G187" s="1">
        <v>214</v>
      </c>
      <c r="H187" s="1">
        <v>259</v>
      </c>
      <c r="I187" s="4">
        <v>940</v>
      </c>
      <c r="J187" s="1" t="s">
        <v>224</v>
      </c>
      <c r="K187" s="3">
        <v>44474</v>
      </c>
      <c r="L187" s="1" t="s">
        <v>1338</v>
      </c>
      <c r="M187" s="1" t="str">
        <f>TEXT(BRF_Boleto_Notas[[#This Row],[DATA ]],"AAAA")</f>
        <v>2021</v>
      </c>
      <c r="N187" s="1" t="str">
        <f>UPPER(TEXT(BRF_Boleto_Notas[[#This Row],[DATA ]],"MMM"))</f>
        <v>SET</v>
      </c>
      <c r="O187" s="1" t="str">
        <f>TEXT(BRF_Boleto_Notas[[#This Row],[DATA VENCIMENTO]],"AAAA")</f>
        <v>2021</v>
      </c>
      <c r="P187" s="1" t="str">
        <f>UPPER(TEXT(BRF_Boleto_Notas[[#This Row],[DATA VENCIMENTO]],"MMM"))</f>
        <v>OUT</v>
      </c>
      <c r="Q187" s="1" t="str">
        <f>IFERROR(INDEX(BRF_TIPO_SERV[DESCRIÇAO],MATCH(BRF_Boleto_Notas[[#This Row],[CAT]],BRF_TIPO_SERV[TIPOS DE SERV.],0)),"")</f>
        <v>HABIBS</v>
      </c>
      <c r="R187" s="1">
        <f>IFERROR(INDEX(BRF_MÊS_NOTA[NUN_MÊS],MATCH(BRF_Boleto_Notas[[#This Row],[MÊS_VENC]],BRF_MÊS_NOTA[MÊS],0)),"")</f>
        <v>10</v>
      </c>
      <c r="S187" s="1" t="str">
        <f>IF(BRF_Boleto_Notas[[#This Row],[PAGO DIA]]="","",TEXT(BRF_Boleto_Notas[[#This Row],[PAGO DIA]],"AAAA"))</f>
        <v>2021</v>
      </c>
      <c r="T187" s="1" t="str">
        <f>UPPER(TEXT(BRF_Boleto_Notas[[#This Row],[PAGO DIA]],"MMM"))</f>
        <v>OUT</v>
      </c>
    </row>
    <row r="188" spans="1:20" x14ac:dyDescent="0.2">
      <c r="A188" s="3">
        <v>44463</v>
      </c>
      <c r="B188" s="1" t="s">
        <v>1547</v>
      </c>
      <c r="C188" s="1" t="s">
        <v>1571</v>
      </c>
      <c r="D188" s="1" t="s">
        <v>1531</v>
      </c>
      <c r="E188" s="1" t="s">
        <v>1572</v>
      </c>
      <c r="F188" s="3">
        <v>44474</v>
      </c>
      <c r="G188" s="1">
        <v>215</v>
      </c>
      <c r="H188" s="1">
        <v>260</v>
      </c>
      <c r="I188" s="4">
        <v>4920</v>
      </c>
      <c r="J188" s="1" t="s">
        <v>224</v>
      </c>
      <c r="K188" s="3">
        <v>44474</v>
      </c>
      <c r="L188" s="1" t="s">
        <v>1338</v>
      </c>
      <c r="M188" s="1" t="str">
        <f>TEXT(BRF_Boleto_Notas[[#This Row],[DATA ]],"AAAA")</f>
        <v>2021</v>
      </c>
      <c r="N188" s="1" t="str">
        <f>UPPER(TEXT(BRF_Boleto_Notas[[#This Row],[DATA ]],"MMM"))</f>
        <v>SET</v>
      </c>
      <c r="O188" s="1" t="str">
        <f>TEXT(BRF_Boleto_Notas[[#This Row],[DATA VENCIMENTO]],"AAAA")</f>
        <v>2021</v>
      </c>
      <c r="P188" s="1" t="str">
        <f>UPPER(TEXT(BRF_Boleto_Notas[[#This Row],[DATA VENCIMENTO]],"MMM"))</f>
        <v>OUT</v>
      </c>
      <c r="Q188" s="1" t="str">
        <f>IFERROR(INDEX(BRF_TIPO_SERV[DESCRIÇAO],MATCH(BRF_Boleto_Notas[[#This Row],[CAT]],BRF_TIPO_SERV[TIPOS DE SERV.],0)),"")</f>
        <v>HABIBS</v>
      </c>
      <c r="R188" s="1">
        <f>IFERROR(INDEX(BRF_MÊS_NOTA[NUN_MÊS],MATCH(BRF_Boleto_Notas[[#This Row],[MÊS_VENC]],BRF_MÊS_NOTA[MÊS],0)),"")</f>
        <v>10</v>
      </c>
      <c r="S188" s="1" t="str">
        <f>IF(BRF_Boleto_Notas[[#This Row],[PAGO DIA]]="","",TEXT(BRF_Boleto_Notas[[#This Row],[PAGO DIA]],"AAAA"))</f>
        <v>2021</v>
      </c>
      <c r="T188" s="1" t="str">
        <f>UPPER(TEXT(BRF_Boleto_Notas[[#This Row],[PAGO DIA]],"MMM"))</f>
        <v>OUT</v>
      </c>
    </row>
    <row r="189" spans="1:20" x14ac:dyDescent="0.2">
      <c r="A189" s="3">
        <v>44463</v>
      </c>
      <c r="B189" s="1" t="s">
        <v>1547</v>
      </c>
      <c r="C189" s="1" t="s">
        <v>1573</v>
      </c>
      <c r="D189" s="1" t="s">
        <v>1531</v>
      </c>
      <c r="E189" s="1" t="s">
        <v>1574</v>
      </c>
      <c r="F189" s="3">
        <v>44474</v>
      </c>
      <c r="G189" s="1">
        <v>216</v>
      </c>
      <c r="H189" s="1">
        <v>261</v>
      </c>
      <c r="I189" s="4">
        <v>760</v>
      </c>
      <c r="J189" s="1" t="s">
        <v>224</v>
      </c>
      <c r="K189" s="3">
        <v>44474</v>
      </c>
      <c r="L189" s="1" t="s">
        <v>1338</v>
      </c>
      <c r="M189" s="1" t="str">
        <f>TEXT(BRF_Boleto_Notas[[#This Row],[DATA ]],"AAAA")</f>
        <v>2021</v>
      </c>
      <c r="N189" s="1" t="str">
        <f>UPPER(TEXT(BRF_Boleto_Notas[[#This Row],[DATA ]],"MMM"))</f>
        <v>SET</v>
      </c>
      <c r="O189" s="1" t="str">
        <f>TEXT(BRF_Boleto_Notas[[#This Row],[DATA VENCIMENTO]],"AAAA")</f>
        <v>2021</v>
      </c>
      <c r="P189" s="1" t="str">
        <f>UPPER(TEXT(BRF_Boleto_Notas[[#This Row],[DATA VENCIMENTO]],"MMM"))</f>
        <v>OUT</v>
      </c>
      <c r="Q189" s="1" t="str">
        <f>IFERROR(INDEX(BRF_TIPO_SERV[DESCRIÇAO],MATCH(BRF_Boleto_Notas[[#This Row],[CAT]],BRF_TIPO_SERV[TIPOS DE SERV.],0)),"")</f>
        <v>HABIBS</v>
      </c>
      <c r="R189" s="1">
        <f>IFERROR(INDEX(BRF_MÊS_NOTA[NUN_MÊS],MATCH(BRF_Boleto_Notas[[#This Row],[MÊS_VENC]],BRF_MÊS_NOTA[MÊS],0)),"")</f>
        <v>10</v>
      </c>
      <c r="S189" s="1" t="str">
        <f>IF(BRF_Boleto_Notas[[#This Row],[PAGO DIA]]="","",TEXT(BRF_Boleto_Notas[[#This Row],[PAGO DIA]],"AAAA"))</f>
        <v>2021</v>
      </c>
      <c r="T189" s="1" t="str">
        <f>UPPER(TEXT(BRF_Boleto_Notas[[#This Row],[PAGO DIA]],"MMM"))</f>
        <v>OUT</v>
      </c>
    </row>
    <row r="190" spans="1:20" x14ac:dyDescent="0.2">
      <c r="A190" s="3">
        <v>44463</v>
      </c>
      <c r="B190" s="1" t="s">
        <v>1547</v>
      </c>
      <c r="C190" s="1" t="s">
        <v>1575</v>
      </c>
      <c r="D190" s="1" t="s">
        <v>1531</v>
      </c>
      <c r="E190" s="1" t="s">
        <v>1576</v>
      </c>
      <c r="F190" s="3">
        <v>44474</v>
      </c>
      <c r="G190" s="1">
        <v>217</v>
      </c>
      <c r="H190" s="1">
        <v>262</v>
      </c>
      <c r="I190" s="4">
        <v>4194</v>
      </c>
      <c r="J190" s="1" t="s">
        <v>224</v>
      </c>
      <c r="K190" s="3">
        <v>44474</v>
      </c>
      <c r="L190" s="1" t="s">
        <v>1338</v>
      </c>
      <c r="M190" s="1" t="str">
        <f>TEXT(BRF_Boleto_Notas[[#This Row],[DATA ]],"AAAA")</f>
        <v>2021</v>
      </c>
      <c r="N190" s="1" t="str">
        <f>UPPER(TEXT(BRF_Boleto_Notas[[#This Row],[DATA ]],"MMM"))</f>
        <v>SET</v>
      </c>
      <c r="O190" s="1" t="str">
        <f>TEXT(BRF_Boleto_Notas[[#This Row],[DATA VENCIMENTO]],"AAAA")</f>
        <v>2021</v>
      </c>
      <c r="P190" s="1" t="str">
        <f>UPPER(TEXT(BRF_Boleto_Notas[[#This Row],[DATA VENCIMENTO]],"MMM"))</f>
        <v>OUT</v>
      </c>
      <c r="Q190" s="1" t="str">
        <f>IFERROR(INDEX(BRF_TIPO_SERV[DESCRIÇAO],MATCH(BRF_Boleto_Notas[[#This Row],[CAT]],BRF_TIPO_SERV[TIPOS DE SERV.],0)),"")</f>
        <v>HABIBS</v>
      </c>
      <c r="R190" s="1">
        <f>IFERROR(INDEX(BRF_MÊS_NOTA[NUN_MÊS],MATCH(BRF_Boleto_Notas[[#This Row],[MÊS_VENC]],BRF_MÊS_NOTA[MÊS],0)),"")</f>
        <v>10</v>
      </c>
      <c r="S190" s="1" t="str">
        <f>IF(BRF_Boleto_Notas[[#This Row],[PAGO DIA]]="","",TEXT(BRF_Boleto_Notas[[#This Row],[PAGO DIA]],"AAAA"))</f>
        <v>2021</v>
      </c>
      <c r="T190" s="1" t="str">
        <f>UPPER(TEXT(BRF_Boleto_Notas[[#This Row],[PAGO DIA]],"MMM"))</f>
        <v>OUT</v>
      </c>
    </row>
    <row r="191" spans="1:20" x14ac:dyDescent="0.2">
      <c r="A191" s="3">
        <v>44463</v>
      </c>
      <c r="B191" s="1" t="s">
        <v>1547</v>
      </c>
      <c r="C191" s="1" t="s">
        <v>1577</v>
      </c>
      <c r="D191" s="1" t="s">
        <v>1531</v>
      </c>
      <c r="E191" s="1" t="s">
        <v>1539</v>
      </c>
      <c r="F191" s="3">
        <v>44474</v>
      </c>
      <c r="G191" s="1">
        <v>218</v>
      </c>
      <c r="H191" s="1">
        <v>263</v>
      </c>
      <c r="I191" s="4">
        <v>2475</v>
      </c>
      <c r="J191" s="1" t="s">
        <v>224</v>
      </c>
      <c r="K191" s="3">
        <v>44474</v>
      </c>
      <c r="L191" s="1" t="s">
        <v>1338</v>
      </c>
      <c r="M191" s="1" t="str">
        <f>TEXT(BRF_Boleto_Notas[[#This Row],[DATA ]],"AAAA")</f>
        <v>2021</v>
      </c>
      <c r="N191" s="1" t="str">
        <f>UPPER(TEXT(BRF_Boleto_Notas[[#This Row],[DATA ]],"MMM"))</f>
        <v>SET</v>
      </c>
      <c r="O191" s="1" t="str">
        <f>TEXT(BRF_Boleto_Notas[[#This Row],[DATA VENCIMENTO]],"AAAA")</f>
        <v>2021</v>
      </c>
      <c r="P191" s="1" t="str">
        <f>UPPER(TEXT(BRF_Boleto_Notas[[#This Row],[DATA VENCIMENTO]],"MMM"))</f>
        <v>OUT</v>
      </c>
      <c r="Q191" s="1" t="str">
        <f>IFERROR(INDEX(BRF_TIPO_SERV[DESCRIÇAO],MATCH(BRF_Boleto_Notas[[#This Row],[CAT]],BRF_TIPO_SERV[TIPOS DE SERV.],0)),"")</f>
        <v>HABIBS</v>
      </c>
      <c r="R191" s="1">
        <f>IFERROR(INDEX(BRF_MÊS_NOTA[NUN_MÊS],MATCH(BRF_Boleto_Notas[[#This Row],[MÊS_VENC]],BRF_MÊS_NOTA[MÊS],0)),"")</f>
        <v>10</v>
      </c>
      <c r="S191" s="1" t="str">
        <f>IF(BRF_Boleto_Notas[[#This Row],[PAGO DIA]]="","",TEXT(BRF_Boleto_Notas[[#This Row],[PAGO DIA]],"AAAA"))</f>
        <v>2021</v>
      </c>
      <c r="T191" s="1" t="str">
        <f>UPPER(TEXT(BRF_Boleto_Notas[[#This Row],[PAGO DIA]],"MMM"))</f>
        <v>OUT</v>
      </c>
    </row>
    <row r="192" spans="1:20" x14ac:dyDescent="0.2">
      <c r="A192" s="3">
        <v>44463</v>
      </c>
      <c r="B192" s="1" t="s">
        <v>1547</v>
      </c>
      <c r="C192" s="1" t="s">
        <v>1544</v>
      </c>
      <c r="D192" s="1" t="s">
        <v>1531</v>
      </c>
      <c r="E192" s="1" t="s">
        <v>1545</v>
      </c>
      <c r="F192" s="3">
        <v>44474</v>
      </c>
      <c r="G192" s="1">
        <v>219</v>
      </c>
      <c r="H192" s="1">
        <v>264</v>
      </c>
      <c r="I192" s="4">
        <v>3580</v>
      </c>
      <c r="J192" s="1" t="s">
        <v>224</v>
      </c>
      <c r="K192" s="3">
        <v>44474</v>
      </c>
      <c r="L192" s="1" t="s">
        <v>1338</v>
      </c>
      <c r="M192" s="1" t="str">
        <f>TEXT(BRF_Boleto_Notas[[#This Row],[DATA ]],"AAAA")</f>
        <v>2021</v>
      </c>
      <c r="N192" s="1" t="str">
        <f>UPPER(TEXT(BRF_Boleto_Notas[[#This Row],[DATA ]],"MMM"))</f>
        <v>SET</v>
      </c>
      <c r="O192" s="1" t="str">
        <f>TEXT(BRF_Boleto_Notas[[#This Row],[DATA VENCIMENTO]],"AAAA")</f>
        <v>2021</v>
      </c>
      <c r="P192" s="1" t="str">
        <f>UPPER(TEXT(BRF_Boleto_Notas[[#This Row],[DATA VENCIMENTO]],"MMM"))</f>
        <v>OUT</v>
      </c>
      <c r="Q192" s="1" t="str">
        <f>IFERROR(INDEX(BRF_TIPO_SERV[DESCRIÇAO],MATCH(BRF_Boleto_Notas[[#This Row],[CAT]],BRF_TIPO_SERV[TIPOS DE SERV.],0)),"")</f>
        <v>HABIBS</v>
      </c>
      <c r="R192" s="1">
        <f>IFERROR(INDEX(BRF_MÊS_NOTA[NUN_MÊS],MATCH(BRF_Boleto_Notas[[#This Row],[MÊS_VENC]],BRF_MÊS_NOTA[MÊS],0)),"")</f>
        <v>10</v>
      </c>
      <c r="S192" s="1" t="str">
        <f>IF(BRF_Boleto_Notas[[#This Row],[PAGO DIA]]="","",TEXT(BRF_Boleto_Notas[[#This Row],[PAGO DIA]],"AAAA"))</f>
        <v>2021</v>
      </c>
      <c r="T192" s="1" t="str">
        <f>UPPER(TEXT(BRF_Boleto_Notas[[#This Row],[PAGO DIA]],"MMM"))</f>
        <v>OUT</v>
      </c>
    </row>
    <row r="193" spans="1:20" x14ac:dyDescent="0.2">
      <c r="A193" s="3">
        <v>44456</v>
      </c>
      <c r="B193" s="1" t="s">
        <v>1529</v>
      </c>
      <c r="C193" s="1" t="s">
        <v>2304</v>
      </c>
      <c r="D193" s="1" t="s">
        <v>1531</v>
      </c>
      <c r="E193" s="1" t="s">
        <v>94</v>
      </c>
      <c r="F193" s="3">
        <v>44476</v>
      </c>
      <c r="G193" s="1" t="s">
        <v>1665</v>
      </c>
      <c r="H193" s="1">
        <v>245</v>
      </c>
      <c r="I193" s="4">
        <v>3000</v>
      </c>
      <c r="J193" s="1" t="s">
        <v>224</v>
      </c>
      <c r="K193" s="3">
        <v>44497</v>
      </c>
      <c r="L193" s="1" t="s">
        <v>1338</v>
      </c>
      <c r="M193" s="1" t="str">
        <f>TEXT(BRF_Boleto_Notas[[#This Row],[DATA ]],"AAAA")</f>
        <v>2021</v>
      </c>
      <c r="N193" s="1" t="str">
        <f>UPPER(TEXT(BRF_Boleto_Notas[[#This Row],[DATA ]],"MMM"))</f>
        <v>SET</v>
      </c>
      <c r="O193" s="1" t="str">
        <f>TEXT(BRF_Boleto_Notas[[#This Row],[DATA VENCIMENTO]],"AAAA")</f>
        <v>2021</v>
      </c>
      <c r="P193" s="1" t="str">
        <f>UPPER(TEXT(BRF_Boleto_Notas[[#This Row],[DATA VENCIMENTO]],"MMM"))</f>
        <v>OUT</v>
      </c>
      <c r="Q193" s="1" t="str">
        <f>IFERROR(INDEX(BRF_TIPO_SERV[DESCRIÇAO],MATCH(BRF_Boleto_Notas[[#This Row],[CAT]],BRF_TIPO_SERV[TIPOS DE SERV.],0)),"")</f>
        <v>VIAGEM</v>
      </c>
      <c r="R193" s="1">
        <f>IFERROR(INDEX(BRF_MÊS_NOTA[NUN_MÊS],MATCH(BRF_Boleto_Notas[[#This Row],[MÊS_VENC]],BRF_MÊS_NOTA[MÊS],0)),"")</f>
        <v>10</v>
      </c>
      <c r="S193" s="1" t="str">
        <f>IF(BRF_Boleto_Notas[[#This Row],[PAGO DIA]]="","",TEXT(BRF_Boleto_Notas[[#This Row],[PAGO DIA]],"AAAA"))</f>
        <v>2021</v>
      </c>
      <c r="T193" s="1" t="str">
        <f>UPPER(TEXT(BRF_Boleto_Notas[[#This Row],[PAGO DIA]],"MMM"))</f>
        <v>OUT</v>
      </c>
    </row>
    <row r="194" spans="1:20" x14ac:dyDescent="0.2">
      <c r="A194" s="3">
        <v>44467</v>
      </c>
      <c r="B194" s="1" t="s">
        <v>1529</v>
      </c>
      <c r="C194" s="1" t="s">
        <v>1594</v>
      </c>
      <c r="D194" s="1" t="s">
        <v>1531</v>
      </c>
      <c r="E194" s="1" t="s">
        <v>149</v>
      </c>
      <c r="F194" s="3">
        <v>44477</v>
      </c>
      <c r="G194" s="1" t="s">
        <v>1666</v>
      </c>
      <c r="H194" s="1">
        <v>268</v>
      </c>
      <c r="I194" s="4">
        <v>7210</v>
      </c>
      <c r="J194" s="1" t="s">
        <v>224</v>
      </c>
      <c r="K194" s="3">
        <v>44477</v>
      </c>
      <c r="L194" s="1" t="s">
        <v>1338</v>
      </c>
      <c r="M194" s="1" t="str">
        <f>TEXT(BRF_Boleto_Notas[[#This Row],[DATA ]],"AAAA")</f>
        <v>2021</v>
      </c>
      <c r="N194" s="1" t="str">
        <f>UPPER(TEXT(BRF_Boleto_Notas[[#This Row],[DATA ]],"MMM"))</f>
        <v>SET</v>
      </c>
      <c r="O194" s="1" t="str">
        <f>TEXT(BRF_Boleto_Notas[[#This Row],[DATA VENCIMENTO]],"AAAA")</f>
        <v>2021</v>
      </c>
      <c r="P194" s="1" t="str">
        <f>UPPER(TEXT(BRF_Boleto_Notas[[#This Row],[DATA VENCIMENTO]],"MMM"))</f>
        <v>OUT</v>
      </c>
      <c r="Q194" s="1" t="str">
        <f>IFERROR(INDEX(BRF_TIPO_SERV[DESCRIÇAO],MATCH(BRF_Boleto_Notas[[#This Row],[CAT]],BRF_TIPO_SERV[TIPOS DE SERV.],0)),"")</f>
        <v>VIAGEM</v>
      </c>
      <c r="R194" s="1">
        <f>IFERROR(INDEX(BRF_MÊS_NOTA[NUN_MÊS],MATCH(BRF_Boleto_Notas[[#This Row],[MÊS_VENC]],BRF_MÊS_NOTA[MÊS],0)),"")</f>
        <v>10</v>
      </c>
      <c r="S194" s="1" t="str">
        <f>IF(BRF_Boleto_Notas[[#This Row],[PAGO DIA]]="","",TEXT(BRF_Boleto_Notas[[#This Row],[PAGO DIA]],"AAAA"))</f>
        <v>2021</v>
      </c>
      <c r="T194" s="1" t="str">
        <f>UPPER(TEXT(BRF_Boleto_Notas[[#This Row],[PAGO DIA]],"MMM"))</f>
        <v>OUT</v>
      </c>
    </row>
    <row r="195" spans="1:20" x14ac:dyDescent="0.2">
      <c r="A195" s="3">
        <v>44460</v>
      </c>
      <c r="B195" s="1" t="s">
        <v>1529</v>
      </c>
      <c r="C195" s="1" t="s">
        <v>3321</v>
      </c>
      <c r="D195" s="1" t="s">
        <v>1531</v>
      </c>
      <c r="E195" s="1" t="s">
        <v>114</v>
      </c>
      <c r="F195" s="3">
        <v>44480</v>
      </c>
      <c r="G195" s="1" t="s">
        <v>1667</v>
      </c>
      <c r="H195" s="1">
        <v>246</v>
      </c>
      <c r="I195" s="4">
        <v>4800</v>
      </c>
      <c r="J195" s="1" t="s">
        <v>224</v>
      </c>
      <c r="K195" s="3">
        <v>44480</v>
      </c>
      <c r="L195" s="1" t="s">
        <v>1338</v>
      </c>
      <c r="M195" s="1" t="str">
        <f>TEXT(BRF_Boleto_Notas[[#This Row],[DATA ]],"AAAA")</f>
        <v>2021</v>
      </c>
      <c r="N195" s="1" t="str">
        <f>UPPER(TEXT(BRF_Boleto_Notas[[#This Row],[DATA ]],"MMM"))</f>
        <v>SET</v>
      </c>
      <c r="O195" s="1" t="str">
        <f>TEXT(BRF_Boleto_Notas[[#This Row],[DATA VENCIMENTO]],"AAAA")</f>
        <v>2021</v>
      </c>
      <c r="P195" s="1" t="str">
        <f>UPPER(TEXT(BRF_Boleto_Notas[[#This Row],[DATA VENCIMENTO]],"MMM"))</f>
        <v>OUT</v>
      </c>
      <c r="Q195" s="1" t="str">
        <f>IFERROR(INDEX(BRF_TIPO_SERV[DESCRIÇAO],MATCH(BRF_Boleto_Notas[[#This Row],[CAT]],BRF_TIPO_SERV[TIPOS DE SERV.],0)),"")</f>
        <v>VIAGEM</v>
      </c>
      <c r="R195" s="1">
        <f>IFERROR(INDEX(BRF_MÊS_NOTA[NUN_MÊS],MATCH(BRF_Boleto_Notas[[#This Row],[MÊS_VENC]],BRF_MÊS_NOTA[MÊS],0)),"")</f>
        <v>10</v>
      </c>
      <c r="S195" s="1" t="str">
        <f>IF(BRF_Boleto_Notas[[#This Row],[PAGO DIA]]="","",TEXT(BRF_Boleto_Notas[[#This Row],[PAGO DIA]],"AAAA"))</f>
        <v>2021</v>
      </c>
      <c r="T195" s="1" t="str">
        <f>UPPER(TEXT(BRF_Boleto_Notas[[#This Row],[PAGO DIA]],"MMM"))</f>
        <v>OUT</v>
      </c>
    </row>
    <row r="196" spans="1:20" x14ac:dyDescent="0.2">
      <c r="A196" s="3">
        <v>44469</v>
      </c>
      <c r="B196" s="1" t="s">
        <v>1529</v>
      </c>
      <c r="C196" s="1" t="s">
        <v>1628</v>
      </c>
      <c r="D196" s="1" t="s">
        <v>1531</v>
      </c>
      <c r="E196" s="1" t="s">
        <v>85</v>
      </c>
      <c r="F196" s="3">
        <v>44480</v>
      </c>
      <c r="G196" s="1" t="s">
        <v>1668</v>
      </c>
      <c r="H196" s="1">
        <v>269</v>
      </c>
      <c r="I196" s="4">
        <v>4800</v>
      </c>
      <c r="J196" s="1" t="s">
        <v>224</v>
      </c>
      <c r="K196" s="3">
        <v>44480</v>
      </c>
      <c r="L196" s="1" t="s">
        <v>1338</v>
      </c>
      <c r="M196" s="1" t="str">
        <f>TEXT(BRF_Boleto_Notas[[#This Row],[DATA ]],"AAAA")</f>
        <v>2021</v>
      </c>
      <c r="N196" s="1" t="str">
        <f>UPPER(TEXT(BRF_Boleto_Notas[[#This Row],[DATA ]],"MMM"))</f>
        <v>SET</v>
      </c>
      <c r="O196" s="1" t="str">
        <f>TEXT(BRF_Boleto_Notas[[#This Row],[DATA VENCIMENTO]],"AAAA")</f>
        <v>2021</v>
      </c>
      <c r="P196" s="1" t="str">
        <f>UPPER(TEXT(BRF_Boleto_Notas[[#This Row],[DATA VENCIMENTO]],"MMM"))</f>
        <v>OUT</v>
      </c>
      <c r="Q196" s="1" t="str">
        <f>IFERROR(INDEX(BRF_TIPO_SERV[DESCRIÇAO],MATCH(BRF_Boleto_Notas[[#This Row],[CAT]],BRF_TIPO_SERV[TIPOS DE SERV.],0)),"")</f>
        <v>VIAGEM</v>
      </c>
      <c r="R196" s="1">
        <f>IFERROR(INDEX(BRF_MÊS_NOTA[NUN_MÊS],MATCH(BRF_Boleto_Notas[[#This Row],[MÊS_VENC]],BRF_MÊS_NOTA[MÊS],0)),"")</f>
        <v>10</v>
      </c>
      <c r="S196" s="1" t="str">
        <f>IF(BRF_Boleto_Notas[[#This Row],[PAGO DIA]]="","",TEXT(BRF_Boleto_Notas[[#This Row],[PAGO DIA]],"AAAA"))</f>
        <v>2021</v>
      </c>
      <c r="T196" s="1" t="str">
        <f>UPPER(TEXT(BRF_Boleto_Notas[[#This Row],[PAGO DIA]],"MMM"))</f>
        <v>OUT</v>
      </c>
    </row>
    <row r="197" spans="1:20" x14ac:dyDescent="0.2">
      <c r="A197" s="3">
        <v>44473</v>
      </c>
      <c r="B197" s="1" t="s">
        <v>1529</v>
      </c>
      <c r="C197" s="1" t="s">
        <v>1638</v>
      </c>
      <c r="D197" s="1" t="s">
        <v>1531</v>
      </c>
      <c r="E197" s="1" t="s">
        <v>85</v>
      </c>
      <c r="F197" s="3">
        <v>44483</v>
      </c>
      <c r="G197" s="1" t="s">
        <v>1669</v>
      </c>
      <c r="H197" s="1">
        <v>270</v>
      </c>
      <c r="I197" s="4">
        <v>1000</v>
      </c>
      <c r="J197" s="1" t="s">
        <v>224</v>
      </c>
      <c r="K197" s="3">
        <v>44483</v>
      </c>
      <c r="L197" s="1" t="s">
        <v>1338</v>
      </c>
      <c r="M197" s="1" t="str">
        <f>TEXT(BRF_Boleto_Notas[[#This Row],[DATA ]],"AAAA")</f>
        <v>2021</v>
      </c>
      <c r="N197" s="1" t="str">
        <f>UPPER(TEXT(BRF_Boleto_Notas[[#This Row],[DATA ]],"MMM"))</f>
        <v>OUT</v>
      </c>
      <c r="O197" s="1" t="str">
        <f>TEXT(BRF_Boleto_Notas[[#This Row],[DATA VENCIMENTO]],"AAAA")</f>
        <v>2021</v>
      </c>
      <c r="P197" s="1" t="str">
        <f>UPPER(TEXT(BRF_Boleto_Notas[[#This Row],[DATA VENCIMENTO]],"MMM"))</f>
        <v>OUT</v>
      </c>
      <c r="Q197" s="1" t="str">
        <f>IFERROR(INDEX(BRF_TIPO_SERV[DESCRIÇAO],MATCH(BRF_Boleto_Notas[[#This Row],[CAT]],BRF_TIPO_SERV[TIPOS DE SERV.],0)),"")</f>
        <v>VIAGEM</v>
      </c>
      <c r="R197" s="1">
        <f>IFERROR(INDEX(BRF_MÊS_NOTA[NUN_MÊS],MATCH(BRF_Boleto_Notas[[#This Row],[MÊS_VENC]],BRF_MÊS_NOTA[MÊS],0)),"")</f>
        <v>10</v>
      </c>
      <c r="S197" s="1" t="str">
        <f>IF(BRF_Boleto_Notas[[#This Row],[PAGO DIA]]="","",TEXT(BRF_Boleto_Notas[[#This Row],[PAGO DIA]],"AAAA"))</f>
        <v>2021</v>
      </c>
      <c r="T197" s="1" t="str">
        <f>UPPER(TEXT(BRF_Boleto_Notas[[#This Row],[PAGO DIA]],"MMM"))</f>
        <v>OUT</v>
      </c>
    </row>
    <row r="198" spans="1:20" x14ac:dyDescent="0.2">
      <c r="A198" s="3">
        <v>44473</v>
      </c>
      <c r="B198" s="1" t="s">
        <v>1534</v>
      </c>
      <c r="C198" s="1" t="s">
        <v>1670</v>
      </c>
      <c r="D198" s="1" t="s">
        <v>1531</v>
      </c>
      <c r="E198" s="1" t="s">
        <v>85</v>
      </c>
      <c r="F198" s="3">
        <v>44483</v>
      </c>
      <c r="G198" s="1" t="s">
        <v>1671</v>
      </c>
      <c r="H198" s="1">
        <v>271</v>
      </c>
      <c r="I198" s="4">
        <v>500</v>
      </c>
      <c r="J198" s="1" t="s">
        <v>224</v>
      </c>
      <c r="K198" s="3">
        <v>44483</v>
      </c>
      <c r="L198" s="1" t="s">
        <v>1338</v>
      </c>
      <c r="M198" s="1" t="str">
        <f>TEXT(BRF_Boleto_Notas[[#This Row],[DATA ]],"AAAA")</f>
        <v>2021</v>
      </c>
      <c r="N198" s="1" t="str">
        <f>UPPER(TEXT(BRF_Boleto_Notas[[#This Row],[DATA ]],"MMM"))</f>
        <v>OUT</v>
      </c>
      <c r="O198" s="1" t="str">
        <f>TEXT(BRF_Boleto_Notas[[#This Row],[DATA VENCIMENTO]],"AAAA")</f>
        <v>2021</v>
      </c>
      <c r="P198" s="1" t="str">
        <f>UPPER(TEXT(BRF_Boleto_Notas[[#This Row],[DATA VENCIMENTO]],"MMM"))</f>
        <v>OUT</v>
      </c>
      <c r="Q198" s="1" t="str">
        <f>IFERROR(INDEX(BRF_TIPO_SERV[DESCRIÇAO],MATCH(BRF_Boleto_Notas[[#This Row],[CAT]],BRF_TIPO_SERV[TIPOS DE SERV.],0)),"")</f>
        <v>FRETE EXTRAS</v>
      </c>
      <c r="R198" s="1">
        <f>IFERROR(INDEX(BRF_MÊS_NOTA[NUN_MÊS],MATCH(BRF_Boleto_Notas[[#This Row],[MÊS_VENC]],BRF_MÊS_NOTA[MÊS],0)),"")</f>
        <v>10</v>
      </c>
      <c r="S198" s="1" t="str">
        <f>IF(BRF_Boleto_Notas[[#This Row],[PAGO DIA]]="","",TEXT(BRF_Boleto_Notas[[#This Row],[PAGO DIA]],"AAAA"))</f>
        <v>2021</v>
      </c>
      <c r="T198" s="1" t="str">
        <f>UPPER(TEXT(BRF_Boleto_Notas[[#This Row],[PAGO DIA]],"MMM"))</f>
        <v>OUT</v>
      </c>
    </row>
    <row r="199" spans="1:20" x14ac:dyDescent="0.2">
      <c r="A199" s="3">
        <v>44473</v>
      </c>
      <c r="B199" s="1" t="s">
        <v>1534</v>
      </c>
      <c r="C199" s="1" t="s">
        <v>1575</v>
      </c>
      <c r="D199" s="1" t="s">
        <v>1531</v>
      </c>
      <c r="E199" s="1" t="s">
        <v>1576</v>
      </c>
      <c r="F199" s="3">
        <v>44483</v>
      </c>
      <c r="G199" s="1" t="s">
        <v>1672</v>
      </c>
      <c r="H199" s="1">
        <v>272</v>
      </c>
      <c r="I199" s="4">
        <v>250</v>
      </c>
      <c r="J199" s="1" t="s">
        <v>224</v>
      </c>
      <c r="K199" s="3">
        <v>44483</v>
      </c>
      <c r="L199" s="1" t="s">
        <v>1338</v>
      </c>
      <c r="M199" s="1" t="str">
        <f>TEXT(BRF_Boleto_Notas[[#This Row],[DATA ]],"AAAA")</f>
        <v>2021</v>
      </c>
      <c r="N199" s="1" t="str">
        <f>UPPER(TEXT(BRF_Boleto_Notas[[#This Row],[DATA ]],"MMM"))</f>
        <v>OUT</v>
      </c>
      <c r="O199" s="1" t="str">
        <f>TEXT(BRF_Boleto_Notas[[#This Row],[DATA VENCIMENTO]],"AAAA")</f>
        <v>2021</v>
      </c>
      <c r="P199" s="1" t="str">
        <f>UPPER(TEXT(BRF_Boleto_Notas[[#This Row],[DATA VENCIMENTO]],"MMM"))</f>
        <v>OUT</v>
      </c>
      <c r="Q199" s="1" t="str">
        <f>IFERROR(INDEX(BRF_TIPO_SERV[DESCRIÇAO],MATCH(BRF_Boleto_Notas[[#This Row],[CAT]],BRF_TIPO_SERV[TIPOS DE SERV.],0)),"")</f>
        <v>FRETE EXTRAS</v>
      </c>
      <c r="R199" s="1">
        <f>IFERROR(INDEX(BRF_MÊS_NOTA[NUN_MÊS],MATCH(BRF_Boleto_Notas[[#This Row],[MÊS_VENC]],BRF_MÊS_NOTA[MÊS],0)),"")</f>
        <v>10</v>
      </c>
      <c r="S199" s="1" t="str">
        <f>IF(BRF_Boleto_Notas[[#This Row],[PAGO DIA]]="","",TEXT(BRF_Boleto_Notas[[#This Row],[PAGO DIA]],"AAAA"))</f>
        <v>2021</v>
      </c>
      <c r="T199" s="1" t="str">
        <f>UPPER(TEXT(BRF_Boleto_Notas[[#This Row],[PAGO DIA]],"MMM"))</f>
        <v>OUT</v>
      </c>
    </row>
    <row r="200" spans="1:20" x14ac:dyDescent="0.2">
      <c r="A200" s="3">
        <v>44464</v>
      </c>
      <c r="B200" s="1" t="s">
        <v>1529</v>
      </c>
      <c r="C200" s="1" t="s">
        <v>2304</v>
      </c>
      <c r="D200" s="1" t="s">
        <v>1531</v>
      </c>
      <c r="E200" s="1" t="s">
        <v>94</v>
      </c>
      <c r="F200" s="3">
        <v>44484</v>
      </c>
      <c r="G200" s="1" t="s">
        <v>1673</v>
      </c>
      <c r="H200" s="1">
        <v>266</v>
      </c>
      <c r="I200" s="4">
        <v>3000</v>
      </c>
      <c r="J200" s="1" t="s">
        <v>224</v>
      </c>
      <c r="K200" s="3">
        <v>44484</v>
      </c>
      <c r="L200" s="1" t="s">
        <v>1338</v>
      </c>
      <c r="M200" s="1" t="str">
        <f>TEXT(BRF_Boleto_Notas[[#This Row],[DATA ]],"AAAA")</f>
        <v>2021</v>
      </c>
      <c r="N200" s="1" t="str">
        <f>UPPER(TEXT(BRF_Boleto_Notas[[#This Row],[DATA ]],"MMM"))</f>
        <v>SET</v>
      </c>
      <c r="O200" s="1" t="str">
        <f>TEXT(BRF_Boleto_Notas[[#This Row],[DATA VENCIMENTO]],"AAAA")</f>
        <v>2021</v>
      </c>
      <c r="P200" s="1" t="str">
        <f>UPPER(TEXT(BRF_Boleto_Notas[[#This Row],[DATA VENCIMENTO]],"MMM"))</f>
        <v>OUT</v>
      </c>
      <c r="Q200" s="1" t="str">
        <f>IFERROR(INDEX(BRF_TIPO_SERV[DESCRIÇAO],MATCH(BRF_Boleto_Notas[[#This Row],[CAT]],BRF_TIPO_SERV[TIPOS DE SERV.],0)),"")</f>
        <v>VIAGEM</v>
      </c>
      <c r="R200" s="1">
        <f>IFERROR(INDEX(BRF_MÊS_NOTA[NUN_MÊS],MATCH(BRF_Boleto_Notas[[#This Row],[MÊS_VENC]],BRF_MÊS_NOTA[MÊS],0)),"")</f>
        <v>10</v>
      </c>
      <c r="S200" s="1" t="str">
        <f>IF(BRF_Boleto_Notas[[#This Row],[PAGO DIA]]="","",TEXT(BRF_Boleto_Notas[[#This Row],[PAGO DIA]],"AAAA"))</f>
        <v>2021</v>
      </c>
      <c r="T200" s="1" t="str">
        <f>UPPER(TEXT(BRF_Boleto_Notas[[#This Row],[PAGO DIA]],"MMM"))</f>
        <v>OUT</v>
      </c>
    </row>
    <row r="201" spans="1:20" x14ac:dyDescent="0.2">
      <c r="A201" s="3">
        <v>44463</v>
      </c>
      <c r="B201" s="1" t="s">
        <v>1547</v>
      </c>
      <c r="C201" s="1" t="s">
        <v>1579</v>
      </c>
      <c r="D201" s="1" t="s">
        <v>1128</v>
      </c>
      <c r="E201" s="1" t="s">
        <v>681</v>
      </c>
      <c r="F201" s="3">
        <v>44494</v>
      </c>
      <c r="G201" s="1" t="s">
        <v>1580</v>
      </c>
      <c r="H201" s="1">
        <v>265</v>
      </c>
      <c r="I201" s="4">
        <v>1870</v>
      </c>
      <c r="J201" s="1" t="s">
        <v>224</v>
      </c>
      <c r="K201" s="3">
        <v>44477</v>
      </c>
      <c r="L201" s="1" t="s">
        <v>1338</v>
      </c>
      <c r="M201" s="1" t="str">
        <f>TEXT(BRF_Boleto_Notas[[#This Row],[DATA ]],"AAAA")</f>
        <v>2021</v>
      </c>
      <c r="N201" s="1" t="str">
        <f>UPPER(TEXT(BRF_Boleto_Notas[[#This Row],[DATA ]],"MMM"))</f>
        <v>SET</v>
      </c>
      <c r="O201" s="1" t="str">
        <f>TEXT(BRF_Boleto_Notas[[#This Row],[DATA VENCIMENTO]],"AAAA")</f>
        <v>2021</v>
      </c>
      <c r="P201" s="1" t="str">
        <f>UPPER(TEXT(BRF_Boleto_Notas[[#This Row],[DATA VENCIMENTO]],"MMM"))</f>
        <v>OUT</v>
      </c>
      <c r="Q201" s="1" t="str">
        <f>IFERROR(INDEX(BRF_TIPO_SERV[DESCRIÇAO],MATCH(BRF_Boleto_Notas[[#This Row],[CAT]],BRF_TIPO_SERV[TIPOS DE SERV.],0)),"")</f>
        <v>HABIBS</v>
      </c>
      <c r="R201" s="1">
        <f>IFERROR(INDEX(BRF_MÊS_NOTA[NUN_MÊS],MATCH(BRF_Boleto_Notas[[#This Row],[MÊS_VENC]],BRF_MÊS_NOTA[MÊS],0)),"")</f>
        <v>10</v>
      </c>
      <c r="S201" s="1" t="str">
        <f>IF(BRF_Boleto_Notas[[#This Row],[PAGO DIA]]="","",TEXT(BRF_Boleto_Notas[[#This Row],[PAGO DIA]],"AAAA"))</f>
        <v>2021</v>
      </c>
      <c r="T201" s="1" t="str">
        <f>UPPER(TEXT(BRF_Boleto_Notas[[#This Row],[PAGO DIA]],"MMM"))</f>
        <v>OUT</v>
      </c>
    </row>
    <row r="202" spans="1:20" x14ac:dyDescent="0.2">
      <c r="A202" s="3">
        <v>44484</v>
      </c>
      <c r="B202" s="1" t="s">
        <v>1534</v>
      </c>
      <c r="C202" s="1" t="s">
        <v>1674</v>
      </c>
      <c r="D202" s="1" t="s">
        <v>1531</v>
      </c>
      <c r="E202" s="1" t="s">
        <v>85</v>
      </c>
      <c r="F202" s="3">
        <v>44504</v>
      </c>
      <c r="G202" s="1" t="s">
        <v>1675</v>
      </c>
      <c r="H202" s="1">
        <v>273</v>
      </c>
      <c r="I202" s="4">
        <v>2125</v>
      </c>
      <c r="J202" s="1" t="s">
        <v>224</v>
      </c>
      <c r="K202" s="3">
        <v>44504</v>
      </c>
      <c r="L202" s="1" t="s">
        <v>1338</v>
      </c>
      <c r="M202" s="1" t="str">
        <f>TEXT(BRF_Boleto_Notas[[#This Row],[DATA ]],"AAAA")</f>
        <v>2021</v>
      </c>
      <c r="N202" s="1" t="str">
        <f>UPPER(TEXT(BRF_Boleto_Notas[[#This Row],[DATA ]],"MMM"))</f>
        <v>OUT</v>
      </c>
      <c r="O202" s="1" t="str">
        <f>TEXT(BRF_Boleto_Notas[[#This Row],[DATA VENCIMENTO]],"AAAA")</f>
        <v>2021</v>
      </c>
      <c r="P202" s="1" t="str">
        <f>UPPER(TEXT(BRF_Boleto_Notas[[#This Row],[DATA VENCIMENTO]],"MMM"))</f>
        <v>NOV</v>
      </c>
      <c r="Q202" s="1" t="str">
        <f>IFERROR(INDEX(BRF_TIPO_SERV[DESCRIÇAO],MATCH(BRF_Boleto_Notas[[#This Row],[CAT]],BRF_TIPO_SERV[TIPOS DE SERV.],0)),"")</f>
        <v>FRETE EXTRAS</v>
      </c>
      <c r="R202" s="1">
        <f>IFERROR(INDEX(BRF_MÊS_NOTA[NUN_MÊS],MATCH(BRF_Boleto_Notas[[#This Row],[MÊS_VENC]],BRF_MÊS_NOTA[MÊS],0)),"")</f>
        <v>11</v>
      </c>
      <c r="S202" s="1" t="str">
        <f>IF(BRF_Boleto_Notas[[#This Row],[PAGO DIA]]="","",TEXT(BRF_Boleto_Notas[[#This Row],[PAGO DIA]],"AAAA"))</f>
        <v>2021</v>
      </c>
      <c r="T202" s="1" t="str">
        <f>UPPER(TEXT(BRF_Boleto_Notas[[#This Row],[PAGO DIA]],"MMM"))</f>
        <v>NOV</v>
      </c>
    </row>
    <row r="203" spans="1:20" x14ac:dyDescent="0.2">
      <c r="A203" s="3">
        <v>44494</v>
      </c>
      <c r="B203" s="1" t="s">
        <v>1547</v>
      </c>
      <c r="C203" s="1" t="s">
        <v>1548</v>
      </c>
      <c r="D203" s="1" t="s">
        <v>1531</v>
      </c>
      <c r="E203" s="1" t="s">
        <v>1543</v>
      </c>
      <c r="F203" s="3">
        <v>44505</v>
      </c>
      <c r="G203" s="1">
        <v>220</v>
      </c>
      <c r="H203" s="1">
        <v>275</v>
      </c>
      <c r="I203" s="4">
        <v>4257</v>
      </c>
      <c r="J203" s="1" t="s">
        <v>224</v>
      </c>
      <c r="K203" s="3">
        <v>44509</v>
      </c>
      <c r="L203" s="1" t="s">
        <v>1338</v>
      </c>
      <c r="M203" s="1" t="str">
        <f>TEXT(BRF_Boleto_Notas[[#This Row],[DATA ]],"AAAA")</f>
        <v>2021</v>
      </c>
      <c r="N203" s="1" t="str">
        <f>UPPER(TEXT(BRF_Boleto_Notas[[#This Row],[DATA ]],"MMM"))</f>
        <v>OUT</v>
      </c>
      <c r="O203" s="1" t="str">
        <f>TEXT(BRF_Boleto_Notas[[#This Row],[DATA VENCIMENTO]],"AAAA")</f>
        <v>2021</v>
      </c>
      <c r="P203" s="1" t="str">
        <f>UPPER(TEXT(BRF_Boleto_Notas[[#This Row],[DATA VENCIMENTO]],"MMM"))</f>
        <v>NOV</v>
      </c>
      <c r="Q203" s="1" t="str">
        <f>IFERROR(INDEX(BRF_TIPO_SERV[DESCRIÇAO],MATCH(BRF_Boleto_Notas[[#This Row],[CAT]],BRF_TIPO_SERV[TIPOS DE SERV.],0)),"")</f>
        <v>HABIBS</v>
      </c>
      <c r="R203" s="1">
        <f>IFERROR(INDEX(BRF_MÊS_NOTA[NUN_MÊS],MATCH(BRF_Boleto_Notas[[#This Row],[MÊS_VENC]],BRF_MÊS_NOTA[MÊS],0)),"")</f>
        <v>11</v>
      </c>
      <c r="S203" s="1" t="str">
        <f>IF(BRF_Boleto_Notas[[#This Row],[PAGO DIA]]="","",TEXT(BRF_Boleto_Notas[[#This Row],[PAGO DIA]],"AAAA"))</f>
        <v>2021</v>
      </c>
      <c r="T203" s="1" t="str">
        <f>UPPER(TEXT(BRF_Boleto_Notas[[#This Row],[PAGO DIA]],"MMM"))</f>
        <v>NOV</v>
      </c>
    </row>
    <row r="204" spans="1:20" x14ac:dyDescent="0.2">
      <c r="A204" s="3">
        <v>44494</v>
      </c>
      <c r="B204" s="1" t="s">
        <v>1547</v>
      </c>
      <c r="C204" s="1" t="s">
        <v>3319</v>
      </c>
      <c r="D204" s="1" t="s">
        <v>1531</v>
      </c>
      <c r="E204" s="1" t="s">
        <v>1550</v>
      </c>
      <c r="F204" s="3">
        <v>44505</v>
      </c>
      <c r="G204" s="1">
        <v>221</v>
      </c>
      <c r="H204" s="1">
        <v>276</v>
      </c>
      <c r="I204" s="4">
        <v>5587</v>
      </c>
      <c r="J204" s="1" t="s">
        <v>224</v>
      </c>
      <c r="K204" s="3">
        <v>44505</v>
      </c>
      <c r="L204" s="1" t="s">
        <v>1338</v>
      </c>
      <c r="M204" s="1" t="str">
        <f>TEXT(BRF_Boleto_Notas[[#This Row],[DATA ]],"AAAA")</f>
        <v>2021</v>
      </c>
      <c r="N204" s="1" t="str">
        <f>UPPER(TEXT(BRF_Boleto_Notas[[#This Row],[DATA ]],"MMM"))</f>
        <v>OUT</v>
      </c>
      <c r="O204" s="1" t="str">
        <f>TEXT(BRF_Boleto_Notas[[#This Row],[DATA VENCIMENTO]],"AAAA")</f>
        <v>2021</v>
      </c>
      <c r="P204" s="1" t="str">
        <f>UPPER(TEXT(BRF_Boleto_Notas[[#This Row],[DATA VENCIMENTO]],"MMM"))</f>
        <v>NOV</v>
      </c>
      <c r="Q204" s="1" t="str">
        <f>IFERROR(INDEX(BRF_TIPO_SERV[DESCRIÇAO],MATCH(BRF_Boleto_Notas[[#This Row],[CAT]],BRF_TIPO_SERV[TIPOS DE SERV.],0)),"")</f>
        <v>HABIBS</v>
      </c>
      <c r="R204" s="1">
        <f>IFERROR(INDEX(BRF_MÊS_NOTA[NUN_MÊS],MATCH(BRF_Boleto_Notas[[#This Row],[MÊS_VENC]],BRF_MÊS_NOTA[MÊS],0)),"")</f>
        <v>11</v>
      </c>
      <c r="S204" s="1" t="str">
        <f>IF(BRF_Boleto_Notas[[#This Row],[PAGO DIA]]="","",TEXT(BRF_Boleto_Notas[[#This Row],[PAGO DIA]],"AAAA"))</f>
        <v>2021</v>
      </c>
      <c r="T204" s="1" t="str">
        <f>UPPER(TEXT(BRF_Boleto_Notas[[#This Row],[PAGO DIA]],"MMM"))</f>
        <v>NOV</v>
      </c>
    </row>
    <row r="205" spans="1:20" x14ac:dyDescent="0.2">
      <c r="A205" s="3">
        <v>44494</v>
      </c>
      <c r="B205" s="1" t="s">
        <v>1547</v>
      </c>
      <c r="C205" s="1" t="s">
        <v>1551</v>
      </c>
      <c r="D205" s="1" t="s">
        <v>1531</v>
      </c>
      <c r="E205" s="1" t="s">
        <v>1552</v>
      </c>
      <c r="F205" s="3">
        <v>44505</v>
      </c>
      <c r="G205" s="1">
        <v>222</v>
      </c>
      <c r="H205" s="1">
        <v>277</v>
      </c>
      <c r="I205" s="4">
        <v>5187</v>
      </c>
      <c r="J205" s="1" t="s">
        <v>224</v>
      </c>
      <c r="K205" s="3">
        <v>44505</v>
      </c>
      <c r="L205" s="1" t="s">
        <v>1338</v>
      </c>
      <c r="M205" s="1" t="str">
        <f>TEXT(BRF_Boleto_Notas[[#This Row],[DATA ]],"AAAA")</f>
        <v>2021</v>
      </c>
      <c r="N205" s="1" t="str">
        <f>UPPER(TEXT(BRF_Boleto_Notas[[#This Row],[DATA ]],"MMM"))</f>
        <v>OUT</v>
      </c>
      <c r="O205" s="1" t="str">
        <f>TEXT(BRF_Boleto_Notas[[#This Row],[DATA VENCIMENTO]],"AAAA")</f>
        <v>2021</v>
      </c>
      <c r="P205" s="1" t="str">
        <f>UPPER(TEXT(BRF_Boleto_Notas[[#This Row],[DATA VENCIMENTO]],"MMM"))</f>
        <v>NOV</v>
      </c>
      <c r="Q205" s="1" t="str">
        <f>IFERROR(INDEX(BRF_TIPO_SERV[DESCRIÇAO],MATCH(BRF_Boleto_Notas[[#This Row],[CAT]],BRF_TIPO_SERV[TIPOS DE SERV.],0)),"")</f>
        <v>HABIBS</v>
      </c>
      <c r="R205" s="1">
        <f>IFERROR(INDEX(BRF_MÊS_NOTA[NUN_MÊS],MATCH(BRF_Boleto_Notas[[#This Row],[MÊS_VENC]],BRF_MÊS_NOTA[MÊS],0)),"")</f>
        <v>11</v>
      </c>
      <c r="S205" s="1" t="str">
        <f>IF(BRF_Boleto_Notas[[#This Row],[PAGO DIA]]="","",TEXT(BRF_Boleto_Notas[[#This Row],[PAGO DIA]],"AAAA"))</f>
        <v>2021</v>
      </c>
      <c r="T205" s="1" t="str">
        <f>UPPER(TEXT(BRF_Boleto_Notas[[#This Row],[PAGO DIA]],"MMM"))</f>
        <v>NOV</v>
      </c>
    </row>
    <row r="206" spans="1:20" x14ac:dyDescent="0.2">
      <c r="A206" s="3">
        <v>44494</v>
      </c>
      <c r="B206" s="1" t="s">
        <v>1547</v>
      </c>
      <c r="C206" s="1" t="s">
        <v>1553</v>
      </c>
      <c r="D206" s="1" t="s">
        <v>1531</v>
      </c>
      <c r="E206" s="1" t="s">
        <v>1554</v>
      </c>
      <c r="F206" s="3">
        <v>44505</v>
      </c>
      <c r="G206" s="1">
        <v>223</v>
      </c>
      <c r="H206" s="1">
        <v>278</v>
      </c>
      <c r="I206" s="4">
        <v>3617</v>
      </c>
      <c r="J206" s="1" t="s">
        <v>224</v>
      </c>
      <c r="K206" s="3">
        <v>44505</v>
      </c>
      <c r="L206" s="1" t="s">
        <v>1338</v>
      </c>
      <c r="M206" s="1" t="str">
        <f>TEXT(BRF_Boleto_Notas[[#This Row],[DATA ]],"AAAA")</f>
        <v>2021</v>
      </c>
      <c r="N206" s="1" t="str">
        <f>UPPER(TEXT(BRF_Boleto_Notas[[#This Row],[DATA ]],"MMM"))</f>
        <v>OUT</v>
      </c>
      <c r="O206" s="1" t="str">
        <f>TEXT(BRF_Boleto_Notas[[#This Row],[DATA VENCIMENTO]],"AAAA")</f>
        <v>2021</v>
      </c>
      <c r="P206" s="1" t="str">
        <f>UPPER(TEXT(BRF_Boleto_Notas[[#This Row],[DATA VENCIMENTO]],"MMM"))</f>
        <v>NOV</v>
      </c>
      <c r="Q206" s="1" t="str">
        <f>IFERROR(INDEX(BRF_TIPO_SERV[DESCRIÇAO],MATCH(BRF_Boleto_Notas[[#This Row],[CAT]],BRF_TIPO_SERV[TIPOS DE SERV.],0)),"")</f>
        <v>HABIBS</v>
      </c>
      <c r="R206" s="1">
        <f>IFERROR(INDEX(BRF_MÊS_NOTA[NUN_MÊS],MATCH(BRF_Boleto_Notas[[#This Row],[MÊS_VENC]],BRF_MÊS_NOTA[MÊS],0)),"")</f>
        <v>11</v>
      </c>
      <c r="S206" s="1" t="str">
        <f>IF(BRF_Boleto_Notas[[#This Row],[PAGO DIA]]="","",TEXT(BRF_Boleto_Notas[[#This Row],[PAGO DIA]],"AAAA"))</f>
        <v>2021</v>
      </c>
      <c r="T206" s="1" t="str">
        <f>UPPER(TEXT(BRF_Boleto_Notas[[#This Row],[PAGO DIA]],"MMM"))</f>
        <v>NOV</v>
      </c>
    </row>
    <row r="207" spans="1:20" x14ac:dyDescent="0.2">
      <c r="A207" s="3">
        <v>44494</v>
      </c>
      <c r="B207" s="1" t="s">
        <v>1547</v>
      </c>
      <c r="C207" s="1" t="s">
        <v>1555</v>
      </c>
      <c r="D207" s="1" t="s">
        <v>1556</v>
      </c>
      <c r="E207" s="1" t="s">
        <v>1557</v>
      </c>
      <c r="F207" s="3">
        <v>44505</v>
      </c>
      <c r="G207" s="1">
        <v>225</v>
      </c>
      <c r="H207" s="1">
        <v>279</v>
      </c>
      <c r="I207" s="4">
        <v>4051</v>
      </c>
      <c r="J207" s="1" t="s">
        <v>224</v>
      </c>
      <c r="K207" s="3">
        <v>44505</v>
      </c>
      <c r="L207" s="1" t="s">
        <v>1338</v>
      </c>
      <c r="M207" s="1" t="str">
        <f>TEXT(BRF_Boleto_Notas[[#This Row],[DATA ]],"AAAA")</f>
        <v>2021</v>
      </c>
      <c r="N207" s="1" t="str">
        <f>UPPER(TEXT(BRF_Boleto_Notas[[#This Row],[DATA ]],"MMM"))</f>
        <v>OUT</v>
      </c>
      <c r="O207" s="1" t="str">
        <f>TEXT(BRF_Boleto_Notas[[#This Row],[DATA VENCIMENTO]],"AAAA")</f>
        <v>2021</v>
      </c>
      <c r="P207" s="1" t="str">
        <f>UPPER(TEXT(BRF_Boleto_Notas[[#This Row],[DATA VENCIMENTO]],"MMM"))</f>
        <v>NOV</v>
      </c>
      <c r="Q207" s="1" t="str">
        <f>IFERROR(INDEX(BRF_TIPO_SERV[DESCRIÇAO],MATCH(BRF_Boleto_Notas[[#This Row],[CAT]],BRF_TIPO_SERV[TIPOS DE SERV.],0)),"")</f>
        <v>HABIBS</v>
      </c>
      <c r="R207" s="1">
        <f>IFERROR(INDEX(BRF_MÊS_NOTA[NUN_MÊS],MATCH(BRF_Boleto_Notas[[#This Row],[MÊS_VENC]],BRF_MÊS_NOTA[MÊS],0)),"")</f>
        <v>11</v>
      </c>
      <c r="S207" s="1" t="str">
        <f>IF(BRF_Boleto_Notas[[#This Row],[PAGO DIA]]="","",TEXT(BRF_Boleto_Notas[[#This Row],[PAGO DIA]],"AAAA"))</f>
        <v>2021</v>
      </c>
      <c r="T207" s="1" t="str">
        <f>UPPER(TEXT(BRF_Boleto_Notas[[#This Row],[PAGO DIA]],"MMM"))</f>
        <v>NOV</v>
      </c>
    </row>
    <row r="208" spans="1:20" x14ac:dyDescent="0.2">
      <c r="A208" s="3">
        <v>44494</v>
      </c>
      <c r="B208" s="1" t="s">
        <v>1547</v>
      </c>
      <c r="C208" s="1" t="s">
        <v>1558</v>
      </c>
      <c r="D208" s="1" t="s">
        <v>1531</v>
      </c>
      <c r="E208" s="1" t="s">
        <v>1559</v>
      </c>
      <c r="F208" s="3">
        <v>44505</v>
      </c>
      <c r="G208" s="1">
        <v>226</v>
      </c>
      <c r="H208" s="1">
        <v>280</v>
      </c>
      <c r="I208" s="4">
        <v>5512</v>
      </c>
      <c r="J208" s="1" t="s">
        <v>224</v>
      </c>
      <c r="K208" s="3">
        <v>44505</v>
      </c>
      <c r="L208" s="1" t="s">
        <v>1338</v>
      </c>
      <c r="M208" s="1" t="str">
        <f>TEXT(BRF_Boleto_Notas[[#This Row],[DATA ]],"AAAA")</f>
        <v>2021</v>
      </c>
      <c r="N208" s="1" t="str">
        <f>UPPER(TEXT(BRF_Boleto_Notas[[#This Row],[DATA ]],"MMM"))</f>
        <v>OUT</v>
      </c>
      <c r="O208" s="1" t="str">
        <f>TEXT(BRF_Boleto_Notas[[#This Row],[DATA VENCIMENTO]],"AAAA")</f>
        <v>2021</v>
      </c>
      <c r="P208" s="1" t="str">
        <f>UPPER(TEXT(BRF_Boleto_Notas[[#This Row],[DATA VENCIMENTO]],"MMM"))</f>
        <v>NOV</v>
      </c>
      <c r="Q208" s="1" t="str">
        <f>IFERROR(INDEX(BRF_TIPO_SERV[DESCRIÇAO],MATCH(BRF_Boleto_Notas[[#This Row],[CAT]],BRF_TIPO_SERV[TIPOS DE SERV.],0)),"")</f>
        <v>HABIBS</v>
      </c>
      <c r="R208" s="1">
        <f>IFERROR(INDEX(BRF_MÊS_NOTA[NUN_MÊS],MATCH(BRF_Boleto_Notas[[#This Row],[MÊS_VENC]],BRF_MÊS_NOTA[MÊS],0)),"")</f>
        <v>11</v>
      </c>
      <c r="S208" s="1" t="str">
        <f>IF(BRF_Boleto_Notas[[#This Row],[PAGO DIA]]="","",TEXT(BRF_Boleto_Notas[[#This Row],[PAGO DIA]],"AAAA"))</f>
        <v>2021</v>
      </c>
      <c r="T208" s="1" t="str">
        <f>UPPER(TEXT(BRF_Boleto_Notas[[#This Row],[PAGO DIA]],"MMM"))</f>
        <v>NOV</v>
      </c>
    </row>
    <row r="209" spans="1:20" x14ac:dyDescent="0.2">
      <c r="A209" s="3">
        <v>44494</v>
      </c>
      <c r="B209" s="1" t="s">
        <v>1547</v>
      </c>
      <c r="C209" s="1" t="s">
        <v>1560</v>
      </c>
      <c r="D209" s="1" t="s">
        <v>1531</v>
      </c>
      <c r="E209" s="1" t="s">
        <v>1561</v>
      </c>
      <c r="F209" s="3">
        <v>44505</v>
      </c>
      <c r="G209" s="1">
        <v>227</v>
      </c>
      <c r="H209" s="1">
        <v>281</v>
      </c>
      <c r="I209" s="4">
        <v>4157</v>
      </c>
      <c r="J209" s="1" t="s">
        <v>224</v>
      </c>
      <c r="K209" s="3">
        <v>44505</v>
      </c>
      <c r="L209" s="1" t="s">
        <v>1338</v>
      </c>
      <c r="M209" s="1" t="str">
        <f>TEXT(BRF_Boleto_Notas[[#This Row],[DATA ]],"AAAA")</f>
        <v>2021</v>
      </c>
      <c r="N209" s="1" t="str">
        <f>UPPER(TEXT(BRF_Boleto_Notas[[#This Row],[DATA ]],"MMM"))</f>
        <v>OUT</v>
      </c>
      <c r="O209" s="1" t="str">
        <f>TEXT(BRF_Boleto_Notas[[#This Row],[DATA VENCIMENTO]],"AAAA")</f>
        <v>2021</v>
      </c>
      <c r="P209" s="1" t="str">
        <f>UPPER(TEXT(BRF_Boleto_Notas[[#This Row],[DATA VENCIMENTO]],"MMM"))</f>
        <v>NOV</v>
      </c>
      <c r="Q209" s="1" t="str">
        <f>IFERROR(INDEX(BRF_TIPO_SERV[DESCRIÇAO],MATCH(BRF_Boleto_Notas[[#This Row],[CAT]],BRF_TIPO_SERV[TIPOS DE SERV.],0)),"")</f>
        <v>HABIBS</v>
      </c>
      <c r="R209" s="1">
        <f>IFERROR(INDEX(BRF_MÊS_NOTA[NUN_MÊS],MATCH(BRF_Boleto_Notas[[#This Row],[MÊS_VENC]],BRF_MÊS_NOTA[MÊS],0)),"")</f>
        <v>11</v>
      </c>
      <c r="S209" s="1" t="str">
        <f>IF(BRF_Boleto_Notas[[#This Row],[PAGO DIA]]="","",TEXT(BRF_Boleto_Notas[[#This Row],[PAGO DIA]],"AAAA"))</f>
        <v>2021</v>
      </c>
      <c r="T209" s="1" t="str">
        <f>UPPER(TEXT(BRF_Boleto_Notas[[#This Row],[PAGO DIA]],"MMM"))</f>
        <v>NOV</v>
      </c>
    </row>
    <row r="210" spans="1:20" x14ac:dyDescent="0.2">
      <c r="A210" s="3">
        <v>44494</v>
      </c>
      <c r="B210" s="1" t="s">
        <v>1547</v>
      </c>
      <c r="C210" s="1" t="s">
        <v>1562</v>
      </c>
      <c r="D210" s="1" t="s">
        <v>1531</v>
      </c>
      <c r="E210" s="1" t="s">
        <v>1537</v>
      </c>
      <c r="F210" s="3">
        <v>44505</v>
      </c>
      <c r="G210" s="1">
        <v>228</v>
      </c>
      <c r="H210" s="1">
        <v>282</v>
      </c>
      <c r="I210" s="4">
        <v>1687</v>
      </c>
      <c r="J210" s="1" t="s">
        <v>224</v>
      </c>
      <c r="K210" s="3">
        <v>44505</v>
      </c>
      <c r="L210" s="1" t="s">
        <v>1338</v>
      </c>
      <c r="M210" s="1" t="str">
        <f>TEXT(BRF_Boleto_Notas[[#This Row],[DATA ]],"AAAA")</f>
        <v>2021</v>
      </c>
      <c r="N210" s="1" t="str">
        <f>UPPER(TEXT(BRF_Boleto_Notas[[#This Row],[DATA ]],"MMM"))</f>
        <v>OUT</v>
      </c>
      <c r="O210" s="1" t="str">
        <f>TEXT(BRF_Boleto_Notas[[#This Row],[DATA VENCIMENTO]],"AAAA")</f>
        <v>2021</v>
      </c>
      <c r="P210" s="1" t="str">
        <f>UPPER(TEXT(BRF_Boleto_Notas[[#This Row],[DATA VENCIMENTO]],"MMM"))</f>
        <v>NOV</v>
      </c>
      <c r="Q210" s="1" t="str">
        <f>IFERROR(INDEX(BRF_TIPO_SERV[DESCRIÇAO],MATCH(BRF_Boleto_Notas[[#This Row],[CAT]],BRF_TIPO_SERV[TIPOS DE SERV.],0)),"")</f>
        <v>HABIBS</v>
      </c>
      <c r="R210" s="1">
        <f>IFERROR(INDEX(BRF_MÊS_NOTA[NUN_MÊS],MATCH(BRF_Boleto_Notas[[#This Row],[MÊS_VENC]],BRF_MÊS_NOTA[MÊS],0)),"")</f>
        <v>11</v>
      </c>
      <c r="S210" s="1" t="str">
        <f>IF(BRF_Boleto_Notas[[#This Row],[PAGO DIA]]="","",TEXT(BRF_Boleto_Notas[[#This Row],[PAGO DIA]],"AAAA"))</f>
        <v>2021</v>
      </c>
      <c r="T210" s="1" t="str">
        <f>UPPER(TEXT(BRF_Boleto_Notas[[#This Row],[PAGO DIA]],"MMM"))</f>
        <v>NOV</v>
      </c>
    </row>
    <row r="211" spans="1:20" x14ac:dyDescent="0.2">
      <c r="A211" s="3">
        <v>44494</v>
      </c>
      <c r="B211" s="1" t="s">
        <v>1547</v>
      </c>
      <c r="C211" s="1" t="s">
        <v>1563</v>
      </c>
      <c r="D211" s="1" t="s">
        <v>1531</v>
      </c>
      <c r="E211" s="1" t="s">
        <v>1564</v>
      </c>
      <c r="F211" s="3">
        <v>44505</v>
      </c>
      <c r="G211" s="1">
        <v>229</v>
      </c>
      <c r="H211" s="1">
        <v>283</v>
      </c>
      <c r="I211" s="4">
        <v>5727</v>
      </c>
      <c r="J211" s="1" t="s">
        <v>224</v>
      </c>
      <c r="K211" s="3">
        <v>44505</v>
      </c>
      <c r="L211" s="1" t="s">
        <v>1338</v>
      </c>
      <c r="M211" s="1" t="str">
        <f>TEXT(BRF_Boleto_Notas[[#This Row],[DATA ]],"AAAA")</f>
        <v>2021</v>
      </c>
      <c r="N211" s="1" t="str">
        <f>UPPER(TEXT(BRF_Boleto_Notas[[#This Row],[DATA ]],"MMM"))</f>
        <v>OUT</v>
      </c>
      <c r="O211" s="1" t="str">
        <f>TEXT(BRF_Boleto_Notas[[#This Row],[DATA VENCIMENTO]],"AAAA")</f>
        <v>2021</v>
      </c>
      <c r="P211" s="1" t="str">
        <f>UPPER(TEXT(BRF_Boleto_Notas[[#This Row],[DATA VENCIMENTO]],"MMM"))</f>
        <v>NOV</v>
      </c>
      <c r="Q211" s="1" t="str">
        <f>IFERROR(INDEX(BRF_TIPO_SERV[DESCRIÇAO],MATCH(BRF_Boleto_Notas[[#This Row],[CAT]],BRF_TIPO_SERV[TIPOS DE SERV.],0)),"")</f>
        <v>HABIBS</v>
      </c>
      <c r="R211" s="1">
        <f>IFERROR(INDEX(BRF_MÊS_NOTA[NUN_MÊS],MATCH(BRF_Boleto_Notas[[#This Row],[MÊS_VENC]],BRF_MÊS_NOTA[MÊS],0)),"")</f>
        <v>11</v>
      </c>
      <c r="S211" s="1" t="str">
        <f>IF(BRF_Boleto_Notas[[#This Row],[PAGO DIA]]="","",TEXT(BRF_Boleto_Notas[[#This Row],[PAGO DIA]],"AAAA"))</f>
        <v>2021</v>
      </c>
      <c r="T211" s="1" t="str">
        <f>UPPER(TEXT(BRF_Boleto_Notas[[#This Row],[PAGO DIA]],"MMM"))</f>
        <v>NOV</v>
      </c>
    </row>
    <row r="212" spans="1:20" x14ac:dyDescent="0.2">
      <c r="A212" s="3">
        <v>44494</v>
      </c>
      <c r="B212" s="1" t="s">
        <v>1547</v>
      </c>
      <c r="C212" s="1" t="s">
        <v>1565</v>
      </c>
      <c r="D212" s="1" t="s">
        <v>1531</v>
      </c>
      <c r="E212" s="1" t="s">
        <v>1566</v>
      </c>
      <c r="F212" s="3">
        <v>44505</v>
      </c>
      <c r="G212" s="1">
        <v>230</v>
      </c>
      <c r="H212" s="1">
        <v>284</v>
      </c>
      <c r="I212" s="4">
        <v>5147</v>
      </c>
      <c r="J212" s="1" t="s">
        <v>224</v>
      </c>
      <c r="K212" s="3">
        <v>44505</v>
      </c>
      <c r="L212" s="1" t="s">
        <v>1338</v>
      </c>
      <c r="M212" s="1" t="str">
        <f>TEXT(BRF_Boleto_Notas[[#This Row],[DATA ]],"AAAA")</f>
        <v>2021</v>
      </c>
      <c r="N212" s="1" t="str">
        <f>UPPER(TEXT(BRF_Boleto_Notas[[#This Row],[DATA ]],"MMM"))</f>
        <v>OUT</v>
      </c>
      <c r="O212" s="1" t="str">
        <f>TEXT(BRF_Boleto_Notas[[#This Row],[DATA VENCIMENTO]],"AAAA")</f>
        <v>2021</v>
      </c>
      <c r="P212" s="1" t="str">
        <f>UPPER(TEXT(BRF_Boleto_Notas[[#This Row],[DATA VENCIMENTO]],"MMM"))</f>
        <v>NOV</v>
      </c>
      <c r="Q212" s="1" t="str">
        <f>IFERROR(INDEX(BRF_TIPO_SERV[DESCRIÇAO],MATCH(BRF_Boleto_Notas[[#This Row],[CAT]],BRF_TIPO_SERV[TIPOS DE SERV.],0)),"")</f>
        <v>HABIBS</v>
      </c>
      <c r="R212" s="1">
        <f>IFERROR(INDEX(BRF_MÊS_NOTA[NUN_MÊS],MATCH(BRF_Boleto_Notas[[#This Row],[MÊS_VENC]],BRF_MÊS_NOTA[MÊS],0)),"")</f>
        <v>11</v>
      </c>
      <c r="S212" s="1" t="str">
        <f>IF(BRF_Boleto_Notas[[#This Row],[PAGO DIA]]="","",TEXT(BRF_Boleto_Notas[[#This Row],[PAGO DIA]],"AAAA"))</f>
        <v>2021</v>
      </c>
      <c r="T212" s="1" t="str">
        <f>UPPER(TEXT(BRF_Boleto_Notas[[#This Row],[PAGO DIA]],"MMM"))</f>
        <v>NOV</v>
      </c>
    </row>
    <row r="213" spans="1:20" x14ac:dyDescent="0.2">
      <c r="A213" s="3">
        <v>44494</v>
      </c>
      <c r="B213" s="1" t="s">
        <v>1547</v>
      </c>
      <c r="C213" s="1" t="s">
        <v>1567</v>
      </c>
      <c r="D213" s="1" t="s">
        <v>1531</v>
      </c>
      <c r="E213" s="1" t="s">
        <v>1568</v>
      </c>
      <c r="F213" s="3">
        <v>44505</v>
      </c>
      <c r="G213" s="1">
        <v>231</v>
      </c>
      <c r="H213" s="1">
        <v>285</v>
      </c>
      <c r="I213" s="4">
        <v>4731</v>
      </c>
      <c r="J213" s="1" t="s">
        <v>224</v>
      </c>
      <c r="K213" s="3">
        <v>44505</v>
      </c>
      <c r="L213" s="1" t="s">
        <v>1338</v>
      </c>
      <c r="M213" s="1" t="str">
        <f>TEXT(BRF_Boleto_Notas[[#This Row],[DATA ]],"AAAA")</f>
        <v>2021</v>
      </c>
      <c r="N213" s="1" t="str">
        <f>UPPER(TEXT(BRF_Boleto_Notas[[#This Row],[DATA ]],"MMM"))</f>
        <v>OUT</v>
      </c>
      <c r="O213" s="1" t="str">
        <f>TEXT(BRF_Boleto_Notas[[#This Row],[DATA VENCIMENTO]],"AAAA")</f>
        <v>2021</v>
      </c>
      <c r="P213" s="1" t="str">
        <f>UPPER(TEXT(BRF_Boleto_Notas[[#This Row],[DATA VENCIMENTO]],"MMM"))</f>
        <v>NOV</v>
      </c>
      <c r="Q213" s="1" t="str">
        <f>IFERROR(INDEX(BRF_TIPO_SERV[DESCRIÇAO],MATCH(BRF_Boleto_Notas[[#This Row],[CAT]],BRF_TIPO_SERV[TIPOS DE SERV.],0)),"")</f>
        <v>HABIBS</v>
      </c>
      <c r="R213" s="1">
        <f>IFERROR(INDEX(BRF_MÊS_NOTA[NUN_MÊS],MATCH(BRF_Boleto_Notas[[#This Row],[MÊS_VENC]],BRF_MÊS_NOTA[MÊS],0)),"")</f>
        <v>11</v>
      </c>
      <c r="S213" s="1" t="str">
        <f>IF(BRF_Boleto_Notas[[#This Row],[PAGO DIA]]="","",TEXT(BRF_Boleto_Notas[[#This Row],[PAGO DIA]],"AAAA"))</f>
        <v>2021</v>
      </c>
      <c r="T213" s="1" t="str">
        <f>UPPER(TEXT(BRF_Boleto_Notas[[#This Row],[PAGO DIA]],"MMM"))</f>
        <v>NOV</v>
      </c>
    </row>
    <row r="214" spans="1:20" x14ac:dyDescent="0.2">
      <c r="A214" s="3">
        <v>44494</v>
      </c>
      <c r="B214" s="1" t="s">
        <v>1547</v>
      </c>
      <c r="C214" s="1" t="s">
        <v>1569</v>
      </c>
      <c r="D214" s="1" t="s">
        <v>1531</v>
      </c>
      <c r="E214" s="1" t="s">
        <v>1570</v>
      </c>
      <c r="F214" s="3">
        <v>44505</v>
      </c>
      <c r="G214" s="1">
        <v>232</v>
      </c>
      <c r="H214" s="1">
        <v>286</v>
      </c>
      <c r="I214" s="4">
        <v>1197</v>
      </c>
      <c r="J214" s="1" t="s">
        <v>224</v>
      </c>
      <c r="K214" s="3">
        <v>44505</v>
      </c>
      <c r="L214" s="1" t="s">
        <v>1338</v>
      </c>
      <c r="M214" s="1" t="str">
        <f>TEXT(BRF_Boleto_Notas[[#This Row],[DATA ]],"AAAA")</f>
        <v>2021</v>
      </c>
      <c r="N214" s="1" t="str">
        <f>UPPER(TEXT(BRF_Boleto_Notas[[#This Row],[DATA ]],"MMM"))</f>
        <v>OUT</v>
      </c>
      <c r="O214" s="1" t="str">
        <f>TEXT(BRF_Boleto_Notas[[#This Row],[DATA VENCIMENTO]],"AAAA")</f>
        <v>2021</v>
      </c>
      <c r="P214" s="1" t="str">
        <f>UPPER(TEXT(BRF_Boleto_Notas[[#This Row],[DATA VENCIMENTO]],"MMM"))</f>
        <v>NOV</v>
      </c>
      <c r="Q214" s="1" t="str">
        <f>IFERROR(INDEX(BRF_TIPO_SERV[DESCRIÇAO],MATCH(BRF_Boleto_Notas[[#This Row],[CAT]],BRF_TIPO_SERV[TIPOS DE SERV.],0)),"")</f>
        <v>HABIBS</v>
      </c>
      <c r="R214" s="1">
        <f>IFERROR(INDEX(BRF_MÊS_NOTA[NUN_MÊS],MATCH(BRF_Boleto_Notas[[#This Row],[MÊS_VENC]],BRF_MÊS_NOTA[MÊS],0)),"")</f>
        <v>11</v>
      </c>
      <c r="S214" s="1" t="str">
        <f>IF(BRF_Boleto_Notas[[#This Row],[PAGO DIA]]="","",TEXT(BRF_Boleto_Notas[[#This Row],[PAGO DIA]],"AAAA"))</f>
        <v>2021</v>
      </c>
      <c r="T214" s="1" t="str">
        <f>UPPER(TEXT(BRF_Boleto_Notas[[#This Row],[PAGO DIA]],"MMM"))</f>
        <v>NOV</v>
      </c>
    </row>
    <row r="215" spans="1:20" x14ac:dyDescent="0.2">
      <c r="A215" s="3">
        <v>44494</v>
      </c>
      <c r="B215" s="1" t="s">
        <v>1547</v>
      </c>
      <c r="C215" s="1" t="s">
        <v>1571</v>
      </c>
      <c r="D215" s="1" t="s">
        <v>1531</v>
      </c>
      <c r="E215" s="1" t="s">
        <v>1572</v>
      </c>
      <c r="F215" s="3">
        <v>44505</v>
      </c>
      <c r="G215" s="1">
        <v>233</v>
      </c>
      <c r="H215" s="1">
        <v>287</v>
      </c>
      <c r="I215" s="4">
        <v>5177</v>
      </c>
      <c r="J215" s="1" t="s">
        <v>224</v>
      </c>
      <c r="K215" s="3">
        <v>44505</v>
      </c>
      <c r="L215" s="1" t="s">
        <v>1338</v>
      </c>
      <c r="M215" s="1" t="str">
        <f>TEXT(BRF_Boleto_Notas[[#This Row],[DATA ]],"AAAA")</f>
        <v>2021</v>
      </c>
      <c r="N215" s="1" t="str">
        <f>UPPER(TEXT(BRF_Boleto_Notas[[#This Row],[DATA ]],"MMM"))</f>
        <v>OUT</v>
      </c>
      <c r="O215" s="1" t="str">
        <f>TEXT(BRF_Boleto_Notas[[#This Row],[DATA VENCIMENTO]],"AAAA")</f>
        <v>2021</v>
      </c>
      <c r="P215" s="1" t="str">
        <f>UPPER(TEXT(BRF_Boleto_Notas[[#This Row],[DATA VENCIMENTO]],"MMM"))</f>
        <v>NOV</v>
      </c>
      <c r="Q215" s="1" t="str">
        <f>IFERROR(INDEX(BRF_TIPO_SERV[DESCRIÇAO],MATCH(BRF_Boleto_Notas[[#This Row],[CAT]],BRF_TIPO_SERV[TIPOS DE SERV.],0)),"")</f>
        <v>HABIBS</v>
      </c>
      <c r="R215" s="1">
        <f>IFERROR(INDEX(BRF_MÊS_NOTA[NUN_MÊS],MATCH(BRF_Boleto_Notas[[#This Row],[MÊS_VENC]],BRF_MÊS_NOTA[MÊS],0)),"")</f>
        <v>11</v>
      </c>
      <c r="S215" s="1" t="str">
        <f>IF(BRF_Boleto_Notas[[#This Row],[PAGO DIA]]="","",TEXT(BRF_Boleto_Notas[[#This Row],[PAGO DIA]],"AAAA"))</f>
        <v>2021</v>
      </c>
      <c r="T215" s="1" t="str">
        <f>UPPER(TEXT(BRF_Boleto_Notas[[#This Row],[PAGO DIA]],"MMM"))</f>
        <v>NOV</v>
      </c>
    </row>
    <row r="216" spans="1:20" x14ac:dyDescent="0.2">
      <c r="A216" s="3">
        <v>44494</v>
      </c>
      <c r="B216" s="1" t="s">
        <v>1547</v>
      </c>
      <c r="C216" s="1" t="s">
        <v>1573</v>
      </c>
      <c r="D216" s="1" t="s">
        <v>1531</v>
      </c>
      <c r="E216" s="1" t="s">
        <v>1574</v>
      </c>
      <c r="F216" s="3">
        <v>44505</v>
      </c>
      <c r="G216" s="1">
        <v>234</v>
      </c>
      <c r="H216" s="1">
        <v>288</v>
      </c>
      <c r="I216" s="4">
        <v>1017</v>
      </c>
      <c r="J216" s="1" t="s">
        <v>224</v>
      </c>
      <c r="K216" s="3">
        <v>44505</v>
      </c>
      <c r="L216" s="1" t="s">
        <v>1338</v>
      </c>
      <c r="M216" s="1" t="str">
        <f>TEXT(BRF_Boleto_Notas[[#This Row],[DATA ]],"AAAA")</f>
        <v>2021</v>
      </c>
      <c r="N216" s="1" t="str">
        <f>UPPER(TEXT(BRF_Boleto_Notas[[#This Row],[DATA ]],"MMM"))</f>
        <v>OUT</v>
      </c>
      <c r="O216" s="1" t="str">
        <f>TEXT(BRF_Boleto_Notas[[#This Row],[DATA VENCIMENTO]],"AAAA")</f>
        <v>2021</v>
      </c>
      <c r="P216" s="1" t="str">
        <f>UPPER(TEXT(BRF_Boleto_Notas[[#This Row],[DATA VENCIMENTO]],"MMM"))</f>
        <v>NOV</v>
      </c>
      <c r="Q216" s="1" t="str">
        <f>IFERROR(INDEX(BRF_TIPO_SERV[DESCRIÇAO],MATCH(BRF_Boleto_Notas[[#This Row],[CAT]],BRF_TIPO_SERV[TIPOS DE SERV.],0)),"")</f>
        <v>HABIBS</v>
      </c>
      <c r="R216" s="1">
        <f>IFERROR(INDEX(BRF_MÊS_NOTA[NUN_MÊS],MATCH(BRF_Boleto_Notas[[#This Row],[MÊS_VENC]],BRF_MÊS_NOTA[MÊS],0)),"")</f>
        <v>11</v>
      </c>
      <c r="S216" s="1" t="str">
        <f>IF(BRF_Boleto_Notas[[#This Row],[PAGO DIA]]="","",TEXT(BRF_Boleto_Notas[[#This Row],[PAGO DIA]],"AAAA"))</f>
        <v>2021</v>
      </c>
      <c r="T216" s="1" t="str">
        <f>UPPER(TEXT(BRF_Boleto_Notas[[#This Row],[PAGO DIA]],"MMM"))</f>
        <v>NOV</v>
      </c>
    </row>
    <row r="217" spans="1:20" x14ac:dyDescent="0.2">
      <c r="A217" s="3">
        <v>44494</v>
      </c>
      <c r="B217" s="1" t="s">
        <v>1547</v>
      </c>
      <c r="C217" s="1" t="s">
        <v>1575</v>
      </c>
      <c r="D217" s="1" t="s">
        <v>1531</v>
      </c>
      <c r="E217" s="1" t="s">
        <v>1576</v>
      </c>
      <c r="F217" s="3">
        <v>44505</v>
      </c>
      <c r="G217" s="1">
        <v>235</v>
      </c>
      <c r="H217" s="1">
        <v>289</v>
      </c>
      <c r="I217" s="4">
        <v>4451</v>
      </c>
      <c r="J217" s="1" t="s">
        <v>224</v>
      </c>
      <c r="K217" s="3">
        <v>44505</v>
      </c>
      <c r="L217" s="1" t="s">
        <v>1338</v>
      </c>
      <c r="M217" s="1" t="str">
        <f>TEXT(BRF_Boleto_Notas[[#This Row],[DATA ]],"AAAA")</f>
        <v>2021</v>
      </c>
      <c r="N217" s="1" t="str">
        <f>UPPER(TEXT(BRF_Boleto_Notas[[#This Row],[DATA ]],"MMM"))</f>
        <v>OUT</v>
      </c>
      <c r="O217" s="1" t="str">
        <f>TEXT(BRF_Boleto_Notas[[#This Row],[DATA VENCIMENTO]],"AAAA")</f>
        <v>2021</v>
      </c>
      <c r="P217" s="1" t="str">
        <f>UPPER(TEXT(BRF_Boleto_Notas[[#This Row],[DATA VENCIMENTO]],"MMM"))</f>
        <v>NOV</v>
      </c>
      <c r="Q217" s="1" t="str">
        <f>IFERROR(INDEX(BRF_TIPO_SERV[DESCRIÇAO],MATCH(BRF_Boleto_Notas[[#This Row],[CAT]],BRF_TIPO_SERV[TIPOS DE SERV.],0)),"")</f>
        <v>HABIBS</v>
      </c>
      <c r="R217" s="1">
        <f>IFERROR(INDEX(BRF_MÊS_NOTA[NUN_MÊS],MATCH(BRF_Boleto_Notas[[#This Row],[MÊS_VENC]],BRF_MÊS_NOTA[MÊS],0)),"")</f>
        <v>11</v>
      </c>
      <c r="S217" s="1" t="str">
        <f>IF(BRF_Boleto_Notas[[#This Row],[PAGO DIA]]="","",TEXT(BRF_Boleto_Notas[[#This Row],[PAGO DIA]],"AAAA"))</f>
        <v>2021</v>
      </c>
      <c r="T217" s="1" t="str">
        <f>UPPER(TEXT(BRF_Boleto_Notas[[#This Row],[PAGO DIA]],"MMM"))</f>
        <v>NOV</v>
      </c>
    </row>
    <row r="218" spans="1:20" x14ac:dyDescent="0.2">
      <c r="A218" s="3">
        <v>44494</v>
      </c>
      <c r="B218" s="1" t="s">
        <v>1547</v>
      </c>
      <c r="C218" s="1" t="s">
        <v>1577</v>
      </c>
      <c r="D218" s="1" t="s">
        <v>1531</v>
      </c>
      <c r="E218" s="1" t="s">
        <v>1539</v>
      </c>
      <c r="F218" s="3">
        <v>44505</v>
      </c>
      <c r="G218" s="1">
        <v>236</v>
      </c>
      <c r="H218" s="1">
        <v>290</v>
      </c>
      <c r="I218" s="4">
        <v>2732</v>
      </c>
      <c r="J218" s="1" t="s">
        <v>224</v>
      </c>
      <c r="K218" s="3">
        <v>44505</v>
      </c>
      <c r="L218" s="1" t="s">
        <v>1338</v>
      </c>
      <c r="M218" s="1" t="str">
        <f>TEXT(BRF_Boleto_Notas[[#This Row],[DATA ]],"AAAA")</f>
        <v>2021</v>
      </c>
      <c r="N218" s="1" t="str">
        <f>UPPER(TEXT(BRF_Boleto_Notas[[#This Row],[DATA ]],"MMM"))</f>
        <v>OUT</v>
      </c>
      <c r="O218" s="1" t="str">
        <f>TEXT(BRF_Boleto_Notas[[#This Row],[DATA VENCIMENTO]],"AAAA")</f>
        <v>2021</v>
      </c>
      <c r="P218" s="1" t="str">
        <f>UPPER(TEXT(BRF_Boleto_Notas[[#This Row],[DATA VENCIMENTO]],"MMM"))</f>
        <v>NOV</v>
      </c>
      <c r="Q218" s="1" t="str">
        <f>IFERROR(INDEX(BRF_TIPO_SERV[DESCRIÇAO],MATCH(BRF_Boleto_Notas[[#This Row],[CAT]],BRF_TIPO_SERV[TIPOS DE SERV.],0)),"")</f>
        <v>HABIBS</v>
      </c>
      <c r="R218" s="1">
        <f>IFERROR(INDEX(BRF_MÊS_NOTA[NUN_MÊS],MATCH(BRF_Boleto_Notas[[#This Row],[MÊS_VENC]],BRF_MÊS_NOTA[MÊS],0)),"")</f>
        <v>11</v>
      </c>
      <c r="S218" s="1" t="str">
        <f>IF(BRF_Boleto_Notas[[#This Row],[PAGO DIA]]="","",TEXT(BRF_Boleto_Notas[[#This Row],[PAGO DIA]],"AAAA"))</f>
        <v>2021</v>
      </c>
      <c r="T218" s="1" t="str">
        <f>UPPER(TEXT(BRF_Boleto_Notas[[#This Row],[PAGO DIA]],"MMM"))</f>
        <v>NOV</v>
      </c>
    </row>
    <row r="219" spans="1:20" x14ac:dyDescent="0.2">
      <c r="A219" s="3">
        <v>44494</v>
      </c>
      <c r="B219" s="1" t="s">
        <v>1547</v>
      </c>
      <c r="C219" s="1" t="s">
        <v>1544</v>
      </c>
      <c r="D219" s="1" t="s">
        <v>1531</v>
      </c>
      <c r="E219" s="1" t="s">
        <v>1545</v>
      </c>
      <c r="F219" s="3">
        <v>44505</v>
      </c>
      <c r="G219" s="1">
        <v>237</v>
      </c>
      <c r="H219" s="1">
        <v>291</v>
      </c>
      <c r="I219" s="4">
        <v>3837</v>
      </c>
      <c r="J219" s="1" t="s">
        <v>224</v>
      </c>
      <c r="K219" s="3">
        <v>44505</v>
      </c>
      <c r="L219" s="1" t="s">
        <v>1338</v>
      </c>
      <c r="M219" s="1" t="str">
        <f>TEXT(BRF_Boleto_Notas[[#This Row],[DATA ]],"AAAA")</f>
        <v>2021</v>
      </c>
      <c r="N219" s="1" t="str">
        <f>UPPER(TEXT(BRF_Boleto_Notas[[#This Row],[DATA ]],"MMM"))</f>
        <v>OUT</v>
      </c>
      <c r="O219" s="1" t="str">
        <f>TEXT(BRF_Boleto_Notas[[#This Row],[DATA VENCIMENTO]],"AAAA")</f>
        <v>2021</v>
      </c>
      <c r="P219" s="1" t="str">
        <f>UPPER(TEXT(BRF_Boleto_Notas[[#This Row],[DATA VENCIMENTO]],"MMM"))</f>
        <v>NOV</v>
      </c>
      <c r="Q219" s="1" t="str">
        <f>IFERROR(INDEX(BRF_TIPO_SERV[DESCRIÇAO],MATCH(BRF_Boleto_Notas[[#This Row],[CAT]],BRF_TIPO_SERV[TIPOS DE SERV.],0)),"")</f>
        <v>HABIBS</v>
      </c>
      <c r="R219" s="1">
        <f>IFERROR(INDEX(BRF_MÊS_NOTA[NUN_MÊS],MATCH(BRF_Boleto_Notas[[#This Row],[MÊS_VENC]],BRF_MÊS_NOTA[MÊS],0)),"")</f>
        <v>11</v>
      </c>
      <c r="S219" s="1" t="str">
        <f>IF(BRF_Boleto_Notas[[#This Row],[PAGO DIA]]="","",TEXT(BRF_Boleto_Notas[[#This Row],[PAGO DIA]],"AAAA"))</f>
        <v>2021</v>
      </c>
      <c r="T219" s="1" t="str">
        <f>UPPER(TEXT(BRF_Boleto_Notas[[#This Row],[PAGO DIA]],"MMM"))</f>
        <v>NOV</v>
      </c>
    </row>
    <row r="220" spans="1:20" x14ac:dyDescent="0.2">
      <c r="A220" s="3">
        <v>44495</v>
      </c>
      <c r="B220" s="1" t="s">
        <v>1529</v>
      </c>
      <c r="C220" s="1" t="s">
        <v>2929</v>
      </c>
      <c r="D220" s="1" t="s">
        <v>1531</v>
      </c>
      <c r="E220" s="1" t="s">
        <v>114</v>
      </c>
      <c r="F220" s="3">
        <v>44508</v>
      </c>
      <c r="G220" s="1" t="s">
        <v>1677</v>
      </c>
      <c r="H220" s="1">
        <v>294</v>
      </c>
      <c r="I220" s="4">
        <v>4800</v>
      </c>
      <c r="J220" s="1" t="s">
        <v>224</v>
      </c>
      <c r="K220" s="3">
        <v>44508</v>
      </c>
      <c r="L220" s="1" t="s">
        <v>1338</v>
      </c>
      <c r="M220" s="1" t="str">
        <f>TEXT(BRF_Boleto_Notas[[#This Row],[DATA ]],"AAAA")</f>
        <v>2021</v>
      </c>
      <c r="N220" s="1" t="str">
        <f>UPPER(TEXT(BRF_Boleto_Notas[[#This Row],[DATA ]],"MMM"))</f>
        <v>OUT</v>
      </c>
      <c r="O220" s="1" t="str">
        <f>TEXT(BRF_Boleto_Notas[[#This Row],[DATA VENCIMENTO]],"AAAA")</f>
        <v>2021</v>
      </c>
      <c r="P220" s="1" t="str">
        <f>UPPER(TEXT(BRF_Boleto_Notas[[#This Row],[DATA VENCIMENTO]],"MMM"))</f>
        <v>NOV</v>
      </c>
      <c r="Q220" s="1" t="str">
        <f>IFERROR(INDEX(BRF_TIPO_SERV[DESCRIÇAO],MATCH(BRF_Boleto_Notas[[#This Row],[CAT]],BRF_TIPO_SERV[TIPOS DE SERV.],0)),"")</f>
        <v>VIAGEM</v>
      </c>
      <c r="R220" s="1">
        <f>IFERROR(INDEX(BRF_MÊS_NOTA[NUN_MÊS],MATCH(BRF_Boleto_Notas[[#This Row],[MÊS_VENC]],BRF_MÊS_NOTA[MÊS],0)),"")</f>
        <v>11</v>
      </c>
      <c r="S220" s="1" t="str">
        <f>IF(BRF_Boleto_Notas[[#This Row],[PAGO DIA]]="","",TEXT(BRF_Boleto_Notas[[#This Row],[PAGO DIA]],"AAAA"))</f>
        <v>2021</v>
      </c>
      <c r="T220" s="1" t="str">
        <f>UPPER(TEXT(BRF_Boleto_Notas[[#This Row],[PAGO DIA]],"MMM"))</f>
        <v>NOV</v>
      </c>
    </row>
    <row r="221" spans="1:20" x14ac:dyDescent="0.2">
      <c r="A221" s="3">
        <v>44496</v>
      </c>
      <c r="B221" s="1" t="s">
        <v>1529</v>
      </c>
      <c r="C221" s="1" t="s">
        <v>1678</v>
      </c>
      <c r="D221" s="1" t="s">
        <v>1531</v>
      </c>
      <c r="E221" s="1" t="s">
        <v>85</v>
      </c>
      <c r="F221" s="3">
        <v>44508</v>
      </c>
      <c r="G221" s="1" t="s">
        <v>1679</v>
      </c>
      <c r="H221" s="1">
        <v>295</v>
      </c>
      <c r="I221" s="4">
        <v>3000</v>
      </c>
      <c r="J221" s="1" t="s">
        <v>224</v>
      </c>
      <c r="K221" s="3">
        <v>44508</v>
      </c>
      <c r="L221" s="1" t="s">
        <v>1338</v>
      </c>
      <c r="M221" s="1" t="str">
        <f>TEXT(BRF_Boleto_Notas[[#This Row],[DATA ]],"AAAA")</f>
        <v>2021</v>
      </c>
      <c r="N221" s="1" t="str">
        <f>UPPER(TEXT(BRF_Boleto_Notas[[#This Row],[DATA ]],"MMM"))</f>
        <v>OUT</v>
      </c>
      <c r="O221" s="1" t="str">
        <f>TEXT(BRF_Boleto_Notas[[#This Row],[DATA VENCIMENTO]],"AAAA")</f>
        <v>2021</v>
      </c>
      <c r="P221" s="1" t="str">
        <f>UPPER(TEXT(BRF_Boleto_Notas[[#This Row],[DATA VENCIMENTO]],"MMM"))</f>
        <v>NOV</v>
      </c>
      <c r="Q221" s="1" t="str">
        <f>IFERROR(INDEX(BRF_TIPO_SERV[DESCRIÇAO],MATCH(BRF_Boleto_Notas[[#This Row],[CAT]],BRF_TIPO_SERV[TIPOS DE SERV.],0)),"")</f>
        <v>VIAGEM</v>
      </c>
      <c r="R221" s="1">
        <f>IFERROR(INDEX(BRF_MÊS_NOTA[NUN_MÊS],MATCH(BRF_Boleto_Notas[[#This Row],[MÊS_VENC]],BRF_MÊS_NOTA[MÊS],0)),"")</f>
        <v>11</v>
      </c>
      <c r="S221" s="1" t="str">
        <f>IF(BRF_Boleto_Notas[[#This Row],[PAGO DIA]]="","",TEXT(BRF_Boleto_Notas[[#This Row],[PAGO DIA]],"AAAA"))</f>
        <v>2021</v>
      </c>
      <c r="T221" s="1" t="str">
        <f>UPPER(TEXT(BRF_Boleto_Notas[[#This Row],[PAGO DIA]],"MMM"))</f>
        <v>NOV</v>
      </c>
    </row>
    <row r="222" spans="1:20" x14ac:dyDescent="0.2">
      <c r="A222" s="3">
        <v>44498</v>
      </c>
      <c r="B222" s="1" t="s">
        <v>1529</v>
      </c>
      <c r="C222" s="1" t="s">
        <v>1680</v>
      </c>
      <c r="D222" s="1" t="s">
        <v>1531</v>
      </c>
      <c r="E222" s="1" t="s">
        <v>85</v>
      </c>
      <c r="F222" s="3">
        <v>44508</v>
      </c>
      <c r="G222" s="1" t="s">
        <v>1681</v>
      </c>
      <c r="H222" s="1">
        <v>297</v>
      </c>
      <c r="I222" s="4">
        <v>1100</v>
      </c>
      <c r="J222" s="1" t="s">
        <v>224</v>
      </c>
      <c r="K222" s="3">
        <v>44508</v>
      </c>
      <c r="L222" s="1" t="s">
        <v>1338</v>
      </c>
      <c r="M222" s="1" t="str">
        <f>TEXT(BRF_Boleto_Notas[[#This Row],[DATA ]],"AAAA")</f>
        <v>2021</v>
      </c>
      <c r="N222" s="1" t="str">
        <f>UPPER(TEXT(BRF_Boleto_Notas[[#This Row],[DATA ]],"MMM"))</f>
        <v>OUT</v>
      </c>
      <c r="O222" s="1" t="str">
        <f>TEXT(BRF_Boleto_Notas[[#This Row],[DATA VENCIMENTO]],"AAAA")</f>
        <v>2021</v>
      </c>
      <c r="P222" s="1" t="str">
        <f>UPPER(TEXT(BRF_Boleto_Notas[[#This Row],[DATA VENCIMENTO]],"MMM"))</f>
        <v>NOV</v>
      </c>
      <c r="Q222" s="1" t="str">
        <f>IFERROR(INDEX(BRF_TIPO_SERV[DESCRIÇAO],MATCH(BRF_Boleto_Notas[[#This Row],[CAT]],BRF_TIPO_SERV[TIPOS DE SERV.],0)),"")</f>
        <v>VIAGEM</v>
      </c>
      <c r="R222" s="1">
        <f>IFERROR(INDEX(BRF_MÊS_NOTA[NUN_MÊS],MATCH(BRF_Boleto_Notas[[#This Row],[MÊS_VENC]],BRF_MÊS_NOTA[MÊS],0)),"")</f>
        <v>11</v>
      </c>
      <c r="S222" s="1" t="str">
        <f>IF(BRF_Boleto_Notas[[#This Row],[PAGO DIA]]="","",TEXT(BRF_Boleto_Notas[[#This Row],[PAGO DIA]],"AAAA"))</f>
        <v>2021</v>
      </c>
      <c r="T222" s="1" t="str">
        <f>UPPER(TEXT(BRF_Boleto_Notas[[#This Row],[PAGO DIA]],"MMM"))</f>
        <v>NOV</v>
      </c>
    </row>
    <row r="223" spans="1:20" x14ac:dyDescent="0.2">
      <c r="A223" s="3">
        <v>44498</v>
      </c>
      <c r="B223" s="1" t="s">
        <v>1529</v>
      </c>
      <c r="C223" s="1" t="s">
        <v>1680</v>
      </c>
      <c r="D223" s="1" t="s">
        <v>1531</v>
      </c>
      <c r="E223" s="1" t="s">
        <v>85</v>
      </c>
      <c r="F223" s="3">
        <v>44508</v>
      </c>
      <c r="G223" s="1" t="s">
        <v>1682</v>
      </c>
      <c r="H223" s="1">
        <v>298</v>
      </c>
      <c r="I223" s="4">
        <v>1100</v>
      </c>
      <c r="J223" s="1" t="s">
        <v>224</v>
      </c>
      <c r="K223" s="3">
        <v>44508</v>
      </c>
      <c r="L223" s="1" t="s">
        <v>1338</v>
      </c>
      <c r="M223" s="1" t="str">
        <f>TEXT(BRF_Boleto_Notas[[#This Row],[DATA ]],"AAAA")</f>
        <v>2021</v>
      </c>
      <c r="N223" s="1" t="str">
        <f>UPPER(TEXT(BRF_Boleto_Notas[[#This Row],[DATA ]],"MMM"))</f>
        <v>OUT</v>
      </c>
      <c r="O223" s="1" t="str">
        <f>TEXT(BRF_Boleto_Notas[[#This Row],[DATA VENCIMENTO]],"AAAA")</f>
        <v>2021</v>
      </c>
      <c r="P223" s="1" t="str">
        <f>UPPER(TEXT(BRF_Boleto_Notas[[#This Row],[DATA VENCIMENTO]],"MMM"))</f>
        <v>NOV</v>
      </c>
      <c r="Q223" s="1" t="str">
        <f>IFERROR(INDEX(BRF_TIPO_SERV[DESCRIÇAO],MATCH(BRF_Boleto_Notas[[#This Row],[CAT]],BRF_TIPO_SERV[TIPOS DE SERV.],0)),"")</f>
        <v>VIAGEM</v>
      </c>
      <c r="R223" s="1">
        <f>IFERROR(INDEX(BRF_MÊS_NOTA[NUN_MÊS],MATCH(BRF_Boleto_Notas[[#This Row],[MÊS_VENC]],BRF_MÊS_NOTA[MÊS],0)),"")</f>
        <v>11</v>
      </c>
      <c r="S223" s="1" t="str">
        <f>IF(BRF_Boleto_Notas[[#This Row],[PAGO DIA]]="","",TEXT(BRF_Boleto_Notas[[#This Row],[PAGO DIA]],"AAAA"))</f>
        <v>2021</v>
      </c>
      <c r="T223" s="1" t="str">
        <f>UPPER(TEXT(BRF_Boleto_Notas[[#This Row],[PAGO DIA]],"MMM"))</f>
        <v>NOV</v>
      </c>
    </row>
    <row r="224" spans="1:20" x14ac:dyDescent="0.2">
      <c r="A224" s="3">
        <v>44501</v>
      </c>
      <c r="B224" s="1" t="s">
        <v>1529</v>
      </c>
      <c r="C224" s="1" t="s">
        <v>1642</v>
      </c>
      <c r="D224" s="1" t="s">
        <v>1531</v>
      </c>
      <c r="E224" s="1" t="s">
        <v>85</v>
      </c>
      <c r="F224" s="3">
        <v>44511</v>
      </c>
      <c r="G224" s="1" t="s">
        <v>1683</v>
      </c>
      <c r="H224" s="1">
        <v>300</v>
      </c>
      <c r="I224" s="4">
        <v>3000</v>
      </c>
      <c r="J224" s="1" t="s">
        <v>224</v>
      </c>
      <c r="K224" s="3">
        <v>44511</v>
      </c>
      <c r="L224" s="1" t="s">
        <v>1338</v>
      </c>
      <c r="M224" s="1" t="str">
        <f>TEXT(BRF_Boleto_Notas[[#This Row],[DATA ]],"AAAA")</f>
        <v>2021</v>
      </c>
      <c r="N224" s="1" t="str">
        <f>UPPER(TEXT(BRF_Boleto_Notas[[#This Row],[DATA ]],"MMM"))</f>
        <v>NOV</v>
      </c>
      <c r="O224" s="1" t="str">
        <f>TEXT(BRF_Boleto_Notas[[#This Row],[DATA VENCIMENTO]],"AAAA")</f>
        <v>2021</v>
      </c>
      <c r="P224" s="1" t="str">
        <f>UPPER(TEXT(BRF_Boleto_Notas[[#This Row],[DATA VENCIMENTO]],"MMM"))</f>
        <v>NOV</v>
      </c>
      <c r="Q224" s="1" t="str">
        <f>IFERROR(INDEX(BRF_TIPO_SERV[DESCRIÇAO],MATCH(BRF_Boleto_Notas[[#This Row],[CAT]],BRF_TIPO_SERV[TIPOS DE SERV.],0)),"")</f>
        <v>VIAGEM</v>
      </c>
      <c r="R224" s="1">
        <f>IFERROR(INDEX(BRF_MÊS_NOTA[NUN_MÊS],MATCH(BRF_Boleto_Notas[[#This Row],[MÊS_VENC]],BRF_MÊS_NOTA[MÊS],0)),"")</f>
        <v>11</v>
      </c>
      <c r="S224" s="1" t="str">
        <f>IF(BRF_Boleto_Notas[[#This Row],[PAGO DIA]]="","",TEXT(BRF_Boleto_Notas[[#This Row],[PAGO DIA]],"AAAA"))</f>
        <v>2021</v>
      </c>
      <c r="T224" s="1" t="str">
        <f>UPPER(TEXT(BRF_Boleto_Notas[[#This Row],[PAGO DIA]],"MMM"))</f>
        <v>NOV</v>
      </c>
    </row>
    <row r="225" spans="1:20" x14ac:dyDescent="0.2">
      <c r="A225" s="3">
        <v>44501</v>
      </c>
      <c r="B225" s="1" t="s">
        <v>1534</v>
      </c>
      <c r="C225" s="1" t="s">
        <v>1628</v>
      </c>
      <c r="D225" s="1" t="s">
        <v>1531</v>
      </c>
      <c r="E225" s="1" t="s">
        <v>85</v>
      </c>
      <c r="F225" s="3">
        <v>44511</v>
      </c>
      <c r="G225" s="1" t="s">
        <v>1684</v>
      </c>
      <c r="H225" s="1">
        <v>301</v>
      </c>
      <c r="I225" s="4">
        <v>900</v>
      </c>
      <c r="J225" s="1" t="s">
        <v>224</v>
      </c>
      <c r="K225" s="3">
        <v>44511</v>
      </c>
      <c r="L225" s="1" t="s">
        <v>1338</v>
      </c>
      <c r="M225" s="1" t="str">
        <f>TEXT(BRF_Boleto_Notas[[#This Row],[DATA ]],"AAAA")</f>
        <v>2021</v>
      </c>
      <c r="N225" s="1" t="str">
        <f>UPPER(TEXT(BRF_Boleto_Notas[[#This Row],[DATA ]],"MMM"))</f>
        <v>NOV</v>
      </c>
      <c r="O225" s="1" t="str">
        <f>TEXT(BRF_Boleto_Notas[[#This Row],[DATA VENCIMENTO]],"AAAA")</f>
        <v>2021</v>
      </c>
      <c r="P225" s="1" t="str">
        <f>UPPER(TEXT(BRF_Boleto_Notas[[#This Row],[DATA VENCIMENTO]],"MMM"))</f>
        <v>NOV</v>
      </c>
      <c r="Q225" s="1" t="str">
        <f>IFERROR(INDEX(BRF_TIPO_SERV[DESCRIÇAO],MATCH(BRF_Boleto_Notas[[#This Row],[CAT]],BRF_TIPO_SERV[TIPOS DE SERV.],0)),"")</f>
        <v>FRETE EXTRAS</v>
      </c>
      <c r="R225" s="1">
        <f>IFERROR(INDEX(BRF_MÊS_NOTA[NUN_MÊS],MATCH(BRF_Boleto_Notas[[#This Row],[MÊS_VENC]],BRF_MÊS_NOTA[MÊS],0)),"")</f>
        <v>11</v>
      </c>
      <c r="S225" s="1" t="str">
        <f>IF(BRF_Boleto_Notas[[#This Row],[PAGO DIA]]="","",TEXT(BRF_Boleto_Notas[[#This Row],[PAGO DIA]],"AAAA"))</f>
        <v>2021</v>
      </c>
      <c r="T225" s="1" t="str">
        <f>UPPER(TEXT(BRF_Boleto_Notas[[#This Row],[PAGO DIA]],"MMM"))</f>
        <v>NOV</v>
      </c>
    </row>
    <row r="226" spans="1:20" x14ac:dyDescent="0.2">
      <c r="A226" s="3">
        <v>44504</v>
      </c>
      <c r="B226" s="1" t="s">
        <v>1529</v>
      </c>
      <c r="C226" s="1" t="s">
        <v>1595</v>
      </c>
      <c r="D226" s="1" t="s">
        <v>1531</v>
      </c>
      <c r="E226" s="1" t="s">
        <v>85</v>
      </c>
      <c r="F226" s="3">
        <v>44515</v>
      </c>
      <c r="G226" s="1" t="s">
        <v>1685</v>
      </c>
      <c r="H226" s="1">
        <v>303</v>
      </c>
      <c r="I226" s="4">
        <v>2800</v>
      </c>
      <c r="J226" s="1" t="s">
        <v>224</v>
      </c>
      <c r="K226" s="3">
        <v>44515</v>
      </c>
      <c r="L226" s="1" t="s">
        <v>1338</v>
      </c>
      <c r="M226" s="1" t="str">
        <f>TEXT(BRF_Boleto_Notas[[#This Row],[DATA ]],"AAAA")</f>
        <v>2021</v>
      </c>
      <c r="N226" s="1" t="str">
        <f>UPPER(TEXT(BRF_Boleto_Notas[[#This Row],[DATA ]],"MMM"))</f>
        <v>NOV</v>
      </c>
      <c r="O226" s="1" t="str">
        <f>TEXT(BRF_Boleto_Notas[[#This Row],[DATA VENCIMENTO]],"AAAA")</f>
        <v>2021</v>
      </c>
      <c r="P226" s="1" t="str">
        <f>UPPER(TEXT(BRF_Boleto_Notas[[#This Row],[DATA VENCIMENTO]],"MMM"))</f>
        <v>NOV</v>
      </c>
      <c r="Q226" s="1" t="str">
        <f>IFERROR(INDEX(BRF_TIPO_SERV[DESCRIÇAO],MATCH(BRF_Boleto_Notas[[#This Row],[CAT]],BRF_TIPO_SERV[TIPOS DE SERV.],0)),"")</f>
        <v>VIAGEM</v>
      </c>
      <c r="R226" s="1">
        <f>IFERROR(INDEX(BRF_MÊS_NOTA[NUN_MÊS],MATCH(BRF_Boleto_Notas[[#This Row],[MÊS_VENC]],BRF_MÊS_NOTA[MÊS],0)),"")</f>
        <v>11</v>
      </c>
      <c r="S226" s="1" t="str">
        <f>IF(BRF_Boleto_Notas[[#This Row],[PAGO DIA]]="","",TEXT(BRF_Boleto_Notas[[#This Row],[PAGO DIA]],"AAAA"))</f>
        <v>2021</v>
      </c>
      <c r="T226" s="1" t="str">
        <f>UPPER(TEXT(BRF_Boleto_Notas[[#This Row],[PAGO DIA]],"MMM"))</f>
        <v>NOV</v>
      </c>
    </row>
    <row r="227" spans="1:20" x14ac:dyDescent="0.2">
      <c r="A227" s="3">
        <v>44504</v>
      </c>
      <c r="B227" s="1" t="s">
        <v>1534</v>
      </c>
      <c r="C227" s="1" t="s">
        <v>1686</v>
      </c>
      <c r="D227" s="1" t="s">
        <v>1531</v>
      </c>
      <c r="E227" s="1" t="s">
        <v>85</v>
      </c>
      <c r="F227" s="3">
        <v>44515</v>
      </c>
      <c r="G227" s="1" t="s">
        <v>1687</v>
      </c>
      <c r="H227" s="1">
        <v>305</v>
      </c>
      <c r="I227" s="4">
        <v>600</v>
      </c>
      <c r="J227" s="1" t="s">
        <v>224</v>
      </c>
      <c r="K227" s="3">
        <v>44515</v>
      </c>
      <c r="L227" s="1" t="s">
        <v>1338</v>
      </c>
      <c r="M227" s="1" t="str">
        <f>TEXT(BRF_Boleto_Notas[[#This Row],[DATA ]],"AAAA")</f>
        <v>2021</v>
      </c>
      <c r="N227" s="1" t="str">
        <f>UPPER(TEXT(BRF_Boleto_Notas[[#This Row],[DATA ]],"MMM"))</f>
        <v>NOV</v>
      </c>
      <c r="O227" s="1" t="str">
        <f>TEXT(BRF_Boleto_Notas[[#This Row],[DATA VENCIMENTO]],"AAAA")</f>
        <v>2021</v>
      </c>
      <c r="P227" s="1" t="str">
        <f>UPPER(TEXT(BRF_Boleto_Notas[[#This Row],[DATA VENCIMENTO]],"MMM"))</f>
        <v>NOV</v>
      </c>
      <c r="Q227" s="1" t="str">
        <f>IFERROR(INDEX(BRF_TIPO_SERV[DESCRIÇAO],MATCH(BRF_Boleto_Notas[[#This Row],[CAT]],BRF_TIPO_SERV[TIPOS DE SERV.],0)),"")</f>
        <v>FRETE EXTRAS</v>
      </c>
      <c r="R227" s="1">
        <f>IFERROR(INDEX(BRF_MÊS_NOTA[NUN_MÊS],MATCH(BRF_Boleto_Notas[[#This Row],[MÊS_VENC]],BRF_MÊS_NOTA[MÊS],0)),"")</f>
        <v>11</v>
      </c>
      <c r="S227" s="1" t="str">
        <f>IF(BRF_Boleto_Notas[[#This Row],[PAGO DIA]]="","",TEXT(BRF_Boleto_Notas[[#This Row],[PAGO DIA]],"AAAA"))</f>
        <v>2021</v>
      </c>
      <c r="T227" s="1" t="str">
        <f>UPPER(TEXT(BRF_Boleto_Notas[[#This Row],[PAGO DIA]],"MMM"))</f>
        <v>NOV</v>
      </c>
    </row>
    <row r="228" spans="1:20" x14ac:dyDescent="0.2">
      <c r="A228" s="3">
        <v>44504</v>
      </c>
      <c r="B228" s="1" t="s">
        <v>1534</v>
      </c>
      <c r="C228" s="1" t="s">
        <v>1688</v>
      </c>
      <c r="D228" s="1" t="s">
        <v>1531</v>
      </c>
      <c r="E228" s="1" t="s">
        <v>85</v>
      </c>
      <c r="F228" s="3">
        <v>44515</v>
      </c>
      <c r="G228" s="1" t="s">
        <v>1689</v>
      </c>
      <c r="H228" s="1">
        <v>306</v>
      </c>
      <c r="I228" s="4">
        <v>2400</v>
      </c>
      <c r="J228" s="1" t="s">
        <v>224</v>
      </c>
      <c r="K228" s="3">
        <v>44515</v>
      </c>
      <c r="L228" s="1" t="s">
        <v>1338</v>
      </c>
      <c r="M228" s="1" t="str">
        <f>TEXT(BRF_Boleto_Notas[[#This Row],[DATA ]],"AAAA")</f>
        <v>2021</v>
      </c>
      <c r="N228" s="1" t="str">
        <f>UPPER(TEXT(BRF_Boleto_Notas[[#This Row],[DATA ]],"MMM"))</f>
        <v>NOV</v>
      </c>
      <c r="O228" s="1" t="str">
        <f>TEXT(BRF_Boleto_Notas[[#This Row],[DATA VENCIMENTO]],"AAAA")</f>
        <v>2021</v>
      </c>
      <c r="P228" s="1" t="str">
        <f>UPPER(TEXT(BRF_Boleto_Notas[[#This Row],[DATA VENCIMENTO]],"MMM"))</f>
        <v>NOV</v>
      </c>
      <c r="Q228" s="1" t="str">
        <f>IFERROR(INDEX(BRF_TIPO_SERV[DESCRIÇAO],MATCH(BRF_Boleto_Notas[[#This Row],[CAT]],BRF_TIPO_SERV[TIPOS DE SERV.],0)),"")</f>
        <v>FRETE EXTRAS</v>
      </c>
      <c r="R228" s="1">
        <f>IFERROR(INDEX(BRF_MÊS_NOTA[NUN_MÊS],MATCH(BRF_Boleto_Notas[[#This Row],[MÊS_VENC]],BRF_MÊS_NOTA[MÊS],0)),"")</f>
        <v>11</v>
      </c>
      <c r="S228" s="1" t="str">
        <f>IF(BRF_Boleto_Notas[[#This Row],[PAGO DIA]]="","",TEXT(BRF_Boleto_Notas[[#This Row],[PAGO DIA]],"AAAA"))</f>
        <v>2021</v>
      </c>
      <c r="T228" s="1" t="str">
        <f>UPPER(TEXT(BRF_Boleto_Notas[[#This Row],[PAGO DIA]],"MMM"))</f>
        <v>NOV</v>
      </c>
    </row>
    <row r="229" spans="1:20" x14ac:dyDescent="0.2">
      <c r="A229" s="3">
        <v>44506</v>
      </c>
      <c r="B229" s="1" t="s">
        <v>1534</v>
      </c>
      <c r="C229" s="1" t="s">
        <v>3322</v>
      </c>
      <c r="D229" s="1" t="s">
        <v>1531</v>
      </c>
      <c r="E229" s="1" t="s">
        <v>85</v>
      </c>
      <c r="F229" s="3">
        <v>44516</v>
      </c>
      <c r="G229" s="1" t="s">
        <v>1691</v>
      </c>
      <c r="H229" s="1">
        <v>307</v>
      </c>
      <c r="I229" s="4">
        <v>400</v>
      </c>
      <c r="J229" s="1" t="s">
        <v>224</v>
      </c>
      <c r="K229" s="3">
        <v>44515</v>
      </c>
      <c r="L229" s="1" t="s">
        <v>1338</v>
      </c>
      <c r="M229" s="1" t="str">
        <f>TEXT(BRF_Boleto_Notas[[#This Row],[DATA ]],"AAAA")</f>
        <v>2021</v>
      </c>
      <c r="N229" s="1" t="str">
        <f>UPPER(TEXT(BRF_Boleto_Notas[[#This Row],[DATA ]],"MMM"))</f>
        <v>NOV</v>
      </c>
      <c r="O229" s="1" t="str">
        <f>TEXT(BRF_Boleto_Notas[[#This Row],[DATA VENCIMENTO]],"AAAA")</f>
        <v>2021</v>
      </c>
      <c r="P229" s="1" t="str">
        <f>UPPER(TEXT(BRF_Boleto_Notas[[#This Row],[DATA VENCIMENTO]],"MMM"))</f>
        <v>NOV</v>
      </c>
      <c r="Q229" s="1" t="str">
        <f>IFERROR(INDEX(BRF_TIPO_SERV[DESCRIÇAO],MATCH(BRF_Boleto_Notas[[#This Row],[CAT]],BRF_TIPO_SERV[TIPOS DE SERV.],0)),"")</f>
        <v>FRETE EXTRAS</v>
      </c>
      <c r="R229" s="1">
        <f>IFERROR(INDEX(BRF_MÊS_NOTA[NUN_MÊS],MATCH(BRF_Boleto_Notas[[#This Row],[MÊS_VENC]],BRF_MÊS_NOTA[MÊS],0)),"")</f>
        <v>11</v>
      </c>
      <c r="S229" s="1" t="str">
        <f>IF(BRF_Boleto_Notas[[#This Row],[PAGO DIA]]="","",TEXT(BRF_Boleto_Notas[[#This Row],[PAGO DIA]],"AAAA"))</f>
        <v>2021</v>
      </c>
      <c r="T229" s="1" t="str">
        <f>UPPER(TEXT(BRF_Boleto_Notas[[#This Row],[PAGO DIA]],"MMM"))</f>
        <v>NOV</v>
      </c>
    </row>
    <row r="230" spans="1:20" x14ac:dyDescent="0.2">
      <c r="A230" s="3">
        <v>44506</v>
      </c>
      <c r="B230" s="1" t="s">
        <v>1534</v>
      </c>
      <c r="C230" s="1" t="s">
        <v>1692</v>
      </c>
      <c r="D230" s="1" t="s">
        <v>1531</v>
      </c>
      <c r="E230" s="1" t="s">
        <v>85</v>
      </c>
      <c r="F230" s="3">
        <v>44516</v>
      </c>
      <c r="G230" s="1" t="s">
        <v>1693</v>
      </c>
      <c r="H230" s="1">
        <v>308</v>
      </c>
      <c r="I230" s="4">
        <v>4940</v>
      </c>
      <c r="J230" s="1" t="s">
        <v>224</v>
      </c>
      <c r="K230" s="3">
        <v>44515</v>
      </c>
      <c r="L230" s="1" t="s">
        <v>1338</v>
      </c>
      <c r="M230" s="1" t="str">
        <f>TEXT(BRF_Boleto_Notas[[#This Row],[DATA ]],"AAAA")</f>
        <v>2021</v>
      </c>
      <c r="N230" s="1" t="str">
        <f>UPPER(TEXT(BRF_Boleto_Notas[[#This Row],[DATA ]],"MMM"))</f>
        <v>NOV</v>
      </c>
      <c r="O230" s="1" t="str">
        <f>TEXT(BRF_Boleto_Notas[[#This Row],[DATA VENCIMENTO]],"AAAA")</f>
        <v>2021</v>
      </c>
      <c r="P230" s="1" t="str">
        <f>UPPER(TEXT(BRF_Boleto_Notas[[#This Row],[DATA VENCIMENTO]],"MMM"))</f>
        <v>NOV</v>
      </c>
      <c r="Q230" s="1" t="str">
        <f>IFERROR(INDEX(BRF_TIPO_SERV[DESCRIÇAO],MATCH(BRF_Boleto_Notas[[#This Row],[CAT]],BRF_TIPO_SERV[TIPOS DE SERV.],0)),"")</f>
        <v>FRETE EXTRAS</v>
      </c>
      <c r="R230" s="1">
        <f>IFERROR(INDEX(BRF_MÊS_NOTA[NUN_MÊS],MATCH(BRF_Boleto_Notas[[#This Row],[MÊS_VENC]],BRF_MÊS_NOTA[MÊS],0)),"")</f>
        <v>11</v>
      </c>
      <c r="S230" s="1" t="str">
        <f>IF(BRF_Boleto_Notas[[#This Row],[PAGO DIA]]="","",TEXT(BRF_Boleto_Notas[[#This Row],[PAGO DIA]],"AAAA"))</f>
        <v>2021</v>
      </c>
      <c r="T230" s="1" t="str">
        <f>UPPER(TEXT(BRF_Boleto_Notas[[#This Row],[PAGO DIA]],"MMM"))</f>
        <v>NOV</v>
      </c>
    </row>
    <row r="231" spans="1:20" x14ac:dyDescent="0.2">
      <c r="A231" s="3">
        <v>44497</v>
      </c>
      <c r="B231" s="1" t="s">
        <v>1529</v>
      </c>
      <c r="C231" s="1" t="s">
        <v>2304</v>
      </c>
      <c r="D231" s="1" t="s">
        <v>1531</v>
      </c>
      <c r="E231" s="1" t="s">
        <v>94</v>
      </c>
      <c r="F231" s="3">
        <v>44518</v>
      </c>
      <c r="G231" s="1" t="s">
        <v>1694</v>
      </c>
      <c r="H231" s="1">
        <v>296</v>
      </c>
      <c r="I231" s="4">
        <v>3000</v>
      </c>
      <c r="J231" s="1" t="s">
        <v>224</v>
      </c>
      <c r="K231" s="3">
        <v>44518</v>
      </c>
      <c r="L231" s="1" t="s">
        <v>1338</v>
      </c>
      <c r="M231" s="1" t="str">
        <f>TEXT(BRF_Boleto_Notas[[#This Row],[DATA ]],"AAAA")</f>
        <v>2021</v>
      </c>
      <c r="N231" s="1" t="str">
        <f>UPPER(TEXT(BRF_Boleto_Notas[[#This Row],[DATA ]],"MMM"))</f>
        <v>OUT</v>
      </c>
      <c r="O231" s="1" t="str">
        <f>TEXT(BRF_Boleto_Notas[[#This Row],[DATA VENCIMENTO]],"AAAA")</f>
        <v>2021</v>
      </c>
      <c r="P231" s="1" t="str">
        <f>UPPER(TEXT(BRF_Boleto_Notas[[#This Row],[DATA VENCIMENTO]],"MMM"))</f>
        <v>NOV</v>
      </c>
      <c r="Q231" s="1" t="str">
        <f>IFERROR(INDEX(BRF_TIPO_SERV[DESCRIÇAO],MATCH(BRF_Boleto_Notas[[#This Row],[CAT]],BRF_TIPO_SERV[TIPOS DE SERV.],0)),"")</f>
        <v>VIAGEM</v>
      </c>
      <c r="R231" s="1">
        <f>IFERROR(INDEX(BRF_MÊS_NOTA[NUN_MÊS],MATCH(BRF_Boleto_Notas[[#This Row],[MÊS_VENC]],BRF_MÊS_NOTA[MÊS],0)),"")</f>
        <v>11</v>
      </c>
      <c r="S231" s="1" t="str">
        <f>IF(BRF_Boleto_Notas[[#This Row],[PAGO DIA]]="","",TEXT(BRF_Boleto_Notas[[#This Row],[PAGO DIA]],"AAAA"))</f>
        <v>2021</v>
      </c>
      <c r="T231" s="1" t="str">
        <f>UPPER(TEXT(BRF_Boleto_Notas[[#This Row],[PAGO DIA]],"MMM"))</f>
        <v>NOV</v>
      </c>
    </row>
    <row r="232" spans="1:20" x14ac:dyDescent="0.2">
      <c r="A232" s="3">
        <v>44499</v>
      </c>
      <c r="B232" s="1" t="s">
        <v>1529</v>
      </c>
      <c r="C232" s="1" t="s">
        <v>2304</v>
      </c>
      <c r="D232" s="1" t="s">
        <v>1531</v>
      </c>
      <c r="E232" s="1" t="s">
        <v>94</v>
      </c>
      <c r="F232" s="3">
        <v>44519</v>
      </c>
      <c r="G232" s="1" t="s">
        <v>1695</v>
      </c>
      <c r="H232" s="1">
        <v>299</v>
      </c>
      <c r="I232" s="4">
        <v>3000</v>
      </c>
      <c r="J232" s="1" t="s">
        <v>224</v>
      </c>
      <c r="K232" s="3">
        <v>44519</v>
      </c>
      <c r="L232" s="1" t="s">
        <v>1338</v>
      </c>
      <c r="M232" s="1" t="str">
        <f>TEXT(BRF_Boleto_Notas[[#This Row],[DATA ]],"AAAA")</f>
        <v>2021</v>
      </c>
      <c r="N232" s="1" t="str">
        <f>UPPER(TEXT(BRF_Boleto_Notas[[#This Row],[DATA ]],"MMM"))</f>
        <v>OUT</v>
      </c>
      <c r="O232" s="1" t="str">
        <f>TEXT(BRF_Boleto_Notas[[#This Row],[DATA VENCIMENTO]],"AAAA")</f>
        <v>2021</v>
      </c>
      <c r="P232" s="1" t="str">
        <f>UPPER(TEXT(BRF_Boleto_Notas[[#This Row],[DATA VENCIMENTO]],"MMM"))</f>
        <v>NOV</v>
      </c>
      <c r="Q232" s="1" t="str">
        <f>IFERROR(INDEX(BRF_TIPO_SERV[DESCRIÇAO],MATCH(BRF_Boleto_Notas[[#This Row],[CAT]],BRF_TIPO_SERV[TIPOS DE SERV.],0)),"")</f>
        <v>VIAGEM</v>
      </c>
      <c r="R232" s="1">
        <f>IFERROR(INDEX(BRF_MÊS_NOTA[NUN_MÊS],MATCH(BRF_Boleto_Notas[[#This Row],[MÊS_VENC]],BRF_MÊS_NOTA[MÊS],0)),"")</f>
        <v>11</v>
      </c>
      <c r="S232" s="1" t="str">
        <f>IF(BRF_Boleto_Notas[[#This Row],[PAGO DIA]]="","",TEXT(BRF_Boleto_Notas[[#This Row],[PAGO DIA]],"AAAA"))</f>
        <v>2021</v>
      </c>
      <c r="T232" s="1" t="str">
        <f>UPPER(TEXT(BRF_Boleto_Notas[[#This Row],[PAGO DIA]],"MMM"))</f>
        <v>NOV</v>
      </c>
    </row>
    <row r="233" spans="1:20" x14ac:dyDescent="0.2">
      <c r="A233" s="3">
        <v>44509</v>
      </c>
      <c r="B233" s="1" t="s">
        <v>1534</v>
      </c>
      <c r="C233" s="1" t="s">
        <v>1696</v>
      </c>
      <c r="D233" s="1" t="s">
        <v>1531</v>
      </c>
      <c r="E233" s="1" t="s">
        <v>85</v>
      </c>
      <c r="F233" s="3">
        <v>44519</v>
      </c>
      <c r="G233" s="1" t="s">
        <v>1697</v>
      </c>
      <c r="H233" s="1">
        <v>309</v>
      </c>
      <c r="I233" s="4">
        <v>400</v>
      </c>
      <c r="J233" s="1" t="s">
        <v>224</v>
      </c>
      <c r="K233" s="3">
        <v>44519</v>
      </c>
      <c r="L233" s="1" t="s">
        <v>1338</v>
      </c>
      <c r="M233" s="1" t="str">
        <f>TEXT(BRF_Boleto_Notas[[#This Row],[DATA ]],"AAAA")</f>
        <v>2021</v>
      </c>
      <c r="N233" s="1" t="str">
        <f>UPPER(TEXT(BRF_Boleto_Notas[[#This Row],[DATA ]],"MMM"))</f>
        <v>NOV</v>
      </c>
      <c r="O233" s="1" t="str">
        <f>TEXT(BRF_Boleto_Notas[[#This Row],[DATA VENCIMENTO]],"AAAA")</f>
        <v>2021</v>
      </c>
      <c r="P233" s="1" t="str">
        <f>UPPER(TEXT(BRF_Boleto_Notas[[#This Row],[DATA VENCIMENTO]],"MMM"))</f>
        <v>NOV</v>
      </c>
      <c r="Q233" s="1" t="str">
        <f>IFERROR(INDEX(BRF_TIPO_SERV[DESCRIÇAO],MATCH(BRF_Boleto_Notas[[#This Row],[CAT]],BRF_TIPO_SERV[TIPOS DE SERV.],0)),"")</f>
        <v>FRETE EXTRAS</v>
      </c>
      <c r="R233" s="1">
        <f>IFERROR(INDEX(BRF_MÊS_NOTA[NUN_MÊS],MATCH(BRF_Boleto_Notas[[#This Row],[MÊS_VENC]],BRF_MÊS_NOTA[MÊS],0)),"")</f>
        <v>11</v>
      </c>
      <c r="S233" s="1" t="str">
        <f>IF(BRF_Boleto_Notas[[#This Row],[PAGO DIA]]="","",TEXT(BRF_Boleto_Notas[[#This Row],[PAGO DIA]],"AAAA"))</f>
        <v>2021</v>
      </c>
      <c r="T233" s="1" t="str">
        <f>UPPER(TEXT(BRF_Boleto_Notas[[#This Row],[PAGO DIA]],"MMM"))</f>
        <v>NOV</v>
      </c>
    </row>
    <row r="234" spans="1:20" x14ac:dyDescent="0.2">
      <c r="A234" s="3">
        <v>44509</v>
      </c>
      <c r="B234" s="1" t="s">
        <v>1534</v>
      </c>
      <c r="C234" s="1" t="s">
        <v>1698</v>
      </c>
      <c r="D234" s="1" t="s">
        <v>1531</v>
      </c>
      <c r="E234" s="1" t="s">
        <v>1566</v>
      </c>
      <c r="F234" s="3">
        <v>44519</v>
      </c>
      <c r="G234" s="1" t="s">
        <v>1699</v>
      </c>
      <c r="H234" s="1">
        <v>310</v>
      </c>
      <c r="I234" s="4">
        <v>300</v>
      </c>
      <c r="J234" s="1" t="s">
        <v>224</v>
      </c>
      <c r="K234" s="3">
        <v>44519</v>
      </c>
      <c r="L234" s="1" t="s">
        <v>1338</v>
      </c>
      <c r="M234" s="1" t="str">
        <f>TEXT(BRF_Boleto_Notas[[#This Row],[DATA ]],"AAAA")</f>
        <v>2021</v>
      </c>
      <c r="N234" s="1" t="str">
        <f>UPPER(TEXT(BRF_Boleto_Notas[[#This Row],[DATA ]],"MMM"))</f>
        <v>NOV</v>
      </c>
      <c r="O234" s="1" t="str">
        <f>TEXT(BRF_Boleto_Notas[[#This Row],[DATA VENCIMENTO]],"AAAA")</f>
        <v>2021</v>
      </c>
      <c r="P234" s="1" t="str">
        <f>UPPER(TEXT(BRF_Boleto_Notas[[#This Row],[DATA VENCIMENTO]],"MMM"))</f>
        <v>NOV</v>
      </c>
      <c r="Q234" s="1" t="str">
        <f>IFERROR(INDEX(BRF_TIPO_SERV[DESCRIÇAO],MATCH(BRF_Boleto_Notas[[#This Row],[CAT]],BRF_TIPO_SERV[TIPOS DE SERV.],0)),"")</f>
        <v>FRETE EXTRAS</v>
      </c>
      <c r="R234" s="1">
        <f>IFERROR(INDEX(BRF_MÊS_NOTA[NUN_MÊS],MATCH(BRF_Boleto_Notas[[#This Row],[MÊS_VENC]],BRF_MÊS_NOTA[MÊS],0)),"")</f>
        <v>11</v>
      </c>
      <c r="S234" s="1" t="str">
        <f>IF(BRF_Boleto_Notas[[#This Row],[PAGO DIA]]="","",TEXT(BRF_Boleto_Notas[[#This Row],[PAGO DIA]],"AAAA"))</f>
        <v>2021</v>
      </c>
      <c r="T234" s="1" t="str">
        <f>UPPER(TEXT(BRF_Boleto_Notas[[#This Row],[PAGO DIA]],"MMM"))</f>
        <v>NOV</v>
      </c>
    </row>
    <row r="235" spans="1:20" x14ac:dyDescent="0.2">
      <c r="A235" s="3">
        <v>44490</v>
      </c>
      <c r="B235" s="1" t="s">
        <v>1534</v>
      </c>
      <c r="C235" s="1" t="s">
        <v>3322</v>
      </c>
      <c r="D235" s="1" t="s">
        <v>1531</v>
      </c>
      <c r="E235" s="1" t="s">
        <v>85</v>
      </c>
      <c r="F235" s="3">
        <v>44523</v>
      </c>
      <c r="G235" s="1" t="s">
        <v>1700</v>
      </c>
      <c r="H235" s="1">
        <v>274</v>
      </c>
      <c r="I235" s="4">
        <v>600</v>
      </c>
      <c r="J235" s="1" t="s">
        <v>224</v>
      </c>
      <c r="K235" s="3">
        <v>44523</v>
      </c>
      <c r="L235" s="1" t="s">
        <v>1338</v>
      </c>
      <c r="M235" s="1" t="str">
        <f>TEXT(BRF_Boleto_Notas[[#This Row],[DATA ]],"AAAA")</f>
        <v>2021</v>
      </c>
      <c r="N235" s="1" t="str">
        <f>UPPER(TEXT(BRF_Boleto_Notas[[#This Row],[DATA ]],"MMM"))</f>
        <v>OUT</v>
      </c>
      <c r="O235" s="1" t="str">
        <f>TEXT(BRF_Boleto_Notas[[#This Row],[DATA VENCIMENTO]],"AAAA")</f>
        <v>2021</v>
      </c>
      <c r="P235" s="1" t="str">
        <f>UPPER(TEXT(BRF_Boleto_Notas[[#This Row],[DATA VENCIMENTO]],"MMM"))</f>
        <v>NOV</v>
      </c>
      <c r="Q235" s="1" t="str">
        <f>IFERROR(INDEX(BRF_TIPO_SERV[DESCRIÇAO],MATCH(BRF_Boleto_Notas[[#This Row],[CAT]],BRF_TIPO_SERV[TIPOS DE SERV.],0)),"")</f>
        <v>FRETE EXTRAS</v>
      </c>
      <c r="R235" s="1">
        <f>IFERROR(INDEX(BRF_MÊS_NOTA[NUN_MÊS],MATCH(BRF_Boleto_Notas[[#This Row],[MÊS_VENC]],BRF_MÊS_NOTA[MÊS],0)),"")</f>
        <v>11</v>
      </c>
      <c r="S235" s="1" t="str">
        <f>IF(BRF_Boleto_Notas[[#This Row],[PAGO DIA]]="","",TEXT(BRF_Boleto_Notas[[#This Row],[PAGO DIA]],"AAAA"))</f>
        <v>2021</v>
      </c>
      <c r="T235" s="1" t="str">
        <f>UPPER(TEXT(BRF_Boleto_Notas[[#This Row],[PAGO DIA]],"MMM"))</f>
        <v>NOV</v>
      </c>
    </row>
    <row r="236" spans="1:20" x14ac:dyDescent="0.2">
      <c r="A236" s="3">
        <v>44503</v>
      </c>
      <c r="B236" s="1" t="s">
        <v>1529</v>
      </c>
      <c r="C236" s="1" t="s">
        <v>1594</v>
      </c>
      <c r="D236" s="1" t="s">
        <v>1531</v>
      </c>
      <c r="E236" s="1" t="s">
        <v>149</v>
      </c>
      <c r="F236" s="3">
        <v>44523</v>
      </c>
      <c r="G236" s="1" t="s">
        <v>1701</v>
      </c>
      <c r="H236" s="1">
        <v>302</v>
      </c>
      <c r="I236" s="4">
        <v>7920</v>
      </c>
      <c r="J236" s="1" t="s">
        <v>224</v>
      </c>
      <c r="K236" s="3">
        <v>44524</v>
      </c>
      <c r="L236" s="1" t="s">
        <v>1338</v>
      </c>
      <c r="M236" s="1" t="str">
        <f>TEXT(BRF_Boleto_Notas[[#This Row],[DATA ]],"AAAA")</f>
        <v>2021</v>
      </c>
      <c r="N236" s="1" t="str">
        <f>UPPER(TEXT(BRF_Boleto_Notas[[#This Row],[DATA ]],"MMM"))</f>
        <v>NOV</v>
      </c>
      <c r="O236" s="1" t="str">
        <f>TEXT(BRF_Boleto_Notas[[#This Row],[DATA VENCIMENTO]],"AAAA")</f>
        <v>2021</v>
      </c>
      <c r="P236" s="1" t="str">
        <f>UPPER(TEXT(BRF_Boleto_Notas[[#This Row],[DATA VENCIMENTO]],"MMM"))</f>
        <v>NOV</v>
      </c>
      <c r="Q236" s="1" t="str">
        <f>IFERROR(INDEX(BRF_TIPO_SERV[DESCRIÇAO],MATCH(BRF_Boleto_Notas[[#This Row],[CAT]],BRF_TIPO_SERV[TIPOS DE SERV.],0)),"")</f>
        <v>VIAGEM</v>
      </c>
      <c r="R236" s="1">
        <f>IFERROR(INDEX(BRF_MÊS_NOTA[NUN_MÊS],MATCH(BRF_Boleto_Notas[[#This Row],[MÊS_VENC]],BRF_MÊS_NOTA[MÊS],0)),"")</f>
        <v>11</v>
      </c>
      <c r="S236" s="1" t="str">
        <f>IF(BRF_Boleto_Notas[[#This Row],[PAGO DIA]]="","",TEXT(BRF_Boleto_Notas[[#This Row],[PAGO DIA]],"AAAA"))</f>
        <v>2021</v>
      </c>
      <c r="T236" s="1" t="str">
        <f>UPPER(TEXT(BRF_Boleto_Notas[[#This Row],[PAGO DIA]],"MMM"))</f>
        <v>NOV</v>
      </c>
    </row>
    <row r="237" spans="1:20" x14ac:dyDescent="0.2">
      <c r="A237" s="3">
        <v>44494</v>
      </c>
      <c r="B237" s="1" t="s">
        <v>1547</v>
      </c>
      <c r="C237" s="1" t="s">
        <v>1579</v>
      </c>
      <c r="D237" s="1" t="s">
        <v>1128</v>
      </c>
      <c r="E237" s="1" t="s">
        <v>681</v>
      </c>
      <c r="F237" s="3">
        <v>44525</v>
      </c>
      <c r="G237" s="1" t="s">
        <v>1580</v>
      </c>
      <c r="H237" s="1">
        <v>293</v>
      </c>
      <c r="I237" s="4">
        <v>2127</v>
      </c>
      <c r="J237" s="1" t="s">
        <v>224</v>
      </c>
      <c r="K237" s="3">
        <v>44512</v>
      </c>
      <c r="L237" s="1" t="s">
        <v>1338</v>
      </c>
      <c r="M237" s="1" t="str">
        <f>TEXT(BRF_Boleto_Notas[[#This Row],[DATA ]],"AAAA")</f>
        <v>2021</v>
      </c>
      <c r="N237" s="1" t="str">
        <f>UPPER(TEXT(BRF_Boleto_Notas[[#This Row],[DATA ]],"MMM"))</f>
        <v>OUT</v>
      </c>
      <c r="O237" s="1" t="str">
        <f>TEXT(BRF_Boleto_Notas[[#This Row],[DATA VENCIMENTO]],"AAAA")</f>
        <v>2021</v>
      </c>
      <c r="P237" s="1" t="str">
        <f>UPPER(TEXT(BRF_Boleto_Notas[[#This Row],[DATA VENCIMENTO]],"MMM"))</f>
        <v>NOV</v>
      </c>
      <c r="Q237" s="1" t="str">
        <f>IFERROR(INDEX(BRF_TIPO_SERV[DESCRIÇAO],MATCH(BRF_Boleto_Notas[[#This Row],[CAT]],BRF_TIPO_SERV[TIPOS DE SERV.],0)),"")</f>
        <v>HABIBS</v>
      </c>
      <c r="R237" s="1">
        <f>IFERROR(INDEX(BRF_MÊS_NOTA[NUN_MÊS],MATCH(BRF_Boleto_Notas[[#This Row],[MÊS_VENC]],BRF_MÊS_NOTA[MÊS],0)),"")</f>
        <v>11</v>
      </c>
      <c r="S237" s="1" t="str">
        <f>IF(BRF_Boleto_Notas[[#This Row],[PAGO DIA]]="","",TEXT(BRF_Boleto_Notas[[#This Row],[PAGO DIA]],"AAAA"))</f>
        <v>2021</v>
      </c>
      <c r="T237" s="1" t="str">
        <f>UPPER(TEXT(BRF_Boleto_Notas[[#This Row],[PAGO DIA]],"MMM"))</f>
        <v>NOV</v>
      </c>
    </row>
    <row r="238" spans="1:20" x14ac:dyDescent="0.2">
      <c r="A238" s="3">
        <v>44517</v>
      </c>
      <c r="B238" s="1" t="s">
        <v>1534</v>
      </c>
      <c r="C238" s="1" t="s">
        <v>1702</v>
      </c>
      <c r="D238" s="1" t="s">
        <v>1531</v>
      </c>
      <c r="E238" s="1" t="s">
        <v>85</v>
      </c>
      <c r="F238" s="3">
        <v>44529</v>
      </c>
      <c r="G238" s="1" t="s">
        <v>1703</v>
      </c>
      <c r="H238" s="1">
        <v>320</v>
      </c>
      <c r="I238" s="4">
        <v>300</v>
      </c>
      <c r="J238" s="1" t="s">
        <v>224</v>
      </c>
      <c r="K238" s="3">
        <v>44529</v>
      </c>
      <c r="L238" s="1" t="s">
        <v>1338</v>
      </c>
      <c r="M238" s="1" t="str">
        <f>TEXT(BRF_Boleto_Notas[[#This Row],[DATA ]],"AAAA")</f>
        <v>2021</v>
      </c>
      <c r="N238" s="1" t="str">
        <f>UPPER(TEXT(BRF_Boleto_Notas[[#This Row],[DATA ]],"MMM"))</f>
        <v>NOV</v>
      </c>
      <c r="O238" s="1" t="str">
        <f>TEXT(BRF_Boleto_Notas[[#This Row],[DATA VENCIMENTO]],"AAAA")</f>
        <v>2021</v>
      </c>
      <c r="P238" s="1" t="str">
        <f>UPPER(TEXT(BRF_Boleto_Notas[[#This Row],[DATA VENCIMENTO]],"MMM"))</f>
        <v>NOV</v>
      </c>
      <c r="Q238" s="1" t="str">
        <f>IFERROR(INDEX(BRF_TIPO_SERV[DESCRIÇAO],MATCH(BRF_Boleto_Notas[[#This Row],[CAT]],BRF_TIPO_SERV[TIPOS DE SERV.],0)),"")</f>
        <v>FRETE EXTRAS</v>
      </c>
      <c r="R238" s="1">
        <f>IFERROR(INDEX(BRF_MÊS_NOTA[NUN_MÊS],MATCH(BRF_Boleto_Notas[[#This Row],[MÊS_VENC]],BRF_MÊS_NOTA[MÊS],0)),"")</f>
        <v>11</v>
      </c>
      <c r="S238" s="1" t="str">
        <f>IF(BRF_Boleto_Notas[[#This Row],[PAGO DIA]]="","",TEXT(BRF_Boleto_Notas[[#This Row],[PAGO DIA]],"AAAA"))</f>
        <v>2021</v>
      </c>
      <c r="T238" s="1" t="str">
        <f>UPPER(TEXT(BRF_Boleto_Notas[[#This Row],[PAGO DIA]],"MMM"))</f>
        <v>NOV</v>
      </c>
    </row>
    <row r="239" spans="1:20" x14ac:dyDescent="0.2">
      <c r="A239" s="3">
        <v>44517</v>
      </c>
      <c r="B239" s="1" t="s">
        <v>1534</v>
      </c>
      <c r="C239" s="1" t="s">
        <v>1704</v>
      </c>
      <c r="D239" s="1" t="s">
        <v>1531</v>
      </c>
      <c r="E239" s="1" t="s">
        <v>85</v>
      </c>
      <c r="F239" s="3">
        <v>44529</v>
      </c>
      <c r="G239" s="1" t="s">
        <v>1705</v>
      </c>
      <c r="H239" s="1">
        <v>321</v>
      </c>
      <c r="I239" s="4">
        <v>300</v>
      </c>
      <c r="J239" s="1" t="s">
        <v>224</v>
      </c>
      <c r="K239" s="3">
        <v>44529</v>
      </c>
      <c r="L239" s="1" t="s">
        <v>1338</v>
      </c>
      <c r="M239" s="1" t="str">
        <f>TEXT(BRF_Boleto_Notas[[#This Row],[DATA ]],"AAAA")</f>
        <v>2021</v>
      </c>
      <c r="N239" s="1" t="str">
        <f>UPPER(TEXT(BRF_Boleto_Notas[[#This Row],[DATA ]],"MMM"))</f>
        <v>NOV</v>
      </c>
      <c r="O239" s="1" t="str">
        <f>TEXT(BRF_Boleto_Notas[[#This Row],[DATA VENCIMENTO]],"AAAA")</f>
        <v>2021</v>
      </c>
      <c r="P239" s="1" t="str">
        <f>UPPER(TEXT(BRF_Boleto_Notas[[#This Row],[DATA VENCIMENTO]],"MMM"))</f>
        <v>NOV</v>
      </c>
      <c r="Q239" s="1" t="str">
        <f>IFERROR(INDEX(BRF_TIPO_SERV[DESCRIÇAO],MATCH(BRF_Boleto_Notas[[#This Row],[CAT]],BRF_TIPO_SERV[TIPOS DE SERV.],0)),"")</f>
        <v>FRETE EXTRAS</v>
      </c>
      <c r="R239" s="1">
        <f>IFERROR(INDEX(BRF_MÊS_NOTA[NUN_MÊS],MATCH(BRF_Boleto_Notas[[#This Row],[MÊS_VENC]],BRF_MÊS_NOTA[MÊS],0)),"")</f>
        <v>11</v>
      </c>
      <c r="S239" s="1" t="str">
        <f>IF(BRF_Boleto_Notas[[#This Row],[PAGO DIA]]="","",TEXT(BRF_Boleto_Notas[[#This Row],[PAGO DIA]],"AAAA"))</f>
        <v>2021</v>
      </c>
      <c r="T239" s="1" t="str">
        <f>UPPER(TEXT(BRF_Boleto_Notas[[#This Row],[PAGO DIA]],"MMM"))</f>
        <v>NOV</v>
      </c>
    </row>
    <row r="240" spans="1:20" x14ac:dyDescent="0.2">
      <c r="A240" s="3">
        <v>44518</v>
      </c>
      <c r="B240" s="1" t="s">
        <v>1534</v>
      </c>
      <c r="C240" s="1" t="s">
        <v>1706</v>
      </c>
      <c r="D240" s="1" t="s">
        <v>1531</v>
      </c>
      <c r="E240" s="1" t="s">
        <v>85</v>
      </c>
      <c r="F240" s="3">
        <v>44529</v>
      </c>
      <c r="G240" s="1" t="s">
        <v>1707</v>
      </c>
      <c r="H240" s="1">
        <v>322</v>
      </c>
      <c r="I240" s="4">
        <v>600</v>
      </c>
      <c r="J240" s="1" t="s">
        <v>224</v>
      </c>
      <c r="K240" s="3">
        <v>44529</v>
      </c>
      <c r="L240" s="1" t="s">
        <v>1338</v>
      </c>
      <c r="M240" s="1" t="str">
        <f>TEXT(BRF_Boleto_Notas[[#This Row],[DATA ]],"AAAA")</f>
        <v>2021</v>
      </c>
      <c r="N240" s="1" t="str">
        <f>UPPER(TEXT(BRF_Boleto_Notas[[#This Row],[DATA ]],"MMM"))</f>
        <v>NOV</v>
      </c>
      <c r="O240" s="1" t="str">
        <f>TEXT(BRF_Boleto_Notas[[#This Row],[DATA VENCIMENTO]],"AAAA")</f>
        <v>2021</v>
      </c>
      <c r="P240" s="1" t="str">
        <f>UPPER(TEXT(BRF_Boleto_Notas[[#This Row],[DATA VENCIMENTO]],"MMM"))</f>
        <v>NOV</v>
      </c>
      <c r="Q240" s="1" t="str">
        <f>IFERROR(INDEX(BRF_TIPO_SERV[DESCRIÇAO],MATCH(BRF_Boleto_Notas[[#This Row],[CAT]],BRF_TIPO_SERV[TIPOS DE SERV.],0)),"")</f>
        <v>FRETE EXTRAS</v>
      </c>
      <c r="R240" s="1">
        <f>IFERROR(INDEX(BRF_MÊS_NOTA[NUN_MÊS],MATCH(BRF_Boleto_Notas[[#This Row],[MÊS_VENC]],BRF_MÊS_NOTA[MÊS],0)),"")</f>
        <v>11</v>
      </c>
      <c r="S240" s="1" t="str">
        <f>IF(BRF_Boleto_Notas[[#This Row],[PAGO DIA]]="","",TEXT(BRF_Boleto_Notas[[#This Row],[PAGO DIA]],"AAAA"))</f>
        <v>2021</v>
      </c>
      <c r="T240" s="1" t="str">
        <f>UPPER(TEXT(BRF_Boleto_Notas[[#This Row],[PAGO DIA]],"MMM"))</f>
        <v>NOV</v>
      </c>
    </row>
    <row r="241" spans="1:20" x14ac:dyDescent="0.2">
      <c r="A241" s="3">
        <v>44510</v>
      </c>
      <c r="B241" s="1" t="s">
        <v>1529</v>
      </c>
      <c r="C241" s="1" t="s">
        <v>2929</v>
      </c>
      <c r="D241" s="1" t="s">
        <v>1531</v>
      </c>
      <c r="E241" s="1" t="s">
        <v>114</v>
      </c>
      <c r="F241" s="3">
        <v>44530</v>
      </c>
      <c r="G241" s="1" t="s">
        <v>1708</v>
      </c>
      <c r="H241" s="1">
        <v>311</v>
      </c>
      <c r="I241" s="4">
        <v>4800</v>
      </c>
      <c r="J241" s="1" t="s">
        <v>224</v>
      </c>
      <c r="K241" s="3">
        <v>44530</v>
      </c>
      <c r="L241" s="1" t="s">
        <v>1338</v>
      </c>
      <c r="M241" s="1" t="str">
        <f>TEXT(BRF_Boleto_Notas[[#This Row],[DATA ]],"AAAA")</f>
        <v>2021</v>
      </c>
      <c r="N241" s="1" t="str">
        <f>UPPER(TEXT(BRF_Boleto_Notas[[#This Row],[DATA ]],"MMM"))</f>
        <v>NOV</v>
      </c>
      <c r="O241" s="1" t="str">
        <f>TEXT(BRF_Boleto_Notas[[#This Row],[DATA VENCIMENTO]],"AAAA")</f>
        <v>2021</v>
      </c>
      <c r="P241" s="1" t="str">
        <f>UPPER(TEXT(BRF_Boleto_Notas[[#This Row],[DATA VENCIMENTO]],"MMM"))</f>
        <v>NOV</v>
      </c>
      <c r="Q241" s="1" t="str">
        <f>IFERROR(INDEX(BRF_TIPO_SERV[DESCRIÇAO],MATCH(BRF_Boleto_Notas[[#This Row],[CAT]],BRF_TIPO_SERV[TIPOS DE SERV.],0)),"")</f>
        <v>VIAGEM</v>
      </c>
      <c r="R241" s="1">
        <f>IFERROR(INDEX(BRF_MÊS_NOTA[NUN_MÊS],MATCH(BRF_Boleto_Notas[[#This Row],[MÊS_VENC]],BRF_MÊS_NOTA[MÊS],0)),"")</f>
        <v>11</v>
      </c>
      <c r="S241" s="1" t="str">
        <f>IF(BRF_Boleto_Notas[[#This Row],[PAGO DIA]]="","",TEXT(BRF_Boleto_Notas[[#This Row],[PAGO DIA]],"AAAA"))</f>
        <v>2021</v>
      </c>
      <c r="T241" s="1" t="str">
        <f>UPPER(TEXT(BRF_Boleto_Notas[[#This Row],[PAGO DIA]],"MMM"))</f>
        <v>NOV</v>
      </c>
    </row>
    <row r="242" spans="1:20" x14ac:dyDescent="0.2">
      <c r="A242" s="3">
        <v>44511</v>
      </c>
      <c r="B242" s="1" t="s">
        <v>1534</v>
      </c>
      <c r="C242" s="1" t="s">
        <v>1709</v>
      </c>
      <c r="D242" s="1" t="s">
        <v>1531</v>
      </c>
      <c r="E242" s="1" t="s">
        <v>85</v>
      </c>
      <c r="F242" s="3">
        <v>44531</v>
      </c>
      <c r="G242" s="1" t="s">
        <v>1710</v>
      </c>
      <c r="H242" s="1">
        <v>313</v>
      </c>
      <c r="I242" s="4">
        <v>400</v>
      </c>
      <c r="J242" s="1" t="s">
        <v>224</v>
      </c>
      <c r="K242" s="3">
        <v>44531</v>
      </c>
      <c r="L242" s="1" t="s">
        <v>1338</v>
      </c>
      <c r="M242" s="1" t="str">
        <f>TEXT(BRF_Boleto_Notas[[#This Row],[DATA ]],"AAAA")</f>
        <v>2021</v>
      </c>
      <c r="N242" s="1" t="str">
        <f>UPPER(TEXT(BRF_Boleto_Notas[[#This Row],[DATA ]],"MMM"))</f>
        <v>NOV</v>
      </c>
      <c r="O242" s="1" t="str">
        <f>TEXT(BRF_Boleto_Notas[[#This Row],[DATA VENCIMENTO]],"AAAA")</f>
        <v>2021</v>
      </c>
      <c r="P242" s="1" t="str">
        <f>UPPER(TEXT(BRF_Boleto_Notas[[#This Row],[DATA VENCIMENTO]],"MMM"))</f>
        <v>DEZ</v>
      </c>
      <c r="Q242" s="1" t="str">
        <f>IFERROR(INDEX(BRF_TIPO_SERV[DESCRIÇAO],MATCH(BRF_Boleto_Notas[[#This Row],[CAT]],BRF_TIPO_SERV[TIPOS DE SERV.],0)),"")</f>
        <v>FRETE EXTRAS</v>
      </c>
      <c r="R242" s="1">
        <f>IFERROR(INDEX(BRF_MÊS_NOTA[NUN_MÊS],MATCH(BRF_Boleto_Notas[[#This Row],[MÊS_VENC]],BRF_MÊS_NOTA[MÊS],0)),"")</f>
        <v>12</v>
      </c>
      <c r="S242" s="1" t="str">
        <f>IF(BRF_Boleto_Notas[[#This Row],[PAGO DIA]]="","",TEXT(BRF_Boleto_Notas[[#This Row],[PAGO DIA]],"AAAA"))</f>
        <v>2021</v>
      </c>
      <c r="T242" s="1" t="str">
        <f>UPPER(TEXT(BRF_Boleto_Notas[[#This Row],[PAGO DIA]],"MMM"))</f>
        <v>DEZ</v>
      </c>
    </row>
    <row r="243" spans="1:20" x14ac:dyDescent="0.2">
      <c r="A243" s="3">
        <v>44511</v>
      </c>
      <c r="B243" s="1" t="s">
        <v>1529</v>
      </c>
      <c r="C243" s="1" t="s">
        <v>3323</v>
      </c>
      <c r="D243" s="1" t="s">
        <v>1531</v>
      </c>
      <c r="E243" s="1" t="s">
        <v>94</v>
      </c>
      <c r="F243" s="3">
        <v>44531</v>
      </c>
      <c r="G243" s="1" t="s">
        <v>1712</v>
      </c>
      <c r="H243" s="1">
        <v>312</v>
      </c>
      <c r="I243" s="4">
        <v>2000</v>
      </c>
      <c r="J243" s="1" t="s">
        <v>224</v>
      </c>
      <c r="K243" s="3">
        <v>44531</v>
      </c>
      <c r="L243" s="1" t="s">
        <v>1338</v>
      </c>
      <c r="M243" s="1" t="str">
        <f>TEXT(BRF_Boleto_Notas[[#This Row],[DATA ]],"AAAA")</f>
        <v>2021</v>
      </c>
      <c r="N243" s="1" t="str">
        <f>UPPER(TEXT(BRF_Boleto_Notas[[#This Row],[DATA ]],"MMM"))</f>
        <v>NOV</v>
      </c>
      <c r="O243" s="1" t="str">
        <f>TEXT(BRF_Boleto_Notas[[#This Row],[DATA VENCIMENTO]],"AAAA")</f>
        <v>2021</v>
      </c>
      <c r="P243" s="1" t="str">
        <f>UPPER(TEXT(BRF_Boleto_Notas[[#This Row],[DATA VENCIMENTO]],"MMM"))</f>
        <v>DEZ</v>
      </c>
      <c r="Q243" s="1" t="str">
        <f>IFERROR(INDEX(BRF_TIPO_SERV[DESCRIÇAO],MATCH(BRF_Boleto_Notas[[#This Row],[CAT]],BRF_TIPO_SERV[TIPOS DE SERV.],0)),"")</f>
        <v>VIAGEM</v>
      </c>
      <c r="R243" s="1">
        <f>IFERROR(INDEX(BRF_MÊS_NOTA[NUN_MÊS],MATCH(BRF_Boleto_Notas[[#This Row],[MÊS_VENC]],BRF_MÊS_NOTA[MÊS],0)),"")</f>
        <v>12</v>
      </c>
      <c r="S243" s="1" t="str">
        <f>IF(BRF_Boleto_Notas[[#This Row],[PAGO DIA]]="","",TEXT(BRF_Boleto_Notas[[#This Row],[PAGO DIA]],"AAAA"))</f>
        <v>2021</v>
      </c>
      <c r="T243" s="1" t="str">
        <f>UPPER(TEXT(BRF_Boleto_Notas[[#This Row],[PAGO DIA]],"MMM"))</f>
        <v>DEZ</v>
      </c>
    </row>
    <row r="244" spans="1:20" x14ac:dyDescent="0.2">
      <c r="A244" s="3">
        <v>44512</v>
      </c>
      <c r="B244" s="1" t="s">
        <v>1529</v>
      </c>
      <c r="C244" s="1" t="s">
        <v>1642</v>
      </c>
      <c r="D244" s="1" t="s">
        <v>1531</v>
      </c>
      <c r="E244" s="1" t="s">
        <v>85</v>
      </c>
      <c r="F244" s="3">
        <v>44532</v>
      </c>
      <c r="G244" s="1" t="s">
        <v>1713</v>
      </c>
      <c r="H244" s="1">
        <v>314</v>
      </c>
      <c r="I244" s="4">
        <v>3000</v>
      </c>
      <c r="J244" s="1" t="s">
        <v>224</v>
      </c>
      <c r="K244" s="3">
        <v>44532</v>
      </c>
      <c r="L244" s="1" t="s">
        <v>1338</v>
      </c>
      <c r="M244" s="1" t="str">
        <f>TEXT(BRF_Boleto_Notas[[#This Row],[DATA ]],"AAAA")</f>
        <v>2021</v>
      </c>
      <c r="N244" s="1" t="str">
        <f>UPPER(TEXT(BRF_Boleto_Notas[[#This Row],[DATA ]],"MMM"))</f>
        <v>NOV</v>
      </c>
      <c r="O244" s="1" t="str">
        <f>TEXT(BRF_Boleto_Notas[[#This Row],[DATA VENCIMENTO]],"AAAA")</f>
        <v>2021</v>
      </c>
      <c r="P244" s="1" t="str">
        <f>UPPER(TEXT(BRF_Boleto_Notas[[#This Row],[DATA VENCIMENTO]],"MMM"))</f>
        <v>DEZ</v>
      </c>
      <c r="Q244" s="1" t="str">
        <f>IFERROR(INDEX(BRF_TIPO_SERV[DESCRIÇAO],MATCH(BRF_Boleto_Notas[[#This Row],[CAT]],BRF_TIPO_SERV[TIPOS DE SERV.],0)),"")</f>
        <v>VIAGEM</v>
      </c>
      <c r="R244" s="1">
        <f>IFERROR(INDEX(BRF_MÊS_NOTA[NUN_MÊS],MATCH(BRF_Boleto_Notas[[#This Row],[MÊS_VENC]],BRF_MÊS_NOTA[MÊS],0)),"")</f>
        <v>12</v>
      </c>
      <c r="S244" s="1" t="str">
        <f>IF(BRF_Boleto_Notas[[#This Row],[PAGO DIA]]="","",TEXT(BRF_Boleto_Notas[[#This Row],[PAGO DIA]],"AAAA"))</f>
        <v>2021</v>
      </c>
      <c r="T244" s="1" t="str">
        <f>UPPER(TEXT(BRF_Boleto_Notas[[#This Row],[PAGO DIA]],"MMM"))</f>
        <v>DEZ</v>
      </c>
    </row>
    <row r="245" spans="1:20" x14ac:dyDescent="0.2">
      <c r="A245" s="3">
        <v>44513</v>
      </c>
      <c r="B245" s="1" t="s">
        <v>1529</v>
      </c>
      <c r="C245" s="1" t="s">
        <v>2304</v>
      </c>
      <c r="D245" s="1" t="s">
        <v>1531</v>
      </c>
      <c r="E245" s="1" t="s">
        <v>94</v>
      </c>
      <c r="F245" s="3">
        <v>44533</v>
      </c>
      <c r="G245" s="1" t="s">
        <v>1714</v>
      </c>
      <c r="H245" s="1">
        <v>315</v>
      </c>
      <c r="I245" s="4">
        <v>3000</v>
      </c>
      <c r="J245" s="1" t="s">
        <v>224</v>
      </c>
      <c r="K245" s="3">
        <v>44533</v>
      </c>
      <c r="L245" s="1" t="s">
        <v>1338</v>
      </c>
      <c r="M245" s="1" t="str">
        <f>TEXT(BRF_Boleto_Notas[[#This Row],[DATA ]],"AAAA")</f>
        <v>2021</v>
      </c>
      <c r="N245" s="1" t="str">
        <f>UPPER(TEXT(BRF_Boleto_Notas[[#This Row],[DATA ]],"MMM"))</f>
        <v>NOV</v>
      </c>
      <c r="O245" s="1" t="str">
        <f>TEXT(BRF_Boleto_Notas[[#This Row],[DATA VENCIMENTO]],"AAAA")</f>
        <v>2021</v>
      </c>
      <c r="P245" s="1" t="str">
        <f>UPPER(TEXT(BRF_Boleto_Notas[[#This Row],[DATA VENCIMENTO]],"MMM"))</f>
        <v>DEZ</v>
      </c>
      <c r="Q245" s="1" t="str">
        <f>IFERROR(INDEX(BRF_TIPO_SERV[DESCRIÇAO],MATCH(BRF_Boleto_Notas[[#This Row],[CAT]],BRF_TIPO_SERV[TIPOS DE SERV.],0)),"")</f>
        <v>VIAGEM</v>
      </c>
      <c r="R245" s="1">
        <f>IFERROR(INDEX(BRF_MÊS_NOTA[NUN_MÊS],MATCH(BRF_Boleto_Notas[[#This Row],[MÊS_VENC]],BRF_MÊS_NOTA[MÊS],0)),"")</f>
        <v>12</v>
      </c>
      <c r="S245" s="1" t="str">
        <f>IF(BRF_Boleto_Notas[[#This Row],[PAGO DIA]]="","",TEXT(BRF_Boleto_Notas[[#This Row],[PAGO DIA]],"AAAA"))</f>
        <v>2021</v>
      </c>
      <c r="T245" s="1" t="str">
        <f>UPPER(TEXT(BRF_Boleto_Notas[[#This Row],[PAGO DIA]],"MMM"))</f>
        <v>DEZ</v>
      </c>
    </row>
    <row r="246" spans="1:20" x14ac:dyDescent="0.2">
      <c r="A246" s="3">
        <v>44512</v>
      </c>
      <c r="B246" s="1" t="s">
        <v>1534</v>
      </c>
      <c r="C246" s="1" t="s">
        <v>1706</v>
      </c>
      <c r="D246" s="1" t="s">
        <v>1531</v>
      </c>
      <c r="E246" s="1" t="s">
        <v>85</v>
      </c>
      <c r="F246" s="3">
        <v>44536</v>
      </c>
      <c r="G246" s="1" t="s">
        <v>1715</v>
      </c>
      <c r="H246" s="1">
        <v>316</v>
      </c>
      <c r="I246" s="4">
        <v>400</v>
      </c>
      <c r="J246" s="1" t="s">
        <v>224</v>
      </c>
      <c r="K246" s="3">
        <v>44536</v>
      </c>
      <c r="L246" s="1" t="s">
        <v>1338</v>
      </c>
      <c r="M246" s="1" t="str">
        <f>TEXT(BRF_Boleto_Notas[[#This Row],[DATA ]],"AAAA")</f>
        <v>2021</v>
      </c>
      <c r="N246" s="1" t="str">
        <f>UPPER(TEXT(BRF_Boleto_Notas[[#This Row],[DATA ]],"MMM"))</f>
        <v>NOV</v>
      </c>
      <c r="O246" s="1" t="str">
        <f>TEXT(BRF_Boleto_Notas[[#This Row],[DATA VENCIMENTO]],"AAAA")</f>
        <v>2021</v>
      </c>
      <c r="P246" s="1" t="str">
        <f>UPPER(TEXT(BRF_Boleto_Notas[[#This Row],[DATA VENCIMENTO]],"MMM"))</f>
        <v>DEZ</v>
      </c>
      <c r="Q246" s="1" t="str">
        <f>IFERROR(INDEX(BRF_TIPO_SERV[DESCRIÇAO],MATCH(BRF_Boleto_Notas[[#This Row],[CAT]],BRF_TIPO_SERV[TIPOS DE SERV.],0)),"")</f>
        <v>FRETE EXTRAS</v>
      </c>
      <c r="R246" s="1">
        <f>IFERROR(INDEX(BRF_MÊS_NOTA[NUN_MÊS],MATCH(BRF_Boleto_Notas[[#This Row],[MÊS_VENC]],BRF_MÊS_NOTA[MÊS],0)),"")</f>
        <v>12</v>
      </c>
      <c r="S246" s="1" t="str">
        <f>IF(BRF_Boleto_Notas[[#This Row],[PAGO DIA]]="","",TEXT(BRF_Boleto_Notas[[#This Row],[PAGO DIA]],"AAAA"))</f>
        <v>2021</v>
      </c>
      <c r="T246" s="1" t="str">
        <f>UPPER(TEXT(BRF_Boleto_Notas[[#This Row],[PAGO DIA]],"MMM"))</f>
        <v>DEZ</v>
      </c>
    </row>
    <row r="247" spans="1:20" x14ac:dyDescent="0.2">
      <c r="A247" s="3">
        <v>44513</v>
      </c>
      <c r="B247" s="1" t="s">
        <v>1534</v>
      </c>
      <c r="C247" s="1" t="s">
        <v>1706</v>
      </c>
      <c r="D247" s="1" t="s">
        <v>1531</v>
      </c>
      <c r="E247" s="1" t="s">
        <v>85</v>
      </c>
      <c r="F247" s="3">
        <v>44536</v>
      </c>
      <c r="G247" s="1" t="s">
        <v>1716</v>
      </c>
      <c r="H247" s="1">
        <v>317</v>
      </c>
      <c r="I247" s="4">
        <v>400</v>
      </c>
      <c r="J247" s="1" t="s">
        <v>224</v>
      </c>
      <c r="K247" s="3">
        <v>44536</v>
      </c>
      <c r="L247" s="1" t="s">
        <v>1338</v>
      </c>
      <c r="M247" s="1" t="str">
        <f>TEXT(BRF_Boleto_Notas[[#This Row],[DATA ]],"AAAA")</f>
        <v>2021</v>
      </c>
      <c r="N247" s="1" t="str">
        <f>UPPER(TEXT(BRF_Boleto_Notas[[#This Row],[DATA ]],"MMM"))</f>
        <v>NOV</v>
      </c>
      <c r="O247" s="1" t="str">
        <f>TEXT(BRF_Boleto_Notas[[#This Row],[DATA VENCIMENTO]],"AAAA")</f>
        <v>2021</v>
      </c>
      <c r="P247" s="1" t="str">
        <f>UPPER(TEXT(BRF_Boleto_Notas[[#This Row],[DATA VENCIMENTO]],"MMM"))</f>
        <v>DEZ</v>
      </c>
      <c r="Q247" s="1" t="str">
        <f>IFERROR(INDEX(BRF_TIPO_SERV[DESCRIÇAO],MATCH(BRF_Boleto_Notas[[#This Row],[CAT]],BRF_TIPO_SERV[TIPOS DE SERV.],0)),"")</f>
        <v>FRETE EXTRAS</v>
      </c>
      <c r="R247" s="1">
        <f>IFERROR(INDEX(BRF_MÊS_NOTA[NUN_MÊS],MATCH(BRF_Boleto_Notas[[#This Row],[MÊS_VENC]],BRF_MÊS_NOTA[MÊS],0)),"")</f>
        <v>12</v>
      </c>
      <c r="S247" s="1" t="str">
        <f>IF(BRF_Boleto_Notas[[#This Row],[PAGO DIA]]="","",TEXT(BRF_Boleto_Notas[[#This Row],[PAGO DIA]],"AAAA"))</f>
        <v>2021</v>
      </c>
      <c r="T247" s="1" t="str">
        <f>UPPER(TEXT(BRF_Boleto_Notas[[#This Row],[PAGO DIA]],"MMM"))</f>
        <v>DEZ</v>
      </c>
    </row>
    <row r="248" spans="1:20" x14ac:dyDescent="0.2">
      <c r="A248" s="3">
        <v>44513</v>
      </c>
      <c r="B248" s="1" t="s">
        <v>1534</v>
      </c>
      <c r="C248" s="1" t="s">
        <v>1717</v>
      </c>
      <c r="D248" s="1" t="s">
        <v>1531</v>
      </c>
      <c r="E248" s="1" t="s">
        <v>85</v>
      </c>
      <c r="F248" s="3">
        <v>44536</v>
      </c>
      <c r="G248" s="1" t="s">
        <v>1718</v>
      </c>
      <c r="H248" s="1">
        <v>318</v>
      </c>
      <c r="I248" s="4">
        <v>600</v>
      </c>
      <c r="J248" s="1" t="s">
        <v>224</v>
      </c>
      <c r="K248" s="3">
        <v>44536</v>
      </c>
      <c r="L248" s="1" t="s">
        <v>1338</v>
      </c>
      <c r="M248" s="1" t="str">
        <f>TEXT(BRF_Boleto_Notas[[#This Row],[DATA ]],"AAAA")</f>
        <v>2021</v>
      </c>
      <c r="N248" s="1" t="str">
        <f>UPPER(TEXT(BRF_Boleto_Notas[[#This Row],[DATA ]],"MMM"))</f>
        <v>NOV</v>
      </c>
      <c r="O248" s="1" t="str">
        <f>TEXT(BRF_Boleto_Notas[[#This Row],[DATA VENCIMENTO]],"AAAA")</f>
        <v>2021</v>
      </c>
      <c r="P248" s="1" t="str">
        <f>UPPER(TEXT(BRF_Boleto_Notas[[#This Row],[DATA VENCIMENTO]],"MMM"))</f>
        <v>DEZ</v>
      </c>
      <c r="Q248" s="1" t="str">
        <f>IFERROR(INDEX(BRF_TIPO_SERV[DESCRIÇAO],MATCH(BRF_Boleto_Notas[[#This Row],[CAT]],BRF_TIPO_SERV[TIPOS DE SERV.],0)),"")</f>
        <v>FRETE EXTRAS</v>
      </c>
      <c r="R248" s="1">
        <f>IFERROR(INDEX(BRF_MÊS_NOTA[NUN_MÊS],MATCH(BRF_Boleto_Notas[[#This Row],[MÊS_VENC]],BRF_MÊS_NOTA[MÊS],0)),"")</f>
        <v>12</v>
      </c>
      <c r="S248" s="1" t="str">
        <f>IF(BRF_Boleto_Notas[[#This Row],[PAGO DIA]]="","",TEXT(BRF_Boleto_Notas[[#This Row],[PAGO DIA]],"AAAA"))</f>
        <v>2021</v>
      </c>
      <c r="T248" s="1" t="str">
        <f>UPPER(TEXT(BRF_Boleto_Notas[[#This Row],[PAGO DIA]],"MMM"))</f>
        <v>DEZ</v>
      </c>
    </row>
    <row r="249" spans="1:20" x14ac:dyDescent="0.2">
      <c r="A249" s="3">
        <v>44525</v>
      </c>
      <c r="B249" s="1" t="s">
        <v>1547</v>
      </c>
      <c r="C249" s="1" t="s">
        <v>1548</v>
      </c>
      <c r="D249" s="1" t="s">
        <v>1531</v>
      </c>
      <c r="E249" s="1" t="s">
        <v>1543</v>
      </c>
      <c r="F249" s="3">
        <v>44536</v>
      </c>
      <c r="G249" s="1">
        <v>238</v>
      </c>
      <c r="H249" s="1">
        <v>328</v>
      </c>
      <c r="I249" s="4">
        <v>4000</v>
      </c>
      <c r="J249" s="1" t="s">
        <v>224</v>
      </c>
      <c r="K249" s="3">
        <v>44536</v>
      </c>
      <c r="L249" s="1" t="s">
        <v>1338</v>
      </c>
      <c r="M249" s="1" t="str">
        <f>TEXT(BRF_Boleto_Notas[[#This Row],[DATA ]],"AAAA")</f>
        <v>2021</v>
      </c>
      <c r="N249" s="1" t="str">
        <f>UPPER(TEXT(BRF_Boleto_Notas[[#This Row],[DATA ]],"MMM"))</f>
        <v>NOV</v>
      </c>
      <c r="O249" s="1" t="str">
        <f>TEXT(BRF_Boleto_Notas[[#This Row],[DATA VENCIMENTO]],"AAAA")</f>
        <v>2021</v>
      </c>
      <c r="P249" s="1" t="str">
        <f>UPPER(TEXT(BRF_Boleto_Notas[[#This Row],[DATA VENCIMENTO]],"MMM"))</f>
        <v>DEZ</v>
      </c>
      <c r="Q249" s="1" t="str">
        <f>IFERROR(INDEX(BRF_TIPO_SERV[DESCRIÇAO],MATCH(BRF_Boleto_Notas[[#This Row],[CAT]],BRF_TIPO_SERV[TIPOS DE SERV.],0)),"")</f>
        <v>HABIBS</v>
      </c>
      <c r="R249" s="1">
        <f>IFERROR(INDEX(BRF_MÊS_NOTA[NUN_MÊS],MATCH(BRF_Boleto_Notas[[#This Row],[MÊS_VENC]],BRF_MÊS_NOTA[MÊS],0)),"")</f>
        <v>12</v>
      </c>
      <c r="S249" s="1" t="str">
        <f>IF(BRF_Boleto_Notas[[#This Row],[PAGO DIA]]="","",TEXT(BRF_Boleto_Notas[[#This Row],[PAGO DIA]],"AAAA"))</f>
        <v>2021</v>
      </c>
      <c r="T249" s="1" t="str">
        <f>UPPER(TEXT(BRF_Boleto_Notas[[#This Row],[PAGO DIA]],"MMM"))</f>
        <v>DEZ</v>
      </c>
    </row>
    <row r="250" spans="1:20" x14ac:dyDescent="0.2">
      <c r="A250" s="3">
        <v>44525</v>
      </c>
      <c r="B250" s="1" t="s">
        <v>1547</v>
      </c>
      <c r="C250" s="1" t="s">
        <v>3319</v>
      </c>
      <c r="D250" s="1" t="s">
        <v>1531</v>
      </c>
      <c r="E250" s="1" t="s">
        <v>1550</v>
      </c>
      <c r="F250" s="3">
        <v>44536</v>
      </c>
      <c r="G250" s="1">
        <v>239</v>
      </c>
      <c r="H250" s="1">
        <v>329</v>
      </c>
      <c r="I250" s="4">
        <v>5330</v>
      </c>
      <c r="J250" s="1" t="s">
        <v>224</v>
      </c>
      <c r="K250" s="3">
        <v>44536</v>
      </c>
      <c r="L250" s="1" t="s">
        <v>1338</v>
      </c>
      <c r="M250" s="1" t="str">
        <f>TEXT(BRF_Boleto_Notas[[#This Row],[DATA ]],"AAAA")</f>
        <v>2021</v>
      </c>
      <c r="N250" s="1" t="str">
        <f>UPPER(TEXT(BRF_Boleto_Notas[[#This Row],[DATA ]],"MMM"))</f>
        <v>NOV</v>
      </c>
      <c r="O250" s="1" t="str">
        <f>TEXT(BRF_Boleto_Notas[[#This Row],[DATA VENCIMENTO]],"AAAA")</f>
        <v>2021</v>
      </c>
      <c r="P250" s="1" t="str">
        <f>UPPER(TEXT(BRF_Boleto_Notas[[#This Row],[DATA VENCIMENTO]],"MMM"))</f>
        <v>DEZ</v>
      </c>
      <c r="Q250" s="1" t="str">
        <f>IFERROR(INDEX(BRF_TIPO_SERV[DESCRIÇAO],MATCH(BRF_Boleto_Notas[[#This Row],[CAT]],BRF_TIPO_SERV[TIPOS DE SERV.],0)),"")</f>
        <v>HABIBS</v>
      </c>
      <c r="R250" s="1">
        <f>IFERROR(INDEX(BRF_MÊS_NOTA[NUN_MÊS],MATCH(BRF_Boleto_Notas[[#This Row],[MÊS_VENC]],BRF_MÊS_NOTA[MÊS],0)),"")</f>
        <v>12</v>
      </c>
      <c r="S250" s="1" t="str">
        <f>IF(BRF_Boleto_Notas[[#This Row],[PAGO DIA]]="","",TEXT(BRF_Boleto_Notas[[#This Row],[PAGO DIA]],"AAAA"))</f>
        <v>2021</v>
      </c>
      <c r="T250" s="1" t="str">
        <f>UPPER(TEXT(BRF_Boleto_Notas[[#This Row],[PAGO DIA]],"MMM"))</f>
        <v>DEZ</v>
      </c>
    </row>
    <row r="251" spans="1:20" x14ac:dyDescent="0.2">
      <c r="A251" s="3">
        <v>44525</v>
      </c>
      <c r="B251" s="1" t="s">
        <v>1547</v>
      </c>
      <c r="C251" s="1" t="s">
        <v>1551</v>
      </c>
      <c r="D251" s="1" t="s">
        <v>1531</v>
      </c>
      <c r="E251" s="1" t="s">
        <v>1552</v>
      </c>
      <c r="F251" s="3">
        <v>44536</v>
      </c>
      <c r="G251" s="1">
        <v>240</v>
      </c>
      <c r="H251" s="1">
        <v>330</v>
      </c>
      <c r="I251" s="4">
        <v>4930</v>
      </c>
      <c r="J251" s="1" t="s">
        <v>224</v>
      </c>
      <c r="K251" s="3">
        <v>44536</v>
      </c>
      <c r="L251" s="1" t="s">
        <v>1338</v>
      </c>
      <c r="M251" s="1" t="str">
        <f>TEXT(BRF_Boleto_Notas[[#This Row],[DATA ]],"AAAA")</f>
        <v>2021</v>
      </c>
      <c r="N251" s="1" t="str">
        <f>UPPER(TEXT(BRF_Boleto_Notas[[#This Row],[DATA ]],"MMM"))</f>
        <v>NOV</v>
      </c>
      <c r="O251" s="1" t="str">
        <f>TEXT(BRF_Boleto_Notas[[#This Row],[DATA VENCIMENTO]],"AAAA")</f>
        <v>2021</v>
      </c>
      <c r="P251" s="1" t="str">
        <f>UPPER(TEXT(BRF_Boleto_Notas[[#This Row],[DATA VENCIMENTO]],"MMM"))</f>
        <v>DEZ</v>
      </c>
      <c r="Q251" s="1" t="str">
        <f>IFERROR(INDEX(BRF_TIPO_SERV[DESCRIÇAO],MATCH(BRF_Boleto_Notas[[#This Row],[CAT]],BRF_TIPO_SERV[TIPOS DE SERV.],0)),"")</f>
        <v>HABIBS</v>
      </c>
      <c r="R251" s="1">
        <f>IFERROR(INDEX(BRF_MÊS_NOTA[NUN_MÊS],MATCH(BRF_Boleto_Notas[[#This Row],[MÊS_VENC]],BRF_MÊS_NOTA[MÊS],0)),"")</f>
        <v>12</v>
      </c>
      <c r="S251" s="1" t="str">
        <f>IF(BRF_Boleto_Notas[[#This Row],[PAGO DIA]]="","",TEXT(BRF_Boleto_Notas[[#This Row],[PAGO DIA]],"AAAA"))</f>
        <v>2021</v>
      </c>
      <c r="T251" s="1" t="str">
        <f>UPPER(TEXT(BRF_Boleto_Notas[[#This Row],[PAGO DIA]],"MMM"))</f>
        <v>DEZ</v>
      </c>
    </row>
    <row r="252" spans="1:20" x14ac:dyDescent="0.2">
      <c r="A252" s="3">
        <v>44525</v>
      </c>
      <c r="B252" s="1" t="s">
        <v>1547</v>
      </c>
      <c r="C252" s="1" t="s">
        <v>1553</v>
      </c>
      <c r="D252" s="1" t="s">
        <v>1531</v>
      </c>
      <c r="E252" s="1" t="s">
        <v>1554</v>
      </c>
      <c r="F252" s="3">
        <v>44536</v>
      </c>
      <c r="G252" s="1">
        <v>241</v>
      </c>
      <c r="H252" s="1">
        <v>331</v>
      </c>
      <c r="I252" s="4">
        <v>3360</v>
      </c>
      <c r="J252" s="1" t="s">
        <v>224</v>
      </c>
      <c r="K252" s="3">
        <v>44536</v>
      </c>
      <c r="L252" s="1" t="s">
        <v>1338</v>
      </c>
      <c r="M252" s="1" t="str">
        <f>TEXT(BRF_Boleto_Notas[[#This Row],[DATA ]],"AAAA")</f>
        <v>2021</v>
      </c>
      <c r="N252" s="1" t="str">
        <f>UPPER(TEXT(BRF_Boleto_Notas[[#This Row],[DATA ]],"MMM"))</f>
        <v>NOV</v>
      </c>
      <c r="O252" s="1" t="str">
        <f>TEXT(BRF_Boleto_Notas[[#This Row],[DATA VENCIMENTO]],"AAAA")</f>
        <v>2021</v>
      </c>
      <c r="P252" s="1" t="str">
        <f>UPPER(TEXT(BRF_Boleto_Notas[[#This Row],[DATA VENCIMENTO]],"MMM"))</f>
        <v>DEZ</v>
      </c>
      <c r="Q252" s="1" t="str">
        <f>IFERROR(INDEX(BRF_TIPO_SERV[DESCRIÇAO],MATCH(BRF_Boleto_Notas[[#This Row],[CAT]],BRF_TIPO_SERV[TIPOS DE SERV.],0)),"")</f>
        <v>HABIBS</v>
      </c>
      <c r="R252" s="1">
        <f>IFERROR(INDEX(BRF_MÊS_NOTA[NUN_MÊS],MATCH(BRF_Boleto_Notas[[#This Row],[MÊS_VENC]],BRF_MÊS_NOTA[MÊS],0)),"")</f>
        <v>12</v>
      </c>
      <c r="S252" s="1" t="str">
        <f>IF(BRF_Boleto_Notas[[#This Row],[PAGO DIA]]="","",TEXT(BRF_Boleto_Notas[[#This Row],[PAGO DIA]],"AAAA"))</f>
        <v>2021</v>
      </c>
      <c r="T252" s="1" t="str">
        <f>UPPER(TEXT(BRF_Boleto_Notas[[#This Row],[PAGO DIA]],"MMM"))</f>
        <v>DEZ</v>
      </c>
    </row>
    <row r="253" spans="1:20" x14ac:dyDescent="0.2">
      <c r="A253" s="3">
        <v>44525</v>
      </c>
      <c r="B253" s="1" t="s">
        <v>1547</v>
      </c>
      <c r="C253" s="1" t="s">
        <v>1555</v>
      </c>
      <c r="D253" s="1" t="s">
        <v>1556</v>
      </c>
      <c r="E253" s="1" t="s">
        <v>1557</v>
      </c>
      <c r="F253" s="3">
        <v>44536</v>
      </c>
      <c r="G253" s="1">
        <v>242</v>
      </c>
      <c r="H253" s="1">
        <v>332</v>
      </c>
      <c r="I253" s="4">
        <v>3794</v>
      </c>
      <c r="J253" s="1" t="s">
        <v>224</v>
      </c>
      <c r="K253" s="3">
        <v>44536</v>
      </c>
      <c r="L253" s="1" t="s">
        <v>1338</v>
      </c>
      <c r="M253" s="1" t="str">
        <f>TEXT(BRF_Boleto_Notas[[#This Row],[DATA ]],"AAAA")</f>
        <v>2021</v>
      </c>
      <c r="N253" s="1" t="str">
        <f>UPPER(TEXT(BRF_Boleto_Notas[[#This Row],[DATA ]],"MMM"))</f>
        <v>NOV</v>
      </c>
      <c r="O253" s="1" t="str">
        <f>TEXT(BRF_Boleto_Notas[[#This Row],[DATA VENCIMENTO]],"AAAA")</f>
        <v>2021</v>
      </c>
      <c r="P253" s="1" t="str">
        <f>UPPER(TEXT(BRF_Boleto_Notas[[#This Row],[DATA VENCIMENTO]],"MMM"))</f>
        <v>DEZ</v>
      </c>
      <c r="Q253" s="1" t="str">
        <f>IFERROR(INDEX(BRF_TIPO_SERV[DESCRIÇAO],MATCH(BRF_Boleto_Notas[[#This Row],[CAT]],BRF_TIPO_SERV[TIPOS DE SERV.],0)),"")</f>
        <v>HABIBS</v>
      </c>
      <c r="R253" s="1">
        <f>IFERROR(INDEX(BRF_MÊS_NOTA[NUN_MÊS],MATCH(BRF_Boleto_Notas[[#This Row],[MÊS_VENC]],BRF_MÊS_NOTA[MÊS],0)),"")</f>
        <v>12</v>
      </c>
      <c r="S253" s="1" t="str">
        <f>IF(BRF_Boleto_Notas[[#This Row],[PAGO DIA]]="","",TEXT(BRF_Boleto_Notas[[#This Row],[PAGO DIA]],"AAAA"))</f>
        <v>2021</v>
      </c>
      <c r="T253" s="1" t="str">
        <f>UPPER(TEXT(BRF_Boleto_Notas[[#This Row],[PAGO DIA]],"MMM"))</f>
        <v>DEZ</v>
      </c>
    </row>
    <row r="254" spans="1:20" x14ac:dyDescent="0.2">
      <c r="A254" s="3">
        <v>44525</v>
      </c>
      <c r="B254" s="1" t="s">
        <v>1547</v>
      </c>
      <c r="C254" s="1" t="s">
        <v>1558</v>
      </c>
      <c r="D254" s="1" t="s">
        <v>1531</v>
      </c>
      <c r="E254" s="1" t="s">
        <v>1559</v>
      </c>
      <c r="F254" s="3">
        <v>44536</v>
      </c>
      <c r="G254" s="1">
        <v>243</v>
      </c>
      <c r="H254" s="1">
        <v>333</v>
      </c>
      <c r="I254" s="4">
        <v>5255</v>
      </c>
      <c r="J254" s="1" t="s">
        <v>224</v>
      </c>
      <c r="K254" s="3">
        <v>44536</v>
      </c>
      <c r="L254" s="1" t="s">
        <v>1338</v>
      </c>
      <c r="M254" s="1" t="str">
        <f>TEXT(BRF_Boleto_Notas[[#This Row],[DATA ]],"AAAA")</f>
        <v>2021</v>
      </c>
      <c r="N254" s="1" t="str">
        <f>UPPER(TEXT(BRF_Boleto_Notas[[#This Row],[DATA ]],"MMM"))</f>
        <v>NOV</v>
      </c>
      <c r="O254" s="1" t="str">
        <f>TEXT(BRF_Boleto_Notas[[#This Row],[DATA VENCIMENTO]],"AAAA")</f>
        <v>2021</v>
      </c>
      <c r="P254" s="1" t="str">
        <f>UPPER(TEXT(BRF_Boleto_Notas[[#This Row],[DATA VENCIMENTO]],"MMM"))</f>
        <v>DEZ</v>
      </c>
      <c r="Q254" s="1" t="str">
        <f>IFERROR(INDEX(BRF_TIPO_SERV[DESCRIÇAO],MATCH(BRF_Boleto_Notas[[#This Row],[CAT]],BRF_TIPO_SERV[TIPOS DE SERV.],0)),"")</f>
        <v>HABIBS</v>
      </c>
      <c r="R254" s="1">
        <f>IFERROR(INDEX(BRF_MÊS_NOTA[NUN_MÊS],MATCH(BRF_Boleto_Notas[[#This Row],[MÊS_VENC]],BRF_MÊS_NOTA[MÊS],0)),"")</f>
        <v>12</v>
      </c>
      <c r="S254" s="1" t="str">
        <f>IF(BRF_Boleto_Notas[[#This Row],[PAGO DIA]]="","",TEXT(BRF_Boleto_Notas[[#This Row],[PAGO DIA]],"AAAA"))</f>
        <v>2021</v>
      </c>
      <c r="T254" s="1" t="str">
        <f>UPPER(TEXT(BRF_Boleto_Notas[[#This Row],[PAGO DIA]],"MMM"))</f>
        <v>DEZ</v>
      </c>
    </row>
    <row r="255" spans="1:20" x14ac:dyDescent="0.2">
      <c r="A255" s="3">
        <v>44525</v>
      </c>
      <c r="B255" s="1" t="s">
        <v>1547</v>
      </c>
      <c r="C255" s="1" t="s">
        <v>1560</v>
      </c>
      <c r="D255" s="1" t="s">
        <v>1531</v>
      </c>
      <c r="E255" s="1" t="s">
        <v>1561</v>
      </c>
      <c r="F255" s="3">
        <v>44536</v>
      </c>
      <c r="G255" s="1">
        <v>244</v>
      </c>
      <c r="H255" s="1">
        <v>334</v>
      </c>
      <c r="I255" s="4">
        <v>3900</v>
      </c>
      <c r="J255" s="1" t="s">
        <v>224</v>
      </c>
      <c r="K255" s="3">
        <v>44536</v>
      </c>
      <c r="L255" s="1" t="s">
        <v>1338</v>
      </c>
      <c r="M255" s="1" t="str">
        <f>TEXT(BRF_Boleto_Notas[[#This Row],[DATA ]],"AAAA")</f>
        <v>2021</v>
      </c>
      <c r="N255" s="1" t="str">
        <f>UPPER(TEXT(BRF_Boleto_Notas[[#This Row],[DATA ]],"MMM"))</f>
        <v>NOV</v>
      </c>
      <c r="O255" s="1" t="str">
        <f>TEXT(BRF_Boleto_Notas[[#This Row],[DATA VENCIMENTO]],"AAAA")</f>
        <v>2021</v>
      </c>
      <c r="P255" s="1" t="str">
        <f>UPPER(TEXT(BRF_Boleto_Notas[[#This Row],[DATA VENCIMENTO]],"MMM"))</f>
        <v>DEZ</v>
      </c>
      <c r="Q255" s="1" t="str">
        <f>IFERROR(INDEX(BRF_TIPO_SERV[DESCRIÇAO],MATCH(BRF_Boleto_Notas[[#This Row],[CAT]],BRF_TIPO_SERV[TIPOS DE SERV.],0)),"")</f>
        <v>HABIBS</v>
      </c>
      <c r="R255" s="1">
        <f>IFERROR(INDEX(BRF_MÊS_NOTA[NUN_MÊS],MATCH(BRF_Boleto_Notas[[#This Row],[MÊS_VENC]],BRF_MÊS_NOTA[MÊS],0)),"")</f>
        <v>12</v>
      </c>
      <c r="S255" s="1" t="str">
        <f>IF(BRF_Boleto_Notas[[#This Row],[PAGO DIA]]="","",TEXT(BRF_Boleto_Notas[[#This Row],[PAGO DIA]],"AAAA"))</f>
        <v>2021</v>
      </c>
      <c r="T255" s="1" t="str">
        <f>UPPER(TEXT(BRF_Boleto_Notas[[#This Row],[PAGO DIA]],"MMM"))</f>
        <v>DEZ</v>
      </c>
    </row>
    <row r="256" spans="1:20" x14ac:dyDescent="0.2">
      <c r="A256" s="3">
        <v>44525</v>
      </c>
      <c r="B256" s="1" t="s">
        <v>1547</v>
      </c>
      <c r="C256" s="1" t="s">
        <v>1562</v>
      </c>
      <c r="D256" s="1" t="s">
        <v>1531</v>
      </c>
      <c r="E256" s="1" t="s">
        <v>1537</v>
      </c>
      <c r="F256" s="3">
        <v>44536</v>
      </c>
      <c r="G256" s="1">
        <v>245</v>
      </c>
      <c r="H256" s="1">
        <v>335</v>
      </c>
      <c r="I256" s="4">
        <v>1430</v>
      </c>
      <c r="J256" s="1" t="s">
        <v>224</v>
      </c>
      <c r="K256" s="3">
        <v>44536</v>
      </c>
      <c r="L256" s="1" t="s">
        <v>1338</v>
      </c>
      <c r="M256" s="1" t="str">
        <f>TEXT(BRF_Boleto_Notas[[#This Row],[DATA ]],"AAAA")</f>
        <v>2021</v>
      </c>
      <c r="N256" s="1" t="str">
        <f>UPPER(TEXT(BRF_Boleto_Notas[[#This Row],[DATA ]],"MMM"))</f>
        <v>NOV</v>
      </c>
      <c r="O256" s="1" t="str">
        <f>TEXT(BRF_Boleto_Notas[[#This Row],[DATA VENCIMENTO]],"AAAA")</f>
        <v>2021</v>
      </c>
      <c r="P256" s="1" t="str">
        <f>UPPER(TEXT(BRF_Boleto_Notas[[#This Row],[DATA VENCIMENTO]],"MMM"))</f>
        <v>DEZ</v>
      </c>
      <c r="Q256" s="1" t="str">
        <f>IFERROR(INDEX(BRF_TIPO_SERV[DESCRIÇAO],MATCH(BRF_Boleto_Notas[[#This Row],[CAT]],BRF_TIPO_SERV[TIPOS DE SERV.],0)),"")</f>
        <v>HABIBS</v>
      </c>
      <c r="R256" s="1">
        <f>IFERROR(INDEX(BRF_MÊS_NOTA[NUN_MÊS],MATCH(BRF_Boleto_Notas[[#This Row],[MÊS_VENC]],BRF_MÊS_NOTA[MÊS],0)),"")</f>
        <v>12</v>
      </c>
      <c r="S256" s="1" t="str">
        <f>IF(BRF_Boleto_Notas[[#This Row],[PAGO DIA]]="","",TEXT(BRF_Boleto_Notas[[#This Row],[PAGO DIA]],"AAAA"))</f>
        <v>2021</v>
      </c>
      <c r="T256" s="1" t="str">
        <f>UPPER(TEXT(BRF_Boleto_Notas[[#This Row],[PAGO DIA]],"MMM"))</f>
        <v>DEZ</v>
      </c>
    </row>
    <row r="257" spans="1:20" x14ac:dyDescent="0.2">
      <c r="A257" s="3">
        <v>44525</v>
      </c>
      <c r="B257" s="1" t="s">
        <v>1547</v>
      </c>
      <c r="C257" s="1" t="s">
        <v>1563</v>
      </c>
      <c r="D257" s="1" t="s">
        <v>1531</v>
      </c>
      <c r="E257" s="1" t="s">
        <v>1564</v>
      </c>
      <c r="F257" s="3">
        <v>44536</v>
      </c>
      <c r="G257" s="1">
        <v>246</v>
      </c>
      <c r="H257" s="1">
        <v>336</v>
      </c>
      <c r="I257" s="4">
        <v>5470</v>
      </c>
      <c r="J257" s="1" t="s">
        <v>224</v>
      </c>
      <c r="K257" s="3">
        <v>44536</v>
      </c>
      <c r="L257" s="1" t="s">
        <v>1338</v>
      </c>
      <c r="M257" s="1" t="str">
        <f>TEXT(BRF_Boleto_Notas[[#This Row],[DATA ]],"AAAA")</f>
        <v>2021</v>
      </c>
      <c r="N257" s="1" t="str">
        <f>UPPER(TEXT(BRF_Boleto_Notas[[#This Row],[DATA ]],"MMM"))</f>
        <v>NOV</v>
      </c>
      <c r="O257" s="1" t="str">
        <f>TEXT(BRF_Boleto_Notas[[#This Row],[DATA VENCIMENTO]],"AAAA")</f>
        <v>2021</v>
      </c>
      <c r="P257" s="1" t="str">
        <f>UPPER(TEXT(BRF_Boleto_Notas[[#This Row],[DATA VENCIMENTO]],"MMM"))</f>
        <v>DEZ</v>
      </c>
      <c r="Q257" s="1" t="str">
        <f>IFERROR(INDEX(BRF_TIPO_SERV[DESCRIÇAO],MATCH(BRF_Boleto_Notas[[#This Row],[CAT]],BRF_TIPO_SERV[TIPOS DE SERV.],0)),"")</f>
        <v>HABIBS</v>
      </c>
      <c r="R257" s="1">
        <f>IFERROR(INDEX(BRF_MÊS_NOTA[NUN_MÊS],MATCH(BRF_Boleto_Notas[[#This Row],[MÊS_VENC]],BRF_MÊS_NOTA[MÊS],0)),"")</f>
        <v>12</v>
      </c>
      <c r="S257" s="1" t="str">
        <f>IF(BRF_Boleto_Notas[[#This Row],[PAGO DIA]]="","",TEXT(BRF_Boleto_Notas[[#This Row],[PAGO DIA]],"AAAA"))</f>
        <v>2021</v>
      </c>
      <c r="T257" s="1" t="str">
        <f>UPPER(TEXT(BRF_Boleto_Notas[[#This Row],[PAGO DIA]],"MMM"))</f>
        <v>DEZ</v>
      </c>
    </row>
    <row r="258" spans="1:20" x14ac:dyDescent="0.2">
      <c r="A258" s="3">
        <v>44525</v>
      </c>
      <c r="B258" s="1" t="s">
        <v>1547</v>
      </c>
      <c r="C258" s="1" t="s">
        <v>1565</v>
      </c>
      <c r="D258" s="1" t="s">
        <v>1531</v>
      </c>
      <c r="E258" s="1" t="s">
        <v>1566</v>
      </c>
      <c r="F258" s="3">
        <v>44536</v>
      </c>
      <c r="G258" s="1">
        <v>247</v>
      </c>
      <c r="H258" s="1">
        <v>337</v>
      </c>
      <c r="I258" s="4">
        <v>4890</v>
      </c>
      <c r="J258" s="1" t="s">
        <v>224</v>
      </c>
      <c r="K258" s="3">
        <v>44536</v>
      </c>
      <c r="L258" s="1" t="s">
        <v>1338</v>
      </c>
      <c r="M258" s="1" t="str">
        <f>TEXT(BRF_Boleto_Notas[[#This Row],[DATA ]],"AAAA")</f>
        <v>2021</v>
      </c>
      <c r="N258" s="1" t="str">
        <f>UPPER(TEXT(BRF_Boleto_Notas[[#This Row],[DATA ]],"MMM"))</f>
        <v>NOV</v>
      </c>
      <c r="O258" s="1" t="str">
        <f>TEXT(BRF_Boleto_Notas[[#This Row],[DATA VENCIMENTO]],"AAAA")</f>
        <v>2021</v>
      </c>
      <c r="P258" s="1" t="str">
        <f>UPPER(TEXT(BRF_Boleto_Notas[[#This Row],[DATA VENCIMENTO]],"MMM"))</f>
        <v>DEZ</v>
      </c>
      <c r="Q258" s="1" t="str">
        <f>IFERROR(INDEX(BRF_TIPO_SERV[DESCRIÇAO],MATCH(BRF_Boleto_Notas[[#This Row],[CAT]],BRF_TIPO_SERV[TIPOS DE SERV.],0)),"")</f>
        <v>HABIBS</v>
      </c>
      <c r="R258" s="1">
        <f>IFERROR(INDEX(BRF_MÊS_NOTA[NUN_MÊS],MATCH(BRF_Boleto_Notas[[#This Row],[MÊS_VENC]],BRF_MÊS_NOTA[MÊS],0)),"")</f>
        <v>12</v>
      </c>
      <c r="S258" s="1" t="str">
        <f>IF(BRF_Boleto_Notas[[#This Row],[PAGO DIA]]="","",TEXT(BRF_Boleto_Notas[[#This Row],[PAGO DIA]],"AAAA"))</f>
        <v>2021</v>
      </c>
      <c r="T258" s="1" t="str">
        <f>UPPER(TEXT(BRF_Boleto_Notas[[#This Row],[PAGO DIA]],"MMM"))</f>
        <v>DEZ</v>
      </c>
    </row>
    <row r="259" spans="1:20" x14ac:dyDescent="0.2">
      <c r="A259" s="3">
        <v>44525</v>
      </c>
      <c r="B259" s="1" t="s">
        <v>1547</v>
      </c>
      <c r="C259" s="1" t="s">
        <v>1567</v>
      </c>
      <c r="D259" s="1" t="s">
        <v>1531</v>
      </c>
      <c r="E259" s="1" t="s">
        <v>1568</v>
      </c>
      <c r="F259" s="3">
        <v>44536</v>
      </c>
      <c r="G259" s="1">
        <v>248</v>
      </c>
      <c r="H259" s="1">
        <v>338</v>
      </c>
      <c r="I259" s="4">
        <v>4474</v>
      </c>
      <c r="J259" s="1" t="s">
        <v>224</v>
      </c>
      <c r="K259" s="3">
        <v>44536</v>
      </c>
      <c r="L259" s="1" t="s">
        <v>1338</v>
      </c>
      <c r="M259" s="1" t="str">
        <f>TEXT(BRF_Boleto_Notas[[#This Row],[DATA ]],"AAAA")</f>
        <v>2021</v>
      </c>
      <c r="N259" s="1" t="str">
        <f>UPPER(TEXT(BRF_Boleto_Notas[[#This Row],[DATA ]],"MMM"))</f>
        <v>NOV</v>
      </c>
      <c r="O259" s="1" t="str">
        <f>TEXT(BRF_Boleto_Notas[[#This Row],[DATA VENCIMENTO]],"AAAA")</f>
        <v>2021</v>
      </c>
      <c r="P259" s="1" t="str">
        <f>UPPER(TEXT(BRF_Boleto_Notas[[#This Row],[DATA VENCIMENTO]],"MMM"))</f>
        <v>DEZ</v>
      </c>
      <c r="Q259" s="1" t="str">
        <f>IFERROR(INDEX(BRF_TIPO_SERV[DESCRIÇAO],MATCH(BRF_Boleto_Notas[[#This Row],[CAT]],BRF_TIPO_SERV[TIPOS DE SERV.],0)),"")</f>
        <v>HABIBS</v>
      </c>
      <c r="R259" s="1">
        <f>IFERROR(INDEX(BRF_MÊS_NOTA[NUN_MÊS],MATCH(BRF_Boleto_Notas[[#This Row],[MÊS_VENC]],BRF_MÊS_NOTA[MÊS],0)),"")</f>
        <v>12</v>
      </c>
      <c r="S259" s="1" t="str">
        <f>IF(BRF_Boleto_Notas[[#This Row],[PAGO DIA]]="","",TEXT(BRF_Boleto_Notas[[#This Row],[PAGO DIA]],"AAAA"))</f>
        <v>2021</v>
      </c>
      <c r="T259" s="1" t="str">
        <f>UPPER(TEXT(BRF_Boleto_Notas[[#This Row],[PAGO DIA]],"MMM"))</f>
        <v>DEZ</v>
      </c>
    </row>
    <row r="260" spans="1:20" x14ac:dyDescent="0.2">
      <c r="A260" s="3">
        <v>44525</v>
      </c>
      <c r="B260" s="1" t="s">
        <v>1547</v>
      </c>
      <c r="C260" s="1" t="s">
        <v>1569</v>
      </c>
      <c r="D260" s="1" t="s">
        <v>1531</v>
      </c>
      <c r="E260" s="1" t="s">
        <v>1570</v>
      </c>
      <c r="F260" s="3">
        <v>44536</v>
      </c>
      <c r="G260" s="1">
        <v>249</v>
      </c>
      <c r="H260" s="1">
        <v>339</v>
      </c>
      <c r="I260" s="4">
        <v>940</v>
      </c>
      <c r="J260" s="1" t="s">
        <v>224</v>
      </c>
      <c r="K260" s="3">
        <v>44536</v>
      </c>
      <c r="L260" s="1" t="s">
        <v>1338</v>
      </c>
      <c r="M260" s="1" t="str">
        <f>TEXT(BRF_Boleto_Notas[[#This Row],[DATA ]],"AAAA")</f>
        <v>2021</v>
      </c>
      <c r="N260" s="1" t="str">
        <f>UPPER(TEXT(BRF_Boleto_Notas[[#This Row],[DATA ]],"MMM"))</f>
        <v>NOV</v>
      </c>
      <c r="O260" s="1" t="str">
        <f>TEXT(BRF_Boleto_Notas[[#This Row],[DATA VENCIMENTO]],"AAAA")</f>
        <v>2021</v>
      </c>
      <c r="P260" s="1" t="str">
        <f>UPPER(TEXT(BRF_Boleto_Notas[[#This Row],[DATA VENCIMENTO]],"MMM"))</f>
        <v>DEZ</v>
      </c>
      <c r="Q260" s="1" t="str">
        <f>IFERROR(INDEX(BRF_TIPO_SERV[DESCRIÇAO],MATCH(BRF_Boleto_Notas[[#This Row],[CAT]],BRF_TIPO_SERV[TIPOS DE SERV.],0)),"")</f>
        <v>HABIBS</v>
      </c>
      <c r="R260" s="1">
        <f>IFERROR(INDEX(BRF_MÊS_NOTA[NUN_MÊS],MATCH(BRF_Boleto_Notas[[#This Row],[MÊS_VENC]],BRF_MÊS_NOTA[MÊS],0)),"")</f>
        <v>12</v>
      </c>
      <c r="S260" s="1" t="str">
        <f>IF(BRF_Boleto_Notas[[#This Row],[PAGO DIA]]="","",TEXT(BRF_Boleto_Notas[[#This Row],[PAGO DIA]],"AAAA"))</f>
        <v>2021</v>
      </c>
      <c r="T260" s="1" t="str">
        <f>UPPER(TEXT(BRF_Boleto_Notas[[#This Row],[PAGO DIA]],"MMM"))</f>
        <v>DEZ</v>
      </c>
    </row>
    <row r="261" spans="1:20" x14ac:dyDescent="0.2">
      <c r="A261" s="3">
        <v>44525</v>
      </c>
      <c r="B261" s="1" t="s">
        <v>1547</v>
      </c>
      <c r="C261" s="1" t="s">
        <v>1571</v>
      </c>
      <c r="D261" s="1" t="s">
        <v>1531</v>
      </c>
      <c r="E261" s="1" t="s">
        <v>1572</v>
      </c>
      <c r="F261" s="3">
        <v>44536</v>
      </c>
      <c r="G261" s="1">
        <v>250</v>
      </c>
      <c r="H261" s="1">
        <v>340</v>
      </c>
      <c r="I261" s="4">
        <v>4920</v>
      </c>
      <c r="J261" s="1" t="s">
        <v>224</v>
      </c>
      <c r="K261" s="3">
        <v>44536</v>
      </c>
      <c r="L261" s="1" t="s">
        <v>1338</v>
      </c>
      <c r="M261" s="1" t="str">
        <f>TEXT(BRF_Boleto_Notas[[#This Row],[DATA ]],"AAAA")</f>
        <v>2021</v>
      </c>
      <c r="N261" s="1" t="str">
        <f>UPPER(TEXT(BRF_Boleto_Notas[[#This Row],[DATA ]],"MMM"))</f>
        <v>NOV</v>
      </c>
      <c r="O261" s="1" t="str">
        <f>TEXT(BRF_Boleto_Notas[[#This Row],[DATA VENCIMENTO]],"AAAA")</f>
        <v>2021</v>
      </c>
      <c r="P261" s="1" t="str">
        <f>UPPER(TEXT(BRF_Boleto_Notas[[#This Row],[DATA VENCIMENTO]],"MMM"))</f>
        <v>DEZ</v>
      </c>
      <c r="Q261" s="1" t="str">
        <f>IFERROR(INDEX(BRF_TIPO_SERV[DESCRIÇAO],MATCH(BRF_Boleto_Notas[[#This Row],[CAT]],BRF_TIPO_SERV[TIPOS DE SERV.],0)),"")</f>
        <v>HABIBS</v>
      </c>
      <c r="R261" s="1">
        <f>IFERROR(INDEX(BRF_MÊS_NOTA[NUN_MÊS],MATCH(BRF_Boleto_Notas[[#This Row],[MÊS_VENC]],BRF_MÊS_NOTA[MÊS],0)),"")</f>
        <v>12</v>
      </c>
      <c r="S261" s="1" t="str">
        <f>IF(BRF_Boleto_Notas[[#This Row],[PAGO DIA]]="","",TEXT(BRF_Boleto_Notas[[#This Row],[PAGO DIA]],"AAAA"))</f>
        <v>2021</v>
      </c>
      <c r="T261" s="1" t="str">
        <f>UPPER(TEXT(BRF_Boleto_Notas[[#This Row],[PAGO DIA]],"MMM"))</f>
        <v>DEZ</v>
      </c>
    </row>
    <row r="262" spans="1:20" x14ac:dyDescent="0.2">
      <c r="A262" s="3">
        <v>44525</v>
      </c>
      <c r="B262" s="1" t="s">
        <v>1547</v>
      </c>
      <c r="C262" s="1" t="s">
        <v>1573</v>
      </c>
      <c r="D262" s="1" t="s">
        <v>1531</v>
      </c>
      <c r="E262" s="1" t="s">
        <v>1574</v>
      </c>
      <c r="F262" s="3">
        <v>44536</v>
      </c>
      <c r="G262" s="1">
        <v>251</v>
      </c>
      <c r="H262" s="1">
        <v>341</v>
      </c>
      <c r="I262" s="4">
        <v>760</v>
      </c>
      <c r="J262" s="1" t="s">
        <v>224</v>
      </c>
      <c r="K262" s="3">
        <v>44536</v>
      </c>
      <c r="L262" s="1" t="s">
        <v>1338</v>
      </c>
      <c r="M262" s="1" t="str">
        <f>TEXT(BRF_Boleto_Notas[[#This Row],[DATA ]],"AAAA")</f>
        <v>2021</v>
      </c>
      <c r="N262" s="1" t="str">
        <f>UPPER(TEXT(BRF_Boleto_Notas[[#This Row],[DATA ]],"MMM"))</f>
        <v>NOV</v>
      </c>
      <c r="O262" s="1" t="str">
        <f>TEXT(BRF_Boleto_Notas[[#This Row],[DATA VENCIMENTO]],"AAAA")</f>
        <v>2021</v>
      </c>
      <c r="P262" s="1" t="str">
        <f>UPPER(TEXT(BRF_Boleto_Notas[[#This Row],[DATA VENCIMENTO]],"MMM"))</f>
        <v>DEZ</v>
      </c>
      <c r="Q262" s="1" t="str">
        <f>IFERROR(INDEX(BRF_TIPO_SERV[DESCRIÇAO],MATCH(BRF_Boleto_Notas[[#This Row],[CAT]],BRF_TIPO_SERV[TIPOS DE SERV.],0)),"")</f>
        <v>HABIBS</v>
      </c>
      <c r="R262" s="1">
        <f>IFERROR(INDEX(BRF_MÊS_NOTA[NUN_MÊS],MATCH(BRF_Boleto_Notas[[#This Row],[MÊS_VENC]],BRF_MÊS_NOTA[MÊS],0)),"")</f>
        <v>12</v>
      </c>
      <c r="S262" s="1" t="str">
        <f>IF(BRF_Boleto_Notas[[#This Row],[PAGO DIA]]="","",TEXT(BRF_Boleto_Notas[[#This Row],[PAGO DIA]],"AAAA"))</f>
        <v>2021</v>
      </c>
      <c r="T262" s="1" t="str">
        <f>UPPER(TEXT(BRF_Boleto_Notas[[#This Row],[PAGO DIA]],"MMM"))</f>
        <v>DEZ</v>
      </c>
    </row>
    <row r="263" spans="1:20" x14ac:dyDescent="0.2">
      <c r="A263" s="3">
        <v>44525</v>
      </c>
      <c r="B263" s="1" t="s">
        <v>1547</v>
      </c>
      <c r="C263" s="1" t="s">
        <v>1575</v>
      </c>
      <c r="D263" s="1" t="s">
        <v>1531</v>
      </c>
      <c r="E263" s="1" t="s">
        <v>1576</v>
      </c>
      <c r="F263" s="3">
        <v>44536</v>
      </c>
      <c r="G263" s="1">
        <v>252</v>
      </c>
      <c r="H263" s="1">
        <v>342</v>
      </c>
      <c r="I263" s="4">
        <v>4194</v>
      </c>
      <c r="J263" s="1" t="s">
        <v>224</v>
      </c>
      <c r="K263" s="3">
        <v>44536</v>
      </c>
      <c r="L263" s="1" t="s">
        <v>1338</v>
      </c>
      <c r="M263" s="1" t="str">
        <f>TEXT(BRF_Boleto_Notas[[#This Row],[DATA ]],"AAAA")</f>
        <v>2021</v>
      </c>
      <c r="N263" s="1" t="str">
        <f>UPPER(TEXT(BRF_Boleto_Notas[[#This Row],[DATA ]],"MMM"))</f>
        <v>NOV</v>
      </c>
      <c r="O263" s="1" t="str">
        <f>TEXT(BRF_Boleto_Notas[[#This Row],[DATA VENCIMENTO]],"AAAA")</f>
        <v>2021</v>
      </c>
      <c r="P263" s="1" t="str">
        <f>UPPER(TEXT(BRF_Boleto_Notas[[#This Row],[DATA VENCIMENTO]],"MMM"))</f>
        <v>DEZ</v>
      </c>
      <c r="Q263" s="1" t="str">
        <f>IFERROR(INDEX(BRF_TIPO_SERV[DESCRIÇAO],MATCH(BRF_Boleto_Notas[[#This Row],[CAT]],BRF_TIPO_SERV[TIPOS DE SERV.],0)),"")</f>
        <v>HABIBS</v>
      </c>
      <c r="R263" s="1">
        <f>IFERROR(INDEX(BRF_MÊS_NOTA[NUN_MÊS],MATCH(BRF_Boleto_Notas[[#This Row],[MÊS_VENC]],BRF_MÊS_NOTA[MÊS],0)),"")</f>
        <v>12</v>
      </c>
      <c r="S263" s="1" t="str">
        <f>IF(BRF_Boleto_Notas[[#This Row],[PAGO DIA]]="","",TEXT(BRF_Boleto_Notas[[#This Row],[PAGO DIA]],"AAAA"))</f>
        <v>2021</v>
      </c>
      <c r="T263" s="1" t="str">
        <f>UPPER(TEXT(BRF_Boleto_Notas[[#This Row],[PAGO DIA]],"MMM"))</f>
        <v>DEZ</v>
      </c>
    </row>
    <row r="264" spans="1:20" x14ac:dyDescent="0.2">
      <c r="A264" s="3">
        <v>44525</v>
      </c>
      <c r="B264" s="1" t="s">
        <v>1547</v>
      </c>
      <c r="C264" s="1" t="s">
        <v>1577</v>
      </c>
      <c r="D264" s="1" t="s">
        <v>1531</v>
      </c>
      <c r="E264" s="1" t="s">
        <v>1539</v>
      </c>
      <c r="F264" s="3">
        <v>44536</v>
      </c>
      <c r="G264" s="1">
        <v>254</v>
      </c>
      <c r="H264" s="1">
        <v>343</v>
      </c>
      <c r="I264" s="4">
        <v>2475</v>
      </c>
      <c r="J264" s="1" t="s">
        <v>224</v>
      </c>
      <c r="K264" s="3">
        <v>44536</v>
      </c>
      <c r="L264" s="1" t="s">
        <v>1338</v>
      </c>
      <c r="M264" s="1" t="str">
        <f>TEXT(BRF_Boleto_Notas[[#This Row],[DATA ]],"AAAA")</f>
        <v>2021</v>
      </c>
      <c r="N264" s="1" t="str">
        <f>UPPER(TEXT(BRF_Boleto_Notas[[#This Row],[DATA ]],"MMM"))</f>
        <v>NOV</v>
      </c>
      <c r="O264" s="1" t="str">
        <f>TEXT(BRF_Boleto_Notas[[#This Row],[DATA VENCIMENTO]],"AAAA")</f>
        <v>2021</v>
      </c>
      <c r="P264" s="1" t="str">
        <f>UPPER(TEXT(BRF_Boleto_Notas[[#This Row],[DATA VENCIMENTO]],"MMM"))</f>
        <v>DEZ</v>
      </c>
      <c r="Q264" s="1" t="str">
        <f>IFERROR(INDEX(BRF_TIPO_SERV[DESCRIÇAO],MATCH(BRF_Boleto_Notas[[#This Row],[CAT]],BRF_TIPO_SERV[TIPOS DE SERV.],0)),"")</f>
        <v>HABIBS</v>
      </c>
      <c r="R264" s="1">
        <f>IFERROR(INDEX(BRF_MÊS_NOTA[NUN_MÊS],MATCH(BRF_Boleto_Notas[[#This Row],[MÊS_VENC]],BRF_MÊS_NOTA[MÊS],0)),"")</f>
        <v>12</v>
      </c>
      <c r="S264" s="1" t="str">
        <f>IF(BRF_Boleto_Notas[[#This Row],[PAGO DIA]]="","",TEXT(BRF_Boleto_Notas[[#This Row],[PAGO DIA]],"AAAA"))</f>
        <v>2021</v>
      </c>
      <c r="T264" s="1" t="str">
        <f>UPPER(TEXT(BRF_Boleto_Notas[[#This Row],[PAGO DIA]],"MMM"))</f>
        <v>DEZ</v>
      </c>
    </row>
    <row r="265" spans="1:20" x14ac:dyDescent="0.2">
      <c r="A265" s="3">
        <v>44525</v>
      </c>
      <c r="B265" s="1" t="s">
        <v>1547</v>
      </c>
      <c r="C265" s="1" t="s">
        <v>1544</v>
      </c>
      <c r="D265" s="1" t="s">
        <v>1531</v>
      </c>
      <c r="E265" s="1" t="s">
        <v>1545</v>
      </c>
      <c r="F265" s="3">
        <v>44536</v>
      </c>
      <c r="G265" s="1">
        <v>255</v>
      </c>
      <c r="H265" s="1">
        <v>344</v>
      </c>
      <c r="I265" s="4">
        <v>3580</v>
      </c>
      <c r="J265" s="1" t="s">
        <v>224</v>
      </c>
      <c r="K265" s="3">
        <v>44536</v>
      </c>
      <c r="L265" s="1" t="s">
        <v>1338</v>
      </c>
      <c r="M265" s="1" t="str">
        <f>TEXT(BRF_Boleto_Notas[[#This Row],[DATA ]],"AAAA")</f>
        <v>2021</v>
      </c>
      <c r="N265" s="1" t="str">
        <f>UPPER(TEXT(BRF_Boleto_Notas[[#This Row],[DATA ]],"MMM"))</f>
        <v>NOV</v>
      </c>
      <c r="O265" s="1" t="str">
        <f>TEXT(BRF_Boleto_Notas[[#This Row],[DATA VENCIMENTO]],"AAAA")</f>
        <v>2021</v>
      </c>
      <c r="P265" s="1" t="str">
        <f>UPPER(TEXT(BRF_Boleto_Notas[[#This Row],[DATA VENCIMENTO]],"MMM"))</f>
        <v>DEZ</v>
      </c>
      <c r="Q265" s="1" t="str">
        <f>IFERROR(INDEX(BRF_TIPO_SERV[DESCRIÇAO],MATCH(BRF_Boleto_Notas[[#This Row],[CAT]],BRF_TIPO_SERV[TIPOS DE SERV.],0)),"")</f>
        <v>HABIBS</v>
      </c>
      <c r="R265" s="1">
        <f>IFERROR(INDEX(BRF_MÊS_NOTA[NUN_MÊS],MATCH(BRF_Boleto_Notas[[#This Row],[MÊS_VENC]],BRF_MÊS_NOTA[MÊS],0)),"")</f>
        <v>12</v>
      </c>
      <c r="S265" s="1" t="str">
        <f>IF(BRF_Boleto_Notas[[#This Row],[PAGO DIA]]="","",TEXT(BRF_Boleto_Notas[[#This Row],[PAGO DIA]],"AAAA"))</f>
        <v>2021</v>
      </c>
      <c r="T265" s="1" t="str">
        <f>UPPER(TEXT(BRF_Boleto_Notas[[#This Row],[PAGO DIA]],"MMM"))</f>
        <v>DEZ</v>
      </c>
    </row>
    <row r="266" spans="1:20" x14ac:dyDescent="0.2">
      <c r="A266" s="3">
        <v>44516</v>
      </c>
      <c r="B266" s="1" t="s">
        <v>1534</v>
      </c>
      <c r="C266" s="1" t="s">
        <v>1706</v>
      </c>
      <c r="D266" s="1" t="s">
        <v>1531</v>
      </c>
      <c r="E266" s="1" t="s">
        <v>85</v>
      </c>
      <c r="F266" s="3">
        <v>44537</v>
      </c>
      <c r="G266" s="1" t="s">
        <v>1719</v>
      </c>
      <c r="H266" s="1">
        <v>319</v>
      </c>
      <c r="I266" s="4">
        <v>600</v>
      </c>
      <c r="J266" s="1" t="s">
        <v>224</v>
      </c>
      <c r="K266" s="3">
        <v>44537</v>
      </c>
      <c r="L266" s="1" t="s">
        <v>1338</v>
      </c>
      <c r="M266" s="1" t="str">
        <f>TEXT(BRF_Boleto_Notas[[#This Row],[DATA ]],"AAAA")</f>
        <v>2021</v>
      </c>
      <c r="N266" s="1" t="str">
        <f>UPPER(TEXT(BRF_Boleto_Notas[[#This Row],[DATA ]],"MMM"))</f>
        <v>NOV</v>
      </c>
      <c r="O266" s="1" t="str">
        <f>TEXT(BRF_Boleto_Notas[[#This Row],[DATA VENCIMENTO]],"AAAA")</f>
        <v>2021</v>
      </c>
      <c r="P266" s="1" t="str">
        <f>UPPER(TEXT(BRF_Boleto_Notas[[#This Row],[DATA VENCIMENTO]],"MMM"))</f>
        <v>DEZ</v>
      </c>
      <c r="Q266" s="1" t="str">
        <f>IFERROR(INDEX(BRF_TIPO_SERV[DESCRIÇAO],MATCH(BRF_Boleto_Notas[[#This Row],[CAT]],BRF_TIPO_SERV[TIPOS DE SERV.],0)),"")</f>
        <v>FRETE EXTRAS</v>
      </c>
      <c r="R266" s="1">
        <f>IFERROR(INDEX(BRF_MÊS_NOTA[NUN_MÊS],MATCH(BRF_Boleto_Notas[[#This Row],[MÊS_VENC]],BRF_MÊS_NOTA[MÊS],0)),"")</f>
        <v>12</v>
      </c>
      <c r="S266" s="1" t="str">
        <f>IF(BRF_Boleto_Notas[[#This Row],[PAGO DIA]]="","",TEXT(BRF_Boleto_Notas[[#This Row],[PAGO DIA]],"AAAA"))</f>
        <v>2021</v>
      </c>
      <c r="T266" s="1" t="str">
        <f>UPPER(TEXT(BRF_Boleto_Notas[[#This Row],[PAGO DIA]],"MMM"))</f>
        <v>DEZ</v>
      </c>
    </row>
    <row r="267" spans="1:20" x14ac:dyDescent="0.2">
      <c r="A267" s="3">
        <v>44519</v>
      </c>
      <c r="B267" s="1" t="s">
        <v>1534</v>
      </c>
      <c r="C267" s="1" t="s">
        <v>1720</v>
      </c>
      <c r="D267" s="1" t="s">
        <v>1531</v>
      </c>
      <c r="E267" s="1" t="s">
        <v>85</v>
      </c>
      <c r="F267" s="3">
        <v>44543</v>
      </c>
      <c r="G267" s="1" t="s">
        <v>1721</v>
      </c>
      <c r="H267" s="1">
        <v>323</v>
      </c>
      <c r="I267" s="4">
        <v>1000</v>
      </c>
      <c r="J267" s="1" t="s">
        <v>224</v>
      </c>
      <c r="K267" s="3">
        <v>44543</v>
      </c>
      <c r="L267" s="1" t="s">
        <v>1338</v>
      </c>
      <c r="M267" s="1" t="str">
        <f>TEXT(BRF_Boleto_Notas[[#This Row],[DATA ]],"AAAA")</f>
        <v>2021</v>
      </c>
      <c r="N267" s="1" t="str">
        <f>UPPER(TEXT(BRF_Boleto_Notas[[#This Row],[DATA ]],"MMM"))</f>
        <v>NOV</v>
      </c>
      <c r="O267" s="1" t="str">
        <f>TEXT(BRF_Boleto_Notas[[#This Row],[DATA VENCIMENTO]],"AAAA")</f>
        <v>2021</v>
      </c>
      <c r="P267" s="1" t="str">
        <f>UPPER(TEXT(BRF_Boleto_Notas[[#This Row],[DATA VENCIMENTO]],"MMM"))</f>
        <v>DEZ</v>
      </c>
      <c r="Q267" s="1" t="str">
        <f>IFERROR(INDEX(BRF_TIPO_SERV[DESCRIÇAO],MATCH(BRF_Boleto_Notas[[#This Row],[CAT]],BRF_TIPO_SERV[TIPOS DE SERV.],0)),"")</f>
        <v>FRETE EXTRAS</v>
      </c>
      <c r="R267" s="1">
        <f>IFERROR(INDEX(BRF_MÊS_NOTA[NUN_MÊS],MATCH(BRF_Boleto_Notas[[#This Row],[MÊS_VENC]],BRF_MÊS_NOTA[MÊS],0)),"")</f>
        <v>12</v>
      </c>
      <c r="S267" s="1" t="str">
        <f>IF(BRF_Boleto_Notas[[#This Row],[PAGO DIA]]="","",TEXT(BRF_Boleto_Notas[[#This Row],[PAGO DIA]],"AAAA"))</f>
        <v>2021</v>
      </c>
      <c r="T267" s="1" t="str">
        <f>UPPER(TEXT(BRF_Boleto_Notas[[#This Row],[PAGO DIA]],"MMM"))</f>
        <v>DEZ</v>
      </c>
    </row>
    <row r="268" spans="1:20" x14ac:dyDescent="0.2">
      <c r="A268" s="3">
        <v>44520</v>
      </c>
      <c r="B268" s="1" t="s">
        <v>1534</v>
      </c>
      <c r="C268" s="1" t="s">
        <v>1706</v>
      </c>
      <c r="D268" s="1" t="s">
        <v>1531</v>
      </c>
      <c r="E268" s="1" t="s">
        <v>85</v>
      </c>
      <c r="F268" s="3">
        <v>44543</v>
      </c>
      <c r="G268" s="1" t="s">
        <v>1722</v>
      </c>
      <c r="H268" s="1">
        <v>324</v>
      </c>
      <c r="I268" s="4">
        <v>600</v>
      </c>
      <c r="J268" s="1" t="s">
        <v>224</v>
      </c>
      <c r="K268" s="3">
        <v>44543</v>
      </c>
      <c r="L268" s="1" t="s">
        <v>1338</v>
      </c>
      <c r="M268" s="1" t="str">
        <f>TEXT(BRF_Boleto_Notas[[#This Row],[DATA ]],"AAAA")</f>
        <v>2021</v>
      </c>
      <c r="N268" s="1" t="str">
        <f>UPPER(TEXT(BRF_Boleto_Notas[[#This Row],[DATA ]],"MMM"))</f>
        <v>NOV</v>
      </c>
      <c r="O268" s="1" t="str">
        <f>TEXT(BRF_Boleto_Notas[[#This Row],[DATA VENCIMENTO]],"AAAA")</f>
        <v>2021</v>
      </c>
      <c r="P268" s="1" t="str">
        <f>UPPER(TEXT(BRF_Boleto_Notas[[#This Row],[DATA VENCIMENTO]],"MMM"))</f>
        <v>DEZ</v>
      </c>
      <c r="Q268" s="1" t="str">
        <f>IFERROR(INDEX(BRF_TIPO_SERV[DESCRIÇAO],MATCH(BRF_Boleto_Notas[[#This Row],[CAT]],BRF_TIPO_SERV[TIPOS DE SERV.],0)),"")</f>
        <v>FRETE EXTRAS</v>
      </c>
      <c r="R268" s="1">
        <f>IFERROR(INDEX(BRF_MÊS_NOTA[NUN_MÊS],MATCH(BRF_Boleto_Notas[[#This Row],[MÊS_VENC]],BRF_MÊS_NOTA[MÊS],0)),"")</f>
        <v>12</v>
      </c>
      <c r="S268" s="1" t="str">
        <f>IF(BRF_Boleto_Notas[[#This Row],[PAGO DIA]]="","",TEXT(BRF_Boleto_Notas[[#This Row],[PAGO DIA]],"AAAA"))</f>
        <v>2021</v>
      </c>
      <c r="T268" s="1" t="str">
        <f>UPPER(TEXT(BRF_Boleto_Notas[[#This Row],[PAGO DIA]],"MMM"))</f>
        <v>DEZ</v>
      </c>
    </row>
    <row r="269" spans="1:20" x14ac:dyDescent="0.2">
      <c r="A269" s="3">
        <v>44523</v>
      </c>
      <c r="B269" s="1" t="s">
        <v>1534</v>
      </c>
      <c r="C269" s="1" t="s">
        <v>1706</v>
      </c>
      <c r="D269" s="1" t="s">
        <v>1531</v>
      </c>
      <c r="E269" s="1" t="s">
        <v>85</v>
      </c>
      <c r="F269" s="3">
        <v>44543</v>
      </c>
      <c r="G269" s="1" t="s">
        <v>1723</v>
      </c>
      <c r="H269" s="1">
        <v>325</v>
      </c>
      <c r="I269" s="4">
        <v>600</v>
      </c>
      <c r="J269" s="1" t="s">
        <v>224</v>
      </c>
      <c r="K269" s="3">
        <v>44543</v>
      </c>
      <c r="L269" s="1" t="s">
        <v>1338</v>
      </c>
      <c r="M269" s="1" t="str">
        <f>TEXT(BRF_Boleto_Notas[[#This Row],[DATA ]],"AAAA")</f>
        <v>2021</v>
      </c>
      <c r="N269" s="1" t="str">
        <f>UPPER(TEXT(BRF_Boleto_Notas[[#This Row],[DATA ]],"MMM"))</f>
        <v>NOV</v>
      </c>
      <c r="O269" s="1" t="str">
        <f>TEXT(BRF_Boleto_Notas[[#This Row],[DATA VENCIMENTO]],"AAAA")</f>
        <v>2021</v>
      </c>
      <c r="P269" s="1" t="str">
        <f>UPPER(TEXT(BRF_Boleto_Notas[[#This Row],[DATA VENCIMENTO]],"MMM"))</f>
        <v>DEZ</v>
      </c>
      <c r="Q269" s="1" t="str">
        <f>IFERROR(INDEX(BRF_TIPO_SERV[DESCRIÇAO],MATCH(BRF_Boleto_Notas[[#This Row],[CAT]],BRF_TIPO_SERV[TIPOS DE SERV.],0)),"")</f>
        <v>FRETE EXTRAS</v>
      </c>
      <c r="R269" s="1">
        <f>IFERROR(INDEX(BRF_MÊS_NOTA[NUN_MÊS],MATCH(BRF_Boleto_Notas[[#This Row],[MÊS_VENC]],BRF_MÊS_NOTA[MÊS],0)),"")</f>
        <v>12</v>
      </c>
      <c r="S269" s="1" t="str">
        <f>IF(BRF_Boleto_Notas[[#This Row],[PAGO DIA]]="","",TEXT(BRF_Boleto_Notas[[#This Row],[PAGO DIA]],"AAAA"))</f>
        <v>2021</v>
      </c>
      <c r="T269" s="1" t="str">
        <f>UPPER(TEXT(BRF_Boleto_Notas[[#This Row],[PAGO DIA]],"MMM"))</f>
        <v>DEZ</v>
      </c>
    </row>
    <row r="270" spans="1:20" x14ac:dyDescent="0.2">
      <c r="A270" s="3">
        <v>44523</v>
      </c>
      <c r="B270" s="1" t="s">
        <v>1534</v>
      </c>
      <c r="C270" s="1" t="s">
        <v>1706</v>
      </c>
      <c r="D270" s="1" t="s">
        <v>1531</v>
      </c>
      <c r="E270" s="1" t="s">
        <v>85</v>
      </c>
      <c r="F270" s="3">
        <v>44543</v>
      </c>
      <c r="G270" s="1" t="s">
        <v>1724</v>
      </c>
      <c r="H270" s="1">
        <v>326</v>
      </c>
      <c r="I270" s="4">
        <v>600</v>
      </c>
      <c r="J270" s="1" t="s">
        <v>224</v>
      </c>
      <c r="K270" s="3">
        <v>44543</v>
      </c>
      <c r="L270" s="1" t="s">
        <v>1338</v>
      </c>
      <c r="M270" s="1" t="str">
        <f>TEXT(BRF_Boleto_Notas[[#This Row],[DATA ]],"AAAA")</f>
        <v>2021</v>
      </c>
      <c r="N270" s="1" t="str">
        <f>UPPER(TEXT(BRF_Boleto_Notas[[#This Row],[DATA ]],"MMM"))</f>
        <v>NOV</v>
      </c>
      <c r="O270" s="1" t="str">
        <f>TEXT(BRF_Boleto_Notas[[#This Row],[DATA VENCIMENTO]],"AAAA")</f>
        <v>2021</v>
      </c>
      <c r="P270" s="1" t="str">
        <f>UPPER(TEXT(BRF_Boleto_Notas[[#This Row],[DATA VENCIMENTO]],"MMM"))</f>
        <v>DEZ</v>
      </c>
      <c r="Q270" s="1" t="str">
        <f>IFERROR(INDEX(BRF_TIPO_SERV[DESCRIÇAO],MATCH(BRF_Boleto_Notas[[#This Row],[CAT]],BRF_TIPO_SERV[TIPOS DE SERV.],0)),"")</f>
        <v>FRETE EXTRAS</v>
      </c>
      <c r="R270" s="1">
        <f>IFERROR(INDEX(BRF_MÊS_NOTA[NUN_MÊS],MATCH(BRF_Boleto_Notas[[#This Row],[MÊS_VENC]],BRF_MÊS_NOTA[MÊS],0)),"")</f>
        <v>12</v>
      </c>
      <c r="S270" s="1" t="str">
        <f>IF(BRF_Boleto_Notas[[#This Row],[PAGO DIA]]="","",TEXT(BRF_Boleto_Notas[[#This Row],[PAGO DIA]],"AAAA"))</f>
        <v>2021</v>
      </c>
      <c r="T270" s="1" t="str">
        <f>UPPER(TEXT(BRF_Boleto_Notas[[#This Row],[PAGO DIA]],"MMM"))</f>
        <v>DEZ</v>
      </c>
    </row>
    <row r="271" spans="1:20" x14ac:dyDescent="0.2">
      <c r="A271" s="3">
        <v>44524</v>
      </c>
      <c r="B271" s="1" t="s">
        <v>1529</v>
      </c>
      <c r="C271" s="1" t="s">
        <v>2929</v>
      </c>
      <c r="D271" s="1" t="s">
        <v>1531</v>
      </c>
      <c r="E271" s="1" t="s">
        <v>114</v>
      </c>
      <c r="F271" s="3">
        <v>44544</v>
      </c>
      <c r="G271" s="1" t="s">
        <v>1725</v>
      </c>
      <c r="H271" s="1">
        <v>327</v>
      </c>
      <c r="I271" s="4">
        <v>4800</v>
      </c>
      <c r="J271" s="1" t="s">
        <v>224</v>
      </c>
      <c r="K271" s="3">
        <v>44544</v>
      </c>
      <c r="L271" s="1" t="s">
        <v>1338</v>
      </c>
      <c r="M271" s="1" t="str">
        <f>TEXT(BRF_Boleto_Notas[[#This Row],[DATA ]],"AAAA")</f>
        <v>2021</v>
      </c>
      <c r="N271" s="1" t="str">
        <f>UPPER(TEXT(BRF_Boleto_Notas[[#This Row],[DATA ]],"MMM"))</f>
        <v>NOV</v>
      </c>
      <c r="O271" s="1" t="str">
        <f>TEXT(BRF_Boleto_Notas[[#This Row],[DATA VENCIMENTO]],"AAAA")</f>
        <v>2021</v>
      </c>
      <c r="P271" s="1" t="str">
        <f>UPPER(TEXT(BRF_Boleto_Notas[[#This Row],[DATA VENCIMENTO]],"MMM"))</f>
        <v>DEZ</v>
      </c>
      <c r="Q271" s="1" t="str">
        <f>IFERROR(INDEX(BRF_TIPO_SERV[DESCRIÇAO],MATCH(BRF_Boleto_Notas[[#This Row],[CAT]],BRF_TIPO_SERV[TIPOS DE SERV.],0)),"")</f>
        <v>VIAGEM</v>
      </c>
      <c r="R271" s="1">
        <f>IFERROR(INDEX(BRF_MÊS_NOTA[NUN_MÊS],MATCH(BRF_Boleto_Notas[[#This Row],[MÊS_VENC]],BRF_MÊS_NOTA[MÊS],0)),"")</f>
        <v>12</v>
      </c>
      <c r="S271" s="1" t="str">
        <f>IF(BRF_Boleto_Notas[[#This Row],[PAGO DIA]]="","",TEXT(BRF_Boleto_Notas[[#This Row],[PAGO DIA]],"AAAA"))</f>
        <v>2021</v>
      </c>
      <c r="T271" s="1" t="str">
        <f>UPPER(TEXT(BRF_Boleto_Notas[[#This Row],[PAGO DIA]],"MMM"))</f>
        <v>DEZ</v>
      </c>
    </row>
    <row r="272" spans="1:20" x14ac:dyDescent="0.2">
      <c r="A272" s="3">
        <v>44525</v>
      </c>
      <c r="B272" s="1" t="s">
        <v>1534</v>
      </c>
      <c r="C272" s="1" t="s">
        <v>1706</v>
      </c>
      <c r="D272" s="1" t="s">
        <v>1531</v>
      </c>
      <c r="E272" s="1" t="s">
        <v>85</v>
      </c>
      <c r="F272" s="3">
        <v>44545</v>
      </c>
      <c r="G272" s="1" t="s">
        <v>1726</v>
      </c>
      <c r="H272" s="1">
        <v>346</v>
      </c>
      <c r="I272" s="4">
        <v>600</v>
      </c>
      <c r="J272" s="1" t="s">
        <v>224</v>
      </c>
      <c r="K272" s="3">
        <v>44545</v>
      </c>
      <c r="L272" s="1" t="s">
        <v>1338</v>
      </c>
      <c r="M272" s="1" t="str">
        <f>TEXT(BRF_Boleto_Notas[[#This Row],[DATA ]],"AAAA")</f>
        <v>2021</v>
      </c>
      <c r="N272" s="1" t="str">
        <f>UPPER(TEXT(BRF_Boleto_Notas[[#This Row],[DATA ]],"MMM"))</f>
        <v>NOV</v>
      </c>
      <c r="O272" s="1" t="str">
        <f>TEXT(BRF_Boleto_Notas[[#This Row],[DATA VENCIMENTO]],"AAAA")</f>
        <v>2021</v>
      </c>
      <c r="P272" s="1" t="str">
        <f>UPPER(TEXT(BRF_Boleto_Notas[[#This Row],[DATA VENCIMENTO]],"MMM"))</f>
        <v>DEZ</v>
      </c>
      <c r="Q272" s="1" t="str">
        <f>IFERROR(INDEX(BRF_TIPO_SERV[DESCRIÇAO],MATCH(BRF_Boleto_Notas[[#This Row],[CAT]],BRF_TIPO_SERV[TIPOS DE SERV.],0)),"")</f>
        <v>FRETE EXTRAS</v>
      </c>
      <c r="R272" s="1">
        <f>IFERROR(INDEX(BRF_MÊS_NOTA[NUN_MÊS],MATCH(BRF_Boleto_Notas[[#This Row],[MÊS_VENC]],BRF_MÊS_NOTA[MÊS],0)),"")</f>
        <v>12</v>
      </c>
      <c r="S272" s="1" t="str">
        <f>IF(BRF_Boleto_Notas[[#This Row],[PAGO DIA]]="","",TEXT(BRF_Boleto_Notas[[#This Row],[PAGO DIA]],"AAAA"))</f>
        <v>2021</v>
      </c>
      <c r="T272" s="1" t="str">
        <f>UPPER(TEXT(BRF_Boleto_Notas[[#This Row],[PAGO DIA]],"MMM"))</f>
        <v>DEZ</v>
      </c>
    </row>
    <row r="273" spans="1:20" x14ac:dyDescent="0.2">
      <c r="A273" s="3">
        <v>44525</v>
      </c>
      <c r="B273" s="1" t="s">
        <v>1529</v>
      </c>
      <c r="C273" s="1" t="s">
        <v>1678</v>
      </c>
      <c r="D273" s="1" t="s">
        <v>1531</v>
      </c>
      <c r="E273" s="1" t="s">
        <v>85</v>
      </c>
      <c r="F273" s="3">
        <v>44545</v>
      </c>
      <c r="G273" s="1" t="s">
        <v>1727</v>
      </c>
      <c r="H273" s="1">
        <v>347</v>
      </c>
      <c r="I273" s="4">
        <v>2800</v>
      </c>
      <c r="J273" s="1" t="s">
        <v>224</v>
      </c>
      <c r="K273" s="3">
        <v>44545</v>
      </c>
      <c r="L273" s="1" t="s">
        <v>1338</v>
      </c>
      <c r="M273" s="1" t="str">
        <f>TEXT(BRF_Boleto_Notas[[#This Row],[DATA ]],"AAAA")</f>
        <v>2021</v>
      </c>
      <c r="N273" s="1" t="str">
        <f>UPPER(TEXT(BRF_Boleto_Notas[[#This Row],[DATA ]],"MMM"))</f>
        <v>NOV</v>
      </c>
      <c r="O273" s="1" t="str">
        <f>TEXT(BRF_Boleto_Notas[[#This Row],[DATA VENCIMENTO]],"AAAA")</f>
        <v>2021</v>
      </c>
      <c r="P273" s="1" t="str">
        <f>UPPER(TEXT(BRF_Boleto_Notas[[#This Row],[DATA VENCIMENTO]],"MMM"))</f>
        <v>DEZ</v>
      </c>
      <c r="Q273" s="1" t="str">
        <f>IFERROR(INDEX(BRF_TIPO_SERV[DESCRIÇAO],MATCH(BRF_Boleto_Notas[[#This Row],[CAT]],BRF_TIPO_SERV[TIPOS DE SERV.],0)),"")</f>
        <v>VIAGEM</v>
      </c>
      <c r="R273" s="1">
        <f>IFERROR(INDEX(BRF_MÊS_NOTA[NUN_MÊS],MATCH(BRF_Boleto_Notas[[#This Row],[MÊS_VENC]],BRF_MÊS_NOTA[MÊS],0)),"")</f>
        <v>12</v>
      </c>
      <c r="S273" s="1" t="str">
        <f>IF(BRF_Boleto_Notas[[#This Row],[PAGO DIA]]="","",TEXT(BRF_Boleto_Notas[[#This Row],[PAGO DIA]],"AAAA"))</f>
        <v>2021</v>
      </c>
      <c r="T273" s="1" t="str">
        <f>UPPER(TEXT(BRF_Boleto_Notas[[#This Row],[PAGO DIA]],"MMM"))</f>
        <v>DEZ</v>
      </c>
    </row>
    <row r="274" spans="1:20" x14ac:dyDescent="0.2">
      <c r="A274" s="3">
        <v>44526</v>
      </c>
      <c r="B274" s="1" t="s">
        <v>1534</v>
      </c>
      <c r="C274" s="1" t="s">
        <v>1720</v>
      </c>
      <c r="D274" s="1" t="s">
        <v>1531</v>
      </c>
      <c r="E274" s="1" t="s">
        <v>85</v>
      </c>
      <c r="F274" s="3">
        <v>44546</v>
      </c>
      <c r="G274" s="1" t="s">
        <v>1728</v>
      </c>
      <c r="H274" s="1">
        <v>350</v>
      </c>
      <c r="I274" s="4">
        <v>900</v>
      </c>
      <c r="J274" s="1" t="s">
        <v>224</v>
      </c>
      <c r="K274" s="3">
        <v>44546</v>
      </c>
      <c r="L274" s="1" t="s">
        <v>1338</v>
      </c>
      <c r="M274" s="1" t="str">
        <f>TEXT(BRF_Boleto_Notas[[#This Row],[DATA ]],"AAAA")</f>
        <v>2021</v>
      </c>
      <c r="N274" s="1" t="str">
        <f>UPPER(TEXT(BRF_Boleto_Notas[[#This Row],[DATA ]],"MMM"))</f>
        <v>NOV</v>
      </c>
      <c r="O274" s="1" t="str">
        <f>TEXT(BRF_Boleto_Notas[[#This Row],[DATA VENCIMENTO]],"AAAA")</f>
        <v>2021</v>
      </c>
      <c r="P274" s="1" t="str">
        <f>UPPER(TEXT(BRF_Boleto_Notas[[#This Row],[DATA VENCIMENTO]],"MMM"))</f>
        <v>DEZ</v>
      </c>
      <c r="Q274" s="1" t="str">
        <f>IFERROR(INDEX(BRF_TIPO_SERV[DESCRIÇAO],MATCH(BRF_Boleto_Notas[[#This Row],[CAT]],BRF_TIPO_SERV[TIPOS DE SERV.],0)),"")</f>
        <v>FRETE EXTRAS</v>
      </c>
      <c r="R274" s="1">
        <f>IFERROR(INDEX(BRF_MÊS_NOTA[NUN_MÊS],MATCH(BRF_Boleto_Notas[[#This Row],[MÊS_VENC]],BRF_MÊS_NOTA[MÊS],0)),"")</f>
        <v>12</v>
      </c>
      <c r="S274" s="1" t="str">
        <f>IF(BRF_Boleto_Notas[[#This Row],[PAGO DIA]]="","",TEXT(BRF_Boleto_Notas[[#This Row],[PAGO DIA]],"AAAA"))</f>
        <v>2021</v>
      </c>
      <c r="T274" s="1" t="str">
        <f>UPPER(TEXT(BRF_Boleto_Notas[[#This Row],[PAGO DIA]],"MMM"))</f>
        <v>DEZ</v>
      </c>
    </row>
    <row r="275" spans="1:20" x14ac:dyDescent="0.2">
      <c r="A275" s="3">
        <v>44526</v>
      </c>
      <c r="B275" s="1" t="s">
        <v>1534</v>
      </c>
      <c r="C275" s="1" t="s">
        <v>1729</v>
      </c>
      <c r="D275" s="1" t="s">
        <v>1531</v>
      </c>
      <c r="E275" s="1" t="s">
        <v>85</v>
      </c>
      <c r="F275" s="3">
        <v>44546</v>
      </c>
      <c r="G275" s="1" t="s">
        <v>1730</v>
      </c>
      <c r="H275" s="1">
        <v>348</v>
      </c>
      <c r="I275" s="4">
        <v>400</v>
      </c>
      <c r="J275" s="1" t="s">
        <v>224</v>
      </c>
      <c r="K275" s="3">
        <v>44546</v>
      </c>
      <c r="L275" s="1" t="s">
        <v>1338</v>
      </c>
      <c r="M275" s="1" t="str">
        <f>TEXT(BRF_Boleto_Notas[[#This Row],[DATA ]],"AAAA")</f>
        <v>2021</v>
      </c>
      <c r="N275" s="1" t="str">
        <f>UPPER(TEXT(BRF_Boleto_Notas[[#This Row],[DATA ]],"MMM"))</f>
        <v>NOV</v>
      </c>
      <c r="O275" s="1" t="str">
        <f>TEXT(BRF_Boleto_Notas[[#This Row],[DATA VENCIMENTO]],"AAAA")</f>
        <v>2021</v>
      </c>
      <c r="P275" s="1" t="str">
        <f>UPPER(TEXT(BRF_Boleto_Notas[[#This Row],[DATA VENCIMENTO]],"MMM"))</f>
        <v>DEZ</v>
      </c>
      <c r="Q275" s="1" t="str">
        <f>IFERROR(INDEX(BRF_TIPO_SERV[DESCRIÇAO],MATCH(BRF_Boleto_Notas[[#This Row],[CAT]],BRF_TIPO_SERV[TIPOS DE SERV.],0)),"")</f>
        <v>FRETE EXTRAS</v>
      </c>
      <c r="R275" s="1">
        <f>IFERROR(INDEX(BRF_MÊS_NOTA[NUN_MÊS],MATCH(BRF_Boleto_Notas[[#This Row],[MÊS_VENC]],BRF_MÊS_NOTA[MÊS],0)),"")</f>
        <v>12</v>
      </c>
      <c r="S275" s="1" t="str">
        <f>IF(BRF_Boleto_Notas[[#This Row],[PAGO DIA]]="","",TEXT(BRF_Boleto_Notas[[#This Row],[PAGO DIA]],"AAAA"))</f>
        <v>2021</v>
      </c>
      <c r="T275" s="1" t="str">
        <f>UPPER(TEXT(BRF_Boleto_Notas[[#This Row],[PAGO DIA]],"MMM"))</f>
        <v>DEZ</v>
      </c>
    </row>
    <row r="276" spans="1:20" x14ac:dyDescent="0.2">
      <c r="A276" s="3">
        <v>44530</v>
      </c>
      <c r="B276" s="1" t="s">
        <v>1534</v>
      </c>
      <c r="C276" s="1" t="s">
        <v>1731</v>
      </c>
      <c r="D276" s="1" t="s">
        <v>1531</v>
      </c>
      <c r="E276" s="1" t="s">
        <v>85</v>
      </c>
      <c r="F276" s="3">
        <v>44550</v>
      </c>
      <c r="G276" s="1" t="s">
        <v>1732</v>
      </c>
      <c r="H276" s="1">
        <v>351</v>
      </c>
      <c r="I276" s="4">
        <v>1900</v>
      </c>
      <c r="J276" s="1" t="s">
        <v>224</v>
      </c>
      <c r="K276" s="3">
        <v>44550</v>
      </c>
      <c r="L276" s="1" t="s">
        <v>1338</v>
      </c>
      <c r="M276" s="1" t="str">
        <f>TEXT(BRF_Boleto_Notas[[#This Row],[DATA ]],"AAAA")</f>
        <v>2021</v>
      </c>
      <c r="N276" s="1" t="str">
        <f>UPPER(TEXT(BRF_Boleto_Notas[[#This Row],[DATA ]],"MMM"))</f>
        <v>NOV</v>
      </c>
      <c r="O276" s="1" t="str">
        <f>TEXT(BRF_Boleto_Notas[[#This Row],[DATA VENCIMENTO]],"AAAA")</f>
        <v>2021</v>
      </c>
      <c r="P276" s="1" t="str">
        <f>UPPER(TEXT(BRF_Boleto_Notas[[#This Row],[DATA VENCIMENTO]],"MMM"))</f>
        <v>DEZ</v>
      </c>
      <c r="Q276" s="1" t="str">
        <f>IFERROR(INDEX(BRF_TIPO_SERV[DESCRIÇAO],MATCH(BRF_Boleto_Notas[[#This Row],[CAT]],BRF_TIPO_SERV[TIPOS DE SERV.],0)),"")</f>
        <v>FRETE EXTRAS</v>
      </c>
      <c r="R276" s="1">
        <f>IFERROR(INDEX(BRF_MÊS_NOTA[NUN_MÊS],MATCH(BRF_Boleto_Notas[[#This Row],[MÊS_VENC]],BRF_MÊS_NOTA[MÊS],0)),"")</f>
        <v>12</v>
      </c>
      <c r="S276" s="1" t="str">
        <f>IF(BRF_Boleto_Notas[[#This Row],[PAGO DIA]]="","",TEXT(BRF_Boleto_Notas[[#This Row],[PAGO DIA]],"AAAA"))</f>
        <v>2021</v>
      </c>
      <c r="T276" s="1" t="str">
        <f>UPPER(TEXT(BRF_Boleto_Notas[[#This Row],[PAGO DIA]],"MMM"))</f>
        <v>DEZ</v>
      </c>
    </row>
    <row r="277" spans="1:20" x14ac:dyDescent="0.2">
      <c r="A277" s="3">
        <v>44530</v>
      </c>
      <c r="B277" s="1" t="s">
        <v>1534</v>
      </c>
      <c r="C277" s="1" t="s">
        <v>1733</v>
      </c>
      <c r="D277" s="1" t="s">
        <v>1531</v>
      </c>
      <c r="E277" s="1" t="s">
        <v>85</v>
      </c>
      <c r="F277" s="3">
        <v>44550</v>
      </c>
      <c r="G277" s="1" t="s">
        <v>1734</v>
      </c>
      <c r="H277" s="1">
        <v>352</v>
      </c>
      <c r="I277" s="4">
        <v>400</v>
      </c>
      <c r="J277" s="1" t="s">
        <v>224</v>
      </c>
      <c r="K277" s="3">
        <v>44550</v>
      </c>
      <c r="L277" s="1" t="s">
        <v>1338</v>
      </c>
      <c r="M277" s="1" t="str">
        <f>TEXT(BRF_Boleto_Notas[[#This Row],[DATA ]],"AAAA")</f>
        <v>2021</v>
      </c>
      <c r="N277" s="1" t="str">
        <f>UPPER(TEXT(BRF_Boleto_Notas[[#This Row],[DATA ]],"MMM"))</f>
        <v>NOV</v>
      </c>
      <c r="O277" s="1" t="str">
        <f>TEXT(BRF_Boleto_Notas[[#This Row],[DATA VENCIMENTO]],"AAAA")</f>
        <v>2021</v>
      </c>
      <c r="P277" s="1" t="str">
        <f>UPPER(TEXT(BRF_Boleto_Notas[[#This Row],[DATA VENCIMENTO]],"MMM"))</f>
        <v>DEZ</v>
      </c>
      <c r="Q277" s="1" t="str">
        <f>IFERROR(INDEX(BRF_TIPO_SERV[DESCRIÇAO],MATCH(BRF_Boleto_Notas[[#This Row],[CAT]],BRF_TIPO_SERV[TIPOS DE SERV.],0)),"")</f>
        <v>FRETE EXTRAS</v>
      </c>
      <c r="R277" s="1">
        <f>IFERROR(INDEX(BRF_MÊS_NOTA[NUN_MÊS],MATCH(BRF_Boleto_Notas[[#This Row],[MÊS_VENC]],BRF_MÊS_NOTA[MÊS],0)),"")</f>
        <v>12</v>
      </c>
      <c r="S277" s="1" t="str">
        <f>IF(BRF_Boleto_Notas[[#This Row],[PAGO DIA]]="","",TEXT(BRF_Boleto_Notas[[#This Row],[PAGO DIA]],"AAAA"))</f>
        <v>2021</v>
      </c>
      <c r="T277" s="1" t="str">
        <f>UPPER(TEXT(BRF_Boleto_Notas[[#This Row],[PAGO DIA]],"MMM"))</f>
        <v>DEZ</v>
      </c>
    </row>
    <row r="278" spans="1:20" x14ac:dyDescent="0.2">
      <c r="A278" s="3">
        <v>44531</v>
      </c>
      <c r="B278" s="1" t="s">
        <v>1529</v>
      </c>
      <c r="C278" s="1" t="s">
        <v>1680</v>
      </c>
      <c r="D278" s="1" t="s">
        <v>1531</v>
      </c>
      <c r="E278" s="1" t="s">
        <v>85</v>
      </c>
      <c r="F278" s="3">
        <v>44551</v>
      </c>
      <c r="G278" s="1" t="s">
        <v>1735</v>
      </c>
      <c r="H278" s="1">
        <v>353</v>
      </c>
      <c r="I278" s="4">
        <v>1100</v>
      </c>
      <c r="J278" s="1" t="s">
        <v>224</v>
      </c>
      <c r="K278" s="3">
        <v>44551</v>
      </c>
      <c r="L278" s="1" t="s">
        <v>1338</v>
      </c>
      <c r="M278" s="1" t="str">
        <f>TEXT(BRF_Boleto_Notas[[#This Row],[DATA ]],"AAAA")</f>
        <v>2021</v>
      </c>
      <c r="N278" s="1" t="str">
        <f>UPPER(TEXT(BRF_Boleto_Notas[[#This Row],[DATA ]],"MMM"))</f>
        <v>DEZ</v>
      </c>
      <c r="O278" s="1" t="str">
        <f>TEXT(BRF_Boleto_Notas[[#This Row],[DATA VENCIMENTO]],"AAAA")</f>
        <v>2021</v>
      </c>
      <c r="P278" s="1" t="str">
        <f>UPPER(TEXT(BRF_Boleto_Notas[[#This Row],[DATA VENCIMENTO]],"MMM"))</f>
        <v>DEZ</v>
      </c>
      <c r="Q278" s="1" t="str">
        <f>IFERROR(INDEX(BRF_TIPO_SERV[DESCRIÇAO],MATCH(BRF_Boleto_Notas[[#This Row],[CAT]],BRF_TIPO_SERV[TIPOS DE SERV.],0)),"")</f>
        <v>VIAGEM</v>
      </c>
      <c r="R278" s="1">
        <f>IFERROR(INDEX(BRF_MÊS_NOTA[NUN_MÊS],MATCH(BRF_Boleto_Notas[[#This Row],[MÊS_VENC]],BRF_MÊS_NOTA[MÊS],0)),"")</f>
        <v>12</v>
      </c>
      <c r="S278" s="1" t="str">
        <f>IF(BRF_Boleto_Notas[[#This Row],[PAGO DIA]]="","",TEXT(BRF_Boleto_Notas[[#This Row],[PAGO DIA]],"AAAA"))</f>
        <v>2021</v>
      </c>
      <c r="T278" s="1" t="str">
        <f>UPPER(TEXT(BRF_Boleto_Notas[[#This Row],[PAGO DIA]],"MMM"))</f>
        <v>DEZ</v>
      </c>
    </row>
    <row r="279" spans="1:20" x14ac:dyDescent="0.2">
      <c r="A279" s="3">
        <v>44532</v>
      </c>
      <c r="B279" s="1" t="s">
        <v>1529</v>
      </c>
      <c r="C279" s="1" t="s">
        <v>2304</v>
      </c>
      <c r="D279" s="1" t="s">
        <v>1531</v>
      </c>
      <c r="E279" s="1" t="s">
        <v>94</v>
      </c>
      <c r="F279" s="3">
        <v>44552</v>
      </c>
      <c r="G279" s="1" t="s">
        <v>1736</v>
      </c>
      <c r="H279" s="1">
        <v>354</v>
      </c>
      <c r="I279" s="4">
        <v>3390.46</v>
      </c>
      <c r="J279" s="1" t="s">
        <v>224</v>
      </c>
      <c r="K279" s="3">
        <v>44552</v>
      </c>
      <c r="L279" s="1" t="s">
        <v>1338</v>
      </c>
      <c r="M279" s="1" t="str">
        <f>TEXT(BRF_Boleto_Notas[[#This Row],[DATA ]],"AAAA")</f>
        <v>2021</v>
      </c>
      <c r="N279" s="1" t="str">
        <f>UPPER(TEXT(BRF_Boleto_Notas[[#This Row],[DATA ]],"MMM"))</f>
        <v>DEZ</v>
      </c>
      <c r="O279" s="1" t="str">
        <f>TEXT(BRF_Boleto_Notas[[#This Row],[DATA VENCIMENTO]],"AAAA")</f>
        <v>2021</v>
      </c>
      <c r="P279" s="1" t="str">
        <f>UPPER(TEXT(BRF_Boleto_Notas[[#This Row],[DATA VENCIMENTO]],"MMM"))</f>
        <v>DEZ</v>
      </c>
      <c r="Q279" s="1" t="str">
        <f>IFERROR(INDEX(BRF_TIPO_SERV[DESCRIÇAO],MATCH(BRF_Boleto_Notas[[#This Row],[CAT]],BRF_TIPO_SERV[TIPOS DE SERV.],0)),"")</f>
        <v>VIAGEM</v>
      </c>
      <c r="R279" s="1">
        <f>IFERROR(INDEX(BRF_MÊS_NOTA[NUN_MÊS],MATCH(BRF_Boleto_Notas[[#This Row],[MÊS_VENC]],BRF_MÊS_NOTA[MÊS],0)),"")</f>
        <v>12</v>
      </c>
      <c r="S279" s="1" t="str">
        <f>IF(BRF_Boleto_Notas[[#This Row],[PAGO DIA]]="","",TEXT(BRF_Boleto_Notas[[#This Row],[PAGO DIA]],"AAAA"))</f>
        <v>2021</v>
      </c>
      <c r="T279" s="1" t="str">
        <f>UPPER(TEXT(BRF_Boleto_Notas[[#This Row],[PAGO DIA]],"MMM"))</f>
        <v>DEZ</v>
      </c>
    </row>
    <row r="280" spans="1:20" x14ac:dyDescent="0.2">
      <c r="A280" s="3">
        <v>44532</v>
      </c>
      <c r="B280" s="1" t="s">
        <v>1534</v>
      </c>
      <c r="C280" s="1" t="s">
        <v>1706</v>
      </c>
      <c r="D280" s="1" t="s">
        <v>1531</v>
      </c>
      <c r="E280" s="1" t="s">
        <v>85</v>
      </c>
      <c r="F280" s="3">
        <v>44552</v>
      </c>
      <c r="G280" s="1" t="s">
        <v>1737</v>
      </c>
      <c r="H280" s="1">
        <v>355</v>
      </c>
      <c r="I280" s="4">
        <v>300</v>
      </c>
      <c r="J280" s="1" t="s">
        <v>224</v>
      </c>
      <c r="K280" s="3">
        <v>44552</v>
      </c>
      <c r="L280" s="1" t="s">
        <v>1338</v>
      </c>
      <c r="M280" s="1" t="str">
        <f>TEXT(BRF_Boleto_Notas[[#This Row],[DATA ]],"AAAA")</f>
        <v>2021</v>
      </c>
      <c r="N280" s="1" t="str">
        <f>UPPER(TEXT(BRF_Boleto_Notas[[#This Row],[DATA ]],"MMM"))</f>
        <v>DEZ</v>
      </c>
      <c r="O280" s="1" t="str">
        <f>TEXT(BRF_Boleto_Notas[[#This Row],[DATA VENCIMENTO]],"AAAA")</f>
        <v>2021</v>
      </c>
      <c r="P280" s="1" t="str">
        <f>UPPER(TEXT(BRF_Boleto_Notas[[#This Row],[DATA VENCIMENTO]],"MMM"))</f>
        <v>DEZ</v>
      </c>
      <c r="Q280" s="1" t="str">
        <f>IFERROR(INDEX(BRF_TIPO_SERV[DESCRIÇAO],MATCH(BRF_Boleto_Notas[[#This Row],[CAT]],BRF_TIPO_SERV[TIPOS DE SERV.],0)),"")</f>
        <v>FRETE EXTRAS</v>
      </c>
      <c r="R280" s="1">
        <f>IFERROR(INDEX(BRF_MÊS_NOTA[NUN_MÊS],MATCH(BRF_Boleto_Notas[[#This Row],[MÊS_VENC]],BRF_MÊS_NOTA[MÊS],0)),"")</f>
        <v>12</v>
      </c>
      <c r="S280" s="1" t="str">
        <f>IF(BRF_Boleto_Notas[[#This Row],[PAGO DIA]]="","",TEXT(BRF_Boleto_Notas[[#This Row],[PAGO DIA]],"AAAA"))</f>
        <v>2021</v>
      </c>
      <c r="T280" s="1" t="str">
        <f>UPPER(TEXT(BRF_Boleto_Notas[[#This Row],[PAGO DIA]],"MMM"))</f>
        <v>DEZ</v>
      </c>
    </row>
    <row r="281" spans="1:20" x14ac:dyDescent="0.2">
      <c r="A281" s="3">
        <v>44533</v>
      </c>
      <c r="B281" s="1" t="s">
        <v>1529</v>
      </c>
      <c r="C281" s="1" t="s">
        <v>1642</v>
      </c>
      <c r="D281" s="1" t="s">
        <v>1531</v>
      </c>
      <c r="E281" s="1" t="s">
        <v>85</v>
      </c>
      <c r="F281" s="3">
        <v>44553</v>
      </c>
      <c r="G281" s="1" t="s">
        <v>1738</v>
      </c>
      <c r="H281" s="1">
        <v>356</v>
      </c>
      <c r="I281" s="4">
        <v>2500</v>
      </c>
      <c r="J281" s="1" t="s">
        <v>224</v>
      </c>
      <c r="K281" s="3">
        <v>44553</v>
      </c>
      <c r="L281" s="1" t="s">
        <v>1338</v>
      </c>
      <c r="M281" s="1" t="str">
        <f>TEXT(BRF_Boleto_Notas[[#This Row],[DATA ]],"AAAA")</f>
        <v>2021</v>
      </c>
      <c r="N281" s="1" t="str">
        <f>UPPER(TEXT(BRF_Boleto_Notas[[#This Row],[DATA ]],"MMM"))</f>
        <v>DEZ</v>
      </c>
      <c r="O281" s="1" t="str">
        <f>TEXT(BRF_Boleto_Notas[[#This Row],[DATA VENCIMENTO]],"AAAA")</f>
        <v>2021</v>
      </c>
      <c r="P281" s="1" t="str">
        <f>UPPER(TEXT(BRF_Boleto_Notas[[#This Row],[DATA VENCIMENTO]],"MMM"))</f>
        <v>DEZ</v>
      </c>
      <c r="Q281" s="1" t="str">
        <f>IFERROR(INDEX(BRF_TIPO_SERV[DESCRIÇAO],MATCH(BRF_Boleto_Notas[[#This Row],[CAT]],BRF_TIPO_SERV[TIPOS DE SERV.],0)),"")</f>
        <v>VIAGEM</v>
      </c>
      <c r="R281" s="1">
        <f>IFERROR(INDEX(BRF_MÊS_NOTA[NUN_MÊS],MATCH(BRF_Boleto_Notas[[#This Row],[MÊS_VENC]],BRF_MÊS_NOTA[MÊS],0)),"")</f>
        <v>12</v>
      </c>
      <c r="S281" s="1" t="str">
        <f>IF(BRF_Boleto_Notas[[#This Row],[PAGO DIA]]="","",TEXT(BRF_Boleto_Notas[[#This Row],[PAGO DIA]],"AAAA"))</f>
        <v>2021</v>
      </c>
      <c r="T281" s="1" t="str">
        <f>UPPER(TEXT(BRF_Boleto_Notas[[#This Row],[PAGO DIA]],"MMM"))</f>
        <v>DEZ</v>
      </c>
    </row>
    <row r="282" spans="1:20" x14ac:dyDescent="0.2">
      <c r="A282" s="3">
        <v>44533</v>
      </c>
      <c r="B282" s="1" t="s">
        <v>1534</v>
      </c>
      <c r="C282" s="1" t="s">
        <v>1739</v>
      </c>
      <c r="D282" s="1" t="s">
        <v>1531</v>
      </c>
      <c r="E282" s="1" t="s">
        <v>85</v>
      </c>
      <c r="F282" s="3">
        <v>44553</v>
      </c>
      <c r="G282" s="1" t="s">
        <v>1740</v>
      </c>
      <c r="H282" s="1">
        <v>357</v>
      </c>
      <c r="I282" s="4">
        <v>400</v>
      </c>
      <c r="J282" s="1" t="s">
        <v>224</v>
      </c>
      <c r="K282" s="3">
        <v>44553</v>
      </c>
      <c r="L282" s="1" t="s">
        <v>1338</v>
      </c>
      <c r="M282" s="1" t="str">
        <f>TEXT(BRF_Boleto_Notas[[#This Row],[DATA ]],"AAAA")</f>
        <v>2021</v>
      </c>
      <c r="N282" s="1" t="str">
        <f>UPPER(TEXT(BRF_Boleto_Notas[[#This Row],[DATA ]],"MMM"))</f>
        <v>DEZ</v>
      </c>
      <c r="O282" s="1" t="str">
        <f>TEXT(BRF_Boleto_Notas[[#This Row],[DATA VENCIMENTO]],"AAAA")</f>
        <v>2021</v>
      </c>
      <c r="P282" s="1" t="str">
        <f>UPPER(TEXT(BRF_Boleto_Notas[[#This Row],[DATA VENCIMENTO]],"MMM"))</f>
        <v>DEZ</v>
      </c>
      <c r="Q282" s="1" t="str">
        <f>IFERROR(INDEX(BRF_TIPO_SERV[DESCRIÇAO],MATCH(BRF_Boleto_Notas[[#This Row],[CAT]],BRF_TIPO_SERV[TIPOS DE SERV.],0)),"")</f>
        <v>FRETE EXTRAS</v>
      </c>
      <c r="R282" s="1">
        <f>IFERROR(INDEX(BRF_MÊS_NOTA[NUN_MÊS],MATCH(BRF_Boleto_Notas[[#This Row],[MÊS_VENC]],BRF_MÊS_NOTA[MÊS],0)),"")</f>
        <v>12</v>
      </c>
      <c r="S282" s="1" t="str">
        <f>IF(BRF_Boleto_Notas[[#This Row],[PAGO DIA]]="","",TEXT(BRF_Boleto_Notas[[#This Row],[PAGO DIA]],"AAAA"))</f>
        <v>2021</v>
      </c>
      <c r="T282" s="1" t="str">
        <f>UPPER(TEXT(BRF_Boleto_Notas[[#This Row],[PAGO DIA]],"MMM"))</f>
        <v>DEZ</v>
      </c>
    </row>
    <row r="283" spans="1:20" x14ac:dyDescent="0.2">
      <c r="A283" s="3">
        <v>44533</v>
      </c>
      <c r="B283" s="1" t="s">
        <v>1534</v>
      </c>
      <c r="C283" s="1" t="s">
        <v>1628</v>
      </c>
      <c r="D283" s="1" t="s">
        <v>1531</v>
      </c>
      <c r="E283" s="1" t="s">
        <v>85</v>
      </c>
      <c r="F283" s="3">
        <v>44553</v>
      </c>
      <c r="G283" s="1" t="s">
        <v>1741</v>
      </c>
      <c r="H283" s="1">
        <v>358</v>
      </c>
      <c r="I283" s="4">
        <v>2000</v>
      </c>
      <c r="J283" s="1" t="s">
        <v>224</v>
      </c>
      <c r="K283" s="3">
        <v>44553</v>
      </c>
      <c r="L283" s="1" t="s">
        <v>1338</v>
      </c>
      <c r="M283" s="1" t="str">
        <f>TEXT(BRF_Boleto_Notas[[#This Row],[DATA ]],"AAAA")</f>
        <v>2021</v>
      </c>
      <c r="N283" s="1" t="str">
        <f>UPPER(TEXT(BRF_Boleto_Notas[[#This Row],[DATA ]],"MMM"))</f>
        <v>DEZ</v>
      </c>
      <c r="O283" s="1" t="str">
        <f>TEXT(BRF_Boleto_Notas[[#This Row],[DATA VENCIMENTO]],"AAAA")</f>
        <v>2021</v>
      </c>
      <c r="P283" s="1" t="str">
        <f>UPPER(TEXT(BRF_Boleto_Notas[[#This Row],[DATA VENCIMENTO]],"MMM"))</f>
        <v>DEZ</v>
      </c>
      <c r="Q283" s="1" t="str">
        <f>IFERROR(INDEX(BRF_TIPO_SERV[DESCRIÇAO],MATCH(BRF_Boleto_Notas[[#This Row],[CAT]],BRF_TIPO_SERV[TIPOS DE SERV.],0)),"")</f>
        <v>FRETE EXTRAS</v>
      </c>
      <c r="R283" s="1">
        <f>IFERROR(INDEX(BRF_MÊS_NOTA[NUN_MÊS],MATCH(BRF_Boleto_Notas[[#This Row],[MÊS_VENC]],BRF_MÊS_NOTA[MÊS],0)),"")</f>
        <v>12</v>
      </c>
      <c r="S283" s="1" t="str">
        <f>IF(BRF_Boleto_Notas[[#This Row],[PAGO DIA]]="","",TEXT(BRF_Boleto_Notas[[#This Row],[PAGO DIA]],"AAAA"))</f>
        <v>2021</v>
      </c>
      <c r="T283" s="1" t="str">
        <f>UPPER(TEXT(BRF_Boleto_Notas[[#This Row],[PAGO DIA]],"MMM"))</f>
        <v>DEZ</v>
      </c>
    </row>
    <row r="284" spans="1:20" x14ac:dyDescent="0.2">
      <c r="A284" s="3">
        <v>44533</v>
      </c>
      <c r="B284" s="1" t="s">
        <v>1534</v>
      </c>
      <c r="C284" s="1" t="s">
        <v>1742</v>
      </c>
      <c r="D284" s="1" t="s">
        <v>1531</v>
      </c>
      <c r="E284" s="1" t="s">
        <v>85</v>
      </c>
      <c r="F284" s="3">
        <v>44553</v>
      </c>
      <c r="G284" s="1" t="s">
        <v>1743</v>
      </c>
      <c r="H284" s="1">
        <v>359</v>
      </c>
      <c r="I284" s="4">
        <v>600</v>
      </c>
      <c r="J284" s="1" t="s">
        <v>224</v>
      </c>
      <c r="K284" s="3">
        <v>44553</v>
      </c>
      <c r="L284" s="1" t="s">
        <v>1338</v>
      </c>
      <c r="M284" s="1" t="str">
        <f>TEXT(BRF_Boleto_Notas[[#This Row],[DATA ]],"AAAA")</f>
        <v>2021</v>
      </c>
      <c r="N284" s="1" t="str">
        <f>UPPER(TEXT(BRF_Boleto_Notas[[#This Row],[DATA ]],"MMM"))</f>
        <v>DEZ</v>
      </c>
      <c r="O284" s="1" t="str">
        <f>TEXT(BRF_Boleto_Notas[[#This Row],[DATA VENCIMENTO]],"AAAA")</f>
        <v>2021</v>
      </c>
      <c r="P284" s="1" t="str">
        <f>UPPER(TEXT(BRF_Boleto_Notas[[#This Row],[DATA VENCIMENTO]],"MMM"))</f>
        <v>DEZ</v>
      </c>
      <c r="Q284" s="1" t="str">
        <f>IFERROR(INDEX(BRF_TIPO_SERV[DESCRIÇAO],MATCH(BRF_Boleto_Notas[[#This Row],[CAT]],BRF_TIPO_SERV[TIPOS DE SERV.],0)),"")</f>
        <v>FRETE EXTRAS</v>
      </c>
      <c r="R284" s="1">
        <f>IFERROR(INDEX(BRF_MÊS_NOTA[NUN_MÊS],MATCH(BRF_Boleto_Notas[[#This Row],[MÊS_VENC]],BRF_MÊS_NOTA[MÊS],0)),"")</f>
        <v>12</v>
      </c>
      <c r="S284" s="1" t="str">
        <f>IF(BRF_Boleto_Notas[[#This Row],[PAGO DIA]]="","",TEXT(BRF_Boleto_Notas[[#This Row],[PAGO DIA]],"AAAA"))</f>
        <v>2021</v>
      </c>
      <c r="T284" s="1" t="str">
        <f>UPPER(TEXT(BRF_Boleto_Notas[[#This Row],[PAGO DIA]],"MMM"))</f>
        <v>DEZ</v>
      </c>
    </row>
    <row r="285" spans="1:20" x14ac:dyDescent="0.2">
      <c r="A285" s="3">
        <v>44525</v>
      </c>
      <c r="B285" s="1" t="s">
        <v>1547</v>
      </c>
      <c r="C285" s="1" t="s">
        <v>1579</v>
      </c>
      <c r="D285" s="1" t="s">
        <v>1128</v>
      </c>
      <c r="E285" s="1" t="s">
        <v>681</v>
      </c>
      <c r="F285" s="3">
        <v>44557</v>
      </c>
      <c r="G285" s="1" t="s">
        <v>1580</v>
      </c>
      <c r="H285" s="1">
        <v>345</v>
      </c>
      <c r="I285" s="4">
        <v>1870</v>
      </c>
      <c r="J285" s="1" t="s">
        <v>224</v>
      </c>
      <c r="K285" s="3">
        <v>44543</v>
      </c>
      <c r="L285" s="1" t="s">
        <v>1338</v>
      </c>
      <c r="M285" s="1" t="str">
        <f>TEXT(BRF_Boleto_Notas[[#This Row],[DATA ]],"AAAA")</f>
        <v>2021</v>
      </c>
      <c r="N285" s="1" t="str">
        <f>UPPER(TEXT(BRF_Boleto_Notas[[#This Row],[DATA ]],"MMM"))</f>
        <v>NOV</v>
      </c>
      <c r="O285" s="1" t="str">
        <f>TEXT(BRF_Boleto_Notas[[#This Row],[DATA VENCIMENTO]],"AAAA")</f>
        <v>2021</v>
      </c>
      <c r="P285" s="1" t="str">
        <f>UPPER(TEXT(BRF_Boleto_Notas[[#This Row],[DATA VENCIMENTO]],"MMM"))</f>
        <v>DEZ</v>
      </c>
      <c r="Q285" s="1" t="str">
        <f>IFERROR(INDEX(BRF_TIPO_SERV[DESCRIÇAO],MATCH(BRF_Boleto_Notas[[#This Row],[CAT]],BRF_TIPO_SERV[TIPOS DE SERV.],0)),"")</f>
        <v>HABIBS</v>
      </c>
      <c r="R285" s="1">
        <f>IFERROR(INDEX(BRF_MÊS_NOTA[NUN_MÊS],MATCH(BRF_Boleto_Notas[[#This Row],[MÊS_VENC]],BRF_MÊS_NOTA[MÊS],0)),"")</f>
        <v>12</v>
      </c>
      <c r="S285" s="1" t="str">
        <f>IF(BRF_Boleto_Notas[[#This Row],[PAGO DIA]]="","",TEXT(BRF_Boleto_Notas[[#This Row],[PAGO DIA]],"AAAA"))</f>
        <v>2021</v>
      </c>
      <c r="T285" s="1" t="str">
        <f>UPPER(TEXT(BRF_Boleto_Notas[[#This Row],[PAGO DIA]],"MMM"))</f>
        <v>DEZ</v>
      </c>
    </row>
    <row r="286" spans="1:20" x14ac:dyDescent="0.2">
      <c r="A286" s="3">
        <v>44536</v>
      </c>
      <c r="B286" s="1" t="s">
        <v>1529</v>
      </c>
      <c r="C286" s="1" t="s">
        <v>2304</v>
      </c>
      <c r="D286" s="1" t="s">
        <v>1531</v>
      </c>
      <c r="E286" s="1" t="s">
        <v>94</v>
      </c>
      <c r="F286" s="3">
        <v>44557</v>
      </c>
      <c r="G286" s="1" t="s">
        <v>1744</v>
      </c>
      <c r="H286" s="1">
        <v>360</v>
      </c>
      <c r="I286" s="4">
        <v>3000</v>
      </c>
      <c r="J286" s="1" t="s">
        <v>224</v>
      </c>
      <c r="K286" s="3">
        <v>44557</v>
      </c>
      <c r="L286" s="1" t="s">
        <v>1338</v>
      </c>
      <c r="M286" s="1" t="str">
        <f>TEXT(BRF_Boleto_Notas[[#This Row],[DATA ]],"AAAA")</f>
        <v>2021</v>
      </c>
      <c r="N286" s="1" t="str">
        <f>UPPER(TEXT(BRF_Boleto_Notas[[#This Row],[DATA ]],"MMM"))</f>
        <v>DEZ</v>
      </c>
      <c r="O286" s="1" t="str">
        <f>TEXT(BRF_Boleto_Notas[[#This Row],[DATA VENCIMENTO]],"AAAA")</f>
        <v>2021</v>
      </c>
      <c r="P286" s="1" t="str">
        <f>UPPER(TEXT(BRF_Boleto_Notas[[#This Row],[DATA VENCIMENTO]],"MMM"))</f>
        <v>DEZ</v>
      </c>
      <c r="Q286" s="1" t="str">
        <f>IFERROR(INDEX(BRF_TIPO_SERV[DESCRIÇAO],MATCH(BRF_Boleto_Notas[[#This Row],[CAT]],BRF_TIPO_SERV[TIPOS DE SERV.],0)),"")</f>
        <v>VIAGEM</v>
      </c>
      <c r="R286" s="1">
        <f>IFERROR(INDEX(BRF_MÊS_NOTA[NUN_MÊS],MATCH(BRF_Boleto_Notas[[#This Row],[MÊS_VENC]],BRF_MÊS_NOTA[MÊS],0)),"")</f>
        <v>12</v>
      </c>
      <c r="S286" s="1" t="str">
        <f>IF(BRF_Boleto_Notas[[#This Row],[PAGO DIA]]="","",TEXT(BRF_Boleto_Notas[[#This Row],[PAGO DIA]],"AAAA"))</f>
        <v>2021</v>
      </c>
      <c r="T286" s="1" t="str">
        <f>UPPER(TEXT(BRF_Boleto_Notas[[#This Row],[PAGO DIA]],"MMM"))</f>
        <v>DEZ</v>
      </c>
    </row>
    <row r="287" spans="1:20" x14ac:dyDescent="0.2">
      <c r="A287" s="3">
        <v>44536</v>
      </c>
      <c r="B287" s="1" t="s">
        <v>1534</v>
      </c>
      <c r="C287" s="1" t="s">
        <v>1745</v>
      </c>
      <c r="D287" s="1" t="s">
        <v>1531</v>
      </c>
      <c r="E287" s="1" t="s">
        <v>85</v>
      </c>
      <c r="F287" s="3">
        <v>44557</v>
      </c>
      <c r="G287" s="1" t="s">
        <v>1746</v>
      </c>
      <c r="H287" s="1">
        <v>361</v>
      </c>
      <c r="I287" s="4">
        <v>400</v>
      </c>
      <c r="J287" s="1" t="s">
        <v>224</v>
      </c>
      <c r="K287" s="3">
        <v>44557</v>
      </c>
      <c r="L287" s="1" t="s">
        <v>1338</v>
      </c>
      <c r="M287" s="1" t="str">
        <f>TEXT(BRF_Boleto_Notas[[#This Row],[DATA ]],"AAAA")</f>
        <v>2021</v>
      </c>
      <c r="N287" s="1" t="str">
        <f>UPPER(TEXT(BRF_Boleto_Notas[[#This Row],[DATA ]],"MMM"))</f>
        <v>DEZ</v>
      </c>
      <c r="O287" s="1" t="str">
        <f>TEXT(BRF_Boleto_Notas[[#This Row],[DATA VENCIMENTO]],"AAAA")</f>
        <v>2021</v>
      </c>
      <c r="P287" s="1" t="str">
        <f>UPPER(TEXT(BRF_Boleto_Notas[[#This Row],[DATA VENCIMENTO]],"MMM"))</f>
        <v>DEZ</v>
      </c>
      <c r="Q287" s="1" t="str">
        <f>IFERROR(INDEX(BRF_TIPO_SERV[DESCRIÇAO],MATCH(BRF_Boleto_Notas[[#This Row],[CAT]],BRF_TIPO_SERV[TIPOS DE SERV.],0)),"")</f>
        <v>FRETE EXTRAS</v>
      </c>
      <c r="R287" s="1">
        <f>IFERROR(INDEX(BRF_MÊS_NOTA[NUN_MÊS],MATCH(BRF_Boleto_Notas[[#This Row],[MÊS_VENC]],BRF_MÊS_NOTA[MÊS],0)),"")</f>
        <v>12</v>
      </c>
      <c r="S287" s="1" t="str">
        <f>IF(BRF_Boleto_Notas[[#This Row],[PAGO DIA]]="","",TEXT(BRF_Boleto_Notas[[#This Row],[PAGO DIA]],"AAAA"))</f>
        <v>2021</v>
      </c>
      <c r="T287" s="1" t="str">
        <f>UPPER(TEXT(BRF_Boleto_Notas[[#This Row],[PAGO DIA]],"MMM"))</f>
        <v>DEZ</v>
      </c>
    </row>
    <row r="288" spans="1:20" x14ac:dyDescent="0.2">
      <c r="A288" s="3">
        <v>44536</v>
      </c>
      <c r="B288" s="1" t="s">
        <v>1529</v>
      </c>
      <c r="C288" s="1" t="s">
        <v>1747</v>
      </c>
      <c r="D288" s="1" t="s">
        <v>1531</v>
      </c>
      <c r="E288" s="1" t="s">
        <v>85</v>
      </c>
      <c r="F288" s="3">
        <v>44557</v>
      </c>
      <c r="G288" s="1" t="s">
        <v>1748</v>
      </c>
      <c r="H288" s="1">
        <v>362</v>
      </c>
      <c r="I288" s="4">
        <v>1100</v>
      </c>
      <c r="J288" s="1" t="s">
        <v>224</v>
      </c>
      <c r="K288" s="3">
        <v>44557</v>
      </c>
      <c r="L288" s="1" t="s">
        <v>1338</v>
      </c>
      <c r="M288" s="1" t="str">
        <f>TEXT(BRF_Boleto_Notas[[#This Row],[DATA ]],"AAAA")</f>
        <v>2021</v>
      </c>
      <c r="N288" s="1" t="str">
        <f>UPPER(TEXT(BRF_Boleto_Notas[[#This Row],[DATA ]],"MMM"))</f>
        <v>DEZ</v>
      </c>
      <c r="O288" s="1" t="str">
        <f>TEXT(BRF_Boleto_Notas[[#This Row],[DATA VENCIMENTO]],"AAAA")</f>
        <v>2021</v>
      </c>
      <c r="P288" s="1" t="str">
        <f>UPPER(TEXT(BRF_Boleto_Notas[[#This Row],[DATA VENCIMENTO]],"MMM"))</f>
        <v>DEZ</v>
      </c>
      <c r="Q288" s="1" t="str">
        <f>IFERROR(INDEX(BRF_TIPO_SERV[DESCRIÇAO],MATCH(BRF_Boleto_Notas[[#This Row],[CAT]],BRF_TIPO_SERV[TIPOS DE SERV.],0)),"")</f>
        <v>VIAGEM</v>
      </c>
      <c r="R288" s="1">
        <f>IFERROR(INDEX(BRF_MÊS_NOTA[NUN_MÊS],MATCH(BRF_Boleto_Notas[[#This Row],[MÊS_VENC]],BRF_MÊS_NOTA[MÊS],0)),"")</f>
        <v>12</v>
      </c>
      <c r="S288" s="1" t="str">
        <f>IF(BRF_Boleto_Notas[[#This Row],[PAGO DIA]]="","",TEXT(BRF_Boleto_Notas[[#This Row],[PAGO DIA]],"AAAA"))</f>
        <v>2021</v>
      </c>
      <c r="T288" s="1" t="str">
        <f>UPPER(TEXT(BRF_Boleto_Notas[[#This Row],[PAGO DIA]],"MMM"))</f>
        <v>DEZ</v>
      </c>
    </row>
    <row r="289" spans="1:20" x14ac:dyDescent="0.2">
      <c r="A289" s="3">
        <v>44537</v>
      </c>
      <c r="B289" s="1" t="s">
        <v>1529</v>
      </c>
      <c r="C289" s="1" t="s">
        <v>1642</v>
      </c>
      <c r="D289" s="1" t="s">
        <v>1531</v>
      </c>
      <c r="E289" s="1" t="s">
        <v>85</v>
      </c>
      <c r="F289" s="3">
        <v>44557</v>
      </c>
      <c r="G289" s="1" t="s">
        <v>1749</v>
      </c>
      <c r="H289" s="1">
        <v>363</v>
      </c>
      <c r="I289" s="4">
        <v>3000</v>
      </c>
      <c r="J289" s="1" t="s">
        <v>224</v>
      </c>
      <c r="K289" s="3">
        <v>44557</v>
      </c>
      <c r="L289" s="1" t="s">
        <v>1338</v>
      </c>
      <c r="M289" s="1" t="str">
        <f>TEXT(BRF_Boleto_Notas[[#This Row],[DATA ]],"AAAA")</f>
        <v>2021</v>
      </c>
      <c r="N289" s="1" t="str">
        <f>UPPER(TEXT(BRF_Boleto_Notas[[#This Row],[DATA ]],"MMM"))</f>
        <v>DEZ</v>
      </c>
      <c r="O289" s="1" t="str">
        <f>TEXT(BRF_Boleto_Notas[[#This Row],[DATA VENCIMENTO]],"AAAA")</f>
        <v>2021</v>
      </c>
      <c r="P289" s="1" t="str">
        <f>UPPER(TEXT(BRF_Boleto_Notas[[#This Row],[DATA VENCIMENTO]],"MMM"))</f>
        <v>DEZ</v>
      </c>
      <c r="Q289" s="1" t="str">
        <f>IFERROR(INDEX(BRF_TIPO_SERV[DESCRIÇAO],MATCH(BRF_Boleto_Notas[[#This Row],[CAT]],BRF_TIPO_SERV[TIPOS DE SERV.],0)),"")</f>
        <v>VIAGEM</v>
      </c>
      <c r="R289" s="1">
        <f>IFERROR(INDEX(BRF_MÊS_NOTA[NUN_MÊS],MATCH(BRF_Boleto_Notas[[#This Row],[MÊS_VENC]],BRF_MÊS_NOTA[MÊS],0)),"")</f>
        <v>12</v>
      </c>
      <c r="S289" s="1" t="str">
        <f>IF(BRF_Boleto_Notas[[#This Row],[PAGO DIA]]="","",TEXT(BRF_Boleto_Notas[[#This Row],[PAGO DIA]],"AAAA"))</f>
        <v>2021</v>
      </c>
      <c r="T289" s="1" t="str">
        <f>UPPER(TEXT(BRF_Boleto_Notas[[#This Row],[PAGO DIA]],"MMM"))</f>
        <v>DEZ</v>
      </c>
    </row>
    <row r="290" spans="1:20" x14ac:dyDescent="0.2">
      <c r="A290" s="3">
        <v>44537</v>
      </c>
      <c r="B290" s="1" t="s">
        <v>1534</v>
      </c>
      <c r="C290" s="1" t="s">
        <v>1739</v>
      </c>
      <c r="D290" s="1" t="s">
        <v>1531</v>
      </c>
      <c r="E290" s="1" t="s">
        <v>85</v>
      </c>
      <c r="F290" s="3">
        <v>44557</v>
      </c>
      <c r="G290" s="1" t="s">
        <v>1750</v>
      </c>
      <c r="H290" s="1">
        <v>364</v>
      </c>
      <c r="I290" s="4">
        <v>400</v>
      </c>
      <c r="J290" s="1" t="s">
        <v>224</v>
      </c>
      <c r="K290" s="3">
        <v>44557</v>
      </c>
      <c r="L290" s="1" t="s">
        <v>1338</v>
      </c>
      <c r="M290" s="1" t="str">
        <f>TEXT(BRF_Boleto_Notas[[#This Row],[DATA ]],"AAAA")</f>
        <v>2021</v>
      </c>
      <c r="N290" s="1" t="str">
        <f>UPPER(TEXT(BRF_Boleto_Notas[[#This Row],[DATA ]],"MMM"))</f>
        <v>DEZ</v>
      </c>
      <c r="O290" s="1" t="str">
        <f>TEXT(BRF_Boleto_Notas[[#This Row],[DATA VENCIMENTO]],"AAAA")</f>
        <v>2021</v>
      </c>
      <c r="P290" s="1" t="str">
        <f>UPPER(TEXT(BRF_Boleto_Notas[[#This Row],[DATA VENCIMENTO]],"MMM"))</f>
        <v>DEZ</v>
      </c>
      <c r="Q290" s="1" t="str">
        <f>IFERROR(INDEX(BRF_TIPO_SERV[DESCRIÇAO],MATCH(BRF_Boleto_Notas[[#This Row],[CAT]],BRF_TIPO_SERV[TIPOS DE SERV.],0)),"")</f>
        <v>FRETE EXTRAS</v>
      </c>
      <c r="R290" s="1">
        <f>IFERROR(INDEX(BRF_MÊS_NOTA[NUN_MÊS],MATCH(BRF_Boleto_Notas[[#This Row],[MÊS_VENC]],BRF_MÊS_NOTA[MÊS],0)),"")</f>
        <v>12</v>
      </c>
      <c r="S290" s="1" t="str">
        <f>IF(BRF_Boleto_Notas[[#This Row],[PAGO DIA]]="","",TEXT(BRF_Boleto_Notas[[#This Row],[PAGO DIA]],"AAAA"))</f>
        <v>2021</v>
      </c>
      <c r="T290" s="1" t="str">
        <f>UPPER(TEXT(BRF_Boleto_Notas[[#This Row],[PAGO DIA]],"MMM"))</f>
        <v>DEZ</v>
      </c>
    </row>
    <row r="291" spans="1:20" x14ac:dyDescent="0.2">
      <c r="A291" s="3">
        <v>44538</v>
      </c>
      <c r="B291" s="1" t="s">
        <v>1529</v>
      </c>
      <c r="C291" s="1" t="s">
        <v>2929</v>
      </c>
      <c r="D291" s="1" t="s">
        <v>1531</v>
      </c>
      <c r="E291" s="1" t="s">
        <v>114</v>
      </c>
      <c r="F291" s="3">
        <v>44558</v>
      </c>
      <c r="G291" s="1" t="s">
        <v>1751</v>
      </c>
      <c r="H291" s="1">
        <v>365</v>
      </c>
      <c r="I291" s="4">
        <v>4800</v>
      </c>
      <c r="J291" s="1" t="s">
        <v>224</v>
      </c>
      <c r="K291" s="3">
        <v>44558</v>
      </c>
      <c r="L291" s="1" t="s">
        <v>1338</v>
      </c>
      <c r="M291" s="1" t="str">
        <f>TEXT(BRF_Boleto_Notas[[#This Row],[DATA ]],"AAAA")</f>
        <v>2021</v>
      </c>
      <c r="N291" s="1" t="str">
        <f>UPPER(TEXT(BRF_Boleto_Notas[[#This Row],[DATA ]],"MMM"))</f>
        <v>DEZ</v>
      </c>
      <c r="O291" s="1" t="str">
        <f>TEXT(BRF_Boleto_Notas[[#This Row],[DATA VENCIMENTO]],"AAAA")</f>
        <v>2021</v>
      </c>
      <c r="P291" s="1" t="str">
        <f>UPPER(TEXT(BRF_Boleto_Notas[[#This Row],[DATA VENCIMENTO]],"MMM"))</f>
        <v>DEZ</v>
      </c>
      <c r="Q291" s="1" t="str">
        <f>IFERROR(INDEX(BRF_TIPO_SERV[DESCRIÇAO],MATCH(BRF_Boleto_Notas[[#This Row],[CAT]],BRF_TIPO_SERV[TIPOS DE SERV.],0)),"")</f>
        <v>VIAGEM</v>
      </c>
      <c r="R291" s="1">
        <f>IFERROR(INDEX(BRF_MÊS_NOTA[NUN_MÊS],MATCH(BRF_Boleto_Notas[[#This Row],[MÊS_VENC]],BRF_MÊS_NOTA[MÊS],0)),"")</f>
        <v>12</v>
      </c>
      <c r="S291" s="1" t="str">
        <f>IF(BRF_Boleto_Notas[[#This Row],[PAGO DIA]]="","",TEXT(BRF_Boleto_Notas[[#This Row],[PAGO DIA]],"AAAA"))</f>
        <v>2021</v>
      </c>
      <c r="T291" s="1" t="str">
        <f>UPPER(TEXT(BRF_Boleto_Notas[[#This Row],[PAGO DIA]],"MMM"))</f>
        <v>DEZ</v>
      </c>
    </row>
    <row r="292" spans="1:20" x14ac:dyDescent="0.2">
      <c r="A292" s="3">
        <v>44539</v>
      </c>
      <c r="B292" s="1" t="s">
        <v>1534</v>
      </c>
      <c r="C292" s="1" t="s">
        <v>1628</v>
      </c>
      <c r="D292" s="1" t="s">
        <v>1531</v>
      </c>
      <c r="E292" s="1" t="s">
        <v>85</v>
      </c>
      <c r="F292" s="3">
        <v>44559</v>
      </c>
      <c r="G292" s="1" t="s">
        <v>1752</v>
      </c>
      <c r="H292" s="1">
        <v>366</v>
      </c>
      <c r="I292" s="4">
        <v>1440</v>
      </c>
      <c r="J292" s="1" t="s">
        <v>224</v>
      </c>
      <c r="K292" s="3">
        <v>44559</v>
      </c>
      <c r="L292" s="1" t="s">
        <v>1338</v>
      </c>
      <c r="M292" s="1" t="str">
        <f>TEXT(BRF_Boleto_Notas[[#This Row],[DATA ]],"AAAA")</f>
        <v>2021</v>
      </c>
      <c r="N292" s="1" t="str">
        <f>UPPER(TEXT(BRF_Boleto_Notas[[#This Row],[DATA ]],"MMM"))</f>
        <v>DEZ</v>
      </c>
      <c r="O292" s="1" t="str">
        <f>TEXT(BRF_Boleto_Notas[[#This Row],[DATA VENCIMENTO]],"AAAA")</f>
        <v>2021</v>
      </c>
      <c r="P292" s="1" t="str">
        <f>UPPER(TEXT(BRF_Boleto_Notas[[#This Row],[DATA VENCIMENTO]],"MMM"))</f>
        <v>DEZ</v>
      </c>
      <c r="Q292" s="1" t="str">
        <f>IFERROR(INDEX(BRF_TIPO_SERV[DESCRIÇAO],MATCH(BRF_Boleto_Notas[[#This Row],[CAT]],BRF_TIPO_SERV[TIPOS DE SERV.],0)),"")</f>
        <v>FRETE EXTRAS</v>
      </c>
      <c r="R292" s="1">
        <f>IFERROR(INDEX(BRF_MÊS_NOTA[NUN_MÊS],MATCH(BRF_Boleto_Notas[[#This Row],[MÊS_VENC]],BRF_MÊS_NOTA[MÊS],0)),"")</f>
        <v>12</v>
      </c>
      <c r="S292" s="1" t="str">
        <f>IF(BRF_Boleto_Notas[[#This Row],[PAGO DIA]]="","",TEXT(BRF_Boleto_Notas[[#This Row],[PAGO DIA]],"AAAA"))</f>
        <v>2021</v>
      </c>
      <c r="T292" s="1" t="str">
        <f>UPPER(TEXT(BRF_Boleto_Notas[[#This Row],[PAGO DIA]],"MMM"))</f>
        <v>DEZ</v>
      </c>
    </row>
    <row r="293" spans="1:20" x14ac:dyDescent="0.2">
      <c r="A293" s="3">
        <v>44540</v>
      </c>
      <c r="B293" s="1" t="s">
        <v>1529</v>
      </c>
      <c r="C293" s="1" t="s">
        <v>1678</v>
      </c>
      <c r="D293" s="1" t="s">
        <v>1531</v>
      </c>
      <c r="E293" s="1" t="s">
        <v>85</v>
      </c>
      <c r="F293" s="3">
        <v>44560</v>
      </c>
      <c r="G293" s="1" t="s">
        <v>1753</v>
      </c>
      <c r="H293" s="1">
        <v>367</v>
      </c>
      <c r="I293" s="4">
        <v>3000</v>
      </c>
      <c r="J293" s="1" t="s">
        <v>224</v>
      </c>
      <c r="K293" s="3">
        <v>44560</v>
      </c>
      <c r="L293" s="1" t="s">
        <v>1338</v>
      </c>
      <c r="M293" s="1" t="str">
        <f>TEXT(BRF_Boleto_Notas[[#This Row],[DATA ]],"AAAA")</f>
        <v>2021</v>
      </c>
      <c r="N293" s="1" t="str">
        <f>UPPER(TEXT(BRF_Boleto_Notas[[#This Row],[DATA ]],"MMM"))</f>
        <v>DEZ</v>
      </c>
      <c r="O293" s="1" t="str">
        <f>TEXT(BRF_Boleto_Notas[[#This Row],[DATA VENCIMENTO]],"AAAA")</f>
        <v>2021</v>
      </c>
      <c r="P293" s="1" t="str">
        <f>UPPER(TEXT(BRF_Boleto_Notas[[#This Row],[DATA VENCIMENTO]],"MMM"))</f>
        <v>DEZ</v>
      </c>
      <c r="Q293" s="1" t="str">
        <f>IFERROR(INDEX(BRF_TIPO_SERV[DESCRIÇAO],MATCH(BRF_Boleto_Notas[[#This Row],[CAT]],BRF_TIPO_SERV[TIPOS DE SERV.],0)),"")</f>
        <v>VIAGEM</v>
      </c>
      <c r="R293" s="1">
        <f>IFERROR(INDEX(BRF_MÊS_NOTA[NUN_MÊS],MATCH(BRF_Boleto_Notas[[#This Row],[MÊS_VENC]],BRF_MÊS_NOTA[MÊS],0)),"")</f>
        <v>12</v>
      </c>
      <c r="S293" s="1" t="str">
        <f>IF(BRF_Boleto_Notas[[#This Row],[PAGO DIA]]="","",TEXT(BRF_Boleto_Notas[[#This Row],[PAGO DIA]],"AAAA"))</f>
        <v>2021</v>
      </c>
      <c r="T293" s="1" t="str">
        <f>UPPER(TEXT(BRF_Boleto_Notas[[#This Row],[PAGO DIA]],"MMM"))</f>
        <v>DEZ</v>
      </c>
    </row>
    <row r="294" spans="1:20" x14ac:dyDescent="0.2">
      <c r="A294" s="3">
        <v>44540</v>
      </c>
      <c r="B294" s="1" t="s">
        <v>1529</v>
      </c>
      <c r="C294" s="1" t="s">
        <v>1747</v>
      </c>
      <c r="D294" s="1" t="s">
        <v>1531</v>
      </c>
      <c r="E294" s="1" t="s">
        <v>85</v>
      </c>
      <c r="F294" s="3">
        <v>44560</v>
      </c>
      <c r="G294" s="1" t="s">
        <v>1754</v>
      </c>
      <c r="H294" s="1">
        <v>368</v>
      </c>
      <c r="I294" s="4">
        <v>1100</v>
      </c>
      <c r="J294" s="1" t="s">
        <v>224</v>
      </c>
      <c r="K294" s="3">
        <v>44560</v>
      </c>
      <c r="L294" s="1" t="s">
        <v>1338</v>
      </c>
      <c r="M294" s="1" t="str">
        <f>TEXT(BRF_Boleto_Notas[[#This Row],[DATA ]],"AAAA")</f>
        <v>2021</v>
      </c>
      <c r="N294" s="1" t="str">
        <f>UPPER(TEXT(BRF_Boleto_Notas[[#This Row],[DATA ]],"MMM"))</f>
        <v>DEZ</v>
      </c>
      <c r="O294" s="1" t="str">
        <f>TEXT(BRF_Boleto_Notas[[#This Row],[DATA VENCIMENTO]],"AAAA")</f>
        <v>2021</v>
      </c>
      <c r="P294" s="1" t="str">
        <f>UPPER(TEXT(BRF_Boleto_Notas[[#This Row],[DATA VENCIMENTO]],"MMM"))</f>
        <v>DEZ</v>
      </c>
      <c r="Q294" s="1" t="str">
        <f>IFERROR(INDEX(BRF_TIPO_SERV[DESCRIÇAO],MATCH(BRF_Boleto_Notas[[#This Row],[CAT]],BRF_TIPO_SERV[TIPOS DE SERV.],0)),"")</f>
        <v>VIAGEM</v>
      </c>
      <c r="R294" s="1">
        <f>IFERROR(INDEX(BRF_MÊS_NOTA[NUN_MÊS],MATCH(BRF_Boleto_Notas[[#This Row],[MÊS_VENC]],BRF_MÊS_NOTA[MÊS],0)),"")</f>
        <v>12</v>
      </c>
      <c r="S294" s="1" t="str">
        <f>IF(BRF_Boleto_Notas[[#This Row],[PAGO DIA]]="","",TEXT(BRF_Boleto_Notas[[#This Row],[PAGO DIA]],"AAAA"))</f>
        <v>2021</v>
      </c>
      <c r="T294" s="1" t="str">
        <f>UPPER(TEXT(BRF_Boleto_Notas[[#This Row],[PAGO DIA]],"MMM"))</f>
        <v>DEZ</v>
      </c>
    </row>
    <row r="295" spans="1:20" x14ac:dyDescent="0.2">
      <c r="A295" s="3">
        <v>44544</v>
      </c>
      <c r="B295" s="1" t="s">
        <v>1534</v>
      </c>
      <c r="C295" s="1" t="s">
        <v>1755</v>
      </c>
      <c r="D295" s="1" t="s">
        <v>1531</v>
      </c>
      <c r="E295" s="1" t="s">
        <v>85</v>
      </c>
      <c r="F295" s="3">
        <v>44565</v>
      </c>
      <c r="G295" s="1" t="s">
        <v>1756</v>
      </c>
      <c r="H295" s="1">
        <v>369</v>
      </c>
      <c r="I295" s="4">
        <v>360</v>
      </c>
      <c r="J295" s="1" t="s">
        <v>224</v>
      </c>
      <c r="K295" s="3">
        <v>44565</v>
      </c>
      <c r="L295" s="1" t="s">
        <v>1338</v>
      </c>
      <c r="M295" s="1" t="str">
        <f>TEXT(BRF_Boleto_Notas[[#This Row],[DATA ]],"AAAA")</f>
        <v>2021</v>
      </c>
      <c r="N295" s="1" t="str">
        <f>UPPER(TEXT(BRF_Boleto_Notas[[#This Row],[DATA ]],"MMM"))</f>
        <v>DEZ</v>
      </c>
      <c r="O295" s="1" t="str">
        <f>TEXT(BRF_Boleto_Notas[[#This Row],[DATA VENCIMENTO]],"AAAA")</f>
        <v>2022</v>
      </c>
      <c r="P295" s="1" t="str">
        <f>UPPER(TEXT(BRF_Boleto_Notas[[#This Row],[DATA VENCIMENTO]],"MMM"))</f>
        <v>JAN</v>
      </c>
      <c r="Q295" s="1" t="str">
        <f>IFERROR(INDEX(BRF_TIPO_SERV[DESCRIÇAO],MATCH(BRF_Boleto_Notas[[#This Row],[CAT]],BRF_TIPO_SERV[TIPOS DE SERV.],0)),"")</f>
        <v>FRETE EXTRAS</v>
      </c>
      <c r="R295" s="1">
        <f>IFERROR(INDEX(BRF_MÊS_NOTA[NUN_MÊS],MATCH(BRF_Boleto_Notas[[#This Row],[MÊS_VENC]],BRF_MÊS_NOTA[MÊS],0)),"")</f>
        <v>1</v>
      </c>
      <c r="S295" s="1" t="str">
        <f>IF(BRF_Boleto_Notas[[#This Row],[PAGO DIA]]="","",TEXT(BRF_Boleto_Notas[[#This Row],[PAGO DIA]],"AAAA"))</f>
        <v>2022</v>
      </c>
      <c r="T295" s="1" t="str">
        <f>UPPER(TEXT(BRF_Boleto_Notas[[#This Row],[PAGO DIA]],"MMM"))</f>
        <v>JAN</v>
      </c>
    </row>
    <row r="296" spans="1:20" x14ac:dyDescent="0.2">
      <c r="A296" s="3">
        <v>44544</v>
      </c>
      <c r="B296" s="1" t="s">
        <v>1529</v>
      </c>
      <c r="C296" s="1" t="s">
        <v>2929</v>
      </c>
      <c r="D296" s="1" t="s">
        <v>1531</v>
      </c>
      <c r="E296" s="1" t="s">
        <v>85</v>
      </c>
      <c r="F296" s="3">
        <v>44565</v>
      </c>
      <c r="G296" s="1" t="s">
        <v>1757</v>
      </c>
      <c r="H296" s="1">
        <v>371</v>
      </c>
      <c r="I296" s="4">
        <v>3600</v>
      </c>
      <c r="J296" s="1" t="s">
        <v>224</v>
      </c>
      <c r="K296" s="3">
        <v>44565</v>
      </c>
      <c r="L296" s="1" t="s">
        <v>1338</v>
      </c>
      <c r="M296" s="1" t="str">
        <f>TEXT(BRF_Boleto_Notas[[#This Row],[DATA ]],"AAAA")</f>
        <v>2021</v>
      </c>
      <c r="N296" s="1" t="str">
        <f>UPPER(TEXT(BRF_Boleto_Notas[[#This Row],[DATA ]],"MMM"))</f>
        <v>DEZ</v>
      </c>
      <c r="O296" s="1" t="str">
        <f>TEXT(BRF_Boleto_Notas[[#This Row],[DATA VENCIMENTO]],"AAAA")</f>
        <v>2022</v>
      </c>
      <c r="P296" s="1" t="str">
        <f>UPPER(TEXT(BRF_Boleto_Notas[[#This Row],[DATA VENCIMENTO]],"MMM"))</f>
        <v>JAN</v>
      </c>
      <c r="Q296" s="1" t="str">
        <f>IFERROR(INDEX(BRF_TIPO_SERV[DESCRIÇAO],MATCH(BRF_Boleto_Notas[[#This Row],[CAT]],BRF_TIPO_SERV[TIPOS DE SERV.],0)),"")</f>
        <v>VIAGEM</v>
      </c>
      <c r="R296" s="1">
        <f>IFERROR(INDEX(BRF_MÊS_NOTA[NUN_MÊS],MATCH(BRF_Boleto_Notas[[#This Row],[MÊS_VENC]],BRF_MÊS_NOTA[MÊS],0)),"")</f>
        <v>1</v>
      </c>
      <c r="S296" s="1" t="str">
        <f>IF(BRF_Boleto_Notas[[#This Row],[PAGO DIA]]="","",TEXT(BRF_Boleto_Notas[[#This Row],[PAGO DIA]],"AAAA"))</f>
        <v>2022</v>
      </c>
      <c r="T296" s="1" t="str">
        <f>UPPER(TEXT(BRF_Boleto_Notas[[#This Row],[PAGO DIA]],"MMM"))</f>
        <v>JAN</v>
      </c>
    </row>
    <row r="297" spans="1:20" x14ac:dyDescent="0.2">
      <c r="A297" s="3">
        <v>44545</v>
      </c>
      <c r="B297" s="1" t="s">
        <v>1529</v>
      </c>
      <c r="C297" s="1" t="s">
        <v>1678</v>
      </c>
      <c r="D297" s="1" t="s">
        <v>1531</v>
      </c>
      <c r="E297" s="1" t="s">
        <v>85</v>
      </c>
      <c r="F297" s="3">
        <v>44566</v>
      </c>
      <c r="G297" s="1" t="s">
        <v>1759</v>
      </c>
      <c r="H297" s="1">
        <v>372</v>
      </c>
      <c r="I297" s="4">
        <v>2000</v>
      </c>
      <c r="J297" s="1" t="s">
        <v>224</v>
      </c>
      <c r="K297" s="3">
        <v>44566</v>
      </c>
      <c r="L297" s="1" t="s">
        <v>1338</v>
      </c>
      <c r="M297" s="1" t="str">
        <f>TEXT(BRF_Boleto_Notas[[#This Row],[DATA ]],"AAAA")</f>
        <v>2021</v>
      </c>
      <c r="N297" s="1" t="str">
        <f>UPPER(TEXT(BRF_Boleto_Notas[[#This Row],[DATA ]],"MMM"))</f>
        <v>DEZ</v>
      </c>
      <c r="O297" s="1" t="str">
        <f>TEXT(BRF_Boleto_Notas[[#This Row],[DATA VENCIMENTO]],"AAAA")</f>
        <v>2022</v>
      </c>
      <c r="P297" s="1" t="str">
        <f>UPPER(TEXT(BRF_Boleto_Notas[[#This Row],[DATA VENCIMENTO]],"MMM"))</f>
        <v>JAN</v>
      </c>
      <c r="Q297" s="1" t="str">
        <f>IFERROR(INDEX(BRF_TIPO_SERV[DESCRIÇAO],MATCH(BRF_Boleto_Notas[[#This Row],[CAT]],BRF_TIPO_SERV[TIPOS DE SERV.],0)),"")</f>
        <v>VIAGEM</v>
      </c>
      <c r="R297" s="1">
        <f>IFERROR(INDEX(BRF_MÊS_NOTA[NUN_MÊS],MATCH(BRF_Boleto_Notas[[#This Row],[MÊS_VENC]],BRF_MÊS_NOTA[MÊS],0)),"")</f>
        <v>1</v>
      </c>
      <c r="S297" s="1" t="str">
        <f>IF(BRF_Boleto_Notas[[#This Row],[PAGO DIA]]="","",TEXT(BRF_Boleto_Notas[[#This Row],[PAGO DIA]],"AAAA"))</f>
        <v>2022</v>
      </c>
      <c r="T297" s="1" t="str">
        <f>UPPER(TEXT(BRF_Boleto_Notas[[#This Row],[PAGO DIA]],"MMM"))</f>
        <v>JAN</v>
      </c>
    </row>
    <row r="298" spans="1:20" x14ac:dyDescent="0.2">
      <c r="A298" s="3">
        <v>44545</v>
      </c>
      <c r="B298" s="1" t="s">
        <v>1534</v>
      </c>
      <c r="C298" s="1" t="s">
        <v>1731</v>
      </c>
      <c r="D298" s="1" t="s">
        <v>1531</v>
      </c>
      <c r="E298" s="1" t="s">
        <v>85</v>
      </c>
      <c r="F298" s="3">
        <v>44566</v>
      </c>
      <c r="G298" s="1" t="s">
        <v>1760</v>
      </c>
      <c r="H298" s="1">
        <v>373</v>
      </c>
      <c r="I298" s="4">
        <v>1560</v>
      </c>
      <c r="J298" s="1" t="s">
        <v>224</v>
      </c>
      <c r="K298" s="3">
        <v>44566</v>
      </c>
      <c r="L298" s="1" t="s">
        <v>1338</v>
      </c>
      <c r="M298" s="1" t="str">
        <f>TEXT(BRF_Boleto_Notas[[#This Row],[DATA ]],"AAAA")</f>
        <v>2021</v>
      </c>
      <c r="N298" s="1" t="str">
        <f>UPPER(TEXT(BRF_Boleto_Notas[[#This Row],[DATA ]],"MMM"))</f>
        <v>DEZ</v>
      </c>
      <c r="O298" s="1" t="str">
        <f>TEXT(BRF_Boleto_Notas[[#This Row],[DATA VENCIMENTO]],"AAAA")</f>
        <v>2022</v>
      </c>
      <c r="P298" s="1" t="str">
        <f>UPPER(TEXT(BRF_Boleto_Notas[[#This Row],[DATA VENCIMENTO]],"MMM"))</f>
        <v>JAN</v>
      </c>
      <c r="Q298" s="1" t="str">
        <f>IFERROR(INDEX(BRF_TIPO_SERV[DESCRIÇAO],MATCH(BRF_Boleto_Notas[[#This Row],[CAT]],BRF_TIPO_SERV[TIPOS DE SERV.],0)),"")</f>
        <v>FRETE EXTRAS</v>
      </c>
      <c r="R298" s="1">
        <f>IFERROR(INDEX(BRF_MÊS_NOTA[NUN_MÊS],MATCH(BRF_Boleto_Notas[[#This Row],[MÊS_VENC]],BRF_MÊS_NOTA[MÊS],0)),"")</f>
        <v>1</v>
      </c>
      <c r="S298" s="1" t="str">
        <f>IF(BRF_Boleto_Notas[[#This Row],[PAGO DIA]]="","",TEXT(BRF_Boleto_Notas[[#This Row],[PAGO DIA]],"AAAA"))</f>
        <v>2022</v>
      </c>
      <c r="T298" s="1" t="str">
        <f>UPPER(TEXT(BRF_Boleto_Notas[[#This Row],[PAGO DIA]],"MMM"))</f>
        <v>JAN</v>
      </c>
    </row>
    <row r="299" spans="1:20" x14ac:dyDescent="0.2">
      <c r="A299" s="3">
        <v>44554</v>
      </c>
      <c r="B299" s="1" t="s">
        <v>1547</v>
      </c>
      <c r="C299" s="1" t="s">
        <v>1548</v>
      </c>
      <c r="D299" s="1" t="s">
        <v>1531</v>
      </c>
      <c r="E299" s="1" t="s">
        <v>1543</v>
      </c>
      <c r="F299" s="3">
        <v>44566</v>
      </c>
      <c r="G299" s="1">
        <v>256</v>
      </c>
      <c r="H299" s="1">
        <v>385</v>
      </c>
      <c r="I299" s="4">
        <v>4000</v>
      </c>
      <c r="J299" s="1" t="s">
        <v>224</v>
      </c>
      <c r="K299" s="3">
        <v>44566</v>
      </c>
      <c r="L299" s="1" t="s">
        <v>1338</v>
      </c>
      <c r="M299" s="1" t="str">
        <f>TEXT(BRF_Boleto_Notas[[#This Row],[DATA ]],"AAAA")</f>
        <v>2021</v>
      </c>
      <c r="N299" s="1" t="str">
        <f>UPPER(TEXT(BRF_Boleto_Notas[[#This Row],[DATA ]],"MMM"))</f>
        <v>DEZ</v>
      </c>
      <c r="O299" s="1" t="str">
        <f>TEXT(BRF_Boleto_Notas[[#This Row],[DATA VENCIMENTO]],"AAAA")</f>
        <v>2022</v>
      </c>
      <c r="P299" s="1" t="str">
        <f>UPPER(TEXT(BRF_Boleto_Notas[[#This Row],[DATA VENCIMENTO]],"MMM"))</f>
        <v>JAN</v>
      </c>
      <c r="Q299" s="1" t="str">
        <f>IFERROR(INDEX(BRF_TIPO_SERV[DESCRIÇAO],MATCH(BRF_Boleto_Notas[[#This Row],[CAT]],BRF_TIPO_SERV[TIPOS DE SERV.],0)),"")</f>
        <v>HABIBS</v>
      </c>
      <c r="R299" s="1">
        <f>IFERROR(INDEX(BRF_MÊS_NOTA[NUN_MÊS],MATCH(BRF_Boleto_Notas[[#This Row],[MÊS_VENC]],BRF_MÊS_NOTA[MÊS],0)),"")</f>
        <v>1</v>
      </c>
      <c r="S299" s="1" t="str">
        <f>IF(BRF_Boleto_Notas[[#This Row],[PAGO DIA]]="","",TEXT(BRF_Boleto_Notas[[#This Row],[PAGO DIA]],"AAAA"))</f>
        <v>2022</v>
      </c>
      <c r="T299" s="1" t="str">
        <f>UPPER(TEXT(BRF_Boleto_Notas[[#This Row],[PAGO DIA]],"MMM"))</f>
        <v>JAN</v>
      </c>
    </row>
    <row r="300" spans="1:20" x14ac:dyDescent="0.2">
      <c r="A300" s="3">
        <v>44554</v>
      </c>
      <c r="B300" s="1" t="s">
        <v>1547</v>
      </c>
      <c r="C300" s="1" t="s">
        <v>3319</v>
      </c>
      <c r="D300" s="1" t="s">
        <v>1531</v>
      </c>
      <c r="E300" s="1" t="s">
        <v>1550</v>
      </c>
      <c r="F300" s="3">
        <v>44566</v>
      </c>
      <c r="G300" s="1">
        <v>257</v>
      </c>
      <c r="H300" s="1">
        <v>386</v>
      </c>
      <c r="I300" s="4">
        <v>5330</v>
      </c>
      <c r="J300" s="1" t="s">
        <v>224</v>
      </c>
      <c r="K300" s="3">
        <v>44566</v>
      </c>
      <c r="L300" s="1" t="s">
        <v>1338</v>
      </c>
      <c r="M300" s="1" t="str">
        <f>TEXT(BRF_Boleto_Notas[[#This Row],[DATA ]],"AAAA")</f>
        <v>2021</v>
      </c>
      <c r="N300" s="1" t="str">
        <f>UPPER(TEXT(BRF_Boleto_Notas[[#This Row],[DATA ]],"MMM"))</f>
        <v>DEZ</v>
      </c>
      <c r="O300" s="1" t="str">
        <f>TEXT(BRF_Boleto_Notas[[#This Row],[DATA VENCIMENTO]],"AAAA")</f>
        <v>2022</v>
      </c>
      <c r="P300" s="1" t="str">
        <f>UPPER(TEXT(BRF_Boleto_Notas[[#This Row],[DATA VENCIMENTO]],"MMM"))</f>
        <v>JAN</v>
      </c>
      <c r="Q300" s="1" t="str">
        <f>IFERROR(INDEX(BRF_TIPO_SERV[DESCRIÇAO],MATCH(BRF_Boleto_Notas[[#This Row],[CAT]],BRF_TIPO_SERV[TIPOS DE SERV.],0)),"")</f>
        <v>HABIBS</v>
      </c>
      <c r="R300" s="1">
        <f>IFERROR(INDEX(BRF_MÊS_NOTA[NUN_MÊS],MATCH(BRF_Boleto_Notas[[#This Row],[MÊS_VENC]],BRF_MÊS_NOTA[MÊS],0)),"")</f>
        <v>1</v>
      </c>
      <c r="S300" s="1" t="str">
        <f>IF(BRF_Boleto_Notas[[#This Row],[PAGO DIA]]="","",TEXT(BRF_Boleto_Notas[[#This Row],[PAGO DIA]],"AAAA"))</f>
        <v>2022</v>
      </c>
      <c r="T300" s="1" t="str">
        <f>UPPER(TEXT(BRF_Boleto_Notas[[#This Row],[PAGO DIA]],"MMM"))</f>
        <v>JAN</v>
      </c>
    </row>
    <row r="301" spans="1:20" x14ac:dyDescent="0.2">
      <c r="A301" s="3">
        <v>44554</v>
      </c>
      <c r="B301" s="1" t="s">
        <v>1547</v>
      </c>
      <c r="C301" s="1" t="s">
        <v>1551</v>
      </c>
      <c r="D301" s="1" t="s">
        <v>1531</v>
      </c>
      <c r="E301" s="1" t="s">
        <v>1552</v>
      </c>
      <c r="F301" s="3">
        <v>44566</v>
      </c>
      <c r="G301" s="1">
        <v>258</v>
      </c>
      <c r="H301" s="1">
        <v>387</v>
      </c>
      <c r="I301" s="4">
        <v>4930</v>
      </c>
      <c r="J301" s="1" t="s">
        <v>224</v>
      </c>
      <c r="K301" s="3">
        <v>44566</v>
      </c>
      <c r="L301" s="1" t="s">
        <v>1338</v>
      </c>
      <c r="M301" s="1" t="str">
        <f>TEXT(BRF_Boleto_Notas[[#This Row],[DATA ]],"AAAA")</f>
        <v>2021</v>
      </c>
      <c r="N301" s="1" t="str">
        <f>UPPER(TEXT(BRF_Boleto_Notas[[#This Row],[DATA ]],"MMM"))</f>
        <v>DEZ</v>
      </c>
      <c r="O301" s="1" t="str">
        <f>TEXT(BRF_Boleto_Notas[[#This Row],[DATA VENCIMENTO]],"AAAA")</f>
        <v>2022</v>
      </c>
      <c r="P301" s="1" t="str">
        <f>UPPER(TEXT(BRF_Boleto_Notas[[#This Row],[DATA VENCIMENTO]],"MMM"))</f>
        <v>JAN</v>
      </c>
      <c r="Q301" s="1" t="str">
        <f>IFERROR(INDEX(BRF_TIPO_SERV[DESCRIÇAO],MATCH(BRF_Boleto_Notas[[#This Row],[CAT]],BRF_TIPO_SERV[TIPOS DE SERV.],0)),"")</f>
        <v>HABIBS</v>
      </c>
      <c r="R301" s="1">
        <f>IFERROR(INDEX(BRF_MÊS_NOTA[NUN_MÊS],MATCH(BRF_Boleto_Notas[[#This Row],[MÊS_VENC]],BRF_MÊS_NOTA[MÊS],0)),"")</f>
        <v>1</v>
      </c>
      <c r="S301" s="1" t="str">
        <f>IF(BRF_Boleto_Notas[[#This Row],[PAGO DIA]]="","",TEXT(BRF_Boleto_Notas[[#This Row],[PAGO DIA]],"AAAA"))</f>
        <v>2022</v>
      </c>
      <c r="T301" s="1" t="str">
        <f>UPPER(TEXT(BRF_Boleto_Notas[[#This Row],[PAGO DIA]],"MMM"))</f>
        <v>JAN</v>
      </c>
    </row>
    <row r="302" spans="1:20" x14ac:dyDescent="0.2">
      <c r="A302" s="3">
        <v>44554</v>
      </c>
      <c r="B302" s="1" t="s">
        <v>1547</v>
      </c>
      <c r="C302" s="1" t="s">
        <v>1553</v>
      </c>
      <c r="D302" s="1" t="s">
        <v>1531</v>
      </c>
      <c r="E302" s="1" t="s">
        <v>1554</v>
      </c>
      <c r="F302" s="3">
        <v>44566</v>
      </c>
      <c r="G302" s="1">
        <v>259</v>
      </c>
      <c r="H302" s="1">
        <v>388</v>
      </c>
      <c r="I302" s="4">
        <v>3360</v>
      </c>
      <c r="J302" s="1" t="s">
        <v>224</v>
      </c>
      <c r="K302" s="3">
        <v>44566</v>
      </c>
      <c r="L302" s="1" t="s">
        <v>1338</v>
      </c>
      <c r="M302" s="1" t="str">
        <f>TEXT(BRF_Boleto_Notas[[#This Row],[DATA ]],"AAAA")</f>
        <v>2021</v>
      </c>
      <c r="N302" s="1" t="str">
        <f>UPPER(TEXT(BRF_Boleto_Notas[[#This Row],[DATA ]],"MMM"))</f>
        <v>DEZ</v>
      </c>
      <c r="O302" s="1" t="str">
        <f>TEXT(BRF_Boleto_Notas[[#This Row],[DATA VENCIMENTO]],"AAAA")</f>
        <v>2022</v>
      </c>
      <c r="P302" s="1" t="str">
        <f>UPPER(TEXT(BRF_Boleto_Notas[[#This Row],[DATA VENCIMENTO]],"MMM"))</f>
        <v>JAN</v>
      </c>
      <c r="Q302" s="1" t="str">
        <f>IFERROR(INDEX(BRF_TIPO_SERV[DESCRIÇAO],MATCH(BRF_Boleto_Notas[[#This Row],[CAT]],BRF_TIPO_SERV[TIPOS DE SERV.],0)),"")</f>
        <v>HABIBS</v>
      </c>
      <c r="R302" s="1">
        <f>IFERROR(INDEX(BRF_MÊS_NOTA[NUN_MÊS],MATCH(BRF_Boleto_Notas[[#This Row],[MÊS_VENC]],BRF_MÊS_NOTA[MÊS],0)),"")</f>
        <v>1</v>
      </c>
      <c r="S302" s="1" t="str">
        <f>IF(BRF_Boleto_Notas[[#This Row],[PAGO DIA]]="","",TEXT(BRF_Boleto_Notas[[#This Row],[PAGO DIA]],"AAAA"))</f>
        <v>2022</v>
      </c>
      <c r="T302" s="1" t="str">
        <f>UPPER(TEXT(BRF_Boleto_Notas[[#This Row],[PAGO DIA]],"MMM"))</f>
        <v>JAN</v>
      </c>
    </row>
    <row r="303" spans="1:20" x14ac:dyDescent="0.2">
      <c r="A303" s="3">
        <v>44554</v>
      </c>
      <c r="B303" s="1" t="s">
        <v>1547</v>
      </c>
      <c r="C303" s="1" t="s">
        <v>1555</v>
      </c>
      <c r="D303" s="1" t="s">
        <v>1556</v>
      </c>
      <c r="E303" s="1" t="s">
        <v>1557</v>
      </c>
      <c r="F303" s="3">
        <v>44566</v>
      </c>
      <c r="G303" s="1">
        <v>260</v>
      </c>
      <c r="H303" s="1">
        <v>389</v>
      </c>
      <c r="I303" s="4">
        <v>3794</v>
      </c>
      <c r="J303" s="1" t="s">
        <v>224</v>
      </c>
      <c r="K303" s="3">
        <v>44566</v>
      </c>
      <c r="L303" s="1" t="s">
        <v>1338</v>
      </c>
      <c r="M303" s="1" t="str">
        <f>TEXT(BRF_Boleto_Notas[[#This Row],[DATA ]],"AAAA")</f>
        <v>2021</v>
      </c>
      <c r="N303" s="1" t="str">
        <f>UPPER(TEXT(BRF_Boleto_Notas[[#This Row],[DATA ]],"MMM"))</f>
        <v>DEZ</v>
      </c>
      <c r="O303" s="1" t="str">
        <f>TEXT(BRF_Boleto_Notas[[#This Row],[DATA VENCIMENTO]],"AAAA")</f>
        <v>2022</v>
      </c>
      <c r="P303" s="1" t="str">
        <f>UPPER(TEXT(BRF_Boleto_Notas[[#This Row],[DATA VENCIMENTO]],"MMM"))</f>
        <v>JAN</v>
      </c>
      <c r="Q303" s="1" t="str">
        <f>IFERROR(INDEX(BRF_TIPO_SERV[DESCRIÇAO],MATCH(BRF_Boleto_Notas[[#This Row],[CAT]],BRF_TIPO_SERV[TIPOS DE SERV.],0)),"")</f>
        <v>HABIBS</v>
      </c>
      <c r="R303" s="1">
        <f>IFERROR(INDEX(BRF_MÊS_NOTA[NUN_MÊS],MATCH(BRF_Boleto_Notas[[#This Row],[MÊS_VENC]],BRF_MÊS_NOTA[MÊS],0)),"")</f>
        <v>1</v>
      </c>
      <c r="S303" s="1" t="str">
        <f>IF(BRF_Boleto_Notas[[#This Row],[PAGO DIA]]="","",TEXT(BRF_Boleto_Notas[[#This Row],[PAGO DIA]],"AAAA"))</f>
        <v>2022</v>
      </c>
      <c r="T303" s="1" t="str">
        <f>UPPER(TEXT(BRF_Boleto_Notas[[#This Row],[PAGO DIA]],"MMM"))</f>
        <v>JAN</v>
      </c>
    </row>
    <row r="304" spans="1:20" x14ac:dyDescent="0.2">
      <c r="A304" s="3">
        <v>44554</v>
      </c>
      <c r="B304" s="1" t="s">
        <v>1547</v>
      </c>
      <c r="C304" s="1" t="s">
        <v>1558</v>
      </c>
      <c r="D304" s="1" t="s">
        <v>1531</v>
      </c>
      <c r="E304" s="1" t="s">
        <v>1559</v>
      </c>
      <c r="F304" s="3">
        <v>44566</v>
      </c>
      <c r="G304" s="1">
        <v>261</v>
      </c>
      <c r="H304" s="1">
        <v>390</v>
      </c>
      <c r="I304" s="4">
        <v>5255</v>
      </c>
      <c r="J304" s="1" t="s">
        <v>224</v>
      </c>
      <c r="K304" s="3">
        <v>44566</v>
      </c>
      <c r="L304" s="1" t="s">
        <v>1338</v>
      </c>
      <c r="M304" s="1" t="str">
        <f>TEXT(BRF_Boleto_Notas[[#This Row],[DATA ]],"AAAA")</f>
        <v>2021</v>
      </c>
      <c r="N304" s="1" t="str">
        <f>UPPER(TEXT(BRF_Boleto_Notas[[#This Row],[DATA ]],"MMM"))</f>
        <v>DEZ</v>
      </c>
      <c r="O304" s="1" t="str">
        <f>TEXT(BRF_Boleto_Notas[[#This Row],[DATA VENCIMENTO]],"AAAA")</f>
        <v>2022</v>
      </c>
      <c r="P304" s="1" t="str">
        <f>UPPER(TEXT(BRF_Boleto_Notas[[#This Row],[DATA VENCIMENTO]],"MMM"))</f>
        <v>JAN</v>
      </c>
      <c r="Q304" s="1" t="str">
        <f>IFERROR(INDEX(BRF_TIPO_SERV[DESCRIÇAO],MATCH(BRF_Boleto_Notas[[#This Row],[CAT]],BRF_TIPO_SERV[TIPOS DE SERV.],0)),"")</f>
        <v>HABIBS</v>
      </c>
      <c r="R304" s="1">
        <f>IFERROR(INDEX(BRF_MÊS_NOTA[NUN_MÊS],MATCH(BRF_Boleto_Notas[[#This Row],[MÊS_VENC]],BRF_MÊS_NOTA[MÊS],0)),"")</f>
        <v>1</v>
      </c>
      <c r="S304" s="1" t="str">
        <f>IF(BRF_Boleto_Notas[[#This Row],[PAGO DIA]]="","",TEXT(BRF_Boleto_Notas[[#This Row],[PAGO DIA]],"AAAA"))</f>
        <v>2022</v>
      </c>
      <c r="T304" s="1" t="str">
        <f>UPPER(TEXT(BRF_Boleto_Notas[[#This Row],[PAGO DIA]],"MMM"))</f>
        <v>JAN</v>
      </c>
    </row>
    <row r="305" spans="1:20" x14ac:dyDescent="0.2">
      <c r="A305" s="3">
        <v>44554</v>
      </c>
      <c r="B305" s="1" t="s">
        <v>1547</v>
      </c>
      <c r="C305" s="1" t="s">
        <v>1560</v>
      </c>
      <c r="D305" s="1" t="s">
        <v>1531</v>
      </c>
      <c r="E305" s="1" t="s">
        <v>1561</v>
      </c>
      <c r="F305" s="3">
        <v>44566</v>
      </c>
      <c r="G305" s="1">
        <v>262</v>
      </c>
      <c r="H305" s="1">
        <v>391</v>
      </c>
      <c r="I305" s="4">
        <v>3900</v>
      </c>
      <c r="J305" s="1" t="s">
        <v>224</v>
      </c>
      <c r="K305" s="3">
        <v>44566</v>
      </c>
      <c r="L305" s="1" t="s">
        <v>1338</v>
      </c>
      <c r="M305" s="1" t="str">
        <f>TEXT(BRF_Boleto_Notas[[#This Row],[DATA ]],"AAAA")</f>
        <v>2021</v>
      </c>
      <c r="N305" s="1" t="str">
        <f>UPPER(TEXT(BRF_Boleto_Notas[[#This Row],[DATA ]],"MMM"))</f>
        <v>DEZ</v>
      </c>
      <c r="O305" s="1" t="str">
        <f>TEXT(BRF_Boleto_Notas[[#This Row],[DATA VENCIMENTO]],"AAAA")</f>
        <v>2022</v>
      </c>
      <c r="P305" s="1" t="str">
        <f>UPPER(TEXT(BRF_Boleto_Notas[[#This Row],[DATA VENCIMENTO]],"MMM"))</f>
        <v>JAN</v>
      </c>
      <c r="Q305" s="1" t="str">
        <f>IFERROR(INDEX(BRF_TIPO_SERV[DESCRIÇAO],MATCH(BRF_Boleto_Notas[[#This Row],[CAT]],BRF_TIPO_SERV[TIPOS DE SERV.],0)),"")</f>
        <v>HABIBS</v>
      </c>
      <c r="R305" s="1">
        <f>IFERROR(INDEX(BRF_MÊS_NOTA[NUN_MÊS],MATCH(BRF_Boleto_Notas[[#This Row],[MÊS_VENC]],BRF_MÊS_NOTA[MÊS],0)),"")</f>
        <v>1</v>
      </c>
      <c r="S305" s="1" t="str">
        <f>IF(BRF_Boleto_Notas[[#This Row],[PAGO DIA]]="","",TEXT(BRF_Boleto_Notas[[#This Row],[PAGO DIA]],"AAAA"))</f>
        <v>2022</v>
      </c>
      <c r="T305" s="1" t="str">
        <f>UPPER(TEXT(BRF_Boleto_Notas[[#This Row],[PAGO DIA]],"MMM"))</f>
        <v>JAN</v>
      </c>
    </row>
    <row r="306" spans="1:20" x14ac:dyDescent="0.2">
      <c r="A306" s="3">
        <v>44554</v>
      </c>
      <c r="B306" s="1" t="s">
        <v>1547</v>
      </c>
      <c r="C306" s="1" t="s">
        <v>1562</v>
      </c>
      <c r="D306" s="1" t="s">
        <v>1531</v>
      </c>
      <c r="E306" s="1" t="s">
        <v>1537</v>
      </c>
      <c r="F306" s="3">
        <v>44566</v>
      </c>
      <c r="G306" s="1">
        <v>263</v>
      </c>
      <c r="H306" s="1">
        <v>392</v>
      </c>
      <c r="I306" s="4">
        <v>1430</v>
      </c>
      <c r="J306" s="1" t="s">
        <v>224</v>
      </c>
      <c r="K306" s="3">
        <v>44566</v>
      </c>
      <c r="L306" s="1" t="s">
        <v>1338</v>
      </c>
      <c r="M306" s="1" t="str">
        <f>TEXT(BRF_Boleto_Notas[[#This Row],[DATA ]],"AAAA")</f>
        <v>2021</v>
      </c>
      <c r="N306" s="1" t="str">
        <f>UPPER(TEXT(BRF_Boleto_Notas[[#This Row],[DATA ]],"MMM"))</f>
        <v>DEZ</v>
      </c>
      <c r="O306" s="1" t="str">
        <f>TEXT(BRF_Boleto_Notas[[#This Row],[DATA VENCIMENTO]],"AAAA")</f>
        <v>2022</v>
      </c>
      <c r="P306" s="1" t="str">
        <f>UPPER(TEXT(BRF_Boleto_Notas[[#This Row],[DATA VENCIMENTO]],"MMM"))</f>
        <v>JAN</v>
      </c>
      <c r="Q306" s="1" t="str">
        <f>IFERROR(INDEX(BRF_TIPO_SERV[DESCRIÇAO],MATCH(BRF_Boleto_Notas[[#This Row],[CAT]],BRF_TIPO_SERV[TIPOS DE SERV.],0)),"")</f>
        <v>HABIBS</v>
      </c>
      <c r="R306" s="1">
        <f>IFERROR(INDEX(BRF_MÊS_NOTA[NUN_MÊS],MATCH(BRF_Boleto_Notas[[#This Row],[MÊS_VENC]],BRF_MÊS_NOTA[MÊS],0)),"")</f>
        <v>1</v>
      </c>
      <c r="S306" s="1" t="str">
        <f>IF(BRF_Boleto_Notas[[#This Row],[PAGO DIA]]="","",TEXT(BRF_Boleto_Notas[[#This Row],[PAGO DIA]],"AAAA"))</f>
        <v>2022</v>
      </c>
      <c r="T306" s="1" t="str">
        <f>UPPER(TEXT(BRF_Boleto_Notas[[#This Row],[PAGO DIA]],"MMM"))</f>
        <v>JAN</v>
      </c>
    </row>
    <row r="307" spans="1:20" x14ac:dyDescent="0.2">
      <c r="A307" s="3">
        <v>44554</v>
      </c>
      <c r="B307" s="1" t="s">
        <v>1547</v>
      </c>
      <c r="C307" s="1" t="s">
        <v>1563</v>
      </c>
      <c r="D307" s="1" t="s">
        <v>1531</v>
      </c>
      <c r="E307" s="1" t="s">
        <v>1564</v>
      </c>
      <c r="F307" s="3">
        <v>44566</v>
      </c>
      <c r="G307" s="1">
        <v>264</v>
      </c>
      <c r="H307" s="1">
        <v>393</v>
      </c>
      <c r="I307" s="4">
        <v>5470</v>
      </c>
      <c r="J307" s="1" t="s">
        <v>224</v>
      </c>
      <c r="K307" s="3">
        <v>44566</v>
      </c>
      <c r="L307" s="1" t="s">
        <v>1338</v>
      </c>
      <c r="M307" s="1" t="str">
        <f>TEXT(BRF_Boleto_Notas[[#This Row],[DATA ]],"AAAA")</f>
        <v>2021</v>
      </c>
      <c r="N307" s="1" t="str">
        <f>UPPER(TEXT(BRF_Boleto_Notas[[#This Row],[DATA ]],"MMM"))</f>
        <v>DEZ</v>
      </c>
      <c r="O307" s="1" t="str">
        <f>TEXT(BRF_Boleto_Notas[[#This Row],[DATA VENCIMENTO]],"AAAA")</f>
        <v>2022</v>
      </c>
      <c r="P307" s="1" t="str">
        <f>UPPER(TEXT(BRF_Boleto_Notas[[#This Row],[DATA VENCIMENTO]],"MMM"))</f>
        <v>JAN</v>
      </c>
      <c r="Q307" s="1" t="str">
        <f>IFERROR(INDEX(BRF_TIPO_SERV[DESCRIÇAO],MATCH(BRF_Boleto_Notas[[#This Row],[CAT]],BRF_TIPO_SERV[TIPOS DE SERV.],0)),"")</f>
        <v>HABIBS</v>
      </c>
      <c r="R307" s="1">
        <f>IFERROR(INDEX(BRF_MÊS_NOTA[NUN_MÊS],MATCH(BRF_Boleto_Notas[[#This Row],[MÊS_VENC]],BRF_MÊS_NOTA[MÊS],0)),"")</f>
        <v>1</v>
      </c>
      <c r="S307" s="1" t="str">
        <f>IF(BRF_Boleto_Notas[[#This Row],[PAGO DIA]]="","",TEXT(BRF_Boleto_Notas[[#This Row],[PAGO DIA]],"AAAA"))</f>
        <v>2022</v>
      </c>
      <c r="T307" s="1" t="str">
        <f>UPPER(TEXT(BRF_Boleto_Notas[[#This Row],[PAGO DIA]],"MMM"))</f>
        <v>JAN</v>
      </c>
    </row>
    <row r="308" spans="1:20" x14ac:dyDescent="0.2">
      <c r="A308" s="3">
        <v>44554</v>
      </c>
      <c r="B308" s="1" t="s">
        <v>1547</v>
      </c>
      <c r="C308" s="1" t="s">
        <v>1567</v>
      </c>
      <c r="D308" s="1" t="s">
        <v>1531</v>
      </c>
      <c r="E308" s="1" t="s">
        <v>1568</v>
      </c>
      <c r="F308" s="3">
        <v>44566</v>
      </c>
      <c r="G308" s="1">
        <v>267</v>
      </c>
      <c r="H308" s="1">
        <v>395</v>
      </c>
      <c r="I308" s="4">
        <v>4474</v>
      </c>
      <c r="J308" s="1" t="s">
        <v>224</v>
      </c>
      <c r="K308" s="3">
        <v>44566</v>
      </c>
      <c r="L308" s="1" t="s">
        <v>1338</v>
      </c>
      <c r="M308" s="1" t="str">
        <f>TEXT(BRF_Boleto_Notas[[#This Row],[DATA ]],"AAAA")</f>
        <v>2021</v>
      </c>
      <c r="N308" s="1" t="str">
        <f>UPPER(TEXT(BRF_Boleto_Notas[[#This Row],[DATA ]],"MMM"))</f>
        <v>DEZ</v>
      </c>
      <c r="O308" s="1" t="str">
        <f>TEXT(BRF_Boleto_Notas[[#This Row],[DATA VENCIMENTO]],"AAAA")</f>
        <v>2022</v>
      </c>
      <c r="P308" s="1" t="str">
        <f>UPPER(TEXT(BRF_Boleto_Notas[[#This Row],[DATA VENCIMENTO]],"MMM"))</f>
        <v>JAN</v>
      </c>
      <c r="Q308" s="1" t="str">
        <f>IFERROR(INDEX(BRF_TIPO_SERV[DESCRIÇAO],MATCH(BRF_Boleto_Notas[[#This Row],[CAT]],BRF_TIPO_SERV[TIPOS DE SERV.],0)),"")</f>
        <v>HABIBS</v>
      </c>
      <c r="R308" s="1">
        <f>IFERROR(INDEX(BRF_MÊS_NOTA[NUN_MÊS],MATCH(BRF_Boleto_Notas[[#This Row],[MÊS_VENC]],BRF_MÊS_NOTA[MÊS],0)),"")</f>
        <v>1</v>
      </c>
      <c r="S308" s="1" t="str">
        <f>IF(BRF_Boleto_Notas[[#This Row],[PAGO DIA]]="","",TEXT(BRF_Boleto_Notas[[#This Row],[PAGO DIA]],"AAAA"))</f>
        <v>2022</v>
      </c>
      <c r="T308" s="1" t="str">
        <f>UPPER(TEXT(BRF_Boleto_Notas[[#This Row],[PAGO DIA]],"MMM"))</f>
        <v>JAN</v>
      </c>
    </row>
    <row r="309" spans="1:20" x14ac:dyDescent="0.2">
      <c r="A309" s="3">
        <v>44554</v>
      </c>
      <c r="B309" s="1" t="s">
        <v>1547</v>
      </c>
      <c r="C309" s="1" t="s">
        <v>1569</v>
      </c>
      <c r="D309" s="1" t="s">
        <v>1531</v>
      </c>
      <c r="E309" s="1" t="s">
        <v>1570</v>
      </c>
      <c r="F309" s="3">
        <v>44566</v>
      </c>
      <c r="G309" s="1">
        <v>268</v>
      </c>
      <c r="H309" s="1">
        <v>396</v>
      </c>
      <c r="I309" s="4">
        <v>940</v>
      </c>
      <c r="J309" s="1" t="s">
        <v>224</v>
      </c>
      <c r="K309" s="3">
        <v>44566</v>
      </c>
      <c r="L309" s="1" t="s">
        <v>1338</v>
      </c>
      <c r="M309" s="1" t="str">
        <f>TEXT(BRF_Boleto_Notas[[#This Row],[DATA ]],"AAAA")</f>
        <v>2021</v>
      </c>
      <c r="N309" s="1" t="str">
        <f>UPPER(TEXT(BRF_Boleto_Notas[[#This Row],[DATA ]],"MMM"))</f>
        <v>DEZ</v>
      </c>
      <c r="O309" s="1" t="str">
        <f>TEXT(BRF_Boleto_Notas[[#This Row],[DATA VENCIMENTO]],"AAAA")</f>
        <v>2022</v>
      </c>
      <c r="P309" s="1" t="str">
        <f>UPPER(TEXT(BRF_Boleto_Notas[[#This Row],[DATA VENCIMENTO]],"MMM"))</f>
        <v>JAN</v>
      </c>
      <c r="Q309" s="1" t="str">
        <f>IFERROR(INDEX(BRF_TIPO_SERV[DESCRIÇAO],MATCH(BRF_Boleto_Notas[[#This Row],[CAT]],BRF_TIPO_SERV[TIPOS DE SERV.],0)),"")</f>
        <v>HABIBS</v>
      </c>
      <c r="R309" s="1">
        <f>IFERROR(INDEX(BRF_MÊS_NOTA[NUN_MÊS],MATCH(BRF_Boleto_Notas[[#This Row],[MÊS_VENC]],BRF_MÊS_NOTA[MÊS],0)),"")</f>
        <v>1</v>
      </c>
      <c r="S309" s="1" t="str">
        <f>IF(BRF_Boleto_Notas[[#This Row],[PAGO DIA]]="","",TEXT(BRF_Boleto_Notas[[#This Row],[PAGO DIA]],"AAAA"))</f>
        <v>2022</v>
      </c>
      <c r="T309" s="1" t="str">
        <f>UPPER(TEXT(BRF_Boleto_Notas[[#This Row],[PAGO DIA]],"MMM"))</f>
        <v>JAN</v>
      </c>
    </row>
    <row r="310" spans="1:20" x14ac:dyDescent="0.2">
      <c r="A310" s="3">
        <v>44554</v>
      </c>
      <c r="B310" s="1" t="s">
        <v>1547</v>
      </c>
      <c r="C310" s="1" t="s">
        <v>1571</v>
      </c>
      <c r="D310" s="1" t="s">
        <v>1531</v>
      </c>
      <c r="E310" s="1" t="s">
        <v>1572</v>
      </c>
      <c r="F310" s="3">
        <v>44566</v>
      </c>
      <c r="G310" s="1">
        <v>269</v>
      </c>
      <c r="H310" s="1">
        <v>397</v>
      </c>
      <c r="I310" s="4">
        <v>4920</v>
      </c>
      <c r="J310" s="1" t="s">
        <v>224</v>
      </c>
      <c r="K310" s="3">
        <v>44566</v>
      </c>
      <c r="L310" s="1" t="s">
        <v>1338</v>
      </c>
      <c r="M310" s="1" t="str">
        <f>TEXT(BRF_Boleto_Notas[[#This Row],[DATA ]],"AAAA")</f>
        <v>2021</v>
      </c>
      <c r="N310" s="1" t="str">
        <f>UPPER(TEXT(BRF_Boleto_Notas[[#This Row],[DATA ]],"MMM"))</f>
        <v>DEZ</v>
      </c>
      <c r="O310" s="1" t="str">
        <f>TEXT(BRF_Boleto_Notas[[#This Row],[DATA VENCIMENTO]],"AAAA")</f>
        <v>2022</v>
      </c>
      <c r="P310" s="1" t="str">
        <f>UPPER(TEXT(BRF_Boleto_Notas[[#This Row],[DATA VENCIMENTO]],"MMM"))</f>
        <v>JAN</v>
      </c>
      <c r="Q310" s="1" t="str">
        <f>IFERROR(INDEX(BRF_TIPO_SERV[DESCRIÇAO],MATCH(BRF_Boleto_Notas[[#This Row],[CAT]],BRF_TIPO_SERV[TIPOS DE SERV.],0)),"")</f>
        <v>HABIBS</v>
      </c>
      <c r="R310" s="1">
        <f>IFERROR(INDEX(BRF_MÊS_NOTA[NUN_MÊS],MATCH(BRF_Boleto_Notas[[#This Row],[MÊS_VENC]],BRF_MÊS_NOTA[MÊS],0)),"")</f>
        <v>1</v>
      </c>
      <c r="S310" s="1" t="str">
        <f>IF(BRF_Boleto_Notas[[#This Row],[PAGO DIA]]="","",TEXT(BRF_Boleto_Notas[[#This Row],[PAGO DIA]],"AAAA"))</f>
        <v>2022</v>
      </c>
      <c r="T310" s="1" t="str">
        <f>UPPER(TEXT(BRF_Boleto_Notas[[#This Row],[PAGO DIA]],"MMM"))</f>
        <v>JAN</v>
      </c>
    </row>
    <row r="311" spans="1:20" x14ac:dyDescent="0.2">
      <c r="A311" s="3">
        <v>44554</v>
      </c>
      <c r="B311" s="1" t="s">
        <v>1547</v>
      </c>
      <c r="C311" s="1" t="s">
        <v>1573</v>
      </c>
      <c r="D311" s="1" t="s">
        <v>1531</v>
      </c>
      <c r="E311" s="1" t="s">
        <v>1574</v>
      </c>
      <c r="F311" s="3">
        <v>44566</v>
      </c>
      <c r="G311" s="1">
        <v>270</v>
      </c>
      <c r="H311" s="1">
        <v>398</v>
      </c>
      <c r="I311" s="4">
        <v>760</v>
      </c>
      <c r="J311" s="1" t="s">
        <v>224</v>
      </c>
      <c r="K311" s="3">
        <v>44566</v>
      </c>
      <c r="L311" s="1" t="s">
        <v>1338</v>
      </c>
      <c r="M311" s="1" t="str">
        <f>TEXT(BRF_Boleto_Notas[[#This Row],[DATA ]],"AAAA")</f>
        <v>2021</v>
      </c>
      <c r="N311" s="1" t="str">
        <f>UPPER(TEXT(BRF_Boleto_Notas[[#This Row],[DATA ]],"MMM"))</f>
        <v>DEZ</v>
      </c>
      <c r="O311" s="1" t="str">
        <f>TEXT(BRF_Boleto_Notas[[#This Row],[DATA VENCIMENTO]],"AAAA")</f>
        <v>2022</v>
      </c>
      <c r="P311" s="1" t="str">
        <f>UPPER(TEXT(BRF_Boleto_Notas[[#This Row],[DATA VENCIMENTO]],"MMM"))</f>
        <v>JAN</v>
      </c>
      <c r="Q311" s="1" t="str">
        <f>IFERROR(INDEX(BRF_TIPO_SERV[DESCRIÇAO],MATCH(BRF_Boleto_Notas[[#This Row],[CAT]],BRF_TIPO_SERV[TIPOS DE SERV.],0)),"")</f>
        <v>HABIBS</v>
      </c>
      <c r="R311" s="1">
        <f>IFERROR(INDEX(BRF_MÊS_NOTA[NUN_MÊS],MATCH(BRF_Boleto_Notas[[#This Row],[MÊS_VENC]],BRF_MÊS_NOTA[MÊS],0)),"")</f>
        <v>1</v>
      </c>
      <c r="S311" s="1" t="str">
        <f>IF(BRF_Boleto_Notas[[#This Row],[PAGO DIA]]="","",TEXT(BRF_Boleto_Notas[[#This Row],[PAGO DIA]],"AAAA"))</f>
        <v>2022</v>
      </c>
      <c r="T311" s="1" t="str">
        <f>UPPER(TEXT(BRF_Boleto_Notas[[#This Row],[PAGO DIA]],"MMM"))</f>
        <v>JAN</v>
      </c>
    </row>
    <row r="312" spans="1:20" x14ac:dyDescent="0.2">
      <c r="A312" s="3">
        <v>44554</v>
      </c>
      <c r="B312" s="1" t="s">
        <v>1547</v>
      </c>
      <c r="C312" s="1" t="s">
        <v>1575</v>
      </c>
      <c r="D312" s="1" t="s">
        <v>1531</v>
      </c>
      <c r="E312" s="1" t="s">
        <v>1576</v>
      </c>
      <c r="F312" s="3">
        <v>44566</v>
      </c>
      <c r="G312" s="1">
        <v>272</v>
      </c>
      <c r="H312" s="1">
        <v>399</v>
      </c>
      <c r="I312" s="4">
        <v>4194</v>
      </c>
      <c r="J312" s="1" t="s">
        <v>224</v>
      </c>
      <c r="K312" s="3">
        <v>44566</v>
      </c>
      <c r="L312" s="1" t="s">
        <v>1338</v>
      </c>
      <c r="M312" s="1" t="str">
        <f>TEXT(BRF_Boleto_Notas[[#This Row],[DATA ]],"AAAA")</f>
        <v>2021</v>
      </c>
      <c r="N312" s="1" t="str">
        <f>UPPER(TEXT(BRF_Boleto_Notas[[#This Row],[DATA ]],"MMM"))</f>
        <v>DEZ</v>
      </c>
      <c r="O312" s="1" t="str">
        <f>TEXT(BRF_Boleto_Notas[[#This Row],[DATA VENCIMENTO]],"AAAA")</f>
        <v>2022</v>
      </c>
      <c r="P312" s="1" t="str">
        <f>UPPER(TEXT(BRF_Boleto_Notas[[#This Row],[DATA VENCIMENTO]],"MMM"))</f>
        <v>JAN</v>
      </c>
      <c r="Q312" s="1" t="str">
        <f>IFERROR(INDEX(BRF_TIPO_SERV[DESCRIÇAO],MATCH(BRF_Boleto_Notas[[#This Row],[CAT]],BRF_TIPO_SERV[TIPOS DE SERV.],0)),"")</f>
        <v>HABIBS</v>
      </c>
      <c r="R312" s="1">
        <f>IFERROR(INDEX(BRF_MÊS_NOTA[NUN_MÊS],MATCH(BRF_Boleto_Notas[[#This Row],[MÊS_VENC]],BRF_MÊS_NOTA[MÊS],0)),"")</f>
        <v>1</v>
      </c>
      <c r="S312" s="1" t="str">
        <f>IF(BRF_Boleto_Notas[[#This Row],[PAGO DIA]]="","",TEXT(BRF_Boleto_Notas[[#This Row],[PAGO DIA]],"AAAA"))</f>
        <v>2022</v>
      </c>
      <c r="T312" s="1" t="str">
        <f>UPPER(TEXT(BRF_Boleto_Notas[[#This Row],[PAGO DIA]],"MMM"))</f>
        <v>JAN</v>
      </c>
    </row>
    <row r="313" spans="1:20" x14ac:dyDescent="0.2">
      <c r="A313" s="3">
        <v>44554</v>
      </c>
      <c r="B313" s="1" t="s">
        <v>1547</v>
      </c>
      <c r="C313" s="1" t="s">
        <v>1577</v>
      </c>
      <c r="D313" s="1" t="s">
        <v>1531</v>
      </c>
      <c r="E313" s="1" t="s">
        <v>1539</v>
      </c>
      <c r="F313" s="3">
        <v>44566</v>
      </c>
      <c r="G313" s="1">
        <v>273</v>
      </c>
      <c r="H313" s="1">
        <v>400</v>
      </c>
      <c r="I313" s="4">
        <v>2475</v>
      </c>
      <c r="J313" s="1" t="s">
        <v>224</v>
      </c>
      <c r="K313" s="3">
        <v>44566</v>
      </c>
      <c r="L313" s="1" t="s">
        <v>1338</v>
      </c>
      <c r="M313" s="1" t="str">
        <f>TEXT(BRF_Boleto_Notas[[#This Row],[DATA ]],"AAAA")</f>
        <v>2021</v>
      </c>
      <c r="N313" s="1" t="str">
        <f>UPPER(TEXT(BRF_Boleto_Notas[[#This Row],[DATA ]],"MMM"))</f>
        <v>DEZ</v>
      </c>
      <c r="O313" s="1" t="str">
        <f>TEXT(BRF_Boleto_Notas[[#This Row],[DATA VENCIMENTO]],"AAAA")</f>
        <v>2022</v>
      </c>
      <c r="P313" s="1" t="str">
        <f>UPPER(TEXT(BRF_Boleto_Notas[[#This Row],[DATA VENCIMENTO]],"MMM"))</f>
        <v>JAN</v>
      </c>
      <c r="Q313" s="1" t="str">
        <f>IFERROR(INDEX(BRF_TIPO_SERV[DESCRIÇAO],MATCH(BRF_Boleto_Notas[[#This Row],[CAT]],BRF_TIPO_SERV[TIPOS DE SERV.],0)),"")</f>
        <v>HABIBS</v>
      </c>
      <c r="R313" s="1">
        <f>IFERROR(INDEX(BRF_MÊS_NOTA[NUN_MÊS],MATCH(BRF_Boleto_Notas[[#This Row],[MÊS_VENC]],BRF_MÊS_NOTA[MÊS],0)),"")</f>
        <v>1</v>
      </c>
      <c r="S313" s="1" t="str">
        <f>IF(BRF_Boleto_Notas[[#This Row],[PAGO DIA]]="","",TEXT(BRF_Boleto_Notas[[#This Row],[PAGO DIA]],"AAAA"))</f>
        <v>2022</v>
      </c>
      <c r="T313" s="1" t="str">
        <f>UPPER(TEXT(BRF_Boleto_Notas[[#This Row],[PAGO DIA]],"MMM"))</f>
        <v>JAN</v>
      </c>
    </row>
    <row r="314" spans="1:20" x14ac:dyDescent="0.2">
      <c r="A314" s="3">
        <v>44554</v>
      </c>
      <c r="B314" s="1" t="s">
        <v>1547</v>
      </c>
      <c r="C314" s="1" t="s">
        <v>1544</v>
      </c>
      <c r="D314" s="1" t="s">
        <v>1531</v>
      </c>
      <c r="E314" s="1" t="s">
        <v>1545</v>
      </c>
      <c r="F314" s="3">
        <v>44566</v>
      </c>
      <c r="G314" s="1">
        <v>274</v>
      </c>
      <c r="H314" s="1">
        <v>401</v>
      </c>
      <c r="I314" s="4">
        <v>3580</v>
      </c>
      <c r="J314" s="1" t="s">
        <v>224</v>
      </c>
      <c r="K314" s="3">
        <v>44566</v>
      </c>
      <c r="L314" s="1" t="s">
        <v>1338</v>
      </c>
      <c r="M314" s="1" t="str">
        <f>TEXT(BRF_Boleto_Notas[[#This Row],[DATA ]],"AAAA")</f>
        <v>2021</v>
      </c>
      <c r="N314" s="1" t="str">
        <f>UPPER(TEXT(BRF_Boleto_Notas[[#This Row],[DATA ]],"MMM"))</f>
        <v>DEZ</v>
      </c>
      <c r="O314" s="1" t="str">
        <f>TEXT(BRF_Boleto_Notas[[#This Row],[DATA VENCIMENTO]],"AAAA")</f>
        <v>2022</v>
      </c>
      <c r="P314" s="1" t="str">
        <f>UPPER(TEXT(BRF_Boleto_Notas[[#This Row],[DATA VENCIMENTO]],"MMM"))</f>
        <v>JAN</v>
      </c>
      <c r="Q314" s="1" t="str">
        <f>IFERROR(INDEX(BRF_TIPO_SERV[DESCRIÇAO],MATCH(BRF_Boleto_Notas[[#This Row],[CAT]],BRF_TIPO_SERV[TIPOS DE SERV.],0)),"")</f>
        <v>HABIBS</v>
      </c>
      <c r="R314" s="1">
        <f>IFERROR(INDEX(BRF_MÊS_NOTA[NUN_MÊS],MATCH(BRF_Boleto_Notas[[#This Row],[MÊS_VENC]],BRF_MÊS_NOTA[MÊS],0)),"")</f>
        <v>1</v>
      </c>
      <c r="S314" s="1" t="str">
        <f>IF(BRF_Boleto_Notas[[#This Row],[PAGO DIA]]="","",TEXT(BRF_Boleto_Notas[[#This Row],[PAGO DIA]],"AAAA"))</f>
        <v>2022</v>
      </c>
      <c r="T314" s="1" t="str">
        <f>UPPER(TEXT(BRF_Boleto_Notas[[#This Row],[PAGO DIA]],"MMM"))</f>
        <v>JAN</v>
      </c>
    </row>
    <row r="315" spans="1:20" x14ac:dyDescent="0.2">
      <c r="A315" s="3">
        <v>44554</v>
      </c>
      <c r="B315" s="1" t="s">
        <v>1547</v>
      </c>
      <c r="C315" s="1" t="s">
        <v>1579</v>
      </c>
      <c r="D315" s="1" t="s">
        <v>1128</v>
      </c>
      <c r="E315" s="1" t="s">
        <v>681</v>
      </c>
      <c r="F315" s="3">
        <v>44566</v>
      </c>
      <c r="G315" s="1">
        <v>275</v>
      </c>
      <c r="H315" s="1">
        <v>402</v>
      </c>
      <c r="I315" s="4">
        <v>1870</v>
      </c>
      <c r="J315" s="1" t="s">
        <v>224</v>
      </c>
      <c r="K315" s="3">
        <v>44566</v>
      </c>
      <c r="L315" s="1" t="s">
        <v>1338</v>
      </c>
      <c r="M315" s="1" t="str">
        <f>TEXT(BRF_Boleto_Notas[[#This Row],[DATA ]],"AAAA")</f>
        <v>2021</v>
      </c>
      <c r="N315" s="1" t="str">
        <f>UPPER(TEXT(BRF_Boleto_Notas[[#This Row],[DATA ]],"MMM"))</f>
        <v>DEZ</v>
      </c>
      <c r="O315" s="1" t="str">
        <f>TEXT(BRF_Boleto_Notas[[#This Row],[DATA VENCIMENTO]],"AAAA")</f>
        <v>2022</v>
      </c>
      <c r="P315" s="1" t="str">
        <f>UPPER(TEXT(BRF_Boleto_Notas[[#This Row],[DATA VENCIMENTO]],"MMM"))</f>
        <v>JAN</v>
      </c>
      <c r="Q315" s="1" t="str">
        <f>IFERROR(INDEX(BRF_TIPO_SERV[DESCRIÇAO],MATCH(BRF_Boleto_Notas[[#This Row],[CAT]],BRF_TIPO_SERV[TIPOS DE SERV.],0)),"")</f>
        <v>HABIBS</v>
      </c>
      <c r="R315" s="1">
        <f>IFERROR(INDEX(BRF_MÊS_NOTA[NUN_MÊS],MATCH(BRF_Boleto_Notas[[#This Row],[MÊS_VENC]],BRF_MÊS_NOTA[MÊS],0)),"")</f>
        <v>1</v>
      </c>
      <c r="S315" s="1" t="str">
        <f>IF(BRF_Boleto_Notas[[#This Row],[PAGO DIA]]="","",TEXT(BRF_Boleto_Notas[[#This Row],[PAGO DIA]],"AAAA"))</f>
        <v>2022</v>
      </c>
      <c r="T315" s="1" t="str">
        <f>UPPER(TEXT(BRF_Boleto_Notas[[#This Row],[PAGO DIA]],"MMM"))</f>
        <v>JAN</v>
      </c>
    </row>
    <row r="316" spans="1:20" x14ac:dyDescent="0.2">
      <c r="A316" s="3">
        <v>44554</v>
      </c>
      <c r="B316" s="1" t="s">
        <v>1547</v>
      </c>
      <c r="C316" s="1" t="s">
        <v>1565</v>
      </c>
      <c r="D316" s="1" t="s">
        <v>1531</v>
      </c>
      <c r="E316" s="1" t="s">
        <v>1566</v>
      </c>
      <c r="F316" s="3">
        <v>44566</v>
      </c>
      <c r="G316" s="1">
        <v>276</v>
      </c>
      <c r="H316" s="1">
        <v>405</v>
      </c>
      <c r="I316" s="4">
        <v>4808.6099999999997</v>
      </c>
      <c r="J316" s="1" t="s">
        <v>224</v>
      </c>
      <c r="K316" s="3">
        <v>44566</v>
      </c>
      <c r="L316" s="1" t="s">
        <v>1338</v>
      </c>
      <c r="M316" s="1" t="str">
        <f>TEXT(BRF_Boleto_Notas[[#This Row],[DATA ]],"AAAA")</f>
        <v>2021</v>
      </c>
      <c r="N316" s="1" t="str">
        <f>UPPER(TEXT(BRF_Boleto_Notas[[#This Row],[DATA ]],"MMM"))</f>
        <v>DEZ</v>
      </c>
      <c r="O316" s="1" t="str">
        <f>TEXT(BRF_Boleto_Notas[[#This Row],[DATA VENCIMENTO]],"AAAA")</f>
        <v>2022</v>
      </c>
      <c r="P316" s="1" t="str">
        <f>UPPER(TEXT(BRF_Boleto_Notas[[#This Row],[DATA VENCIMENTO]],"MMM"))</f>
        <v>JAN</v>
      </c>
      <c r="Q316" s="1" t="str">
        <f>IFERROR(INDEX(BRF_TIPO_SERV[DESCRIÇAO],MATCH(BRF_Boleto_Notas[[#This Row],[CAT]],BRF_TIPO_SERV[TIPOS DE SERV.],0)),"")</f>
        <v>HABIBS</v>
      </c>
      <c r="R316" s="1">
        <f>IFERROR(INDEX(BRF_MÊS_NOTA[NUN_MÊS],MATCH(BRF_Boleto_Notas[[#This Row],[MÊS_VENC]],BRF_MÊS_NOTA[MÊS],0)),"")</f>
        <v>1</v>
      </c>
      <c r="S316" s="1" t="str">
        <f>IF(BRF_Boleto_Notas[[#This Row],[PAGO DIA]]="","",TEXT(BRF_Boleto_Notas[[#This Row],[PAGO DIA]],"AAAA"))</f>
        <v>2022</v>
      </c>
      <c r="T316" s="1" t="str">
        <f>UPPER(TEXT(BRF_Boleto_Notas[[#This Row],[PAGO DIA]],"MMM"))</f>
        <v>JAN</v>
      </c>
    </row>
    <row r="317" spans="1:20" x14ac:dyDescent="0.2">
      <c r="A317" s="3">
        <v>44550</v>
      </c>
      <c r="B317" s="1" t="s">
        <v>1534</v>
      </c>
      <c r="C317" s="1" t="s">
        <v>1761</v>
      </c>
      <c r="D317" s="1" t="s">
        <v>1531</v>
      </c>
      <c r="E317" s="1" t="s">
        <v>1539</v>
      </c>
      <c r="F317" s="3">
        <v>44571</v>
      </c>
      <c r="G317" s="1" t="s">
        <v>1762</v>
      </c>
      <c r="H317" s="1">
        <v>374</v>
      </c>
      <c r="I317" s="4">
        <v>400</v>
      </c>
      <c r="J317" s="1" t="s">
        <v>224</v>
      </c>
      <c r="K317" s="3">
        <v>44571</v>
      </c>
      <c r="L317" s="1" t="s">
        <v>1338</v>
      </c>
      <c r="M317" s="1" t="str">
        <f>TEXT(BRF_Boleto_Notas[[#This Row],[DATA ]],"AAAA")</f>
        <v>2021</v>
      </c>
      <c r="N317" s="1" t="str">
        <f>UPPER(TEXT(BRF_Boleto_Notas[[#This Row],[DATA ]],"MMM"))</f>
        <v>DEZ</v>
      </c>
      <c r="O317" s="1" t="str">
        <f>TEXT(BRF_Boleto_Notas[[#This Row],[DATA VENCIMENTO]],"AAAA")</f>
        <v>2022</v>
      </c>
      <c r="P317" s="1" t="str">
        <f>UPPER(TEXT(BRF_Boleto_Notas[[#This Row],[DATA VENCIMENTO]],"MMM"))</f>
        <v>JAN</v>
      </c>
      <c r="Q317" s="1" t="str">
        <f>IFERROR(INDEX(BRF_TIPO_SERV[DESCRIÇAO],MATCH(BRF_Boleto_Notas[[#This Row],[CAT]],BRF_TIPO_SERV[TIPOS DE SERV.],0)),"")</f>
        <v>FRETE EXTRAS</v>
      </c>
      <c r="R317" s="1">
        <f>IFERROR(INDEX(BRF_MÊS_NOTA[NUN_MÊS],MATCH(BRF_Boleto_Notas[[#This Row],[MÊS_VENC]],BRF_MÊS_NOTA[MÊS],0)),"")</f>
        <v>1</v>
      </c>
      <c r="S317" s="1" t="str">
        <f>IF(BRF_Boleto_Notas[[#This Row],[PAGO DIA]]="","",TEXT(BRF_Boleto_Notas[[#This Row],[PAGO DIA]],"AAAA"))</f>
        <v>2022</v>
      </c>
      <c r="T317" s="1" t="str">
        <f>UPPER(TEXT(BRF_Boleto_Notas[[#This Row],[PAGO DIA]],"MMM"))</f>
        <v>JAN</v>
      </c>
    </row>
    <row r="318" spans="1:20" x14ac:dyDescent="0.2">
      <c r="A318" s="3">
        <v>44550</v>
      </c>
      <c r="B318" s="1" t="s">
        <v>1534</v>
      </c>
      <c r="C318" s="1" t="s">
        <v>1763</v>
      </c>
      <c r="D318" s="1" t="s">
        <v>1531</v>
      </c>
      <c r="E318" s="1" t="s">
        <v>1576</v>
      </c>
      <c r="F318" s="3">
        <v>44571</v>
      </c>
      <c r="G318" s="1" t="s">
        <v>1764</v>
      </c>
      <c r="H318" s="1">
        <v>375</v>
      </c>
      <c r="I318" s="4">
        <v>400</v>
      </c>
      <c r="J318" s="1" t="s">
        <v>224</v>
      </c>
      <c r="K318" s="3">
        <v>44571</v>
      </c>
      <c r="L318" s="1" t="s">
        <v>1338</v>
      </c>
      <c r="M318" s="1" t="str">
        <f>TEXT(BRF_Boleto_Notas[[#This Row],[DATA ]],"AAAA")</f>
        <v>2021</v>
      </c>
      <c r="N318" s="1" t="str">
        <f>UPPER(TEXT(BRF_Boleto_Notas[[#This Row],[DATA ]],"MMM"))</f>
        <v>DEZ</v>
      </c>
      <c r="O318" s="1" t="str">
        <f>TEXT(BRF_Boleto_Notas[[#This Row],[DATA VENCIMENTO]],"AAAA")</f>
        <v>2022</v>
      </c>
      <c r="P318" s="1" t="str">
        <f>UPPER(TEXT(BRF_Boleto_Notas[[#This Row],[DATA VENCIMENTO]],"MMM"))</f>
        <v>JAN</v>
      </c>
      <c r="Q318" s="1" t="str">
        <f>IFERROR(INDEX(BRF_TIPO_SERV[DESCRIÇAO],MATCH(BRF_Boleto_Notas[[#This Row],[CAT]],BRF_TIPO_SERV[TIPOS DE SERV.],0)),"")</f>
        <v>FRETE EXTRAS</v>
      </c>
      <c r="R318" s="1">
        <f>IFERROR(INDEX(BRF_MÊS_NOTA[NUN_MÊS],MATCH(BRF_Boleto_Notas[[#This Row],[MÊS_VENC]],BRF_MÊS_NOTA[MÊS],0)),"")</f>
        <v>1</v>
      </c>
      <c r="S318" s="1" t="str">
        <f>IF(BRF_Boleto_Notas[[#This Row],[PAGO DIA]]="","",TEXT(BRF_Boleto_Notas[[#This Row],[PAGO DIA]],"AAAA"))</f>
        <v>2022</v>
      </c>
      <c r="T318" s="1" t="str">
        <f>UPPER(TEXT(BRF_Boleto_Notas[[#This Row],[PAGO DIA]],"MMM"))</f>
        <v>JAN</v>
      </c>
    </row>
    <row r="319" spans="1:20" x14ac:dyDescent="0.2">
      <c r="A319" s="3">
        <v>44550</v>
      </c>
      <c r="B319" s="1" t="s">
        <v>1534</v>
      </c>
      <c r="C319" s="1" t="s">
        <v>1765</v>
      </c>
      <c r="D319" s="1" t="s">
        <v>1531</v>
      </c>
      <c r="E319" s="1" t="s">
        <v>1564</v>
      </c>
      <c r="F319" s="3">
        <v>44571</v>
      </c>
      <c r="G319" s="1" t="s">
        <v>1766</v>
      </c>
      <c r="H319" s="1">
        <v>376</v>
      </c>
      <c r="I319" s="4">
        <v>250</v>
      </c>
      <c r="J319" s="1" t="s">
        <v>224</v>
      </c>
      <c r="K319" s="3">
        <v>44571</v>
      </c>
      <c r="L319" s="1" t="s">
        <v>1338</v>
      </c>
      <c r="M319" s="1" t="str">
        <f>TEXT(BRF_Boleto_Notas[[#This Row],[DATA ]],"AAAA")</f>
        <v>2021</v>
      </c>
      <c r="N319" s="1" t="str">
        <f>UPPER(TEXT(BRF_Boleto_Notas[[#This Row],[DATA ]],"MMM"))</f>
        <v>DEZ</v>
      </c>
      <c r="O319" s="1" t="str">
        <f>TEXT(BRF_Boleto_Notas[[#This Row],[DATA VENCIMENTO]],"AAAA")</f>
        <v>2022</v>
      </c>
      <c r="P319" s="1" t="str">
        <f>UPPER(TEXT(BRF_Boleto_Notas[[#This Row],[DATA VENCIMENTO]],"MMM"))</f>
        <v>JAN</v>
      </c>
      <c r="Q319" s="1" t="str">
        <f>IFERROR(INDEX(BRF_TIPO_SERV[DESCRIÇAO],MATCH(BRF_Boleto_Notas[[#This Row],[CAT]],BRF_TIPO_SERV[TIPOS DE SERV.],0)),"")</f>
        <v>FRETE EXTRAS</v>
      </c>
      <c r="R319" s="1">
        <f>IFERROR(INDEX(BRF_MÊS_NOTA[NUN_MÊS],MATCH(BRF_Boleto_Notas[[#This Row],[MÊS_VENC]],BRF_MÊS_NOTA[MÊS],0)),"")</f>
        <v>1</v>
      </c>
      <c r="S319" s="1" t="str">
        <f>IF(BRF_Boleto_Notas[[#This Row],[PAGO DIA]]="","",TEXT(BRF_Boleto_Notas[[#This Row],[PAGO DIA]],"AAAA"))</f>
        <v>2022</v>
      </c>
      <c r="T319" s="1" t="str">
        <f>UPPER(TEXT(BRF_Boleto_Notas[[#This Row],[PAGO DIA]],"MMM"))</f>
        <v>JAN</v>
      </c>
    </row>
    <row r="320" spans="1:20" x14ac:dyDescent="0.2">
      <c r="A320" s="3">
        <v>44550</v>
      </c>
      <c r="B320" s="1" t="s">
        <v>1529</v>
      </c>
      <c r="C320" s="1" t="s">
        <v>2304</v>
      </c>
      <c r="D320" s="1" t="s">
        <v>1531</v>
      </c>
      <c r="E320" s="1" t="s">
        <v>94</v>
      </c>
      <c r="F320" s="3">
        <v>44571</v>
      </c>
      <c r="G320" s="1" t="s">
        <v>1767</v>
      </c>
      <c r="H320" s="1">
        <v>377</v>
      </c>
      <c r="I320" s="4">
        <v>2500</v>
      </c>
      <c r="J320" s="1" t="s">
        <v>224</v>
      </c>
      <c r="K320" s="3">
        <v>44571</v>
      </c>
      <c r="L320" s="1" t="s">
        <v>1338</v>
      </c>
      <c r="M320" s="1" t="str">
        <f>TEXT(BRF_Boleto_Notas[[#This Row],[DATA ]],"AAAA")</f>
        <v>2021</v>
      </c>
      <c r="N320" s="1" t="str">
        <f>UPPER(TEXT(BRF_Boleto_Notas[[#This Row],[DATA ]],"MMM"))</f>
        <v>DEZ</v>
      </c>
      <c r="O320" s="1" t="str">
        <f>TEXT(BRF_Boleto_Notas[[#This Row],[DATA VENCIMENTO]],"AAAA")</f>
        <v>2022</v>
      </c>
      <c r="P320" s="1" t="str">
        <f>UPPER(TEXT(BRF_Boleto_Notas[[#This Row],[DATA VENCIMENTO]],"MMM"))</f>
        <v>JAN</v>
      </c>
      <c r="Q320" s="1" t="str">
        <f>IFERROR(INDEX(BRF_TIPO_SERV[DESCRIÇAO],MATCH(BRF_Boleto_Notas[[#This Row],[CAT]],BRF_TIPO_SERV[TIPOS DE SERV.],0)),"")</f>
        <v>VIAGEM</v>
      </c>
      <c r="R320" s="1">
        <f>IFERROR(INDEX(BRF_MÊS_NOTA[NUN_MÊS],MATCH(BRF_Boleto_Notas[[#This Row],[MÊS_VENC]],BRF_MÊS_NOTA[MÊS],0)),"")</f>
        <v>1</v>
      </c>
      <c r="S320" s="1" t="str">
        <f>IF(BRF_Boleto_Notas[[#This Row],[PAGO DIA]]="","",TEXT(BRF_Boleto_Notas[[#This Row],[PAGO DIA]],"AAAA"))</f>
        <v>2022</v>
      </c>
      <c r="T320" s="1" t="str">
        <f>UPPER(TEXT(BRF_Boleto_Notas[[#This Row],[PAGO DIA]],"MMM"))</f>
        <v>JAN</v>
      </c>
    </row>
    <row r="321" spans="1:20" x14ac:dyDescent="0.2">
      <c r="A321" s="3">
        <v>44550</v>
      </c>
      <c r="B321" s="1" t="s">
        <v>1529</v>
      </c>
      <c r="C321" s="1" t="s">
        <v>2304</v>
      </c>
      <c r="D321" s="1" t="s">
        <v>1531</v>
      </c>
      <c r="E321" s="1" t="s">
        <v>94</v>
      </c>
      <c r="F321" s="3">
        <v>44571</v>
      </c>
      <c r="G321" s="1" t="s">
        <v>1768</v>
      </c>
      <c r="H321" s="1">
        <v>378</v>
      </c>
      <c r="I321" s="4">
        <v>2500</v>
      </c>
      <c r="J321" s="1" t="s">
        <v>224</v>
      </c>
      <c r="K321" s="3">
        <v>44571</v>
      </c>
      <c r="L321" s="1" t="s">
        <v>1338</v>
      </c>
      <c r="M321" s="1" t="str">
        <f>TEXT(BRF_Boleto_Notas[[#This Row],[DATA ]],"AAAA")</f>
        <v>2021</v>
      </c>
      <c r="N321" s="1" t="str">
        <f>UPPER(TEXT(BRF_Boleto_Notas[[#This Row],[DATA ]],"MMM"))</f>
        <v>DEZ</v>
      </c>
      <c r="O321" s="1" t="str">
        <f>TEXT(BRF_Boleto_Notas[[#This Row],[DATA VENCIMENTO]],"AAAA")</f>
        <v>2022</v>
      </c>
      <c r="P321" s="1" t="str">
        <f>UPPER(TEXT(BRF_Boleto_Notas[[#This Row],[DATA VENCIMENTO]],"MMM"))</f>
        <v>JAN</v>
      </c>
      <c r="Q321" s="1" t="str">
        <f>IFERROR(INDEX(BRF_TIPO_SERV[DESCRIÇAO],MATCH(BRF_Boleto_Notas[[#This Row],[CAT]],BRF_TIPO_SERV[TIPOS DE SERV.],0)),"")</f>
        <v>VIAGEM</v>
      </c>
      <c r="R321" s="1">
        <f>IFERROR(INDEX(BRF_MÊS_NOTA[NUN_MÊS],MATCH(BRF_Boleto_Notas[[#This Row],[MÊS_VENC]],BRF_MÊS_NOTA[MÊS],0)),"")</f>
        <v>1</v>
      </c>
      <c r="S321" s="1" t="str">
        <f>IF(BRF_Boleto_Notas[[#This Row],[PAGO DIA]]="","",TEXT(BRF_Boleto_Notas[[#This Row],[PAGO DIA]],"AAAA"))</f>
        <v>2022</v>
      </c>
      <c r="T321" s="1" t="str">
        <f>UPPER(TEXT(BRF_Boleto_Notas[[#This Row],[PAGO DIA]],"MMM"))</f>
        <v>JAN</v>
      </c>
    </row>
    <row r="322" spans="1:20" x14ac:dyDescent="0.2">
      <c r="A322" s="3">
        <v>44551</v>
      </c>
      <c r="B322" s="1" t="s">
        <v>1534</v>
      </c>
      <c r="C322" s="1" t="s">
        <v>1680</v>
      </c>
      <c r="D322" s="1" t="s">
        <v>1531</v>
      </c>
      <c r="E322" s="1" t="s">
        <v>85</v>
      </c>
      <c r="F322" s="3">
        <v>44572</v>
      </c>
      <c r="G322" s="1" t="s">
        <v>1769</v>
      </c>
      <c r="H322" s="1">
        <v>379</v>
      </c>
      <c r="I322" s="4">
        <v>1100</v>
      </c>
      <c r="J322" s="1" t="s">
        <v>224</v>
      </c>
      <c r="K322" s="3">
        <v>44572</v>
      </c>
      <c r="L322" s="1" t="s">
        <v>1338</v>
      </c>
      <c r="M322" s="1" t="str">
        <f>TEXT(BRF_Boleto_Notas[[#This Row],[DATA ]],"AAAA")</f>
        <v>2021</v>
      </c>
      <c r="N322" s="1" t="str">
        <f>UPPER(TEXT(BRF_Boleto_Notas[[#This Row],[DATA ]],"MMM"))</f>
        <v>DEZ</v>
      </c>
      <c r="O322" s="1" t="str">
        <f>TEXT(BRF_Boleto_Notas[[#This Row],[DATA VENCIMENTO]],"AAAA")</f>
        <v>2022</v>
      </c>
      <c r="P322" s="1" t="str">
        <f>UPPER(TEXT(BRF_Boleto_Notas[[#This Row],[DATA VENCIMENTO]],"MMM"))</f>
        <v>JAN</v>
      </c>
      <c r="Q322" s="1" t="str">
        <f>IFERROR(INDEX(BRF_TIPO_SERV[DESCRIÇAO],MATCH(BRF_Boleto_Notas[[#This Row],[CAT]],BRF_TIPO_SERV[TIPOS DE SERV.],0)),"")</f>
        <v>FRETE EXTRAS</v>
      </c>
      <c r="R322" s="1">
        <f>IFERROR(INDEX(BRF_MÊS_NOTA[NUN_MÊS],MATCH(BRF_Boleto_Notas[[#This Row],[MÊS_VENC]],BRF_MÊS_NOTA[MÊS],0)),"")</f>
        <v>1</v>
      </c>
      <c r="S322" s="1" t="str">
        <f>IF(BRF_Boleto_Notas[[#This Row],[PAGO DIA]]="","",TEXT(BRF_Boleto_Notas[[#This Row],[PAGO DIA]],"AAAA"))</f>
        <v>2022</v>
      </c>
      <c r="T322" s="1" t="str">
        <f>UPPER(TEXT(BRF_Boleto_Notas[[#This Row],[PAGO DIA]],"MMM"))</f>
        <v>JAN</v>
      </c>
    </row>
    <row r="323" spans="1:20" x14ac:dyDescent="0.2">
      <c r="A323" s="3">
        <v>44551</v>
      </c>
      <c r="B323" s="1" t="s">
        <v>1534</v>
      </c>
      <c r="C323" s="1" t="s">
        <v>1770</v>
      </c>
      <c r="D323" s="1" t="s">
        <v>1531</v>
      </c>
      <c r="E323" s="1" t="s">
        <v>85</v>
      </c>
      <c r="F323" s="3">
        <v>44572</v>
      </c>
      <c r="G323" s="1" t="s">
        <v>1771</v>
      </c>
      <c r="H323" s="1">
        <v>380</v>
      </c>
      <c r="I323" s="4">
        <v>400</v>
      </c>
      <c r="J323" s="1" t="s">
        <v>224</v>
      </c>
      <c r="K323" s="3">
        <v>44572</v>
      </c>
      <c r="L323" s="1" t="s">
        <v>1338</v>
      </c>
      <c r="M323" s="1" t="str">
        <f>TEXT(BRF_Boleto_Notas[[#This Row],[DATA ]],"AAAA")</f>
        <v>2021</v>
      </c>
      <c r="N323" s="1" t="str">
        <f>UPPER(TEXT(BRF_Boleto_Notas[[#This Row],[DATA ]],"MMM"))</f>
        <v>DEZ</v>
      </c>
      <c r="O323" s="1" t="str">
        <f>TEXT(BRF_Boleto_Notas[[#This Row],[DATA VENCIMENTO]],"AAAA")</f>
        <v>2022</v>
      </c>
      <c r="P323" s="1" t="str">
        <f>UPPER(TEXT(BRF_Boleto_Notas[[#This Row],[DATA VENCIMENTO]],"MMM"))</f>
        <v>JAN</v>
      </c>
      <c r="Q323" s="1" t="str">
        <f>IFERROR(INDEX(BRF_TIPO_SERV[DESCRIÇAO],MATCH(BRF_Boleto_Notas[[#This Row],[CAT]],BRF_TIPO_SERV[TIPOS DE SERV.],0)),"")</f>
        <v>FRETE EXTRAS</v>
      </c>
      <c r="R323" s="1">
        <f>IFERROR(INDEX(BRF_MÊS_NOTA[NUN_MÊS],MATCH(BRF_Boleto_Notas[[#This Row],[MÊS_VENC]],BRF_MÊS_NOTA[MÊS],0)),"")</f>
        <v>1</v>
      </c>
      <c r="S323" s="1" t="str">
        <f>IF(BRF_Boleto_Notas[[#This Row],[PAGO DIA]]="","",TEXT(BRF_Boleto_Notas[[#This Row],[PAGO DIA]],"AAAA"))</f>
        <v>2022</v>
      </c>
      <c r="T323" s="1" t="str">
        <f>UPPER(TEXT(BRF_Boleto_Notas[[#This Row],[PAGO DIA]],"MMM"))</f>
        <v>JAN</v>
      </c>
    </row>
    <row r="324" spans="1:20" x14ac:dyDescent="0.2">
      <c r="A324" s="3">
        <v>44552</v>
      </c>
      <c r="B324" s="1" t="s">
        <v>1534</v>
      </c>
      <c r="C324" s="1" t="s">
        <v>3324</v>
      </c>
      <c r="D324" s="1" t="s">
        <v>1531</v>
      </c>
      <c r="E324" s="1" t="s">
        <v>85</v>
      </c>
      <c r="F324" s="3">
        <v>44573</v>
      </c>
      <c r="G324" s="1" t="s">
        <v>1773</v>
      </c>
      <c r="H324" s="1">
        <v>384</v>
      </c>
      <c r="I324" s="4">
        <v>8400</v>
      </c>
      <c r="J324" s="1" t="s">
        <v>224</v>
      </c>
      <c r="K324" s="3">
        <v>44573</v>
      </c>
      <c r="L324" s="1" t="s">
        <v>1338</v>
      </c>
      <c r="M324" s="1" t="str">
        <f>TEXT(BRF_Boleto_Notas[[#This Row],[DATA ]],"AAAA")</f>
        <v>2021</v>
      </c>
      <c r="N324" s="1" t="str">
        <f>UPPER(TEXT(BRF_Boleto_Notas[[#This Row],[DATA ]],"MMM"))</f>
        <v>DEZ</v>
      </c>
      <c r="O324" s="1" t="str">
        <f>TEXT(BRF_Boleto_Notas[[#This Row],[DATA VENCIMENTO]],"AAAA")</f>
        <v>2022</v>
      </c>
      <c r="P324" s="1" t="str">
        <f>UPPER(TEXT(BRF_Boleto_Notas[[#This Row],[DATA VENCIMENTO]],"MMM"))</f>
        <v>JAN</v>
      </c>
      <c r="Q324" s="1" t="str">
        <f>IFERROR(INDEX(BRF_TIPO_SERV[DESCRIÇAO],MATCH(BRF_Boleto_Notas[[#This Row],[CAT]],BRF_TIPO_SERV[TIPOS DE SERV.],0)),"")</f>
        <v>FRETE EXTRAS</v>
      </c>
      <c r="R324" s="1">
        <f>IFERROR(INDEX(BRF_MÊS_NOTA[NUN_MÊS],MATCH(BRF_Boleto_Notas[[#This Row],[MÊS_VENC]],BRF_MÊS_NOTA[MÊS],0)),"")</f>
        <v>1</v>
      </c>
      <c r="S324" s="1" t="str">
        <f>IF(BRF_Boleto_Notas[[#This Row],[PAGO DIA]]="","",TEXT(BRF_Boleto_Notas[[#This Row],[PAGO DIA]],"AAAA"))</f>
        <v>2022</v>
      </c>
      <c r="T324" s="1" t="str">
        <f>UPPER(TEXT(BRF_Boleto_Notas[[#This Row],[PAGO DIA]],"MMM"))</f>
        <v>JAN</v>
      </c>
    </row>
    <row r="325" spans="1:20" x14ac:dyDescent="0.2">
      <c r="A325" s="3">
        <v>44554</v>
      </c>
      <c r="B325" s="1" t="s">
        <v>1534</v>
      </c>
      <c r="C325" s="1" t="s">
        <v>1731</v>
      </c>
      <c r="D325" s="1" t="s">
        <v>1531</v>
      </c>
      <c r="E325" s="1" t="s">
        <v>85</v>
      </c>
      <c r="F325" s="3">
        <v>44575</v>
      </c>
      <c r="G325" s="1" t="s">
        <v>1774</v>
      </c>
      <c r="H325" s="1">
        <v>403</v>
      </c>
      <c r="I325" s="4">
        <v>1680</v>
      </c>
      <c r="J325" s="1" t="s">
        <v>224</v>
      </c>
      <c r="K325" s="3">
        <v>44575</v>
      </c>
      <c r="L325" s="1" t="s">
        <v>1338</v>
      </c>
      <c r="M325" s="1" t="str">
        <f>TEXT(BRF_Boleto_Notas[[#This Row],[DATA ]],"AAAA")</f>
        <v>2021</v>
      </c>
      <c r="N325" s="1" t="str">
        <f>UPPER(TEXT(BRF_Boleto_Notas[[#This Row],[DATA ]],"MMM"))</f>
        <v>DEZ</v>
      </c>
      <c r="O325" s="1" t="str">
        <f>TEXT(BRF_Boleto_Notas[[#This Row],[DATA VENCIMENTO]],"AAAA")</f>
        <v>2022</v>
      </c>
      <c r="P325" s="1" t="str">
        <f>UPPER(TEXT(BRF_Boleto_Notas[[#This Row],[DATA VENCIMENTO]],"MMM"))</f>
        <v>JAN</v>
      </c>
      <c r="Q325" s="1" t="str">
        <f>IFERROR(INDEX(BRF_TIPO_SERV[DESCRIÇAO],MATCH(BRF_Boleto_Notas[[#This Row],[CAT]],BRF_TIPO_SERV[TIPOS DE SERV.],0)),"")</f>
        <v>FRETE EXTRAS</v>
      </c>
      <c r="R325" s="1">
        <f>IFERROR(INDEX(BRF_MÊS_NOTA[NUN_MÊS],MATCH(BRF_Boleto_Notas[[#This Row],[MÊS_VENC]],BRF_MÊS_NOTA[MÊS],0)),"")</f>
        <v>1</v>
      </c>
      <c r="S325" s="1" t="str">
        <f>IF(BRF_Boleto_Notas[[#This Row],[PAGO DIA]]="","",TEXT(BRF_Boleto_Notas[[#This Row],[PAGO DIA]],"AAAA"))</f>
        <v>2022</v>
      </c>
      <c r="T325" s="1" t="str">
        <f>UPPER(TEXT(BRF_Boleto_Notas[[#This Row],[PAGO DIA]],"MMM"))</f>
        <v>JAN</v>
      </c>
    </row>
    <row r="326" spans="1:20" x14ac:dyDescent="0.2">
      <c r="A326" s="3">
        <v>44554</v>
      </c>
      <c r="B326" s="1" t="s">
        <v>1534</v>
      </c>
      <c r="C326" s="1" t="s">
        <v>3325</v>
      </c>
      <c r="D326" s="1" t="s">
        <v>1531</v>
      </c>
      <c r="E326" s="1" t="s">
        <v>85</v>
      </c>
      <c r="F326" s="3">
        <v>44575</v>
      </c>
      <c r="G326" s="1" t="s">
        <v>1776</v>
      </c>
      <c r="H326" s="1">
        <v>404</v>
      </c>
      <c r="I326" s="4">
        <v>1800</v>
      </c>
      <c r="J326" s="1" t="s">
        <v>224</v>
      </c>
      <c r="K326" s="3">
        <v>44575</v>
      </c>
      <c r="L326" s="1" t="s">
        <v>1338</v>
      </c>
      <c r="M326" s="1" t="str">
        <f>TEXT(BRF_Boleto_Notas[[#This Row],[DATA ]],"AAAA")</f>
        <v>2021</v>
      </c>
      <c r="N326" s="1" t="str">
        <f>UPPER(TEXT(BRF_Boleto_Notas[[#This Row],[DATA ]],"MMM"))</f>
        <v>DEZ</v>
      </c>
      <c r="O326" s="1" t="str">
        <f>TEXT(BRF_Boleto_Notas[[#This Row],[DATA VENCIMENTO]],"AAAA")</f>
        <v>2022</v>
      </c>
      <c r="P326" s="1" t="str">
        <f>UPPER(TEXT(BRF_Boleto_Notas[[#This Row],[DATA VENCIMENTO]],"MMM"))</f>
        <v>JAN</v>
      </c>
      <c r="Q326" s="1" t="str">
        <f>IFERROR(INDEX(BRF_TIPO_SERV[DESCRIÇAO],MATCH(BRF_Boleto_Notas[[#This Row],[CAT]],BRF_TIPO_SERV[TIPOS DE SERV.],0)),"")</f>
        <v>FRETE EXTRAS</v>
      </c>
      <c r="R326" s="1">
        <f>IFERROR(INDEX(BRF_MÊS_NOTA[NUN_MÊS],MATCH(BRF_Boleto_Notas[[#This Row],[MÊS_VENC]],BRF_MÊS_NOTA[MÊS],0)),"")</f>
        <v>1</v>
      </c>
      <c r="S326" s="1" t="str">
        <f>IF(BRF_Boleto_Notas[[#This Row],[PAGO DIA]]="","",TEXT(BRF_Boleto_Notas[[#This Row],[PAGO DIA]],"AAAA"))</f>
        <v>2022</v>
      </c>
      <c r="T326" s="1" t="str">
        <f>UPPER(TEXT(BRF_Boleto_Notas[[#This Row],[PAGO DIA]],"MMM"))</f>
        <v>JAN</v>
      </c>
    </row>
    <row r="327" spans="1:20" x14ac:dyDescent="0.2">
      <c r="A327" s="3">
        <v>44557</v>
      </c>
      <c r="B327" s="1" t="s">
        <v>1534</v>
      </c>
      <c r="C327" s="1" t="s">
        <v>1777</v>
      </c>
      <c r="D327" s="1" t="s">
        <v>1531</v>
      </c>
      <c r="E327" s="1" t="s">
        <v>85</v>
      </c>
      <c r="F327" s="3">
        <v>44578</v>
      </c>
      <c r="G327" s="1" t="s">
        <v>1778</v>
      </c>
      <c r="H327" s="1">
        <v>406</v>
      </c>
      <c r="I327" s="4">
        <v>2100</v>
      </c>
      <c r="J327" s="1" t="s">
        <v>224</v>
      </c>
      <c r="K327" s="3">
        <v>44578</v>
      </c>
      <c r="L327" s="1" t="s">
        <v>1338</v>
      </c>
      <c r="M327" s="1" t="str">
        <f>TEXT(BRF_Boleto_Notas[[#This Row],[DATA ]],"AAAA")</f>
        <v>2021</v>
      </c>
      <c r="N327" s="1" t="str">
        <f>UPPER(TEXT(BRF_Boleto_Notas[[#This Row],[DATA ]],"MMM"))</f>
        <v>DEZ</v>
      </c>
      <c r="O327" s="1" t="str">
        <f>TEXT(BRF_Boleto_Notas[[#This Row],[DATA VENCIMENTO]],"AAAA")</f>
        <v>2022</v>
      </c>
      <c r="P327" s="1" t="str">
        <f>UPPER(TEXT(BRF_Boleto_Notas[[#This Row],[DATA VENCIMENTO]],"MMM"))</f>
        <v>JAN</v>
      </c>
      <c r="Q327" s="1" t="str">
        <f>IFERROR(INDEX(BRF_TIPO_SERV[DESCRIÇAO],MATCH(BRF_Boleto_Notas[[#This Row],[CAT]],BRF_TIPO_SERV[TIPOS DE SERV.],0)),"")</f>
        <v>FRETE EXTRAS</v>
      </c>
      <c r="R327" s="1">
        <f>IFERROR(INDEX(BRF_MÊS_NOTA[NUN_MÊS],MATCH(BRF_Boleto_Notas[[#This Row],[MÊS_VENC]],BRF_MÊS_NOTA[MÊS],0)),"")</f>
        <v>1</v>
      </c>
      <c r="S327" s="1" t="str">
        <f>IF(BRF_Boleto_Notas[[#This Row],[PAGO DIA]]="","",TEXT(BRF_Boleto_Notas[[#This Row],[PAGO DIA]],"AAAA"))</f>
        <v>2022</v>
      </c>
      <c r="T327" s="1" t="str">
        <f>UPPER(TEXT(BRF_Boleto_Notas[[#This Row],[PAGO DIA]],"MMM"))</f>
        <v>JAN</v>
      </c>
    </row>
    <row r="328" spans="1:20" x14ac:dyDescent="0.2">
      <c r="A328" s="3">
        <v>44557</v>
      </c>
      <c r="B328" s="1" t="s">
        <v>1534</v>
      </c>
      <c r="C328" s="1" t="s">
        <v>1779</v>
      </c>
      <c r="D328" s="1" t="s">
        <v>1531</v>
      </c>
      <c r="E328" s="1" t="s">
        <v>85</v>
      </c>
      <c r="F328" s="3">
        <v>44579</v>
      </c>
      <c r="G328" s="1" t="s">
        <v>1780</v>
      </c>
      <c r="H328" s="1">
        <v>407</v>
      </c>
      <c r="I328" s="4">
        <v>600</v>
      </c>
      <c r="J328" s="1" t="s">
        <v>224</v>
      </c>
      <c r="K328" s="3">
        <v>44579</v>
      </c>
      <c r="L328" s="1" t="s">
        <v>1338</v>
      </c>
      <c r="M328" s="1" t="str">
        <f>TEXT(BRF_Boleto_Notas[[#This Row],[DATA ]],"AAAA")</f>
        <v>2021</v>
      </c>
      <c r="N328" s="1" t="str">
        <f>UPPER(TEXT(BRF_Boleto_Notas[[#This Row],[DATA ]],"MMM"))</f>
        <v>DEZ</v>
      </c>
      <c r="O328" s="1" t="str">
        <f>TEXT(BRF_Boleto_Notas[[#This Row],[DATA VENCIMENTO]],"AAAA")</f>
        <v>2022</v>
      </c>
      <c r="P328" s="1" t="str">
        <f>UPPER(TEXT(BRF_Boleto_Notas[[#This Row],[DATA VENCIMENTO]],"MMM"))</f>
        <v>JAN</v>
      </c>
      <c r="Q328" s="1" t="str">
        <f>IFERROR(INDEX(BRF_TIPO_SERV[DESCRIÇAO],MATCH(BRF_Boleto_Notas[[#This Row],[CAT]],BRF_TIPO_SERV[TIPOS DE SERV.],0)),"")</f>
        <v>FRETE EXTRAS</v>
      </c>
      <c r="R328" s="1">
        <f>IFERROR(INDEX(BRF_MÊS_NOTA[NUN_MÊS],MATCH(BRF_Boleto_Notas[[#This Row],[MÊS_VENC]],BRF_MÊS_NOTA[MÊS],0)),"")</f>
        <v>1</v>
      </c>
      <c r="S328" s="1" t="str">
        <f>IF(BRF_Boleto_Notas[[#This Row],[PAGO DIA]]="","",TEXT(BRF_Boleto_Notas[[#This Row],[PAGO DIA]],"AAAA"))</f>
        <v>2022</v>
      </c>
      <c r="T328" s="1" t="str">
        <f>UPPER(TEXT(BRF_Boleto_Notas[[#This Row],[PAGO DIA]],"MMM"))</f>
        <v>JAN</v>
      </c>
    </row>
    <row r="329" spans="1:20" x14ac:dyDescent="0.2">
      <c r="A329" s="3">
        <v>44558</v>
      </c>
      <c r="B329" s="1" t="s">
        <v>1534</v>
      </c>
      <c r="C329" s="1" t="s">
        <v>1628</v>
      </c>
      <c r="D329" s="1" t="s">
        <v>1531</v>
      </c>
      <c r="E329" s="1" t="s">
        <v>85</v>
      </c>
      <c r="F329" s="3">
        <v>44579</v>
      </c>
      <c r="G329" s="1" t="s">
        <v>1781</v>
      </c>
      <c r="H329" s="1">
        <v>409</v>
      </c>
      <c r="I329" s="4">
        <v>1920</v>
      </c>
      <c r="J329" s="1" t="s">
        <v>224</v>
      </c>
      <c r="K329" s="3">
        <v>44579</v>
      </c>
      <c r="L329" s="1" t="s">
        <v>1338</v>
      </c>
      <c r="M329" s="1" t="str">
        <f>TEXT(BRF_Boleto_Notas[[#This Row],[DATA ]],"AAAA")</f>
        <v>2021</v>
      </c>
      <c r="N329" s="1" t="str">
        <f>UPPER(TEXT(BRF_Boleto_Notas[[#This Row],[DATA ]],"MMM"))</f>
        <v>DEZ</v>
      </c>
      <c r="O329" s="1" t="str">
        <f>TEXT(BRF_Boleto_Notas[[#This Row],[DATA VENCIMENTO]],"AAAA")</f>
        <v>2022</v>
      </c>
      <c r="P329" s="1" t="str">
        <f>UPPER(TEXT(BRF_Boleto_Notas[[#This Row],[DATA VENCIMENTO]],"MMM"))</f>
        <v>JAN</v>
      </c>
      <c r="Q329" s="1" t="str">
        <f>IFERROR(INDEX(BRF_TIPO_SERV[DESCRIÇAO],MATCH(BRF_Boleto_Notas[[#This Row],[CAT]],BRF_TIPO_SERV[TIPOS DE SERV.],0)),"")</f>
        <v>FRETE EXTRAS</v>
      </c>
      <c r="R329" s="1">
        <f>IFERROR(INDEX(BRF_MÊS_NOTA[NUN_MÊS],MATCH(BRF_Boleto_Notas[[#This Row],[MÊS_VENC]],BRF_MÊS_NOTA[MÊS],0)),"")</f>
        <v>1</v>
      </c>
      <c r="S329" s="1" t="str">
        <f>IF(BRF_Boleto_Notas[[#This Row],[PAGO DIA]]="","",TEXT(BRF_Boleto_Notas[[#This Row],[PAGO DIA]],"AAAA"))</f>
        <v>2022</v>
      </c>
      <c r="T329" s="1" t="str">
        <f>UPPER(TEXT(BRF_Boleto_Notas[[#This Row],[PAGO DIA]],"MMM"))</f>
        <v>JAN</v>
      </c>
    </row>
    <row r="330" spans="1:20" x14ac:dyDescent="0.2">
      <c r="A330" s="3">
        <v>44558</v>
      </c>
      <c r="B330" s="1" t="s">
        <v>1534</v>
      </c>
      <c r="C330" s="1" t="s">
        <v>1782</v>
      </c>
      <c r="D330" s="1" t="s">
        <v>1531</v>
      </c>
      <c r="E330" s="1" t="s">
        <v>85</v>
      </c>
      <c r="F330" s="3">
        <v>44579</v>
      </c>
      <c r="G330" s="1" t="s">
        <v>1783</v>
      </c>
      <c r="H330" s="1">
        <v>410</v>
      </c>
      <c r="I330" s="4">
        <v>900</v>
      </c>
      <c r="J330" s="1" t="s">
        <v>224</v>
      </c>
      <c r="K330" s="3">
        <v>44579</v>
      </c>
      <c r="L330" s="1" t="s">
        <v>1338</v>
      </c>
      <c r="M330" s="1" t="str">
        <f>TEXT(BRF_Boleto_Notas[[#This Row],[DATA ]],"AAAA")</f>
        <v>2021</v>
      </c>
      <c r="N330" s="1" t="str">
        <f>UPPER(TEXT(BRF_Boleto_Notas[[#This Row],[DATA ]],"MMM"))</f>
        <v>DEZ</v>
      </c>
      <c r="O330" s="1" t="str">
        <f>TEXT(BRF_Boleto_Notas[[#This Row],[DATA VENCIMENTO]],"AAAA")</f>
        <v>2022</v>
      </c>
      <c r="P330" s="1" t="str">
        <f>UPPER(TEXT(BRF_Boleto_Notas[[#This Row],[DATA VENCIMENTO]],"MMM"))</f>
        <v>JAN</v>
      </c>
      <c r="Q330" s="1" t="str">
        <f>IFERROR(INDEX(BRF_TIPO_SERV[DESCRIÇAO],MATCH(BRF_Boleto_Notas[[#This Row],[CAT]],BRF_TIPO_SERV[TIPOS DE SERV.],0)),"")</f>
        <v>FRETE EXTRAS</v>
      </c>
      <c r="R330" s="1">
        <f>IFERROR(INDEX(BRF_MÊS_NOTA[NUN_MÊS],MATCH(BRF_Boleto_Notas[[#This Row],[MÊS_VENC]],BRF_MÊS_NOTA[MÊS],0)),"")</f>
        <v>1</v>
      </c>
      <c r="S330" s="1" t="str">
        <f>IF(BRF_Boleto_Notas[[#This Row],[PAGO DIA]]="","",TEXT(BRF_Boleto_Notas[[#This Row],[PAGO DIA]],"AAAA"))</f>
        <v>2022</v>
      </c>
      <c r="T330" s="1" t="str">
        <f>UPPER(TEXT(BRF_Boleto_Notas[[#This Row],[PAGO DIA]],"MMM"))</f>
        <v>JAN</v>
      </c>
    </row>
    <row r="331" spans="1:20" x14ac:dyDescent="0.2">
      <c r="A331" s="3">
        <v>44560</v>
      </c>
      <c r="B331" s="1" t="s">
        <v>1529</v>
      </c>
      <c r="C331" s="1" t="s">
        <v>1594</v>
      </c>
      <c r="D331" s="1" t="s">
        <v>1531</v>
      </c>
      <c r="E331" s="1" t="s">
        <v>149</v>
      </c>
      <c r="F331" s="3">
        <v>44580</v>
      </c>
      <c r="G331" s="1" t="s">
        <v>1784</v>
      </c>
      <c r="H331" s="1">
        <v>411</v>
      </c>
      <c r="I331" s="4">
        <v>8430</v>
      </c>
      <c r="J331" s="1" t="s">
        <v>224</v>
      </c>
      <c r="K331" s="3">
        <v>44580</v>
      </c>
      <c r="L331" s="1" t="s">
        <v>1338</v>
      </c>
      <c r="M331" s="1" t="str">
        <f>TEXT(BRF_Boleto_Notas[[#This Row],[DATA ]],"AAAA")</f>
        <v>2021</v>
      </c>
      <c r="N331" s="1" t="str">
        <f>UPPER(TEXT(BRF_Boleto_Notas[[#This Row],[DATA ]],"MMM"))</f>
        <v>DEZ</v>
      </c>
      <c r="O331" s="1" t="str">
        <f>TEXT(BRF_Boleto_Notas[[#This Row],[DATA VENCIMENTO]],"AAAA")</f>
        <v>2022</v>
      </c>
      <c r="P331" s="1" t="str">
        <f>UPPER(TEXT(BRF_Boleto_Notas[[#This Row],[DATA VENCIMENTO]],"MMM"))</f>
        <v>JAN</v>
      </c>
      <c r="Q331" s="1" t="str">
        <f>IFERROR(INDEX(BRF_TIPO_SERV[DESCRIÇAO],MATCH(BRF_Boleto_Notas[[#This Row],[CAT]],BRF_TIPO_SERV[TIPOS DE SERV.],0)),"")</f>
        <v>VIAGEM</v>
      </c>
      <c r="R331" s="1">
        <f>IFERROR(INDEX(BRF_MÊS_NOTA[NUN_MÊS],MATCH(BRF_Boleto_Notas[[#This Row],[MÊS_VENC]],BRF_MÊS_NOTA[MÊS],0)),"")</f>
        <v>1</v>
      </c>
      <c r="S331" s="1" t="str">
        <f>IF(BRF_Boleto_Notas[[#This Row],[PAGO DIA]]="","",TEXT(BRF_Boleto_Notas[[#This Row],[PAGO DIA]],"AAAA"))</f>
        <v>2022</v>
      </c>
      <c r="T331" s="1" t="str">
        <f>UPPER(TEXT(BRF_Boleto_Notas[[#This Row],[PAGO DIA]],"MMM"))</f>
        <v>JAN</v>
      </c>
    </row>
    <row r="332" spans="1:20" x14ac:dyDescent="0.2">
      <c r="A332" s="3">
        <v>44561</v>
      </c>
      <c r="B332" s="1" t="s">
        <v>1529</v>
      </c>
      <c r="C332" s="1" t="s">
        <v>1785</v>
      </c>
      <c r="D332" s="1" t="s">
        <v>1531</v>
      </c>
      <c r="E332" s="1" t="s">
        <v>85</v>
      </c>
      <c r="F332" s="3">
        <v>44581</v>
      </c>
      <c r="G332" s="1" t="s">
        <v>1786</v>
      </c>
      <c r="H332" s="1">
        <v>412</v>
      </c>
      <c r="I332" s="4">
        <v>3000</v>
      </c>
      <c r="J332" s="1" t="s">
        <v>224</v>
      </c>
      <c r="K332" s="3">
        <v>44581</v>
      </c>
      <c r="L332" s="1" t="s">
        <v>1338</v>
      </c>
      <c r="M332" s="1" t="str">
        <f>TEXT(BRF_Boleto_Notas[[#This Row],[DATA ]],"AAAA")</f>
        <v>2021</v>
      </c>
      <c r="N332" s="1" t="str">
        <f>UPPER(TEXT(BRF_Boleto_Notas[[#This Row],[DATA ]],"MMM"))</f>
        <v>DEZ</v>
      </c>
      <c r="O332" s="1" t="str">
        <f>TEXT(BRF_Boleto_Notas[[#This Row],[DATA VENCIMENTO]],"AAAA")</f>
        <v>2022</v>
      </c>
      <c r="P332" s="1" t="str">
        <f>UPPER(TEXT(BRF_Boleto_Notas[[#This Row],[DATA VENCIMENTO]],"MMM"))</f>
        <v>JAN</v>
      </c>
      <c r="Q332" s="1" t="str">
        <f>IFERROR(INDEX(BRF_TIPO_SERV[DESCRIÇAO],MATCH(BRF_Boleto_Notas[[#This Row],[CAT]],BRF_TIPO_SERV[TIPOS DE SERV.],0)),"")</f>
        <v>VIAGEM</v>
      </c>
      <c r="R332" s="1">
        <f>IFERROR(INDEX(BRF_MÊS_NOTA[NUN_MÊS],MATCH(BRF_Boleto_Notas[[#This Row],[MÊS_VENC]],BRF_MÊS_NOTA[MÊS],0)),"")</f>
        <v>1</v>
      </c>
      <c r="S332" s="1" t="str">
        <f>IF(BRF_Boleto_Notas[[#This Row],[PAGO DIA]]="","",TEXT(BRF_Boleto_Notas[[#This Row],[PAGO DIA]],"AAAA"))</f>
        <v>2022</v>
      </c>
      <c r="T332" s="1" t="str">
        <f>UPPER(TEXT(BRF_Boleto_Notas[[#This Row],[PAGO DIA]],"MMM"))</f>
        <v>JAN</v>
      </c>
    </row>
    <row r="333" spans="1:20" x14ac:dyDescent="0.2">
      <c r="A333" s="3">
        <v>44561</v>
      </c>
      <c r="B333" s="1" t="s">
        <v>1534</v>
      </c>
      <c r="C333" s="1" t="s">
        <v>1628</v>
      </c>
      <c r="D333" s="1" t="s">
        <v>1531</v>
      </c>
      <c r="E333" s="1" t="s">
        <v>85</v>
      </c>
      <c r="F333" s="3">
        <v>44581</v>
      </c>
      <c r="G333" s="1" t="s">
        <v>1787</v>
      </c>
      <c r="H333" s="1">
        <v>413</v>
      </c>
      <c r="I333" s="4">
        <v>2100</v>
      </c>
      <c r="J333" s="1" t="s">
        <v>224</v>
      </c>
      <c r="K333" s="3">
        <v>44581</v>
      </c>
      <c r="L333" s="1" t="s">
        <v>1338</v>
      </c>
      <c r="M333" s="1" t="str">
        <f>TEXT(BRF_Boleto_Notas[[#This Row],[DATA ]],"AAAA")</f>
        <v>2021</v>
      </c>
      <c r="N333" s="1" t="str">
        <f>UPPER(TEXT(BRF_Boleto_Notas[[#This Row],[DATA ]],"MMM"))</f>
        <v>DEZ</v>
      </c>
      <c r="O333" s="1" t="str">
        <f>TEXT(BRF_Boleto_Notas[[#This Row],[DATA VENCIMENTO]],"AAAA")</f>
        <v>2022</v>
      </c>
      <c r="P333" s="1" t="str">
        <f>UPPER(TEXT(BRF_Boleto_Notas[[#This Row],[DATA VENCIMENTO]],"MMM"))</f>
        <v>JAN</v>
      </c>
      <c r="Q333" s="1" t="str">
        <f>IFERROR(INDEX(BRF_TIPO_SERV[DESCRIÇAO],MATCH(BRF_Boleto_Notas[[#This Row],[CAT]],BRF_TIPO_SERV[TIPOS DE SERV.],0)),"")</f>
        <v>FRETE EXTRAS</v>
      </c>
      <c r="R333" s="1">
        <f>IFERROR(INDEX(BRF_MÊS_NOTA[NUN_MÊS],MATCH(BRF_Boleto_Notas[[#This Row],[MÊS_VENC]],BRF_MÊS_NOTA[MÊS],0)),"")</f>
        <v>1</v>
      </c>
      <c r="S333" s="1" t="str">
        <f>IF(BRF_Boleto_Notas[[#This Row],[PAGO DIA]]="","",TEXT(BRF_Boleto_Notas[[#This Row],[PAGO DIA]],"AAAA"))</f>
        <v>2022</v>
      </c>
      <c r="T333" s="1" t="str">
        <f>UPPER(TEXT(BRF_Boleto_Notas[[#This Row],[PAGO DIA]],"MMM"))</f>
        <v>JAN</v>
      </c>
    </row>
    <row r="334" spans="1:20" x14ac:dyDescent="0.2">
      <c r="A334" s="3">
        <v>44552</v>
      </c>
      <c r="B334" s="1" t="s">
        <v>1534</v>
      </c>
      <c r="C334" s="1" t="s">
        <v>1788</v>
      </c>
      <c r="D334" s="1" t="s">
        <v>1789</v>
      </c>
      <c r="E334" s="1" t="s">
        <v>1790</v>
      </c>
      <c r="F334" s="3">
        <v>44585</v>
      </c>
      <c r="G334" s="1" t="s">
        <v>1791</v>
      </c>
      <c r="H334" s="1">
        <v>415</v>
      </c>
      <c r="I334" s="4">
        <v>800</v>
      </c>
      <c r="J334" s="1" t="s">
        <v>224</v>
      </c>
      <c r="K334" s="3">
        <v>44609</v>
      </c>
      <c r="L334" s="1" t="s">
        <v>1338</v>
      </c>
      <c r="M334" s="1" t="str">
        <f>TEXT(BRF_Boleto_Notas[[#This Row],[DATA ]],"AAAA")</f>
        <v>2021</v>
      </c>
      <c r="N334" s="1" t="str">
        <f>UPPER(TEXT(BRF_Boleto_Notas[[#This Row],[DATA ]],"MMM"))</f>
        <v>DEZ</v>
      </c>
      <c r="O334" s="1" t="str">
        <f>TEXT(BRF_Boleto_Notas[[#This Row],[DATA VENCIMENTO]],"AAAA")</f>
        <v>2022</v>
      </c>
      <c r="P334" s="1" t="str">
        <f>UPPER(TEXT(BRF_Boleto_Notas[[#This Row],[DATA VENCIMENTO]],"MMM"))</f>
        <v>JAN</v>
      </c>
      <c r="Q334" s="1" t="str">
        <f>IFERROR(INDEX(BRF_TIPO_SERV[DESCRIÇAO],MATCH(BRF_Boleto_Notas[[#This Row],[CAT]],BRF_TIPO_SERV[TIPOS DE SERV.],0)),"")</f>
        <v>FRETE EXTRAS</v>
      </c>
      <c r="R334" s="1">
        <f>IFERROR(INDEX(BRF_MÊS_NOTA[NUN_MÊS],MATCH(BRF_Boleto_Notas[[#This Row],[MÊS_VENC]],BRF_MÊS_NOTA[MÊS],0)),"")</f>
        <v>1</v>
      </c>
      <c r="S334" s="1" t="str">
        <f>IF(BRF_Boleto_Notas[[#This Row],[PAGO DIA]]="","",TEXT(BRF_Boleto_Notas[[#This Row],[PAGO DIA]],"AAAA"))</f>
        <v>2022</v>
      </c>
      <c r="T334" s="1" t="str">
        <f>UPPER(TEXT(BRF_Boleto_Notas[[#This Row],[PAGO DIA]],"MMM"))</f>
        <v>FEV</v>
      </c>
    </row>
    <row r="335" spans="1:20" x14ac:dyDescent="0.2">
      <c r="A335" s="3">
        <v>44552</v>
      </c>
      <c r="B335" s="1" t="s">
        <v>1534</v>
      </c>
      <c r="C335" s="1" t="s">
        <v>3326</v>
      </c>
      <c r="D335" s="1" t="s">
        <v>1789</v>
      </c>
      <c r="E335" s="1" t="s">
        <v>1793</v>
      </c>
      <c r="F335" s="3">
        <v>44585</v>
      </c>
      <c r="G335" s="1" t="s">
        <v>1794</v>
      </c>
      <c r="H335" s="1">
        <v>416</v>
      </c>
      <c r="I335" s="4">
        <v>2000</v>
      </c>
      <c r="J335" s="1" t="s">
        <v>224</v>
      </c>
      <c r="K335" s="3">
        <v>44609</v>
      </c>
      <c r="L335" s="1" t="s">
        <v>1338</v>
      </c>
      <c r="M335" s="1" t="str">
        <f>TEXT(BRF_Boleto_Notas[[#This Row],[DATA ]],"AAAA")</f>
        <v>2021</v>
      </c>
      <c r="N335" s="1" t="str">
        <f>UPPER(TEXT(BRF_Boleto_Notas[[#This Row],[DATA ]],"MMM"))</f>
        <v>DEZ</v>
      </c>
      <c r="O335" s="1" t="str">
        <f>TEXT(BRF_Boleto_Notas[[#This Row],[DATA VENCIMENTO]],"AAAA")</f>
        <v>2022</v>
      </c>
      <c r="P335" s="1" t="str">
        <f>UPPER(TEXT(BRF_Boleto_Notas[[#This Row],[DATA VENCIMENTO]],"MMM"))</f>
        <v>JAN</v>
      </c>
      <c r="Q335" s="1" t="str">
        <f>IFERROR(INDEX(BRF_TIPO_SERV[DESCRIÇAO],MATCH(BRF_Boleto_Notas[[#This Row],[CAT]],BRF_TIPO_SERV[TIPOS DE SERV.],0)),"")</f>
        <v>FRETE EXTRAS</v>
      </c>
      <c r="R335" s="1">
        <f>IFERROR(INDEX(BRF_MÊS_NOTA[NUN_MÊS],MATCH(BRF_Boleto_Notas[[#This Row],[MÊS_VENC]],BRF_MÊS_NOTA[MÊS],0)),"")</f>
        <v>1</v>
      </c>
      <c r="S335" s="1" t="str">
        <f>IF(BRF_Boleto_Notas[[#This Row],[PAGO DIA]]="","",TEXT(BRF_Boleto_Notas[[#This Row],[PAGO DIA]],"AAAA"))</f>
        <v>2022</v>
      </c>
      <c r="T335" s="1" t="str">
        <f>UPPER(TEXT(BRF_Boleto_Notas[[#This Row],[PAGO DIA]],"MMM"))</f>
        <v>FEV</v>
      </c>
    </row>
    <row r="336" spans="1:20" x14ac:dyDescent="0.2">
      <c r="A336" s="3">
        <v>44565</v>
      </c>
      <c r="B336" s="1" t="s">
        <v>1534</v>
      </c>
      <c r="C336" s="1" t="s">
        <v>1628</v>
      </c>
      <c r="D336" s="1" t="s">
        <v>1531</v>
      </c>
      <c r="E336" s="1" t="s">
        <v>85</v>
      </c>
      <c r="F336" s="3">
        <v>44585</v>
      </c>
      <c r="G336" s="1" t="s">
        <v>1795</v>
      </c>
      <c r="H336" s="1">
        <v>418</v>
      </c>
      <c r="I336" s="4">
        <v>900</v>
      </c>
      <c r="J336" s="1" t="s">
        <v>224</v>
      </c>
      <c r="K336" s="3">
        <v>44585</v>
      </c>
      <c r="L336" s="1" t="s">
        <v>1338</v>
      </c>
      <c r="M336" s="1" t="str">
        <f>TEXT(BRF_Boleto_Notas[[#This Row],[DATA ]],"AAAA")</f>
        <v>2022</v>
      </c>
      <c r="N336" s="1" t="str">
        <f>UPPER(TEXT(BRF_Boleto_Notas[[#This Row],[DATA ]],"MMM"))</f>
        <v>JAN</v>
      </c>
      <c r="O336" s="1" t="str">
        <f>TEXT(BRF_Boleto_Notas[[#This Row],[DATA VENCIMENTO]],"AAAA")</f>
        <v>2022</v>
      </c>
      <c r="P336" s="1" t="str">
        <f>UPPER(TEXT(BRF_Boleto_Notas[[#This Row],[DATA VENCIMENTO]],"MMM"))</f>
        <v>JAN</v>
      </c>
      <c r="Q336" s="1" t="str">
        <f>IFERROR(INDEX(BRF_TIPO_SERV[DESCRIÇAO],MATCH(BRF_Boleto_Notas[[#This Row],[CAT]],BRF_TIPO_SERV[TIPOS DE SERV.],0)),"")</f>
        <v>FRETE EXTRAS</v>
      </c>
      <c r="R336" s="1">
        <f>IFERROR(INDEX(BRF_MÊS_NOTA[NUN_MÊS],MATCH(BRF_Boleto_Notas[[#This Row],[MÊS_VENC]],BRF_MÊS_NOTA[MÊS],0)),"")</f>
        <v>1</v>
      </c>
      <c r="S336" s="1" t="str">
        <f>IF(BRF_Boleto_Notas[[#This Row],[PAGO DIA]]="","",TEXT(BRF_Boleto_Notas[[#This Row],[PAGO DIA]],"AAAA"))</f>
        <v>2022</v>
      </c>
      <c r="T336" s="1" t="str">
        <f>UPPER(TEXT(BRF_Boleto_Notas[[#This Row],[PAGO DIA]],"MMM"))</f>
        <v>JAN</v>
      </c>
    </row>
    <row r="337" spans="1:20" x14ac:dyDescent="0.2">
      <c r="A337" s="3">
        <v>44567</v>
      </c>
      <c r="B337" s="1" t="s">
        <v>1529</v>
      </c>
      <c r="C337" s="1" t="s">
        <v>1796</v>
      </c>
      <c r="D337" s="1" t="s">
        <v>1531</v>
      </c>
      <c r="E337" s="1" t="s">
        <v>85</v>
      </c>
      <c r="F337" s="3">
        <v>44586</v>
      </c>
      <c r="G337" s="1" t="s">
        <v>1797</v>
      </c>
      <c r="H337" s="1">
        <v>419</v>
      </c>
      <c r="I337" s="4">
        <v>3000</v>
      </c>
      <c r="J337" s="1" t="s">
        <v>224</v>
      </c>
      <c r="K337" s="3">
        <v>44586</v>
      </c>
      <c r="L337" s="1" t="s">
        <v>1338</v>
      </c>
      <c r="M337" s="1" t="str">
        <f>TEXT(BRF_Boleto_Notas[[#This Row],[DATA ]],"AAAA")</f>
        <v>2022</v>
      </c>
      <c r="N337" s="1" t="str">
        <f>UPPER(TEXT(BRF_Boleto_Notas[[#This Row],[DATA ]],"MMM"))</f>
        <v>JAN</v>
      </c>
      <c r="O337" s="1" t="str">
        <f>TEXT(BRF_Boleto_Notas[[#This Row],[DATA VENCIMENTO]],"AAAA")</f>
        <v>2022</v>
      </c>
      <c r="P337" s="1" t="str">
        <f>UPPER(TEXT(BRF_Boleto_Notas[[#This Row],[DATA VENCIMENTO]],"MMM"))</f>
        <v>JAN</v>
      </c>
      <c r="Q337" s="1" t="str">
        <f>IFERROR(INDEX(BRF_TIPO_SERV[DESCRIÇAO],MATCH(BRF_Boleto_Notas[[#This Row],[CAT]],BRF_TIPO_SERV[TIPOS DE SERV.],0)),"")</f>
        <v>VIAGEM</v>
      </c>
      <c r="R337" s="1">
        <f>IFERROR(INDEX(BRF_MÊS_NOTA[NUN_MÊS],MATCH(BRF_Boleto_Notas[[#This Row],[MÊS_VENC]],BRF_MÊS_NOTA[MÊS],0)),"")</f>
        <v>1</v>
      </c>
      <c r="S337" s="1" t="str">
        <f>IF(BRF_Boleto_Notas[[#This Row],[PAGO DIA]]="","",TEXT(BRF_Boleto_Notas[[#This Row],[PAGO DIA]],"AAAA"))</f>
        <v>2022</v>
      </c>
      <c r="T337" s="1" t="str">
        <f>UPPER(TEXT(BRF_Boleto_Notas[[#This Row],[PAGO DIA]],"MMM"))</f>
        <v>JAN</v>
      </c>
    </row>
    <row r="338" spans="1:20" x14ac:dyDescent="0.2">
      <c r="A338" s="3">
        <v>44567</v>
      </c>
      <c r="B338" s="1" t="s">
        <v>1529</v>
      </c>
      <c r="C338" s="1" t="s">
        <v>3327</v>
      </c>
      <c r="D338" s="1" t="s">
        <v>1531</v>
      </c>
      <c r="E338" s="1" t="s">
        <v>114</v>
      </c>
      <c r="F338" s="3">
        <v>44587</v>
      </c>
      <c r="G338" s="1" t="s">
        <v>1799</v>
      </c>
      <c r="H338" s="1">
        <v>420</v>
      </c>
      <c r="I338" s="4">
        <v>3000</v>
      </c>
      <c r="J338" s="1" t="s">
        <v>224</v>
      </c>
      <c r="K338" s="3">
        <v>44587</v>
      </c>
      <c r="L338" s="1" t="s">
        <v>1338</v>
      </c>
      <c r="M338" s="1" t="str">
        <f>TEXT(BRF_Boleto_Notas[[#This Row],[DATA ]],"AAAA")</f>
        <v>2022</v>
      </c>
      <c r="N338" s="1" t="str">
        <f>UPPER(TEXT(BRF_Boleto_Notas[[#This Row],[DATA ]],"MMM"))</f>
        <v>JAN</v>
      </c>
      <c r="O338" s="1" t="str">
        <f>TEXT(BRF_Boleto_Notas[[#This Row],[DATA VENCIMENTO]],"AAAA")</f>
        <v>2022</v>
      </c>
      <c r="P338" s="1" t="str">
        <f>UPPER(TEXT(BRF_Boleto_Notas[[#This Row],[DATA VENCIMENTO]],"MMM"))</f>
        <v>JAN</v>
      </c>
      <c r="Q338" s="1" t="str">
        <f>IFERROR(INDEX(BRF_TIPO_SERV[DESCRIÇAO],MATCH(BRF_Boleto_Notas[[#This Row],[CAT]],BRF_TIPO_SERV[TIPOS DE SERV.],0)),"")</f>
        <v>VIAGEM</v>
      </c>
      <c r="R338" s="1">
        <f>IFERROR(INDEX(BRF_MÊS_NOTA[NUN_MÊS],MATCH(BRF_Boleto_Notas[[#This Row],[MÊS_VENC]],BRF_MÊS_NOTA[MÊS],0)),"")</f>
        <v>1</v>
      </c>
      <c r="S338" s="1" t="str">
        <f>IF(BRF_Boleto_Notas[[#This Row],[PAGO DIA]]="","",TEXT(BRF_Boleto_Notas[[#This Row],[PAGO DIA]],"AAAA"))</f>
        <v>2022</v>
      </c>
      <c r="T338" s="1" t="str">
        <f>UPPER(TEXT(BRF_Boleto_Notas[[#This Row],[PAGO DIA]],"MMM"))</f>
        <v>JAN</v>
      </c>
    </row>
    <row r="339" spans="1:20" x14ac:dyDescent="0.2">
      <c r="A339" s="3">
        <v>44568</v>
      </c>
      <c r="B339" s="1" t="s">
        <v>1529</v>
      </c>
      <c r="C339" s="1" t="s">
        <v>1678</v>
      </c>
      <c r="D339" s="1" t="s">
        <v>1531</v>
      </c>
      <c r="E339" s="1" t="s">
        <v>85</v>
      </c>
      <c r="F339" s="3">
        <v>44588</v>
      </c>
      <c r="G339" s="1" t="s">
        <v>1800</v>
      </c>
      <c r="H339" s="1">
        <v>421</v>
      </c>
      <c r="I339" s="4">
        <v>3000</v>
      </c>
      <c r="J339" s="1" t="s">
        <v>224</v>
      </c>
      <c r="K339" s="3">
        <v>44588</v>
      </c>
      <c r="L339" s="1" t="s">
        <v>1338</v>
      </c>
      <c r="M339" s="1" t="str">
        <f>TEXT(BRF_Boleto_Notas[[#This Row],[DATA ]],"AAAA")</f>
        <v>2022</v>
      </c>
      <c r="N339" s="1" t="str">
        <f>UPPER(TEXT(BRF_Boleto_Notas[[#This Row],[DATA ]],"MMM"))</f>
        <v>JAN</v>
      </c>
      <c r="O339" s="1" t="str">
        <f>TEXT(BRF_Boleto_Notas[[#This Row],[DATA VENCIMENTO]],"AAAA")</f>
        <v>2022</v>
      </c>
      <c r="P339" s="1" t="str">
        <f>UPPER(TEXT(BRF_Boleto_Notas[[#This Row],[DATA VENCIMENTO]],"MMM"))</f>
        <v>JAN</v>
      </c>
      <c r="Q339" s="1" t="str">
        <f>IFERROR(INDEX(BRF_TIPO_SERV[DESCRIÇAO],MATCH(BRF_Boleto_Notas[[#This Row],[CAT]],BRF_TIPO_SERV[TIPOS DE SERV.],0)),"")</f>
        <v>VIAGEM</v>
      </c>
      <c r="R339" s="1">
        <f>IFERROR(INDEX(BRF_MÊS_NOTA[NUN_MÊS],MATCH(BRF_Boleto_Notas[[#This Row],[MÊS_VENC]],BRF_MÊS_NOTA[MÊS],0)),"")</f>
        <v>1</v>
      </c>
      <c r="S339" s="1" t="str">
        <f>IF(BRF_Boleto_Notas[[#This Row],[PAGO DIA]]="","",TEXT(BRF_Boleto_Notas[[#This Row],[PAGO DIA]],"AAAA"))</f>
        <v>2022</v>
      </c>
      <c r="T339" s="1" t="str">
        <f>UPPER(TEXT(BRF_Boleto_Notas[[#This Row],[PAGO DIA]],"MMM"))</f>
        <v>JAN</v>
      </c>
    </row>
    <row r="340" spans="1:20" x14ac:dyDescent="0.2">
      <c r="A340" s="3">
        <v>44568</v>
      </c>
      <c r="B340" s="1" t="s">
        <v>1534</v>
      </c>
      <c r="C340" s="1" t="s">
        <v>1628</v>
      </c>
      <c r="D340" s="1" t="s">
        <v>1531</v>
      </c>
      <c r="E340" s="1" t="s">
        <v>85</v>
      </c>
      <c r="F340" s="3">
        <v>44588</v>
      </c>
      <c r="G340" s="1" t="s">
        <v>1801</v>
      </c>
      <c r="H340" s="1">
        <v>422</v>
      </c>
      <c r="I340" s="4">
        <v>1680</v>
      </c>
      <c r="J340" s="1" t="s">
        <v>224</v>
      </c>
      <c r="K340" s="3">
        <v>44588</v>
      </c>
      <c r="L340" s="1" t="s">
        <v>1338</v>
      </c>
      <c r="M340" s="1" t="str">
        <f>TEXT(BRF_Boleto_Notas[[#This Row],[DATA ]],"AAAA")</f>
        <v>2022</v>
      </c>
      <c r="N340" s="1" t="str">
        <f>UPPER(TEXT(BRF_Boleto_Notas[[#This Row],[DATA ]],"MMM"))</f>
        <v>JAN</v>
      </c>
      <c r="O340" s="1" t="str">
        <f>TEXT(BRF_Boleto_Notas[[#This Row],[DATA VENCIMENTO]],"AAAA")</f>
        <v>2022</v>
      </c>
      <c r="P340" s="1" t="str">
        <f>UPPER(TEXT(BRF_Boleto_Notas[[#This Row],[DATA VENCIMENTO]],"MMM"))</f>
        <v>JAN</v>
      </c>
      <c r="Q340" s="1" t="str">
        <f>IFERROR(INDEX(BRF_TIPO_SERV[DESCRIÇAO],MATCH(BRF_Boleto_Notas[[#This Row],[CAT]],BRF_TIPO_SERV[TIPOS DE SERV.],0)),"")</f>
        <v>FRETE EXTRAS</v>
      </c>
      <c r="R340" s="1">
        <f>IFERROR(INDEX(BRF_MÊS_NOTA[NUN_MÊS],MATCH(BRF_Boleto_Notas[[#This Row],[MÊS_VENC]],BRF_MÊS_NOTA[MÊS],0)),"")</f>
        <v>1</v>
      </c>
      <c r="S340" s="1" t="str">
        <f>IF(BRF_Boleto_Notas[[#This Row],[PAGO DIA]]="","",TEXT(BRF_Boleto_Notas[[#This Row],[PAGO DIA]],"AAAA"))</f>
        <v>2022</v>
      </c>
      <c r="T340" s="1" t="str">
        <f>UPPER(TEXT(BRF_Boleto_Notas[[#This Row],[PAGO DIA]],"MMM"))</f>
        <v>JAN</v>
      </c>
    </row>
    <row r="341" spans="1:20" x14ac:dyDescent="0.2">
      <c r="A341" s="3">
        <v>44558</v>
      </c>
      <c r="B341" s="1" t="s">
        <v>1534</v>
      </c>
      <c r="C341" s="1" t="s">
        <v>1802</v>
      </c>
      <c r="D341" s="1" t="s">
        <v>1789</v>
      </c>
      <c r="E341" s="1" t="s">
        <v>1803</v>
      </c>
      <c r="F341" s="3">
        <v>44589</v>
      </c>
      <c r="G341" s="1" t="s">
        <v>1804</v>
      </c>
      <c r="H341" s="1">
        <v>417</v>
      </c>
      <c r="I341" s="4">
        <v>800</v>
      </c>
      <c r="J341" s="1" t="s">
        <v>224</v>
      </c>
      <c r="K341" s="3">
        <v>44609</v>
      </c>
      <c r="L341" s="1" t="s">
        <v>1338</v>
      </c>
      <c r="M341" s="1" t="str">
        <f>TEXT(BRF_Boleto_Notas[[#This Row],[DATA ]],"AAAA")</f>
        <v>2021</v>
      </c>
      <c r="N341" s="1" t="str">
        <f>UPPER(TEXT(BRF_Boleto_Notas[[#This Row],[DATA ]],"MMM"))</f>
        <v>DEZ</v>
      </c>
      <c r="O341" s="1" t="str">
        <f>TEXT(BRF_Boleto_Notas[[#This Row],[DATA VENCIMENTO]],"AAAA")</f>
        <v>2022</v>
      </c>
      <c r="P341" s="1" t="str">
        <f>UPPER(TEXT(BRF_Boleto_Notas[[#This Row],[DATA VENCIMENTO]],"MMM"))</f>
        <v>JAN</v>
      </c>
      <c r="Q341" s="1" t="str">
        <f>IFERROR(INDEX(BRF_TIPO_SERV[DESCRIÇAO],MATCH(BRF_Boleto_Notas[[#This Row],[CAT]],BRF_TIPO_SERV[TIPOS DE SERV.],0)),"")</f>
        <v>FRETE EXTRAS</v>
      </c>
      <c r="R341" s="1">
        <f>IFERROR(INDEX(BRF_MÊS_NOTA[NUN_MÊS],MATCH(BRF_Boleto_Notas[[#This Row],[MÊS_VENC]],BRF_MÊS_NOTA[MÊS],0)),"")</f>
        <v>1</v>
      </c>
      <c r="S341" s="1" t="str">
        <f>IF(BRF_Boleto_Notas[[#This Row],[PAGO DIA]]="","",TEXT(BRF_Boleto_Notas[[#This Row],[PAGO DIA]],"AAAA"))</f>
        <v>2022</v>
      </c>
      <c r="T341" s="1" t="str">
        <f>UPPER(TEXT(BRF_Boleto_Notas[[#This Row],[PAGO DIA]],"MMM"))</f>
        <v>FEV</v>
      </c>
    </row>
    <row r="342" spans="1:20" x14ac:dyDescent="0.2">
      <c r="A342" s="3">
        <v>44561</v>
      </c>
      <c r="B342" s="1" t="s">
        <v>1534</v>
      </c>
      <c r="C342" s="1" t="s">
        <v>1802</v>
      </c>
      <c r="D342" s="1" t="s">
        <v>1789</v>
      </c>
      <c r="E342" s="1" t="s">
        <v>1803</v>
      </c>
      <c r="F342" s="3">
        <v>44592</v>
      </c>
      <c r="G342" s="1" t="s">
        <v>1805</v>
      </c>
      <c r="H342" s="1">
        <v>414</v>
      </c>
      <c r="I342" s="4">
        <v>800</v>
      </c>
      <c r="J342" s="1" t="s">
        <v>224</v>
      </c>
      <c r="K342" s="3">
        <v>44594</v>
      </c>
      <c r="L342" s="1" t="s">
        <v>1338</v>
      </c>
      <c r="M342" s="1" t="str">
        <f>TEXT(BRF_Boleto_Notas[[#This Row],[DATA ]],"AAAA")</f>
        <v>2021</v>
      </c>
      <c r="N342" s="1" t="str">
        <f>UPPER(TEXT(BRF_Boleto_Notas[[#This Row],[DATA ]],"MMM"))</f>
        <v>DEZ</v>
      </c>
      <c r="O342" s="1" t="str">
        <f>TEXT(BRF_Boleto_Notas[[#This Row],[DATA VENCIMENTO]],"AAAA")</f>
        <v>2022</v>
      </c>
      <c r="P342" s="1" t="str">
        <f>UPPER(TEXT(BRF_Boleto_Notas[[#This Row],[DATA VENCIMENTO]],"MMM"))</f>
        <v>JAN</v>
      </c>
      <c r="Q342" s="1" t="str">
        <f>IFERROR(INDEX(BRF_TIPO_SERV[DESCRIÇAO],MATCH(BRF_Boleto_Notas[[#This Row],[CAT]],BRF_TIPO_SERV[TIPOS DE SERV.],0)),"")</f>
        <v>FRETE EXTRAS</v>
      </c>
      <c r="R342" s="1">
        <f>IFERROR(INDEX(BRF_MÊS_NOTA[NUN_MÊS],MATCH(BRF_Boleto_Notas[[#This Row],[MÊS_VENC]],BRF_MÊS_NOTA[MÊS],0)),"")</f>
        <v>1</v>
      </c>
      <c r="S342" s="1" t="str">
        <f>IF(BRF_Boleto_Notas[[#This Row],[PAGO DIA]]="","",TEXT(BRF_Boleto_Notas[[#This Row],[PAGO DIA]],"AAAA"))</f>
        <v>2022</v>
      </c>
      <c r="T342" s="1" t="str">
        <f>UPPER(TEXT(BRF_Boleto_Notas[[#This Row],[PAGO DIA]],"MMM"))</f>
        <v>FEV</v>
      </c>
    </row>
    <row r="343" spans="1:20" x14ac:dyDescent="0.2">
      <c r="A343" s="3">
        <v>44571</v>
      </c>
      <c r="B343" s="1" t="s">
        <v>1534</v>
      </c>
      <c r="C343" s="1" t="s">
        <v>1806</v>
      </c>
      <c r="D343" s="1" t="s">
        <v>1531</v>
      </c>
      <c r="E343" s="1" t="s">
        <v>85</v>
      </c>
      <c r="F343" s="3">
        <v>44592</v>
      </c>
      <c r="G343" s="1" t="s">
        <v>1807</v>
      </c>
      <c r="H343" s="1">
        <v>423</v>
      </c>
      <c r="I343" s="4">
        <v>700</v>
      </c>
      <c r="J343" s="1" t="s">
        <v>224</v>
      </c>
      <c r="K343" s="3">
        <v>44592</v>
      </c>
      <c r="L343" s="1" t="s">
        <v>1338</v>
      </c>
      <c r="M343" s="1" t="str">
        <f>TEXT(BRF_Boleto_Notas[[#This Row],[DATA ]],"AAAA")</f>
        <v>2022</v>
      </c>
      <c r="N343" s="1" t="str">
        <f>UPPER(TEXT(BRF_Boleto_Notas[[#This Row],[DATA ]],"MMM"))</f>
        <v>JAN</v>
      </c>
      <c r="O343" s="1" t="str">
        <f>TEXT(BRF_Boleto_Notas[[#This Row],[DATA VENCIMENTO]],"AAAA")</f>
        <v>2022</v>
      </c>
      <c r="P343" s="1" t="str">
        <f>UPPER(TEXT(BRF_Boleto_Notas[[#This Row],[DATA VENCIMENTO]],"MMM"))</f>
        <v>JAN</v>
      </c>
      <c r="Q343" s="1" t="str">
        <f>IFERROR(INDEX(BRF_TIPO_SERV[DESCRIÇAO],MATCH(BRF_Boleto_Notas[[#This Row],[CAT]],BRF_TIPO_SERV[TIPOS DE SERV.],0)),"")</f>
        <v>FRETE EXTRAS</v>
      </c>
      <c r="R343" s="1">
        <f>IFERROR(INDEX(BRF_MÊS_NOTA[NUN_MÊS],MATCH(BRF_Boleto_Notas[[#This Row],[MÊS_VENC]],BRF_MÊS_NOTA[MÊS],0)),"")</f>
        <v>1</v>
      </c>
      <c r="S343" s="1" t="str">
        <f>IF(BRF_Boleto_Notas[[#This Row],[PAGO DIA]]="","",TEXT(BRF_Boleto_Notas[[#This Row],[PAGO DIA]],"AAAA"))</f>
        <v>2022</v>
      </c>
      <c r="T343" s="1" t="str">
        <f>UPPER(TEXT(BRF_Boleto_Notas[[#This Row],[PAGO DIA]],"MMM"))</f>
        <v>JAN</v>
      </c>
    </row>
    <row r="344" spans="1:20" x14ac:dyDescent="0.2">
      <c r="A344" s="3">
        <v>44571</v>
      </c>
      <c r="B344" s="1" t="s">
        <v>1534</v>
      </c>
      <c r="C344" s="1" t="s">
        <v>1808</v>
      </c>
      <c r="D344" s="1" t="s">
        <v>1531</v>
      </c>
      <c r="E344" s="1" t="s">
        <v>85</v>
      </c>
      <c r="F344" s="3">
        <v>44592</v>
      </c>
      <c r="G344" s="1" t="s">
        <v>1809</v>
      </c>
      <c r="H344" s="1">
        <v>424</v>
      </c>
      <c r="I344" s="4">
        <v>1800</v>
      </c>
      <c r="J344" s="1" t="s">
        <v>224</v>
      </c>
      <c r="K344" s="3">
        <v>44592</v>
      </c>
      <c r="L344" s="1" t="s">
        <v>1338</v>
      </c>
      <c r="M344" s="1" t="str">
        <f>TEXT(BRF_Boleto_Notas[[#This Row],[DATA ]],"AAAA")</f>
        <v>2022</v>
      </c>
      <c r="N344" s="1" t="str">
        <f>UPPER(TEXT(BRF_Boleto_Notas[[#This Row],[DATA ]],"MMM"))</f>
        <v>JAN</v>
      </c>
      <c r="O344" s="1" t="str">
        <f>TEXT(BRF_Boleto_Notas[[#This Row],[DATA VENCIMENTO]],"AAAA")</f>
        <v>2022</v>
      </c>
      <c r="P344" s="1" t="str">
        <f>UPPER(TEXT(BRF_Boleto_Notas[[#This Row],[DATA VENCIMENTO]],"MMM"))</f>
        <v>JAN</v>
      </c>
      <c r="Q344" s="1" t="str">
        <f>IFERROR(INDEX(BRF_TIPO_SERV[DESCRIÇAO],MATCH(BRF_Boleto_Notas[[#This Row],[CAT]],BRF_TIPO_SERV[TIPOS DE SERV.],0)),"")</f>
        <v>FRETE EXTRAS</v>
      </c>
      <c r="R344" s="1">
        <f>IFERROR(INDEX(BRF_MÊS_NOTA[NUN_MÊS],MATCH(BRF_Boleto_Notas[[#This Row],[MÊS_VENC]],BRF_MÊS_NOTA[MÊS],0)),"")</f>
        <v>1</v>
      </c>
      <c r="S344" s="1" t="str">
        <f>IF(BRF_Boleto_Notas[[#This Row],[PAGO DIA]]="","",TEXT(BRF_Boleto_Notas[[#This Row],[PAGO DIA]],"AAAA"))</f>
        <v>2022</v>
      </c>
      <c r="T344" s="1" t="str">
        <f>UPPER(TEXT(BRF_Boleto_Notas[[#This Row],[PAGO DIA]],"MMM"))</f>
        <v>JAN</v>
      </c>
    </row>
    <row r="345" spans="1:20" x14ac:dyDescent="0.2">
      <c r="A345" s="3">
        <v>44586</v>
      </c>
      <c r="B345" s="1" t="s">
        <v>1547</v>
      </c>
      <c r="C345" s="1" t="s">
        <v>1548</v>
      </c>
      <c r="D345" s="1" t="s">
        <v>1531</v>
      </c>
      <c r="E345" s="1" t="s">
        <v>1543</v>
      </c>
      <c r="F345" s="3">
        <v>44596</v>
      </c>
      <c r="G345" s="1">
        <v>277</v>
      </c>
      <c r="H345" s="1">
        <v>435</v>
      </c>
      <c r="I345" s="4">
        <v>5000</v>
      </c>
      <c r="J345" s="1" t="s">
        <v>224</v>
      </c>
      <c r="K345" s="3">
        <v>44596</v>
      </c>
      <c r="L345" s="1" t="s">
        <v>1338</v>
      </c>
      <c r="M345" s="1" t="str">
        <f>TEXT(BRF_Boleto_Notas[[#This Row],[DATA ]],"AAAA")</f>
        <v>2022</v>
      </c>
      <c r="N345" s="1" t="str">
        <f>UPPER(TEXT(BRF_Boleto_Notas[[#This Row],[DATA ]],"MMM"))</f>
        <v>JAN</v>
      </c>
      <c r="O345" s="1" t="str">
        <f>TEXT(BRF_Boleto_Notas[[#This Row],[DATA VENCIMENTO]],"AAAA")</f>
        <v>2022</v>
      </c>
      <c r="P345" s="1" t="str">
        <f>UPPER(TEXT(BRF_Boleto_Notas[[#This Row],[DATA VENCIMENTO]],"MMM"))</f>
        <v>FEV</v>
      </c>
      <c r="Q345" s="1" t="str">
        <f>IFERROR(INDEX(BRF_TIPO_SERV[DESCRIÇAO],MATCH(BRF_Boleto_Notas[[#This Row],[CAT]],BRF_TIPO_SERV[TIPOS DE SERV.],0)),"")</f>
        <v>HABIBS</v>
      </c>
      <c r="R345" s="1">
        <f>IFERROR(INDEX(BRF_MÊS_NOTA[NUN_MÊS],MATCH(BRF_Boleto_Notas[[#This Row],[MÊS_VENC]],BRF_MÊS_NOTA[MÊS],0)),"")</f>
        <v>2</v>
      </c>
      <c r="S345" s="1" t="str">
        <f>IF(BRF_Boleto_Notas[[#This Row],[PAGO DIA]]="","",TEXT(BRF_Boleto_Notas[[#This Row],[PAGO DIA]],"AAAA"))</f>
        <v>2022</v>
      </c>
      <c r="T345" s="1" t="str">
        <f>UPPER(TEXT(BRF_Boleto_Notas[[#This Row],[PAGO DIA]],"MMM"))</f>
        <v>FEV</v>
      </c>
    </row>
    <row r="346" spans="1:20" x14ac:dyDescent="0.2">
      <c r="A346" s="3">
        <v>44586</v>
      </c>
      <c r="B346" s="1" t="s">
        <v>1547</v>
      </c>
      <c r="C346" s="1" t="s">
        <v>3319</v>
      </c>
      <c r="D346" s="1" t="s">
        <v>1531</v>
      </c>
      <c r="E346" s="1" t="s">
        <v>1550</v>
      </c>
      <c r="F346" s="3">
        <v>44596</v>
      </c>
      <c r="G346" s="1">
        <v>298</v>
      </c>
      <c r="H346" s="1">
        <v>436</v>
      </c>
      <c r="I346" s="4">
        <v>6000</v>
      </c>
      <c r="J346" s="1" t="s">
        <v>224</v>
      </c>
      <c r="K346" s="3">
        <v>44596</v>
      </c>
      <c r="L346" s="1" t="s">
        <v>1338</v>
      </c>
      <c r="M346" s="1" t="str">
        <f>TEXT(BRF_Boleto_Notas[[#This Row],[DATA ]],"AAAA")</f>
        <v>2022</v>
      </c>
      <c r="N346" s="1" t="str">
        <f>UPPER(TEXT(BRF_Boleto_Notas[[#This Row],[DATA ]],"MMM"))</f>
        <v>JAN</v>
      </c>
      <c r="O346" s="1" t="str">
        <f>TEXT(BRF_Boleto_Notas[[#This Row],[DATA VENCIMENTO]],"AAAA")</f>
        <v>2022</v>
      </c>
      <c r="P346" s="1" t="str">
        <f>UPPER(TEXT(BRF_Boleto_Notas[[#This Row],[DATA VENCIMENTO]],"MMM"))</f>
        <v>FEV</v>
      </c>
      <c r="Q346" s="1" t="str">
        <f>IFERROR(INDEX(BRF_TIPO_SERV[DESCRIÇAO],MATCH(BRF_Boleto_Notas[[#This Row],[CAT]],BRF_TIPO_SERV[TIPOS DE SERV.],0)),"")</f>
        <v>HABIBS</v>
      </c>
      <c r="R346" s="1">
        <f>IFERROR(INDEX(BRF_MÊS_NOTA[NUN_MÊS],MATCH(BRF_Boleto_Notas[[#This Row],[MÊS_VENC]],BRF_MÊS_NOTA[MÊS],0)),"")</f>
        <v>2</v>
      </c>
      <c r="S346" s="1" t="str">
        <f>IF(BRF_Boleto_Notas[[#This Row],[PAGO DIA]]="","",TEXT(BRF_Boleto_Notas[[#This Row],[PAGO DIA]],"AAAA"))</f>
        <v>2022</v>
      </c>
      <c r="T346" s="1" t="str">
        <f>UPPER(TEXT(BRF_Boleto_Notas[[#This Row],[PAGO DIA]],"MMM"))</f>
        <v>FEV</v>
      </c>
    </row>
    <row r="347" spans="1:20" x14ac:dyDescent="0.2">
      <c r="A347" s="3">
        <v>44586</v>
      </c>
      <c r="B347" s="1" t="s">
        <v>1547</v>
      </c>
      <c r="C347" s="1" t="s">
        <v>1551</v>
      </c>
      <c r="D347" s="1" t="s">
        <v>1531</v>
      </c>
      <c r="E347" s="1" t="s">
        <v>1552</v>
      </c>
      <c r="F347" s="3">
        <v>44596</v>
      </c>
      <c r="G347" s="1">
        <v>280</v>
      </c>
      <c r="H347" s="1">
        <v>437</v>
      </c>
      <c r="I347" s="4">
        <v>5000</v>
      </c>
      <c r="J347" s="1" t="s">
        <v>224</v>
      </c>
      <c r="K347" s="3">
        <v>44596</v>
      </c>
      <c r="L347" s="1" t="s">
        <v>1338</v>
      </c>
      <c r="M347" s="1" t="str">
        <f>TEXT(BRF_Boleto_Notas[[#This Row],[DATA ]],"AAAA")</f>
        <v>2022</v>
      </c>
      <c r="N347" s="1" t="str">
        <f>UPPER(TEXT(BRF_Boleto_Notas[[#This Row],[DATA ]],"MMM"))</f>
        <v>JAN</v>
      </c>
      <c r="O347" s="1" t="str">
        <f>TEXT(BRF_Boleto_Notas[[#This Row],[DATA VENCIMENTO]],"AAAA")</f>
        <v>2022</v>
      </c>
      <c r="P347" s="1" t="str">
        <f>UPPER(TEXT(BRF_Boleto_Notas[[#This Row],[DATA VENCIMENTO]],"MMM"))</f>
        <v>FEV</v>
      </c>
      <c r="Q347" s="1" t="str">
        <f>IFERROR(INDEX(BRF_TIPO_SERV[DESCRIÇAO],MATCH(BRF_Boleto_Notas[[#This Row],[CAT]],BRF_TIPO_SERV[TIPOS DE SERV.],0)),"")</f>
        <v>HABIBS</v>
      </c>
      <c r="R347" s="1">
        <f>IFERROR(INDEX(BRF_MÊS_NOTA[NUN_MÊS],MATCH(BRF_Boleto_Notas[[#This Row],[MÊS_VENC]],BRF_MÊS_NOTA[MÊS],0)),"")</f>
        <v>2</v>
      </c>
      <c r="S347" s="1" t="str">
        <f>IF(BRF_Boleto_Notas[[#This Row],[PAGO DIA]]="","",TEXT(BRF_Boleto_Notas[[#This Row],[PAGO DIA]],"AAAA"))</f>
        <v>2022</v>
      </c>
      <c r="T347" s="1" t="str">
        <f>UPPER(TEXT(BRF_Boleto_Notas[[#This Row],[PAGO DIA]],"MMM"))</f>
        <v>FEV</v>
      </c>
    </row>
    <row r="348" spans="1:20" x14ac:dyDescent="0.2">
      <c r="A348" s="3">
        <v>44586</v>
      </c>
      <c r="B348" s="1" t="s">
        <v>1547</v>
      </c>
      <c r="C348" s="1" t="s">
        <v>1553</v>
      </c>
      <c r="D348" s="1" t="s">
        <v>1531</v>
      </c>
      <c r="E348" s="1" t="s">
        <v>1554</v>
      </c>
      <c r="F348" s="3">
        <v>44596</v>
      </c>
      <c r="G348" s="1">
        <v>281</v>
      </c>
      <c r="H348" s="1">
        <v>438</v>
      </c>
      <c r="I348" s="4">
        <v>4000</v>
      </c>
      <c r="J348" s="1" t="s">
        <v>224</v>
      </c>
      <c r="K348" s="3">
        <v>44596</v>
      </c>
      <c r="L348" s="1" t="s">
        <v>1338</v>
      </c>
      <c r="M348" s="1" t="str">
        <f>TEXT(BRF_Boleto_Notas[[#This Row],[DATA ]],"AAAA")</f>
        <v>2022</v>
      </c>
      <c r="N348" s="1" t="str">
        <f>UPPER(TEXT(BRF_Boleto_Notas[[#This Row],[DATA ]],"MMM"))</f>
        <v>JAN</v>
      </c>
      <c r="O348" s="1" t="str">
        <f>TEXT(BRF_Boleto_Notas[[#This Row],[DATA VENCIMENTO]],"AAAA")</f>
        <v>2022</v>
      </c>
      <c r="P348" s="1" t="str">
        <f>UPPER(TEXT(BRF_Boleto_Notas[[#This Row],[DATA VENCIMENTO]],"MMM"))</f>
        <v>FEV</v>
      </c>
      <c r="Q348" s="1" t="str">
        <f>IFERROR(INDEX(BRF_TIPO_SERV[DESCRIÇAO],MATCH(BRF_Boleto_Notas[[#This Row],[CAT]],BRF_TIPO_SERV[TIPOS DE SERV.],0)),"")</f>
        <v>HABIBS</v>
      </c>
      <c r="R348" s="1">
        <f>IFERROR(INDEX(BRF_MÊS_NOTA[NUN_MÊS],MATCH(BRF_Boleto_Notas[[#This Row],[MÊS_VENC]],BRF_MÊS_NOTA[MÊS],0)),"")</f>
        <v>2</v>
      </c>
      <c r="S348" s="1" t="str">
        <f>IF(BRF_Boleto_Notas[[#This Row],[PAGO DIA]]="","",TEXT(BRF_Boleto_Notas[[#This Row],[PAGO DIA]],"AAAA"))</f>
        <v>2022</v>
      </c>
      <c r="T348" s="1" t="str">
        <f>UPPER(TEXT(BRF_Boleto_Notas[[#This Row],[PAGO DIA]],"MMM"))</f>
        <v>FEV</v>
      </c>
    </row>
    <row r="349" spans="1:20" x14ac:dyDescent="0.2">
      <c r="A349" s="3">
        <v>44586</v>
      </c>
      <c r="B349" s="1" t="s">
        <v>1547</v>
      </c>
      <c r="C349" s="1" t="s">
        <v>1555</v>
      </c>
      <c r="D349" s="1" t="s">
        <v>1556</v>
      </c>
      <c r="E349" s="1" t="s">
        <v>1557</v>
      </c>
      <c r="F349" s="3">
        <v>44596</v>
      </c>
      <c r="G349" s="1">
        <v>282</v>
      </c>
      <c r="H349" s="1">
        <v>439</v>
      </c>
      <c r="I349" s="4">
        <v>4000</v>
      </c>
      <c r="J349" s="1" t="s">
        <v>224</v>
      </c>
      <c r="K349" s="3">
        <v>44595</v>
      </c>
      <c r="L349" s="1" t="s">
        <v>1338</v>
      </c>
      <c r="M349" s="1" t="str">
        <f>TEXT(BRF_Boleto_Notas[[#This Row],[DATA ]],"AAAA")</f>
        <v>2022</v>
      </c>
      <c r="N349" s="1" t="str">
        <f>UPPER(TEXT(BRF_Boleto_Notas[[#This Row],[DATA ]],"MMM"))</f>
        <v>JAN</v>
      </c>
      <c r="O349" s="1" t="str">
        <f>TEXT(BRF_Boleto_Notas[[#This Row],[DATA VENCIMENTO]],"AAAA")</f>
        <v>2022</v>
      </c>
      <c r="P349" s="1" t="str">
        <f>UPPER(TEXT(BRF_Boleto_Notas[[#This Row],[DATA VENCIMENTO]],"MMM"))</f>
        <v>FEV</v>
      </c>
      <c r="Q349" s="1" t="str">
        <f>IFERROR(INDEX(BRF_TIPO_SERV[DESCRIÇAO],MATCH(BRF_Boleto_Notas[[#This Row],[CAT]],BRF_TIPO_SERV[TIPOS DE SERV.],0)),"")</f>
        <v>HABIBS</v>
      </c>
      <c r="R349" s="1">
        <f>IFERROR(INDEX(BRF_MÊS_NOTA[NUN_MÊS],MATCH(BRF_Boleto_Notas[[#This Row],[MÊS_VENC]],BRF_MÊS_NOTA[MÊS],0)),"")</f>
        <v>2</v>
      </c>
      <c r="S349" s="1" t="str">
        <f>IF(BRF_Boleto_Notas[[#This Row],[PAGO DIA]]="","",TEXT(BRF_Boleto_Notas[[#This Row],[PAGO DIA]],"AAAA"))</f>
        <v>2022</v>
      </c>
      <c r="T349" s="1" t="str">
        <f>UPPER(TEXT(BRF_Boleto_Notas[[#This Row],[PAGO DIA]],"MMM"))</f>
        <v>FEV</v>
      </c>
    </row>
    <row r="350" spans="1:20" x14ac:dyDescent="0.2">
      <c r="A350" s="3">
        <v>44586</v>
      </c>
      <c r="B350" s="1" t="s">
        <v>1547</v>
      </c>
      <c r="C350" s="1" t="s">
        <v>1558</v>
      </c>
      <c r="D350" s="1" t="s">
        <v>1531</v>
      </c>
      <c r="E350" s="1" t="s">
        <v>1559</v>
      </c>
      <c r="F350" s="3">
        <v>44596</v>
      </c>
      <c r="G350" s="1">
        <v>283</v>
      </c>
      <c r="H350" s="1">
        <v>440</v>
      </c>
      <c r="I350" s="4">
        <v>5900</v>
      </c>
      <c r="J350" s="1" t="s">
        <v>224</v>
      </c>
      <c r="K350" s="3">
        <v>44596</v>
      </c>
      <c r="L350" s="1" t="s">
        <v>1338</v>
      </c>
      <c r="M350" s="1" t="str">
        <f>TEXT(BRF_Boleto_Notas[[#This Row],[DATA ]],"AAAA")</f>
        <v>2022</v>
      </c>
      <c r="N350" s="1" t="str">
        <f>UPPER(TEXT(BRF_Boleto_Notas[[#This Row],[DATA ]],"MMM"))</f>
        <v>JAN</v>
      </c>
      <c r="O350" s="1" t="str">
        <f>TEXT(BRF_Boleto_Notas[[#This Row],[DATA VENCIMENTO]],"AAAA")</f>
        <v>2022</v>
      </c>
      <c r="P350" s="1" t="str">
        <f>UPPER(TEXT(BRF_Boleto_Notas[[#This Row],[DATA VENCIMENTO]],"MMM"))</f>
        <v>FEV</v>
      </c>
      <c r="Q350" s="1" t="str">
        <f>IFERROR(INDEX(BRF_TIPO_SERV[DESCRIÇAO],MATCH(BRF_Boleto_Notas[[#This Row],[CAT]],BRF_TIPO_SERV[TIPOS DE SERV.],0)),"")</f>
        <v>HABIBS</v>
      </c>
      <c r="R350" s="1">
        <f>IFERROR(INDEX(BRF_MÊS_NOTA[NUN_MÊS],MATCH(BRF_Boleto_Notas[[#This Row],[MÊS_VENC]],BRF_MÊS_NOTA[MÊS],0)),"")</f>
        <v>2</v>
      </c>
      <c r="S350" s="1" t="str">
        <f>IF(BRF_Boleto_Notas[[#This Row],[PAGO DIA]]="","",TEXT(BRF_Boleto_Notas[[#This Row],[PAGO DIA]],"AAAA"))</f>
        <v>2022</v>
      </c>
      <c r="T350" s="1" t="str">
        <f>UPPER(TEXT(BRF_Boleto_Notas[[#This Row],[PAGO DIA]],"MMM"))</f>
        <v>FEV</v>
      </c>
    </row>
    <row r="351" spans="1:20" x14ac:dyDescent="0.2">
      <c r="A351" s="3">
        <v>44586</v>
      </c>
      <c r="B351" s="1" t="s">
        <v>1547</v>
      </c>
      <c r="C351" s="1" t="s">
        <v>1560</v>
      </c>
      <c r="D351" s="1" t="s">
        <v>1531</v>
      </c>
      <c r="E351" s="1" t="s">
        <v>1561</v>
      </c>
      <c r="F351" s="3">
        <v>44596</v>
      </c>
      <c r="G351" s="1">
        <v>299</v>
      </c>
      <c r="H351" s="1">
        <v>441</v>
      </c>
      <c r="I351" s="4">
        <v>4500</v>
      </c>
      <c r="J351" s="1" t="s">
        <v>224</v>
      </c>
      <c r="K351" s="3">
        <v>44596</v>
      </c>
      <c r="L351" s="1" t="s">
        <v>1338</v>
      </c>
      <c r="M351" s="1" t="str">
        <f>TEXT(BRF_Boleto_Notas[[#This Row],[DATA ]],"AAAA")</f>
        <v>2022</v>
      </c>
      <c r="N351" s="1" t="str">
        <f>UPPER(TEXT(BRF_Boleto_Notas[[#This Row],[DATA ]],"MMM"))</f>
        <v>JAN</v>
      </c>
      <c r="O351" s="1" t="str">
        <f>TEXT(BRF_Boleto_Notas[[#This Row],[DATA VENCIMENTO]],"AAAA")</f>
        <v>2022</v>
      </c>
      <c r="P351" s="1" t="str">
        <f>UPPER(TEXT(BRF_Boleto_Notas[[#This Row],[DATA VENCIMENTO]],"MMM"))</f>
        <v>FEV</v>
      </c>
      <c r="Q351" s="1" t="str">
        <f>IFERROR(INDEX(BRF_TIPO_SERV[DESCRIÇAO],MATCH(BRF_Boleto_Notas[[#This Row],[CAT]],BRF_TIPO_SERV[TIPOS DE SERV.],0)),"")</f>
        <v>HABIBS</v>
      </c>
      <c r="R351" s="1">
        <f>IFERROR(INDEX(BRF_MÊS_NOTA[NUN_MÊS],MATCH(BRF_Boleto_Notas[[#This Row],[MÊS_VENC]],BRF_MÊS_NOTA[MÊS],0)),"")</f>
        <v>2</v>
      </c>
      <c r="S351" s="1" t="str">
        <f>IF(BRF_Boleto_Notas[[#This Row],[PAGO DIA]]="","",TEXT(BRF_Boleto_Notas[[#This Row],[PAGO DIA]],"AAAA"))</f>
        <v>2022</v>
      </c>
      <c r="T351" s="1" t="str">
        <f>UPPER(TEXT(BRF_Boleto_Notas[[#This Row],[PAGO DIA]],"MMM"))</f>
        <v>FEV</v>
      </c>
    </row>
    <row r="352" spans="1:20" x14ac:dyDescent="0.2">
      <c r="A352" s="3">
        <v>44586</v>
      </c>
      <c r="B352" s="1" t="s">
        <v>1547</v>
      </c>
      <c r="C352" s="1" t="s">
        <v>1562</v>
      </c>
      <c r="D352" s="1" t="s">
        <v>1531</v>
      </c>
      <c r="E352" s="1" t="s">
        <v>1537</v>
      </c>
      <c r="F352" s="3">
        <v>44596</v>
      </c>
      <c r="G352" s="1">
        <v>285</v>
      </c>
      <c r="H352" s="1">
        <v>442</v>
      </c>
      <c r="I352" s="4">
        <v>2000</v>
      </c>
      <c r="J352" s="1" t="s">
        <v>224</v>
      </c>
      <c r="K352" s="3">
        <v>44596</v>
      </c>
      <c r="L352" s="1" t="s">
        <v>1338</v>
      </c>
      <c r="M352" s="1" t="str">
        <f>TEXT(BRF_Boleto_Notas[[#This Row],[DATA ]],"AAAA")</f>
        <v>2022</v>
      </c>
      <c r="N352" s="1" t="str">
        <f>UPPER(TEXT(BRF_Boleto_Notas[[#This Row],[DATA ]],"MMM"))</f>
        <v>JAN</v>
      </c>
      <c r="O352" s="1" t="str">
        <f>TEXT(BRF_Boleto_Notas[[#This Row],[DATA VENCIMENTO]],"AAAA")</f>
        <v>2022</v>
      </c>
      <c r="P352" s="1" t="str">
        <f>UPPER(TEXT(BRF_Boleto_Notas[[#This Row],[DATA VENCIMENTO]],"MMM"))</f>
        <v>FEV</v>
      </c>
      <c r="Q352" s="1" t="str">
        <f>IFERROR(INDEX(BRF_TIPO_SERV[DESCRIÇAO],MATCH(BRF_Boleto_Notas[[#This Row],[CAT]],BRF_TIPO_SERV[TIPOS DE SERV.],0)),"")</f>
        <v>HABIBS</v>
      </c>
      <c r="R352" s="1">
        <f>IFERROR(INDEX(BRF_MÊS_NOTA[NUN_MÊS],MATCH(BRF_Boleto_Notas[[#This Row],[MÊS_VENC]],BRF_MÊS_NOTA[MÊS],0)),"")</f>
        <v>2</v>
      </c>
      <c r="S352" s="1" t="str">
        <f>IF(BRF_Boleto_Notas[[#This Row],[PAGO DIA]]="","",TEXT(BRF_Boleto_Notas[[#This Row],[PAGO DIA]],"AAAA"))</f>
        <v>2022</v>
      </c>
      <c r="T352" s="1" t="str">
        <f>UPPER(TEXT(BRF_Boleto_Notas[[#This Row],[PAGO DIA]],"MMM"))</f>
        <v>FEV</v>
      </c>
    </row>
    <row r="353" spans="1:20" x14ac:dyDescent="0.2">
      <c r="A353" s="3">
        <v>44586</v>
      </c>
      <c r="B353" s="1" t="s">
        <v>1547</v>
      </c>
      <c r="C353" s="1" t="s">
        <v>1563</v>
      </c>
      <c r="D353" s="1" t="s">
        <v>1531</v>
      </c>
      <c r="E353" s="1" t="s">
        <v>1564</v>
      </c>
      <c r="F353" s="3">
        <v>44596</v>
      </c>
      <c r="G353" s="1">
        <v>287</v>
      </c>
      <c r="H353" s="1">
        <v>443</v>
      </c>
      <c r="I353" s="4">
        <v>6000</v>
      </c>
      <c r="J353" s="1" t="s">
        <v>224</v>
      </c>
      <c r="K353" s="3">
        <v>44596</v>
      </c>
      <c r="L353" s="1" t="s">
        <v>1338</v>
      </c>
      <c r="M353" s="1" t="str">
        <f>TEXT(BRF_Boleto_Notas[[#This Row],[DATA ]],"AAAA")</f>
        <v>2022</v>
      </c>
      <c r="N353" s="1" t="str">
        <f>UPPER(TEXT(BRF_Boleto_Notas[[#This Row],[DATA ]],"MMM"))</f>
        <v>JAN</v>
      </c>
      <c r="O353" s="1" t="str">
        <f>TEXT(BRF_Boleto_Notas[[#This Row],[DATA VENCIMENTO]],"AAAA")</f>
        <v>2022</v>
      </c>
      <c r="P353" s="1" t="str">
        <f>UPPER(TEXT(BRF_Boleto_Notas[[#This Row],[DATA VENCIMENTO]],"MMM"))</f>
        <v>FEV</v>
      </c>
      <c r="Q353" s="1" t="str">
        <f>IFERROR(INDEX(BRF_TIPO_SERV[DESCRIÇAO],MATCH(BRF_Boleto_Notas[[#This Row],[CAT]],BRF_TIPO_SERV[TIPOS DE SERV.],0)),"")</f>
        <v>HABIBS</v>
      </c>
      <c r="R353" s="1">
        <f>IFERROR(INDEX(BRF_MÊS_NOTA[NUN_MÊS],MATCH(BRF_Boleto_Notas[[#This Row],[MÊS_VENC]],BRF_MÊS_NOTA[MÊS],0)),"")</f>
        <v>2</v>
      </c>
      <c r="S353" s="1" t="str">
        <f>IF(BRF_Boleto_Notas[[#This Row],[PAGO DIA]]="","",TEXT(BRF_Boleto_Notas[[#This Row],[PAGO DIA]],"AAAA"))</f>
        <v>2022</v>
      </c>
      <c r="T353" s="1" t="str">
        <f>UPPER(TEXT(BRF_Boleto_Notas[[#This Row],[PAGO DIA]],"MMM"))</f>
        <v>FEV</v>
      </c>
    </row>
    <row r="354" spans="1:20" x14ac:dyDescent="0.2">
      <c r="A354" s="3">
        <v>44586</v>
      </c>
      <c r="B354" s="1" t="s">
        <v>1547</v>
      </c>
      <c r="C354" s="1" t="s">
        <v>1565</v>
      </c>
      <c r="D354" s="1" t="s">
        <v>1531</v>
      </c>
      <c r="E354" s="1" t="s">
        <v>1566</v>
      </c>
      <c r="F354" s="3">
        <v>44596</v>
      </c>
      <c r="G354" s="1">
        <v>300</v>
      </c>
      <c r="H354" s="1">
        <v>444</v>
      </c>
      <c r="I354" s="4">
        <v>5500</v>
      </c>
      <c r="J354" s="1" t="s">
        <v>224</v>
      </c>
      <c r="K354" s="3">
        <v>44596</v>
      </c>
      <c r="L354" s="1" t="s">
        <v>1338</v>
      </c>
      <c r="M354" s="1" t="str">
        <f>TEXT(BRF_Boleto_Notas[[#This Row],[DATA ]],"AAAA")</f>
        <v>2022</v>
      </c>
      <c r="N354" s="1" t="str">
        <f>UPPER(TEXT(BRF_Boleto_Notas[[#This Row],[DATA ]],"MMM"))</f>
        <v>JAN</v>
      </c>
      <c r="O354" s="1" t="str">
        <f>TEXT(BRF_Boleto_Notas[[#This Row],[DATA VENCIMENTO]],"AAAA")</f>
        <v>2022</v>
      </c>
      <c r="P354" s="1" t="str">
        <f>UPPER(TEXT(BRF_Boleto_Notas[[#This Row],[DATA VENCIMENTO]],"MMM"))</f>
        <v>FEV</v>
      </c>
      <c r="Q354" s="1" t="str">
        <f>IFERROR(INDEX(BRF_TIPO_SERV[DESCRIÇAO],MATCH(BRF_Boleto_Notas[[#This Row],[CAT]],BRF_TIPO_SERV[TIPOS DE SERV.],0)),"")</f>
        <v>HABIBS</v>
      </c>
      <c r="R354" s="1">
        <f>IFERROR(INDEX(BRF_MÊS_NOTA[NUN_MÊS],MATCH(BRF_Boleto_Notas[[#This Row],[MÊS_VENC]],BRF_MÊS_NOTA[MÊS],0)),"")</f>
        <v>2</v>
      </c>
      <c r="S354" s="1" t="str">
        <f>IF(BRF_Boleto_Notas[[#This Row],[PAGO DIA]]="","",TEXT(BRF_Boleto_Notas[[#This Row],[PAGO DIA]],"AAAA"))</f>
        <v>2022</v>
      </c>
      <c r="T354" s="1" t="str">
        <f>UPPER(TEXT(BRF_Boleto_Notas[[#This Row],[PAGO DIA]],"MMM"))</f>
        <v>FEV</v>
      </c>
    </row>
    <row r="355" spans="1:20" x14ac:dyDescent="0.2">
      <c r="A355" s="3">
        <v>44586</v>
      </c>
      <c r="B355" s="1" t="s">
        <v>1547</v>
      </c>
      <c r="C355" s="1" t="s">
        <v>1567</v>
      </c>
      <c r="D355" s="1" t="s">
        <v>1531</v>
      </c>
      <c r="E355" s="1" t="s">
        <v>1568</v>
      </c>
      <c r="F355" s="3">
        <v>44596</v>
      </c>
      <c r="G355" s="1">
        <v>289</v>
      </c>
      <c r="H355" s="1">
        <v>445</v>
      </c>
      <c r="I355" s="4">
        <v>5000</v>
      </c>
      <c r="J355" s="1" t="s">
        <v>224</v>
      </c>
      <c r="K355" s="3">
        <v>44596</v>
      </c>
      <c r="L355" s="1" t="s">
        <v>1338</v>
      </c>
      <c r="M355" s="1" t="str">
        <f>TEXT(BRF_Boleto_Notas[[#This Row],[DATA ]],"AAAA")</f>
        <v>2022</v>
      </c>
      <c r="N355" s="1" t="str">
        <f>UPPER(TEXT(BRF_Boleto_Notas[[#This Row],[DATA ]],"MMM"))</f>
        <v>JAN</v>
      </c>
      <c r="O355" s="1" t="str">
        <f>TEXT(BRF_Boleto_Notas[[#This Row],[DATA VENCIMENTO]],"AAAA")</f>
        <v>2022</v>
      </c>
      <c r="P355" s="1" t="str">
        <f>UPPER(TEXT(BRF_Boleto_Notas[[#This Row],[DATA VENCIMENTO]],"MMM"))</f>
        <v>FEV</v>
      </c>
      <c r="Q355" s="1" t="str">
        <f>IFERROR(INDEX(BRF_TIPO_SERV[DESCRIÇAO],MATCH(BRF_Boleto_Notas[[#This Row],[CAT]],BRF_TIPO_SERV[TIPOS DE SERV.],0)),"")</f>
        <v>HABIBS</v>
      </c>
      <c r="R355" s="1">
        <f>IFERROR(INDEX(BRF_MÊS_NOTA[NUN_MÊS],MATCH(BRF_Boleto_Notas[[#This Row],[MÊS_VENC]],BRF_MÊS_NOTA[MÊS],0)),"")</f>
        <v>2</v>
      </c>
      <c r="S355" s="1" t="str">
        <f>IF(BRF_Boleto_Notas[[#This Row],[PAGO DIA]]="","",TEXT(BRF_Boleto_Notas[[#This Row],[PAGO DIA]],"AAAA"))</f>
        <v>2022</v>
      </c>
      <c r="T355" s="1" t="str">
        <f>UPPER(TEXT(BRF_Boleto_Notas[[#This Row],[PAGO DIA]],"MMM"))</f>
        <v>FEV</v>
      </c>
    </row>
    <row r="356" spans="1:20" x14ac:dyDescent="0.2">
      <c r="A356" s="3">
        <v>44586</v>
      </c>
      <c r="B356" s="1" t="s">
        <v>1547</v>
      </c>
      <c r="C356" s="1" t="s">
        <v>1569</v>
      </c>
      <c r="D356" s="1" t="s">
        <v>1531</v>
      </c>
      <c r="E356" s="1" t="s">
        <v>1570</v>
      </c>
      <c r="F356" s="3">
        <v>44596</v>
      </c>
      <c r="G356" s="1">
        <v>290</v>
      </c>
      <c r="H356" s="1">
        <v>446</v>
      </c>
      <c r="I356" s="4">
        <v>1150</v>
      </c>
      <c r="J356" s="1" t="s">
        <v>224</v>
      </c>
      <c r="K356" s="3">
        <v>44596</v>
      </c>
      <c r="L356" s="1" t="s">
        <v>1338</v>
      </c>
      <c r="M356" s="1" t="str">
        <f>TEXT(BRF_Boleto_Notas[[#This Row],[DATA ]],"AAAA")</f>
        <v>2022</v>
      </c>
      <c r="N356" s="1" t="str">
        <f>UPPER(TEXT(BRF_Boleto_Notas[[#This Row],[DATA ]],"MMM"))</f>
        <v>JAN</v>
      </c>
      <c r="O356" s="1" t="str">
        <f>TEXT(BRF_Boleto_Notas[[#This Row],[DATA VENCIMENTO]],"AAAA")</f>
        <v>2022</v>
      </c>
      <c r="P356" s="1" t="str">
        <f>UPPER(TEXT(BRF_Boleto_Notas[[#This Row],[DATA VENCIMENTO]],"MMM"))</f>
        <v>FEV</v>
      </c>
      <c r="Q356" s="1" t="str">
        <f>IFERROR(INDEX(BRF_TIPO_SERV[DESCRIÇAO],MATCH(BRF_Boleto_Notas[[#This Row],[CAT]],BRF_TIPO_SERV[TIPOS DE SERV.],0)),"")</f>
        <v>HABIBS</v>
      </c>
      <c r="R356" s="1">
        <f>IFERROR(INDEX(BRF_MÊS_NOTA[NUN_MÊS],MATCH(BRF_Boleto_Notas[[#This Row],[MÊS_VENC]],BRF_MÊS_NOTA[MÊS],0)),"")</f>
        <v>2</v>
      </c>
      <c r="S356" s="1" t="str">
        <f>IF(BRF_Boleto_Notas[[#This Row],[PAGO DIA]]="","",TEXT(BRF_Boleto_Notas[[#This Row],[PAGO DIA]],"AAAA"))</f>
        <v>2022</v>
      </c>
      <c r="T356" s="1" t="str">
        <f>UPPER(TEXT(BRF_Boleto_Notas[[#This Row],[PAGO DIA]],"MMM"))</f>
        <v>FEV</v>
      </c>
    </row>
    <row r="357" spans="1:20" x14ac:dyDescent="0.2">
      <c r="A357" s="3">
        <v>44586</v>
      </c>
      <c r="B357" s="1" t="s">
        <v>1547</v>
      </c>
      <c r="C357" s="1" t="s">
        <v>1571</v>
      </c>
      <c r="D357" s="1" t="s">
        <v>1531</v>
      </c>
      <c r="E357" s="1" t="s">
        <v>1572</v>
      </c>
      <c r="F357" s="3">
        <v>44596</v>
      </c>
      <c r="G357" s="1">
        <v>291</v>
      </c>
      <c r="H357" s="1">
        <v>447</v>
      </c>
      <c r="I357" s="4">
        <v>5500</v>
      </c>
      <c r="J357" s="1" t="s">
        <v>224</v>
      </c>
      <c r="K357" s="3">
        <v>44596</v>
      </c>
      <c r="L357" s="1" t="s">
        <v>1338</v>
      </c>
      <c r="M357" s="1" t="str">
        <f>TEXT(BRF_Boleto_Notas[[#This Row],[DATA ]],"AAAA")</f>
        <v>2022</v>
      </c>
      <c r="N357" s="1" t="str">
        <f>UPPER(TEXT(BRF_Boleto_Notas[[#This Row],[DATA ]],"MMM"))</f>
        <v>JAN</v>
      </c>
      <c r="O357" s="1" t="str">
        <f>TEXT(BRF_Boleto_Notas[[#This Row],[DATA VENCIMENTO]],"AAAA")</f>
        <v>2022</v>
      </c>
      <c r="P357" s="1" t="str">
        <f>UPPER(TEXT(BRF_Boleto_Notas[[#This Row],[DATA VENCIMENTO]],"MMM"))</f>
        <v>FEV</v>
      </c>
      <c r="Q357" s="1" t="str">
        <f>IFERROR(INDEX(BRF_TIPO_SERV[DESCRIÇAO],MATCH(BRF_Boleto_Notas[[#This Row],[CAT]],BRF_TIPO_SERV[TIPOS DE SERV.],0)),"")</f>
        <v>HABIBS</v>
      </c>
      <c r="R357" s="1">
        <f>IFERROR(INDEX(BRF_MÊS_NOTA[NUN_MÊS],MATCH(BRF_Boleto_Notas[[#This Row],[MÊS_VENC]],BRF_MÊS_NOTA[MÊS],0)),"")</f>
        <v>2</v>
      </c>
      <c r="S357" s="1" t="str">
        <f>IF(BRF_Boleto_Notas[[#This Row],[PAGO DIA]]="","",TEXT(BRF_Boleto_Notas[[#This Row],[PAGO DIA]],"AAAA"))</f>
        <v>2022</v>
      </c>
      <c r="T357" s="1" t="str">
        <f>UPPER(TEXT(BRF_Boleto_Notas[[#This Row],[PAGO DIA]],"MMM"))</f>
        <v>FEV</v>
      </c>
    </row>
    <row r="358" spans="1:20" x14ac:dyDescent="0.2">
      <c r="A358" s="3">
        <v>44586</v>
      </c>
      <c r="B358" s="1" t="s">
        <v>1547</v>
      </c>
      <c r="C358" s="1" t="s">
        <v>1573</v>
      </c>
      <c r="D358" s="1" t="s">
        <v>1531</v>
      </c>
      <c r="E358" s="1" t="s">
        <v>1574</v>
      </c>
      <c r="F358" s="3">
        <v>44596</v>
      </c>
      <c r="G358" s="1">
        <v>292</v>
      </c>
      <c r="H358" s="1">
        <v>448</v>
      </c>
      <c r="I358" s="4">
        <v>1150</v>
      </c>
      <c r="J358" s="1" t="s">
        <v>224</v>
      </c>
      <c r="K358" s="3">
        <v>44596</v>
      </c>
      <c r="L358" s="1" t="s">
        <v>1338</v>
      </c>
      <c r="M358" s="1" t="str">
        <f>TEXT(BRF_Boleto_Notas[[#This Row],[DATA ]],"AAAA")</f>
        <v>2022</v>
      </c>
      <c r="N358" s="1" t="str">
        <f>UPPER(TEXT(BRF_Boleto_Notas[[#This Row],[DATA ]],"MMM"))</f>
        <v>JAN</v>
      </c>
      <c r="O358" s="1" t="str">
        <f>TEXT(BRF_Boleto_Notas[[#This Row],[DATA VENCIMENTO]],"AAAA")</f>
        <v>2022</v>
      </c>
      <c r="P358" s="1" t="str">
        <f>UPPER(TEXT(BRF_Boleto_Notas[[#This Row],[DATA VENCIMENTO]],"MMM"))</f>
        <v>FEV</v>
      </c>
      <c r="Q358" s="1" t="str">
        <f>IFERROR(INDEX(BRF_TIPO_SERV[DESCRIÇAO],MATCH(BRF_Boleto_Notas[[#This Row],[CAT]],BRF_TIPO_SERV[TIPOS DE SERV.],0)),"")</f>
        <v>HABIBS</v>
      </c>
      <c r="R358" s="1">
        <f>IFERROR(INDEX(BRF_MÊS_NOTA[NUN_MÊS],MATCH(BRF_Boleto_Notas[[#This Row],[MÊS_VENC]],BRF_MÊS_NOTA[MÊS],0)),"")</f>
        <v>2</v>
      </c>
      <c r="S358" s="1" t="str">
        <f>IF(BRF_Boleto_Notas[[#This Row],[PAGO DIA]]="","",TEXT(BRF_Boleto_Notas[[#This Row],[PAGO DIA]],"AAAA"))</f>
        <v>2022</v>
      </c>
      <c r="T358" s="1" t="str">
        <f>UPPER(TEXT(BRF_Boleto_Notas[[#This Row],[PAGO DIA]],"MMM"))</f>
        <v>FEV</v>
      </c>
    </row>
    <row r="359" spans="1:20" x14ac:dyDescent="0.2">
      <c r="A359" s="3">
        <v>44586</v>
      </c>
      <c r="B359" s="1" t="s">
        <v>1547</v>
      </c>
      <c r="C359" s="1" t="s">
        <v>1575</v>
      </c>
      <c r="D359" s="1" t="s">
        <v>1531</v>
      </c>
      <c r="E359" s="1" t="s">
        <v>1576</v>
      </c>
      <c r="F359" s="3">
        <v>44596</v>
      </c>
      <c r="G359" s="1">
        <v>293</v>
      </c>
      <c r="H359" s="1">
        <v>449</v>
      </c>
      <c r="I359" s="4">
        <v>4800</v>
      </c>
      <c r="J359" s="1" t="s">
        <v>224</v>
      </c>
      <c r="K359" s="3">
        <v>44596</v>
      </c>
      <c r="L359" s="1" t="s">
        <v>1338</v>
      </c>
      <c r="M359" s="1" t="str">
        <f>TEXT(BRF_Boleto_Notas[[#This Row],[DATA ]],"AAAA")</f>
        <v>2022</v>
      </c>
      <c r="N359" s="1" t="str">
        <f>UPPER(TEXT(BRF_Boleto_Notas[[#This Row],[DATA ]],"MMM"))</f>
        <v>JAN</v>
      </c>
      <c r="O359" s="1" t="str">
        <f>TEXT(BRF_Boleto_Notas[[#This Row],[DATA VENCIMENTO]],"AAAA")</f>
        <v>2022</v>
      </c>
      <c r="P359" s="1" t="str">
        <f>UPPER(TEXT(BRF_Boleto_Notas[[#This Row],[DATA VENCIMENTO]],"MMM"))</f>
        <v>FEV</v>
      </c>
      <c r="Q359" s="1" t="str">
        <f>IFERROR(INDEX(BRF_TIPO_SERV[DESCRIÇAO],MATCH(BRF_Boleto_Notas[[#This Row],[CAT]],BRF_TIPO_SERV[TIPOS DE SERV.],0)),"")</f>
        <v>HABIBS</v>
      </c>
      <c r="R359" s="1">
        <f>IFERROR(INDEX(BRF_MÊS_NOTA[NUN_MÊS],MATCH(BRF_Boleto_Notas[[#This Row],[MÊS_VENC]],BRF_MÊS_NOTA[MÊS],0)),"")</f>
        <v>2</v>
      </c>
      <c r="S359" s="1" t="str">
        <f>IF(BRF_Boleto_Notas[[#This Row],[PAGO DIA]]="","",TEXT(BRF_Boleto_Notas[[#This Row],[PAGO DIA]],"AAAA"))</f>
        <v>2022</v>
      </c>
      <c r="T359" s="1" t="str">
        <f>UPPER(TEXT(BRF_Boleto_Notas[[#This Row],[PAGO DIA]],"MMM"))</f>
        <v>FEV</v>
      </c>
    </row>
    <row r="360" spans="1:20" x14ac:dyDescent="0.2">
      <c r="A360" s="3">
        <v>44586</v>
      </c>
      <c r="B360" s="1" t="s">
        <v>1547</v>
      </c>
      <c r="C360" s="1" t="s">
        <v>1577</v>
      </c>
      <c r="D360" s="1" t="s">
        <v>1531</v>
      </c>
      <c r="E360" s="1" t="s">
        <v>1539</v>
      </c>
      <c r="F360" s="3">
        <v>44596</v>
      </c>
      <c r="G360" s="1">
        <v>294</v>
      </c>
      <c r="H360" s="1">
        <v>450</v>
      </c>
      <c r="I360" s="4">
        <v>3000</v>
      </c>
      <c r="J360" s="1" t="s">
        <v>224</v>
      </c>
      <c r="K360" s="3">
        <v>44596</v>
      </c>
      <c r="L360" s="1" t="s">
        <v>1338</v>
      </c>
      <c r="M360" s="1" t="str">
        <f>TEXT(BRF_Boleto_Notas[[#This Row],[DATA ]],"AAAA")</f>
        <v>2022</v>
      </c>
      <c r="N360" s="1" t="str">
        <f>UPPER(TEXT(BRF_Boleto_Notas[[#This Row],[DATA ]],"MMM"))</f>
        <v>JAN</v>
      </c>
      <c r="O360" s="1" t="str">
        <f>TEXT(BRF_Boleto_Notas[[#This Row],[DATA VENCIMENTO]],"AAAA")</f>
        <v>2022</v>
      </c>
      <c r="P360" s="1" t="str">
        <f>UPPER(TEXT(BRF_Boleto_Notas[[#This Row],[DATA VENCIMENTO]],"MMM"))</f>
        <v>FEV</v>
      </c>
      <c r="Q360" s="1" t="str">
        <f>IFERROR(INDEX(BRF_TIPO_SERV[DESCRIÇAO],MATCH(BRF_Boleto_Notas[[#This Row],[CAT]],BRF_TIPO_SERV[TIPOS DE SERV.],0)),"")</f>
        <v>HABIBS</v>
      </c>
      <c r="R360" s="1">
        <f>IFERROR(INDEX(BRF_MÊS_NOTA[NUN_MÊS],MATCH(BRF_Boleto_Notas[[#This Row],[MÊS_VENC]],BRF_MÊS_NOTA[MÊS],0)),"")</f>
        <v>2</v>
      </c>
      <c r="S360" s="1" t="str">
        <f>IF(BRF_Boleto_Notas[[#This Row],[PAGO DIA]]="","",TEXT(BRF_Boleto_Notas[[#This Row],[PAGO DIA]],"AAAA"))</f>
        <v>2022</v>
      </c>
      <c r="T360" s="1" t="str">
        <f>UPPER(TEXT(BRF_Boleto_Notas[[#This Row],[PAGO DIA]],"MMM"))</f>
        <v>FEV</v>
      </c>
    </row>
    <row r="361" spans="1:20" x14ac:dyDescent="0.2">
      <c r="A361" s="3">
        <v>44586</v>
      </c>
      <c r="B361" s="1" t="s">
        <v>1547</v>
      </c>
      <c r="C361" s="1" t="s">
        <v>1544</v>
      </c>
      <c r="D361" s="1" t="s">
        <v>1531</v>
      </c>
      <c r="E361" s="1" t="s">
        <v>1545</v>
      </c>
      <c r="F361" s="3">
        <v>44596</v>
      </c>
      <c r="G361" s="1">
        <v>296</v>
      </c>
      <c r="H361" s="1">
        <v>451</v>
      </c>
      <c r="I361" s="4">
        <v>4000</v>
      </c>
      <c r="J361" s="1" t="s">
        <v>224</v>
      </c>
      <c r="K361" s="3">
        <v>44596</v>
      </c>
      <c r="L361" s="1" t="s">
        <v>1338</v>
      </c>
      <c r="M361" s="1" t="str">
        <f>TEXT(BRF_Boleto_Notas[[#This Row],[DATA ]],"AAAA")</f>
        <v>2022</v>
      </c>
      <c r="N361" s="1" t="str">
        <f>UPPER(TEXT(BRF_Boleto_Notas[[#This Row],[DATA ]],"MMM"))</f>
        <v>JAN</v>
      </c>
      <c r="O361" s="1" t="str">
        <f>TEXT(BRF_Boleto_Notas[[#This Row],[DATA VENCIMENTO]],"AAAA")</f>
        <v>2022</v>
      </c>
      <c r="P361" s="1" t="str">
        <f>UPPER(TEXT(BRF_Boleto_Notas[[#This Row],[DATA VENCIMENTO]],"MMM"))</f>
        <v>FEV</v>
      </c>
      <c r="Q361" s="1" t="str">
        <f>IFERROR(INDEX(BRF_TIPO_SERV[DESCRIÇAO],MATCH(BRF_Boleto_Notas[[#This Row],[CAT]],BRF_TIPO_SERV[TIPOS DE SERV.],0)),"")</f>
        <v>HABIBS</v>
      </c>
      <c r="R361" s="1">
        <f>IFERROR(INDEX(BRF_MÊS_NOTA[NUN_MÊS],MATCH(BRF_Boleto_Notas[[#This Row],[MÊS_VENC]],BRF_MÊS_NOTA[MÊS],0)),"")</f>
        <v>2</v>
      </c>
      <c r="S361" s="1" t="str">
        <f>IF(BRF_Boleto_Notas[[#This Row],[PAGO DIA]]="","",TEXT(BRF_Boleto_Notas[[#This Row],[PAGO DIA]],"AAAA"))</f>
        <v>2022</v>
      </c>
      <c r="T361" s="1" t="str">
        <f>UPPER(TEXT(BRF_Boleto_Notas[[#This Row],[PAGO DIA]],"MMM"))</f>
        <v>FEV</v>
      </c>
    </row>
    <row r="362" spans="1:20" x14ac:dyDescent="0.2">
      <c r="A362" s="3">
        <v>44586</v>
      </c>
      <c r="B362" s="1" t="s">
        <v>1547</v>
      </c>
      <c r="C362" s="1" t="s">
        <v>1579</v>
      </c>
      <c r="D362" s="1" t="s">
        <v>1128</v>
      </c>
      <c r="E362" s="1" t="s">
        <v>681</v>
      </c>
      <c r="F362" s="3">
        <v>44596</v>
      </c>
      <c r="G362" s="1">
        <v>297</v>
      </c>
      <c r="H362" s="1">
        <v>452</v>
      </c>
      <c r="I362" s="4">
        <v>2750</v>
      </c>
      <c r="J362" s="1" t="s">
        <v>224</v>
      </c>
      <c r="K362" s="3">
        <v>44596</v>
      </c>
      <c r="L362" s="1" t="s">
        <v>1338</v>
      </c>
      <c r="M362" s="1" t="str">
        <f>TEXT(BRF_Boleto_Notas[[#This Row],[DATA ]],"AAAA")</f>
        <v>2022</v>
      </c>
      <c r="N362" s="1" t="str">
        <f>UPPER(TEXT(BRF_Boleto_Notas[[#This Row],[DATA ]],"MMM"))</f>
        <v>JAN</v>
      </c>
      <c r="O362" s="1" t="str">
        <f>TEXT(BRF_Boleto_Notas[[#This Row],[DATA VENCIMENTO]],"AAAA")</f>
        <v>2022</v>
      </c>
      <c r="P362" s="1" t="str">
        <f>UPPER(TEXT(BRF_Boleto_Notas[[#This Row],[DATA VENCIMENTO]],"MMM"))</f>
        <v>FEV</v>
      </c>
      <c r="Q362" s="1" t="str">
        <f>IFERROR(INDEX(BRF_TIPO_SERV[DESCRIÇAO],MATCH(BRF_Boleto_Notas[[#This Row],[CAT]],BRF_TIPO_SERV[TIPOS DE SERV.],0)),"")</f>
        <v>HABIBS</v>
      </c>
      <c r="R362" s="1">
        <f>IFERROR(INDEX(BRF_MÊS_NOTA[NUN_MÊS],MATCH(BRF_Boleto_Notas[[#This Row],[MÊS_VENC]],BRF_MÊS_NOTA[MÊS],0)),"")</f>
        <v>2</v>
      </c>
      <c r="S362" s="1" t="str">
        <f>IF(BRF_Boleto_Notas[[#This Row],[PAGO DIA]]="","",TEXT(BRF_Boleto_Notas[[#This Row],[PAGO DIA]],"AAAA"))</f>
        <v>2022</v>
      </c>
      <c r="T362" s="1" t="str">
        <f>UPPER(TEXT(BRF_Boleto_Notas[[#This Row],[PAGO DIA]],"MMM"))</f>
        <v>FEV</v>
      </c>
    </row>
    <row r="363" spans="1:20" x14ac:dyDescent="0.2">
      <c r="A363" s="3">
        <v>44572</v>
      </c>
      <c r="B363" s="1" t="s">
        <v>1529</v>
      </c>
      <c r="C363" s="1" t="s">
        <v>2304</v>
      </c>
      <c r="D363" s="1" t="s">
        <v>1531</v>
      </c>
      <c r="E363" s="1" t="s">
        <v>94</v>
      </c>
      <c r="F363" s="3">
        <v>44599</v>
      </c>
      <c r="G363" s="1" t="s">
        <v>1810</v>
      </c>
      <c r="H363" s="1">
        <v>425</v>
      </c>
      <c r="I363" s="4">
        <v>3200</v>
      </c>
      <c r="J363" s="1" t="s">
        <v>224</v>
      </c>
      <c r="K363" s="3">
        <v>44599</v>
      </c>
      <c r="L363" s="1" t="s">
        <v>1338</v>
      </c>
      <c r="M363" s="1" t="str">
        <f>TEXT(BRF_Boleto_Notas[[#This Row],[DATA ]],"AAAA")</f>
        <v>2022</v>
      </c>
      <c r="N363" s="1" t="str">
        <f>UPPER(TEXT(BRF_Boleto_Notas[[#This Row],[DATA ]],"MMM"))</f>
        <v>JAN</v>
      </c>
      <c r="O363" s="1" t="str">
        <f>TEXT(BRF_Boleto_Notas[[#This Row],[DATA VENCIMENTO]],"AAAA")</f>
        <v>2022</v>
      </c>
      <c r="P363" s="1" t="str">
        <f>UPPER(TEXT(BRF_Boleto_Notas[[#This Row],[DATA VENCIMENTO]],"MMM"))</f>
        <v>FEV</v>
      </c>
      <c r="Q363" s="1" t="str">
        <f>IFERROR(INDEX(BRF_TIPO_SERV[DESCRIÇAO],MATCH(BRF_Boleto_Notas[[#This Row],[CAT]],BRF_TIPO_SERV[TIPOS DE SERV.],0)),"")</f>
        <v>VIAGEM</v>
      </c>
      <c r="R363" s="1">
        <f>IFERROR(INDEX(BRF_MÊS_NOTA[NUN_MÊS],MATCH(BRF_Boleto_Notas[[#This Row],[MÊS_VENC]],BRF_MÊS_NOTA[MÊS],0)),"")</f>
        <v>2</v>
      </c>
      <c r="S363" s="1" t="str">
        <f>IF(BRF_Boleto_Notas[[#This Row],[PAGO DIA]]="","",TEXT(BRF_Boleto_Notas[[#This Row],[PAGO DIA]],"AAAA"))</f>
        <v>2022</v>
      </c>
      <c r="T363" s="1" t="str">
        <f>UPPER(TEXT(BRF_Boleto_Notas[[#This Row],[PAGO DIA]],"MMM"))</f>
        <v>FEV</v>
      </c>
    </row>
    <row r="364" spans="1:20" x14ac:dyDescent="0.2">
      <c r="A364" s="3">
        <v>44573</v>
      </c>
      <c r="B364" s="1" t="s">
        <v>1529</v>
      </c>
      <c r="C364" s="1" t="s">
        <v>3327</v>
      </c>
      <c r="D364" s="1" t="s">
        <v>1531</v>
      </c>
      <c r="E364" s="1" t="s">
        <v>114</v>
      </c>
      <c r="F364" s="3">
        <v>44599</v>
      </c>
      <c r="G364" s="1" t="s">
        <v>1811</v>
      </c>
      <c r="H364" s="1">
        <v>426</v>
      </c>
      <c r="I364" s="4">
        <v>3200</v>
      </c>
      <c r="J364" s="1" t="s">
        <v>224</v>
      </c>
      <c r="K364" s="3">
        <v>44599</v>
      </c>
      <c r="L364" s="1" t="s">
        <v>1338</v>
      </c>
      <c r="M364" s="1" t="str">
        <f>TEXT(BRF_Boleto_Notas[[#This Row],[DATA ]],"AAAA")</f>
        <v>2022</v>
      </c>
      <c r="N364" s="1" t="str">
        <f>UPPER(TEXT(BRF_Boleto_Notas[[#This Row],[DATA ]],"MMM"))</f>
        <v>JAN</v>
      </c>
      <c r="O364" s="1" t="str">
        <f>TEXT(BRF_Boleto_Notas[[#This Row],[DATA VENCIMENTO]],"AAAA")</f>
        <v>2022</v>
      </c>
      <c r="P364" s="1" t="str">
        <f>UPPER(TEXT(BRF_Boleto_Notas[[#This Row],[DATA VENCIMENTO]],"MMM"))</f>
        <v>FEV</v>
      </c>
      <c r="Q364" s="1" t="str">
        <f>IFERROR(INDEX(BRF_TIPO_SERV[DESCRIÇAO],MATCH(BRF_Boleto_Notas[[#This Row],[CAT]],BRF_TIPO_SERV[TIPOS DE SERV.],0)),"")</f>
        <v>VIAGEM</v>
      </c>
      <c r="R364" s="1">
        <f>IFERROR(INDEX(BRF_MÊS_NOTA[NUN_MÊS],MATCH(BRF_Boleto_Notas[[#This Row],[MÊS_VENC]],BRF_MÊS_NOTA[MÊS],0)),"")</f>
        <v>2</v>
      </c>
      <c r="S364" s="1" t="str">
        <f>IF(BRF_Boleto_Notas[[#This Row],[PAGO DIA]]="","",TEXT(BRF_Boleto_Notas[[#This Row],[PAGO DIA]],"AAAA"))</f>
        <v>2022</v>
      </c>
      <c r="T364" s="1" t="str">
        <f>UPPER(TEXT(BRF_Boleto_Notas[[#This Row],[PAGO DIA]],"MMM"))</f>
        <v>FEV</v>
      </c>
    </row>
    <row r="365" spans="1:20" x14ac:dyDescent="0.2">
      <c r="A365" s="3">
        <v>44574</v>
      </c>
      <c r="B365" s="1" t="s">
        <v>1529</v>
      </c>
      <c r="C365" s="1" t="s">
        <v>1642</v>
      </c>
      <c r="D365" s="1" t="s">
        <v>1531</v>
      </c>
      <c r="E365" s="1" t="s">
        <v>85</v>
      </c>
      <c r="F365" s="3">
        <v>44599</v>
      </c>
      <c r="G365" s="1" t="s">
        <v>1813</v>
      </c>
      <c r="H365" s="1">
        <v>427</v>
      </c>
      <c r="I365" s="4">
        <v>3200</v>
      </c>
      <c r="J365" s="1" t="s">
        <v>224</v>
      </c>
      <c r="K365" s="3">
        <v>44599</v>
      </c>
      <c r="L365" s="1" t="s">
        <v>1338</v>
      </c>
      <c r="M365" s="1" t="str">
        <f>TEXT(BRF_Boleto_Notas[[#This Row],[DATA ]],"AAAA")</f>
        <v>2022</v>
      </c>
      <c r="N365" s="1" t="str">
        <f>UPPER(TEXT(BRF_Boleto_Notas[[#This Row],[DATA ]],"MMM"))</f>
        <v>JAN</v>
      </c>
      <c r="O365" s="1" t="str">
        <f>TEXT(BRF_Boleto_Notas[[#This Row],[DATA VENCIMENTO]],"AAAA")</f>
        <v>2022</v>
      </c>
      <c r="P365" s="1" t="str">
        <f>UPPER(TEXT(BRF_Boleto_Notas[[#This Row],[DATA VENCIMENTO]],"MMM"))</f>
        <v>FEV</v>
      </c>
      <c r="Q365" s="1" t="str">
        <f>IFERROR(INDEX(BRF_TIPO_SERV[DESCRIÇAO],MATCH(BRF_Boleto_Notas[[#This Row],[CAT]],BRF_TIPO_SERV[TIPOS DE SERV.],0)),"")</f>
        <v>VIAGEM</v>
      </c>
      <c r="R365" s="1">
        <f>IFERROR(INDEX(BRF_MÊS_NOTA[NUN_MÊS],MATCH(BRF_Boleto_Notas[[#This Row],[MÊS_VENC]],BRF_MÊS_NOTA[MÊS],0)),"")</f>
        <v>2</v>
      </c>
      <c r="S365" s="1" t="str">
        <f>IF(BRF_Boleto_Notas[[#This Row],[PAGO DIA]]="","",TEXT(BRF_Boleto_Notas[[#This Row],[PAGO DIA]],"AAAA"))</f>
        <v>2022</v>
      </c>
      <c r="T365" s="1" t="str">
        <f>UPPER(TEXT(BRF_Boleto_Notas[[#This Row],[PAGO DIA]],"MMM"))</f>
        <v>FEV</v>
      </c>
    </row>
    <row r="366" spans="1:20" x14ac:dyDescent="0.2">
      <c r="A366" s="3">
        <v>44575</v>
      </c>
      <c r="B366" s="1" t="s">
        <v>1529</v>
      </c>
      <c r="C366" s="1" t="s">
        <v>2304</v>
      </c>
      <c r="D366" s="1" t="s">
        <v>1531</v>
      </c>
      <c r="E366" s="1" t="s">
        <v>94</v>
      </c>
      <c r="F366" s="3">
        <v>44599</v>
      </c>
      <c r="G366" s="1" t="s">
        <v>1814</v>
      </c>
      <c r="H366" s="1">
        <v>428</v>
      </c>
      <c r="I366" s="4">
        <v>3200</v>
      </c>
      <c r="J366" s="1" t="s">
        <v>224</v>
      </c>
      <c r="K366" s="3">
        <v>44599</v>
      </c>
      <c r="L366" s="1" t="s">
        <v>1338</v>
      </c>
      <c r="M366" s="1" t="str">
        <f>TEXT(BRF_Boleto_Notas[[#This Row],[DATA ]],"AAAA")</f>
        <v>2022</v>
      </c>
      <c r="N366" s="1" t="str">
        <f>UPPER(TEXT(BRF_Boleto_Notas[[#This Row],[DATA ]],"MMM"))</f>
        <v>JAN</v>
      </c>
      <c r="O366" s="1" t="str">
        <f>TEXT(BRF_Boleto_Notas[[#This Row],[DATA VENCIMENTO]],"AAAA")</f>
        <v>2022</v>
      </c>
      <c r="P366" s="1" t="str">
        <f>UPPER(TEXT(BRF_Boleto_Notas[[#This Row],[DATA VENCIMENTO]],"MMM"))</f>
        <v>FEV</v>
      </c>
      <c r="Q366" s="1" t="str">
        <f>IFERROR(INDEX(BRF_TIPO_SERV[DESCRIÇAO],MATCH(BRF_Boleto_Notas[[#This Row],[CAT]],BRF_TIPO_SERV[TIPOS DE SERV.],0)),"")</f>
        <v>VIAGEM</v>
      </c>
      <c r="R366" s="1">
        <f>IFERROR(INDEX(BRF_MÊS_NOTA[NUN_MÊS],MATCH(BRF_Boleto_Notas[[#This Row],[MÊS_VENC]],BRF_MÊS_NOTA[MÊS],0)),"")</f>
        <v>2</v>
      </c>
      <c r="S366" s="1" t="str">
        <f>IF(BRF_Boleto_Notas[[#This Row],[PAGO DIA]]="","",TEXT(BRF_Boleto_Notas[[#This Row],[PAGO DIA]],"AAAA"))</f>
        <v>2022</v>
      </c>
      <c r="T366" s="1" t="str">
        <f>UPPER(TEXT(BRF_Boleto_Notas[[#This Row],[PAGO DIA]],"MMM"))</f>
        <v>FEV</v>
      </c>
    </row>
    <row r="367" spans="1:20" x14ac:dyDescent="0.2">
      <c r="A367" s="3">
        <v>44579</v>
      </c>
      <c r="B367" s="1" t="s">
        <v>1529</v>
      </c>
      <c r="C367" s="1" t="s">
        <v>1680</v>
      </c>
      <c r="D367" s="1" t="s">
        <v>1531</v>
      </c>
      <c r="E367" s="1" t="s">
        <v>85</v>
      </c>
      <c r="F367" s="3">
        <v>44599</v>
      </c>
      <c r="G367" s="1" t="s">
        <v>1815</v>
      </c>
      <c r="H367" s="1">
        <v>430</v>
      </c>
      <c r="I367" s="4">
        <v>1550</v>
      </c>
      <c r="J367" s="1" t="s">
        <v>224</v>
      </c>
      <c r="K367" s="3">
        <v>44599</v>
      </c>
      <c r="L367" s="1" t="s">
        <v>1338</v>
      </c>
      <c r="M367" s="1" t="str">
        <f>TEXT(BRF_Boleto_Notas[[#This Row],[DATA ]],"AAAA")</f>
        <v>2022</v>
      </c>
      <c r="N367" s="1" t="str">
        <f>UPPER(TEXT(BRF_Boleto_Notas[[#This Row],[DATA ]],"MMM"))</f>
        <v>JAN</v>
      </c>
      <c r="O367" s="1" t="str">
        <f>TEXT(BRF_Boleto_Notas[[#This Row],[DATA VENCIMENTO]],"AAAA")</f>
        <v>2022</v>
      </c>
      <c r="P367" s="1" t="str">
        <f>UPPER(TEXT(BRF_Boleto_Notas[[#This Row],[DATA VENCIMENTO]],"MMM"))</f>
        <v>FEV</v>
      </c>
      <c r="Q367" s="1" t="str">
        <f>IFERROR(INDEX(BRF_TIPO_SERV[DESCRIÇAO],MATCH(BRF_Boleto_Notas[[#This Row],[CAT]],BRF_TIPO_SERV[TIPOS DE SERV.],0)),"")</f>
        <v>VIAGEM</v>
      </c>
      <c r="R367" s="1">
        <f>IFERROR(INDEX(BRF_MÊS_NOTA[NUN_MÊS],MATCH(BRF_Boleto_Notas[[#This Row],[MÊS_VENC]],BRF_MÊS_NOTA[MÊS],0)),"")</f>
        <v>2</v>
      </c>
      <c r="S367" s="1" t="str">
        <f>IF(BRF_Boleto_Notas[[#This Row],[PAGO DIA]]="","",TEXT(BRF_Boleto_Notas[[#This Row],[PAGO DIA]],"AAAA"))</f>
        <v>2022</v>
      </c>
      <c r="T367" s="1" t="str">
        <f>UPPER(TEXT(BRF_Boleto_Notas[[#This Row],[PAGO DIA]],"MMM"))</f>
        <v>FEV</v>
      </c>
    </row>
    <row r="368" spans="1:20" x14ac:dyDescent="0.2">
      <c r="A368" s="3">
        <v>44580</v>
      </c>
      <c r="B368" s="1" t="s">
        <v>1534</v>
      </c>
      <c r="C368" s="1" t="s">
        <v>1628</v>
      </c>
      <c r="D368" s="1" t="s">
        <v>1531</v>
      </c>
      <c r="E368" s="1" t="s">
        <v>85</v>
      </c>
      <c r="F368" s="3">
        <v>44600</v>
      </c>
      <c r="G368" s="1" t="s">
        <v>1816</v>
      </c>
      <c r="H368" s="1">
        <v>431</v>
      </c>
      <c r="I368" s="4">
        <v>1600</v>
      </c>
      <c r="J368" s="1" t="s">
        <v>224</v>
      </c>
      <c r="K368" s="3">
        <v>44600</v>
      </c>
      <c r="L368" s="1" t="s">
        <v>1338</v>
      </c>
      <c r="M368" s="1" t="str">
        <f>TEXT(BRF_Boleto_Notas[[#This Row],[DATA ]],"AAAA")</f>
        <v>2022</v>
      </c>
      <c r="N368" s="1" t="str">
        <f>UPPER(TEXT(BRF_Boleto_Notas[[#This Row],[DATA ]],"MMM"))</f>
        <v>JAN</v>
      </c>
      <c r="O368" s="1" t="str">
        <f>TEXT(BRF_Boleto_Notas[[#This Row],[DATA VENCIMENTO]],"AAAA")</f>
        <v>2022</v>
      </c>
      <c r="P368" s="1" t="str">
        <f>UPPER(TEXT(BRF_Boleto_Notas[[#This Row],[DATA VENCIMENTO]],"MMM"))</f>
        <v>FEV</v>
      </c>
      <c r="Q368" s="1" t="str">
        <f>IFERROR(INDEX(BRF_TIPO_SERV[DESCRIÇAO],MATCH(BRF_Boleto_Notas[[#This Row],[CAT]],BRF_TIPO_SERV[TIPOS DE SERV.],0)),"")</f>
        <v>FRETE EXTRAS</v>
      </c>
      <c r="R368" s="1">
        <f>IFERROR(INDEX(BRF_MÊS_NOTA[NUN_MÊS],MATCH(BRF_Boleto_Notas[[#This Row],[MÊS_VENC]],BRF_MÊS_NOTA[MÊS],0)),"")</f>
        <v>2</v>
      </c>
      <c r="S368" s="1" t="str">
        <f>IF(BRF_Boleto_Notas[[#This Row],[PAGO DIA]]="","",TEXT(BRF_Boleto_Notas[[#This Row],[PAGO DIA]],"AAAA"))</f>
        <v>2022</v>
      </c>
      <c r="T368" s="1" t="str">
        <f>UPPER(TEXT(BRF_Boleto_Notas[[#This Row],[PAGO DIA]],"MMM"))</f>
        <v>FEV</v>
      </c>
    </row>
    <row r="369" spans="1:20" x14ac:dyDescent="0.2">
      <c r="A369" s="3">
        <v>44580</v>
      </c>
      <c r="B369" s="1" t="s">
        <v>1534</v>
      </c>
      <c r="C369" s="1" t="s">
        <v>1817</v>
      </c>
      <c r="D369" s="1" t="s">
        <v>1531</v>
      </c>
      <c r="E369" s="1" t="s">
        <v>85</v>
      </c>
      <c r="F369" s="3">
        <v>44600</v>
      </c>
      <c r="G369" s="1" t="s">
        <v>1818</v>
      </c>
      <c r="H369" s="1">
        <v>432</v>
      </c>
      <c r="I369" s="4">
        <v>400</v>
      </c>
      <c r="J369" s="1" t="s">
        <v>224</v>
      </c>
      <c r="K369" s="3">
        <v>44600</v>
      </c>
      <c r="L369" s="1" t="s">
        <v>1338</v>
      </c>
      <c r="M369" s="1" t="str">
        <f>TEXT(BRF_Boleto_Notas[[#This Row],[DATA ]],"AAAA")</f>
        <v>2022</v>
      </c>
      <c r="N369" s="1" t="str">
        <f>UPPER(TEXT(BRF_Boleto_Notas[[#This Row],[DATA ]],"MMM"))</f>
        <v>JAN</v>
      </c>
      <c r="O369" s="1" t="str">
        <f>TEXT(BRF_Boleto_Notas[[#This Row],[DATA VENCIMENTO]],"AAAA")</f>
        <v>2022</v>
      </c>
      <c r="P369" s="1" t="str">
        <f>UPPER(TEXT(BRF_Boleto_Notas[[#This Row],[DATA VENCIMENTO]],"MMM"))</f>
        <v>FEV</v>
      </c>
      <c r="Q369" s="1" t="str">
        <f>IFERROR(INDEX(BRF_TIPO_SERV[DESCRIÇAO],MATCH(BRF_Boleto_Notas[[#This Row],[CAT]],BRF_TIPO_SERV[TIPOS DE SERV.],0)),"")</f>
        <v>FRETE EXTRAS</v>
      </c>
      <c r="R369" s="1">
        <f>IFERROR(INDEX(BRF_MÊS_NOTA[NUN_MÊS],MATCH(BRF_Boleto_Notas[[#This Row],[MÊS_VENC]],BRF_MÊS_NOTA[MÊS],0)),"")</f>
        <v>2</v>
      </c>
      <c r="S369" s="1" t="str">
        <f>IF(BRF_Boleto_Notas[[#This Row],[PAGO DIA]]="","",TEXT(BRF_Boleto_Notas[[#This Row],[PAGO DIA]],"AAAA"))</f>
        <v>2022</v>
      </c>
      <c r="T369" s="1" t="str">
        <f>UPPER(TEXT(BRF_Boleto_Notas[[#This Row],[PAGO DIA]],"MMM"))</f>
        <v>FEV</v>
      </c>
    </row>
    <row r="370" spans="1:20" x14ac:dyDescent="0.2">
      <c r="A370" s="3">
        <v>44581</v>
      </c>
      <c r="B370" s="1" t="s">
        <v>1529</v>
      </c>
      <c r="C370" s="1" t="s">
        <v>2304</v>
      </c>
      <c r="D370" s="1" t="s">
        <v>1531</v>
      </c>
      <c r="E370" s="1" t="s">
        <v>94</v>
      </c>
      <c r="F370" s="3">
        <v>44603</v>
      </c>
      <c r="G370" s="1" t="s">
        <v>1819</v>
      </c>
      <c r="H370" s="1">
        <v>433</v>
      </c>
      <c r="I370" s="4">
        <v>3200</v>
      </c>
      <c r="J370" s="1" t="s">
        <v>224</v>
      </c>
      <c r="K370" s="3">
        <v>44603</v>
      </c>
      <c r="L370" s="1" t="s">
        <v>1338</v>
      </c>
      <c r="M370" s="1" t="str">
        <f>TEXT(BRF_Boleto_Notas[[#This Row],[DATA ]],"AAAA")</f>
        <v>2022</v>
      </c>
      <c r="N370" s="1" t="str">
        <f>UPPER(TEXT(BRF_Boleto_Notas[[#This Row],[DATA ]],"MMM"))</f>
        <v>JAN</v>
      </c>
      <c r="O370" s="1" t="str">
        <f>TEXT(BRF_Boleto_Notas[[#This Row],[DATA VENCIMENTO]],"AAAA")</f>
        <v>2022</v>
      </c>
      <c r="P370" s="1" t="str">
        <f>UPPER(TEXT(BRF_Boleto_Notas[[#This Row],[DATA VENCIMENTO]],"MMM"))</f>
        <v>FEV</v>
      </c>
      <c r="Q370" s="1" t="str">
        <f>IFERROR(INDEX(BRF_TIPO_SERV[DESCRIÇAO],MATCH(BRF_Boleto_Notas[[#This Row],[CAT]],BRF_TIPO_SERV[TIPOS DE SERV.],0)),"")</f>
        <v>VIAGEM</v>
      </c>
      <c r="R370" s="1">
        <f>IFERROR(INDEX(BRF_MÊS_NOTA[NUN_MÊS],MATCH(BRF_Boleto_Notas[[#This Row],[MÊS_VENC]],BRF_MÊS_NOTA[MÊS],0)),"")</f>
        <v>2</v>
      </c>
      <c r="S370" s="1" t="str">
        <f>IF(BRF_Boleto_Notas[[#This Row],[PAGO DIA]]="","",TEXT(BRF_Boleto_Notas[[#This Row],[PAGO DIA]],"AAAA"))</f>
        <v>2022</v>
      </c>
      <c r="T370" s="1" t="str">
        <f>UPPER(TEXT(BRF_Boleto_Notas[[#This Row],[PAGO DIA]],"MMM"))</f>
        <v>FEV</v>
      </c>
    </row>
    <row r="371" spans="1:20" x14ac:dyDescent="0.2">
      <c r="A371" s="3">
        <v>44582</v>
      </c>
      <c r="B371" s="1" t="s">
        <v>1529</v>
      </c>
      <c r="C371" s="1" t="s">
        <v>1642</v>
      </c>
      <c r="D371" s="1" t="s">
        <v>1531</v>
      </c>
      <c r="E371" s="1" t="s">
        <v>85</v>
      </c>
      <c r="F371" s="3">
        <v>44603</v>
      </c>
      <c r="G371" s="1" t="s">
        <v>1820</v>
      </c>
      <c r="H371" s="1">
        <v>434</v>
      </c>
      <c r="I371" s="4">
        <v>3200</v>
      </c>
      <c r="J371" s="1" t="s">
        <v>224</v>
      </c>
      <c r="K371" s="3">
        <v>44603</v>
      </c>
      <c r="L371" s="1" t="s">
        <v>1338</v>
      </c>
      <c r="M371" s="1" t="str">
        <f>TEXT(BRF_Boleto_Notas[[#This Row],[DATA ]],"AAAA")</f>
        <v>2022</v>
      </c>
      <c r="N371" s="1" t="str">
        <f>UPPER(TEXT(BRF_Boleto_Notas[[#This Row],[DATA ]],"MMM"))</f>
        <v>JAN</v>
      </c>
      <c r="O371" s="1" t="str">
        <f>TEXT(BRF_Boleto_Notas[[#This Row],[DATA VENCIMENTO]],"AAAA")</f>
        <v>2022</v>
      </c>
      <c r="P371" s="1" t="str">
        <f>UPPER(TEXT(BRF_Boleto_Notas[[#This Row],[DATA VENCIMENTO]],"MMM"))</f>
        <v>FEV</v>
      </c>
      <c r="Q371" s="1" t="str">
        <f>IFERROR(INDEX(BRF_TIPO_SERV[DESCRIÇAO],MATCH(BRF_Boleto_Notas[[#This Row],[CAT]],BRF_TIPO_SERV[TIPOS DE SERV.],0)),"")</f>
        <v>VIAGEM</v>
      </c>
      <c r="R371" s="1">
        <f>IFERROR(INDEX(BRF_MÊS_NOTA[NUN_MÊS],MATCH(BRF_Boleto_Notas[[#This Row],[MÊS_VENC]],BRF_MÊS_NOTA[MÊS],0)),"")</f>
        <v>2</v>
      </c>
      <c r="S371" s="1" t="str">
        <f>IF(BRF_Boleto_Notas[[#This Row],[PAGO DIA]]="","",TEXT(BRF_Boleto_Notas[[#This Row],[PAGO DIA]],"AAAA"))</f>
        <v>2022</v>
      </c>
      <c r="T371" s="1" t="str">
        <f>UPPER(TEXT(BRF_Boleto_Notas[[#This Row],[PAGO DIA]],"MMM"))</f>
        <v>FEV</v>
      </c>
    </row>
    <row r="372" spans="1:20" x14ac:dyDescent="0.2">
      <c r="A372" s="3">
        <v>44592</v>
      </c>
      <c r="B372" s="1" t="s">
        <v>1534</v>
      </c>
      <c r="C372" s="1" t="s">
        <v>1821</v>
      </c>
      <c r="D372" s="1" t="s">
        <v>1531</v>
      </c>
      <c r="E372" s="1" t="s">
        <v>85</v>
      </c>
      <c r="F372" s="3">
        <v>44613</v>
      </c>
      <c r="G372" s="1" t="s">
        <v>1822</v>
      </c>
      <c r="H372" s="1">
        <v>454</v>
      </c>
      <c r="I372" s="4">
        <v>4900</v>
      </c>
      <c r="J372" s="1" t="s">
        <v>224</v>
      </c>
      <c r="K372" s="3">
        <v>44613</v>
      </c>
      <c r="L372" s="1" t="s">
        <v>1338</v>
      </c>
      <c r="M372" s="1" t="str">
        <f>TEXT(BRF_Boleto_Notas[[#This Row],[DATA ]],"AAAA")</f>
        <v>2022</v>
      </c>
      <c r="N372" s="1" t="str">
        <f>UPPER(TEXT(BRF_Boleto_Notas[[#This Row],[DATA ]],"MMM"))</f>
        <v>JAN</v>
      </c>
      <c r="O372" s="1" t="str">
        <f>TEXT(BRF_Boleto_Notas[[#This Row],[DATA VENCIMENTO]],"AAAA")</f>
        <v>2022</v>
      </c>
      <c r="P372" s="1" t="str">
        <f>UPPER(TEXT(BRF_Boleto_Notas[[#This Row],[DATA VENCIMENTO]],"MMM"))</f>
        <v>FEV</v>
      </c>
      <c r="Q372" s="1" t="str">
        <f>IFERROR(INDEX(BRF_TIPO_SERV[DESCRIÇAO],MATCH(BRF_Boleto_Notas[[#This Row],[CAT]],BRF_TIPO_SERV[TIPOS DE SERV.],0)),"")</f>
        <v>FRETE EXTRAS</v>
      </c>
      <c r="R372" s="1">
        <f>IFERROR(INDEX(BRF_MÊS_NOTA[NUN_MÊS],MATCH(BRF_Boleto_Notas[[#This Row],[MÊS_VENC]],BRF_MÊS_NOTA[MÊS],0)),"")</f>
        <v>2</v>
      </c>
      <c r="S372" s="1" t="str">
        <f>IF(BRF_Boleto_Notas[[#This Row],[PAGO DIA]]="","",TEXT(BRF_Boleto_Notas[[#This Row],[PAGO DIA]],"AAAA"))</f>
        <v>2022</v>
      </c>
      <c r="T372" s="1" t="str">
        <f>UPPER(TEXT(BRF_Boleto_Notas[[#This Row],[PAGO DIA]],"MMM"))</f>
        <v>FEV</v>
      </c>
    </row>
    <row r="373" spans="1:20" x14ac:dyDescent="0.2">
      <c r="A373" s="3">
        <v>44593</v>
      </c>
      <c r="B373" s="1" t="s">
        <v>1534</v>
      </c>
      <c r="C373" s="1" t="s">
        <v>1628</v>
      </c>
      <c r="D373" s="1" t="s">
        <v>1531</v>
      </c>
      <c r="E373" s="1" t="s">
        <v>85</v>
      </c>
      <c r="F373" s="3">
        <v>44613</v>
      </c>
      <c r="G373" s="1" t="s">
        <v>1823</v>
      </c>
      <c r="H373" s="1">
        <v>455</v>
      </c>
      <c r="I373" s="4">
        <v>2750</v>
      </c>
      <c r="J373" s="1" t="s">
        <v>224</v>
      </c>
      <c r="K373" s="3">
        <v>44613</v>
      </c>
      <c r="L373" s="1" t="s">
        <v>1338</v>
      </c>
      <c r="M373" s="1" t="str">
        <f>TEXT(BRF_Boleto_Notas[[#This Row],[DATA ]],"AAAA")</f>
        <v>2022</v>
      </c>
      <c r="N373" s="1" t="str">
        <f>UPPER(TEXT(BRF_Boleto_Notas[[#This Row],[DATA ]],"MMM"))</f>
        <v>FEV</v>
      </c>
      <c r="O373" s="1" t="str">
        <f>TEXT(BRF_Boleto_Notas[[#This Row],[DATA VENCIMENTO]],"AAAA")</f>
        <v>2022</v>
      </c>
      <c r="P373" s="1" t="str">
        <f>UPPER(TEXT(BRF_Boleto_Notas[[#This Row],[DATA VENCIMENTO]],"MMM"))</f>
        <v>FEV</v>
      </c>
      <c r="Q373" s="1" t="str">
        <f>IFERROR(INDEX(BRF_TIPO_SERV[DESCRIÇAO],MATCH(BRF_Boleto_Notas[[#This Row],[CAT]],BRF_TIPO_SERV[TIPOS DE SERV.],0)),"")</f>
        <v>FRETE EXTRAS</v>
      </c>
      <c r="R373" s="1">
        <f>IFERROR(INDEX(BRF_MÊS_NOTA[NUN_MÊS],MATCH(BRF_Boleto_Notas[[#This Row],[MÊS_VENC]],BRF_MÊS_NOTA[MÊS],0)),"")</f>
        <v>2</v>
      </c>
      <c r="S373" s="1" t="str">
        <f>IF(BRF_Boleto_Notas[[#This Row],[PAGO DIA]]="","",TEXT(BRF_Boleto_Notas[[#This Row],[PAGO DIA]],"AAAA"))</f>
        <v>2022</v>
      </c>
      <c r="T373" s="1" t="str">
        <f>UPPER(TEXT(BRF_Boleto_Notas[[#This Row],[PAGO DIA]],"MMM"))</f>
        <v>FEV</v>
      </c>
    </row>
    <row r="374" spans="1:20" x14ac:dyDescent="0.2">
      <c r="A374" s="3">
        <v>44594</v>
      </c>
      <c r="B374" s="1" t="s">
        <v>1534</v>
      </c>
      <c r="C374" s="1" t="s">
        <v>1628</v>
      </c>
      <c r="D374" s="1" t="s">
        <v>1531</v>
      </c>
      <c r="E374" s="1" t="s">
        <v>85</v>
      </c>
      <c r="F374" s="3">
        <v>44615</v>
      </c>
      <c r="G374" s="1" t="s">
        <v>1824</v>
      </c>
      <c r="H374" s="1">
        <v>456</v>
      </c>
      <c r="I374" s="4">
        <v>1800</v>
      </c>
      <c r="J374" s="1" t="s">
        <v>224</v>
      </c>
      <c r="K374" s="3">
        <v>44615</v>
      </c>
      <c r="L374" s="1" t="s">
        <v>1338</v>
      </c>
      <c r="M374" s="1" t="str">
        <f>TEXT(BRF_Boleto_Notas[[#This Row],[DATA ]],"AAAA")</f>
        <v>2022</v>
      </c>
      <c r="N374" s="1" t="str">
        <f>UPPER(TEXT(BRF_Boleto_Notas[[#This Row],[DATA ]],"MMM"))</f>
        <v>FEV</v>
      </c>
      <c r="O374" s="1" t="str">
        <f>TEXT(BRF_Boleto_Notas[[#This Row],[DATA VENCIMENTO]],"AAAA")</f>
        <v>2022</v>
      </c>
      <c r="P374" s="1" t="str">
        <f>UPPER(TEXT(BRF_Boleto_Notas[[#This Row],[DATA VENCIMENTO]],"MMM"))</f>
        <v>FEV</v>
      </c>
      <c r="Q374" s="1" t="str">
        <f>IFERROR(INDEX(BRF_TIPO_SERV[DESCRIÇAO],MATCH(BRF_Boleto_Notas[[#This Row],[CAT]],BRF_TIPO_SERV[TIPOS DE SERV.],0)),"")</f>
        <v>FRETE EXTRAS</v>
      </c>
      <c r="R374" s="1">
        <f>IFERROR(INDEX(BRF_MÊS_NOTA[NUN_MÊS],MATCH(BRF_Boleto_Notas[[#This Row],[MÊS_VENC]],BRF_MÊS_NOTA[MÊS],0)),"")</f>
        <v>2</v>
      </c>
      <c r="S374" s="1" t="str">
        <f>IF(BRF_Boleto_Notas[[#This Row],[PAGO DIA]]="","",TEXT(BRF_Boleto_Notas[[#This Row],[PAGO DIA]],"AAAA"))</f>
        <v>2022</v>
      </c>
      <c r="T374" s="1" t="str">
        <f>UPPER(TEXT(BRF_Boleto_Notas[[#This Row],[PAGO DIA]],"MMM"))</f>
        <v>FEV</v>
      </c>
    </row>
    <row r="375" spans="1:20" x14ac:dyDescent="0.2">
      <c r="A375" s="3">
        <v>44595</v>
      </c>
      <c r="B375" s="1" t="s">
        <v>1534</v>
      </c>
      <c r="C375" s="1" t="s">
        <v>1825</v>
      </c>
      <c r="D375" s="1" t="s">
        <v>1531</v>
      </c>
      <c r="E375" s="1" t="s">
        <v>85</v>
      </c>
      <c r="F375" s="3">
        <v>44616</v>
      </c>
      <c r="G375" s="1" t="s">
        <v>1826</v>
      </c>
      <c r="H375" s="1">
        <v>457</v>
      </c>
      <c r="I375" s="4">
        <v>1100</v>
      </c>
      <c r="J375" s="1" t="s">
        <v>224</v>
      </c>
      <c r="K375" s="3">
        <v>44616</v>
      </c>
      <c r="L375" s="1" t="s">
        <v>1338</v>
      </c>
      <c r="M375" s="1" t="str">
        <f>TEXT(BRF_Boleto_Notas[[#This Row],[DATA ]],"AAAA")</f>
        <v>2022</v>
      </c>
      <c r="N375" s="1" t="str">
        <f>UPPER(TEXT(BRF_Boleto_Notas[[#This Row],[DATA ]],"MMM"))</f>
        <v>FEV</v>
      </c>
      <c r="O375" s="1" t="str">
        <f>TEXT(BRF_Boleto_Notas[[#This Row],[DATA VENCIMENTO]],"AAAA")</f>
        <v>2022</v>
      </c>
      <c r="P375" s="1" t="str">
        <f>UPPER(TEXT(BRF_Boleto_Notas[[#This Row],[DATA VENCIMENTO]],"MMM"))</f>
        <v>FEV</v>
      </c>
      <c r="Q375" s="1" t="str">
        <f>IFERROR(INDEX(BRF_TIPO_SERV[DESCRIÇAO],MATCH(BRF_Boleto_Notas[[#This Row],[CAT]],BRF_TIPO_SERV[TIPOS DE SERV.],0)),"")</f>
        <v>FRETE EXTRAS</v>
      </c>
      <c r="R375" s="1">
        <f>IFERROR(INDEX(BRF_MÊS_NOTA[NUN_MÊS],MATCH(BRF_Boleto_Notas[[#This Row],[MÊS_VENC]],BRF_MÊS_NOTA[MÊS],0)),"")</f>
        <v>2</v>
      </c>
      <c r="S375" s="1" t="str">
        <f>IF(BRF_Boleto_Notas[[#This Row],[PAGO DIA]]="","",TEXT(BRF_Boleto_Notas[[#This Row],[PAGO DIA]],"AAAA"))</f>
        <v>2022</v>
      </c>
      <c r="T375" s="1" t="str">
        <f>UPPER(TEXT(BRF_Boleto_Notas[[#This Row],[PAGO DIA]],"MMM"))</f>
        <v>FEV</v>
      </c>
    </row>
    <row r="376" spans="1:20" x14ac:dyDescent="0.2">
      <c r="A376" s="3">
        <v>44596</v>
      </c>
      <c r="B376" s="1" t="s">
        <v>1534</v>
      </c>
      <c r="C376" s="1" t="s">
        <v>1827</v>
      </c>
      <c r="D376" s="1" t="s">
        <v>1531</v>
      </c>
      <c r="E376" s="1" t="s">
        <v>85</v>
      </c>
      <c r="F376" s="3">
        <v>44616</v>
      </c>
      <c r="G376" s="1" t="s">
        <v>1828</v>
      </c>
      <c r="H376" s="1">
        <v>458</v>
      </c>
      <c r="I376" s="4">
        <v>4900</v>
      </c>
      <c r="J376" s="1" t="s">
        <v>224</v>
      </c>
      <c r="K376" s="3">
        <v>44616</v>
      </c>
      <c r="L376" s="1" t="s">
        <v>1338</v>
      </c>
      <c r="M376" s="1" t="str">
        <f>TEXT(BRF_Boleto_Notas[[#This Row],[DATA ]],"AAAA")</f>
        <v>2022</v>
      </c>
      <c r="N376" s="1" t="str">
        <f>UPPER(TEXT(BRF_Boleto_Notas[[#This Row],[DATA ]],"MMM"))</f>
        <v>FEV</v>
      </c>
      <c r="O376" s="1" t="str">
        <f>TEXT(BRF_Boleto_Notas[[#This Row],[DATA VENCIMENTO]],"AAAA")</f>
        <v>2022</v>
      </c>
      <c r="P376" s="1" t="str">
        <f>UPPER(TEXT(BRF_Boleto_Notas[[#This Row],[DATA VENCIMENTO]],"MMM"))</f>
        <v>FEV</v>
      </c>
      <c r="Q376" s="1" t="str">
        <f>IFERROR(INDEX(BRF_TIPO_SERV[DESCRIÇAO],MATCH(BRF_Boleto_Notas[[#This Row],[CAT]],BRF_TIPO_SERV[TIPOS DE SERV.],0)),"")</f>
        <v>FRETE EXTRAS</v>
      </c>
      <c r="R376" s="1">
        <f>IFERROR(INDEX(BRF_MÊS_NOTA[NUN_MÊS],MATCH(BRF_Boleto_Notas[[#This Row],[MÊS_VENC]],BRF_MÊS_NOTA[MÊS],0)),"")</f>
        <v>2</v>
      </c>
      <c r="S376" s="1" t="str">
        <f>IF(BRF_Boleto_Notas[[#This Row],[PAGO DIA]]="","",TEXT(BRF_Boleto_Notas[[#This Row],[PAGO DIA]],"AAAA"))</f>
        <v>2022</v>
      </c>
      <c r="T376" s="1" t="str">
        <f>UPPER(TEXT(BRF_Boleto_Notas[[#This Row],[PAGO DIA]],"MMM"))</f>
        <v>FEV</v>
      </c>
    </row>
    <row r="377" spans="1:20" x14ac:dyDescent="0.2">
      <c r="A377" s="3">
        <v>44599</v>
      </c>
      <c r="B377" s="1" t="s">
        <v>1534</v>
      </c>
      <c r="C377" s="1" t="s">
        <v>1628</v>
      </c>
      <c r="D377" s="1" t="s">
        <v>1531</v>
      </c>
      <c r="E377" s="1" t="s">
        <v>85</v>
      </c>
      <c r="F377" s="3">
        <v>44620</v>
      </c>
      <c r="G377" s="1" t="s">
        <v>1829</v>
      </c>
      <c r="H377" s="1">
        <v>459</v>
      </c>
      <c r="I377" s="4">
        <v>1000</v>
      </c>
      <c r="J377" s="1" t="s">
        <v>224</v>
      </c>
      <c r="K377" s="3">
        <v>44623</v>
      </c>
      <c r="L377" s="1" t="s">
        <v>1338</v>
      </c>
      <c r="M377" s="1" t="str">
        <f>TEXT(BRF_Boleto_Notas[[#This Row],[DATA ]],"AAAA")</f>
        <v>2022</v>
      </c>
      <c r="N377" s="1" t="str">
        <f>UPPER(TEXT(BRF_Boleto_Notas[[#This Row],[DATA ]],"MMM"))</f>
        <v>FEV</v>
      </c>
      <c r="O377" s="1" t="str">
        <f>TEXT(BRF_Boleto_Notas[[#This Row],[DATA VENCIMENTO]],"AAAA")</f>
        <v>2022</v>
      </c>
      <c r="P377" s="1" t="str">
        <f>UPPER(TEXT(BRF_Boleto_Notas[[#This Row],[DATA VENCIMENTO]],"MMM"))</f>
        <v>FEV</v>
      </c>
      <c r="Q377" s="1" t="str">
        <f>IFERROR(INDEX(BRF_TIPO_SERV[DESCRIÇAO],MATCH(BRF_Boleto_Notas[[#This Row],[CAT]],BRF_TIPO_SERV[TIPOS DE SERV.],0)),"")</f>
        <v>FRETE EXTRAS</v>
      </c>
      <c r="R377" s="1">
        <f>IFERROR(INDEX(BRF_MÊS_NOTA[NUN_MÊS],MATCH(BRF_Boleto_Notas[[#This Row],[MÊS_VENC]],BRF_MÊS_NOTA[MÊS],0)),"")</f>
        <v>2</v>
      </c>
      <c r="S377" s="1" t="str">
        <f>IF(BRF_Boleto_Notas[[#This Row],[PAGO DIA]]="","",TEXT(BRF_Boleto_Notas[[#This Row],[PAGO DIA]],"AAAA"))</f>
        <v>2022</v>
      </c>
      <c r="T377" s="1" t="str">
        <f>UPPER(TEXT(BRF_Boleto_Notas[[#This Row],[PAGO DIA]],"MMM"))</f>
        <v>MAR</v>
      </c>
    </row>
    <row r="378" spans="1:20" x14ac:dyDescent="0.2">
      <c r="A378" s="3">
        <v>44602</v>
      </c>
      <c r="B378" s="1" t="s">
        <v>1534</v>
      </c>
      <c r="C378" s="1" t="s">
        <v>1742</v>
      </c>
      <c r="D378" s="1" t="s">
        <v>1531</v>
      </c>
      <c r="E378" s="1" t="s">
        <v>85</v>
      </c>
      <c r="F378" s="3">
        <v>44622</v>
      </c>
      <c r="G378" s="1" t="s">
        <v>1830</v>
      </c>
      <c r="H378" s="1">
        <v>460</v>
      </c>
      <c r="I378" s="4">
        <v>400</v>
      </c>
      <c r="J378" s="1" t="s">
        <v>224</v>
      </c>
      <c r="K378" s="3">
        <v>44623</v>
      </c>
      <c r="L378" s="1" t="s">
        <v>1338</v>
      </c>
      <c r="M378" s="1" t="str">
        <f>TEXT(BRF_Boleto_Notas[[#This Row],[DATA ]],"AAAA")</f>
        <v>2022</v>
      </c>
      <c r="N378" s="1" t="str">
        <f>UPPER(TEXT(BRF_Boleto_Notas[[#This Row],[DATA ]],"MMM"))</f>
        <v>FEV</v>
      </c>
      <c r="O378" s="1" t="str">
        <f>TEXT(BRF_Boleto_Notas[[#This Row],[DATA VENCIMENTO]],"AAAA")</f>
        <v>2022</v>
      </c>
      <c r="P378" s="1" t="str">
        <f>UPPER(TEXT(BRF_Boleto_Notas[[#This Row],[DATA VENCIMENTO]],"MMM"))</f>
        <v>MAR</v>
      </c>
      <c r="Q378" s="1" t="str">
        <f>IFERROR(INDEX(BRF_TIPO_SERV[DESCRIÇAO],MATCH(BRF_Boleto_Notas[[#This Row],[CAT]],BRF_TIPO_SERV[TIPOS DE SERV.],0)),"")</f>
        <v>FRETE EXTRAS</v>
      </c>
      <c r="R378" s="1">
        <f>IFERROR(INDEX(BRF_MÊS_NOTA[NUN_MÊS],MATCH(BRF_Boleto_Notas[[#This Row],[MÊS_VENC]],BRF_MÊS_NOTA[MÊS],0)),"")</f>
        <v>3</v>
      </c>
      <c r="S378" s="1" t="str">
        <f>IF(BRF_Boleto_Notas[[#This Row],[PAGO DIA]]="","",TEXT(BRF_Boleto_Notas[[#This Row],[PAGO DIA]],"AAAA"))</f>
        <v>2022</v>
      </c>
      <c r="T378" s="1" t="str">
        <f>UPPER(TEXT(BRF_Boleto_Notas[[#This Row],[PAGO DIA]],"MMM"))</f>
        <v>MAR</v>
      </c>
    </row>
    <row r="379" spans="1:20" x14ac:dyDescent="0.2">
      <c r="A379" s="3">
        <v>44603</v>
      </c>
      <c r="B379" s="1" t="s">
        <v>1534</v>
      </c>
      <c r="C379" s="1" t="s">
        <v>1831</v>
      </c>
      <c r="D379" s="1" t="s">
        <v>1531</v>
      </c>
      <c r="E379" s="1" t="s">
        <v>85</v>
      </c>
      <c r="F379" s="3">
        <v>44623</v>
      </c>
      <c r="G379" s="1" t="s">
        <v>1832</v>
      </c>
      <c r="H379" s="1">
        <v>461</v>
      </c>
      <c r="I379" s="4">
        <v>4900</v>
      </c>
      <c r="J379" s="1" t="s">
        <v>224</v>
      </c>
      <c r="K379" s="3">
        <v>44624</v>
      </c>
      <c r="L379" s="1" t="s">
        <v>1338</v>
      </c>
      <c r="M379" s="1" t="str">
        <f>TEXT(BRF_Boleto_Notas[[#This Row],[DATA ]],"AAAA")</f>
        <v>2022</v>
      </c>
      <c r="N379" s="1" t="str">
        <f>UPPER(TEXT(BRF_Boleto_Notas[[#This Row],[DATA ]],"MMM"))</f>
        <v>FEV</v>
      </c>
      <c r="O379" s="1" t="str">
        <f>TEXT(BRF_Boleto_Notas[[#This Row],[DATA VENCIMENTO]],"AAAA")</f>
        <v>2022</v>
      </c>
      <c r="P379" s="1" t="str">
        <f>UPPER(TEXT(BRF_Boleto_Notas[[#This Row],[DATA VENCIMENTO]],"MMM"))</f>
        <v>MAR</v>
      </c>
      <c r="Q379" s="1" t="str">
        <f>IFERROR(INDEX(BRF_TIPO_SERV[DESCRIÇAO],MATCH(BRF_Boleto_Notas[[#This Row],[CAT]],BRF_TIPO_SERV[TIPOS DE SERV.],0)),"")</f>
        <v>FRETE EXTRAS</v>
      </c>
      <c r="R379" s="1">
        <f>IFERROR(INDEX(BRF_MÊS_NOTA[NUN_MÊS],MATCH(BRF_Boleto_Notas[[#This Row],[MÊS_VENC]],BRF_MÊS_NOTA[MÊS],0)),"")</f>
        <v>3</v>
      </c>
      <c r="S379" s="1" t="str">
        <f>IF(BRF_Boleto_Notas[[#This Row],[PAGO DIA]]="","",TEXT(BRF_Boleto_Notas[[#This Row],[PAGO DIA]],"AAAA"))</f>
        <v>2022</v>
      </c>
      <c r="T379" s="1" t="str">
        <f>UPPER(TEXT(BRF_Boleto_Notas[[#This Row],[PAGO DIA]],"MMM"))</f>
        <v>MAR</v>
      </c>
    </row>
    <row r="380" spans="1:20" x14ac:dyDescent="0.2">
      <c r="A380" s="3">
        <v>44603</v>
      </c>
      <c r="B380" s="1" t="s">
        <v>1534</v>
      </c>
      <c r="C380" s="1" t="s">
        <v>1680</v>
      </c>
      <c r="D380" s="1" t="s">
        <v>1531</v>
      </c>
      <c r="E380" s="1" t="s">
        <v>85</v>
      </c>
      <c r="F380" s="3">
        <v>44623</v>
      </c>
      <c r="G380" s="1" t="s">
        <v>1833</v>
      </c>
      <c r="H380" s="1">
        <v>462</v>
      </c>
      <c r="I380" s="4">
        <v>1100</v>
      </c>
      <c r="J380" s="1" t="s">
        <v>224</v>
      </c>
      <c r="K380" s="3">
        <v>44624</v>
      </c>
      <c r="L380" s="1" t="s">
        <v>1338</v>
      </c>
      <c r="M380" s="1" t="str">
        <f>TEXT(BRF_Boleto_Notas[[#This Row],[DATA ]],"AAAA")</f>
        <v>2022</v>
      </c>
      <c r="N380" s="1" t="str">
        <f>UPPER(TEXT(BRF_Boleto_Notas[[#This Row],[DATA ]],"MMM"))</f>
        <v>FEV</v>
      </c>
      <c r="O380" s="1" t="str">
        <f>TEXT(BRF_Boleto_Notas[[#This Row],[DATA VENCIMENTO]],"AAAA")</f>
        <v>2022</v>
      </c>
      <c r="P380" s="1" t="str">
        <f>UPPER(TEXT(BRF_Boleto_Notas[[#This Row],[DATA VENCIMENTO]],"MMM"))</f>
        <v>MAR</v>
      </c>
      <c r="Q380" s="1" t="str">
        <f>IFERROR(INDEX(BRF_TIPO_SERV[DESCRIÇAO],MATCH(BRF_Boleto_Notas[[#This Row],[CAT]],BRF_TIPO_SERV[TIPOS DE SERV.],0)),"")</f>
        <v>FRETE EXTRAS</v>
      </c>
      <c r="R380" s="1">
        <f>IFERROR(INDEX(BRF_MÊS_NOTA[NUN_MÊS],MATCH(BRF_Boleto_Notas[[#This Row],[MÊS_VENC]],BRF_MÊS_NOTA[MÊS],0)),"")</f>
        <v>3</v>
      </c>
      <c r="S380" s="1" t="str">
        <f>IF(BRF_Boleto_Notas[[#This Row],[PAGO DIA]]="","",TEXT(BRF_Boleto_Notas[[#This Row],[PAGO DIA]],"AAAA"))</f>
        <v>2022</v>
      </c>
      <c r="T380" s="1" t="str">
        <f>UPPER(TEXT(BRF_Boleto_Notas[[#This Row],[PAGO DIA]],"MMM"))</f>
        <v>MAR</v>
      </c>
    </row>
    <row r="381" spans="1:20" x14ac:dyDescent="0.2">
      <c r="A381" s="3">
        <v>44604</v>
      </c>
      <c r="B381" s="1" t="s">
        <v>1534</v>
      </c>
      <c r="C381" s="1" t="s">
        <v>1742</v>
      </c>
      <c r="D381" s="1" t="s">
        <v>1531</v>
      </c>
      <c r="E381" s="1" t="s">
        <v>85</v>
      </c>
      <c r="F381" s="3">
        <v>44627</v>
      </c>
      <c r="G381" s="1" t="s">
        <v>1834</v>
      </c>
      <c r="H381" s="1">
        <v>463</v>
      </c>
      <c r="I381" s="4">
        <v>400</v>
      </c>
      <c r="J381" s="1" t="s">
        <v>224</v>
      </c>
      <c r="K381" s="3">
        <v>44627</v>
      </c>
      <c r="L381" s="1" t="s">
        <v>1338</v>
      </c>
      <c r="M381" s="1" t="str">
        <f>TEXT(BRF_Boleto_Notas[[#This Row],[DATA ]],"AAAA")</f>
        <v>2022</v>
      </c>
      <c r="N381" s="1" t="str">
        <f>UPPER(TEXT(BRF_Boleto_Notas[[#This Row],[DATA ]],"MMM"))</f>
        <v>FEV</v>
      </c>
      <c r="O381" s="1" t="str">
        <f>TEXT(BRF_Boleto_Notas[[#This Row],[DATA VENCIMENTO]],"AAAA")</f>
        <v>2022</v>
      </c>
      <c r="P381" s="1" t="str">
        <f>UPPER(TEXT(BRF_Boleto_Notas[[#This Row],[DATA VENCIMENTO]],"MMM"))</f>
        <v>MAR</v>
      </c>
      <c r="Q381" s="1" t="str">
        <f>IFERROR(INDEX(BRF_TIPO_SERV[DESCRIÇAO],MATCH(BRF_Boleto_Notas[[#This Row],[CAT]],BRF_TIPO_SERV[TIPOS DE SERV.],0)),"")</f>
        <v>FRETE EXTRAS</v>
      </c>
      <c r="R381" s="1">
        <f>IFERROR(INDEX(BRF_MÊS_NOTA[NUN_MÊS],MATCH(BRF_Boleto_Notas[[#This Row],[MÊS_VENC]],BRF_MÊS_NOTA[MÊS],0)),"")</f>
        <v>3</v>
      </c>
      <c r="S381" s="1" t="str">
        <f>IF(BRF_Boleto_Notas[[#This Row],[PAGO DIA]]="","",TEXT(BRF_Boleto_Notas[[#This Row],[PAGO DIA]],"AAAA"))</f>
        <v>2022</v>
      </c>
      <c r="T381" s="1" t="str">
        <f>UPPER(TEXT(BRF_Boleto_Notas[[#This Row],[PAGO DIA]],"MMM"))</f>
        <v>MAR</v>
      </c>
    </row>
    <row r="382" spans="1:20" x14ac:dyDescent="0.2">
      <c r="A382" s="3">
        <v>44606</v>
      </c>
      <c r="B382" s="1" t="s">
        <v>1534</v>
      </c>
      <c r="C382" s="1" t="s">
        <v>1680</v>
      </c>
      <c r="D382" s="1" t="s">
        <v>1531</v>
      </c>
      <c r="E382" s="1" t="s">
        <v>85</v>
      </c>
      <c r="F382" s="3">
        <v>44627</v>
      </c>
      <c r="G382" s="1" t="s">
        <v>1835</v>
      </c>
      <c r="H382" s="1">
        <v>464</v>
      </c>
      <c r="I382" s="4">
        <v>1100</v>
      </c>
      <c r="J382" s="1" t="s">
        <v>224</v>
      </c>
      <c r="K382" s="3">
        <v>44627</v>
      </c>
      <c r="L382" s="1" t="s">
        <v>1338</v>
      </c>
      <c r="M382" s="1" t="str">
        <f>TEXT(BRF_Boleto_Notas[[#This Row],[DATA ]],"AAAA")</f>
        <v>2022</v>
      </c>
      <c r="N382" s="1" t="str">
        <f>UPPER(TEXT(BRF_Boleto_Notas[[#This Row],[DATA ]],"MMM"))</f>
        <v>FEV</v>
      </c>
      <c r="O382" s="1" t="str">
        <f>TEXT(BRF_Boleto_Notas[[#This Row],[DATA VENCIMENTO]],"AAAA")</f>
        <v>2022</v>
      </c>
      <c r="P382" s="1" t="str">
        <f>UPPER(TEXT(BRF_Boleto_Notas[[#This Row],[DATA VENCIMENTO]],"MMM"))</f>
        <v>MAR</v>
      </c>
      <c r="Q382" s="1" t="str">
        <f>IFERROR(INDEX(BRF_TIPO_SERV[DESCRIÇAO],MATCH(BRF_Boleto_Notas[[#This Row],[CAT]],BRF_TIPO_SERV[TIPOS DE SERV.],0)),"")</f>
        <v>FRETE EXTRAS</v>
      </c>
      <c r="R382" s="1">
        <f>IFERROR(INDEX(BRF_MÊS_NOTA[NUN_MÊS],MATCH(BRF_Boleto_Notas[[#This Row],[MÊS_VENC]],BRF_MÊS_NOTA[MÊS],0)),"")</f>
        <v>3</v>
      </c>
      <c r="S382" s="1" t="str">
        <f>IF(BRF_Boleto_Notas[[#This Row],[PAGO DIA]]="","",TEXT(BRF_Boleto_Notas[[#This Row],[PAGO DIA]],"AAAA"))</f>
        <v>2022</v>
      </c>
      <c r="T382" s="1" t="str">
        <f>UPPER(TEXT(BRF_Boleto_Notas[[#This Row],[PAGO DIA]],"MMM"))</f>
        <v>MAR</v>
      </c>
    </row>
    <row r="383" spans="1:20" x14ac:dyDescent="0.2">
      <c r="A383" s="3">
        <v>44606</v>
      </c>
      <c r="B383" s="1" t="s">
        <v>1534</v>
      </c>
      <c r="C383" s="1" t="s">
        <v>1836</v>
      </c>
      <c r="D383" s="1" t="s">
        <v>1531</v>
      </c>
      <c r="E383" s="1" t="s">
        <v>85</v>
      </c>
      <c r="F383" s="3">
        <v>44627</v>
      </c>
      <c r="G383" s="1" t="s">
        <v>1837</v>
      </c>
      <c r="H383" s="1">
        <v>465</v>
      </c>
      <c r="I383" s="4">
        <v>500</v>
      </c>
      <c r="J383" s="1" t="s">
        <v>224</v>
      </c>
      <c r="K383" s="3">
        <v>44627</v>
      </c>
      <c r="L383" s="1" t="s">
        <v>1338</v>
      </c>
      <c r="M383" s="1" t="str">
        <f>TEXT(BRF_Boleto_Notas[[#This Row],[DATA ]],"AAAA")</f>
        <v>2022</v>
      </c>
      <c r="N383" s="1" t="str">
        <f>UPPER(TEXT(BRF_Boleto_Notas[[#This Row],[DATA ]],"MMM"))</f>
        <v>FEV</v>
      </c>
      <c r="O383" s="1" t="str">
        <f>TEXT(BRF_Boleto_Notas[[#This Row],[DATA VENCIMENTO]],"AAAA")</f>
        <v>2022</v>
      </c>
      <c r="P383" s="1" t="str">
        <f>UPPER(TEXT(BRF_Boleto_Notas[[#This Row],[DATA VENCIMENTO]],"MMM"))</f>
        <v>MAR</v>
      </c>
      <c r="Q383" s="1" t="str">
        <f>IFERROR(INDEX(BRF_TIPO_SERV[DESCRIÇAO],MATCH(BRF_Boleto_Notas[[#This Row],[CAT]],BRF_TIPO_SERV[TIPOS DE SERV.],0)),"")</f>
        <v>FRETE EXTRAS</v>
      </c>
      <c r="R383" s="1">
        <f>IFERROR(INDEX(BRF_MÊS_NOTA[NUN_MÊS],MATCH(BRF_Boleto_Notas[[#This Row],[MÊS_VENC]],BRF_MÊS_NOTA[MÊS],0)),"")</f>
        <v>3</v>
      </c>
      <c r="S383" s="1" t="str">
        <f>IF(BRF_Boleto_Notas[[#This Row],[PAGO DIA]]="","",TEXT(BRF_Boleto_Notas[[#This Row],[PAGO DIA]],"AAAA"))</f>
        <v>2022</v>
      </c>
      <c r="T383" s="1" t="str">
        <f>UPPER(TEXT(BRF_Boleto_Notas[[#This Row],[PAGO DIA]],"MMM"))</f>
        <v>MAR</v>
      </c>
    </row>
    <row r="384" spans="1:20" x14ac:dyDescent="0.2">
      <c r="A384" s="3">
        <v>44617</v>
      </c>
      <c r="B384" s="1" t="s">
        <v>1547</v>
      </c>
      <c r="C384" s="1" t="s">
        <v>1548</v>
      </c>
      <c r="D384" s="1" t="s">
        <v>1531</v>
      </c>
      <c r="E384" s="1" t="s">
        <v>1543</v>
      </c>
      <c r="F384" s="3">
        <v>44627</v>
      </c>
      <c r="G384" s="1">
        <v>301</v>
      </c>
      <c r="H384" s="1">
        <v>479</v>
      </c>
      <c r="I384" s="4">
        <v>5000</v>
      </c>
      <c r="J384" s="1" t="s">
        <v>224</v>
      </c>
      <c r="K384" s="3">
        <v>44627</v>
      </c>
      <c r="L384" s="1" t="s">
        <v>1338</v>
      </c>
      <c r="M384" s="1" t="str">
        <f>TEXT(BRF_Boleto_Notas[[#This Row],[DATA ]],"AAAA")</f>
        <v>2022</v>
      </c>
      <c r="N384" s="1" t="str">
        <f>UPPER(TEXT(BRF_Boleto_Notas[[#This Row],[DATA ]],"MMM"))</f>
        <v>FEV</v>
      </c>
      <c r="O384" s="1" t="str">
        <f>TEXT(BRF_Boleto_Notas[[#This Row],[DATA VENCIMENTO]],"AAAA")</f>
        <v>2022</v>
      </c>
      <c r="P384" s="1" t="str">
        <f>UPPER(TEXT(BRF_Boleto_Notas[[#This Row],[DATA VENCIMENTO]],"MMM"))</f>
        <v>MAR</v>
      </c>
      <c r="Q384" s="1" t="str">
        <f>IFERROR(INDEX(BRF_TIPO_SERV[DESCRIÇAO],MATCH(BRF_Boleto_Notas[[#This Row],[CAT]],BRF_TIPO_SERV[TIPOS DE SERV.],0)),"")</f>
        <v>HABIBS</v>
      </c>
      <c r="R384" s="1">
        <f>IFERROR(INDEX(BRF_MÊS_NOTA[NUN_MÊS],MATCH(BRF_Boleto_Notas[[#This Row],[MÊS_VENC]],BRF_MÊS_NOTA[MÊS],0)),"")</f>
        <v>3</v>
      </c>
      <c r="S384" s="1" t="str">
        <f>IF(BRF_Boleto_Notas[[#This Row],[PAGO DIA]]="","",TEXT(BRF_Boleto_Notas[[#This Row],[PAGO DIA]],"AAAA"))</f>
        <v>2022</v>
      </c>
      <c r="T384" s="1" t="str">
        <f>UPPER(TEXT(BRF_Boleto_Notas[[#This Row],[PAGO DIA]],"MMM"))</f>
        <v>MAR</v>
      </c>
    </row>
    <row r="385" spans="1:20" x14ac:dyDescent="0.2">
      <c r="A385" s="3">
        <v>44617</v>
      </c>
      <c r="B385" s="1" t="s">
        <v>1547</v>
      </c>
      <c r="C385" s="1" t="s">
        <v>3319</v>
      </c>
      <c r="D385" s="1" t="s">
        <v>1531</v>
      </c>
      <c r="E385" s="1" t="s">
        <v>1550</v>
      </c>
      <c r="F385" s="3">
        <v>44627</v>
      </c>
      <c r="G385" s="1">
        <v>302</v>
      </c>
      <c r="H385" s="1">
        <v>480</v>
      </c>
      <c r="I385" s="4">
        <v>6000</v>
      </c>
      <c r="J385" s="1" t="s">
        <v>224</v>
      </c>
      <c r="K385" s="3">
        <v>44627</v>
      </c>
      <c r="L385" s="1" t="s">
        <v>1338</v>
      </c>
      <c r="M385" s="1" t="str">
        <f>TEXT(BRF_Boleto_Notas[[#This Row],[DATA ]],"AAAA")</f>
        <v>2022</v>
      </c>
      <c r="N385" s="1" t="str">
        <f>UPPER(TEXT(BRF_Boleto_Notas[[#This Row],[DATA ]],"MMM"))</f>
        <v>FEV</v>
      </c>
      <c r="O385" s="1" t="str">
        <f>TEXT(BRF_Boleto_Notas[[#This Row],[DATA VENCIMENTO]],"AAAA")</f>
        <v>2022</v>
      </c>
      <c r="P385" s="1" t="str">
        <f>UPPER(TEXT(BRF_Boleto_Notas[[#This Row],[DATA VENCIMENTO]],"MMM"))</f>
        <v>MAR</v>
      </c>
      <c r="Q385" s="1" t="str">
        <f>IFERROR(INDEX(BRF_TIPO_SERV[DESCRIÇAO],MATCH(BRF_Boleto_Notas[[#This Row],[CAT]],BRF_TIPO_SERV[TIPOS DE SERV.],0)),"")</f>
        <v>HABIBS</v>
      </c>
      <c r="R385" s="1">
        <f>IFERROR(INDEX(BRF_MÊS_NOTA[NUN_MÊS],MATCH(BRF_Boleto_Notas[[#This Row],[MÊS_VENC]],BRF_MÊS_NOTA[MÊS],0)),"")</f>
        <v>3</v>
      </c>
      <c r="S385" s="1" t="str">
        <f>IF(BRF_Boleto_Notas[[#This Row],[PAGO DIA]]="","",TEXT(BRF_Boleto_Notas[[#This Row],[PAGO DIA]],"AAAA"))</f>
        <v>2022</v>
      </c>
      <c r="T385" s="1" t="str">
        <f>UPPER(TEXT(BRF_Boleto_Notas[[#This Row],[PAGO DIA]],"MMM"))</f>
        <v>MAR</v>
      </c>
    </row>
    <row r="386" spans="1:20" x14ac:dyDescent="0.2">
      <c r="A386" s="3">
        <v>44617</v>
      </c>
      <c r="B386" s="1" t="s">
        <v>1547</v>
      </c>
      <c r="C386" s="1" t="s">
        <v>1551</v>
      </c>
      <c r="D386" s="1" t="s">
        <v>1531</v>
      </c>
      <c r="E386" s="1" t="s">
        <v>1552</v>
      </c>
      <c r="F386" s="3">
        <v>44627</v>
      </c>
      <c r="G386" s="1">
        <v>303</v>
      </c>
      <c r="H386" s="1">
        <v>481</v>
      </c>
      <c r="I386" s="4">
        <v>5000</v>
      </c>
      <c r="J386" s="1" t="s">
        <v>224</v>
      </c>
      <c r="K386" s="3">
        <v>44627</v>
      </c>
      <c r="L386" s="1" t="s">
        <v>1338</v>
      </c>
      <c r="M386" s="1" t="str">
        <f>TEXT(BRF_Boleto_Notas[[#This Row],[DATA ]],"AAAA")</f>
        <v>2022</v>
      </c>
      <c r="N386" s="1" t="str">
        <f>UPPER(TEXT(BRF_Boleto_Notas[[#This Row],[DATA ]],"MMM"))</f>
        <v>FEV</v>
      </c>
      <c r="O386" s="1" t="str">
        <f>TEXT(BRF_Boleto_Notas[[#This Row],[DATA VENCIMENTO]],"AAAA")</f>
        <v>2022</v>
      </c>
      <c r="P386" s="1" t="str">
        <f>UPPER(TEXT(BRF_Boleto_Notas[[#This Row],[DATA VENCIMENTO]],"MMM"))</f>
        <v>MAR</v>
      </c>
      <c r="Q386" s="1" t="str">
        <f>IFERROR(INDEX(BRF_TIPO_SERV[DESCRIÇAO],MATCH(BRF_Boleto_Notas[[#This Row],[CAT]],BRF_TIPO_SERV[TIPOS DE SERV.],0)),"")</f>
        <v>HABIBS</v>
      </c>
      <c r="R386" s="1">
        <f>IFERROR(INDEX(BRF_MÊS_NOTA[NUN_MÊS],MATCH(BRF_Boleto_Notas[[#This Row],[MÊS_VENC]],BRF_MÊS_NOTA[MÊS],0)),"")</f>
        <v>3</v>
      </c>
      <c r="S386" s="1" t="str">
        <f>IF(BRF_Boleto_Notas[[#This Row],[PAGO DIA]]="","",TEXT(BRF_Boleto_Notas[[#This Row],[PAGO DIA]],"AAAA"))</f>
        <v>2022</v>
      </c>
      <c r="T386" s="1" t="str">
        <f>UPPER(TEXT(BRF_Boleto_Notas[[#This Row],[PAGO DIA]],"MMM"))</f>
        <v>MAR</v>
      </c>
    </row>
    <row r="387" spans="1:20" x14ac:dyDescent="0.2">
      <c r="A387" s="3">
        <v>44617</v>
      </c>
      <c r="B387" s="1" t="s">
        <v>1547</v>
      </c>
      <c r="C387" s="1" t="s">
        <v>1553</v>
      </c>
      <c r="D387" s="1" t="s">
        <v>1531</v>
      </c>
      <c r="E387" s="1" t="s">
        <v>1554</v>
      </c>
      <c r="F387" s="3">
        <v>44627</v>
      </c>
      <c r="G387" s="1">
        <v>304</v>
      </c>
      <c r="H387" s="1">
        <v>482</v>
      </c>
      <c r="I387" s="4">
        <v>4000</v>
      </c>
      <c r="J387" s="1" t="s">
        <v>224</v>
      </c>
      <c r="K387" s="3">
        <v>44627</v>
      </c>
      <c r="L387" s="1" t="s">
        <v>1338</v>
      </c>
      <c r="M387" s="1" t="str">
        <f>TEXT(BRF_Boleto_Notas[[#This Row],[DATA ]],"AAAA")</f>
        <v>2022</v>
      </c>
      <c r="N387" s="1" t="str">
        <f>UPPER(TEXT(BRF_Boleto_Notas[[#This Row],[DATA ]],"MMM"))</f>
        <v>FEV</v>
      </c>
      <c r="O387" s="1" t="str">
        <f>TEXT(BRF_Boleto_Notas[[#This Row],[DATA VENCIMENTO]],"AAAA")</f>
        <v>2022</v>
      </c>
      <c r="P387" s="1" t="str">
        <f>UPPER(TEXT(BRF_Boleto_Notas[[#This Row],[DATA VENCIMENTO]],"MMM"))</f>
        <v>MAR</v>
      </c>
      <c r="Q387" s="1" t="str">
        <f>IFERROR(INDEX(BRF_TIPO_SERV[DESCRIÇAO],MATCH(BRF_Boleto_Notas[[#This Row],[CAT]],BRF_TIPO_SERV[TIPOS DE SERV.],0)),"")</f>
        <v>HABIBS</v>
      </c>
      <c r="R387" s="1">
        <f>IFERROR(INDEX(BRF_MÊS_NOTA[NUN_MÊS],MATCH(BRF_Boleto_Notas[[#This Row],[MÊS_VENC]],BRF_MÊS_NOTA[MÊS],0)),"")</f>
        <v>3</v>
      </c>
      <c r="S387" s="1" t="str">
        <f>IF(BRF_Boleto_Notas[[#This Row],[PAGO DIA]]="","",TEXT(BRF_Boleto_Notas[[#This Row],[PAGO DIA]],"AAAA"))</f>
        <v>2022</v>
      </c>
      <c r="T387" s="1" t="str">
        <f>UPPER(TEXT(BRF_Boleto_Notas[[#This Row],[PAGO DIA]],"MMM"))</f>
        <v>MAR</v>
      </c>
    </row>
    <row r="388" spans="1:20" x14ac:dyDescent="0.2">
      <c r="A388" s="3">
        <v>44617</v>
      </c>
      <c r="B388" s="1" t="s">
        <v>1547</v>
      </c>
      <c r="C388" s="1" t="s">
        <v>1555</v>
      </c>
      <c r="D388" s="1" t="s">
        <v>1556</v>
      </c>
      <c r="E388" s="1" t="s">
        <v>1557</v>
      </c>
      <c r="F388" s="3">
        <v>44627</v>
      </c>
      <c r="G388" s="1">
        <v>305</v>
      </c>
      <c r="H388" s="1">
        <v>483</v>
      </c>
      <c r="I388" s="4">
        <v>4000</v>
      </c>
      <c r="J388" s="1" t="s">
        <v>224</v>
      </c>
      <c r="K388" s="3">
        <v>44627</v>
      </c>
      <c r="L388" s="1" t="s">
        <v>1338</v>
      </c>
      <c r="M388" s="1" t="str">
        <f>TEXT(BRF_Boleto_Notas[[#This Row],[DATA ]],"AAAA")</f>
        <v>2022</v>
      </c>
      <c r="N388" s="1" t="str">
        <f>UPPER(TEXT(BRF_Boleto_Notas[[#This Row],[DATA ]],"MMM"))</f>
        <v>FEV</v>
      </c>
      <c r="O388" s="1" t="str">
        <f>TEXT(BRF_Boleto_Notas[[#This Row],[DATA VENCIMENTO]],"AAAA")</f>
        <v>2022</v>
      </c>
      <c r="P388" s="1" t="str">
        <f>UPPER(TEXT(BRF_Boleto_Notas[[#This Row],[DATA VENCIMENTO]],"MMM"))</f>
        <v>MAR</v>
      </c>
      <c r="Q388" s="1" t="str">
        <f>IFERROR(INDEX(BRF_TIPO_SERV[DESCRIÇAO],MATCH(BRF_Boleto_Notas[[#This Row],[CAT]],BRF_TIPO_SERV[TIPOS DE SERV.],0)),"")</f>
        <v>HABIBS</v>
      </c>
      <c r="R388" s="1">
        <f>IFERROR(INDEX(BRF_MÊS_NOTA[NUN_MÊS],MATCH(BRF_Boleto_Notas[[#This Row],[MÊS_VENC]],BRF_MÊS_NOTA[MÊS],0)),"")</f>
        <v>3</v>
      </c>
      <c r="S388" s="1" t="str">
        <f>IF(BRF_Boleto_Notas[[#This Row],[PAGO DIA]]="","",TEXT(BRF_Boleto_Notas[[#This Row],[PAGO DIA]],"AAAA"))</f>
        <v>2022</v>
      </c>
      <c r="T388" s="1" t="str">
        <f>UPPER(TEXT(BRF_Boleto_Notas[[#This Row],[PAGO DIA]],"MMM"))</f>
        <v>MAR</v>
      </c>
    </row>
    <row r="389" spans="1:20" x14ac:dyDescent="0.2">
      <c r="A389" s="3">
        <v>44617</v>
      </c>
      <c r="B389" s="1" t="s">
        <v>1547</v>
      </c>
      <c r="C389" s="1" t="s">
        <v>1558</v>
      </c>
      <c r="D389" s="1" t="s">
        <v>1531</v>
      </c>
      <c r="E389" s="1" t="s">
        <v>1559</v>
      </c>
      <c r="F389" s="3">
        <v>44627</v>
      </c>
      <c r="G389" s="1">
        <v>306</v>
      </c>
      <c r="H389" s="1">
        <v>484</v>
      </c>
      <c r="I389" s="4">
        <v>5900</v>
      </c>
      <c r="J389" s="1" t="s">
        <v>224</v>
      </c>
      <c r="K389" s="3">
        <v>44627</v>
      </c>
      <c r="L389" s="1" t="s">
        <v>1338</v>
      </c>
      <c r="M389" s="1" t="str">
        <f>TEXT(BRF_Boleto_Notas[[#This Row],[DATA ]],"AAAA")</f>
        <v>2022</v>
      </c>
      <c r="N389" s="1" t="str">
        <f>UPPER(TEXT(BRF_Boleto_Notas[[#This Row],[DATA ]],"MMM"))</f>
        <v>FEV</v>
      </c>
      <c r="O389" s="1" t="str">
        <f>TEXT(BRF_Boleto_Notas[[#This Row],[DATA VENCIMENTO]],"AAAA")</f>
        <v>2022</v>
      </c>
      <c r="P389" s="1" t="str">
        <f>UPPER(TEXT(BRF_Boleto_Notas[[#This Row],[DATA VENCIMENTO]],"MMM"))</f>
        <v>MAR</v>
      </c>
      <c r="Q389" s="1" t="str">
        <f>IFERROR(INDEX(BRF_TIPO_SERV[DESCRIÇAO],MATCH(BRF_Boleto_Notas[[#This Row],[CAT]],BRF_TIPO_SERV[TIPOS DE SERV.],0)),"")</f>
        <v>HABIBS</v>
      </c>
      <c r="R389" s="1">
        <f>IFERROR(INDEX(BRF_MÊS_NOTA[NUN_MÊS],MATCH(BRF_Boleto_Notas[[#This Row],[MÊS_VENC]],BRF_MÊS_NOTA[MÊS],0)),"")</f>
        <v>3</v>
      </c>
      <c r="S389" s="1" t="str">
        <f>IF(BRF_Boleto_Notas[[#This Row],[PAGO DIA]]="","",TEXT(BRF_Boleto_Notas[[#This Row],[PAGO DIA]],"AAAA"))</f>
        <v>2022</v>
      </c>
      <c r="T389" s="1" t="str">
        <f>UPPER(TEXT(BRF_Boleto_Notas[[#This Row],[PAGO DIA]],"MMM"))</f>
        <v>MAR</v>
      </c>
    </row>
    <row r="390" spans="1:20" x14ac:dyDescent="0.2">
      <c r="A390" s="3">
        <v>44617</v>
      </c>
      <c r="B390" s="1" t="s">
        <v>1547</v>
      </c>
      <c r="C390" s="1" t="s">
        <v>1560</v>
      </c>
      <c r="D390" s="1" t="s">
        <v>1531</v>
      </c>
      <c r="E390" s="1" t="s">
        <v>1561</v>
      </c>
      <c r="F390" s="3">
        <v>44627</v>
      </c>
      <c r="G390" s="1">
        <v>307</v>
      </c>
      <c r="H390" s="1">
        <v>485</v>
      </c>
      <c r="I390" s="4">
        <v>4500</v>
      </c>
      <c r="J390" s="1" t="s">
        <v>224</v>
      </c>
      <c r="K390" s="3">
        <v>44627</v>
      </c>
      <c r="L390" s="1" t="s">
        <v>1338</v>
      </c>
      <c r="M390" s="1" t="str">
        <f>TEXT(BRF_Boleto_Notas[[#This Row],[DATA ]],"AAAA")</f>
        <v>2022</v>
      </c>
      <c r="N390" s="1" t="str">
        <f>UPPER(TEXT(BRF_Boleto_Notas[[#This Row],[DATA ]],"MMM"))</f>
        <v>FEV</v>
      </c>
      <c r="O390" s="1" t="str">
        <f>TEXT(BRF_Boleto_Notas[[#This Row],[DATA VENCIMENTO]],"AAAA")</f>
        <v>2022</v>
      </c>
      <c r="P390" s="1" t="str">
        <f>UPPER(TEXT(BRF_Boleto_Notas[[#This Row],[DATA VENCIMENTO]],"MMM"))</f>
        <v>MAR</v>
      </c>
      <c r="Q390" s="1" t="str">
        <f>IFERROR(INDEX(BRF_TIPO_SERV[DESCRIÇAO],MATCH(BRF_Boleto_Notas[[#This Row],[CAT]],BRF_TIPO_SERV[TIPOS DE SERV.],0)),"")</f>
        <v>HABIBS</v>
      </c>
      <c r="R390" s="1">
        <f>IFERROR(INDEX(BRF_MÊS_NOTA[NUN_MÊS],MATCH(BRF_Boleto_Notas[[#This Row],[MÊS_VENC]],BRF_MÊS_NOTA[MÊS],0)),"")</f>
        <v>3</v>
      </c>
      <c r="S390" s="1" t="str">
        <f>IF(BRF_Boleto_Notas[[#This Row],[PAGO DIA]]="","",TEXT(BRF_Boleto_Notas[[#This Row],[PAGO DIA]],"AAAA"))</f>
        <v>2022</v>
      </c>
      <c r="T390" s="1" t="str">
        <f>UPPER(TEXT(BRF_Boleto_Notas[[#This Row],[PAGO DIA]],"MMM"))</f>
        <v>MAR</v>
      </c>
    </row>
    <row r="391" spans="1:20" x14ac:dyDescent="0.2">
      <c r="A391" s="3">
        <v>44617</v>
      </c>
      <c r="B391" s="1" t="s">
        <v>1547</v>
      </c>
      <c r="C391" s="1" t="s">
        <v>1562</v>
      </c>
      <c r="D391" s="1" t="s">
        <v>1531</v>
      </c>
      <c r="E391" s="1" t="s">
        <v>1537</v>
      </c>
      <c r="F391" s="3">
        <v>44627</v>
      </c>
      <c r="G391" s="1">
        <v>308</v>
      </c>
      <c r="H391" s="1">
        <v>486</v>
      </c>
      <c r="I391" s="4">
        <v>2000</v>
      </c>
      <c r="J391" s="1" t="s">
        <v>224</v>
      </c>
      <c r="K391" s="3">
        <v>44636</v>
      </c>
      <c r="L391" s="1" t="s">
        <v>1338</v>
      </c>
      <c r="M391" s="1" t="str">
        <f>TEXT(BRF_Boleto_Notas[[#This Row],[DATA ]],"AAAA")</f>
        <v>2022</v>
      </c>
      <c r="N391" s="1" t="str">
        <f>UPPER(TEXT(BRF_Boleto_Notas[[#This Row],[DATA ]],"MMM"))</f>
        <v>FEV</v>
      </c>
      <c r="O391" s="1" t="str">
        <f>TEXT(BRF_Boleto_Notas[[#This Row],[DATA VENCIMENTO]],"AAAA")</f>
        <v>2022</v>
      </c>
      <c r="P391" s="1" t="str">
        <f>UPPER(TEXT(BRF_Boleto_Notas[[#This Row],[DATA VENCIMENTO]],"MMM"))</f>
        <v>MAR</v>
      </c>
      <c r="Q391" s="1" t="str">
        <f>IFERROR(INDEX(BRF_TIPO_SERV[DESCRIÇAO],MATCH(BRF_Boleto_Notas[[#This Row],[CAT]],BRF_TIPO_SERV[TIPOS DE SERV.],0)),"")</f>
        <v>HABIBS</v>
      </c>
      <c r="R391" s="1">
        <f>IFERROR(INDEX(BRF_MÊS_NOTA[NUN_MÊS],MATCH(BRF_Boleto_Notas[[#This Row],[MÊS_VENC]],BRF_MÊS_NOTA[MÊS],0)),"")</f>
        <v>3</v>
      </c>
      <c r="S391" s="1" t="str">
        <f>IF(BRF_Boleto_Notas[[#This Row],[PAGO DIA]]="","",TEXT(BRF_Boleto_Notas[[#This Row],[PAGO DIA]],"AAAA"))</f>
        <v>2022</v>
      </c>
      <c r="T391" s="1" t="str">
        <f>UPPER(TEXT(BRF_Boleto_Notas[[#This Row],[PAGO DIA]],"MMM"))</f>
        <v>MAR</v>
      </c>
    </row>
    <row r="392" spans="1:20" x14ac:dyDescent="0.2">
      <c r="A392" s="3">
        <v>44617</v>
      </c>
      <c r="B392" s="1" t="s">
        <v>1547</v>
      </c>
      <c r="C392" s="1" t="s">
        <v>1563</v>
      </c>
      <c r="D392" s="1" t="s">
        <v>1531</v>
      </c>
      <c r="E392" s="1" t="s">
        <v>1564</v>
      </c>
      <c r="F392" s="3">
        <v>44627</v>
      </c>
      <c r="G392" s="1">
        <v>309</v>
      </c>
      <c r="H392" s="1">
        <v>487</v>
      </c>
      <c r="I392" s="4">
        <v>6000</v>
      </c>
      <c r="J392" s="1" t="s">
        <v>224</v>
      </c>
      <c r="K392" s="3">
        <v>44627</v>
      </c>
      <c r="L392" s="1" t="s">
        <v>1338</v>
      </c>
      <c r="M392" s="1" t="str">
        <f>TEXT(BRF_Boleto_Notas[[#This Row],[DATA ]],"AAAA")</f>
        <v>2022</v>
      </c>
      <c r="N392" s="1" t="str">
        <f>UPPER(TEXT(BRF_Boleto_Notas[[#This Row],[DATA ]],"MMM"))</f>
        <v>FEV</v>
      </c>
      <c r="O392" s="1" t="str">
        <f>TEXT(BRF_Boleto_Notas[[#This Row],[DATA VENCIMENTO]],"AAAA")</f>
        <v>2022</v>
      </c>
      <c r="P392" s="1" t="str">
        <f>UPPER(TEXT(BRF_Boleto_Notas[[#This Row],[DATA VENCIMENTO]],"MMM"))</f>
        <v>MAR</v>
      </c>
      <c r="Q392" s="1" t="str">
        <f>IFERROR(INDEX(BRF_TIPO_SERV[DESCRIÇAO],MATCH(BRF_Boleto_Notas[[#This Row],[CAT]],BRF_TIPO_SERV[TIPOS DE SERV.],0)),"")</f>
        <v>HABIBS</v>
      </c>
      <c r="R392" s="1">
        <f>IFERROR(INDEX(BRF_MÊS_NOTA[NUN_MÊS],MATCH(BRF_Boleto_Notas[[#This Row],[MÊS_VENC]],BRF_MÊS_NOTA[MÊS],0)),"")</f>
        <v>3</v>
      </c>
      <c r="S392" s="1" t="str">
        <f>IF(BRF_Boleto_Notas[[#This Row],[PAGO DIA]]="","",TEXT(BRF_Boleto_Notas[[#This Row],[PAGO DIA]],"AAAA"))</f>
        <v>2022</v>
      </c>
      <c r="T392" s="1" t="str">
        <f>UPPER(TEXT(BRF_Boleto_Notas[[#This Row],[PAGO DIA]],"MMM"))</f>
        <v>MAR</v>
      </c>
    </row>
    <row r="393" spans="1:20" x14ac:dyDescent="0.2">
      <c r="A393" s="3">
        <v>44617</v>
      </c>
      <c r="B393" s="1" t="s">
        <v>1547</v>
      </c>
      <c r="C393" s="1" t="s">
        <v>1565</v>
      </c>
      <c r="D393" s="1" t="s">
        <v>1531</v>
      </c>
      <c r="E393" s="1" t="s">
        <v>1566</v>
      </c>
      <c r="F393" s="3">
        <v>44627</v>
      </c>
      <c r="G393" s="1">
        <v>310</v>
      </c>
      <c r="H393" s="1">
        <v>488</v>
      </c>
      <c r="I393" s="4">
        <v>5500</v>
      </c>
      <c r="J393" s="1" t="s">
        <v>224</v>
      </c>
      <c r="K393" s="3">
        <v>44627</v>
      </c>
      <c r="L393" s="1" t="s">
        <v>1338</v>
      </c>
      <c r="M393" s="1" t="str">
        <f>TEXT(BRF_Boleto_Notas[[#This Row],[DATA ]],"AAAA")</f>
        <v>2022</v>
      </c>
      <c r="N393" s="1" t="str">
        <f>UPPER(TEXT(BRF_Boleto_Notas[[#This Row],[DATA ]],"MMM"))</f>
        <v>FEV</v>
      </c>
      <c r="O393" s="1" t="str">
        <f>TEXT(BRF_Boleto_Notas[[#This Row],[DATA VENCIMENTO]],"AAAA")</f>
        <v>2022</v>
      </c>
      <c r="P393" s="1" t="str">
        <f>UPPER(TEXT(BRF_Boleto_Notas[[#This Row],[DATA VENCIMENTO]],"MMM"))</f>
        <v>MAR</v>
      </c>
      <c r="Q393" s="1" t="str">
        <f>IFERROR(INDEX(BRF_TIPO_SERV[DESCRIÇAO],MATCH(BRF_Boleto_Notas[[#This Row],[CAT]],BRF_TIPO_SERV[TIPOS DE SERV.],0)),"")</f>
        <v>HABIBS</v>
      </c>
      <c r="R393" s="1">
        <f>IFERROR(INDEX(BRF_MÊS_NOTA[NUN_MÊS],MATCH(BRF_Boleto_Notas[[#This Row],[MÊS_VENC]],BRF_MÊS_NOTA[MÊS],0)),"")</f>
        <v>3</v>
      </c>
      <c r="S393" s="1" t="str">
        <f>IF(BRF_Boleto_Notas[[#This Row],[PAGO DIA]]="","",TEXT(BRF_Boleto_Notas[[#This Row],[PAGO DIA]],"AAAA"))</f>
        <v>2022</v>
      </c>
      <c r="T393" s="1" t="str">
        <f>UPPER(TEXT(BRF_Boleto_Notas[[#This Row],[PAGO DIA]],"MMM"))</f>
        <v>MAR</v>
      </c>
    </row>
    <row r="394" spans="1:20" x14ac:dyDescent="0.2">
      <c r="A394" s="3">
        <v>44617</v>
      </c>
      <c r="B394" s="1" t="s">
        <v>1547</v>
      </c>
      <c r="C394" s="1" t="s">
        <v>1567</v>
      </c>
      <c r="D394" s="1" t="s">
        <v>1531</v>
      </c>
      <c r="E394" s="1" t="s">
        <v>1568</v>
      </c>
      <c r="F394" s="3">
        <v>44627</v>
      </c>
      <c r="G394" s="1">
        <v>311</v>
      </c>
      <c r="H394" s="1">
        <v>489</v>
      </c>
      <c r="I394" s="4">
        <v>5000</v>
      </c>
      <c r="J394" s="1" t="s">
        <v>224</v>
      </c>
      <c r="K394" s="3">
        <v>44627</v>
      </c>
      <c r="L394" s="1" t="s">
        <v>1338</v>
      </c>
      <c r="M394" s="1" t="str">
        <f>TEXT(BRF_Boleto_Notas[[#This Row],[DATA ]],"AAAA")</f>
        <v>2022</v>
      </c>
      <c r="N394" s="1" t="str">
        <f>UPPER(TEXT(BRF_Boleto_Notas[[#This Row],[DATA ]],"MMM"))</f>
        <v>FEV</v>
      </c>
      <c r="O394" s="1" t="str">
        <f>TEXT(BRF_Boleto_Notas[[#This Row],[DATA VENCIMENTO]],"AAAA")</f>
        <v>2022</v>
      </c>
      <c r="P394" s="1" t="str">
        <f>UPPER(TEXT(BRF_Boleto_Notas[[#This Row],[DATA VENCIMENTO]],"MMM"))</f>
        <v>MAR</v>
      </c>
      <c r="Q394" s="1" t="str">
        <f>IFERROR(INDEX(BRF_TIPO_SERV[DESCRIÇAO],MATCH(BRF_Boleto_Notas[[#This Row],[CAT]],BRF_TIPO_SERV[TIPOS DE SERV.],0)),"")</f>
        <v>HABIBS</v>
      </c>
      <c r="R394" s="1">
        <f>IFERROR(INDEX(BRF_MÊS_NOTA[NUN_MÊS],MATCH(BRF_Boleto_Notas[[#This Row],[MÊS_VENC]],BRF_MÊS_NOTA[MÊS],0)),"")</f>
        <v>3</v>
      </c>
      <c r="S394" s="1" t="str">
        <f>IF(BRF_Boleto_Notas[[#This Row],[PAGO DIA]]="","",TEXT(BRF_Boleto_Notas[[#This Row],[PAGO DIA]],"AAAA"))</f>
        <v>2022</v>
      </c>
      <c r="T394" s="1" t="str">
        <f>UPPER(TEXT(BRF_Boleto_Notas[[#This Row],[PAGO DIA]],"MMM"))</f>
        <v>MAR</v>
      </c>
    </row>
    <row r="395" spans="1:20" x14ac:dyDescent="0.2">
      <c r="A395" s="3">
        <v>44617</v>
      </c>
      <c r="B395" s="1" t="s">
        <v>1547</v>
      </c>
      <c r="C395" s="1" t="s">
        <v>1569</v>
      </c>
      <c r="D395" s="1" t="s">
        <v>1531</v>
      </c>
      <c r="E395" s="1" t="s">
        <v>1570</v>
      </c>
      <c r="F395" s="3">
        <v>44627</v>
      </c>
      <c r="G395" s="1">
        <v>312</v>
      </c>
      <c r="H395" s="1">
        <v>490</v>
      </c>
      <c r="I395" s="4">
        <v>1150</v>
      </c>
      <c r="J395" s="1" t="s">
        <v>224</v>
      </c>
      <c r="K395" s="3">
        <v>44627</v>
      </c>
      <c r="L395" s="1" t="s">
        <v>1338</v>
      </c>
      <c r="M395" s="1" t="str">
        <f>TEXT(BRF_Boleto_Notas[[#This Row],[DATA ]],"AAAA")</f>
        <v>2022</v>
      </c>
      <c r="N395" s="1" t="str">
        <f>UPPER(TEXT(BRF_Boleto_Notas[[#This Row],[DATA ]],"MMM"))</f>
        <v>FEV</v>
      </c>
      <c r="O395" s="1" t="str">
        <f>TEXT(BRF_Boleto_Notas[[#This Row],[DATA VENCIMENTO]],"AAAA")</f>
        <v>2022</v>
      </c>
      <c r="P395" s="1" t="str">
        <f>UPPER(TEXT(BRF_Boleto_Notas[[#This Row],[DATA VENCIMENTO]],"MMM"))</f>
        <v>MAR</v>
      </c>
      <c r="Q395" s="1" t="str">
        <f>IFERROR(INDEX(BRF_TIPO_SERV[DESCRIÇAO],MATCH(BRF_Boleto_Notas[[#This Row],[CAT]],BRF_TIPO_SERV[TIPOS DE SERV.],0)),"")</f>
        <v>HABIBS</v>
      </c>
      <c r="R395" s="1">
        <f>IFERROR(INDEX(BRF_MÊS_NOTA[NUN_MÊS],MATCH(BRF_Boleto_Notas[[#This Row],[MÊS_VENC]],BRF_MÊS_NOTA[MÊS],0)),"")</f>
        <v>3</v>
      </c>
      <c r="S395" s="1" t="str">
        <f>IF(BRF_Boleto_Notas[[#This Row],[PAGO DIA]]="","",TEXT(BRF_Boleto_Notas[[#This Row],[PAGO DIA]],"AAAA"))</f>
        <v>2022</v>
      </c>
      <c r="T395" s="1" t="str">
        <f>UPPER(TEXT(BRF_Boleto_Notas[[#This Row],[PAGO DIA]],"MMM"))</f>
        <v>MAR</v>
      </c>
    </row>
    <row r="396" spans="1:20" x14ac:dyDescent="0.2">
      <c r="A396" s="3">
        <v>44617</v>
      </c>
      <c r="B396" s="1" t="s">
        <v>1547</v>
      </c>
      <c r="C396" s="1" t="s">
        <v>1571</v>
      </c>
      <c r="D396" s="1" t="s">
        <v>1531</v>
      </c>
      <c r="E396" s="1" t="s">
        <v>1572</v>
      </c>
      <c r="F396" s="3">
        <v>44627</v>
      </c>
      <c r="G396" s="1">
        <v>313</v>
      </c>
      <c r="H396" s="1">
        <v>491</v>
      </c>
      <c r="I396" s="4">
        <v>5500</v>
      </c>
      <c r="J396" s="1" t="s">
        <v>224</v>
      </c>
      <c r="K396" s="3">
        <v>44627</v>
      </c>
      <c r="L396" s="1" t="s">
        <v>1338</v>
      </c>
      <c r="M396" s="1" t="str">
        <f>TEXT(BRF_Boleto_Notas[[#This Row],[DATA ]],"AAAA")</f>
        <v>2022</v>
      </c>
      <c r="N396" s="1" t="str">
        <f>UPPER(TEXT(BRF_Boleto_Notas[[#This Row],[DATA ]],"MMM"))</f>
        <v>FEV</v>
      </c>
      <c r="O396" s="1" t="str">
        <f>TEXT(BRF_Boleto_Notas[[#This Row],[DATA VENCIMENTO]],"AAAA")</f>
        <v>2022</v>
      </c>
      <c r="P396" s="1" t="str">
        <f>UPPER(TEXT(BRF_Boleto_Notas[[#This Row],[DATA VENCIMENTO]],"MMM"))</f>
        <v>MAR</v>
      </c>
      <c r="Q396" s="1" t="str">
        <f>IFERROR(INDEX(BRF_TIPO_SERV[DESCRIÇAO],MATCH(BRF_Boleto_Notas[[#This Row],[CAT]],BRF_TIPO_SERV[TIPOS DE SERV.],0)),"")</f>
        <v>HABIBS</v>
      </c>
      <c r="R396" s="1">
        <f>IFERROR(INDEX(BRF_MÊS_NOTA[NUN_MÊS],MATCH(BRF_Boleto_Notas[[#This Row],[MÊS_VENC]],BRF_MÊS_NOTA[MÊS],0)),"")</f>
        <v>3</v>
      </c>
      <c r="S396" s="1" t="str">
        <f>IF(BRF_Boleto_Notas[[#This Row],[PAGO DIA]]="","",TEXT(BRF_Boleto_Notas[[#This Row],[PAGO DIA]],"AAAA"))</f>
        <v>2022</v>
      </c>
      <c r="T396" s="1" t="str">
        <f>UPPER(TEXT(BRF_Boleto_Notas[[#This Row],[PAGO DIA]],"MMM"))</f>
        <v>MAR</v>
      </c>
    </row>
    <row r="397" spans="1:20" x14ac:dyDescent="0.2">
      <c r="A397" s="3">
        <v>44617</v>
      </c>
      <c r="B397" s="1" t="s">
        <v>1547</v>
      </c>
      <c r="C397" s="1" t="s">
        <v>1573</v>
      </c>
      <c r="D397" s="1" t="s">
        <v>1531</v>
      </c>
      <c r="E397" s="1" t="s">
        <v>1574</v>
      </c>
      <c r="F397" s="3">
        <v>44627</v>
      </c>
      <c r="G397" s="1">
        <v>314</v>
      </c>
      <c r="H397" s="1">
        <v>492</v>
      </c>
      <c r="I397" s="4">
        <v>1150</v>
      </c>
      <c r="J397" s="1" t="s">
        <v>224</v>
      </c>
      <c r="K397" s="3">
        <v>44627</v>
      </c>
      <c r="L397" s="1" t="s">
        <v>1338</v>
      </c>
      <c r="M397" s="1" t="str">
        <f>TEXT(BRF_Boleto_Notas[[#This Row],[DATA ]],"AAAA")</f>
        <v>2022</v>
      </c>
      <c r="N397" s="1" t="str">
        <f>UPPER(TEXT(BRF_Boleto_Notas[[#This Row],[DATA ]],"MMM"))</f>
        <v>FEV</v>
      </c>
      <c r="O397" s="1" t="str">
        <f>TEXT(BRF_Boleto_Notas[[#This Row],[DATA VENCIMENTO]],"AAAA")</f>
        <v>2022</v>
      </c>
      <c r="P397" s="1" t="str">
        <f>UPPER(TEXT(BRF_Boleto_Notas[[#This Row],[DATA VENCIMENTO]],"MMM"))</f>
        <v>MAR</v>
      </c>
      <c r="Q397" s="1" t="str">
        <f>IFERROR(INDEX(BRF_TIPO_SERV[DESCRIÇAO],MATCH(BRF_Boleto_Notas[[#This Row],[CAT]],BRF_TIPO_SERV[TIPOS DE SERV.],0)),"")</f>
        <v>HABIBS</v>
      </c>
      <c r="R397" s="1">
        <f>IFERROR(INDEX(BRF_MÊS_NOTA[NUN_MÊS],MATCH(BRF_Boleto_Notas[[#This Row],[MÊS_VENC]],BRF_MÊS_NOTA[MÊS],0)),"")</f>
        <v>3</v>
      </c>
      <c r="S397" s="1" t="str">
        <f>IF(BRF_Boleto_Notas[[#This Row],[PAGO DIA]]="","",TEXT(BRF_Boleto_Notas[[#This Row],[PAGO DIA]],"AAAA"))</f>
        <v>2022</v>
      </c>
      <c r="T397" s="1" t="str">
        <f>UPPER(TEXT(BRF_Boleto_Notas[[#This Row],[PAGO DIA]],"MMM"))</f>
        <v>MAR</v>
      </c>
    </row>
    <row r="398" spans="1:20" x14ac:dyDescent="0.2">
      <c r="A398" s="3">
        <v>44617</v>
      </c>
      <c r="B398" s="1" t="s">
        <v>1547</v>
      </c>
      <c r="C398" s="1" t="s">
        <v>1575</v>
      </c>
      <c r="D398" s="1" t="s">
        <v>1531</v>
      </c>
      <c r="E398" s="1" t="s">
        <v>1576</v>
      </c>
      <c r="F398" s="3">
        <v>44627</v>
      </c>
      <c r="G398" s="1">
        <v>315</v>
      </c>
      <c r="H398" s="1">
        <v>493</v>
      </c>
      <c r="I398" s="4">
        <v>4800</v>
      </c>
      <c r="J398" s="1" t="s">
        <v>224</v>
      </c>
      <c r="K398" s="3">
        <v>44627</v>
      </c>
      <c r="L398" s="1" t="s">
        <v>1338</v>
      </c>
      <c r="M398" s="1" t="str">
        <f>TEXT(BRF_Boleto_Notas[[#This Row],[DATA ]],"AAAA")</f>
        <v>2022</v>
      </c>
      <c r="N398" s="1" t="str">
        <f>UPPER(TEXT(BRF_Boleto_Notas[[#This Row],[DATA ]],"MMM"))</f>
        <v>FEV</v>
      </c>
      <c r="O398" s="1" t="str">
        <f>TEXT(BRF_Boleto_Notas[[#This Row],[DATA VENCIMENTO]],"AAAA")</f>
        <v>2022</v>
      </c>
      <c r="P398" s="1" t="str">
        <f>UPPER(TEXT(BRF_Boleto_Notas[[#This Row],[DATA VENCIMENTO]],"MMM"))</f>
        <v>MAR</v>
      </c>
      <c r="Q398" s="1" t="str">
        <f>IFERROR(INDEX(BRF_TIPO_SERV[DESCRIÇAO],MATCH(BRF_Boleto_Notas[[#This Row],[CAT]],BRF_TIPO_SERV[TIPOS DE SERV.],0)),"")</f>
        <v>HABIBS</v>
      </c>
      <c r="R398" s="1">
        <f>IFERROR(INDEX(BRF_MÊS_NOTA[NUN_MÊS],MATCH(BRF_Boleto_Notas[[#This Row],[MÊS_VENC]],BRF_MÊS_NOTA[MÊS],0)),"")</f>
        <v>3</v>
      </c>
      <c r="S398" s="1" t="str">
        <f>IF(BRF_Boleto_Notas[[#This Row],[PAGO DIA]]="","",TEXT(BRF_Boleto_Notas[[#This Row],[PAGO DIA]],"AAAA"))</f>
        <v>2022</v>
      </c>
      <c r="T398" s="1" t="str">
        <f>UPPER(TEXT(BRF_Boleto_Notas[[#This Row],[PAGO DIA]],"MMM"))</f>
        <v>MAR</v>
      </c>
    </row>
    <row r="399" spans="1:20" x14ac:dyDescent="0.2">
      <c r="A399" s="3">
        <v>44617</v>
      </c>
      <c r="B399" s="1" t="s">
        <v>1547</v>
      </c>
      <c r="C399" s="1" t="s">
        <v>1577</v>
      </c>
      <c r="D399" s="1" t="s">
        <v>1531</v>
      </c>
      <c r="E399" s="1" t="s">
        <v>1539</v>
      </c>
      <c r="F399" s="3">
        <v>44627</v>
      </c>
      <c r="G399" s="1">
        <v>317</v>
      </c>
      <c r="H399" s="1">
        <v>494</v>
      </c>
      <c r="I399" s="4">
        <v>3000</v>
      </c>
      <c r="J399" s="1" t="s">
        <v>224</v>
      </c>
      <c r="K399" s="3">
        <v>44628</v>
      </c>
      <c r="L399" s="1" t="s">
        <v>1338</v>
      </c>
      <c r="M399" s="1" t="str">
        <f>TEXT(BRF_Boleto_Notas[[#This Row],[DATA ]],"AAAA")</f>
        <v>2022</v>
      </c>
      <c r="N399" s="1" t="str">
        <f>UPPER(TEXT(BRF_Boleto_Notas[[#This Row],[DATA ]],"MMM"))</f>
        <v>FEV</v>
      </c>
      <c r="O399" s="1" t="str">
        <f>TEXT(BRF_Boleto_Notas[[#This Row],[DATA VENCIMENTO]],"AAAA")</f>
        <v>2022</v>
      </c>
      <c r="P399" s="1" t="str">
        <f>UPPER(TEXT(BRF_Boleto_Notas[[#This Row],[DATA VENCIMENTO]],"MMM"))</f>
        <v>MAR</v>
      </c>
      <c r="Q399" s="1" t="str">
        <f>IFERROR(INDEX(BRF_TIPO_SERV[DESCRIÇAO],MATCH(BRF_Boleto_Notas[[#This Row],[CAT]],BRF_TIPO_SERV[TIPOS DE SERV.],0)),"")</f>
        <v>HABIBS</v>
      </c>
      <c r="R399" s="1">
        <f>IFERROR(INDEX(BRF_MÊS_NOTA[NUN_MÊS],MATCH(BRF_Boleto_Notas[[#This Row],[MÊS_VENC]],BRF_MÊS_NOTA[MÊS],0)),"")</f>
        <v>3</v>
      </c>
      <c r="S399" s="1" t="str">
        <f>IF(BRF_Boleto_Notas[[#This Row],[PAGO DIA]]="","",TEXT(BRF_Boleto_Notas[[#This Row],[PAGO DIA]],"AAAA"))</f>
        <v>2022</v>
      </c>
      <c r="T399" s="1" t="str">
        <f>UPPER(TEXT(BRF_Boleto_Notas[[#This Row],[PAGO DIA]],"MMM"))</f>
        <v>MAR</v>
      </c>
    </row>
    <row r="400" spans="1:20" x14ac:dyDescent="0.2">
      <c r="A400" s="3">
        <v>44617</v>
      </c>
      <c r="B400" s="1" t="s">
        <v>1547</v>
      </c>
      <c r="C400" s="1" t="s">
        <v>1544</v>
      </c>
      <c r="D400" s="1" t="s">
        <v>1531</v>
      </c>
      <c r="E400" s="1" t="s">
        <v>1545</v>
      </c>
      <c r="F400" s="3">
        <v>44627</v>
      </c>
      <c r="G400" s="1">
        <v>318</v>
      </c>
      <c r="H400" s="1">
        <v>495</v>
      </c>
      <c r="I400" s="4">
        <v>4000</v>
      </c>
      <c r="J400" s="1" t="s">
        <v>224</v>
      </c>
      <c r="K400" s="3">
        <v>44627</v>
      </c>
      <c r="L400" s="1" t="s">
        <v>1338</v>
      </c>
      <c r="M400" s="1" t="str">
        <f>TEXT(BRF_Boleto_Notas[[#This Row],[DATA ]],"AAAA")</f>
        <v>2022</v>
      </c>
      <c r="N400" s="1" t="str">
        <f>UPPER(TEXT(BRF_Boleto_Notas[[#This Row],[DATA ]],"MMM"))</f>
        <v>FEV</v>
      </c>
      <c r="O400" s="1" t="str">
        <f>TEXT(BRF_Boleto_Notas[[#This Row],[DATA VENCIMENTO]],"AAAA")</f>
        <v>2022</v>
      </c>
      <c r="P400" s="1" t="str">
        <f>UPPER(TEXT(BRF_Boleto_Notas[[#This Row],[DATA VENCIMENTO]],"MMM"))</f>
        <v>MAR</v>
      </c>
      <c r="Q400" s="1" t="str">
        <f>IFERROR(INDEX(BRF_TIPO_SERV[DESCRIÇAO],MATCH(BRF_Boleto_Notas[[#This Row],[CAT]],BRF_TIPO_SERV[TIPOS DE SERV.],0)),"")</f>
        <v>HABIBS</v>
      </c>
      <c r="R400" s="1">
        <f>IFERROR(INDEX(BRF_MÊS_NOTA[NUN_MÊS],MATCH(BRF_Boleto_Notas[[#This Row],[MÊS_VENC]],BRF_MÊS_NOTA[MÊS],0)),"")</f>
        <v>3</v>
      </c>
      <c r="S400" s="1" t="str">
        <f>IF(BRF_Boleto_Notas[[#This Row],[PAGO DIA]]="","",TEXT(BRF_Boleto_Notas[[#This Row],[PAGO DIA]],"AAAA"))</f>
        <v>2022</v>
      </c>
      <c r="T400" s="1" t="str">
        <f>UPPER(TEXT(BRF_Boleto_Notas[[#This Row],[PAGO DIA]],"MMM"))</f>
        <v>MAR</v>
      </c>
    </row>
    <row r="401" spans="1:20" x14ac:dyDescent="0.2">
      <c r="A401" s="3">
        <v>44617</v>
      </c>
      <c r="B401" s="1" t="s">
        <v>1547</v>
      </c>
      <c r="C401" s="1" t="s">
        <v>1579</v>
      </c>
      <c r="D401" s="1" t="s">
        <v>1128</v>
      </c>
      <c r="E401" s="1" t="s">
        <v>681</v>
      </c>
      <c r="F401" s="3">
        <v>44627</v>
      </c>
      <c r="G401" s="1">
        <v>319</v>
      </c>
      <c r="H401" s="1">
        <v>496</v>
      </c>
      <c r="I401" s="4">
        <v>2500</v>
      </c>
      <c r="J401" s="1" t="s">
        <v>224</v>
      </c>
      <c r="K401" s="3">
        <v>44627</v>
      </c>
      <c r="L401" s="1" t="s">
        <v>1338</v>
      </c>
      <c r="M401" s="1" t="str">
        <f>TEXT(BRF_Boleto_Notas[[#This Row],[DATA ]],"AAAA")</f>
        <v>2022</v>
      </c>
      <c r="N401" s="1" t="str">
        <f>UPPER(TEXT(BRF_Boleto_Notas[[#This Row],[DATA ]],"MMM"))</f>
        <v>FEV</v>
      </c>
      <c r="O401" s="1" t="str">
        <f>TEXT(BRF_Boleto_Notas[[#This Row],[DATA VENCIMENTO]],"AAAA")</f>
        <v>2022</v>
      </c>
      <c r="P401" s="1" t="str">
        <f>UPPER(TEXT(BRF_Boleto_Notas[[#This Row],[DATA VENCIMENTO]],"MMM"))</f>
        <v>MAR</v>
      </c>
      <c r="Q401" s="1" t="str">
        <f>IFERROR(INDEX(BRF_TIPO_SERV[DESCRIÇAO],MATCH(BRF_Boleto_Notas[[#This Row],[CAT]],BRF_TIPO_SERV[TIPOS DE SERV.],0)),"")</f>
        <v>HABIBS</v>
      </c>
      <c r="R401" s="1">
        <f>IFERROR(INDEX(BRF_MÊS_NOTA[NUN_MÊS],MATCH(BRF_Boleto_Notas[[#This Row],[MÊS_VENC]],BRF_MÊS_NOTA[MÊS],0)),"")</f>
        <v>3</v>
      </c>
      <c r="S401" s="1" t="str">
        <f>IF(BRF_Boleto_Notas[[#This Row],[PAGO DIA]]="","",TEXT(BRF_Boleto_Notas[[#This Row],[PAGO DIA]],"AAAA"))</f>
        <v>2022</v>
      </c>
      <c r="T401" s="1" t="str">
        <f>UPPER(TEXT(BRF_Boleto_Notas[[#This Row],[PAGO DIA]],"MMM"))</f>
        <v>MAR</v>
      </c>
    </row>
    <row r="402" spans="1:20" x14ac:dyDescent="0.2">
      <c r="A402" s="3">
        <v>44609</v>
      </c>
      <c r="B402" s="1" t="s">
        <v>1534</v>
      </c>
      <c r="C402" s="1" t="s">
        <v>1838</v>
      </c>
      <c r="D402" s="1" t="s">
        <v>1531</v>
      </c>
      <c r="E402" s="1" t="s">
        <v>85</v>
      </c>
      <c r="F402" s="3">
        <v>44629</v>
      </c>
      <c r="G402" s="1" t="s">
        <v>1839</v>
      </c>
      <c r="H402" s="1">
        <v>466</v>
      </c>
      <c r="I402" s="4">
        <v>600</v>
      </c>
      <c r="J402" s="1" t="s">
        <v>224</v>
      </c>
      <c r="K402" s="3">
        <v>44629</v>
      </c>
      <c r="L402" s="1" t="s">
        <v>1338</v>
      </c>
      <c r="M402" s="1" t="str">
        <f>TEXT(BRF_Boleto_Notas[[#This Row],[DATA ]],"AAAA")</f>
        <v>2022</v>
      </c>
      <c r="N402" s="1" t="str">
        <f>UPPER(TEXT(BRF_Boleto_Notas[[#This Row],[DATA ]],"MMM"))</f>
        <v>FEV</v>
      </c>
      <c r="O402" s="1" t="str">
        <f>TEXT(BRF_Boleto_Notas[[#This Row],[DATA VENCIMENTO]],"AAAA")</f>
        <v>2022</v>
      </c>
      <c r="P402" s="1" t="str">
        <f>UPPER(TEXT(BRF_Boleto_Notas[[#This Row],[DATA VENCIMENTO]],"MMM"))</f>
        <v>MAR</v>
      </c>
      <c r="Q402" s="1" t="str">
        <f>IFERROR(INDEX(BRF_TIPO_SERV[DESCRIÇAO],MATCH(BRF_Boleto_Notas[[#This Row],[CAT]],BRF_TIPO_SERV[TIPOS DE SERV.],0)),"")</f>
        <v>FRETE EXTRAS</v>
      </c>
      <c r="R402" s="1">
        <f>IFERROR(INDEX(BRF_MÊS_NOTA[NUN_MÊS],MATCH(BRF_Boleto_Notas[[#This Row],[MÊS_VENC]],BRF_MÊS_NOTA[MÊS],0)),"")</f>
        <v>3</v>
      </c>
      <c r="S402" s="1" t="str">
        <f>IF(BRF_Boleto_Notas[[#This Row],[PAGO DIA]]="","",TEXT(BRF_Boleto_Notas[[#This Row],[PAGO DIA]],"AAAA"))</f>
        <v>2022</v>
      </c>
      <c r="T402" s="1" t="str">
        <f>UPPER(TEXT(BRF_Boleto_Notas[[#This Row],[PAGO DIA]],"MMM"))</f>
        <v>MAR</v>
      </c>
    </row>
    <row r="403" spans="1:20" x14ac:dyDescent="0.2">
      <c r="A403" s="3">
        <v>44610</v>
      </c>
      <c r="B403" s="1" t="s">
        <v>1534</v>
      </c>
      <c r="C403" s="1" t="s">
        <v>1821</v>
      </c>
      <c r="D403" s="1" t="s">
        <v>1531</v>
      </c>
      <c r="E403" s="1" t="s">
        <v>85</v>
      </c>
      <c r="F403" s="3">
        <v>44630</v>
      </c>
      <c r="G403" s="1" t="s">
        <v>1840</v>
      </c>
      <c r="H403" s="1">
        <v>467</v>
      </c>
      <c r="I403" s="4">
        <v>4900</v>
      </c>
      <c r="J403" s="1" t="s">
        <v>224</v>
      </c>
      <c r="K403" s="3">
        <v>44630</v>
      </c>
      <c r="L403" s="1" t="s">
        <v>1338</v>
      </c>
      <c r="M403" s="1" t="str">
        <f>TEXT(BRF_Boleto_Notas[[#This Row],[DATA ]],"AAAA")</f>
        <v>2022</v>
      </c>
      <c r="N403" s="1" t="str">
        <f>UPPER(TEXT(BRF_Boleto_Notas[[#This Row],[DATA ]],"MMM"))</f>
        <v>FEV</v>
      </c>
      <c r="O403" s="1" t="str">
        <f>TEXT(BRF_Boleto_Notas[[#This Row],[DATA VENCIMENTO]],"AAAA")</f>
        <v>2022</v>
      </c>
      <c r="P403" s="1" t="str">
        <f>UPPER(TEXT(BRF_Boleto_Notas[[#This Row],[DATA VENCIMENTO]],"MMM"))</f>
        <v>MAR</v>
      </c>
      <c r="Q403" s="1" t="str">
        <f>IFERROR(INDEX(BRF_TIPO_SERV[DESCRIÇAO],MATCH(BRF_Boleto_Notas[[#This Row],[CAT]],BRF_TIPO_SERV[TIPOS DE SERV.],0)),"")</f>
        <v>FRETE EXTRAS</v>
      </c>
      <c r="R403" s="1">
        <f>IFERROR(INDEX(BRF_MÊS_NOTA[NUN_MÊS],MATCH(BRF_Boleto_Notas[[#This Row],[MÊS_VENC]],BRF_MÊS_NOTA[MÊS],0)),"")</f>
        <v>3</v>
      </c>
      <c r="S403" s="1" t="str">
        <f>IF(BRF_Boleto_Notas[[#This Row],[PAGO DIA]]="","",TEXT(BRF_Boleto_Notas[[#This Row],[PAGO DIA]],"AAAA"))</f>
        <v>2022</v>
      </c>
      <c r="T403" s="1" t="str">
        <f>UPPER(TEXT(BRF_Boleto_Notas[[#This Row],[PAGO DIA]],"MMM"))</f>
        <v>MAR</v>
      </c>
    </row>
    <row r="404" spans="1:20" x14ac:dyDescent="0.2">
      <c r="A404" s="3">
        <v>44610</v>
      </c>
      <c r="B404" s="1" t="s">
        <v>1534</v>
      </c>
      <c r="C404" s="1" t="s">
        <v>1680</v>
      </c>
      <c r="D404" s="1" t="s">
        <v>1531</v>
      </c>
      <c r="E404" s="1" t="s">
        <v>85</v>
      </c>
      <c r="F404" s="3">
        <v>44630</v>
      </c>
      <c r="G404" s="1" t="s">
        <v>1841</v>
      </c>
      <c r="H404" s="1">
        <v>468</v>
      </c>
      <c r="I404" s="4">
        <v>1100</v>
      </c>
      <c r="J404" s="1" t="s">
        <v>224</v>
      </c>
      <c r="K404" s="3">
        <v>44630</v>
      </c>
      <c r="L404" s="1" t="s">
        <v>1338</v>
      </c>
      <c r="M404" s="1" t="str">
        <f>TEXT(BRF_Boleto_Notas[[#This Row],[DATA ]],"AAAA")</f>
        <v>2022</v>
      </c>
      <c r="N404" s="1" t="str">
        <f>UPPER(TEXT(BRF_Boleto_Notas[[#This Row],[DATA ]],"MMM"))</f>
        <v>FEV</v>
      </c>
      <c r="O404" s="1" t="str">
        <f>TEXT(BRF_Boleto_Notas[[#This Row],[DATA VENCIMENTO]],"AAAA")</f>
        <v>2022</v>
      </c>
      <c r="P404" s="1" t="str">
        <f>UPPER(TEXT(BRF_Boleto_Notas[[#This Row],[DATA VENCIMENTO]],"MMM"))</f>
        <v>MAR</v>
      </c>
      <c r="Q404" s="1" t="str">
        <f>IFERROR(INDEX(BRF_TIPO_SERV[DESCRIÇAO],MATCH(BRF_Boleto_Notas[[#This Row],[CAT]],BRF_TIPO_SERV[TIPOS DE SERV.],0)),"")</f>
        <v>FRETE EXTRAS</v>
      </c>
      <c r="R404" s="1">
        <f>IFERROR(INDEX(BRF_MÊS_NOTA[NUN_MÊS],MATCH(BRF_Boleto_Notas[[#This Row],[MÊS_VENC]],BRF_MÊS_NOTA[MÊS],0)),"")</f>
        <v>3</v>
      </c>
      <c r="S404" s="1" t="str">
        <f>IF(BRF_Boleto_Notas[[#This Row],[PAGO DIA]]="","",TEXT(BRF_Boleto_Notas[[#This Row],[PAGO DIA]],"AAAA"))</f>
        <v>2022</v>
      </c>
      <c r="T404" s="1" t="str">
        <f>UPPER(TEXT(BRF_Boleto_Notas[[#This Row],[PAGO DIA]],"MMM"))</f>
        <v>MAR</v>
      </c>
    </row>
    <row r="405" spans="1:20" x14ac:dyDescent="0.2">
      <c r="A405" s="3">
        <v>44610</v>
      </c>
      <c r="B405" s="1" t="s">
        <v>1534</v>
      </c>
      <c r="C405" s="1" t="s">
        <v>1842</v>
      </c>
      <c r="D405" s="1" t="s">
        <v>1531</v>
      </c>
      <c r="E405" s="1" t="s">
        <v>85</v>
      </c>
      <c r="F405" s="3">
        <v>44630</v>
      </c>
      <c r="G405" s="1" t="s">
        <v>1843</v>
      </c>
      <c r="H405" s="1">
        <v>469</v>
      </c>
      <c r="I405" s="4">
        <v>700</v>
      </c>
      <c r="J405" s="1" t="s">
        <v>224</v>
      </c>
      <c r="K405" s="3">
        <v>44630</v>
      </c>
      <c r="L405" s="1" t="s">
        <v>1338</v>
      </c>
      <c r="M405" s="1" t="str">
        <f>TEXT(BRF_Boleto_Notas[[#This Row],[DATA ]],"AAAA")</f>
        <v>2022</v>
      </c>
      <c r="N405" s="1" t="str">
        <f>UPPER(TEXT(BRF_Boleto_Notas[[#This Row],[DATA ]],"MMM"))</f>
        <v>FEV</v>
      </c>
      <c r="O405" s="1" t="str">
        <f>TEXT(BRF_Boleto_Notas[[#This Row],[DATA VENCIMENTO]],"AAAA")</f>
        <v>2022</v>
      </c>
      <c r="P405" s="1" t="str">
        <f>UPPER(TEXT(BRF_Boleto_Notas[[#This Row],[DATA VENCIMENTO]],"MMM"))</f>
        <v>MAR</v>
      </c>
      <c r="Q405" s="1" t="str">
        <f>IFERROR(INDEX(BRF_TIPO_SERV[DESCRIÇAO],MATCH(BRF_Boleto_Notas[[#This Row],[CAT]],BRF_TIPO_SERV[TIPOS DE SERV.],0)),"")</f>
        <v>FRETE EXTRAS</v>
      </c>
      <c r="R405" s="1">
        <f>IFERROR(INDEX(BRF_MÊS_NOTA[NUN_MÊS],MATCH(BRF_Boleto_Notas[[#This Row],[MÊS_VENC]],BRF_MÊS_NOTA[MÊS],0)),"")</f>
        <v>3</v>
      </c>
      <c r="S405" s="1" t="str">
        <f>IF(BRF_Boleto_Notas[[#This Row],[PAGO DIA]]="","",TEXT(BRF_Boleto_Notas[[#This Row],[PAGO DIA]],"AAAA"))</f>
        <v>2022</v>
      </c>
      <c r="T405" s="1" t="str">
        <f>UPPER(TEXT(BRF_Boleto_Notas[[#This Row],[PAGO DIA]],"MMM"))</f>
        <v>MAR</v>
      </c>
    </row>
    <row r="406" spans="1:20" x14ac:dyDescent="0.2">
      <c r="A406" s="3">
        <v>44611</v>
      </c>
      <c r="B406" s="1" t="s">
        <v>1534</v>
      </c>
      <c r="C406" s="1" t="s">
        <v>1844</v>
      </c>
      <c r="D406" s="1" t="s">
        <v>1531</v>
      </c>
      <c r="E406" s="1" t="s">
        <v>85</v>
      </c>
      <c r="F406" s="3">
        <v>44631</v>
      </c>
      <c r="G406" s="1" t="s">
        <v>1845</v>
      </c>
      <c r="H406" s="1">
        <v>470</v>
      </c>
      <c r="I406" s="4">
        <v>700</v>
      </c>
      <c r="J406" s="1" t="s">
        <v>224</v>
      </c>
      <c r="K406" s="3">
        <v>44631</v>
      </c>
      <c r="L406" s="1" t="s">
        <v>1338</v>
      </c>
      <c r="M406" s="1" t="str">
        <f>TEXT(BRF_Boleto_Notas[[#This Row],[DATA ]],"AAAA")</f>
        <v>2022</v>
      </c>
      <c r="N406" s="1" t="str">
        <f>UPPER(TEXT(BRF_Boleto_Notas[[#This Row],[DATA ]],"MMM"))</f>
        <v>FEV</v>
      </c>
      <c r="O406" s="1" t="str">
        <f>TEXT(BRF_Boleto_Notas[[#This Row],[DATA VENCIMENTO]],"AAAA")</f>
        <v>2022</v>
      </c>
      <c r="P406" s="1" t="str">
        <f>UPPER(TEXT(BRF_Boleto_Notas[[#This Row],[DATA VENCIMENTO]],"MMM"))</f>
        <v>MAR</v>
      </c>
      <c r="Q406" s="1" t="str">
        <f>IFERROR(INDEX(BRF_TIPO_SERV[DESCRIÇAO],MATCH(BRF_Boleto_Notas[[#This Row],[CAT]],BRF_TIPO_SERV[TIPOS DE SERV.],0)),"")</f>
        <v>FRETE EXTRAS</v>
      </c>
      <c r="R406" s="1">
        <f>IFERROR(INDEX(BRF_MÊS_NOTA[NUN_MÊS],MATCH(BRF_Boleto_Notas[[#This Row],[MÊS_VENC]],BRF_MÊS_NOTA[MÊS],0)),"")</f>
        <v>3</v>
      </c>
      <c r="S406" s="1" t="str">
        <f>IF(BRF_Boleto_Notas[[#This Row],[PAGO DIA]]="","",TEXT(BRF_Boleto_Notas[[#This Row],[PAGO DIA]],"AAAA"))</f>
        <v>2022</v>
      </c>
      <c r="T406" s="1" t="str">
        <f>UPPER(TEXT(BRF_Boleto_Notas[[#This Row],[PAGO DIA]],"MMM"))</f>
        <v>MAR</v>
      </c>
    </row>
    <row r="407" spans="1:20" x14ac:dyDescent="0.2">
      <c r="A407" s="3">
        <v>44613</v>
      </c>
      <c r="B407" s="1" t="s">
        <v>1529</v>
      </c>
      <c r="C407" s="1" t="s">
        <v>2304</v>
      </c>
      <c r="D407" s="1" t="s">
        <v>1531</v>
      </c>
      <c r="E407" s="1" t="s">
        <v>85</v>
      </c>
      <c r="F407" s="3">
        <v>44634</v>
      </c>
      <c r="G407" s="1" t="s">
        <v>1846</v>
      </c>
      <c r="H407" s="1">
        <v>472</v>
      </c>
      <c r="I407" s="4">
        <v>3500</v>
      </c>
      <c r="J407" s="1" t="s">
        <v>224</v>
      </c>
      <c r="K407" s="3">
        <v>44634</v>
      </c>
      <c r="L407" s="1" t="s">
        <v>1338</v>
      </c>
      <c r="M407" s="1" t="str">
        <f>TEXT(BRF_Boleto_Notas[[#This Row],[DATA ]],"AAAA")</f>
        <v>2022</v>
      </c>
      <c r="N407" s="1" t="str">
        <f>UPPER(TEXT(BRF_Boleto_Notas[[#This Row],[DATA ]],"MMM"))</f>
        <v>FEV</v>
      </c>
      <c r="O407" s="1" t="str">
        <f>TEXT(BRF_Boleto_Notas[[#This Row],[DATA VENCIMENTO]],"AAAA")</f>
        <v>2022</v>
      </c>
      <c r="P407" s="1" t="str">
        <f>UPPER(TEXT(BRF_Boleto_Notas[[#This Row],[DATA VENCIMENTO]],"MMM"))</f>
        <v>MAR</v>
      </c>
      <c r="Q407" s="1" t="str">
        <f>IFERROR(INDEX(BRF_TIPO_SERV[DESCRIÇAO],MATCH(BRF_Boleto_Notas[[#This Row],[CAT]],BRF_TIPO_SERV[TIPOS DE SERV.],0)),"")</f>
        <v>VIAGEM</v>
      </c>
      <c r="R407" s="1">
        <f>IFERROR(INDEX(BRF_MÊS_NOTA[NUN_MÊS],MATCH(BRF_Boleto_Notas[[#This Row],[MÊS_VENC]],BRF_MÊS_NOTA[MÊS],0)),"")</f>
        <v>3</v>
      </c>
      <c r="S407" s="1" t="str">
        <f>IF(BRF_Boleto_Notas[[#This Row],[PAGO DIA]]="","",TEXT(BRF_Boleto_Notas[[#This Row],[PAGO DIA]],"AAAA"))</f>
        <v>2022</v>
      </c>
      <c r="T407" s="1" t="str">
        <f>UPPER(TEXT(BRF_Boleto_Notas[[#This Row],[PAGO DIA]],"MMM"))</f>
        <v>MAR</v>
      </c>
    </row>
    <row r="408" spans="1:20" x14ac:dyDescent="0.2">
      <c r="A408" s="3">
        <v>44614</v>
      </c>
      <c r="B408" s="1" t="s">
        <v>1529</v>
      </c>
      <c r="C408" s="1" t="s">
        <v>1642</v>
      </c>
      <c r="D408" s="1" t="s">
        <v>1531</v>
      </c>
      <c r="E408" s="1" t="s">
        <v>85</v>
      </c>
      <c r="F408" s="3">
        <v>44634</v>
      </c>
      <c r="G408" s="1" t="s">
        <v>1847</v>
      </c>
      <c r="H408" s="1">
        <v>473</v>
      </c>
      <c r="I408" s="4">
        <v>3100</v>
      </c>
      <c r="J408" s="1" t="s">
        <v>224</v>
      </c>
      <c r="K408" s="3">
        <v>44634</v>
      </c>
      <c r="L408" s="1" t="s">
        <v>1338</v>
      </c>
      <c r="M408" s="1" t="str">
        <f>TEXT(BRF_Boleto_Notas[[#This Row],[DATA ]],"AAAA")</f>
        <v>2022</v>
      </c>
      <c r="N408" s="1" t="str">
        <f>UPPER(TEXT(BRF_Boleto_Notas[[#This Row],[DATA ]],"MMM"))</f>
        <v>FEV</v>
      </c>
      <c r="O408" s="1" t="str">
        <f>TEXT(BRF_Boleto_Notas[[#This Row],[DATA VENCIMENTO]],"AAAA")</f>
        <v>2022</v>
      </c>
      <c r="P408" s="1" t="str">
        <f>UPPER(TEXT(BRF_Boleto_Notas[[#This Row],[DATA VENCIMENTO]],"MMM"))</f>
        <v>MAR</v>
      </c>
      <c r="Q408" s="1" t="str">
        <f>IFERROR(INDEX(BRF_TIPO_SERV[DESCRIÇAO],MATCH(BRF_Boleto_Notas[[#This Row],[CAT]],BRF_TIPO_SERV[TIPOS DE SERV.],0)),"")</f>
        <v>VIAGEM</v>
      </c>
      <c r="R408" s="1">
        <f>IFERROR(INDEX(BRF_MÊS_NOTA[NUN_MÊS],MATCH(BRF_Boleto_Notas[[#This Row],[MÊS_VENC]],BRF_MÊS_NOTA[MÊS],0)),"")</f>
        <v>3</v>
      </c>
      <c r="S408" s="1" t="str">
        <f>IF(BRF_Boleto_Notas[[#This Row],[PAGO DIA]]="","",TEXT(BRF_Boleto_Notas[[#This Row],[PAGO DIA]],"AAAA"))</f>
        <v>2022</v>
      </c>
      <c r="T408" s="1" t="str">
        <f>UPPER(TEXT(BRF_Boleto_Notas[[#This Row],[PAGO DIA]],"MMM"))</f>
        <v>MAR</v>
      </c>
    </row>
    <row r="409" spans="1:20" x14ac:dyDescent="0.2">
      <c r="A409" s="3">
        <v>44614</v>
      </c>
      <c r="B409" s="1" t="s">
        <v>1534</v>
      </c>
      <c r="C409" s="1" t="s">
        <v>1680</v>
      </c>
      <c r="D409" s="1" t="s">
        <v>1531</v>
      </c>
      <c r="E409" s="1" t="s">
        <v>85</v>
      </c>
      <c r="F409" s="3">
        <v>44634</v>
      </c>
      <c r="G409" s="1" t="s">
        <v>1848</v>
      </c>
      <c r="H409" s="1">
        <v>474</v>
      </c>
      <c r="I409" s="4">
        <v>1100</v>
      </c>
      <c r="J409" s="1" t="s">
        <v>224</v>
      </c>
      <c r="K409" s="3">
        <v>44634</v>
      </c>
      <c r="L409" s="1" t="s">
        <v>1338</v>
      </c>
      <c r="M409" s="1" t="str">
        <f>TEXT(BRF_Boleto_Notas[[#This Row],[DATA ]],"AAAA")</f>
        <v>2022</v>
      </c>
      <c r="N409" s="1" t="str">
        <f>UPPER(TEXT(BRF_Boleto_Notas[[#This Row],[DATA ]],"MMM"))</f>
        <v>FEV</v>
      </c>
      <c r="O409" s="1" t="str">
        <f>TEXT(BRF_Boleto_Notas[[#This Row],[DATA VENCIMENTO]],"AAAA")</f>
        <v>2022</v>
      </c>
      <c r="P409" s="1" t="str">
        <f>UPPER(TEXT(BRF_Boleto_Notas[[#This Row],[DATA VENCIMENTO]],"MMM"))</f>
        <v>MAR</v>
      </c>
      <c r="Q409" s="1" t="str">
        <f>IFERROR(INDEX(BRF_TIPO_SERV[DESCRIÇAO],MATCH(BRF_Boleto_Notas[[#This Row],[CAT]],BRF_TIPO_SERV[TIPOS DE SERV.],0)),"")</f>
        <v>FRETE EXTRAS</v>
      </c>
      <c r="R409" s="1">
        <f>IFERROR(INDEX(BRF_MÊS_NOTA[NUN_MÊS],MATCH(BRF_Boleto_Notas[[#This Row],[MÊS_VENC]],BRF_MÊS_NOTA[MÊS],0)),"")</f>
        <v>3</v>
      </c>
      <c r="S409" s="1" t="str">
        <f>IF(BRF_Boleto_Notas[[#This Row],[PAGO DIA]]="","",TEXT(BRF_Boleto_Notas[[#This Row],[PAGO DIA]],"AAAA"))</f>
        <v>2022</v>
      </c>
      <c r="T409" s="1" t="str">
        <f>UPPER(TEXT(BRF_Boleto_Notas[[#This Row],[PAGO DIA]],"MMM"))</f>
        <v>MAR</v>
      </c>
    </row>
    <row r="410" spans="1:20" x14ac:dyDescent="0.2">
      <c r="A410" s="3">
        <v>44615</v>
      </c>
      <c r="B410" s="1" t="s">
        <v>1534</v>
      </c>
      <c r="C410" s="1" t="s">
        <v>1844</v>
      </c>
      <c r="D410" s="1" t="s">
        <v>1531</v>
      </c>
      <c r="E410" s="1" t="s">
        <v>85</v>
      </c>
      <c r="F410" s="3">
        <v>44635</v>
      </c>
      <c r="G410" s="1" t="s">
        <v>1849</v>
      </c>
      <c r="H410" s="1">
        <v>475</v>
      </c>
      <c r="I410" s="4">
        <v>700</v>
      </c>
      <c r="J410" s="1" t="s">
        <v>224</v>
      </c>
      <c r="K410" s="3">
        <v>44635</v>
      </c>
      <c r="L410" s="1" t="s">
        <v>1338</v>
      </c>
      <c r="M410" s="1" t="str">
        <f>TEXT(BRF_Boleto_Notas[[#This Row],[DATA ]],"AAAA")</f>
        <v>2022</v>
      </c>
      <c r="N410" s="1" t="str">
        <f>UPPER(TEXT(BRF_Boleto_Notas[[#This Row],[DATA ]],"MMM"))</f>
        <v>FEV</v>
      </c>
      <c r="O410" s="1" t="str">
        <f>TEXT(BRF_Boleto_Notas[[#This Row],[DATA VENCIMENTO]],"AAAA")</f>
        <v>2022</v>
      </c>
      <c r="P410" s="1" t="str">
        <f>UPPER(TEXT(BRF_Boleto_Notas[[#This Row],[DATA VENCIMENTO]],"MMM"))</f>
        <v>MAR</v>
      </c>
      <c r="Q410" s="1" t="str">
        <f>IFERROR(INDEX(BRF_TIPO_SERV[DESCRIÇAO],MATCH(BRF_Boleto_Notas[[#This Row],[CAT]],BRF_TIPO_SERV[TIPOS DE SERV.],0)),"")</f>
        <v>FRETE EXTRAS</v>
      </c>
      <c r="R410" s="1">
        <f>IFERROR(INDEX(BRF_MÊS_NOTA[NUN_MÊS],MATCH(BRF_Boleto_Notas[[#This Row],[MÊS_VENC]],BRF_MÊS_NOTA[MÊS],0)),"")</f>
        <v>3</v>
      </c>
      <c r="S410" s="1" t="str">
        <f>IF(BRF_Boleto_Notas[[#This Row],[PAGO DIA]]="","",TEXT(BRF_Boleto_Notas[[#This Row],[PAGO DIA]],"AAAA"))</f>
        <v>2022</v>
      </c>
      <c r="T410" s="1" t="str">
        <f>UPPER(TEXT(BRF_Boleto_Notas[[#This Row],[PAGO DIA]],"MMM"))</f>
        <v>MAR</v>
      </c>
    </row>
    <row r="411" spans="1:20" x14ac:dyDescent="0.2">
      <c r="A411" s="3">
        <v>44616</v>
      </c>
      <c r="B411" s="1" t="s">
        <v>1529</v>
      </c>
      <c r="C411" s="1" t="s">
        <v>2929</v>
      </c>
      <c r="D411" s="1" t="s">
        <v>1531</v>
      </c>
      <c r="E411" s="1" t="s">
        <v>114</v>
      </c>
      <c r="F411" s="3">
        <v>44636</v>
      </c>
      <c r="G411" s="1" t="s">
        <v>1850</v>
      </c>
      <c r="H411" s="1">
        <v>476</v>
      </c>
      <c r="I411" s="4">
        <v>4800</v>
      </c>
      <c r="J411" s="1" t="s">
        <v>224</v>
      </c>
      <c r="K411" s="3">
        <v>44636</v>
      </c>
      <c r="L411" s="1" t="s">
        <v>1338</v>
      </c>
      <c r="M411" s="1" t="str">
        <f>TEXT(BRF_Boleto_Notas[[#This Row],[DATA ]],"AAAA")</f>
        <v>2022</v>
      </c>
      <c r="N411" s="1" t="str">
        <f>UPPER(TEXT(BRF_Boleto_Notas[[#This Row],[DATA ]],"MMM"))</f>
        <v>FEV</v>
      </c>
      <c r="O411" s="1" t="str">
        <f>TEXT(BRF_Boleto_Notas[[#This Row],[DATA VENCIMENTO]],"AAAA")</f>
        <v>2022</v>
      </c>
      <c r="P411" s="1" t="str">
        <f>UPPER(TEXT(BRF_Boleto_Notas[[#This Row],[DATA VENCIMENTO]],"MMM"))</f>
        <v>MAR</v>
      </c>
      <c r="Q411" s="1" t="str">
        <f>IFERROR(INDEX(BRF_TIPO_SERV[DESCRIÇAO],MATCH(BRF_Boleto_Notas[[#This Row],[CAT]],BRF_TIPO_SERV[TIPOS DE SERV.],0)),"")</f>
        <v>VIAGEM</v>
      </c>
      <c r="R411" s="1">
        <f>IFERROR(INDEX(BRF_MÊS_NOTA[NUN_MÊS],MATCH(BRF_Boleto_Notas[[#This Row],[MÊS_VENC]],BRF_MÊS_NOTA[MÊS],0)),"")</f>
        <v>3</v>
      </c>
      <c r="S411" s="1" t="str">
        <f>IF(BRF_Boleto_Notas[[#This Row],[PAGO DIA]]="","",TEXT(BRF_Boleto_Notas[[#This Row],[PAGO DIA]],"AAAA"))</f>
        <v>2022</v>
      </c>
      <c r="T411" s="1" t="str">
        <f>UPPER(TEXT(BRF_Boleto_Notas[[#This Row],[PAGO DIA]],"MMM"))</f>
        <v>MAR</v>
      </c>
    </row>
    <row r="412" spans="1:20" x14ac:dyDescent="0.2">
      <c r="A412" s="3">
        <v>44616</v>
      </c>
      <c r="B412" s="1" t="s">
        <v>1534</v>
      </c>
      <c r="C412" s="1" t="s">
        <v>1851</v>
      </c>
      <c r="D412" s="1" t="s">
        <v>1531</v>
      </c>
      <c r="E412" s="1" t="s">
        <v>85</v>
      </c>
      <c r="F412" s="3">
        <v>44636</v>
      </c>
      <c r="G412" s="1" t="s">
        <v>1852</v>
      </c>
      <c r="H412" s="1">
        <v>477</v>
      </c>
      <c r="I412" s="4">
        <v>1000</v>
      </c>
      <c r="J412" s="1" t="s">
        <v>224</v>
      </c>
      <c r="K412" s="3">
        <v>44636</v>
      </c>
      <c r="L412" s="1" t="s">
        <v>1338</v>
      </c>
      <c r="M412" s="1" t="str">
        <f>TEXT(BRF_Boleto_Notas[[#This Row],[DATA ]],"AAAA")</f>
        <v>2022</v>
      </c>
      <c r="N412" s="1" t="str">
        <f>UPPER(TEXT(BRF_Boleto_Notas[[#This Row],[DATA ]],"MMM"))</f>
        <v>FEV</v>
      </c>
      <c r="O412" s="1" t="str">
        <f>TEXT(BRF_Boleto_Notas[[#This Row],[DATA VENCIMENTO]],"AAAA")</f>
        <v>2022</v>
      </c>
      <c r="P412" s="1" t="str">
        <f>UPPER(TEXT(BRF_Boleto_Notas[[#This Row],[DATA VENCIMENTO]],"MMM"))</f>
        <v>MAR</v>
      </c>
      <c r="Q412" s="1" t="str">
        <f>IFERROR(INDEX(BRF_TIPO_SERV[DESCRIÇAO],MATCH(BRF_Boleto_Notas[[#This Row],[CAT]],BRF_TIPO_SERV[TIPOS DE SERV.],0)),"")</f>
        <v>FRETE EXTRAS</v>
      </c>
      <c r="R412" s="1">
        <f>IFERROR(INDEX(BRF_MÊS_NOTA[NUN_MÊS],MATCH(BRF_Boleto_Notas[[#This Row],[MÊS_VENC]],BRF_MÊS_NOTA[MÊS],0)),"")</f>
        <v>3</v>
      </c>
      <c r="S412" s="1" t="str">
        <f>IF(BRF_Boleto_Notas[[#This Row],[PAGO DIA]]="","",TEXT(BRF_Boleto_Notas[[#This Row],[PAGO DIA]],"AAAA"))</f>
        <v>2022</v>
      </c>
      <c r="T412" s="1" t="str">
        <f>UPPER(TEXT(BRF_Boleto_Notas[[#This Row],[PAGO DIA]],"MMM"))</f>
        <v>MAR</v>
      </c>
    </row>
    <row r="413" spans="1:20" x14ac:dyDescent="0.2">
      <c r="A413" s="3">
        <v>44617</v>
      </c>
      <c r="B413" s="1" t="s">
        <v>1534</v>
      </c>
      <c r="C413" s="1" t="s">
        <v>1706</v>
      </c>
      <c r="D413" s="1" t="s">
        <v>1531</v>
      </c>
      <c r="E413" s="1" t="s">
        <v>85</v>
      </c>
      <c r="F413" s="3">
        <v>44637</v>
      </c>
      <c r="G413" s="1" t="s">
        <v>1853</v>
      </c>
      <c r="H413" s="1">
        <v>478</v>
      </c>
      <c r="I413" s="4">
        <v>500</v>
      </c>
      <c r="J413" s="1" t="s">
        <v>224</v>
      </c>
      <c r="K413" s="3">
        <v>44637</v>
      </c>
      <c r="L413" s="1" t="s">
        <v>1338</v>
      </c>
      <c r="M413" s="1" t="str">
        <f>TEXT(BRF_Boleto_Notas[[#This Row],[DATA ]],"AAAA")</f>
        <v>2022</v>
      </c>
      <c r="N413" s="1" t="str">
        <f>UPPER(TEXT(BRF_Boleto_Notas[[#This Row],[DATA ]],"MMM"))</f>
        <v>FEV</v>
      </c>
      <c r="O413" s="1" t="str">
        <f>TEXT(BRF_Boleto_Notas[[#This Row],[DATA VENCIMENTO]],"AAAA")</f>
        <v>2022</v>
      </c>
      <c r="P413" s="1" t="str">
        <f>UPPER(TEXT(BRF_Boleto_Notas[[#This Row],[DATA VENCIMENTO]],"MMM"))</f>
        <v>MAR</v>
      </c>
      <c r="Q413" s="1" t="str">
        <f>IFERROR(INDEX(BRF_TIPO_SERV[DESCRIÇAO],MATCH(BRF_Boleto_Notas[[#This Row],[CAT]],BRF_TIPO_SERV[TIPOS DE SERV.],0)),"")</f>
        <v>FRETE EXTRAS</v>
      </c>
      <c r="R413" s="1">
        <f>IFERROR(INDEX(BRF_MÊS_NOTA[NUN_MÊS],MATCH(BRF_Boleto_Notas[[#This Row],[MÊS_VENC]],BRF_MÊS_NOTA[MÊS],0)),"")</f>
        <v>3</v>
      </c>
      <c r="S413" s="1" t="str">
        <f>IF(BRF_Boleto_Notas[[#This Row],[PAGO DIA]]="","",TEXT(BRF_Boleto_Notas[[#This Row],[PAGO DIA]],"AAAA"))</f>
        <v>2022</v>
      </c>
      <c r="T413" s="1" t="str">
        <f>UPPER(TEXT(BRF_Boleto_Notas[[#This Row],[PAGO DIA]],"MMM"))</f>
        <v>MAR</v>
      </c>
    </row>
    <row r="414" spans="1:20" x14ac:dyDescent="0.2">
      <c r="A414" s="3">
        <v>44618</v>
      </c>
      <c r="B414" s="1" t="s">
        <v>1534</v>
      </c>
      <c r="C414" s="1" t="s">
        <v>1706</v>
      </c>
      <c r="D414" s="1" t="s">
        <v>1531</v>
      </c>
      <c r="E414" s="1" t="s">
        <v>85</v>
      </c>
      <c r="F414" s="3">
        <v>44641</v>
      </c>
      <c r="G414" s="1" t="s">
        <v>1854</v>
      </c>
      <c r="H414" s="1">
        <v>497</v>
      </c>
      <c r="I414" s="4">
        <v>500</v>
      </c>
      <c r="J414" s="1" t="s">
        <v>224</v>
      </c>
      <c r="K414" s="3">
        <v>44641</v>
      </c>
      <c r="L414" s="1" t="s">
        <v>1338</v>
      </c>
      <c r="M414" s="1" t="str">
        <f>TEXT(BRF_Boleto_Notas[[#This Row],[DATA ]],"AAAA")</f>
        <v>2022</v>
      </c>
      <c r="N414" s="1" t="str">
        <f>UPPER(TEXT(BRF_Boleto_Notas[[#This Row],[DATA ]],"MMM"))</f>
        <v>FEV</v>
      </c>
      <c r="O414" s="1" t="str">
        <f>TEXT(BRF_Boleto_Notas[[#This Row],[DATA VENCIMENTO]],"AAAA")</f>
        <v>2022</v>
      </c>
      <c r="P414" s="1" t="str">
        <f>UPPER(TEXT(BRF_Boleto_Notas[[#This Row],[DATA VENCIMENTO]],"MMM"))</f>
        <v>MAR</v>
      </c>
      <c r="Q414" s="1" t="str">
        <f>IFERROR(INDEX(BRF_TIPO_SERV[DESCRIÇAO],MATCH(BRF_Boleto_Notas[[#This Row],[CAT]],BRF_TIPO_SERV[TIPOS DE SERV.],0)),"")</f>
        <v>FRETE EXTRAS</v>
      </c>
      <c r="R414" s="1">
        <f>IFERROR(INDEX(BRF_MÊS_NOTA[NUN_MÊS],MATCH(BRF_Boleto_Notas[[#This Row],[MÊS_VENC]],BRF_MÊS_NOTA[MÊS],0)),"")</f>
        <v>3</v>
      </c>
      <c r="S414" s="1" t="str">
        <f>IF(BRF_Boleto_Notas[[#This Row],[PAGO DIA]]="","",TEXT(BRF_Boleto_Notas[[#This Row],[PAGO DIA]],"AAAA"))</f>
        <v>2022</v>
      </c>
      <c r="T414" s="1" t="str">
        <f>UPPER(TEXT(BRF_Boleto_Notas[[#This Row],[PAGO DIA]],"MMM"))</f>
        <v>MAR</v>
      </c>
    </row>
    <row r="415" spans="1:20" x14ac:dyDescent="0.2">
      <c r="A415" s="3">
        <v>44618</v>
      </c>
      <c r="B415" s="1" t="s">
        <v>1534</v>
      </c>
      <c r="C415" s="1" t="s">
        <v>1680</v>
      </c>
      <c r="D415" s="1" t="s">
        <v>1531</v>
      </c>
      <c r="E415" s="1" t="s">
        <v>85</v>
      </c>
      <c r="F415" s="3">
        <v>44641</v>
      </c>
      <c r="G415" s="1" t="s">
        <v>1855</v>
      </c>
      <c r="H415" s="1">
        <v>498</v>
      </c>
      <c r="I415" s="4">
        <v>1100</v>
      </c>
      <c r="J415" s="1" t="s">
        <v>224</v>
      </c>
      <c r="K415" s="3">
        <v>44641</v>
      </c>
      <c r="L415" s="1" t="s">
        <v>1338</v>
      </c>
      <c r="M415" s="1" t="str">
        <f>TEXT(BRF_Boleto_Notas[[#This Row],[DATA ]],"AAAA")</f>
        <v>2022</v>
      </c>
      <c r="N415" s="1" t="str">
        <f>UPPER(TEXT(BRF_Boleto_Notas[[#This Row],[DATA ]],"MMM"))</f>
        <v>FEV</v>
      </c>
      <c r="O415" s="1" t="str">
        <f>TEXT(BRF_Boleto_Notas[[#This Row],[DATA VENCIMENTO]],"AAAA")</f>
        <v>2022</v>
      </c>
      <c r="P415" s="1" t="str">
        <f>UPPER(TEXT(BRF_Boleto_Notas[[#This Row],[DATA VENCIMENTO]],"MMM"))</f>
        <v>MAR</v>
      </c>
      <c r="Q415" s="1" t="str">
        <f>IFERROR(INDEX(BRF_TIPO_SERV[DESCRIÇAO],MATCH(BRF_Boleto_Notas[[#This Row],[CAT]],BRF_TIPO_SERV[TIPOS DE SERV.],0)),"")</f>
        <v>FRETE EXTRAS</v>
      </c>
      <c r="R415" s="1">
        <f>IFERROR(INDEX(BRF_MÊS_NOTA[NUN_MÊS],MATCH(BRF_Boleto_Notas[[#This Row],[MÊS_VENC]],BRF_MÊS_NOTA[MÊS],0)),"")</f>
        <v>3</v>
      </c>
      <c r="S415" s="1" t="str">
        <f>IF(BRF_Boleto_Notas[[#This Row],[PAGO DIA]]="","",TEXT(BRF_Boleto_Notas[[#This Row],[PAGO DIA]],"AAAA"))</f>
        <v>2022</v>
      </c>
      <c r="T415" s="1" t="str">
        <f>UPPER(TEXT(BRF_Boleto_Notas[[#This Row],[PAGO DIA]],"MMM"))</f>
        <v>MAR</v>
      </c>
    </row>
    <row r="416" spans="1:20" x14ac:dyDescent="0.2">
      <c r="A416" s="3">
        <v>44620</v>
      </c>
      <c r="B416" s="1" t="s">
        <v>1534</v>
      </c>
      <c r="C416" s="1" t="s">
        <v>1856</v>
      </c>
      <c r="D416" s="1" t="s">
        <v>1531</v>
      </c>
      <c r="E416" s="1" t="s">
        <v>85</v>
      </c>
      <c r="F416" s="3">
        <v>44641</v>
      </c>
      <c r="G416" s="1" t="s">
        <v>1857</v>
      </c>
      <c r="H416" s="1">
        <v>499</v>
      </c>
      <c r="I416" s="4">
        <v>2100</v>
      </c>
      <c r="J416" s="1" t="s">
        <v>224</v>
      </c>
      <c r="K416" s="3">
        <v>44641</v>
      </c>
      <c r="L416" s="1" t="s">
        <v>1338</v>
      </c>
      <c r="M416" s="1" t="str">
        <f>TEXT(BRF_Boleto_Notas[[#This Row],[DATA ]],"AAAA")</f>
        <v>2022</v>
      </c>
      <c r="N416" s="1" t="str">
        <f>UPPER(TEXT(BRF_Boleto_Notas[[#This Row],[DATA ]],"MMM"))</f>
        <v>FEV</v>
      </c>
      <c r="O416" s="1" t="str">
        <f>TEXT(BRF_Boleto_Notas[[#This Row],[DATA VENCIMENTO]],"AAAA")</f>
        <v>2022</v>
      </c>
      <c r="P416" s="1" t="str">
        <f>UPPER(TEXT(BRF_Boleto_Notas[[#This Row],[DATA VENCIMENTO]],"MMM"))</f>
        <v>MAR</v>
      </c>
      <c r="Q416" s="1" t="str">
        <f>IFERROR(INDEX(BRF_TIPO_SERV[DESCRIÇAO],MATCH(BRF_Boleto_Notas[[#This Row],[CAT]],BRF_TIPO_SERV[TIPOS DE SERV.],0)),"")</f>
        <v>FRETE EXTRAS</v>
      </c>
      <c r="R416" s="1">
        <f>IFERROR(INDEX(BRF_MÊS_NOTA[NUN_MÊS],MATCH(BRF_Boleto_Notas[[#This Row],[MÊS_VENC]],BRF_MÊS_NOTA[MÊS],0)),"")</f>
        <v>3</v>
      </c>
      <c r="S416" s="1" t="str">
        <f>IF(BRF_Boleto_Notas[[#This Row],[PAGO DIA]]="","",TEXT(BRF_Boleto_Notas[[#This Row],[PAGO DIA]],"AAAA"))</f>
        <v>2022</v>
      </c>
      <c r="T416" s="1" t="str">
        <f>UPPER(TEXT(BRF_Boleto_Notas[[#This Row],[PAGO DIA]],"MMM"))</f>
        <v>MAR</v>
      </c>
    </row>
    <row r="417" spans="1:20" x14ac:dyDescent="0.2">
      <c r="A417" s="3">
        <v>44620</v>
      </c>
      <c r="B417" s="1" t="s">
        <v>1534</v>
      </c>
      <c r="C417" s="1" t="s">
        <v>1858</v>
      </c>
      <c r="D417" s="1" t="s">
        <v>1531</v>
      </c>
      <c r="E417" s="1" t="s">
        <v>85</v>
      </c>
      <c r="F417" s="3">
        <v>44641</v>
      </c>
      <c r="G417" s="1" t="s">
        <v>1859</v>
      </c>
      <c r="H417" s="1">
        <v>500</v>
      </c>
      <c r="I417" s="4">
        <v>300</v>
      </c>
      <c r="J417" s="1" t="s">
        <v>224</v>
      </c>
      <c r="K417" s="3">
        <v>44641</v>
      </c>
      <c r="L417" s="1" t="s">
        <v>1338</v>
      </c>
      <c r="M417" s="1" t="str">
        <f>TEXT(BRF_Boleto_Notas[[#This Row],[DATA ]],"AAAA")</f>
        <v>2022</v>
      </c>
      <c r="N417" s="1" t="str">
        <f>UPPER(TEXT(BRF_Boleto_Notas[[#This Row],[DATA ]],"MMM"))</f>
        <v>FEV</v>
      </c>
      <c r="O417" s="1" t="str">
        <f>TEXT(BRF_Boleto_Notas[[#This Row],[DATA VENCIMENTO]],"AAAA")</f>
        <v>2022</v>
      </c>
      <c r="P417" s="1" t="str">
        <f>UPPER(TEXT(BRF_Boleto_Notas[[#This Row],[DATA VENCIMENTO]],"MMM"))</f>
        <v>MAR</v>
      </c>
      <c r="Q417" s="1" t="str">
        <f>IFERROR(INDEX(BRF_TIPO_SERV[DESCRIÇAO],MATCH(BRF_Boleto_Notas[[#This Row],[CAT]],BRF_TIPO_SERV[TIPOS DE SERV.],0)),"")</f>
        <v>FRETE EXTRAS</v>
      </c>
      <c r="R417" s="1">
        <f>IFERROR(INDEX(BRF_MÊS_NOTA[NUN_MÊS],MATCH(BRF_Boleto_Notas[[#This Row],[MÊS_VENC]],BRF_MÊS_NOTA[MÊS],0)),"")</f>
        <v>3</v>
      </c>
      <c r="S417" s="1" t="str">
        <f>IF(BRF_Boleto_Notas[[#This Row],[PAGO DIA]]="","",TEXT(BRF_Boleto_Notas[[#This Row],[PAGO DIA]],"AAAA"))</f>
        <v>2022</v>
      </c>
      <c r="T417" s="1" t="str">
        <f>UPPER(TEXT(BRF_Boleto_Notas[[#This Row],[PAGO DIA]],"MMM"))</f>
        <v>MAR</v>
      </c>
    </row>
    <row r="418" spans="1:20" x14ac:dyDescent="0.2">
      <c r="A418" s="3">
        <v>44622</v>
      </c>
      <c r="B418" s="1" t="s">
        <v>1534</v>
      </c>
      <c r="C418" s="1" t="s">
        <v>1731</v>
      </c>
      <c r="D418" s="1" t="s">
        <v>1531</v>
      </c>
      <c r="E418" s="1" t="s">
        <v>85</v>
      </c>
      <c r="F418" s="3">
        <v>44642</v>
      </c>
      <c r="G418" s="1" t="s">
        <v>1860</v>
      </c>
      <c r="H418" s="1">
        <v>501</v>
      </c>
      <c r="I418" s="4">
        <v>1200</v>
      </c>
      <c r="J418" s="1" t="s">
        <v>224</v>
      </c>
      <c r="K418" s="3">
        <v>44642</v>
      </c>
      <c r="L418" s="1" t="s">
        <v>1338</v>
      </c>
      <c r="M418" s="1" t="str">
        <f>TEXT(BRF_Boleto_Notas[[#This Row],[DATA ]],"AAAA")</f>
        <v>2022</v>
      </c>
      <c r="N418" s="1" t="str">
        <f>UPPER(TEXT(BRF_Boleto_Notas[[#This Row],[DATA ]],"MMM"))</f>
        <v>MAR</v>
      </c>
      <c r="O418" s="1" t="str">
        <f>TEXT(BRF_Boleto_Notas[[#This Row],[DATA VENCIMENTO]],"AAAA")</f>
        <v>2022</v>
      </c>
      <c r="P418" s="1" t="str">
        <f>UPPER(TEXT(BRF_Boleto_Notas[[#This Row],[DATA VENCIMENTO]],"MMM"))</f>
        <v>MAR</v>
      </c>
      <c r="Q418" s="1" t="str">
        <f>IFERROR(INDEX(BRF_TIPO_SERV[DESCRIÇAO],MATCH(BRF_Boleto_Notas[[#This Row],[CAT]],BRF_TIPO_SERV[TIPOS DE SERV.],0)),"")</f>
        <v>FRETE EXTRAS</v>
      </c>
      <c r="R418" s="1">
        <f>IFERROR(INDEX(BRF_MÊS_NOTA[NUN_MÊS],MATCH(BRF_Boleto_Notas[[#This Row],[MÊS_VENC]],BRF_MÊS_NOTA[MÊS],0)),"")</f>
        <v>3</v>
      </c>
      <c r="S418" s="1" t="str">
        <f>IF(BRF_Boleto_Notas[[#This Row],[PAGO DIA]]="","",TEXT(BRF_Boleto_Notas[[#This Row],[PAGO DIA]],"AAAA"))</f>
        <v>2022</v>
      </c>
      <c r="T418" s="1" t="str">
        <f>UPPER(TEXT(BRF_Boleto_Notas[[#This Row],[PAGO DIA]],"MMM"))</f>
        <v>MAR</v>
      </c>
    </row>
    <row r="419" spans="1:20" x14ac:dyDescent="0.2">
      <c r="A419" s="3">
        <v>44622</v>
      </c>
      <c r="B419" s="1" t="s">
        <v>1529</v>
      </c>
      <c r="C419" s="1" t="s">
        <v>1594</v>
      </c>
      <c r="D419" s="1" t="s">
        <v>1531</v>
      </c>
      <c r="E419" s="1" t="s">
        <v>149</v>
      </c>
      <c r="F419" s="3">
        <v>44642</v>
      </c>
      <c r="G419" s="1" t="s">
        <v>1861</v>
      </c>
      <c r="H419" s="1">
        <v>502</v>
      </c>
      <c r="I419" s="4">
        <v>8060</v>
      </c>
      <c r="J419" s="1" t="s">
        <v>224</v>
      </c>
      <c r="K419" s="3">
        <v>44642</v>
      </c>
      <c r="L419" s="1" t="s">
        <v>1338</v>
      </c>
      <c r="M419" s="1" t="str">
        <f>TEXT(BRF_Boleto_Notas[[#This Row],[DATA ]],"AAAA")</f>
        <v>2022</v>
      </c>
      <c r="N419" s="1" t="str">
        <f>UPPER(TEXT(BRF_Boleto_Notas[[#This Row],[DATA ]],"MMM"))</f>
        <v>MAR</v>
      </c>
      <c r="O419" s="1" t="str">
        <f>TEXT(BRF_Boleto_Notas[[#This Row],[DATA VENCIMENTO]],"AAAA")</f>
        <v>2022</v>
      </c>
      <c r="P419" s="1" t="str">
        <f>UPPER(TEXT(BRF_Boleto_Notas[[#This Row],[DATA VENCIMENTO]],"MMM"))</f>
        <v>MAR</v>
      </c>
      <c r="Q419" s="1" t="str">
        <f>IFERROR(INDEX(BRF_TIPO_SERV[DESCRIÇAO],MATCH(BRF_Boleto_Notas[[#This Row],[CAT]],BRF_TIPO_SERV[TIPOS DE SERV.],0)),"")</f>
        <v>VIAGEM</v>
      </c>
      <c r="R419" s="1">
        <f>IFERROR(INDEX(BRF_MÊS_NOTA[NUN_MÊS],MATCH(BRF_Boleto_Notas[[#This Row],[MÊS_VENC]],BRF_MÊS_NOTA[MÊS],0)),"")</f>
        <v>3</v>
      </c>
      <c r="S419" s="1" t="str">
        <f>IF(BRF_Boleto_Notas[[#This Row],[PAGO DIA]]="","",TEXT(BRF_Boleto_Notas[[#This Row],[PAGO DIA]],"AAAA"))</f>
        <v>2022</v>
      </c>
      <c r="T419" s="1" t="str">
        <f>UPPER(TEXT(BRF_Boleto_Notas[[#This Row],[PAGO DIA]],"MMM"))</f>
        <v>MAR</v>
      </c>
    </row>
    <row r="420" spans="1:20" x14ac:dyDescent="0.2">
      <c r="A420" s="3">
        <v>44622</v>
      </c>
      <c r="B420" s="1" t="s">
        <v>1534</v>
      </c>
      <c r="C420" s="1" t="s">
        <v>1680</v>
      </c>
      <c r="D420" s="1" t="s">
        <v>1531</v>
      </c>
      <c r="E420" s="1" t="s">
        <v>85</v>
      </c>
      <c r="F420" s="3">
        <v>44642</v>
      </c>
      <c r="G420" s="1" t="s">
        <v>1862</v>
      </c>
      <c r="H420" s="1">
        <v>503</v>
      </c>
      <c r="I420" s="4">
        <v>1100</v>
      </c>
      <c r="J420" s="1" t="s">
        <v>224</v>
      </c>
      <c r="K420" s="3">
        <v>44642</v>
      </c>
      <c r="L420" s="1" t="s">
        <v>1338</v>
      </c>
      <c r="M420" s="1" t="str">
        <f>TEXT(BRF_Boleto_Notas[[#This Row],[DATA ]],"AAAA")</f>
        <v>2022</v>
      </c>
      <c r="N420" s="1" t="str">
        <f>UPPER(TEXT(BRF_Boleto_Notas[[#This Row],[DATA ]],"MMM"))</f>
        <v>MAR</v>
      </c>
      <c r="O420" s="1" t="str">
        <f>TEXT(BRF_Boleto_Notas[[#This Row],[DATA VENCIMENTO]],"AAAA")</f>
        <v>2022</v>
      </c>
      <c r="P420" s="1" t="str">
        <f>UPPER(TEXT(BRF_Boleto_Notas[[#This Row],[DATA VENCIMENTO]],"MMM"))</f>
        <v>MAR</v>
      </c>
      <c r="Q420" s="1" t="str">
        <f>IFERROR(INDEX(BRF_TIPO_SERV[DESCRIÇAO],MATCH(BRF_Boleto_Notas[[#This Row],[CAT]],BRF_TIPO_SERV[TIPOS DE SERV.],0)),"")</f>
        <v>FRETE EXTRAS</v>
      </c>
      <c r="R420" s="1">
        <f>IFERROR(INDEX(BRF_MÊS_NOTA[NUN_MÊS],MATCH(BRF_Boleto_Notas[[#This Row],[MÊS_VENC]],BRF_MÊS_NOTA[MÊS],0)),"")</f>
        <v>3</v>
      </c>
      <c r="S420" s="1" t="str">
        <f>IF(BRF_Boleto_Notas[[#This Row],[PAGO DIA]]="","",TEXT(BRF_Boleto_Notas[[#This Row],[PAGO DIA]],"AAAA"))</f>
        <v>2022</v>
      </c>
      <c r="T420" s="1" t="str">
        <f>UPPER(TEXT(BRF_Boleto_Notas[[#This Row],[PAGO DIA]],"MMM"))</f>
        <v>MAR</v>
      </c>
    </row>
    <row r="421" spans="1:20" x14ac:dyDescent="0.2">
      <c r="A421" s="3">
        <v>44623</v>
      </c>
      <c r="B421" s="1" t="s">
        <v>1534</v>
      </c>
      <c r="C421" s="1" t="s">
        <v>1628</v>
      </c>
      <c r="D421" s="1" t="s">
        <v>1531</v>
      </c>
      <c r="E421" s="1" t="s">
        <v>85</v>
      </c>
      <c r="F421" s="3">
        <v>44643</v>
      </c>
      <c r="G421" s="1" t="s">
        <v>1863</v>
      </c>
      <c r="H421" s="1">
        <v>504</v>
      </c>
      <c r="I421" s="4">
        <v>1300</v>
      </c>
      <c r="J421" s="1" t="s">
        <v>224</v>
      </c>
      <c r="K421" s="3">
        <v>44643</v>
      </c>
      <c r="L421" s="1" t="s">
        <v>1338</v>
      </c>
      <c r="M421" s="1" t="str">
        <f>TEXT(BRF_Boleto_Notas[[#This Row],[DATA ]],"AAAA")</f>
        <v>2022</v>
      </c>
      <c r="N421" s="1" t="str">
        <f>UPPER(TEXT(BRF_Boleto_Notas[[#This Row],[DATA ]],"MMM"))</f>
        <v>MAR</v>
      </c>
      <c r="O421" s="1" t="str">
        <f>TEXT(BRF_Boleto_Notas[[#This Row],[DATA VENCIMENTO]],"AAAA")</f>
        <v>2022</v>
      </c>
      <c r="P421" s="1" t="str">
        <f>UPPER(TEXT(BRF_Boleto_Notas[[#This Row],[DATA VENCIMENTO]],"MMM"))</f>
        <v>MAR</v>
      </c>
      <c r="Q421" s="1" t="str">
        <f>IFERROR(INDEX(BRF_TIPO_SERV[DESCRIÇAO],MATCH(BRF_Boleto_Notas[[#This Row],[CAT]],BRF_TIPO_SERV[TIPOS DE SERV.],0)),"")</f>
        <v>FRETE EXTRAS</v>
      </c>
      <c r="R421" s="1">
        <f>IFERROR(INDEX(BRF_MÊS_NOTA[NUN_MÊS],MATCH(BRF_Boleto_Notas[[#This Row],[MÊS_VENC]],BRF_MÊS_NOTA[MÊS],0)),"")</f>
        <v>3</v>
      </c>
      <c r="S421" s="1" t="str">
        <f>IF(BRF_Boleto_Notas[[#This Row],[PAGO DIA]]="","",TEXT(BRF_Boleto_Notas[[#This Row],[PAGO DIA]],"AAAA"))</f>
        <v>2022</v>
      </c>
      <c r="T421" s="1" t="str">
        <f>UPPER(TEXT(BRF_Boleto_Notas[[#This Row],[PAGO DIA]],"MMM"))</f>
        <v>MAR</v>
      </c>
    </row>
    <row r="422" spans="1:20" x14ac:dyDescent="0.2">
      <c r="A422" s="3">
        <v>44624</v>
      </c>
      <c r="B422" s="1" t="s">
        <v>1529</v>
      </c>
      <c r="C422" s="1" t="s">
        <v>2929</v>
      </c>
      <c r="D422" s="1" t="s">
        <v>1531</v>
      </c>
      <c r="E422" s="1" t="s">
        <v>114</v>
      </c>
      <c r="F422" s="3">
        <v>44644</v>
      </c>
      <c r="G422" s="1" t="s">
        <v>1864</v>
      </c>
      <c r="H422" s="1">
        <v>505</v>
      </c>
      <c r="I422" s="4">
        <v>4800</v>
      </c>
      <c r="J422" s="1" t="s">
        <v>224</v>
      </c>
      <c r="K422" s="3">
        <v>44644</v>
      </c>
      <c r="L422" s="1" t="s">
        <v>1338</v>
      </c>
      <c r="M422" s="1" t="str">
        <f>TEXT(BRF_Boleto_Notas[[#This Row],[DATA ]],"AAAA")</f>
        <v>2022</v>
      </c>
      <c r="N422" s="1" t="str">
        <f>UPPER(TEXT(BRF_Boleto_Notas[[#This Row],[DATA ]],"MMM"))</f>
        <v>MAR</v>
      </c>
      <c r="O422" s="1" t="str">
        <f>TEXT(BRF_Boleto_Notas[[#This Row],[DATA VENCIMENTO]],"AAAA")</f>
        <v>2022</v>
      </c>
      <c r="P422" s="1" t="str">
        <f>UPPER(TEXT(BRF_Boleto_Notas[[#This Row],[DATA VENCIMENTO]],"MMM"))</f>
        <v>MAR</v>
      </c>
      <c r="Q422" s="1" t="str">
        <f>IFERROR(INDEX(BRF_TIPO_SERV[DESCRIÇAO],MATCH(BRF_Boleto_Notas[[#This Row],[CAT]],BRF_TIPO_SERV[TIPOS DE SERV.],0)),"")</f>
        <v>VIAGEM</v>
      </c>
      <c r="R422" s="1">
        <f>IFERROR(INDEX(BRF_MÊS_NOTA[NUN_MÊS],MATCH(BRF_Boleto_Notas[[#This Row],[MÊS_VENC]],BRF_MÊS_NOTA[MÊS],0)),"")</f>
        <v>3</v>
      </c>
      <c r="S422" s="1" t="str">
        <f>IF(BRF_Boleto_Notas[[#This Row],[PAGO DIA]]="","",TEXT(BRF_Boleto_Notas[[#This Row],[PAGO DIA]],"AAAA"))</f>
        <v>2022</v>
      </c>
      <c r="T422" s="1" t="str">
        <f>UPPER(TEXT(BRF_Boleto_Notas[[#This Row],[PAGO DIA]],"MMM"))</f>
        <v>MAR</v>
      </c>
    </row>
    <row r="423" spans="1:20" x14ac:dyDescent="0.2">
      <c r="A423" s="3">
        <v>44624</v>
      </c>
      <c r="B423" s="1" t="s">
        <v>1529</v>
      </c>
      <c r="C423" s="1" t="s">
        <v>3328</v>
      </c>
      <c r="D423" s="1" t="s">
        <v>1531</v>
      </c>
      <c r="E423" s="1" t="s">
        <v>94</v>
      </c>
      <c r="F423" s="3">
        <v>44644</v>
      </c>
      <c r="G423" s="1" t="s">
        <v>1866</v>
      </c>
      <c r="H423" s="1">
        <v>506</v>
      </c>
      <c r="I423" s="4">
        <v>3000</v>
      </c>
      <c r="J423" s="1" t="s">
        <v>224</v>
      </c>
      <c r="K423" s="3">
        <v>44644</v>
      </c>
      <c r="L423" s="1" t="s">
        <v>1338</v>
      </c>
      <c r="M423" s="1" t="str">
        <f>TEXT(BRF_Boleto_Notas[[#This Row],[DATA ]],"AAAA")</f>
        <v>2022</v>
      </c>
      <c r="N423" s="1" t="str">
        <f>UPPER(TEXT(BRF_Boleto_Notas[[#This Row],[DATA ]],"MMM"))</f>
        <v>MAR</v>
      </c>
      <c r="O423" s="1" t="str">
        <f>TEXT(BRF_Boleto_Notas[[#This Row],[DATA VENCIMENTO]],"AAAA")</f>
        <v>2022</v>
      </c>
      <c r="P423" s="1" t="str">
        <f>UPPER(TEXT(BRF_Boleto_Notas[[#This Row],[DATA VENCIMENTO]],"MMM"))</f>
        <v>MAR</v>
      </c>
      <c r="Q423" s="1" t="str">
        <f>IFERROR(INDEX(BRF_TIPO_SERV[DESCRIÇAO],MATCH(BRF_Boleto_Notas[[#This Row],[CAT]],BRF_TIPO_SERV[TIPOS DE SERV.],0)),"")</f>
        <v>VIAGEM</v>
      </c>
      <c r="R423" s="1">
        <f>IFERROR(INDEX(BRF_MÊS_NOTA[NUN_MÊS],MATCH(BRF_Boleto_Notas[[#This Row],[MÊS_VENC]],BRF_MÊS_NOTA[MÊS],0)),"")</f>
        <v>3</v>
      </c>
      <c r="S423" s="1" t="str">
        <f>IF(BRF_Boleto_Notas[[#This Row],[PAGO DIA]]="","",TEXT(BRF_Boleto_Notas[[#This Row],[PAGO DIA]],"AAAA"))</f>
        <v>2022</v>
      </c>
      <c r="T423" s="1" t="str">
        <f>UPPER(TEXT(BRF_Boleto_Notas[[#This Row],[PAGO DIA]],"MMM"))</f>
        <v>MAR</v>
      </c>
    </row>
    <row r="424" spans="1:20" x14ac:dyDescent="0.2">
      <c r="A424" s="3">
        <v>44624</v>
      </c>
      <c r="B424" s="1" t="s">
        <v>1534</v>
      </c>
      <c r="C424" s="1" t="s">
        <v>1867</v>
      </c>
      <c r="D424" s="1" t="s">
        <v>1531</v>
      </c>
      <c r="E424" s="1" t="s">
        <v>85</v>
      </c>
      <c r="F424" s="3">
        <v>44644</v>
      </c>
      <c r="G424" s="1" t="s">
        <v>1868</v>
      </c>
      <c r="H424" s="1">
        <v>507</v>
      </c>
      <c r="I424" s="4">
        <v>1350</v>
      </c>
      <c r="J424" s="1" t="s">
        <v>224</v>
      </c>
      <c r="K424" s="3">
        <v>44644</v>
      </c>
      <c r="L424" s="1" t="s">
        <v>1338</v>
      </c>
      <c r="M424" s="1" t="str">
        <f>TEXT(BRF_Boleto_Notas[[#This Row],[DATA ]],"AAAA")</f>
        <v>2022</v>
      </c>
      <c r="N424" s="1" t="str">
        <f>UPPER(TEXT(BRF_Boleto_Notas[[#This Row],[DATA ]],"MMM"))</f>
        <v>MAR</v>
      </c>
      <c r="O424" s="1" t="str">
        <f>TEXT(BRF_Boleto_Notas[[#This Row],[DATA VENCIMENTO]],"AAAA")</f>
        <v>2022</v>
      </c>
      <c r="P424" s="1" t="str">
        <f>UPPER(TEXT(BRF_Boleto_Notas[[#This Row],[DATA VENCIMENTO]],"MMM"))</f>
        <v>MAR</v>
      </c>
      <c r="Q424" s="1" t="str">
        <f>IFERROR(INDEX(BRF_TIPO_SERV[DESCRIÇAO],MATCH(BRF_Boleto_Notas[[#This Row],[CAT]],BRF_TIPO_SERV[TIPOS DE SERV.],0)),"")</f>
        <v>FRETE EXTRAS</v>
      </c>
      <c r="R424" s="1">
        <f>IFERROR(INDEX(BRF_MÊS_NOTA[NUN_MÊS],MATCH(BRF_Boleto_Notas[[#This Row],[MÊS_VENC]],BRF_MÊS_NOTA[MÊS],0)),"")</f>
        <v>3</v>
      </c>
      <c r="S424" s="1" t="str">
        <f>IF(BRF_Boleto_Notas[[#This Row],[PAGO DIA]]="","",TEXT(BRF_Boleto_Notas[[#This Row],[PAGO DIA]],"AAAA"))</f>
        <v>2022</v>
      </c>
      <c r="T424" s="1" t="str">
        <f>UPPER(TEXT(BRF_Boleto_Notas[[#This Row],[PAGO DIA]],"MMM"))</f>
        <v>MAR</v>
      </c>
    </row>
    <row r="425" spans="1:20" x14ac:dyDescent="0.2">
      <c r="A425" s="3">
        <v>44627</v>
      </c>
      <c r="B425" s="1" t="s">
        <v>1529</v>
      </c>
      <c r="C425" s="1" t="s">
        <v>1869</v>
      </c>
      <c r="D425" s="1" t="s">
        <v>1531</v>
      </c>
      <c r="E425" s="1" t="s">
        <v>85</v>
      </c>
      <c r="F425" s="3">
        <v>44648</v>
      </c>
      <c r="G425" s="1" t="s">
        <v>1870</v>
      </c>
      <c r="H425" s="1">
        <v>508</v>
      </c>
      <c r="I425" s="4">
        <v>3000</v>
      </c>
      <c r="J425" s="1" t="s">
        <v>224</v>
      </c>
      <c r="K425" s="3">
        <v>44648</v>
      </c>
      <c r="L425" s="1" t="s">
        <v>1338</v>
      </c>
      <c r="M425" s="1" t="str">
        <f>TEXT(BRF_Boleto_Notas[[#This Row],[DATA ]],"AAAA")</f>
        <v>2022</v>
      </c>
      <c r="N425" s="1" t="str">
        <f>UPPER(TEXT(BRF_Boleto_Notas[[#This Row],[DATA ]],"MMM"))</f>
        <v>MAR</v>
      </c>
      <c r="O425" s="1" t="str">
        <f>TEXT(BRF_Boleto_Notas[[#This Row],[DATA VENCIMENTO]],"AAAA")</f>
        <v>2022</v>
      </c>
      <c r="P425" s="1" t="str">
        <f>UPPER(TEXT(BRF_Boleto_Notas[[#This Row],[DATA VENCIMENTO]],"MMM"))</f>
        <v>MAR</v>
      </c>
      <c r="Q425" s="1" t="str">
        <f>IFERROR(INDEX(BRF_TIPO_SERV[DESCRIÇAO],MATCH(BRF_Boleto_Notas[[#This Row],[CAT]],BRF_TIPO_SERV[TIPOS DE SERV.],0)),"")</f>
        <v>VIAGEM</v>
      </c>
      <c r="R425" s="1">
        <f>IFERROR(INDEX(BRF_MÊS_NOTA[NUN_MÊS],MATCH(BRF_Boleto_Notas[[#This Row],[MÊS_VENC]],BRF_MÊS_NOTA[MÊS],0)),"")</f>
        <v>3</v>
      </c>
      <c r="S425" s="1" t="str">
        <f>IF(BRF_Boleto_Notas[[#This Row],[PAGO DIA]]="","",TEXT(BRF_Boleto_Notas[[#This Row],[PAGO DIA]],"AAAA"))</f>
        <v>2022</v>
      </c>
      <c r="T425" s="1" t="str">
        <f>UPPER(TEXT(BRF_Boleto_Notas[[#This Row],[PAGO DIA]],"MMM"))</f>
        <v>MAR</v>
      </c>
    </row>
    <row r="426" spans="1:20" x14ac:dyDescent="0.2">
      <c r="A426" s="3">
        <v>44627</v>
      </c>
      <c r="B426" s="1" t="s">
        <v>1534</v>
      </c>
      <c r="C426" s="1" t="s">
        <v>1706</v>
      </c>
      <c r="D426" s="1" t="s">
        <v>1531</v>
      </c>
      <c r="E426" s="1" t="s">
        <v>85</v>
      </c>
      <c r="F426" s="3">
        <v>44648</v>
      </c>
      <c r="G426" s="1" t="s">
        <v>1871</v>
      </c>
      <c r="H426" s="1">
        <v>509</v>
      </c>
      <c r="I426" s="4">
        <v>500</v>
      </c>
      <c r="J426" s="1" t="s">
        <v>224</v>
      </c>
      <c r="K426" s="3">
        <v>44648</v>
      </c>
      <c r="L426" s="1" t="s">
        <v>1338</v>
      </c>
      <c r="M426" s="1" t="str">
        <f>TEXT(BRF_Boleto_Notas[[#This Row],[DATA ]],"AAAA")</f>
        <v>2022</v>
      </c>
      <c r="N426" s="1" t="str">
        <f>UPPER(TEXT(BRF_Boleto_Notas[[#This Row],[DATA ]],"MMM"))</f>
        <v>MAR</v>
      </c>
      <c r="O426" s="1" t="str">
        <f>TEXT(BRF_Boleto_Notas[[#This Row],[DATA VENCIMENTO]],"AAAA")</f>
        <v>2022</v>
      </c>
      <c r="P426" s="1" t="str">
        <f>UPPER(TEXT(BRF_Boleto_Notas[[#This Row],[DATA VENCIMENTO]],"MMM"))</f>
        <v>MAR</v>
      </c>
      <c r="Q426" s="1" t="str">
        <f>IFERROR(INDEX(BRF_TIPO_SERV[DESCRIÇAO],MATCH(BRF_Boleto_Notas[[#This Row],[CAT]],BRF_TIPO_SERV[TIPOS DE SERV.],0)),"")</f>
        <v>FRETE EXTRAS</v>
      </c>
      <c r="R426" s="1">
        <f>IFERROR(INDEX(BRF_MÊS_NOTA[NUN_MÊS],MATCH(BRF_Boleto_Notas[[#This Row],[MÊS_VENC]],BRF_MÊS_NOTA[MÊS],0)),"")</f>
        <v>3</v>
      </c>
      <c r="S426" s="1" t="str">
        <f>IF(BRF_Boleto_Notas[[#This Row],[PAGO DIA]]="","",TEXT(BRF_Boleto_Notas[[#This Row],[PAGO DIA]],"AAAA"))</f>
        <v>2022</v>
      </c>
      <c r="T426" s="1" t="str">
        <f>UPPER(TEXT(BRF_Boleto_Notas[[#This Row],[PAGO DIA]],"MMM"))</f>
        <v>MAR</v>
      </c>
    </row>
    <row r="427" spans="1:20" x14ac:dyDescent="0.2">
      <c r="A427" s="3">
        <v>44624</v>
      </c>
      <c r="B427" s="1" t="s">
        <v>1534</v>
      </c>
      <c r="C427" s="1" t="s">
        <v>1872</v>
      </c>
      <c r="D427" s="1" t="s">
        <v>1531</v>
      </c>
      <c r="E427" s="1" t="s">
        <v>85</v>
      </c>
      <c r="F427" s="3">
        <v>44648</v>
      </c>
      <c r="G427" s="1" t="s">
        <v>1873</v>
      </c>
      <c r="H427" s="1">
        <v>510</v>
      </c>
      <c r="I427" s="4">
        <v>1500</v>
      </c>
      <c r="J427" s="1" t="s">
        <v>224</v>
      </c>
      <c r="K427" s="3">
        <v>44648</v>
      </c>
      <c r="L427" s="1" t="s">
        <v>1338</v>
      </c>
      <c r="M427" s="1" t="str">
        <f>TEXT(BRF_Boleto_Notas[[#This Row],[DATA ]],"AAAA")</f>
        <v>2022</v>
      </c>
      <c r="N427" s="1" t="str">
        <f>UPPER(TEXT(BRF_Boleto_Notas[[#This Row],[DATA ]],"MMM"))</f>
        <v>MAR</v>
      </c>
      <c r="O427" s="1" t="str">
        <f>TEXT(BRF_Boleto_Notas[[#This Row],[DATA VENCIMENTO]],"AAAA")</f>
        <v>2022</v>
      </c>
      <c r="P427" s="1" t="str">
        <f>UPPER(TEXT(BRF_Boleto_Notas[[#This Row],[DATA VENCIMENTO]],"MMM"))</f>
        <v>MAR</v>
      </c>
      <c r="Q427" s="1" t="str">
        <f>IFERROR(INDEX(BRF_TIPO_SERV[DESCRIÇAO],MATCH(BRF_Boleto_Notas[[#This Row],[CAT]],BRF_TIPO_SERV[TIPOS DE SERV.],0)),"")</f>
        <v>FRETE EXTRAS</v>
      </c>
      <c r="R427" s="1">
        <f>IFERROR(INDEX(BRF_MÊS_NOTA[NUN_MÊS],MATCH(BRF_Boleto_Notas[[#This Row],[MÊS_VENC]],BRF_MÊS_NOTA[MÊS],0)),"")</f>
        <v>3</v>
      </c>
      <c r="S427" s="1" t="str">
        <f>IF(BRF_Boleto_Notas[[#This Row],[PAGO DIA]]="","",TEXT(BRF_Boleto_Notas[[#This Row],[PAGO DIA]],"AAAA"))</f>
        <v>2022</v>
      </c>
      <c r="T427" s="1" t="str">
        <f>UPPER(TEXT(BRF_Boleto_Notas[[#This Row],[PAGO DIA]],"MMM"))</f>
        <v>MAR</v>
      </c>
    </row>
    <row r="428" spans="1:20" x14ac:dyDescent="0.2">
      <c r="A428" s="3">
        <v>44624</v>
      </c>
      <c r="B428" s="1" t="s">
        <v>1534</v>
      </c>
      <c r="C428" s="1" t="s">
        <v>1874</v>
      </c>
      <c r="D428" s="1" t="s">
        <v>1531</v>
      </c>
      <c r="E428" s="1" t="s">
        <v>85</v>
      </c>
      <c r="F428" s="3">
        <v>44648</v>
      </c>
      <c r="G428" s="1" t="s">
        <v>1875</v>
      </c>
      <c r="H428" s="1">
        <v>511</v>
      </c>
      <c r="I428" s="4">
        <v>800</v>
      </c>
      <c r="J428" s="1" t="s">
        <v>224</v>
      </c>
      <c r="K428" s="3">
        <v>44648</v>
      </c>
      <c r="L428" s="1" t="s">
        <v>1338</v>
      </c>
      <c r="M428" s="1" t="str">
        <f>TEXT(BRF_Boleto_Notas[[#This Row],[DATA ]],"AAAA")</f>
        <v>2022</v>
      </c>
      <c r="N428" s="1" t="str">
        <f>UPPER(TEXT(BRF_Boleto_Notas[[#This Row],[DATA ]],"MMM"))</f>
        <v>MAR</v>
      </c>
      <c r="O428" s="1" t="str">
        <f>TEXT(BRF_Boleto_Notas[[#This Row],[DATA VENCIMENTO]],"AAAA")</f>
        <v>2022</v>
      </c>
      <c r="P428" s="1" t="str">
        <f>UPPER(TEXT(BRF_Boleto_Notas[[#This Row],[DATA VENCIMENTO]],"MMM"))</f>
        <v>MAR</v>
      </c>
      <c r="Q428" s="1" t="str">
        <f>IFERROR(INDEX(BRF_TIPO_SERV[DESCRIÇAO],MATCH(BRF_Boleto_Notas[[#This Row],[CAT]],BRF_TIPO_SERV[TIPOS DE SERV.],0)),"")</f>
        <v>FRETE EXTRAS</v>
      </c>
      <c r="R428" s="1">
        <f>IFERROR(INDEX(BRF_MÊS_NOTA[NUN_MÊS],MATCH(BRF_Boleto_Notas[[#This Row],[MÊS_VENC]],BRF_MÊS_NOTA[MÊS],0)),"")</f>
        <v>3</v>
      </c>
      <c r="S428" s="1" t="str">
        <f>IF(BRF_Boleto_Notas[[#This Row],[PAGO DIA]]="","",TEXT(BRF_Boleto_Notas[[#This Row],[PAGO DIA]],"AAAA"))</f>
        <v>2022</v>
      </c>
      <c r="T428" s="1" t="str">
        <f>UPPER(TEXT(BRF_Boleto_Notas[[#This Row],[PAGO DIA]],"MMM"))</f>
        <v>MAR</v>
      </c>
    </row>
    <row r="429" spans="1:20" x14ac:dyDescent="0.2">
      <c r="A429" s="3">
        <v>44628</v>
      </c>
      <c r="B429" s="1" t="s">
        <v>1534</v>
      </c>
      <c r="C429" s="1" t="s">
        <v>1731</v>
      </c>
      <c r="D429" s="1" t="s">
        <v>1531</v>
      </c>
      <c r="E429" s="1" t="s">
        <v>85</v>
      </c>
      <c r="F429" s="3">
        <v>44648</v>
      </c>
      <c r="G429" s="1" t="s">
        <v>1876</v>
      </c>
      <c r="H429" s="1">
        <v>513</v>
      </c>
      <c r="I429" s="4">
        <v>800</v>
      </c>
      <c r="J429" s="1" t="s">
        <v>224</v>
      </c>
      <c r="K429" s="3">
        <v>44648</v>
      </c>
      <c r="L429" s="1" t="s">
        <v>1338</v>
      </c>
      <c r="M429" s="1" t="str">
        <f>TEXT(BRF_Boleto_Notas[[#This Row],[DATA ]],"AAAA")</f>
        <v>2022</v>
      </c>
      <c r="N429" s="1" t="str">
        <f>UPPER(TEXT(BRF_Boleto_Notas[[#This Row],[DATA ]],"MMM"))</f>
        <v>MAR</v>
      </c>
      <c r="O429" s="1" t="str">
        <f>TEXT(BRF_Boleto_Notas[[#This Row],[DATA VENCIMENTO]],"AAAA")</f>
        <v>2022</v>
      </c>
      <c r="P429" s="1" t="str">
        <f>UPPER(TEXT(BRF_Boleto_Notas[[#This Row],[DATA VENCIMENTO]],"MMM"))</f>
        <v>MAR</v>
      </c>
      <c r="Q429" s="1" t="str">
        <f>IFERROR(INDEX(BRF_TIPO_SERV[DESCRIÇAO],MATCH(BRF_Boleto_Notas[[#This Row],[CAT]],BRF_TIPO_SERV[TIPOS DE SERV.],0)),"")</f>
        <v>FRETE EXTRAS</v>
      </c>
      <c r="R429" s="1">
        <f>IFERROR(INDEX(BRF_MÊS_NOTA[NUN_MÊS],MATCH(BRF_Boleto_Notas[[#This Row],[MÊS_VENC]],BRF_MÊS_NOTA[MÊS],0)),"")</f>
        <v>3</v>
      </c>
      <c r="S429" s="1" t="str">
        <f>IF(BRF_Boleto_Notas[[#This Row],[PAGO DIA]]="","",TEXT(BRF_Boleto_Notas[[#This Row],[PAGO DIA]],"AAAA"))</f>
        <v>2022</v>
      </c>
      <c r="T429" s="1" t="str">
        <f>UPPER(TEXT(BRF_Boleto_Notas[[#This Row],[PAGO DIA]],"MMM"))</f>
        <v>MAR</v>
      </c>
    </row>
    <row r="430" spans="1:20" x14ac:dyDescent="0.2">
      <c r="A430" s="3">
        <v>44629</v>
      </c>
      <c r="B430" s="1" t="s">
        <v>1534</v>
      </c>
      <c r="C430" s="1" t="s">
        <v>1680</v>
      </c>
      <c r="D430" s="1" t="s">
        <v>1531</v>
      </c>
      <c r="E430" s="1" t="s">
        <v>85</v>
      </c>
      <c r="F430" s="3">
        <v>44649</v>
      </c>
      <c r="G430" s="1" t="s">
        <v>1877</v>
      </c>
      <c r="H430" s="1">
        <v>514</v>
      </c>
      <c r="I430" s="4">
        <v>1100</v>
      </c>
      <c r="J430" s="1" t="s">
        <v>224</v>
      </c>
      <c r="K430" s="3">
        <v>44649</v>
      </c>
      <c r="L430" s="1" t="s">
        <v>1338</v>
      </c>
      <c r="M430" s="1" t="str">
        <f>TEXT(BRF_Boleto_Notas[[#This Row],[DATA ]],"AAAA")</f>
        <v>2022</v>
      </c>
      <c r="N430" s="1" t="str">
        <f>UPPER(TEXT(BRF_Boleto_Notas[[#This Row],[DATA ]],"MMM"))</f>
        <v>MAR</v>
      </c>
      <c r="O430" s="1" t="str">
        <f>TEXT(BRF_Boleto_Notas[[#This Row],[DATA VENCIMENTO]],"AAAA")</f>
        <v>2022</v>
      </c>
      <c r="P430" s="1" t="str">
        <f>UPPER(TEXT(BRF_Boleto_Notas[[#This Row],[DATA VENCIMENTO]],"MMM"))</f>
        <v>MAR</v>
      </c>
      <c r="Q430" s="1" t="str">
        <f>IFERROR(INDEX(BRF_TIPO_SERV[DESCRIÇAO],MATCH(BRF_Boleto_Notas[[#This Row],[CAT]],BRF_TIPO_SERV[TIPOS DE SERV.],0)),"")</f>
        <v>FRETE EXTRAS</v>
      </c>
      <c r="R430" s="1">
        <f>IFERROR(INDEX(BRF_MÊS_NOTA[NUN_MÊS],MATCH(BRF_Boleto_Notas[[#This Row],[MÊS_VENC]],BRF_MÊS_NOTA[MÊS],0)),"")</f>
        <v>3</v>
      </c>
      <c r="S430" s="1" t="str">
        <f>IF(BRF_Boleto_Notas[[#This Row],[PAGO DIA]]="","",TEXT(BRF_Boleto_Notas[[#This Row],[PAGO DIA]],"AAAA"))</f>
        <v>2022</v>
      </c>
      <c r="T430" s="1" t="str">
        <f>UPPER(TEXT(BRF_Boleto_Notas[[#This Row],[PAGO DIA]],"MMM"))</f>
        <v>MAR</v>
      </c>
    </row>
    <row r="431" spans="1:20" x14ac:dyDescent="0.2">
      <c r="A431" s="3">
        <v>44629</v>
      </c>
      <c r="B431" s="1" t="s">
        <v>1534</v>
      </c>
      <c r="C431" s="1" t="s">
        <v>1706</v>
      </c>
      <c r="D431" s="1" t="s">
        <v>1531</v>
      </c>
      <c r="E431" s="1" t="s">
        <v>85</v>
      </c>
      <c r="F431" s="3">
        <v>44650</v>
      </c>
      <c r="G431" s="1" t="s">
        <v>1878</v>
      </c>
      <c r="H431" s="1">
        <v>515</v>
      </c>
      <c r="I431" s="4">
        <v>500</v>
      </c>
      <c r="J431" s="1" t="s">
        <v>224</v>
      </c>
      <c r="K431" s="3">
        <v>44650</v>
      </c>
      <c r="L431" s="1" t="s">
        <v>1338</v>
      </c>
      <c r="M431" s="1" t="str">
        <f>TEXT(BRF_Boleto_Notas[[#This Row],[DATA ]],"AAAA")</f>
        <v>2022</v>
      </c>
      <c r="N431" s="1" t="str">
        <f>UPPER(TEXT(BRF_Boleto_Notas[[#This Row],[DATA ]],"MMM"))</f>
        <v>MAR</v>
      </c>
      <c r="O431" s="1" t="str">
        <f>TEXT(BRF_Boleto_Notas[[#This Row],[DATA VENCIMENTO]],"AAAA")</f>
        <v>2022</v>
      </c>
      <c r="P431" s="1" t="str">
        <f>UPPER(TEXT(BRF_Boleto_Notas[[#This Row],[DATA VENCIMENTO]],"MMM"))</f>
        <v>MAR</v>
      </c>
      <c r="Q431" s="1" t="str">
        <f>IFERROR(INDEX(BRF_TIPO_SERV[DESCRIÇAO],MATCH(BRF_Boleto_Notas[[#This Row],[CAT]],BRF_TIPO_SERV[TIPOS DE SERV.],0)),"")</f>
        <v>FRETE EXTRAS</v>
      </c>
      <c r="R431" s="1">
        <f>IFERROR(INDEX(BRF_MÊS_NOTA[NUN_MÊS],MATCH(BRF_Boleto_Notas[[#This Row],[MÊS_VENC]],BRF_MÊS_NOTA[MÊS],0)),"")</f>
        <v>3</v>
      </c>
      <c r="S431" s="1" t="str">
        <f>IF(BRF_Boleto_Notas[[#This Row],[PAGO DIA]]="","",TEXT(BRF_Boleto_Notas[[#This Row],[PAGO DIA]],"AAAA"))</f>
        <v>2022</v>
      </c>
      <c r="T431" s="1" t="str">
        <f>UPPER(TEXT(BRF_Boleto_Notas[[#This Row],[PAGO DIA]],"MMM"))</f>
        <v>MAR</v>
      </c>
    </row>
    <row r="432" spans="1:20" x14ac:dyDescent="0.2">
      <c r="A432" s="3">
        <v>44630</v>
      </c>
      <c r="B432" s="1" t="s">
        <v>1534</v>
      </c>
      <c r="C432" s="1" t="s">
        <v>1879</v>
      </c>
      <c r="D432" s="1" t="s">
        <v>1531</v>
      </c>
      <c r="E432" s="1" t="s">
        <v>85</v>
      </c>
      <c r="F432" s="3">
        <v>44650</v>
      </c>
      <c r="G432" s="1" t="s">
        <v>1880</v>
      </c>
      <c r="H432" s="1">
        <v>516</v>
      </c>
      <c r="I432" s="4">
        <v>900</v>
      </c>
      <c r="J432" s="1" t="s">
        <v>224</v>
      </c>
      <c r="K432" s="3">
        <v>44650</v>
      </c>
      <c r="L432" s="1" t="s">
        <v>1338</v>
      </c>
      <c r="M432" s="1" t="str">
        <f>TEXT(BRF_Boleto_Notas[[#This Row],[DATA ]],"AAAA")</f>
        <v>2022</v>
      </c>
      <c r="N432" s="1" t="str">
        <f>UPPER(TEXT(BRF_Boleto_Notas[[#This Row],[DATA ]],"MMM"))</f>
        <v>MAR</v>
      </c>
      <c r="O432" s="1" t="str">
        <f>TEXT(BRF_Boleto_Notas[[#This Row],[DATA VENCIMENTO]],"AAAA")</f>
        <v>2022</v>
      </c>
      <c r="P432" s="1" t="str">
        <f>UPPER(TEXT(BRF_Boleto_Notas[[#This Row],[DATA VENCIMENTO]],"MMM"))</f>
        <v>MAR</v>
      </c>
      <c r="Q432" s="1" t="str">
        <f>IFERROR(INDEX(BRF_TIPO_SERV[DESCRIÇAO],MATCH(BRF_Boleto_Notas[[#This Row],[CAT]],BRF_TIPO_SERV[TIPOS DE SERV.],0)),"")</f>
        <v>FRETE EXTRAS</v>
      </c>
      <c r="R432" s="1">
        <f>IFERROR(INDEX(BRF_MÊS_NOTA[NUN_MÊS],MATCH(BRF_Boleto_Notas[[#This Row],[MÊS_VENC]],BRF_MÊS_NOTA[MÊS],0)),"")</f>
        <v>3</v>
      </c>
      <c r="S432" s="1" t="str">
        <f>IF(BRF_Boleto_Notas[[#This Row],[PAGO DIA]]="","",TEXT(BRF_Boleto_Notas[[#This Row],[PAGO DIA]],"AAAA"))</f>
        <v>2022</v>
      </c>
      <c r="T432" s="1" t="str">
        <f>UPPER(TEXT(BRF_Boleto_Notas[[#This Row],[PAGO DIA]],"MMM"))</f>
        <v>MAR</v>
      </c>
    </row>
    <row r="433" spans="1:20" x14ac:dyDescent="0.2">
      <c r="A433" s="3">
        <v>44630</v>
      </c>
      <c r="B433" s="1" t="s">
        <v>1529</v>
      </c>
      <c r="C433" s="1" t="s">
        <v>2929</v>
      </c>
      <c r="D433" s="1" t="s">
        <v>1531</v>
      </c>
      <c r="E433" s="1" t="s">
        <v>114</v>
      </c>
      <c r="F433" s="3">
        <v>44650</v>
      </c>
      <c r="G433" s="1" t="s">
        <v>1881</v>
      </c>
      <c r="H433" s="1">
        <v>517</v>
      </c>
      <c r="I433" s="4">
        <v>4800</v>
      </c>
      <c r="J433" s="1" t="s">
        <v>224</v>
      </c>
      <c r="K433" s="3">
        <v>44650</v>
      </c>
      <c r="L433" s="1" t="s">
        <v>1338</v>
      </c>
      <c r="M433" s="1" t="str">
        <f>TEXT(BRF_Boleto_Notas[[#This Row],[DATA ]],"AAAA")</f>
        <v>2022</v>
      </c>
      <c r="N433" s="1" t="str">
        <f>UPPER(TEXT(BRF_Boleto_Notas[[#This Row],[DATA ]],"MMM"))</f>
        <v>MAR</v>
      </c>
      <c r="O433" s="1" t="str">
        <f>TEXT(BRF_Boleto_Notas[[#This Row],[DATA VENCIMENTO]],"AAAA")</f>
        <v>2022</v>
      </c>
      <c r="P433" s="1" t="str">
        <f>UPPER(TEXT(BRF_Boleto_Notas[[#This Row],[DATA VENCIMENTO]],"MMM"))</f>
        <v>MAR</v>
      </c>
      <c r="Q433" s="1" t="str">
        <f>IFERROR(INDEX(BRF_TIPO_SERV[DESCRIÇAO],MATCH(BRF_Boleto_Notas[[#This Row],[CAT]],BRF_TIPO_SERV[TIPOS DE SERV.],0)),"")</f>
        <v>VIAGEM</v>
      </c>
      <c r="R433" s="1">
        <f>IFERROR(INDEX(BRF_MÊS_NOTA[NUN_MÊS],MATCH(BRF_Boleto_Notas[[#This Row],[MÊS_VENC]],BRF_MÊS_NOTA[MÊS],0)),"")</f>
        <v>3</v>
      </c>
      <c r="S433" s="1" t="str">
        <f>IF(BRF_Boleto_Notas[[#This Row],[PAGO DIA]]="","",TEXT(BRF_Boleto_Notas[[#This Row],[PAGO DIA]],"AAAA"))</f>
        <v>2022</v>
      </c>
      <c r="T433" s="1" t="str">
        <f>UPPER(TEXT(BRF_Boleto_Notas[[#This Row],[PAGO DIA]],"MMM"))</f>
        <v>MAR</v>
      </c>
    </row>
    <row r="434" spans="1:20" x14ac:dyDescent="0.2">
      <c r="A434" s="3">
        <v>44630</v>
      </c>
      <c r="B434" s="1" t="s">
        <v>1534</v>
      </c>
      <c r="C434" s="1" t="s">
        <v>1706</v>
      </c>
      <c r="D434" s="1" t="s">
        <v>1531</v>
      </c>
      <c r="E434" s="1" t="s">
        <v>85</v>
      </c>
      <c r="F434" s="3">
        <v>44650</v>
      </c>
      <c r="G434" s="1" t="s">
        <v>1882</v>
      </c>
      <c r="H434" s="1">
        <v>518</v>
      </c>
      <c r="I434" s="4">
        <v>500</v>
      </c>
      <c r="J434" s="1" t="s">
        <v>224</v>
      </c>
      <c r="K434" s="3">
        <v>44650</v>
      </c>
      <c r="L434" s="1" t="s">
        <v>1338</v>
      </c>
      <c r="M434" s="1" t="str">
        <f>TEXT(BRF_Boleto_Notas[[#This Row],[DATA ]],"AAAA")</f>
        <v>2022</v>
      </c>
      <c r="N434" s="1" t="str">
        <f>UPPER(TEXT(BRF_Boleto_Notas[[#This Row],[DATA ]],"MMM"))</f>
        <v>MAR</v>
      </c>
      <c r="O434" s="1" t="str">
        <f>TEXT(BRF_Boleto_Notas[[#This Row],[DATA VENCIMENTO]],"AAAA")</f>
        <v>2022</v>
      </c>
      <c r="P434" s="1" t="str">
        <f>UPPER(TEXT(BRF_Boleto_Notas[[#This Row],[DATA VENCIMENTO]],"MMM"))</f>
        <v>MAR</v>
      </c>
      <c r="Q434" s="1" t="str">
        <f>IFERROR(INDEX(BRF_TIPO_SERV[DESCRIÇAO],MATCH(BRF_Boleto_Notas[[#This Row],[CAT]],BRF_TIPO_SERV[TIPOS DE SERV.],0)),"")</f>
        <v>FRETE EXTRAS</v>
      </c>
      <c r="R434" s="1">
        <f>IFERROR(INDEX(BRF_MÊS_NOTA[NUN_MÊS],MATCH(BRF_Boleto_Notas[[#This Row],[MÊS_VENC]],BRF_MÊS_NOTA[MÊS],0)),"")</f>
        <v>3</v>
      </c>
      <c r="S434" s="1" t="str">
        <f>IF(BRF_Boleto_Notas[[#This Row],[PAGO DIA]]="","",TEXT(BRF_Boleto_Notas[[#This Row],[PAGO DIA]],"AAAA"))</f>
        <v>2022</v>
      </c>
      <c r="T434" s="1" t="str">
        <f>UPPER(TEXT(BRF_Boleto_Notas[[#This Row],[PAGO DIA]],"MMM"))</f>
        <v>MAR</v>
      </c>
    </row>
    <row r="435" spans="1:20" x14ac:dyDescent="0.2">
      <c r="A435" s="3">
        <v>44634</v>
      </c>
      <c r="B435" s="1" t="s">
        <v>1529</v>
      </c>
      <c r="C435" s="1" t="s">
        <v>1869</v>
      </c>
      <c r="D435" s="1" t="s">
        <v>1531</v>
      </c>
      <c r="E435" s="1" t="s">
        <v>85</v>
      </c>
      <c r="F435" s="3">
        <v>44655</v>
      </c>
      <c r="G435" s="1" t="s">
        <v>1883</v>
      </c>
      <c r="H435" s="1">
        <v>519</v>
      </c>
      <c r="I435" s="4">
        <v>3500</v>
      </c>
      <c r="J435" s="1" t="s">
        <v>224</v>
      </c>
      <c r="K435" s="3">
        <v>44655</v>
      </c>
      <c r="L435" s="1" t="s">
        <v>1338</v>
      </c>
      <c r="M435" s="1" t="str">
        <f>TEXT(BRF_Boleto_Notas[[#This Row],[DATA ]],"AAAA")</f>
        <v>2022</v>
      </c>
      <c r="N435" s="1" t="str">
        <f>UPPER(TEXT(BRF_Boleto_Notas[[#This Row],[DATA ]],"MMM"))</f>
        <v>MAR</v>
      </c>
      <c r="O435" s="1" t="str">
        <f>TEXT(BRF_Boleto_Notas[[#This Row],[DATA VENCIMENTO]],"AAAA")</f>
        <v>2022</v>
      </c>
      <c r="P435" s="1" t="str">
        <f>UPPER(TEXT(BRF_Boleto_Notas[[#This Row],[DATA VENCIMENTO]],"MMM"))</f>
        <v>ABR</v>
      </c>
      <c r="Q435" s="1" t="str">
        <f>IFERROR(INDEX(BRF_TIPO_SERV[DESCRIÇAO],MATCH(BRF_Boleto_Notas[[#This Row],[CAT]],BRF_TIPO_SERV[TIPOS DE SERV.],0)),"")</f>
        <v>VIAGEM</v>
      </c>
      <c r="R435" s="1">
        <f>IFERROR(INDEX(BRF_MÊS_NOTA[NUN_MÊS],MATCH(BRF_Boleto_Notas[[#This Row],[MÊS_VENC]],BRF_MÊS_NOTA[MÊS],0)),"")</f>
        <v>4</v>
      </c>
      <c r="S435" s="1" t="str">
        <f>IF(BRF_Boleto_Notas[[#This Row],[PAGO DIA]]="","",TEXT(BRF_Boleto_Notas[[#This Row],[PAGO DIA]],"AAAA"))</f>
        <v>2022</v>
      </c>
      <c r="T435" s="1" t="str">
        <f>UPPER(TEXT(BRF_Boleto_Notas[[#This Row],[PAGO DIA]],"MMM"))</f>
        <v>ABR</v>
      </c>
    </row>
    <row r="436" spans="1:20" x14ac:dyDescent="0.2">
      <c r="A436" s="3">
        <v>44634</v>
      </c>
      <c r="B436" s="1" t="s">
        <v>1534</v>
      </c>
      <c r="C436" s="1" t="s">
        <v>1884</v>
      </c>
      <c r="D436" s="1" t="s">
        <v>1531</v>
      </c>
      <c r="E436" s="1" t="s">
        <v>85</v>
      </c>
      <c r="F436" s="3">
        <v>44655</v>
      </c>
      <c r="G436" s="1" t="s">
        <v>1885</v>
      </c>
      <c r="H436" s="1">
        <v>520</v>
      </c>
      <c r="I436" s="4">
        <v>1200</v>
      </c>
      <c r="J436" s="1" t="s">
        <v>224</v>
      </c>
      <c r="K436" s="3">
        <v>44655</v>
      </c>
      <c r="L436" s="1" t="s">
        <v>1338</v>
      </c>
      <c r="M436" s="1" t="str">
        <f>TEXT(BRF_Boleto_Notas[[#This Row],[DATA ]],"AAAA")</f>
        <v>2022</v>
      </c>
      <c r="N436" s="1" t="str">
        <f>UPPER(TEXT(BRF_Boleto_Notas[[#This Row],[DATA ]],"MMM"))</f>
        <v>MAR</v>
      </c>
      <c r="O436" s="1" t="str">
        <f>TEXT(BRF_Boleto_Notas[[#This Row],[DATA VENCIMENTO]],"AAAA")</f>
        <v>2022</v>
      </c>
      <c r="P436" s="1" t="str">
        <f>UPPER(TEXT(BRF_Boleto_Notas[[#This Row],[DATA VENCIMENTO]],"MMM"))</f>
        <v>ABR</v>
      </c>
      <c r="Q436" s="1" t="str">
        <f>IFERROR(INDEX(BRF_TIPO_SERV[DESCRIÇAO],MATCH(BRF_Boleto_Notas[[#This Row],[CAT]],BRF_TIPO_SERV[TIPOS DE SERV.],0)),"")</f>
        <v>FRETE EXTRAS</v>
      </c>
      <c r="R436" s="1">
        <f>IFERROR(INDEX(BRF_MÊS_NOTA[NUN_MÊS],MATCH(BRF_Boleto_Notas[[#This Row],[MÊS_VENC]],BRF_MÊS_NOTA[MÊS],0)),"")</f>
        <v>4</v>
      </c>
      <c r="S436" s="1" t="str">
        <f>IF(BRF_Boleto_Notas[[#This Row],[PAGO DIA]]="","",TEXT(BRF_Boleto_Notas[[#This Row],[PAGO DIA]],"AAAA"))</f>
        <v>2022</v>
      </c>
      <c r="T436" s="1" t="str">
        <f>UPPER(TEXT(BRF_Boleto_Notas[[#This Row],[PAGO DIA]],"MMM"))</f>
        <v>ABR</v>
      </c>
    </row>
    <row r="437" spans="1:20" x14ac:dyDescent="0.2">
      <c r="A437" s="3">
        <v>44634</v>
      </c>
      <c r="B437" s="1" t="s">
        <v>1534</v>
      </c>
      <c r="C437" s="1" t="s">
        <v>1742</v>
      </c>
      <c r="D437" s="1" t="s">
        <v>1531</v>
      </c>
      <c r="E437" s="1" t="s">
        <v>85</v>
      </c>
      <c r="F437" s="3">
        <v>44655</v>
      </c>
      <c r="G437" s="1" t="s">
        <v>1886</v>
      </c>
      <c r="H437" s="1">
        <v>521</v>
      </c>
      <c r="I437" s="4">
        <v>500</v>
      </c>
      <c r="J437" s="1" t="s">
        <v>224</v>
      </c>
      <c r="K437" s="3">
        <v>44655</v>
      </c>
      <c r="L437" s="1" t="s">
        <v>1338</v>
      </c>
      <c r="M437" s="1" t="str">
        <f>TEXT(BRF_Boleto_Notas[[#This Row],[DATA ]],"AAAA")</f>
        <v>2022</v>
      </c>
      <c r="N437" s="1" t="str">
        <f>UPPER(TEXT(BRF_Boleto_Notas[[#This Row],[DATA ]],"MMM"))</f>
        <v>MAR</v>
      </c>
      <c r="O437" s="1" t="str">
        <f>TEXT(BRF_Boleto_Notas[[#This Row],[DATA VENCIMENTO]],"AAAA")</f>
        <v>2022</v>
      </c>
      <c r="P437" s="1" t="str">
        <f>UPPER(TEXT(BRF_Boleto_Notas[[#This Row],[DATA VENCIMENTO]],"MMM"))</f>
        <v>ABR</v>
      </c>
      <c r="Q437" s="1" t="str">
        <f>IFERROR(INDEX(BRF_TIPO_SERV[DESCRIÇAO],MATCH(BRF_Boleto_Notas[[#This Row],[CAT]],BRF_TIPO_SERV[TIPOS DE SERV.],0)),"")</f>
        <v>FRETE EXTRAS</v>
      </c>
      <c r="R437" s="1">
        <f>IFERROR(INDEX(BRF_MÊS_NOTA[NUN_MÊS],MATCH(BRF_Boleto_Notas[[#This Row],[MÊS_VENC]],BRF_MÊS_NOTA[MÊS],0)),"")</f>
        <v>4</v>
      </c>
      <c r="S437" s="1" t="str">
        <f>IF(BRF_Boleto_Notas[[#This Row],[PAGO DIA]]="","",TEXT(BRF_Boleto_Notas[[#This Row],[PAGO DIA]],"AAAA"))</f>
        <v>2022</v>
      </c>
      <c r="T437" s="1" t="str">
        <f>UPPER(TEXT(BRF_Boleto_Notas[[#This Row],[PAGO DIA]],"MMM"))</f>
        <v>ABR</v>
      </c>
    </row>
    <row r="438" spans="1:20" x14ac:dyDescent="0.2">
      <c r="A438" s="3">
        <v>44634</v>
      </c>
      <c r="B438" s="1" t="s">
        <v>1534</v>
      </c>
      <c r="C438" s="1" t="s">
        <v>1747</v>
      </c>
      <c r="D438" s="1" t="s">
        <v>1531</v>
      </c>
      <c r="E438" s="1" t="s">
        <v>85</v>
      </c>
      <c r="F438" s="3">
        <v>44655</v>
      </c>
      <c r="G438" s="1" t="s">
        <v>1887</v>
      </c>
      <c r="H438" s="1">
        <v>522</v>
      </c>
      <c r="I438" s="4">
        <v>1100</v>
      </c>
      <c r="J438" s="1" t="s">
        <v>224</v>
      </c>
      <c r="K438" s="3">
        <v>44655</v>
      </c>
      <c r="L438" s="1" t="s">
        <v>1338</v>
      </c>
      <c r="M438" s="1" t="str">
        <f>TEXT(BRF_Boleto_Notas[[#This Row],[DATA ]],"AAAA")</f>
        <v>2022</v>
      </c>
      <c r="N438" s="1" t="str">
        <f>UPPER(TEXT(BRF_Boleto_Notas[[#This Row],[DATA ]],"MMM"))</f>
        <v>MAR</v>
      </c>
      <c r="O438" s="1" t="str">
        <f>TEXT(BRF_Boleto_Notas[[#This Row],[DATA VENCIMENTO]],"AAAA")</f>
        <v>2022</v>
      </c>
      <c r="P438" s="1" t="str">
        <f>UPPER(TEXT(BRF_Boleto_Notas[[#This Row],[DATA VENCIMENTO]],"MMM"))</f>
        <v>ABR</v>
      </c>
      <c r="Q438" s="1" t="str">
        <f>IFERROR(INDEX(BRF_TIPO_SERV[DESCRIÇAO],MATCH(BRF_Boleto_Notas[[#This Row],[CAT]],BRF_TIPO_SERV[TIPOS DE SERV.],0)),"")</f>
        <v>FRETE EXTRAS</v>
      </c>
      <c r="R438" s="1">
        <f>IFERROR(INDEX(BRF_MÊS_NOTA[NUN_MÊS],MATCH(BRF_Boleto_Notas[[#This Row],[MÊS_VENC]],BRF_MÊS_NOTA[MÊS],0)),"")</f>
        <v>4</v>
      </c>
      <c r="S438" s="1" t="str">
        <f>IF(BRF_Boleto_Notas[[#This Row],[PAGO DIA]]="","",TEXT(BRF_Boleto_Notas[[#This Row],[PAGO DIA]],"AAAA"))</f>
        <v>2022</v>
      </c>
      <c r="T438" s="1" t="str">
        <f>UPPER(TEXT(BRF_Boleto_Notas[[#This Row],[PAGO DIA]],"MMM"))</f>
        <v>ABR</v>
      </c>
    </row>
    <row r="439" spans="1:20" x14ac:dyDescent="0.2">
      <c r="A439" s="3">
        <v>44634</v>
      </c>
      <c r="B439" s="1" t="s">
        <v>1534</v>
      </c>
      <c r="C439" s="1" t="s">
        <v>1742</v>
      </c>
      <c r="D439" s="1" t="s">
        <v>1531</v>
      </c>
      <c r="E439" s="1" t="s">
        <v>85</v>
      </c>
      <c r="F439" s="3">
        <v>44655</v>
      </c>
      <c r="G439" s="1" t="s">
        <v>1888</v>
      </c>
      <c r="H439" s="1">
        <v>524</v>
      </c>
      <c r="I439" s="4">
        <v>500</v>
      </c>
      <c r="J439" s="1" t="s">
        <v>224</v>
      </c>
      <c r="K439" s="3">
        <v>44655</v>
      </c>
      <c r="L439" s="1" t="s">
        <v>1338</v>
      </c>
      <c r="M439" s="1" t="str">
        <f>TEXT(BRF_Boleto_Notas[[#This Row],[DATA ]],"AAAA")</f>
        <v>2022</v>
      </c>
      <c r="N439" s="1" t="str">
        <f>UPPER(TEXT(BRF_Boleto_Notas[[#This Row],[DATA ]],"MMM"))</f>
        <v>MAR</v>
      </c>
      <c r="O439" s="1" t="str">
        <f>TEXT(BRF_Boleto_Notas[[#This Row],[DATA VENCIMENTO]],"AAAA")</f>
        <v>2022</v>
      </c>
      <c r="P439" s="1" t="str">
        <f>UPPER(TEXT(BRF_Boleto_Notas[[#This Row],[DATA VENCIMENTO]],"MMM"))</f>
        <v>ABR</v>
      </c>
      <c r="Q439" s="1" t="str">
        <f>IFERROR(INDEX(BRF_TIPO_SERV[DESCRIÇAO],MATCH(BRF_Boleto_Notas[[#This Row],[CAT]],BRF_TIPO_SERV[TIPOS DE SERV.],0)),"")</f>
        <v>FRETE EXTRAS</v>
      </c>
      <c r="R439" s="1">
        <f>IFERROR(INDEX(BRF_MÊS_NOTA[NUN_MÊS],MATCH(BRF_Boleto_Notas[[#This Row],[MÊS_VENC]],BRF_MÊS_NOTA[MÊS],0)),"")</f>
        <v>4</v>
      </c>
      <c r="S439" s="1" t="str">
        <f>IF(BRF_Boleto_Notas[[#This Row],[PAGO DIA]]="","",TEXT(BRF_Boleto_Notas[[#This Row],[PAGO DIA]],"AAAA"))</f>
        <v>2022</v>
      </c>
      <c r="T439" s="1" t="str">
        <f>UPPER(TEXT(BRF_Boleto_Notas[[#This Row],[PAGO DIA]],"MMM"))</f>
        <v>ABR</v>
      </c>
    </row>
    <row r="440" spans="1:20" x14ac:dyDescent="0.2">
      <c r="A440" s="3">
        <v>44635</v>
      </c>
      <c r="B440" s="1" t="s">
        <v>1534</v>
      </c>
      <c r="C440" s="1" t="s">
        <v>1889</v>
      </c>
      <c r="D440" s="1" t="s">
        <v>1531</v>
      </c>
      <c r="E440" s="1" t="s">
        <v>85</v>
      </c>
      <c r="F440" s="3">
        <v>44656</v>
      </c>
      <c r="G440" s="1" t="s">
        <v>1890</v>
      </c>
      <c r="H440" s="1">
        <v>525</v>
      </c>
      <c r="I440" s="4">
        <v>1950</v>
      </c>
      <c r="J440" s="1" t="s">
        <v>224</v>
      </c>
      <c r="K440" s="3">
        <v>44656</v>
      </c>
      <c r="L440" s="1" t="s">
        <v>1338</v>
      </c>
      <c r="M440" s="1" t="str">
        <f>TEXT(BRF_Boleto_Notas[[#This Row],[DATA ]],"AAAA")</f>
        <v>2022</v>
      </c>
      <c r="N440" s="1" t="str">
        <f>UPPER(TEXT(BRF_Boleto_Notas[[#This Row],[DATA ]],"MMM"))</f>
        <v>MAR</v>
      </c>
      <c r="O440" s="1" t="str">
        <f>TEXT(BRF_Boleto_Notas[[#This Row],[DATA VENCIMENTO]],"AAAA")</f>
        <v>2022</v>
      </c>
      <c r="P440" s="1" t="str">
        <f>UPPER(TEXT(BRF_Boleto_Notas[[#This Row],[DATA VENCIMENTO]],"MMM"))</f>
        <v>ABR</v>
      </c>
      <c r="Q440" s="1" t="str">
        <f>IFERROR(INDEX(BRF_TIPO_SERV[DESCRIÇAO],MATCH(BRF_Boleto_Notas[[#This Row],[CAT]],BRF_TIPO_SERV[TIPOS DE SERV.],0)),"")</f>
        <v>FRETE EXTRAS</v>
      </c>
      <c r="R440" s="1">
        <f>IFERROR(INDEX(BRF_MÊS_NOTA[NUN_MÊS],MATCH(BRF_Boleto_Notas[[#This Row],[MÊS_VENC]],BRF_MÊS_NOTA[MÊS],0)),"")</f>
        <v>4</v>
      </c>
      <c r="S440" s="1" t="str">
        <f>IF(BRF_Boleto_Notas[[#This Row],[PAGO DIA]]="","",TEXT(BRF_Boleto_Notas[[#This Row],[PAGO DIA]],"AAAA"))</f>
        <v>2022</v>
      </c>
      <c r="T440" s="1" t="str">
        <f>UPPER(TEXT(BRF_Boleto_Notas[[#This Row],[PAGO DIA]],"MMM"))</f>
        <v>ABR</v>
      </c>
    </row>
    <row r="441" spans="1:20" x14ac:dyDescent="0.2">
      <c r="A441" s="3">
        <v>44635</v>
      </c>
      <c r="B441" s="1" t="s">
        <v>1529</v>
      </c>
      <c r="C441" s="1" t="s">
        <v>1891</v>
      </c>
      <c r="D441" s="1" t="s">
        <v>1531</v>
      </c>
      <c r="E441" s="1" t="s">
        <v>85</v>
      </c>
      <c r="F441" s="3">
        <v>44656</v>
      </c>
      <c r="G441" s="1" t="s">
        <v>1892</v>
      </c>
      <c r="H441" s="1">
        <v>526</v>
      </c>
      <c r="I441" s="4">
        <v>2200</v>
      </c>
      <c r="J441" s="1" t="s">
        <v>224</v>
      </c>
      <c r="K441" s="3">
        <v>44656</v>
      </c>
      <c r="L441" s="1" t="s">
        <v>1338</v>
      </c>
      <c r="M441" s="1" t="str">
        <f>TEXT(BRF_Boleto_Notas[[#This Row],[DATA ]],"AAAA")</f>
        <v>2022</v>
      </c>
      <c r="N441" s="1" t="str">
        <f>UPPER(TEXT(BRF_Boleto_Notas[[#This Row],[DATA ]],"MMM"))</f>
        <v>MAR</v>
      </c>
      <c r="O441" s="1" t="str">
        <f>TEXT(BRF_Boleto_Notas[[#This Row],[DATA VENCIMENTO]],"AAAA")</f>
        <v>2022</v>
      </c>
      <c r="P441" s="1" t="str">
        <f>UPPER(TEXT(BRF_Boleto_Notas[[#This Row],[DATA VENCIMENTO]],"MMM"))</f>
        <v>ABR</v>
      </c>
      <c r="Q441" s="1" t="str">
        <f>IFERROR(INDEX(BRF_TIPO_SERV[DESCRIÇAO],MATCH(BRF_Boleto_Notas[[#This Row],[CAT]],BRF_TIPO_SERV[TIPOS DE SERV.],0)),"")</f>
        <v>VIAGEM</v>
      </c>
      <c r="R441" s="1">
        <f>IFERROR(INDEX(BRF_MÊS_NOTA[NUN_MÊS],MATCH(BRF_Boleto_Notas[[#This Row],[MÊS_VENC]],BRF_MÊS_NOTA[MÊS],0)),"")</f>
        <v>4</v>
      </c>
      <c r="S441" s="1" t="str">
        <f>IF(BRF_Boleto_Notas[[#This Row],[PAGO DIA]]="","",TEXT(BRF_Boleto_Notas[[#This Row],[PAGO DIA]],"AAAA"))</f>
        <v>2022</v>
      </c>
      <c r="T441" s="1" t="str">
        <f>UPPER(TEXT(BRF_Boleto_Notas[[#This Row],[PAGO DIA]],"MMM"))</f>
        <v>ABR</v>
      </c>
    </row>
    <row r="442" spans="1:20" x14ac:dyDescent="0.2">
      <c r="A442" s="3">
        <v>44635</v>
      </c>
      <c r="B442" s="1" t="s">
        <v>1534</v>
      </c>
      <c r="C442" s="1" t="s">
        <v>1747</v>
      </c>
      <c r="D442" s="1" t="s">
        <v>1531</v>
      </c>
      <c r="E442" s="1" t="s">
        <v>85</v>
      </c>
      <c r="F442" s="3">
        <v>44656</v>
      </c>
      <c r="G442" s="1" t="s">
        <v>1893</v>
      </c>
      <c r="H442" s="1">
        <v>527</v>
      </c>
      <c r="I442" s="4">
        <v>1100</v>
      </c>
      <c r="J442" s="1" t="s">
        <v>224</v>
      </c>
      <c r="K442" s="3">
        <v>44656</v>
      </c>
      <c r="L442" s="1" t="s">
        <v>1338</v>
      </c>
      <c r="M442" s="1" t="str">
        <f>TEXT(BRF_Boleto_Notas[[#This Row],[DATA ]],"AAAA")</f>
        <v>2022</v>
      </c>
      <c r="N442" s="1" t="str">
        <f>UPPER(TEXT(BRF_Boleto_Notas[[#This Row],[DATA ]],"MMM"))</f>
        <v>MAR</v>
      </c>
      <c r="O442" s="1" t="str">
        <f>TEXT(BRF_Boleto_Notas[[#This Row],[DATA VENCIMENTO]],"AAAA")</f>
        <v>2022</v>
      </c>
      <c r="P442" s="1" t="str">
        <f>UPPER(TEXT(BRF_Boleto_Notas[[#This Row],[DATA VENCIMENTO]],"MMM"))</f>
        <v>ABR</v>
      </c>
      <c r="Q442" s="1" t="str">
        <f>IFERROR(INDEX(BRF_TIPO_SERV[DESCRIÇAO],MATCH(BRF_Boleto_Notas[[#This Row],[CAT]],BRF_TIPO_SERV[TIPOS DE SERV.],0)),"")</f>
        <v>FRETE EXTRAS</v>
      </c>
      <c r="R442" s="1">
        <f>IFERROR(INDEX(BRF_MÊS_NOTA[NUN_MÊS],MATCH(BRF_Boleto_Notas[[#This Row],[MÊS_VENC]],BRF_MÊS_NOTA[MÊS],0)),"")</f>
        <v>4</v>
      </c>
      <c r="S442" s="1" t="str">
        <f>IF(BRF_Boleto_Notas[[#This Row],[PAGO DIA]]="","",TEXT(BRF_Boleto_Notas[[#This Row],[PAGO DIA]],"AAAA"))</f>
        <v>2022</v>
      </c>
      <c r="T442" s="1" t="str">
        <f>UPPER(TEXT(BRF_Boleto_Notas[[#This Row],[PAGO DIA]],"MMM"))</f>
        <v>ABR</v>
      </c>
    </row>
    <row r="443" spans="1:20" x14ac:dyDescent="0.2">
      <c r="A443" s="3">
        <v>44645</v>
      </c>
      <c r="B443" s="1" t="s">
        <v>1547</v>
      </c>
      <c r="C443" s="1" t="s">
        <v>1548</v>
      </c>
      <c r="D443" s="1" t="s">
        <v>1531</v>
      </c>
      <c r="E443" s="1" t="s">
        <v>1543</v>
      </c>
      <c r="F443" s="3">
        <v>44656</v>
      </c>
      <c r="G443" s="1">
        <v>320</v>
      </c>
      <c r="H443" s="1">
        <v>543</v>
      </c>
      <c r="I443" s="4">
        <v>5000</v>
      </c>
      <c r="J443" s="1" t="s">
        <v>224</v>
      </c>
      <c r="K443" s="3">
        <v>44656</v>
      </c>
      <c r="L443" s="1" t="s">
        <v>1338</v>
      </c>
      <c r="M443" s="1" t="str">
        <f>TEXT(BRF_Boleto_Notas[[#This Row],[DATA ]],"AAAA")</f>
        <v>2022</v>
      </c>
      <c r="N443" s="1" t="str">
        <f>UPPER(TEXT(BRF_Boleto_Notas[[#This Row],[DATA ]],"MMM"))</f>
        <v>MAR</v>
      </c>
      <c r="O443" s="1" t="str">
        <f>TEXT(BRF_Boleto_Notas[[#This Row],[DATA VENCIMENTO]],"AAAA")</f>
        <v>2022</v>
      </c>
      <c r="P443" s="1" t="str">
        <f>UPPER(TEXT(BRF_Boleto_Notas[[#This Row],[DATA VENCIMENTO]],"MMM"))</f>
        <v>ABR</v>
      </c>
      <c r="Q443" s="1" t="str">
        <f>IFERROR(INDEX(BRF_TIPO_SERV[DESCRIÇAO],MATCH(BRF_Boleto_Notas[[#This Row],[CAT]],BRF_TIPO_SERV[TIPOS DE SERV.],0)),"")</f>
        <v>HABIBS</v>
      </c>
      <c r="R443" s="1">
        <f>IFERROR(INDEX(BRF_MÊS_NOTA[NUN_MÊS],MATCH(BRF_Boleto_Notas[[#This Row],[MÊS_VENC]],BRF_MÊS_NOTA[MÊS],0)),"")</f>
        <v>4</v>
      </c>
      <c r="S443" s="1" t="str">
        <f>IF(BRF_Boleto_Notas[[#This Row],[PAGO DIA]]="","",TEXT(BRF_Boleto_Notas[[#This Row],[PAGO DIA]],"AAAA"))</f>
        <v>2022</v>
      </c>
      <c r="T443" s="1" t="str">
        <f>UPPER(TEXT(BRF_Boleto_Notas[[#This Row],[PAGO DIA]],"MMM"))</f>
        <v>ABR</v>
      </c>
    </row>
    <row r="444" spans="1:20" x14ac:dyDescent="0.2">
      <c r="A444" s="3">
        <v>44645</v>
      </c>
      <c r="B444" s="1" t="s">
        <v>1547</v>
      </c>
      <c r="C444" s="1" t="s">
        <v>3319</v>
      </c>
      <c r="D444" s="1" t="s">
        <v>1531</v>
      </c>
      <c r="E444" s="1" t="s">
        <v>1550</v>
      </c>
      <c r="F444" s="3">
        <v>44656</v>
      </c>
      <c r="G444" s="1">
        <v>321</v>
      </c>
      <c r="H444" s="1">
        <v>544</v>
      </c>
      <c r="I444" s="4">
        <v>6000</v>
      </c>
      <c r="J444" s="1" t="s">
        <v>224</v>
      </c>
      <c r="K444" s="3">
        <v>44656</v>
      </c>
      <c r="L444" s="1" t="s">
        <v>1338</v>
      </c>
      <c r="M444" s="1" t="str">
        <f>TEXT(BRF_Boleto_Notas[[#This Row],[DATA ]],"AAAA")</f>
        <v>2022</v>
      </c>
      <c r="N444" s="1" t="str">
        <f>UPPER(TEXT(BRF_Boleto_Notas[[#This Row],[DATA ]],"MMM"))</f>
        <v>MAR</v>
      </c>
      <c r="O444" s="1" t="str">
        <f>TEXT(BRF_Boleto_Notas[[#This Row],[DATA VENCIMENTO]],"AAAA")</f>
        <v>2022</v>
      </c>
      <c r="P444" s="1" t="str">
        <f>UPPER(TEXT(BRF_Boleto_Notas[[#This Row],[DATA VENCIMENTO]],"MMM"))</f>
        <v>ABR</v>
      </c>
      <c r="Q444" s="1" t="str">
        <f>IFERROR(INDEX(BRF_TIPO_SERV[DESCRIÇAO],MATCH(BRF_Boleto_Notas[[#This Row],[CAT]],BRF_TIPO_SERV[TIPOS DE SERV.],0)),"")</f>
        <v>HABIBS</v>
      </c>
      <c r="R444" s="1">
        <f>IFERROR(INDEX(BRF_MÊS_NOTA[NUN_MÊS],MATCH(BRF_Boleto_Notas[[#This Row],[MÊS_VENC]],BRF_MÊS_NOTA[MÊS],0)),"")</f>
        <v>4</v>
      </c>
      <c r="S444" s="1" t="str">
        <f>IF(BRF_Boleto_Notas[[#This Row],[PAGO DIA]]="","",TEXT(BRF_Boleto_Notas[[#This Row],[PAGO DIA]],"AAAA"))</f>
        <v>2022</v>
      </c>
      <c r="T444" s="1" t="str">
        <f>UPPER(TEXT(BRF_Boleto_Notas[[#This Row],[PAGO DIA]],"MMM"))</f>
        <v>ABR</v>
      </c>
    </row>
    <row r="445" spans="1:20" x14ac:dyDescent="0.2">
      <c r="A445" s="3">
        <v>44645</v>
      </c>
      <c r="B445" s="1" t="s">
        <v>1547</v>
      </c>
      <c r="C445" s="1" t="s">
        <v>1551</v>
      </c>
      <c r="D445" s="1" t="s">
        <v>1531</v>
      </c>
      <c r="E445" s="1" t="s">
        <v>1552</v>
      </c>
      <c r="F445" s="3">
        <v>44656</v>
      </c>
      <c r="G445" s="1">
        <v>322</v>
      </c>
      <c r="H445" s="1">
        <v>545</v>
      </c>
      <c r="I445" s="4">
        <v>5000</v>
      </c>
      <c r="J445" s="1" t="s">
        <v>224</v>
      </c>
      <c r="K445" s="3">
        <v>44656</v>
      </c>
      <c r="L445" s="1" t="s">
        <v>1338</v>
      </c>
      <c r="M445" s="1" t="str">
        <f>TEXT(BRF_Boleto_Notas[[#This Row],[DATA ]],"AAAA")</f>
        <v>2022</v>
      </c>
      <c r="N445" s="1" t="str">
        <f>UPPER(TEXT(BRF_Boleto_Notas[[#This Row],[DATA ]],"MMM"))</f>
        <v>MAR</v>
      </c>
      <c r="O445" s="1" t="str">
        <f>TEXT(BRF_Boleto_Notas[[#This Row],[DATA VENCIMENTO]],"AAAA")</f>
        <v>2022</v>
      </c>
      <c r="P445" s="1" t="str">
        <f>UPPER(TEXT(BRF_Boleto_Notas[[#This Row],[DATA VENCIMENTO]],"MMM"))</f>
        <v>ABR</v>
      </c>
      <c r="Q445" s="1" t="str">
        <f>IFERROR(INDEX(BRF_TIPO_SERV[DESCRIÇAO],MATCH(BRF_Boleto_Notas[[#This Row],[CAT]],BRF_TIPO_SERV[TIPOS DE SERV.],0)),"")</f>
        <v>HABIBS</v>
      </c>
      <c r="R445" s="1">
        <f>IFERROR(INDEX(BRF_MÊS_NOTA[NUN_MÊS],MATCH(BRF_Boleto_Notas[[#This Row],[MÊS_VENC]],BRF_MÊS_NOTA[MÊS],0)),"")</f>
        <v>4</v>
      </c>
      <c r="S445" s="1" t="str">
        <f>IF(BRF_Boleto_Notas[[#This Row],[PAGO DIA]]="","",TEXT(BRF_Boleto_Notas[[#This Row],[PAGO DIA]],"AAAA"))</f>
        <v>2022</v>
      </c>
      <c r="T445" s="1" t="str">
        <f>UPPER(TEXT(BRF_Boleto_Notas[[#This Row],[PAGO DIA]],"MMM"))</f>
        <v>ABR</v>
      </c>
    </row>
    <row r="446" spans="1:20" x14ac:dyDescent="0.2">
      <c r="A446" s="3">
        <v>44645</v>
      </c>
      <c r="B446" s="1" t="s">
        <v>1547</v>
      </c>
      <c r="C446" s="1" t="s">
        <v>1553</v>
      </c>
      <c r="D446" s="1" t="s">
        <v>1531</v>
      </c>
      <c r="E446" s="1" t="s">
        <v>1554</v>
      </c>
      <c r="F446" s="3">
        <v>44656</v>
      </c>
      <c r="G446" s="1">
        <v>324</v>
      </c>
      <c r="H446" s="1">
        <v>546</v>
      </c>
      <c r="I446" s="4">
        <v>4300</v>
      </c>
      <c r="J446" s="1" t="s">
        <v>224</v>
      </c>
      <c r="K446" s="3">
        <v>44656</v>
      </c>
      <c r="L446" s="1" t="s">
        <v>1338</v>
      </c>
      <c r="M446" s="1" t="str">
        <f>TEXT(BRF_Boleto_Notas[[#This Row],[DATA ]],"AAAA")</f>
        <v>2022</v>
      </c>
      <c r="N446" s="1" t="str">
        <f>UPPER(TEXT(BRF_Boleto_Notas[[#This Row],[DATA ]],"MMM"))</f>
        <v>MAR</v>
      </c>
      <c r="O446" s="1" t="str">
        <f>TEXT(BRF_Boleto_Notas[[#This Row],[DATA VENCIMENTO]],"AAAA")</f>
        <v>2022</v>
      </c>
      <c r="P446" s="1" t="str">
        <f>UPPER(TEXT(BRF_Boleto_Notas[[#This Row],[DATA VENCIMENTO]],"MMM"))</f>
        <v>ABR</v>
      </c>
      <c r="Q446" s="1" t="str">
        <f>IFERROR(INDEX(BRF_TIPO_SERV[DESCRIÇAO],MATCH(BRF_Boleto_Notas[[#This Row],[CAT]],BRF_TIPO_SERV[TIPOS DE SERV.],0)),"")</f>
        <v>HABIBS</v>
      </c>
      <c r="R446" s="1">
        <f>IFERROR(INDEX(BRF_MÊS_NOTA[NUN_MÊS],MATCH(BRF_Boleto_Notas[[#This Row],[MÊS_VENC]],BRF_MÊS_NOTA[MÊS],0)),"")</f>
        <v>4</v>
      </c>
      <c r="S446" s="1" t="str">
        <f>IF(BRF_Boleto_Notas[[#This Row],[PAGO DIA]]="","",TEXT(BRF_Boleto_Notas[[#This Row],[PAGO DIA]],"AAAA"))</f>
        <v>2022</v>
      </c>
      <c r="T446" s="1" t="str">
        <f>UPPER(TEXT(BRF_Boleto_Notas[[#This Row],[PAGO DIA]],"MMM"))</f>
        <v>ABR</v>
      </c>
    </row>
    <row r="447" spans="1:20" x14ac:dyDescent="0.2">
      <c r="A447" s="3">
        <v>44645</v>
      </c>
      <c r="B447" s="1" t="s">
        <v>1547</v>
      </c>
      <c r="C447" s="1" t="s">
        <v>1555</v>
      </c>
      <c r="D447" s="1" t="s">
        <v>1556</v>
      </c>
      <c r="E447" s="1" t="s">
        <v>1557</v>
      </c>
      <c r="F447" s="3">
        <v>44656</v>
      </c>
      <c r="G447" s="1">
        <v>325</v>
      </c>
      <c r="H447" s="1">
        <v>547</v>
      </c>
      <c r="I447" s="4">
        <v>4000</v>
      </c>
      <c r="J447" s="1" t="s">
        <v>224</v>
      </c>
      <c r="K447" s="3">
        <v>44656</v>
      </c>
      <c r="L447" s="1" t="s">
        <v>1338</v>
      </c>
      <c r="M447" s="1" t="str">
        <f>TEXT(BRF_Boleto_Notas[[#This Row],[DATA ]],"AAAA")</f>
        <v>2022</v>
      </c>
      <c r="N447" s="1" t="str">
        <f>UPPER(TEXT(BRF_Boleto_Notas[[#This Row],[DATA ]],"MMM"))</f>
        <v>MAR</v>
      </c>
      <c r="O447" s="1" t="str">
        <f>TEXT(BRF_Boleto_Notas[[#This Row],[DATA VENCIMENTO]],"AAAA")</f>
        <v>2022</v>
      </c>
      <c r="P447" s="1" t="str">
        <f>UPPER(TEXT(BRF_Boleto_Notas[[#This Row],[DATA VENCIMENTO]],"MMM"))</f>
        <v>ABR</v>
      </c>
      <c r="Q447" s="1" t="str">
        <f>IFERROR(INDEX(BRF_TIPO_SERV[DESCRIÇAO],MATCH(BRF_Boleto_Notas[[#This Row],[CAT]],BRF_TIPO_SERV[TIPOS DE SERV.],0)),"")</f>
        <v>HABIBS</v>
      </c>
      <c r="R447" s="1">
        <f>IFERROR(INDEX(BRF_MÊS_NOTA[NUN_MÊS],MATCH(BRF_Boleto_Notas[[#This Row],[MÊS_VENC]],BRF_MÊS_NOTA[MÊS],0)),"")</f>
        <v>4</v>
      </c>
      <c r="S447" s="1" t="str">
        <f>IF(BRF_Boleto_Notas[[#This Row],[PAGO DIA]]="","",TEXT(BRF_Boleto_Notas[[#This Row],[PAGO DIA]],"AAAA"))</f>
        <v>2022</v>
      </c>
      <c r="T447" s="1" t="str">
        <f>UPPER(TEXT(BRF_Boleto_Notas[[#This Row],[PAGO DIA]],"MMM"))</f>
        <v>ABR</v>
      </c>
    </row>
    <row r="448" spans="1:20" x14ac:dyDescent="0.2">
      <c r="A448" s="3">
        <v>44645</v>
      </c>
      <c r="B448" s="1" t="s">
        <v>1547</v>
      </c>
      <c r="C448" s="1" t="s">
        <v>1558</v>
      </c>
      <c r="D448" s="1" t="s">
        <v>1531</v>
      </c>
      <c r="E448" s="1" t="s">
        <v>1559</v>
      </c>
      <c r="F448" s="3">
        <v>44656</v>
      </c>
      <c r="G448" s="1">
        <v>326</v>
      </c>
      <c r="H448" s="1">
        <v>548</v>
      </c>
      <c r="I448" s="4">
        <v>5900</v>
      </c>
      <c r="J448" s="1" t="s">
        <v>224</v>
      </c>
      <c r="K448" s="3">
        <v>44656</v>
      </c>
      <c r="L448" s="1" t="s">
        <v>1338</v>
      </c>
      <c r="M448" s="1" t="str">
        <f>TEXT(BRF_Boleto_Notas[[#This Row],[DATA ]],"AAAA")</f>
        <v>2022</v>
      </c>
      <c r="N448" s="1" t="str">
        <f>UPPER(TEXT(BRF_Boleto_Notas[[#This Row],[DATA ]],"MMM"))</f>
        <v>MAR</v>
      </c>
      <c r="O448" s="1" t="str">
        <f>TEXT(BRF_Boleto_Notas[[#This Row],[DATA VENCIMENTO]],"AAAA")</f>
        <v>2022</v>
      </c>
      <c r="P448" s="1" t="str">
        <f>UPPER(TEXT(BRF_Boleto_Notas[[#This Row],[DATA VENCIMENTO]],"MMM"))</f>
        <v>ABR</v>
      </c>
      <c r="Q448" s="1" t="str">
        <f>IFERROR(INDEX(BRF_TIPO_SERV[DESCRIÇAO],MATCH(BRF_Boleto_Notas[[#This Row],[CAT]],BRF_TIPO_SERV[TIPOS DE SERV.],0)),"")</f>
        <v>HABIBS</v>
      </c>
      <c r="R448" s="1">
        <f>IFERROR(INDEX(BRF_MÊS_NOTA[NUN_MÊS],MATCH(BRF_Boleto_Notas[[#This Row],[MÊS_VENC]],BRF_MÊS_NOTA[MÊS],0)),"")</f>
        <v>4</v>
      </c>
      <c r="S448" s="1" t="str">
        <f>IF(BRF_Boleto_Notas[[#This Row],[PAGO DIA]]="","",TEXT(BRF_Boleto_Notas[[#This Row],[PAGO DIA]],"AAAA"))</f>
        <v>2022</v>
      </c>
      <c r="T448" s="1" t="str">
        <f>UPPER(TEXT(BRF_Boleto_Notas[[#This Row],[PAGO DIA]],"MMM"))</f>
        <v>ABR</v>
      </c>
    </row>
    <row r="449" spans="1:20" x14ac:dyDescent="0.2">
      <c r="A449" s="3">
        <v>44645</v>
      </c>
      <c r="B449" s="1" t="s">
        <v>1547</v>
      </c>
      <c r="C449" s="1" t="s">
        <v>1560</v>
      </c>
      <c r="D449" s="1" t="s">
        <v>1531</v>
      </c>
      <c r="E449" s="1" t="s">
        <v>1561</v>
      </c>
      <c r="F449" s="3">
        <v>44656</v>
      </c>
      <c r="G449" s="1">
        <v>327</v>
      </c>
      <c r="H449" s="1">
        <v>549</v>
      </c>
      <c r="I449" s="4">
        <v>4500</v>
      </c>
      <c r="J449" s="1" t="s">
        <v>224</v>
      </c>
      <c r="K449" s="3">
        <v>44656</v>
      </c>
      <c r="L449" s="1" t="s">
        <v>1338</v>
      </c>
      <c r="M449" s="1" t="str">
        <f>TEXT(BRF_Boleto_Notas[[#This Row],[DATA ]],"AAAA")</f>
        <v>2022</v>
      </c>
      <c r="N449" s="1" t="str">
        <f>UPPER(TEXT(BRF_Boleto_Notas[[#This Row],[DATA ]],"MMM"))</f>
        <v>MAR</v>
      </c>
      <c r="O449" s="1" t="str">
        <f>TEXT(BRF_Boleto_Notas[[#This Row],[DATA VENCIMENTO]],"AAAA")</f>
        <v>2022</v>
      </c>
      <c r="P449" s="1" t="str">
        <f>UPPER(TEXT(BRF_Boleto_Notas[[#This Row],[DATA VENCIMENTO]],"MMM"))</f>
        <v>ABR</v>
      </c>
      <c r="Q449" s="1" t="str">
        <f>IFERROR(INDEX(BRF_TIPO_SERV[DESCRIÇAO],MATCH(BRF_Boleto_Notas[[#This Row],[CAT]],BRF_TIPO_SERV[TIPOS DE SERV.],0)),"")</f>
        <v>HABIBS</v>
      </c>
      <c r="R449" s="1">
        <f>IFERROR(INDEX(BRF_MÊS_NOTA[NUN_MÊS],MATCH(BRF_Boleto_Notas[[#This Row],[MÊS_VENC]],BRF_MÊS_NOTA[MÊS],0)),"")</f>
        <v>4</v>
      </c>
      <c r="S449" s="1" t="str">
        <f>IF(BRF_Boleto_Notas[[#This Row],[PAGO DIA]]="","",TEXT(BRF_Boleto_Notas[[#This Row],[PAGO DIA]],"AAAA"))</f>
        <v>2022</v>
      </c>
      <c r="T449" s="1" t="str">
        <f>UPPER(TEXT(BRF_Boleto_Notas[[#This Row],[PAGO DIA]],"MMM"))</f>
        <v>ABR</v>
      </c>
    </row>
    <row r="450" spans="1:20" x14ac:dyDescent="0.2">
      <c r="A450" s="3">
        <v>44645</v>
      </c>
      <c r="B450" s="1" t="s">
        <v>1547</v>
      </c>
      <c r="C450" s="1" t="s">
        <v>1562</v>
      </c>
      <c r="D450" s="1" t="s">
        <v>1531</v>
      </c>
      <c r="E450" s="1" t="s">
        <v>1537</v>
      </c>
      <c r="F450" s="3">
        <v>44656</v>
      </c>
      <c r="G450" s="1">
        <v>328</v>
      </c>
      <c r="H450" s="1">
        <v>550</v>
      </c>
      <c r="I450" s="4">
        <v>2000</v>
      </c>
      <c r="J450" s="1" t="s">
        <v>224</v>
      </c>
      <c r="K450" s="3">
        <v>44656</v>
      </c>
      <c r="L450" s="1" t="s">
        <v>1338</v>
      </c>
      <c r="M450" s="1" t="str">
        <f>TEXT(BRF_Boleto_Notas[[#This Row],[DATA ]],"AAAA")</f>
        <v>2022</v>
      </c>
      <c r="N450" s="1" t="str">
        <f>UPPER(TEXT(BRF_Boleto_Notas[[#This Row],[DATA ]],"MMM"))</f>
        <v>MAR</v>
      </c>
      <c r="O450" s="1" t="str">
        <f>TEXT(BRF_Boleto_Notas[[#This Row],[DATA VENCIMENTO]],"AAAA")</f>
        <v>2022</v>
      </c>
      <c r="P450" s="1" t="str">
        <f>UPPER(TEXT(BRF_Boleto_Notas[[#This Row],[DATA VENCIMENTO]],"MMM"))</f>
        <v>ABR</v>
      </c>
      <c r="Q450" s="1" t="str">
        <f>IFERROR(INDEX(BRF_TIPO_SERV[DESCRIÇAO],MATCH(BRF_Boleto_Notas[[#This Row],[CAT]],BRF_TIPO_SERV[TIPOS DE SERV.],0)),"")</f>
        <v>HABIBS</v>
      </c>
      <c r="R450" s="1">
        <f>IFERROR(INDEX(BRF_MÊS_NOTA[NUN_MÊS],MATCH(BRF_Boleto_Notas[[#This Row],[MÊS_VENC]],BRF_MÊS_NOTA[MÊS],0)),"")</f>
        <v>4</v>
      </c>
      <c r="S450" s="1" t="str">
        <f>IF(BRF_Boleto_Notas[[#This Row],[PAGO DIA]]="","",TEXT(BRF_Boleto_Notas[[#This Row],[PAGO DIA]],"AAAA"))</f>
        <v>2022</v>
      </c>
      <c r="T450" s="1" t="str">
        <f>UPPER(TEXT(BRF_Boleto_Notas[[#This Row],[PAGO DIA]],"MMM"))</f>
        <v>ABR</v>
      </c>
    </row>
    <row r="451" spans="1:20" x14ac:dyDescent="0.2">
      <c r="A451" s="3">
        <v>44645</v>
      </c>
      <c r="B451" s="1" t="s">
        <v>1547</v>
      </c>
      <c r="C451" s="1" t="s">
        <v>1563</v>
      </c>
      <c r="D451" s="1" t="s">
        <v>1531</v>
      </c>
      <c r="E451" s="1" t="s">
        <v>1564</v>
      </c>
      <c r="F451" s="3">
        <v>44656</v>
      </c>
      <c r="G451" s="1">
        <v>329</v>
      </c>
      <c r="H451" s="1">
        <v>551</v>
      </c>
      <c r="I451" s="4">
        <v>6000</v>
      </c>
      <c r="J451" s="1" t="s">
        <v>224</v>
      </c>
      <c r="K451" s="3">
        <v>44656</v>
      </c>
      <c r="L451" s="1" t="s">
        <v>1338</v>
      </c>
      <c r="M451" s="1" t="str">
        <f>TEXT(BRF_Boleto_Notas[[#This Row],[DATA ]],"AAAA")</f>
        <v>2022</v>
      </c>
      <c r="N451" s="1" t="str">
        <f>UPPER(TEXT(BRF_Boleto_Notas[[#This Row],[DATA ]],"MMM"))</f>
        <v>MAR</v>
      </c>
      <c r="O451" s="1" t="str">
        <f>TEXT(BRF_Boleto_Notas[[#This Row],[DATA VENCIMENTO]],"AAAA")</f>
        <v>2022</v>
      </c>
      <c r="P451" s="1" t="str">
        <f>UPPER(TEXT(BRF_Boleto_Notas[[#This Row],[DATA VENCIMENTO]],"MMM"))</f>
        <v>ABR</v>
      </c>
      <c r="Q451" s="1" t="str">
        <f>IFERROR(INDEX(BRF_TIPO_SERV[DESCRIÇAO],MATCH(BRF_Boleto_Notas[[#This Row],[CAT]],BRF_TIPO_SERV[TIPOS DE SERV.],0)),"")</f>
        <v>HABIBS</v>
      </c>
      <c r="R451" s="1">
        <f>IFERROR(INDEX(BRF_MÊS_NOTA[NUN_MÊS],MATCH(BRF_Boleto_Notas[[#This Row],[MÊS_VENC]],BRF_MÊS_NOTA[MÊS],0)),"")</f>
        <v>4</v>
      </c>
      <c r="S451" s="1" t="str">
        <f>IF(BRF_Boleto_Notas[[#This Row],[PAGO DIA]]="","",TEXT(BRF_Boleto_Notas[[#This Row],[PAGO DIA]],"AAAA"))</f>
        <v>2022</v>
      </c>
      <c r="T451" s="1" t="str">
        <f>UPPER(TEXT(BRF_Boleto_Notas[[#This Row],[PAGO DIA]],"MMM"))</f>
        <v>ABR</v>
      </c>
    </row>
    <row r="452" spans="1:20" x14ac:dyDescent="0.2">
      <c r="A452" s="3">
        <v>44645</v>
      </c>
      <c r="B452" s="1" t="s">
        <v>1547</v>
      </c>
      <c r="C452" s="1" t="s">
        <v>1565</v>
      </c>
      <c r="D452" s="1" t="s">
        <v>1531</v>
      </c>
      <c r="E452" s="1" t="s">
        <v>1566</v>
      </c>
      <c r="F452" s="3">
        <v>44656</v>
      </c>
      <c r="G452" s="1">
        <v>330</v>
      </c>
      <c r="H452" s="1">
        <v>552</v>
      </c>
      <c r="I452" s="4">
        <v>5500</v>
      </c>
      <c r="J452" s="1" t="s">
        <v>224</v>
      </c>
      <c r="K452" s="3">
        <v>44657</v>
      </c>
      <c r="L452" s="1" t="s">
        <v>1338</v>
      </c>
      <c r="M452" s="1" t="str">
        <f>TEXT(BRF_Boleto_Notas[[#This Row],[DATA ]],"AAAA")</f>
        <v>2022</v>
      </c>
      <c r="N452" s="1" t="str">
        <f>UPPER(TEXT(BRF_Boleto_Notas[[#This Row],[DATA ]],"MMM"))</f>
        <v>MAR</v>
      </c>
      <c r="O452" s="1" t="str">
        <f>TEXT(BRF_Boleto_Notas[[#This Row],[DATA VENCIMENTO]],"AAAA")</f>
        <v>2022</v>
      </c>
      <c r="P452" s="1" t="str">
        <f>UPPER(TEXT(BRF_Boleto_Notas[[#This Row],[DATA VENCIMENTO]],"MMM"))</f>
        <v>ABR</v>
      </c>
      <c r="Q452" s="1" t="str">
        <f>IFERROR(INDEX(BRF_TIPO_SERV[DESCRIÇAO],MATCH(BRF_Boleto_Notas[[#This Row],[CAT]],BRF_TIPO_SERV[TIPOS DE SERV.],0)),"")</f>
        <v>HABIBS</v>
      </c>
      <c r="R452" s="1">
        <f>IFERROR(INDEX(BRF_MÊS_NOTA[NUN_MÊS],MATCH(BRF_Boleto_Notas[[#This Row],[MÊS_VENC]],BRF_MÊS_NOTA[MÊS],0)),"")</f>
        <v>4</v>
      </c>
      <c r="S452" s="1" t="str">
        <f>IF(BRF_Boleto_Notas[[#This Row],[PAGO DIA]]="","",TEXT(BRF_Boleto_Notas[[#This Row],[PAGO DIA]],"AAAA"))</f>
        <v>2022</v>
      </c>
      <c r="T452" s="1" t="str">
        <f>UPPER(TEXT(BRF_Boleto_Notas[[#This Row],[PAGO DIA]],"MMM"))</f>
        <v>ABR</v>
      </c>
    </row>
    <row r="453" spans="1:20" x14ac:dyDescent="0.2">
      <c r="A453" s="3">
        <v>44645</v>
      </c>
      <c r="B453" s="1" t="s">
        <v>1547</v>
      </c>
      <c r="C453" s="1" t="s">
        <v>1567</v>
      </c>
      <c r="D453" s="1" t="s">
        <v>1531</v>
      </c>
      <c r="E453" s="1" t="s">
        <v>1568</v>
      </c>
      <c r="F453" s="3">
        <v>44656</v>
      </c>
      <c r="G453" s="1">
        <v>331</v>
      </c>
      <c r="H453" s="1">
        <v>553</v>
      </c>
      <c r="I453" s="4">
        <v>5000</v>
      </c>
      <c r="J453" s="1" t="s">
        <v>224</v>
      </c>
      <c r="K453" s="3">
        <v>44656</v>
      </c>
      <c r="L453" s="1" t="s">
        <v>1338</v>
      </c>
      <c r="M453" s="1" t="str">
        <f>TEXT(BRF_Boleto_Notas[[#This Row],[DATA ]],"AAAA")</f>
        <v>2022</v>
      </c>
      <c r="N453" s="1" t="str">
        <f>UPPER(TEXT(BRF_Boleto_Notas[[#This Row],[DATA ]],"MMM"))</f>
        <v>MAR</v>
      </c>
      <c r="O453" s="1" t="str">
        <f>TEXT(BRF_Boleto_Notas[[#This Row],[DATA VENCIMENTO]],"AAAA")</f>
        <v>2022</v>
      </c>
      <c r="P453" s="1" t="str">
        <f>UPPER(TEXT(BRF_Boleto_Notas[[#This Row],[DATA VENCIMENTO]],"MMM"))</f>
        <v>ABR</v>
      </c>
      <c r="Q453" s="1" t="str">
        <f>IFERROR(INDEX(BRF_TIPO_SERV[DESCRIÇAO],MATCH(BRF_Boleto_Notas[[#This Row],[CAT]],BRF_TIPO_SERV[TIPOS DE SERV.],0)),"")</f>
        <v>HABIBS</v>
      </c>
      <c r="R453" s="1">
        <f>IFERROR(INDEX(BRF_MÊS_NOTA[NUN_MÊS],MATCH(BRF_Boleto_Notas[[#This Row],[MÊS_VENC]],BRF_MÊS_NOTA[MÊS],0)),"")</f>
        <v>4</v>
      </c>
      <c r="S453" s="1" t="str">
        <f>IF(BRF_Boleto_Notas[[#This Row],[PAGO DIA]]="","",TEXT(BRF_Boleto_Notas[[#This Row],[PAGO DIA]],"AAAA"))</f>
        <v>2022</v>
      </c>
      <c r="T453" s="1" t="str">
        <f>UPPER(TEXT(BRF_Boleto_Notas[[#This Row],[PAGO DIA]],"MMM"))</f>
        <v>ABR</v>
      </c>
    </row>
    <row r="454" spans="1:20" x14ac:dyDescent="0.2">
      <c r="A454" s="3">
        <v>44645</v>
      </c>
      <c r="B454" s="1" t="s">
        <v>1547</v>
      </c>
      <c r="C454" s="1" t="s">
        <v>1569</v>
      </c>
      <c r="D454" s="1" t="s">
        <v>1531</v>
      </c>
      <c r="E454" s="1" t="s">
        <v>1570</v>
      </c>
      <c r="F454" s="3">
        <v>44656</v>
      </c>
      <c r="G454" s="1">
        <v>333</v>
      </c>
      <c r="H454" s="1">
        <v>554</v>
      </c>
      <c r="I454" s="4">
        <v>1150</v>
      </c>
      <c r="J454" s="1" t="s">
        <v>224</v>
      </c>
      <c r="K454" s="3">
        <v>44656</v>
      </c>
      <c r="L454" s="1" t="s">
        <v>1338</v>
      </c>
      <c r="M454" s="1" t="str">
        <f>TEXT(BRF_Boleto_Notas[[#This Row],[DATA ]],"AAAA")</f>
        <v>2022</v>
      </c>
      <c r="N454" s="1" t="str">
        <f>UPPER(TEXT(BRF_Boleto_Notas[[#This Row],[DATA ]],"MMM"))</f>
        <v>MAR</v>
      </c>
      <c r="O454" s="1" t="str">
        <f>TEXT(BRF_Boleto_Notas[[#This Row],[DATA VENCIMENTO]],"AAAA")</f>
        <v>2022</v>
      </c>
      <c r="P454" s="1" t="str">
        <f>UPPER(TEXT(BRF_Boleto_Notas[[#This Row],[DATA VENCIMENTO]],"MMM"))</f>
        <v>ABR</v>
      </c>
      <c r="Q454" s="1" t="str">
        <f>IFERROR(INDEX(BRF_TIPO_SERV[DESCRIÇAO],MATCH(BRF_Boleto_Notas[[#This Row],[CAT]],BRF_TIPO_SERV[TIPOS DE SERV.],0)),"")</f>
        <v>HABIBS</v>
      </c>
      <c r="R454" s="1">
        <f>IFERROR(INDEX(BRF_MÊS_NOTA[NUN_MÊS],MATCH(BRF_Boleto_Notas[[#This Row],[MÊS_VENC]],BRF_MÊS_NOTA[MÊS],0)),"")</f>
        <v>4</v>
      </c>
      <c r="S454" s="1" t="str">
        <f>IF(BRF_Boleto_Notas[[#This Row],[PAGO DIA]]="","",TEXT(BRF_Boleto_Notas[[#This Row],[PAGO DIA]],"AAAA"))</f>
        <v>2022</v>
      </c>
      <c r="T454" s="1" t="str">
        <f>UPPER(TEXT(BRF_Boleto_Notas[[#This Row],[PAGO DIA]],"MMM"))</f>
        <v>ABR</v>
      </c>
    </row>
    <row r="455" spans="1:20" x14ac:dyDescent="0.2">
      <c r="A455" s="3">
        <v>44645</v>
      </c>
      <c r="B455" s="1" t="s">
        <v>1547</v>
      </c>
      <c r="C455" s="1" t="s">
        <v>1571</v>
      </c>
      <c r="D455" s="1" t="s">
        <v>1531</v>
      </c>
      <c r="E455" s="1" t="s">
        <v>1572</v>
      </c>
      <c r="F455" s="3">
        <v>44656</v>
      </c>
      <c r="G455" s="1">
        <v>334</v>
      </c>
      <c r="H455" s="1">
        <v>555</v>
      </c>
      <c r="I455" s="4">
        <v>5500</v>
      </c>
      <c r="J455" s="1" t="s">
        <v>224</v>
      </c>
      <c r="K455" s="3">
        <v>44656</v>
      </c>
      <c r="L455" s="1" t="s">
        <v>1338</v>
      </c>
      <c r="M455" s="1" t="str">
        <f>TEXT(BRF_Boleto_Notas[[#This Row],[DATA ]],"AAAA")</f>
        <v>2022</v>
      </c>
      <c r="N455" s="1" t="str">
        <f>UPPER(TEXT(BRF_Boleto_Notas[[#This Row],[DATA ]],"MMM"))</f>
        <v>MAR</v>
      </c>
      <c r="O455" s="1" t="str">
        <f>TEXT(BRF_Boleto_Notas[[#This Row],[DATA VENCIMENTO]],"AAAA")</f>
        <v>2022</v>
      </c>
      <c r="P455" s="1" t="str">
        <f>UPPER(TEXT(BRF_Boleto_Notas[[#This Row],[DATA VENCIMENTO]],"MMM"))</f>
        <v>ABR</v>
      </c>
      <c r="Q455" s="1" t="str">
        <f>IFERROR(INDEX(BRF_TIPO_SERV[DESCRIÇAO],MATCH(BRF_Boleto_Notas[[#This Row],[CAT]],BRF_TIPO_SERV[TIPOS DE SERV.],0)),"")</f>
        <v>HABIBS</v>
      </c>
      <c r="R455" s="1">
        <f>IFERROR(INDEX(BRF_MÊS_NOTA[NUN_MÊS],MATCH(BRF_Boleto_Notas[[#This Row],[MÊS_VENC]],BRF_MÊS_NOTA[MÊS],0)),"")</f>
        <v>4</v>
      </c>
      <c r="S455" s="1" t="str">
        <f>IF(BRF_Boleto_Notas[[#This Row],[PAGO DIA]]="","",TEXT(BRF_Boleto_Notas[[#This Row],[PAGO DIA]],"AAAA"))</f>
        <v>2022</v>
      </c>
      <c r="T455" s="1" t="str">
        <f>UPPER(TEXT(BRF_Boleto_Notas[[#This Row],[PAGO DIA]],"MMM"))</f>
        <v>ABR</v>
      </c>
    </row>
    <row r="456" spans="1:20" x14ac:dyDescent="0.2">
      <c r="A456" s="3">
        <v>44645</v>
      </c>
      <c r="B456" s="1" t="s">
        <v>1547</v>
      </c>
      <c r="C456" s="1" t="s">
        <v>1573</v>
      </c>
      <c r="D456" s="1" t="s">
        <v>1531</v>
      </c>
      <c r="E456" s="1" t="s">
        <v>1574</v>
      </c>
      <c r="F456" s="3">
        <v>44656</v>
      </c>
      <c r="G456" s="1">
        <v>335</v>
      </c>
      <c r="H456" s="1">
        <v>556</v>
      </c>
      <c r="I456" s="4">
        <v>1150</v>
      </c>
      <c r="J456" s="1" t="s">
        <v>224</v>
      </c>
      <c r="K456" s="3">
        <v>44657</v>
      </c>
      <c r="L456" s="1" t="s">
        <v>1338</v>
      </c>
      <c r="M456" s="1" t="str">
        <f>TEXT(BRF_Boleto_Notas[[#This Row],[DATA ]],"AAAA")</f>
        <v>2022</v>
      </c>
      <c r="N456" s="1" t="str">
        <f>UPPER(TEXT(BRF_Boleto_Notas[[#This Row],[DATA ]],"MMM"))</f>
        <v>MAR</v>
      </c>
      <c r="O456" s="1" t="str">
        <f>TEXT(BRF_Boleto_Notas[[#This Row],[DATA VENCIMENTO]],"AAAA")</f>
        <v>2022</v>
      </c>
      <c r="P456" s="1" t="str">
        <f>UPPER(TEXT(BRF_Boleto_Notas[[#This Row],[DATA VENCIMENTO]],"MMM"))</f>
        <v>ABR</v>
      </c>
      <c r="Q456" s="1" t="str">
        <f>IFERROR(INDEX(BRF_TIPO_SERV[DESCRIÇAO],MATCH(BRF_Boleto_Notas[[#This Row],[CAT]],BRF_TIPO_SERV[TIPOS DE SERV.],0)),"")</f>
        <v>HABIBS</v>
      </c>
      <c r="R456" s="1">
        <f>IFERROR(INDEX(BRF_MÊS_NOTA[NUN_MÊS],MATCH(BRF_Boleto_Notas[[#This Row],[MÊS_VENC]],BRF_MÊS_NOTA[MÊS],0)),"")</f>
        <v>4</v>
      </c>
      <c r="S456" s="1" t="str">
        <f>IF(BRF_Boleto_Notas[[#This Row],[PAGO DIA]]="","",TEXT(BRF_Boleto_Notas[[#This Row],[PAGO DIA]],"AAAA"))</f>
        <v>2022</v>
      </c>
      <c r="T456" s="1" t="str">
        <f>UPPER(TEXT(BRF_Boleto_Notas[[#This Row],[PAGO DIA]],"MMM"))</f>
        <v>ABR</v>
      </c>
    </row>
    <row r="457" spans="1:20" x14ac:dyDescent="0.2">
      <c r="A457" s="3">
        <v>44645</v>
      </c>
      <c r="B457" s="1" t="s">
        <v>1547</v>
      </c>
      <c r="C457" s="1" t="s">
        <v>1575</v>
      </c>
      <c r="D457" s="1" t="s">
        <v>1531</v>
      </c>
      <c r="E457" s="1" t="s">
        <v>1576</v>
      </c>
      <c r="F457" s="3">
        <v>44656</v>
      </c>
      <c r="G457" s="1">
        <v>336</v>
      </c>
      <c r="H457" s="1">
        <v>557</v>
      </c>
      <c r="I457" s="4">
        <v>4800</v>
      </c>
      <c r="J457" s="1" t="s">
        <v>224</v>
      </c>
      <c r="K457" s="3">
        <v>44656</v>
      </c>
      <c r="L457" s="1" t="s">
        <v>1338</v>
      </c>
      <c r="M457" s="1" t="str">
        <f>TEXT(BRF_Boleto_Notas[[#This Row],[DATA ]],"AAAA")</f>
        <v>2022</v>
      </c>
      <c r="N457" s="1" t="str">
        <f>UPPER(TEXT(BRF_Boleto_Notas[[#This Row],[DATA ]],"MMM"))</f>
        <v>MAR</v>
      </c>
      <c r="O457" s="1" t="str">
        <f>TEXT(BRF_Boleto_Notas[[#This Row],[DATA VENCIMENTO]],"AAAA")</f>
        <v>2022</v>
      </c>
      <c r="P457" s="1" t="str">
        <f>UPPER(TEXT(BRF_Boleto_Notas[[#This Row],[DATA VENCIMENTO]],"MMM"))</f>
        <v>ABR</v>
      </c>
      <c r="Q457" s="1" t="str">
        <f>IFERROR(INDEX(BRF_TIPO_SERV[DESCRIÇAO],MATCH(BRF_Boleto_Notas[[#This Row],[CAT]],BRF_TIPO_SERV[TIPOS DE SERV.],0)),"")</f>
        <v>HABIBS</v>
      </c>
      <c r="R457" s="1">
        <f>IFERROR(INDEX(BRF_MÊS_NOTA[NUN_MÊS],MATCH(BRF_Boleto_Notas[[#This Row],[MÊS_VENC]],BRF_MÊS_NOTA[MÊS],0)),"")</f>
        <v>4</v>
      </c>
      <c r="S457" s="1" t="str">
        <f>IF(BRF_Boleto_Notas[[#This Row],[PAGO DIA]]="","",TEXT(BRF_Boleto_Notas[[#This Row],[PAGO DIA]],"AAAA"))</f>
        <v>2022</v>
      </c>
      <c r="T457" s="1" t="str">
        <f>UPPER(TEXT(BRF_Boleto_Notas[[#This Row],[PAGO DIA]],"MMM"))</f>
        <v>ABR</v>
      </c>
    </row>
    <row r="458" spans="1:20" x14ac:dyDescent="0.2">
      <c r="A458" s="3">
        <v>44645</v>
      </c>
      <c r="B458" s="1" t="s">
        <v>1547</v>
      </c>
      <c r="C458" s="1" t="s">
        <v>1577</v>
      </c>
      <c r="D458" s="1" t="s">
        <v>1531</v>
      </c>
      <c r="E458" s="1" t="s">
        <v>1539</v>
      </c>
      <c r="F458" s="3">
        <v>44656</v>
      </c>
      <c r="G458" s="1">
        <v>337</v>
      </c>
      <c r="H458" s="1">
        <v>558</v>
      </c>
      <c r="I458" s="4">
        <v>3000</v>
      </c>
      <c r="J458" s="1" t="s">
        <v>224</v>
      </c>
      <c r="K458" s="3">
        <v>44656</v>
      </c>
      <c r="L458" s="1" t="s">
        <v>1338</v>
      </c>
      <c r="M458" s="1" t="str">
        <f>TEXT(BRF_Boleto_Notas[[#This Row],[DATA ]],"AAAA")</f>
        <v>2022</v>
      </c>
      <c r="N458" s="1" t="str">
        <f>UPPER(TEXT(BRF_Boleto_Notas[[#This Row],[DATA ]],"MMM"))</f>
        <v>MAR</v>
      </c>
      <c r="O458" s="1" t="str">
        <f>TEXT(BRF_Boleto_Notas[[#This Row],[DATA VENCIMENTO]],"AAAA")</f>
        <v>2022</v>
      </c>
      <c r="P458" s="1" t="str">
        <f>UPPER(TEXT(BRF_Boleto_Notas[[#This Row],[DATA VENCIMENTO]],"MMM"))</f>
        <v>ABR</v>
      </c>
      <c r="Q458" s="1" t="str">
        <f>IFERROR(INDEX(BRF_TIPO_SERV[DESCRIÇAO],MATCH(BRF_Boleto_Notas[[#This Row],[CAT]],BRF_TIPO_SERV[TIPOS DE SERV.],0)),"")</f>
        <v>HABIBS</v>
      </c>
      <c r="R458" s="1">
        <f>IFERROR(INDEX(BRF_MÊS_NOTA[NUN_MÊS],MATCH(BRF_Boleto_Notas[[#This Row],[MÊS_VENC]],BRF_MÊS_NOTA[MÊS],0)),"")</f>
        <v>4</v>
      </c>
      <c r="S458" s="1" t="str">
        <f>IF(BRF_Boleto_Notas[[#This Row],[PAGO DIA]]="","",TEXT(BRF_Boleto_Notas[[#This Row],[PAGO DIA]],"AAAA"))</f>
        <v>2022</v>
      </c>
      <c r="T458" s="1" t="str">
        <f>UPPER(TEXT(BRF_Boleto_Notas[[#This Row],[PAGO DIA]],"MMM"))</f>
        <v>ABR</v>
      </c>
    </row>
    <row r="459" spans="1:20" x14ac:dyDescent="0.2">
      <c r="A459" s="3">
        <v>44645</v>
      </c>
      <c r="B459" s="1" t="s">
        <v>1547</v>
      </c>
      <c r="C459" s="1" t="s">
        <v>1544</v>
      </c>
      <c r="D459" s="1" t="s">
        <v>1531</v>
      </c>
      <c r="E459" s="1" t="s">
        <v>1545</v>
      </c>
      <c r="F459" s="3">
        <v>44656</v>
      </c>
      <c r="G459" s="1">
        <v>338</v>
      </c>
      <c r="H459" s="1">
        <v>559</v>
      </c>
      <c r="I459" s="4">
        <v>4000</v>
      </c>
      <c r="J459" s="1" t="s">
        <v>224</v>
      </c>
      <c r="K459" s="3">
        <v>44656</v>
      </c>
      <c r="L459" s="1" t="s">
        <v>1338</v>
      </c>
      <c r="M459" s="1" t="str">
        <f>TEXT(BRF_Boleto_Notas[[#This Row],[DATA ]],"AAAA")</f>
        <v>2022</v>
      </c>
      <c r="N459" s="1" t="str">
        <f>UPPER(TEXT(BRF_Boleto_Notas[[#This Row],[DATA ]],"MMM"))</f>
        <v>MAR</v>
      </c>
      <c r="O459" s="1" t="str">
        <f>TEXT(BRF_Boleto_Notas[[#This Row],[DATA VENCIMENTO]],"AAAA")</f>
        <v>2022</v>
      </c>
      <c r="P459" s="1" t="str">
        <f>UPPER(TEXT(BRF_Boleto_Notas[[#This Row],[DATA VENCIMENTO]],"MMM"))</f>
        <v>ABR</v>
      </c>
      <c r="Q459" s="1" t="str">
        <f>IFERROR(INDEX(BRF_TIPO_SERV[DESCRIÇAO],MATCH(BRF_Boleto_Notas[[#This Row],[CAT]],BRF_TIPO_SERV[TIPOS DE SERV.],0)),"")</f>
        <v>HABIBS</v>
      </c>
      <c r="R459" s="1">
        <f>IFERROR(INDEX(BRF_MÊS_NOTA[NUN_MÊS],MATCH(BRF_Boleto_Notas[[#This Row],[MÊS_VENC]],BRF_MÊS_NOTA[MÊS],0)),"")</f>
        <v>4</v>
      </c>
      <c r="S459" s="1" t="str">
        <f>IF(BRF_Boleto_Notas[[#This Row],[PAGO DIA]]="","",TEXT(BRF_Boleto_Notas[[#This Row],[PAGO DIA]],"AAAA"))</f>
        <v>2022</v>
      </c>
      <c r="T459" s="1" t="str">
        <f>UPPER(TEXT(BRF_Boleto_Notas[[#This Row],[PAGO DIA]],"MMM"))</f>
        <v>ABR</v>
      </c>
    </row>
    <row r="460" spans="1:20" x14ac:dyDescent="0.2">
      <c r="A460" s="3">
        <v>44645</v>
      </c>
      <c r="B460" s="1" t="s">
        <v>1547</v>
      </c>
      <c r="C460" s="1" t="s">
        <v>1579</v>
      </c>
      <c r="D460" s="1" t="s">
        <v>1128</v>
      </c>
      <c r="E460" s="1" t="s">
        <v>681</v>
      </c>
      <c r="F460" s="3">
        <v>44656</v>
      </c>
      <c r="G460" s="1">
        <v>339</v>
      </c>
      <c r="H460" s="1">
        <v>560</v>
      </c>
      <c r="I460" s="4">
        <v>2500</v>
      </c>
      <c r="J460" s="1" t="s">
        <v>224</v>
      </c>
      <c r="K460" s="3">
        <v>44656</v>
      </c>
      <c r="L460" s="1" t="s">
        <v>1338</v>
      </c>
      <c r="M460" s="1" t="str">
        <f>TEXT(BRF_Boleto_Notas[[#This Row],[DATA ]],"AAAA")</f>
        <v>2022</v>
      </c>
      <c r="N460" s="1" t="str">
        <f>UPPER(TEXT(BRF_Boleto_Notas[[#This Row],[DATA ]],"MMM"))</f>
        <v>MAR</v>
      </c>
      <c r="O460" s="1" t="str">
        <f>TEXT(BRF_Boleto_Notas[[#This Row],[DATA VENCIMENTO]],"AAAA")</f>
        <v>2022</v>
      </c>
      <c r="P460" s="1" t="str">
        <f>UPPER(TEXT(BRF_Boleto_Notas[[#This Row],[DATA VENCIMENTO]],"MMM"))</f>
        <v>ABR</v>
      </c>
      <c r="Q460" s="1" t="str">
        <f>IFERROR(INDEX(BRF_TIPO_SERV[DESCRIÇAO],MATCH(BRF_Boleto_Notas[[#This Row],[CAT]],BRF_TIPO_SERV[TIPOS DE SERV.],0)),"")</f>
        <v>HABIBS</v>
      </c>
      <c r="R460" s="1">
        <f>IFERROR(INDEX(BRF_MÊS_NOTA[NUN_MÊS],MATCH(BRF_Boleto_Notas[[#This Row],[MÊS_VENC]],BRF_MÊS_NOTA[MÊS],0)),"")</f>
        <v>4</v>
      </c>
      <c r="S460" s="1" t="str">
        <f>IF(BRF_Boleto_Notas[[#This Row],[PAGO DIA]]="","",TEXT(BRF_Boleto_Notas[[#This Row],[PAGO DIA]],"AAAA"))</f>
        <v>2022</v>
      </c>
      <c r="T460" s="1" t="str">
        <f>UPPER(TEXT(BRF_Boleto_Notas[[#This Row],[PAGO DIA]],"MMM"))</f>
        <v>ABR</v>
      </c>
    </row>
    <row r="461" spans="1:20" x14ac:dyDescent="0.2">
      <c r="A461" s="3">
        <v>44636</v>
      </c>
      <c r="B461" s="1" t="s">
        <v>1534</v>
      </c>
      <c r="C461" s="1" t="s">
        <v>1894</v>
      </c>
      <c r="D461" s="1" t="s">
        <v>1531</v>
      </c>
      <c r="E461" s="1" t="s">
        <v>85</v>
      </c>
      <c r="F461" s="3">
        <v>44657</v>
      </c>
      <c r="G461" s="1" t="s">
        <v>1895</v>
      </c>
      <c r="H461" s="1">
        <v>528</v>
      </c>
      <c r="I461" s="4">
        <v>2100</v>
      </c>
      <c r="J461" s="1" t="s">
        <v>224</v>
      </c>
      <c r="K461" s="3">
        <v>44657</v>
      </c>
      <c r="L461" s="1" t="s">
        <v>1338</v>
      </c>
      <c r="M461" s="1" t="str">
        <f>TEXT(BRF_Boleto_Notas[[#This Row],[DATA ]],"AAAA")</f>
        <v>2022</v>
      </c>
      <c r="N461" s="1" t="str">
        <f>UPPER(TEXT(BRF_Boleto_Notas[[#This Row],[DATA ]],"MMM"))</f>
        <v>MAR</v>
      </c>
      <c r="O461" s="1" t="str">
        <f>TEXT(BRF_Boleto_Notas[[#This Row],[DATA VENCIMENTO]],"AAAA")</f>
        <v>2022</v>
      </c>
      <c r="P461" s="1" t="str">
        <f>UPPER(TEXT(BRF_Boleto_Notas[[#This Row],[DATA VENCIMENTO]],"MMM"))</f>
        <v>ABR</v>
      </c>
      <c r="Q461" s="1" t="str">
        <f>IFERROR(INDEX(BRF_TIPO_SERV[DESCRIÇAO],MATCH(BRF_Boleto_Notas[[#This Row],[CAT]],BRF_TIPO_SERV[TIPOS DE SERV.],0)),"")</f>
        <v>FRETE EXTRAS</v>
      </c>
      <c r="R461" s="1">
        <f>IFERROR(INDEX(BRF_MÊS_NOTA[NUN_MÊS],MATCH(BRF_Boleto_Notas[[#This Row],[MÊS_VENC]],BRF_MÊS_NOTA[MÊS],0)),"")</f>
        <v>4</v>
      </c>
      <c r="S461" s="1" t="str">
        <f>IF(BRF_Boleto_Notas[[#This Row],[PAGO DIA]]="","",TEXT(BRF_Boleto_Notas[[#This Row],[PAGO DIA]],"AAAA"))</f>
        <v>2022</v>
      </c>
      <c r="T461" s="1" t="str">
        <f>UPPER(TEXT(BRF_Boleto_Notas[[#This Row],[PAGO DIA]],"MMM"))</f>
        <v>ABR</v>
      </c>
    </row>
    <row r="462" spans="1:20" x14ac:dyDescent="0.2">
      <c r="A462" s="3">
        <v>44636</v>
      </c>
      <c r="B462" s="1" t="s">
        <v>1529</v>
      </c>
      <c r="C462" s="1" t="s">
        <v>2929</v>
      </c>
      <c r="D462" s="1" t="s">
        <v>1531</v>
      </c>
      <c r="E462" s="1" t="s">
        <v>114</v>
      </c>
      <c r="F462" s="3">
        <v>44657</v>
      </c>
      <c r="G462" s="1" t="s">
        <v>1896</v>
      </c>
      <c r="H462" s="1">
        <v>529</v>
      </c>
      <c r="I462" s="4">
        <v>4800</v>
      </c>
      <c r="J462" s="1" t="s">
        <v>224</v>
      </c>
      <c r="K462" s="3">
        <v>44657</v>
      </c>
      <c r="L462" s="1" t="s">
        <v>1338</v>
      </c>
      <c r="M462" s="1" t="str">
        <f>TEXT(BRF_Boleto_Notas[[#This Row],[DATA ]],"AAAA")</f>
        <v>2022</v>
      </c>
      <c r="N462" s="1" t="str">
        <f>UPPER(TEXT(BRF_Boleto_Notas[[#This Row],[DATA ]],"MMM"))</f>
        <v>MAR</v>
      </c>
      <c r="O462" s="1" t="str">
        <f>TEXT(BRF_Boleto_Notas[[#This Row],[DATA VENCIMENTO]],"AAAA")</f>
        <v>2022</v>
      </c>
      <c r="P462" s="1" t="str">
        <f>UPPER(TEXT(BRF_Boleto_Notas[[#This Row],[DATA VENCIMENTO]],"MMM"))</f>
        <v>ABR</v>
      </c>
      <c r="Q462" s="1" t="str">
        <f>IFERROR(INDEX(BRF_TIPO_SERV[DESCRIÇAO],MATCH(BRF_Boleto_Notas[[#This Row],[CAT]],BRF_TIPO_SERV[TIPOS DE SERV.],0)),"")</f>
        <v>VIAGEM</v>
      </c>
      <c r="R462" s="1">
        <f>IFERROR(INDEX(BRF_MÊS_NOTA[NUN_MÊS],MATCH(BRF_Boleto_Notas[[#This Row],[MÊS_VENC]],BRF_MÊS_NOTA[MÊS],0)),"")</f>
        <v>4</v>
      </c>
      <c r="S462" s="1" t="str">
        <f>IF(BRF_Boleto_Notas[[#This Row],[PAGO DIA]]="","",TEXT(BRF_Boleto_Notas[[#This Row],[PAGO DIA]],"AAAA"))</f>
        <v>2022</v>
      </c>
      <c r="T462" s="1" t="str">
        <f>UPPER(TEXT(BRF_Boleto_Notas[[#This Row],[PAGO DIA]],"MMM"))</f>
        <v>ABR</v>
      </c>
    </row>
    <row r="463" spans="1:20" x14ac:dyDescent="0.2">
      <c r="A463" s="3">
        <v>44636</v>
      </c>
      <c r="B463" s="1" t="s">
        <v>1534</v>
      </c>
      <c r="C463" s="1" t="s">
        <v>1747</v>
      </c>
      <c r="D463" s="1" t="s">
        <v>1531</v>
      </c>
      <c r="E463" s="1" t="s">
        <v>85</v>
      </c>
      <c r="F463" s="3">
        <v>44657</v>
      </c>
      <c r="G463" s="1" t="s">
        <v>1897</v>
      </c>
      <c r="H463" s="1">
        <v>530</v>
      </c>
      <c r="I463" s="4">
        <v>1100</v>
      </c>
      <c r="J463" s="1" t="s">
        <v>224</v>
      </c>
      <c r="K463" s="3">
        <v>44657</v>
      </c>
      <c r="L463" s="1" t="s">
        <v>1338</v>
      </c>
      <c r="M463" s="1" t="str">
        <f>TEXT(BRF_Boleto_Notas[[#This Row],[DATA ]],"AAAA")</f>
        <v>2022</v>
      </c>
      <c r="N463" s="1" t="str">
        <f>UPPER(TEXT(BRF_Boleto_Notas[[#This Row],[DATA ]],"MMM"))</f>
        <v>MAR</v>
      </c>
      <c r="O463" s="1" t="str">
        <f>TEXT(BRF_Boleto_Notas[[#This Row],[DATA VENCIMENTO]],"AAAA")</f>
        <v>2022</v>
      </c>
      <c r="P463" s="1" t="str">
        <f>UPPER(TEXT(BRF_Boleto_Notas[[#This Row],[DATA VENCIMENTO]],"MMM"))</f>
        <v>ABR</v>
      </c>
      <c r="Q463" s="1" t="str">
        <f>IFERROR(INDEX(BRF_TIPO_SERV[DESCRIÇAO],MATCH(BRF_Boleto_Notas[[#This Row],[CAT]],BRF_TIPO_SERV[TIPOS DE SERV.],0)),"")</f>
        <v>FRETE EXTRAS</v>
      </c>
      <c r="R463" s="1">
        <f>IFERROR(INDEX(BRF_MÊS_NOTA[NUN_MÊS],MATCH(BRF_Boleto_Notas[[#This Row],[MÊS_VENC]],BRF_MÊS_NOTA[MÊS],0)),"")</f>
        <v>4</v>
      </c>
      <c r="S463" s="1" t="str">
        <f>IF(BRF_Boleto_Notas[[#This Row],[PAGO DIA]]="","",TEXT(BRF_Boleto_Notas[[#This Row],[PAGO DIA]],"AAAA"))</f>
        <v>2022</v>
      </c>
      <c r="T463" s="1" t="str">
        <f>UPPER(TEXT(BRF_Boleto_Notas[[#This Row],[PAGO DIA]],"MMM"))</f>
        <v>ABR</v>
      </c>
    </row>
    <row r="464" spans="1:20" x14ac:dyDescent="0.2">
      <c r="A464" s="3">
        <v>44637</v>
      </c>
      <c r="B464" s="1" t="s">
        <v>1534</v>
      </c>
      <c r="C464" s="1" t="s">
        <v>1898</v>
      </c>
      <c r="D464" s="1" t="s">
        <v>1531</v>
      </c>
      <c r="E464" s="1" t="s">
        <v>85</v>
      </c>
      <c r="F464" s="3">
        <v>44658</v>
      </c>
      <c r="G464" s="1" t="s">
        <v>1899</v>
      </c>
      <c r="H464" s="1">
        <v>531</v>
      </c>
      <c r="I464" s="4">
        <v>1560</v>
      </c>
      <c r="J464" s="1" t="s">
        <v>224</v>
      </c>
      <c r="K464" s="3">
        <v>44658</v>
      </c>
      <c r="L464" s="1" t="s">
        <v>1338</v>
      </c>
      <c r="M464" s="1" t="str">
        <f>TEXT(BRF_Boleto_Notas[[#This Row],[DATA ]],"AAAA")</f>
        <v>2022</v>
      </c>
      <c r="N464" s="1" t="str">
        <f>UPPER(TEXT(BRF_Boleto_Notas[[#This Row],[DATA ]],"MMM"))</f>
        <v>MAR</v>
      </c>
      <c r="O464" s="1" t="str">
        <f>TEXT(BRF_Boleto_Notas[[#This Row],[DATA VENCIMENTO]],"AAAA")</f>
        <v>2022</v>
      </c>
      <c r="P464" s="1" t="str">
        <f>UPPER(TEXT(BRF_Boleto_Notas[[#This Row],[DATA VENCIMENTO]],"MMM"))</f>
        <v>ABR</v>
      </c>
      <c r="Q464" s="1" t="str">
        <f>IFERROR(INDEX(BRF_TIPO_SERV[DESCRIÇAO],MATCH(BRF_Boleto_Notas[[#This Row],[CAT]],BRF_TIPO_SERV[TIPOS DE SERV.],0)),"")</f>
        <v>FRETE EXTRAS</v>
      </c>
      <c r="R464" s="1">
        <f>IFERROR(INDEX(BRF_MÊS_NOTA[NUN_MÊS],MATCH(BRF_Boleto_Notas[[#This Row],[MÊS_VENC]],BRF_MÊS_NOTA[MÊS],0)),"")</f>
        <v>4</v>
      </c>
      <c r="S464" s="1" t="str">
        <f>IF(BRF_Boleto_Notas[[#This Row],[PAGO DIA]]="","",TEXT(BRF_Boleto_Notas[[#This Row],[PAGO DIA]],"AAAA"))</f>
        <v>2022</v>
      </c>
      <c r="T464" s="1" t="str">
        <f>UPPER(TEXT(BRF_Boleto_Notas[[#This Row],[PAGO DIA]],"MMM"))</f>
        <v>ABR</v>
      </c>
    </row>
    <row r="465" spans="1:20" x14ac:dyDescent="0.2">
      <c r="A465" s="3">
        <v>44638</v>
      </c>
      <c r="B465" s="1" t="s">
        <v>1534</v>
      </c>
      <c r="C465" s="1" t="s">
        <v>1742</v>
      </c>
      <c r="D465" s="1" t="s">
        <v>1531</v>
      </c>
      <c r="E465" s="1" t="s">
        <v>85</v>
      </c>
      <c r="F465" s="3">
        <v>44662</v>
      </c>
      <c r="G465" s="1" t="s">
        <v>1900</v>
      </c>
      <c r="H465" s="1">
        <v>532</v>
      </c>
      <c r="I465" s="4">
        <v>500</v>
      </c>
      <c r="J465" s="1" t="s">
        <v>224</v>
      </c>
      <c r="K465" s="3">
        <v>44662</v>
      </c>
      <c r="L465" s="1" t="s">
        <v>1338</v>
      </c>
      <c r="M465" s="1" t="str">
        <f>TEXT(BRF_Boleto_Notas[[#This Row],[DATA ]],"AAAA")</f>
        <v>2022</v>
      </c>
      <c r="N465" s="1" t="str">
        <f>UPPER(TEXT(BRF_Boleto_Notas[[#This Row],[DATA ]],"MMM"))</f>
        <v>MAR</v>
      </c>
      <c r="O465" s="1" t="str">
        <f>TEXT(BRF_Boleto_Notas[[#This Row],[DATA VENCIMENTO]],"AAAA")</f>
        <v>2022</v>
      </c>
      <c r="P465" s="1" t="str">
        <f>UPPER(TEXT(BRF_Boleto_Notas[[#This Row],[DATA VENCIMENTO]],"MMM"))</f>
        <v>ABR</v>
      </c>
      <c r="Q465" s="1" t="str">
        <f>IFERROR(INDEX(BRF_TIPO_SERV[DESCRIÇAO],MATCH(BRF_Boleto_Notas[[#This Row],[CAT]],BRF_TIPO_SERV[TIPOS DE SERV.],0)),"")</f>
        <v>FRETE EXTRAS</v>
      </c>
      <c r="R465" s="1">
        <f>IFERROR(INDEX(BRF_MÊS_NOTA[NUN_MÊS],MATCH(BRF_Boleto_Notas[[#This Row],[MÊS_VENC]],BRF_MÊS_NOTA[MÊS],0)),"")</f>
        <v>4</v>
      </c>
      <c r="S465" s="1" t="str">
        <f>IF(BRF_Boleto_Notas[[#This Row],[PAGO DIA]]="","",TEXT(BRF_Boleto_Notas[[#This Row],[PAGO DIA]],"AAAA"))</f>
        <v>2022</v>
      </c>
      <c r="T465" s="1" t="str">
        <f>UPPER(TEXT(BRF_Boleto_Notas[[#This Row],[PAGO DIA]],"MMM"))</f>
        <v>ABR</v>
      </c>
    </row>
    <row r="466" spans="1:20" x14ac:dyDescent="0.2">
      <c r="A466" s="3">
        <v>44638</v>
      </c>
      <c r="B466" s="1" t="s">
        <v>1534</v>
      </c>
      <c r="C466" s="1" t="s">
        <v>1901</v>
      </c>
      <c r="D466" s="1" t="s">
        <v>1531</v>
      </c>
      <c r="E466" s="1" t="s">
        <v>85</v>
      </c>
      <c r="F466" s="3">
        <v>44662</v>
      </c>
      <c r="G466" s="1" t="s">
        <v>1902</v>
      </c>
      <c r="H466" s="1">
        <v>533</v>
      </c>
      <c r="I466" s="4">
        <v>2100</v>
      </c>
      <c r="J466" s="1" t="s">
        <v>224</v>
      </c>
      <c r="K466" s="3">
        <v>44662</v>
      </c>
      <c r="L466" s="1" t="s">
        <v>1338</v>
      </c>
      <c r="M466" s="1" t="str">
        <f>TEXT(BRF_Boleto_Notas[[#This Row],[DATA ]],"AAAA")</f>
        <v>2022</v>
      </c>
      <c r="N466" s="1" t="str">
        <f>UPPER(TEXT(BRF_Boleto_Notas[[#This Row],[DATA ]],"MMM"))</f>
        <v>MAR</v>
      </c>
      <c r="O466" s="1" t="str">
        <f>TEXT(BRF_Boleto_Notas[[#This Row],[DATA VENCIMENTO]],"AAAA")</f>
        <v>2022</v>
      </c>
      <c r="P466" s="1" t="str">
        <f>UPPER(TEXT(BRF_Boleto_Notas[[#This Row],[DATA VENCIMENTO]],"MMM"))</f>
        <v>ABR</v>
      </c>
      <c r="Q466" s="1" t="str">
        <f>IFERROR(INDEX(BRF_TIPO_SERV[DESCRIÇAO],MATCH(BRF_Boleto_Notas[[#This Row],[CAT]],BRF_TIPO_SERV[TIPOS DE SERV.],0)),"")</f>
        <v>FRETE EXTRAS</v>
      </c>
      <c r="R466" s="1">
        <f>IFERROR(INDEX(BRF_MÊS_NOTA[NUN_MÊS],MATCH(BRF_Boleto_Notas[[#This Row],[MÊS_VENC]],BRF_MÊS_NOTA[MÊS],0)),"")</f>
        <v>4</v>
      </c>
      <c r="S466" s="1" t="str">
        <f>IF(BRF_Boleto_Notas[[#This Row],[PAGO DIA]]="","",TEXT(BRF_Boleto_Notas[[#This Row],[PAGO DIA]],"AAAA"))</f>
        <v>2022</v>
      </c>
      <c r="T466" s="1" t="str">
        <f>UPPER(TEXT(BRF_Boleto_Notas[[#This Row],[PAGO DIA]],"MMM"))</f>
        <v>ABR</v>
      </c>
    </row>
    <row r="467" spans="1:20" x14ac:dyDescent="0.2">
      <c r="A467" s="3">
        <v>44642</v>
      </c>
      <c r="B467" s="1" t="s">
        <v>1534</v>
      </c>
      <c r="C467" s="1" t="s">
        <v>1891</v>
      </c>
      <c r="D467" s="1" t="s">
        <v>1531</v>
      </c>
      <c r="E467" s="1" t="s">
        <v>85</v>
      </c>
      <c r="F467" s="3">
        <v>44662</v>
      </c>
      <c r="G467" s="1" t="s">
        <v>1903</v>
      </c>
      <c r="H467" s="1">
        <v>534</v>
      </c>
      <c r="I467" s="4">
        <v>2200</v>
      </c>
      <c r="J467" s="1" t="s">
        <v>224</v>
      </c>
      <c r="K467" s="3">
        <v>44662</v>
      </c>
      <c r="L467" s="1" t="s">
        <v>1338</v>
      </c>
      <c r="M467" s="1" t="str">
        <f>TEXT(BRF_Boleto_Notas[[#This Row],[DATA ]],"AAAA")</f>
        <v>2022</v>
      </c>
      <c r="N467" s="1" t="str">
        <f>UPPER(TEXT(BRF_Boleto_Notas[[#This Row],[DATA ]],"MMM"))</f>
        <v>MAR</v>
      </c>
      <c r="O467" s="1" t="str">
        <f>TEXT(BRF_Boleto_Notas[[#This Row],[DATA VENCIMENTO]],"AAAA")</f>
        <v>2022</v>
      </c>
      <c r="P467" s="1" t="str">
        <f>UPPER(TEXT(BRF_Boleto_Notas[[#This Row],[DATA VENCIMENTO]],"MMM"))</f>
        <v>ABR</v>
      </c>
      <c r="Q467" s="1" t="str">
        <f>IFERROR(INDEX(BRF_TIPO_SERV[DESCRIÇAO],MATCH(BRF_Boleto_Notas[[#This Row],[CAT]],BRF_TIPO_SERV[TIPOS DE SERV.],0)),"")</f>
        <v>FRETE EXTRAS</v>
      </c>
      <c r="R467" s="1">
        <f>IFERROR(INDEX(BRF_MÊS_NOTA[NUN_MÊS],MATCH(BRF_Boleto_Notas[[#This Row],[MÊS_VENC]],BRF_MÊS_NOTA[MÊS],0)),"")</f>
        <v>4</v>
      </c>
      <c r="S467" s="1" t="str">
        <f>IF(BRF_Boleto_Notas[[#This Row],[PAGO DIA]]="","",TEXT(BRF_Boleto_Notas[[#This Row],[PAGO DIA]],"AAAA"))</f>
        <v>2022</v>
      </c>
      <c r="T467" s="1" t="str">
        <f>UPPER(TEXT(BRF_Boleto_Notas[[#This Row],[PAGO DIA]],"MMM"))</f>
        <v>ABR</v>
      </c>
    </row>
    <row r="468" spans="1:20" x14ac:dyDescent="0.2">
      <c r="A468" s="3">
        <v>44642</v>
      </c>
      <c r="B468" s="1" t="s">
        <v>1534</v>
      </c>
      <c r="C468" s="1" t="s">
        <v>1898</v>
      </c>
      <c r="D468" s="1" t="s">
        <v>1531</v>
      </c>
      <c r="E468" s="1" t="s">
        <v>85</v>
      </c>
      <c r="F468" s="3">
        <v>44662</v>
      </c>
      <c r="G468" s="1" t="s">
        <v>1904</v>
      </c>
      <c r="H468" s="1">
        <v>535</v>
      </c>
      <c r="I468" s="4">
        <v>1800</v>
      </c>
      <c r="J468" s="1" t="s">
        <v>224</v>
      </c>
      <c r="K468" s="3">
        <v>44662</v>
      </c>
      <c r="L468" s="1" t="s">
        <v>1338</v>
      </c>
      <c r="M468" s="1" t="str">
        <f>TEXT(BRF_Boleto_Notas[[#This Row],[DATA ]],"AAAA")</f>
        <v>2022</v>
      </c>
      <c r="N468" s="1" t="str">
        <f>UPPER(TEXT(BRF_Boleto_Notas[[#This Row],[DATA ]],"MMM"))</f>
        <v>MAR</v>
      </c>
      <c r="O468" s="1" t="str">
        <f>TEXT(BRF_Boleto_Notas[[#This Row],[DATA VENCIMENTO]],"AAAA")</f>
        <v>2022</v>
      </c>
      <c r="P468" s="1" t="str">
        <f>UPPER(TEXT(BRF_Boleto_Notas[[#This Row],[DATA VENCIMENTO]],"MMM"))</f>
        <v>ABR</v>
      </c>
      <c r="Q468" s="1" t="str">
        <f>IFERROR(INDEX(BRF_TIPO_SERV[DESCRIÇAO],MATCH(BRF_Boleto_Notas[[#This Row],[CAT]],BRF_TIPO_SERV[TIPOS DE SERV.],0)),"")</f>
        <v>FRETE EXTRAS</v>
      </c>
      <c r="R468" s="1">
        <f>IFERROR(INDEX(BRF_MÊS_NOTA[NUN_MÊS],MATCH(BRF_Boleto_Notas[[#This Row],[MÊS_VENC]],BRF_MÊS_NOTA[MÊS],0)),"")</f>
        <v>4</v>
      </c>
      <c r="S468" s="1" t="str">
        <f>IF(BRF_Boleto_Notas[[#This Row],[PAGO DIA]]="","",TEXT(BRF_Boleto_Notas[[#This Row],[PAGO DIA]],"AAAA"))</f>
        <v>2022</v>
      </c>
      <c r="T468" s="1" t="str">
        <f>UPPER(TEXT(BRF_Boleto_Notas[[#This Row],[PAGO DIA]],"MMM"))</f>
        <v>ABR</v>
      </c>
    </row>
    <row r="469" spans="1:20" x14ac:dyDescent="0.2">
      <c r="A469" s="3">
        <v>44642</v>
      </c>
      <c r="B469" s="1" t="s">
        <v>1529</v>
      </c>
      <c r="C469" s="1" t="s">
        <v>2929</v>
      </c>
      <c r="D469" s="1" t="s">
        <v>1531</v>
      </c>
      <c r="E469" s="1" t="s">
        <v>114</v>
      </c>
      <c r="F469" s="3">
        <v>44662</v>
      </c>
      <c r="G469" s="1" t="s">
        <v>1905</v>
      </c>
      <c r="H469" s="1">
        <v>536</v>
      </c>
      <c r="I469" s="4">
        <v>4800</v>
      </c>
      <c r="J469" s="1" t="s">
        <v>224</v>
      </c>
      <c r="K469" s="3">
        <v>44662</v>
      </c>
      <c r="L469" s="1" t="s">
        <v>1338</v>
      </c>
      <c r="M469" s="1" t="str">
        <f>TEXT(BRF_Boleto_Notas[[#This Row],[DATA ]],"AAAA")</f>
        <v>2022</v>
      </c>
      <c r="N469" s="1" t="str">
        <f>UPPER(TEXT(BRF_Boleto_Notas[[#This Row],[DATA ]],"MMM"))</f>
        <v>MAR</v>
      </c>
      <c r="O469" s="1" t="str">
        <f>TEXT(BRF_Boleto_Notas[[#This Row],[DATA VENCIMENTO]],"AAAA")</f>
        <v>2022</v>
      </c>
      <c r="P469" s="1" t="str">
        <f>UPPER(TEXT(BRF_Boleto_Notas[[#This Row],[DATA VENCIMENTO]],"MMM"))</f>
        <v>ABR</v>
      </c>
      <c r="Q469" s="1" t="str">
        <f>IFERROR(INDEX(BRF_TIPO_SERV[DESCRIÇAO],MATCH(BRF_Boleto_Notas[[#This Row],[CAT]],BRF_TIPO_SERV[TIPOS DE SERV.],0)),"")</f>
        <v>VIAGEM</v>
      </c>
      <c r="R469" s="1">
        <f>IFERROR(INDEX(BRF_MÊS_NOTA[NUN_MÊS],MATCH(BRF_Boleto_Notas[[#This Row],[MÊS_VENC]],BRF_MÊS_NOTA[MÊS],0)),"")</f>
        <v>4</v>
      </c>
      <c r="S469" s="1" t="str">
        <f>IF(BRF_Boleto_Notas[[#This Row],[PAGO DIA]]="","",TEXT(BRF_Boleto_Notas[[#This Row],[PAGO DIA]],"AAAA"))</f>
        <v>2022</v>
      </c>
      <c r="T469" s="1" t="str">
        <f>UPPER(TEXT(BRF_Boleto_Notas[[#This Row],[PAGO DIA]],"MMM"))</f>
        <v>ABR</v>
      </c>
    </row>
    <row r="470" spans="1:20" x14ac:dyDescent="0.2">
      <c r="A470" s="3">
        <v>44643</v>
      </c>
      <c r="B470" s="1" t="s">
        <v>1534</v>
      </c>
      <c r="C470" s="1" t="s">
        <v>1906</v>
      </c>
      <c r="D470" s="1" t="s">
        <v>1531</v>
      </c>
      <c r="E470" s="1" t="s">
        <v>85</v>
      </c>
      <c r="F470" s="3">
        <v>44663</v>
      </c>
      <c r="G470" s="1" t="s">
        <v>1907</v>
      </c>
      <c r="H470" s="1">
        <v>537</v>
      </c>
      <c r="I470" s="4">
        <v>1500</v>
      </c>
      <c r="J470" s="1" t="s">
        <v>224</v>
      </c>
      <c r="K470" s="3">
        <v>44663</v>
      </c>
      <c r="L470" s="1" t="s">
        <v>1338</v>
      </c>
      <c r="M470" s="1" t="str">
        <f>TEXT(BRF_Boleto_Notas[[#This Row],[DATA ]],"AAAA")</f>
        <v>2022</v>
      </c>
      <c r="N470" s="1" t="str">
        <f>UPPER(TEXT(BRF_Boleto_Notas[[#This Row],[DATA ]],"MMM"))</f>
        <v>MAR</v>
      </c>
      <c r="O470" s="1" t="str">
        <f>TEXT(BRF_Boleto_Notas[[#This Row],[DATA VENCIMENTO]],"AAAA")</f>
        <v>2022</v>
      </c>
      <c r="P470" s="1" t="str">
        <f>UPPER(TEXT(BRF_Boleto_Notas[[#This Row],[DATA VENCIMENTO]],"MMM"))</f>
        <v>ABR</v>
      </c>
      <c r="Q470" s="1" t="str">
        <f>IFERROR(INDEX(BRF_TIPO_SERV[DESCRIÇAO],MATCH(BRF_Boleto_Notas[[#This Row],[CAT]],BRF_TIPO_SERV[TIPOS DE SERV.],0)),"")</f>
        <v>FRETE EXTRAS</v>
      </c>
      <c r="R470" s="1">
        <f>IFERROR(INDEX(BRF_MÊS_NOTA[NUN_MÊS],MATCH(BRF_Boleto_Notas[[#This Row],[MÊS_VENC]],BRF_MÊS_NOTA[MÊS],0)),"")</f>
        <v>4</v>
      </c>
      <c r="S470" s="1" t="str">
        <f>IF(BRF_Boleto_Notas[[#This Row],[PAGO DIA]]="","",TEXT(BRF_Boleto_Notas[[#This Row],[PAGO DIA]],"AAAA"))</f>
        <v>2022</v>
      </c>
      <c r="T470" s="1" t="str">
        <f>UPPER(TEXT(BRF_Boleto_Notas[[#This Row],[PAGO DIA]],"MMM"))</f>
        <v>ABR</v>
      </c>
    </row>
    <row r="471" spans="1:20" x14ac:dyDescent="0.2">
      <c r="A471" s="3">
        <v>44643</v>
      </c>
      <c r="B471" s="1" t="s">
        <v>1534</v>
      </c>
      <c r="C471" s="1" t="s">
        <v>1742</v>
      </c>
      <c r="D471" s="1" t="s">
        <v>1531</v>
      </c>
      <c r="E471" s="1" t="s">
        <v>85</v>
      </c>
      <c r="F471" s="3">
        <v>44663</v>
      </c>
      <c r="G471" s="1" t="s">
        <v>1908</v>
      </c>
      <c r="H471" s="1">
        <v>538</v>
      </c>
      <c r="I471" s="4">
        <v>500</v>
      </c>
      <c r="J471" s="1" t="s">
        <v>224</v>
      </c>
      <c r="K471" s="3">
        <v>44663</v>
      </c>
      <c r="L471" s="1" t="s">
        <v>1338</v>
      </c>
      <c r="M471" s="1" t="str">
        <f>TEXT(BRF_Boleto_Notas[[#This Row],[DATA ]],"AAAA")</f>
        <v>2022</v>
      </c>
      <c r="N471" s="1" t="str">
        <f>UPPER(TEXT(BRF_Boleto_Notas[[#This Row],[DATA ]],"MMM"))</f>
        <v>MAR</v>
      </c>
      <c r="O471" s="1" t="str">
        <f>TEXT(BRF_Boleto_Notas[[#This Row],[DATA VENCIMENTO]],"AAAA")</f>
        <v>2022</v>
      </c>
      <c r="P471" s="1" t="str">
        <f>UPPER(TEXT(BRF_Boleto_Notas[[#This Row],[DATA VENCIMENTO]],"MMM"))</f>
        <v>ABR</v>
      </c>
      <c r="Q471" s="1" t="str">
        <f>IFERROR(INDEX(BRF_TIPO_SERV[DESCRIÇAO],MATCH(BRF_Boleto_Notas[[#This Row],[CAT]],BRF_TIPO_SERV[TIPOS DE SERV.],0)),"")</f>
        <v>FRETE EXTRAS</v>
      </c>
      <c r="R471" s="1">
        <f>IFERROR(INDEX(BRF_MÊS_NOTA[NUN_MÊS],MATCH(BRF_Boleto_Notas[[#This Row],[MÊS_VENC]],BRF_MÊS_NOTA[MÊS],0)),"")</f>
        <v>4</v>
      </c>
      <c r="S471" s="1" t="str">
        <f>IF(BRF_Boleto_Notas[[#This Row],[PAGO DIA]]="","",TEXT(BRF_Boleto_Notas[[#This Row],[PAGO DIA]],"AAAA"))</f>
        <v>2022</v>
      </c>
      <c r="T471" s="1" t="str">
        <f>UPPER(TEXT(BRF_Boleto_Notas[[#This Row],[PAGO DIA]],"MMM"))</f>
        <v>ABR</v>
      </c>
    </row>
    <row r="472" spans="1:20" x14ac:dyDescent="0.2">
      <c r="A472" s="3">
        <v>44643</v>
      </c>
      <c r="B472" s="1" t="s">
        <v>1534</v>
      </c>
      <c r="C472" s="1" t="s">
        <v>1909</v>
      </c>
      <c r="D472" s="1" t="s">
        <v>1531</v>
      </c>
      <c r="E472" s="1" t="s">
        <v>85</v>
      </c>
      <c r="F472" s="3">
        <v>44663</v>
      </c>
      <c r="G472" s="1" t="s">
        <v>1910</v>
      </c>
      <c r="H472" s="1">
        <v>539</v>
      </c>
      <c r="I472" s="4">
        <v>1500</v>
      </c>
      <c r="J472" s="1" t="s">
        <v>224</v>
      </c>
      <c r="K472" s="3">
        <v>44663</v>
      </c>
      <c r="L472" s="1" t="s">
        <v>1338</v>
      </c>
      <c r="M472" s="1" t="str">
        <f>TEXT(BRF_Boleto_Notas[[#This Row],[DATA ]],"AAAA")</f>
        <v>2022</v>
      </c>
      <c r="N472" s="1" t="str">
        <f>UPPER(TEXT(BRF_Boleto_Notas[[#This Row],[DATA ]],"MMM"))</f>
        <v>MAR</v>
      </c>
      <c r="O472" s="1" t="str">
        <f>TEXT(BRF_Boleto_Notas[[#This Row],[DATA VENCIMENTO]],"AAAA")</f>
        <v>2022</v>
      </c>
      <c r="P472" s="1" t="str">
        <f>UPPER(TEXT(BRF_Boleto_Notas[[#This Row],[DATA VENCIMENTO]],"MMM"))</f>
        <v>ABR</v>
      </c>
      <c r="Q472" s="1" t="str">
        <f>IFERROR(INDEX(BRF_TIPO_SERV[DESCRIÇAO],MATCH(BRF_Boleto_Notas[[#This Row],[CAT]],BRF_TIPO_SERV[TIPOS DE SERV.],0)),"")</f>
        <v>FRETE EXTRAS</v>
      </c>
      <c r="R472" s="1">
        <f>IFERROR(INDEX(BRF_MÊS_NOTA[NUN_MÊS],MATCH(BRF_Boleto_Notas[[#This Row],[MÊS_VENC]],BRF_MÊS_NOTA[MÊS],0)),"")</f>
        <v>4</v>
      </c>
      <c r="S472" s="1" t="str">
        <f>IF(BRF_Boleto_Notas[[#This Row],[PAGO DIA]]="","",TEXT(BRF_Boleto_Notas[[#This Row],[PAGO DIA]],"AAAA"))</f>
        <v>2022</v>
      </c>
      <c r="T472" s="1" t="str">
        <f>UPPER(TEXT(BRF_Boleto_Notas[[#This Row],[PAGO DIA]],"MMM"))</f>
        <v>ABR</v>
      </c>
    </row>
    <row r="473" spans="1:20" x14ac:dyDescent="0.2">
      <c r="A473" s="3">
        <v>44644</v>
      </c>
      <c r="B473" s="1" t="s">
        <v>1534</v>
      </c>
      <c r="C473" s="1" t="s">
        <v>1742</v>
      </c>
      <c r="D473" s="1" t="s">
        <v>1531</v>
      </c>
      <c r="E473" s="1" t="s">
        <v>85</v>
      </c>
      <c r="F473" s="3">
        <v>44664</v>
      </c>
      <c r="G473" s="1" t="s">
        <v>1911</v>
      </c>
      <c r="H473" s="1">
        <v>540</v>
      </c>
      <c r="I473" s="4">
        <v>500</v>
      </c>
      <c r="J473" s="1" t="s">
        <v>224</v>
      </c>
      <c r="K473" s="3">
        <v>44664</v>
      </c>
      <c r="L473" s="1" t="s">
        <v>1338</v>
      </c>
      <c r="M473" s="1" t="str">
        <f>TEXT(BRF_Boleto_Notas[[#This Row],[DATA ]],"AAAA")</f>
        <v>2022</v>
      </c>
      <c r="N473" s="1" t="str">
        <f>UPPER(TEXT(BRF_Boleto_Notas[[#This Row],[DATA ]],"MMM"))</f>
        <v>MAR</v>
      </c>
      <c r="O473" s="1" t="str">
        <f>TEXT(BRF_Boleto_Notas[[#This Row],[DATA VENCIMENTO]],"AAAA")</f>
        <v>2022</v>
      </c>
      <c r="P473" s="1" t="str">
        <f>UPPER(TEXT(BRF_Boleto_Notas[[#This Row],[DATA VENCIMENTO]],"MMM"))</f>
        <v>ABR</v>
      </c>
      <c r="Q473" s="1" t="str">
        <f>IFERROR(INDEX(BRF_TIPO_SERV[DESCRIÇAO],MATCH(BRF_Boleto_Notas[[#This Row],[CAT]],BRF_TIPO_SERV[TIPOS DE SERV.],0)),"")</f>
        <v>FRETE EXTRAS</v>
      </c>
      <c r="R473" s="1">
        <f>IFERROR(INDEX(BRF_MÊS_NOTA[NUN_MÊS],MATCH(BRF_Boleto_Notas[[#This Row],[MÊS_VENC]],BRF_MÊS_NOTA[MÊS],0)),"")</f>
        <v>4</v>
      </c>
      <c r="S473" s="1" t="str">
        <f>IF(BRF_Boleto_Notas[[#This Row],[PAGO DIA]]="","",TEXT(BRF_Boleto_Notas[[#This Row],[PAGO DIA]],"AAAA"))</f>
        <v>2022</v>
      </c>
      <c r="T473" s="1" t="str">
        <f>UPPER(TEXT(BRF_Boleto_Notas[[#This Row],[PAGO DIA]],"MMM"))</f>
        <v>ABR</v>
      </c>
    </row>
    <row r="474" spans="1:20" x14ac:dyDescent="0.2">
      <c r="A474" s="3">
        <v>44644</v>
      </c>
      <c r="B474" s="1" t="s">
        <v>1534</v>
      </c>
      <c r="C474" s="1" t="s">
        <v>1909</v>
      </c>
      <c r="D474" s="1" t="s">
        <v>1531</v>
      </c>
      <c r="E474" s="1" t="s">
        <v>85</v>
      </c>
      <c r="F474" s="3">
        <v>44665</v>
      </c>
      <c r="G474" s="1" t="s">
        <v>1912</v>
      </c>
      <c r="H474" s="1">
        <v>541</v>
      </c>
      <c r="I474" s="4">
        <v>1500</v>
      </c>
      <c r="J474" s="1" t="s">
        <v>224</v>
      </c>
      <c r="K474" s="3">
        <v>44665</v>
      </c>
      <c r="L474" s="1" t="s">
        <v>1338</v>
      </c>
      <c r="M474" s="1" t="str">
        <f>TEXT(BRF_Boleto_Notas[[#This Row],[DATA ]],"AAAA")</f>
        <v>2022</v>
      </c>
      <c r="N474" s="1" t="str">
        <f>UPPER(TEXT(BRF_Boleto_Notas[[#This Row],[DATA ]],"MMM"))</f>
        <v>MAR</v>
      </c>
      <c r="O474" s="1" t="str">
        <f>TEXT(BRF_Boleto_Notas[[#This Row],[DATA VENCIMENTO]],"AAAA")</f>
        <v>2022</v>
      </c>
      <c r="P474" s="1" t="str">
        <f>UPPER(TEXT(BRF_Boleto_Notas[[#This Row],[DATA VENCIMENTO]],"MMM"))</f>
        <v>ABR</v>
      </c>
      <c r="Q474" s="1" t="str">
        <f>IFERROR(INDEX(BRF_TIPO_SERV[DESCRIÇAO],MATCH(BRF_Boleto_Notas[[#This Row],[CAT]],BRF_TIPO_SERV[TIPOS DE SERV.],0)),"")</f>
        <v>FRETE EXTRAS</v>
      </c>
      <c r="R474" s="1">
        <f>IFERROR(INDEX(BRF_MÊS_NOTA[NUN_MÊS],MATCH(BRF_Boleto_Notas[[#This Row],[MÊS_VENC]],BRF_MÊS_NOTA[MÊS],0)),"")</f>
        <v>4</v>
      </c>
      <c r="S474" s="1" t="str">
        <f>IF(BRF_Boleto_Notas[[#This Row],[PAGO DIA]]="","",TEXT(BRF_Boleto_Notas[[#This Row],[PAGO DIA]],"AAAA"))</f>
        <v>2022</v>
      </c>
      <c r="T474" s="1" t="str">
        <f>UPPER(TEXT(BRF_Boleto_Notas[[#This Row],[PAGO DIA]],"MMM"))</f>
        <v>ABR</v>
      </c>
    </row>
    <row r="475" spans="1:20" x14ac:dyDescent="0.2">
      <c r="A475" s="3">
        <v>44645</v>
      </c>
      <c r="B475" s="1" t="s">
        <v>1534</v>
      </c>
      <c r="C475" s="1" t="s">
        <v>1913</v>
      </c>
      <c r="D475" s="1" t="s">
        <v>1531</v>
      </c>
      <c r="E475" s="1" t="s">
        <v>85</v>
      </c>
      <c r="F475" s="3">
        <v>44665</v>
      </c>
      <c r="G475" s="1" t="s">
        <v>1914</v>
      </c>
      <c r="H475" s="1">
        <v>542</v>
      </c>
      <c r="I475" s="4">
        <v>1950</v>
      </c>
      <c r="J475" s="1" t="s">
        <v>224</v>
      </c>
      <c r="K475" s="3">
        <v>44665</v>
      </c>
      <c r="L475" s="1" t="s">
        <v>1338</v>
      </c>
      <c r="M475" s="1" t="str">
        <f>TEXT(BRF_Boleto_Notas[[#This Row],[DATA ]],"AAAA")</f>
        <v>2022</v>
      </c>
      <c r="N475" s="1" t="str">
        <f>UPPER(TEXT(BRF_Boleto_Notas[[#This Row],[DATA ]],"MMM"))</f>
        <v>MAR</v>
      </c>
      <c r="O475" s="1" t="str">
        <f>TEXT(BRF_Boleto_Notas[[#This Row],[DATA VENCIMENTO]],"AAAA")</f>
        <v>2022</v>
      </c>
      <c r="P475" s="1" t="str">
        <f>UPPER(TEXT(BRF_Boleto_Notas[[#This Row],[DATA VENCIMENTO]],"MMM"))</f>
        <v>ABR</v>
      </c>
      <c r="Q475" s="1" t="str">
        <f>IFERROR(INDEX(BRF_TIPO_SERV[DESCRIÇAO],MATCH(BRF_Boleto_Notas[[#This Row],[CAT]],BRF_TIPO_SERV[TIPOS DE SERV.],0)),"")</f>
        <v>FRETE EXTRAS</v>
      </c>
      <c r="R475" s="1">
        <f>IFERROR(INDEX(BRF_MÊS_NOTA[NUN_MÊS],MATCH(BRF_Boleto_Notas[[#This Row],[MÊS_VENC]],BRF_MÊS_NOTA[MÊS],0)),"")</f>
        <v>4</v>
      </c>
      <c r="S475" s="1" t="str">
        <f>IF(BRF_Boleto_Notas[[#This Row],[PAGO DIA]]="","",TEXT(BRF_Boleto_Notas[[#This Row],[PAGO DIA]],"AAAA"))</f>
        <v>2022</v>
      </c>
      <c r="T475" s="1" t="str">
        <f>UPPER(TEXT(BRF_Boleto_Notas[[#This Row],[PAGO DIA]],"MMM"))</f>
        <v>ABR</v>
      </c>
    </row>
    <row r="476" spans="1:20" x14ac:dyDescent="0.2">
      <c r="A476" s="3">
        <v>44648</v>
      </c>
      <c r="B476" s="1" t="s">
        <v>1534</v>
      </c>
      <c r="C476" s="1" t="s">
        <v>1915</v>
      </c>
      <c r="D476" s="1" t="s">
        <v>1531</v>
      </c>
      <c r="E476" s="1" t="s">
        <v>85</v>
      </c>
      <c r="F476" s="3">
        <v>44669</v>
      </c>
      <c r="G476" s="1" t="s">
        <v>1916</v>
      </c>
      <c r="H476" s="1">
        <v>561</v>
      </c>
      <c r="I476" s="4">
        <v>300</v>
      </c>
      <c r="J476" s="1" t="s">
        <v>224</v>
      </c>
      <c r="K476" s="3">
        <v>44669</v>
      </c>
      <c r="L476" s="1" t="s">
        <v>1338</v>
      </c>
      <c r="M476" s="1" t="str">
        <f>TEXT(BRF_Boleto_Notas[[#This Row],[DATA ]],"AAAA")</f>
        <v>2022</v>
      </c>
      <c r="N476" s="1" t="str">
        <f>UPPER(TEXT(BRF_Boleto_Notas[[#This Row],[DATA ]],"MMM"))</f>
        <v>MAR</v>
      </c>
      <c r="O476" s="1" t="str">
        <f>TEXT(BRF_Boleto_Notas[[#This Row],[DATA VENCIMENTO]],"AAAA")</f>
        <v>2022</v>
      </c>
      <c r="P476" s="1" t="str">
        <f>UPPER(TEXT(BRF_Boleto_Notas[[#This Row],[DATA VENCIMENTO]],"MMM"))</f>
        <v>ABR</v>
      </c>
      <c r="Q476" s="1" t="str">
        <f>IFERROR(INDEX(BRF_TIPO_SERV[DESCRIÇAO],MATCH(BRF_Boleto_Notas[[#This Row],[CAT]],BRF_TIPO_SERV[TIPOS DE SERV.],0)),"")</f>
        <v>FRETE EXTRAS</v>
      </c>
      <c r="R476" s="1">
        <f>IFERROR(INDEX(BRF_MÊS_NOTA[NUN_MÊS],MATCH(BRF_Boleto_Notas[[#This Row],[MÊS_VENC]],BRF_MÊS_NOTA[MÊS],0)),"")</f>
        <v>4</v>
      </c>
      <c r="S476" s="1" t="str">
        <f>IF(BRF_Boleto_Notas[[#This Row],[PAGO DIA]]="","",TEXT(BRF_Boleto_Notas[[#This Row],[PAGO DIA]],"AAAA"))</f>
        <v>2022</v>
      </c>
      <c r="T476" s="1" t="str">
        <f>UPPER(TEXT(BRF_Boleto_Notas[[#This Row],[PAGO DIA]],"MMM"))</f>
        <v>ABR</v>
      </c>
    </row>
    <row r="477" spans="1:20" x14ac:dyDescent="0.2">
      <c r="A477" s="3">
        <v>44648</v>
      </c>
      <c r="B477" s="1" t="s">
        <v>1534</v>
      </c>
      <c r="C477" s="1" t="s">
        <v>1747</v>
      </c>
      <c r="D477" s="1" t="s">
        <v>1531</v>
      </c>
      <c r="E477" s="1" t="s">
        <v>85</v>
      </c>
      <c r="F477" s="3">
        <v>44669</v>
      </c>
      <c r="G477" s="1" t="s">
        <v>1917</v>
      </c>
      <c r="H477" s="1">
        <v>562</v>
      </c>
      <c r="I477" s="4">
        <v>1100</v>
      </c>
      <c r="J477" s="1" t="s">
        <v>224</v>
      </c>
      <c r="K477" s="3">
        <v>44669</v>
      </c>
      <c r="L477" s="1" t="s">
        <v>1338</v>
      </c>
      <c r="M477" s="1" t="str">
        <f>TEXT(BRF_Boleto_Notas[[#This Row],[DATA ]],"AAAA")</f>
        <v>2022</v>
      </c>
      <c r="N477" s="1" t="str">
        <f>UPPER(TEXT(BRF_Boleto_Notas[[#This Row],[DATA ]],"MMM"))</f>
        <v>MAR</v>
      </c>
      <c r="O477" s="1" t="str">
        <f>TEXT(BRF_Boleto_Notas[[#This Row],[DATA VENCIMENTO]],"AAAA")</f>
        <v>2022</v>
      </c>
      <c r="P477" s="1" t="str">
        <f>UPPER(TEXT(BRF_Boleto_Notas[[#This Row],[DATA VENCIMENTO]],"MMM"))</f>
        <v>ABR</v>
      </c>
      <c r="Q477" s="1" t="str">
        <f>IFERROR(INDEX(BRF_TIPO_SERV[DESCRIÇAO],MATCH(BRF_Boleto_Notas[[#This Row],[CAT]],BRF_TIPO_SERV[TIPOS DE SERV.],0)),"")</f>
        <v>FRETE EXTRAS</v>
      </c>
      <c r="R477" s="1">
        <f>IFERROR(INDEX(BRF_MÊS_NOTA[NUN_MÊS],MATCH(BRF_Boleto_Notas[[#This Row],[MÊS_VENC]],BRF_MÊS_NOTA[MÊS],0)),"")</f>
        <v>4</v>
      </c>
      <c r="S477" s="1" t="str">
        <f>IF(BRF_Boleto_Notas[[#This Row],[PAGO DIA]]="","",TEXT(BRF_Boleto_Notas[[#This Row],[PAGO DIA]],"AAAA"))</f>
        <v>2022</v>
      </c>
      <c r="T477" s="1" t="str">
        <f>UPPER(TEXT(BRF_Boleto_Notas[[#This Row],[PAGO DIA]],"MMM"))</f>
        <v>ABR</v>
      </c>
    </row>
    <row r="478" spans="1:20" x14ac:dyDescent="0.2">
      <c r="A478" s="3">
        <v>44648</v>
      </c>
      <c r="B478" s="1" t="s">
        <v>1534</v>
      </c>
      <c r="C478" s="1" t="s">
        <v>1918</v>
      </c>
      <c r="D478" s="1" t="s">
        <v>1531</v>
      </c>
      <c r="E478" s="1" t="s">
        <v>85</v>
      </c>
      <c r="F478" s="3">
        <v>44669</v>
      </c>
      <c r="G478" s="1" t="s">
        <v>1919</v>
      </c>
      <c r="H478" s="1">
        <v>563</v>
      </c>
      <c r="I478" s="4">
        <v>1100</v>
      </c>
      <c r="J478" s="1" t="s">
        <v>224</v>
      </c>
      <c r="K478" s="3">
        <v>44669</v>
      </c>
      <c r="L478" s="1" t="s">
        <v>1338</v>
      </c>
      <c r="M478" s="1" t="str">
        <f>TEXT(BRF_Boleto_Notas[[#This Row],[DATA ]],"AAAA")</f>
        <v>2022</v>
      </c>
      <c r="N478" s="1" t="str">
        <f>UPPER(TEXT(BRF_Boleto_Notas[[#This Row],[DATA ]],"MMM"))</f>
        <v>MAR</v>
      </c>
      <c r="O478" s="1" t="str">
        <f>TEXT(BRF_Boleto_Notas[[#This Row],[DATA VENCIMENTO]],"AAAA")</f>
        <v>2022</v>
      </c>
      <c r="P478" s="1" t="str">
        <f>UPPER(TEXT(BRF_Boleto_Notas[[#This Row],[DATA VENCIMENTO]],"MMM"))</f>
        <v>ABR</v>
      </c>
      <c r="Q478" s="1" t="str">
        <f>IFERROR(INDEX(BRF_TIPO_SERV[DESCRIÇAO],MATCH(BRF_Boleto_Notas[[#This Row],[CAT]],BRF_TIPO_SERV[TIPOS DE SERV.],0)),"")</f>
        <v>FRETE EXTRAS</v>
      </c>
      <c r="R478" s="1">
        <f>IFERROR(INDEX(BRF_MÊS_NOTA[NUN_MÊS],MATCH(BRF_Boleto_Notas[[#This Row],[MÊS_VENC]],BRF_MÊS_NOTA[MÊS],0)),"")</f>
        <v>4</v>
      </c>
      <c r="S478" s="1" t="str">
        <f>IF(BRF_Boleto_Notas[[#This Row],[PAGO DIA]]="","",TEXT(BRF_Boleto_Notas[[#This Row],[PAGO DIA]],"AAAA"))</f>
        <v>2022</v>
      </c>
      <c r="T478" s="1" t="str">
        <f>UPPER(TEXT(BRF_Boleto_Notas[[#This Row],[PAGO DIA]],"MMM"))</f>
        <v>ABR</v>
      </c>
    </row>
    <row r="479" spans="1:20" x14ac:dyDescent="0.2">
      <c r="A479" s="3">
        <v>44648</v>
      </c>
      <c r="B479" s="1" t="s">
        <v>1534</v>
      </c>
      <c r="C479" s="1" t="s">
        <v>1913</v>
      </c>
      <c r="D479" s="1" t="s">
        <v>1531</v>
      </c>
      <c r="E479" s="1" t="s">
        <v>85</v>
      </c>
      <c r="F479" s="3">
        <v>44669</v>
      </c>
      <c r="G479" s="1" t="s">
        <v>1920</v>
      </c>
      <c r="H479" s="1">
        <v>564</v>
      </c>
      <c r="I479" s="4">
        <v>1800</v>
      </c>
      <c r="J479" s="1" t="s">
        <v>224</v>
      </c>
      <c r="K479" s="3">
        <v>44669</v>
      </c>
      <c r="L479" s="1" t="s">
        <v>1338</v>
      </c>
      <c r="M479" s="1" t="str">
        <f>TEXT(BRF_Boleto_Notas[[#This Row],[DATA ]],"AAAA")</f>
        <v>2022</v>
      </c>
      <c r="N479" s="1" t="str">
        <f>UPPER(TEXT(BRF_Boleto_Notas[[#This Row],[DATA ]],"MMM"))</f>
        <v>MAR</v>
      </c>
      <c r="O479" s="1" t="str">
        <f>TEXT(BRF_Boleto_Notas[[#This Row],[DATA VENCIMENTO]],"AAAA")</f>
        <v>2022</v>
      </c>
      <c r="P479" s="1" t="str">
        <f>UPPER(TEXT(BRF_Boleto_Notas[[#This Row],[DATA VENCIMENTO]],"MMM"))</f>
        <v>ABR</v>
      </c>
      <c r="Q479" s="1" t="str">
        <f>IFERROR(INDEX(BRF_TIPO_SERV[DESCRIÇAO],MATCH(BRF_Boleto_Notas[[#This Row],[CAT]],BRF_TIPO_SERV[TIPOS DE SERV.],0)),"")</f>
        <v>FRETE EXTRAS</v>
      </c>
      <c r="R479" s="1">
        <f>IFERROR(INDEX(BRF_MÊS_NOTA[NUN_MÊS],MATCH(BRF_Boleto_Notas[[#This Row],[MÊS_VENC]],BRF_MÊS_NOTA[MÊS],0)),"")</f>
        <v>4</v>
      </c>
      <c r="S479" s="1" t="str">
        <f>IF(BRF_Boleto_Notas[[#This Row],[PAGO DIA]]="","",TEXT(BRF_Boleto_Notas[[#This Row],[PAGO DIA]],"AAAA"))</f>
        <v>2022</v>
      </c>
      <c r="T479" s="1" t="str">
        <f>UPPER(TEXT(BRF_Boleto_Notas[[#This Row],[PAGO DIA]],"MMM"))</f>
        <v>ABR</v>
      </c>
    </row>
    <row r="480" spans="1:20" x14ac:dyDescent="0.2">
      <c r="A480" s="3">
        <v>44649</v>
      </c>
      <c r="B480" s="1" t="s">
        <v>1529</v>
      </c>
      <c r="C480" s="1" t="s">
        <v>2101</v>
      </c>
      <c r="D480" s="1" t="s">
        <v>1531</v>
      </c>
      <c r="E480" s="1" t="s">
        <v>94</v>
      </c>
      <c r="F480" s="3">
        <v>44669</v>
      </c>
      <c r="G480" s="1" t="s">
        <v>1922</v>
      </c>
      <c r="H480" s="1">
        <v>565</v>
      </c>
      <c r="I480" s="4">
        <v>3000</v>
      </c>
      <c r="J480" s="1" t="s">
        <v>224</v>
      </c>
      <c r="K480" s="3">
        <v>44669</v>
      </c>
      <c r="L480" s="1" t="s">
        <v>1338</v>
      </c>
      <c r="M480" s="1" t="str">
        <f>TEXT(BRF_Boleto_Notas[[#This Row],[DATA ]],"AAAA")</f>
        <v>2022</v>
      </c>
      <c r="N480" s="1" t="str">
        <f>UPPER(TEXT(BRF_Boleto_Notas[[#This Row],[DATA ]],"MMM"))</f>
        <v>MAR</v>
      </c>
      <c r="O480" s="1" t="str">
        <f>TEXT(BRF_Boleto_Notas[[#This Row],[DATA VENCIMENTO]],"AAAA")</f>
        <v>2022</v>
      </c>
      <c r="P480" s="1" t="str">
        <f>UPPER(TEXT(BRF_Boleto_Notas[[#This Row],[DATA VENCIMENTO]],"MMM"))</f>
        <v>ABR</v>
      </c>
      <c r="Q480" s="1" t="str">
        <f>IFERROR(INDEX(BRF_TIPO_SERV[DESCRIÇAO],MATCH(BRF_Boleto_Notas[[#This Row],[CAT]],BRF_TIPO_SERV[TIPOS DE SERV.],0)),"")</f>
        <v>VIAGEM</v>
      </c>
      <c r="R480" s="1">
        <f>IFERROR(INDEX(BRF_MÊS_NOTA[NUN_MÊS],MATCH(BRF_Boleto_Notas[[#This Row],[MÊS_VENC]],BRF_MÊS_NOTA[MÊS],0)),"")</f>
        <v>4</v>
      </c>
      <c r="S480" s="1" t="str">
        <f>IF(BRF_Boleto_Notas[[#This Row],[PAGO DIA]]="","",TEXT(BRF_Boleto_Notas[[#This Row],[PAGO DIA]],"AAAA"))</f>
        <v>2022</v>
      </c>
      <c r="T480" s="1" t="str">
        <f>UPPER(TEXT(BRF_Boleto_Notas[[#This Row],[PAGO DIA]],"MMM"))</f>
        <v>ABR</v>
      </c>
    </row>
    <row r="481" spans="1:20" x14ac:dyDescent="0.2">
      <c r="A481" s="3">
        <v>44649</v>
      </c>
      <c r="B481" s="1" t="s">
        <v>1534</v>
      </c>
      <c r="C481" s="1" t="s">
        <v>1821</v>
      </c>
      <c r="D481" s="1" t="s">
        <v>1531</v>
      </c>
      <c r="E481" s="1" t="s">
        <v>85</v>
      </c>
      <c r="F481" s="3">
        <v>44669</v>
      </c>
      <c r="G481" s="1" t="s">
        <v>1923</v>
      </c>
      <c r="H481" s="1">
        <v>567</v>
      </c>
      <c r="I481" s="4">
        <v>2800</v>
      </c>
      <c r="J481" s="1" t="s">
        <v>224</v>
      </c>
      <c r="K481" s="3">
        <v>44669</v>
      </c>
      <c r="L481" s="1" t="s">
        <v>1338</v>
      </c>
      <c r="M481" s="1" t="str">
        <f>TEXT(BRF_Boleto_Notas[[#This Row],[DATA ]],"AAAA")</f>
        <v>2022</v>
      </c>
      <c r="N481" s="1" t="str">
        <f>UPPER(TEXT(BRF_Boleto_Notas[[#This Row],[DATA ]],"MMM"))</f>
        <v>MAR</v>
      </c>
      <c r="O481" s="1" t="str">
        <f>TEXT(BRF_Boleto_Notas[[#This Row],[DATA VENCIMENTO]],"AAAA")</f>
        <v>2022</v>
      </c>
      <c r="P481" s="1" t="str">
        <f>UPPER(TEXT(BRF_Boleto_Notas[[#This Row],[DATA VENCIMENTO]],"MMM"))</f>
        <v>ABR</v>
      </c>
      <c r="Q481" s="1" t="str">
        <f>IFERROR(INDEX(BRF_TIPO_SERV[DESCRIÇAO],MATCH(BRF_Boleto_Notas[[#This Row],[CAT]],BRF_TIPO_SERV[TIPOS DE SERV.],0)),"")</f>
        <v>FRETE EXTRAS</v>
      </c>
      <c r="R481" s="1">
        <f>IFERROR(INDEX(BRF_MÊS_NOTA[NUN_MÊS],MATCH(BRF_Boleto_Notas[[#This Row],[MÊS_VENC]],BRF_MÊS_NOTA[MÊS],0)),"")</f>
        <v>4</v>
      </c>
      <c r="S481" s="1" t="str">
        <f>IF(BRF_Boleto_Notas[[#This Row],[PAGO DIA]]="","",TEXT(BRF_Boleto_Notas[[#This Row],[PAGO DIA]],"AAAA"))</f>
        <v>2022</v>
      </c>
      <c r="T481" s="1" t="str">
        <f>UPPER(TEXT(BRF_Boleto_Notas[[#This Row],[PAGO DIA]],"MMM"))</f>
        <v>ABR</v>
      </c>
    </row>
    <row r="482" spans="1:20" x14ac:dyDescent="0.2">
      <c r="A482" s="3">
        <v>44649</v>
      </c>
      <c r="B482" s="1" t="s">
        <v>1534</v>
      </c>
      <c r="C482" s="1" t="s">
        <v>1924</v>
      </c>
      <c r="D482" s="1" t="s">
        <v>1531</v>
      </c>
      <c r="E482" s="1" t="s">
        <v>85</v>
      </c>
      <c r="F482" s="3">
        <v>44669</v>
      </c>
      <c r="G482" s="1" t="s">
        <v>1925</v>
      </c>
      <c r="H482" s="1">
        <v>568</v>
      </c>
      <c r="I482" s="4">
        <v>2100</v>
      </c>
      <c r="J482" s="1" t="s">
        <v>224</v>
      </c>
      <c r="K482" s="3">
        <v>44669</v>
      </c>
      <c r="L482" s="1" t="s">
        <v>1338</v>
      </c>
      <c r="M482" s="1" t="str">
        <f>TEXT(BRF_Boleto_Notas[[#This Row],[DATA ]],"AAAA")</f>
        <v>2022</v>
      </c>
      <c r="N482" s="1" t="str">
        <f>UPPER(TEXT(BRF_Boleto_Notas[[#This Row],[DATA ]],"MMM"))</f>
        <v>MAR</v>
      </c>
      <c r="O482" s="1" t="str">
        <f>TEXT(BRF_Boleto_Notas[[#This Row],[DATA VENCIMENTO]],"AAAA")</f>
        <v>2022</v>
      </c>
      <c r="P482" s="1" t="str">
        <f>UPPER(TEXT(BRF_Boleto_Notas[[#This Row],[DATA VENCIMENTO]],"MMM"))</f>
        <v>ABR</v>
      </c>
      <c r="Q482" s="1" t="str">
        <f>IFERROR(INDEX(BRF_TIPO_SERV[DESCRIÇAO],MATCH(BRF_Boleto_Notas[[#This Row],[CAT]],BRF_TIPO_SERV[TIPOS DE SERV.],0)),"")</f>
        <v>FRETE EXTRAS</v>
      </c>
      <c r="R482" s="1">
        <f>IFERROR(INDEX(BRF_MÊS_NOTA[NUN_MÊS],MATCH(BRF_Boleto_Notas[[#This Row],[MÊS_VENC]],BRF_MÊS_NOTA[MÊS],0)),"")</f>
        <v>4</v>
      </c>
      <c r="S482" s="1" t="str">
        <f>IF(BRF_Boleto_Notas[[#This Row],[PAGO DIA]]="","",TEXT(BRF_Boleto_Notas[[#This Row],[PAGO DIA]],"AAAA"))</f>
        <v>2022</v>
      </c>
      <c r="T482" s="1" t="str">
        <f>UPPER(TEXT(BRF_Boleto_Notas[[#This Row],[PAGO DIA]],"MMM"))</f>
        <v>ABR</v>
      </c>
    </row>
    <row r="483" spans="1:20" x14ac:dyDescent="0.2">
      <c r="A483" s="3">
        <v>44650</v>
      </c>
      <c r="B483" s="1" t="s">
        <v>1534</v>
      </c>
      <c r="C483" s="1" t="s">
        <v>1628</v>
      </c>
      <c r="D483" s="1" t="s">
        <v>1531</v>
      </c>
      <c r="E483" s="1" t="s">
        <v>85</v>
      </c>
      <c r="F483" s="3">
        <v>44670</v>
      </c>
      <c r="G483" s="1" t="s">
        <v>1926</v>
      </c>
      <c r="H483" s="1">
        <v>569</v>
      </c>
      <c r="I483" s="4">
        <v>1200</v>
      </c>
      <c r="J483" s="1" t="s">
        <v>224</v>
      </c>
      <c r="K483" s="3">
        <v>44670</v>
      </c>
      <c r="L483" s="1" t="s">
        <v>1338</v>
      </c>
      <c r="M483" s="1" t="str">
        <f>TEXT(BRF_Boleto_Notas[[#This Row],[DATA ]],"AAAA")</f>
        <v>2022</v>
      </c>
      <c r="N483" s="1" t="str">
        <f>UPPER(TEXT(BRF_Boleto_Notas[[#This Row],[DATA ]],"MMM"))</f>
        <v>MAR</v>
      </c>
      <c r="O483" s="1" t="str">
        <f>TEXT(BRF_Boleto_Notas[[#This Row],[DATA VENCIMENTO]],"AAAA")</f>
        <v>2022</v>
      </c>
      <c r="P483" s="1" t="str">
        <f>UPPER(TEXT(BRF_Boleto_Notas[[#This Row],[DATA VENCIMENTO]],"MMM"))</f>
        <v>ABR</v>
      </c>
      <c r="Q483" s="1" t="str">
        <f>IFERROR(INDEX(BRF_TIPO_SERV[DESCRIÇAO],MATCH(BRF_Boleto_Notas[[#This Row],[CAT]],BRF_TIPO_SERV[TIPOS DE SERV.],0)),"")</f>
        <v>FRETE EXTRAS</v>
      </c>
      <c r="R483" s="1">
        <f>IFERROR(INDEX(BRF_MÊS_NOTA[NUN_MÊS],MATCH(BRF_Boleto_Notas[[#This Row],[MÊS_VENC]],BRF_MÊS_NOTA[MÊS],0)),"")</f>
        <v>4</v>
      </c>
      <c r="S483" s="1" t="str">
        <f>IF(BRF_Boleto_Notas[[#This Row],[PAGO DIA]]="","",TEXT(BRF_Boleto_Notas[[#This Row],[PAGO DIA]],"AAAA"))</f>
        <v>2022</v>
      </c>
      <c r="T483" s="1" t="str">
        <f>UPPER(TEXT(BRF_Boleto_Notas[[#This Row],[PAGO DIA]],"MMM"))</f>
        <v>ABR</v>
      </c>
    </row>
    <row r="484" spans="1:20" x14ac:dyDescent="0.2">
      <c r="A484" s="3">
        <v>44650</v>
      </c>
      <c r="B484" s="1" t="s">
        <v>1529</v>
      </c>
      <c r="C484" s="1" t="s">
        <v>2101</v>
      </c>
      <c r="D484" s="1" t="s">
        <v>1531</v>
      </c>
      <c r="E484" s="1" t="s">
        <v>94</v>
      </c>
      <c r="F484" s="3">
        <v>44670</v>
      </c>
      <c r="G484" s="1" t="s">
        <v>1927</v>
      </c>
      <c r="H484" s="1">
        <v>570</v>
      </c>
      <c r="I484" s="4">
        <v>3500</v>
      </c>
      <c r="J484" s="1" t="s">
        <v>224</v>
      </c>
      <c r="K484" s="3">
        <v>44670</v>
      </c>
      <c r="L484" s="1" t="s">
        <v>1338</v>
      </c>
      <c r="M484" s="1" t="str">
        <f>TEXT(BRF_Boleto_Notas[[#This Row],[DATA ]],"AAAA")</f>
        <v>2022</v>
      </c>
      <c r="N484" s="1" t="str">
        <f>UPPER(TEXT(BRF_Boleto_Notas[[#This Row],[DATA ]],"MMM"))</f>
        <v>MAR</v>
      </c>
      <c r="O484" s="1" t="str">
        <f>TEXT(BRF_Boleto_Notas[[#This Row],[DATA VENCIMENTO]],"AAAA")</f>
        <v>2022</v>
      </c>
      <c r="P484" s="1" t="str">
        <f>UPPER(TEXT(BRF_Boleto_Notas[[#This Row],[DATA VENCIMENTO]],"MMM"))</f>
        <v>ABR</v>
      </c>
      <c r="Q484" s="1" t="str">
        <f>IFERROR(INDEX(BRF_TIPO_SERV[DESCRIÇAO],MATCH(BRF_Boleto_Notas[[#This Row],[CAT]],BRF_TIPO_SERV[TIPOS DE SERV.],0)),"")</f>
        <v>VIAGEM</v>
      </c>
      <c r="R484" s="1">
        <f>IFERROR(INDEX(BRF_MÊS_NOTA[NUN_MÊS],MATCH(BRF_Boleto_Notas[[#This Row],[MÊS_VENC]],BRF_MÊS_NOTA[MÊS],0)),"")</f>
        <v>4</v>
      </c>
      <c r="S484" s="1" t="str">
        <f>IF(BRF_Boleto_Notas[[#This Row],[PAGO DIA]]="","",TEXT(BRF_Boleto_Notas[[#This Row],[PAGO DIA]],"AAAA"))</f>
        <v>2022</v>
      </c>
      <c r="T484" s="1" t="str">
        <f>UPPER(TEXT(BRF_Boleto_Notas[[#This Row],[PAGO DIA]],"MMM"))</f>
        <v>ABR</v>
      </c>
    </row>
    <row r="485" spans="1:20" x14ac:dyDescent="0.2">
      <c r="A485" s="3">
        <v>44650</v>
      </c>
      <c r="B485" s="1" t="s">
        <v>1534</v>
      </c>
      <c r="C485" s="1" t="s">
        <v>1742</v>
      </c>
      <c r="D485" s="1" t="s">
        <v>1531</v>
      </c>
      <c r="E485" s="1" t="s">
        <v>85</v>
      </c>
      <c r="F485" s="3">
        <v>44671</v>
      </c>
      <c r="G485" s="1" t="s">
        <v>1928</v>
      </c>
      <c r="H485" s="1">
        <v>571</v>
      </c>
      <c r="I485" s="4">
        <v>500</v>
      </c>
      <c r="J485" s="1" t="s">
        <v>224</v>
      </c>
      <c r="K485" s="3">
        <v>44671</v>
      </c>
      <c r="L485" s="1" t="s">
        <v>1338</v>
      </c>
      <c r="M485" s="1" t="str">
        <f>TEXT(BRF_Boleto_Notas[[#This Row],[DATA ]],"AAAA")</f>
        <v>2022</v>
      </c>
      <c r="N485" s="1" t="str">
        <f>UPPER(TEXT(BRF_Boleto_Notas[[#This Row],[DATA ]],"MMM"))</f>
        <v>MAR</v>
      </c>
      <c r="O485" s="1" t="str">
        <f>TEXT(BRF_Boleto_Notas[[#This Row],[DATA VENCIMENTO]],"AAAA")</f>
        <v>2022</v>
      </c>
      <c r="P485" s="1" t="str">
        <f>UPPER(TEXT(BRF_Boleto_Notas[[#This Row],[DATA VENCIMENTO]],"MMM"))</f>
        <v>ABR</v>
      </c>
      <c r="Q485" s="1" t="str">
        <f>IFERROR(INDEX(BRF_TIPO_SERV[DESCRIÇAO],MATCH(BRF_Boleto_Notas[[#This Row],[CAT]],BRF_TIPO_SERV[TIPOS DE SERV.],0)),"")</f>
        <v>FRETE EXTRAS</v>
      </c>
      <c r="R485" s="1">
        <f>IFERROR(INDEX(BRF_MÊS_NOTA[NUN_MÊS],MATCH(BRF_Boleto_Notas[[#This Row],[MÊS_VENC]],BRF_MÊS_NOTA[MÊS],0)),"")</f>
        <v>4</v>
      </c>
      <c r="S485" s="1" t="str">
        <f>IF(BRF_Boleto_Notas[[#This Row],[PAGO DIA]]="","",TEXT(BRF_Boleto_Notas[[#This Row],[PAGO DIA]],"AAAA"))</f>
        <v>2022</v>
      </c>
      <c r="T485" s="1" t="str">
        <f>UPPER(TEXT(BRF_Boleto_Notas[[#This Row],[PAGO DIA]],"MMM"))</f>
        <v>ABR</v>
      </c>
    </row>
    <row r="486" spans="1:20" x14ac:dyDescent="0.2">
      <c r="A486" s="3">
        <v>44651</v>
      </c>
      <c r="B486" s="1" t="s">
        <v>1534</v>
      </c>
      <c r="C486" s="1" t="s">
        <v>1909</v>
      </c>
      <c r="D486" s="1" t="s">
        <v>1531</v>
      </c>
      <c r="E486" s="1" t="s">
        <v>85</v>
      </c>
      <c r="F486" s="3">
        <v>44671</v>
      </c>
      <c r="G486" s="1" t="s">
        <v>1929</v>
      </c>
      <c r="H486" s="1">
        <v>572</v>
      </c>
      <c r="I486" s="4">
        <v>1500</v>
      </c>
      <c r="J486" s="1" t="s">
        <v>224</v>
      </c>
      <c r="K486" s="3">
        <v>44671</v>
      </c>
      <c r="L486" s="1" t="s">
        <v>1338</v>
      </c>
      <c r="M486" s="1" t="str">
        <f>TEXT(BRF_Boleto_Notas[[#This Row],[DATA ]],"AAAA")</f>
        <v>2022</v>
      </c>
      <c r="N486" s="1" t="str">
        <f>UPPER(TEXT(BRF_Boleto_Notas[[#This Row],[DATA ]],"MMM"))</f>
        <v>MAR</v>
      </c>
      <c r="O486" s="1" t="str">
        <f>TEXT(BRF_Boleto_Notas[[#This Row],[DATA VENCIMENTO]],"AAAA")</f>
        <v>2022</v>
      </c>
      <c r="P486" s="1" t="str">
        <f>UPPER(TEXT(BRF_Boleto_Notas[[#This Row],[DATA VENCIMENTO]],"MMM"))</f>
        <v>ABR</v>
      </c>
      <c r="Q486" s="1" t="str">
        <f>IFERROR(INDEX(BRF_TIPO_SERV[DESCRIÇAO],MATCH(BRF_Boleto_Notas[[#This Row],[CAT]],BRF_TIPO_SERV[TIPOS DE SERV.],0)),"")</f>
        <v>FRETE EXTRAS</v>
      </c>
      <c r="R486" s="1">
        <f>IFERROR(INDEX(BRF_MÊS_NOTA[NUN_MÊS],MATCH(BRF_Boleto_Notas[[#This Row],[MÊS_VENC]],BRF_MÊS_NOTA[MÊS],0)),"")</f>
        <v>4</v>
      </c>
      <c r="S486" s="1" t="str">
        <f>IF(BRF_Boleto_Notas[[#This Row],[PAGO DIA]]="","",TEXT(BRF_Boleto_Notas[[#This Row],[PAGO DIA]],"AAAA"))</f>
        <v>2022</v>
      </c>
      <c r="T486" s="1" t="str">
        <f>UPPER(TEXT(BRF_Boleto_Notas[[#This Row],[PAGO DIA]],"MMM"))</f>
        <v>ABR</v>
      </c>
    </row>
    <row r="487" spans="1:20" x14ac:dyDescent="0.2">
      <c r="A487" s="3">
        <v>44651</v>
      </c>
      <c r="B487" s="1" t="s">
        <v>1534</v>
      </c>
      <c r="C487" s="1" t="s">
        <v>1680</v>
      </c>
      <c r="D487" s="1" t="s">
        <v>1531</v>
      </c>
      <c r="E487" s="1" t="s">
        <v>85</v>
      </c>
      <c r="F487" s="3">
        <v>44671</v>
      </c>
      <c r="G487" s="1" t="s">
        <v>1931</v>
      </c>
      <c r="H487" s="1">
        <v>573</v>
      </c>
      <c r="I487" s="4">
        <v>1100</v>
      </c>
      <c r="J487" s="1" t="s">
        <v>224</v>
      </c>
      <c r="K487" s="3">
        <v>44671</v>
      </c>
      <c r="L487" s="1" t="s">
        <v>1338</v>
      </c>
      <c r="M487" s="1" t="str">
        <f>TEXT(BRF_Boleto_Notas[[#This Row],[DATA ]],"AAAA")</f>
        <v>2022</v>
      </c>
      <c r="N487" s="1" t="str">
        <f>UPPER(TEXT(BRF_Boleto_Notas[[#This Row],[DATA ]],"MMM"))</f>
        <v>MAR</v>
      </c>
      <c r="O487" s="1" t="str">
        <f>TEXT(BRF_Boleto_Notas[[#This Row],[DATA VENCIMENTO]],"AAAA")</f>
        <v>2022</v>
      </c>
      <c r="P487" s="1" t="str">
        <f>UPPER(TEXT(BRF_Boleto_Notas[[#This Row],[DATA VENCIMENTO]],"MMM"))</f>
        <v>ABR</v>
      </c>
      <c r="Q487" s="1" t="str">
        <f>IFERROR(INDEX(BRF_TIPO_SERV[DESCRIÇAO],MATCH(BRF_Boleto_Notas[[#This Row],[CAT]],BRF_TIPO_SERV[TIPOS DE SERV.],0)),"")</f>
        <v>FRETE EXTRAS</v>
      </c>
      <c r="R487" s="1">
        <f>IFERROR(INDEX(BRF_MÊS_NOTA[NUN_MÊS],MATCH(BRF_Boleto_Notas[[#This Row],[MÊS_VENC]],BRF_MÊS_NOTA[MÊS],0)),"")</f>
        <v>4</v>
      </c>
      <c r="S487" s="1" t="str">
        <f>IF(BRF_Boleto_Notas[[#This Row],[PAGO DIA]]="","",TEXT(BRF_Boleto_Notas[[#This Row],[PAGO DIA]],"AAAA"))</f>
        <v>2022</v>
      </c>
      <c r="T487" s="1" t="str">
        <f>UPPER(TEXT(BRF_Boleto_Notas[[#This Row],[PAGO DIA]],"MMM"))</f>
        <v>ABR</v>
      </c>
    </row>
    <row r="488" spans="1:20" x14ac:dyDescent="0.2">
      <c r="A488" s="3">
        <v>44651</v>
      </c>
      <c r="B488" s="1" t="s">
        <v>1534</v>
      </c>
      <c r="C488" s="1" t="s">
        <v>1932</v>
      </c>
      <c r="D488" s="1" t="s">
        <v>1531</v>
      </c>
      <c r="E488" s="1" t="s">
        <v>85</v>
      </c>
      <c r="F488" s="3">
        <v>44671</v>
      </c>
      <c r="G488" s="1" t="s">
        <v>1933</v>
      </c>
      <c r="H488" s="1">
        <v>574</v>
      </c>
      <c r="I488" s="4">
        <v>500</v>
      </c>
      <c r="J488" s="1" t="s">
        <v>224</v>
      </c>
      <c r="K488" s="3">
        <v>44671</v>
      </c>
      <c r="L488" s="1" t="s">
        <v>1338</v>
      </c>
      <c r="M488" s="1" t="str">
        <f>TEXT(BRF_Boleto_Notas[[#This Row],[DATA ]],"AAAA")</f>
        <v>2022</v>
      </c>
      <c r="N488" s="1" t="str">
        <f>UPPER(TEXT(BRF_Boleto_Notas[[#This Row],[DATA ]],"MMM"))</f>
        <v>MAR</v>
      </c>
      <c r="O488" s="1" t="str">
        <f>TEXT(BRF_Boleto_Notas[[#This Row],[DATA VENCIMENTO]],"AAAA")</f>
        <v>2022</v>
      </c>
      <c r="P488" s="1" t="str">
        <f>UPPER(TEXT(BRF_Boleto_Notas[[#This Row],[DATA VENCIMENTO]],"MMM"))</f>
        <v>ABR</v>
      </c>
      <c r="Q488" s="1" t="str">
        <f>IFERROR(INDEX(BRF_TIPO_SERV[DESCRIÇAO],MATCH(BRF_Boleto_Notas[[#This Row],[CAT]],BRF_TIPO_SERV[TIPOS DE SERV.],0)),"")</f>
        <v>FRETE EXTRAS</v>
      </c>
      <c r="R488" s="1">
        <f>IFERROR(INDEX(BRF_MÊS_NOTA[NUN_MÊS],MATCH(BRF_Boleto_Notas[[#This Row],[MÊS_VENC]],BRF_MÊS_NOTA[MÊS],0)),"")</f>
        <v>4</v>
      </c>
      <c r="S488" s="1" t="str">
        <f>IF(BRF_Boleto_Notas[[#This Row],[PAGO DIA]]="","",TEXT(BRF_Boleto_Notas[[#This Row],[PAGO DIA]],"AAAA"))</f>
        <v>2022</v>
      </c>
      <c r="T488" s="1" t="str">
        <f>UPPER(TEXT(BRF_Boleto_Notas[[#This Row],[PAGO DIA]],"MMM"))</f>
        <v>ABR</v>
      </c>
    </row>
    <row r="489" spans="1:20" x14ac:dyDescent="0.2">
      <c r="A489" s="3">
        <v>44652</v>
      </c>
      <c r="B489" s="1" t="s">
        <v>1534</v>
      </c>
      <c r="C489" s="1" t="s">
        <v>1934</v>
      </c>
      <c r="D489" s="1" t="s">
        <v>1531</v>
      </c>
      <c r="E489" s="1" t="s">
        <v>85</v>
      </c>
      <c r="F489" s="3">
        <v>44672</v>
      </c>
      <c r="G489" s="1" t="s">
        <v>1935</v>
      </c>
      <c r="H489" s="1">
        <v>575</v>
      </c>
      <c r="I489" s="4">
        <v>600</v>
      </c>
      <c r="J489" s="1" t="s">
        <v>224</v>
      </c>
      <c r="K489" s="3">
        <v>44673</v>
      </c>
      <c r="L489" s="1" t="s">
        <v>1338</v>
      </c>
      <c r="M489" s="1" t="str">
        <f>TEXT(BRF_Boleto_Notas[[#This Row],[DATA ]],"AAAA")</f>
        <v>2022</v>
      </c>
      <c r="N489" s="1" t="str">
        <f>UPPER(TEXT(BRF_Boleto_Notas[[#This Row],[DATA ]],"MMM"))</f>
        <v>ABR</v>
      </c>
      <c r="O489" s="1" t="str">
        <f>TEXT(BRF_Boleto_Notas[[#This Row],[DATA VENCIMENTO]],"AAAA")</f>
        <v>2022</v>
      </c>
      <c r="P489" s="1" t="str">
        <f>UPPER(TEXT(BRF_Boleto_Notas[[#This Row],[DATA VENCIMENTO]],"MMM"))</f>
        <v>ABR</v>
      </c>
      <c r="Q489" s="1" t="str">
        <f>IFERROR(INDEX(BRF_TIPO_SERV[DESCRIÇAO],MATCH(BRF_Boleto_Notas[[#This Row],[CAT]],BRF_TIPO_SERV[TIPOS DE SERV.],0)),"")</f>
        <v>FRETE EXTRAS</v>
      </c>
      <c r="R489" s="1">
        <f>IFERROR(INDEX(BRF_MÊS_NOTA[NUN_MÊS],MATCH(BRF_Boleto_Notas[[#This Row],[MÊS_VENC]],BRF_MÊS_NOTA[MÊS],0)),"")</f>
        <v>4</v>
      </c>
      <c r="S489" s="1" t="str">
        <f>IF(BRF_Boleto_Notas[[#This Row],[PAGO DIA]]="","",TEXT(BRF_Boleto_Notas[[#This Row],[PAGO DIA]],"AAAA"))</f>
        <v>2022</v>
      </c>
      <c r="T489" s="1" t="str">
        <f>UPPER(TEXT(BRF_Boleto_Notas[[#This Row],[PAGO DIA]],"MMM"))</f>
        <v>ABR</v>
      </c>
    </row>
    <row r="490" spans="1:20" x14ac:dyDescent="0.2">
      <c r="A490" s="3">
        <v>44652</v>
      </c>
      <c r="B490" s="1" t="s">
        <v>1529</v>
      </c>
      <c r="C490" s="1" t="s">
        <v>2101</v>
      </c>
      <c r="D490" s="1" t="s">
        <v>1531</v>
      </c>
      <c r="E490" s="1" t="s">
        <v>94</v>
      </c>
      <c r="F490" s="3">
        <v>44672</v>
      </c>
      <c r="G490" s="1" t="s">
        <v>1936</v>
      </c>
      <c r="H490" s="1">
        <v>579</v>
      </c>
      <c r="I490" s="4">
        <v>3000</v>
      </c>
      <c r="J490" s="1" t="s">
        <v>224</v>
      </c>
      <c r="K490" s="3">
        <v>44673</v>
      </c>
      <c r="L490" s="1" t="s">
        <v>1338</v>
      </c>
      <c r="M490" s="1" t="str">
        <f>TEXT(BRF_Boleto_Notas[[#This Row],[DATA ]],"AAAA")</f>
        <v>2022</v>
      </c>
      <c r="N490" s="1" t="str">
        <f>UPPER(TEXT(BRF_Boleto_Notas[[#This Row],[DATA ]],"MMM"))</f>
        <v>ABR</v>
      </c>
      <c r="O490" s="1" t="str">
        <f>TEXT(BRF_Boleto_Notas[[#This Row],[DATA VENCIMENTO]],"AAAA")</f>
        <v>2022</v>
      </c>
      <c r="P490" s="1" t="str">
        <f>UPPER(TEXT(BRF_Boleto_Notas[[#This Row],[DATA VENCIMENTO]],"MMM"))</f>
        <v>ABR</v>
      </c>
      <c r="Q490" s="1" t="str">
        <f>IFERROR(INDEX(BRF_TIPO_SERV[DESCRIÇAO],MATCH(BRF_Boleto_Notas[[#This Row],[CAT]],BRF_TIPO_SERV[TIPOS DE SERV.],0)),"")</f>
        <v>VIAGEM</v>
      </c>
      <c r="R490" s="1">
        <f>IFERROR(INDEX(BRF_MÊS_NOTA[NUN_MÊS],MATCH(BRF_Boleto_Notas[[#This Row],[MÊS_VENC]],BRF_MÊS_NOTA[MÊS],0)),"")</f>
        <v>4</v>
      </c>
      <c r="S490" s="1" t="str">
        <f>IF(BRF_Boleto_Notas[[#This Row],[PAGO DIA]]="","",TEXT(BRF_Boleto_Notas[[#This Row],[PAGO DIA]],"AAAA"))</f>
        <v>2022</v>
      </c>
      <c r="T490" s="1" t="str">
        <f>UPPER(TEXT(BRF_Boleto_Notas[[#This Row],[PAGO DIA]],"MMM"))</f>
        <v>ABR</v>
      </c>
    </row>
    <row r="491" spans="1:20" x14ac:dyDescent="0.2">
      <c r="A491" s="3">
        <v>44653</v>
      </c>
      <c r="B491" s="1" t="s">
        <v>1534</v>
      </c>
      <c r="C491" s="1" t="s">
        <v>1742</v>
      </c>
      <c r="D491" s="1" t="s">
        <v>1531</v>
      </c>
      <c r="E491" s="1" t="s">
        <v>85</v>
      </c>
      <c r="F491" s="3">
        <v>44676</v>
      </c>
      <c r="G491" s="1" t="s">
        <v>1937</v>
      </c>
      <c r="H491" s="1">
        <v>577</v>
      </c>
      <c r="I491" s="4">
        <v>500</v>
      </c>
      <c r="J491" s="1" t="s">
        <v>224</v>
      </c>
      <c r="K491" s="3">
        <v>44676</v>
      </c>
      <c r="L491" s="1" t="s">
        <v>1338</v>
      </c>
      <c r="M491" s="1" t="str">
        <f>TEXT(BRF_Boleto_Notas[[#This Row],[DATA ]],"AAAA")</f>
        <v>2022</v>
      </c>
      <c r="N491" s="1" t="str">
        <f>UPPER(TEXT(BRF_Boleto_Notas[[#This Row],[DATA ]],"MMM"))</f>
        <v>ABR</v>
      </c>
      <c r="O491" s="1" t="str">
        <f>TEXT(BRF_Boleto_Notas[[#This Row],[DATA VENCIMENTO]],"AAAA")</f>
        <v>2022</v>
      </c>
      <c r="P491" s="1" t="str">
        <f>UPPER(TEXT(BRF_Boleto_Notas[[#This Row],[DATA VENCIMENTO]],"MMM"))</f>
        <v>ABR</v>
      </c>
      <c r="Q491" s="1" t="str">
        <f>IFERROR(INDEX(BRF_TIPO_SERV[DESCRIÇAO],MATCH(BRF_Boleto_Notas[[#This Row],[CAT]],BRF_TIPO_SERV[TIPOS DE SERV.],0)),"")</f>
        <v>FRETE EXTRAS</v>
      </c>
      <c r="R491" s="1">
        <f>IFERROR(INDEX(BRF_MÊS_NOTA[NUN_MÊS],MATCH(BRF_Boleto_Notas[[#This Row],[MÊS_VENC]],BRF_MÊS_NOTA[MÊS],0)),"")</f>
        <v>4</v>
      </c>
      <c r="S491" s="1" t="str">
        <f>IF(BRF_Boleto_Notas[[#This Row],[PAGO DIA]]="","",TEXT(BRF_Boleto_Notas[[#This Row],[PAGO DIA]],"AAAA"))</f>
        <v>2022</v>
      </c>
      <c r="T491" s="1" t="str">
        <f>UPPER(TEXT(BRF_Boleto_Notas[[#This Row],[PAGO DIA]],"MMM"))</f>
        <v>ABR</v>
      </c>
    </row>
    <row r="492" spans="1:20" x14ac:dyDescent="0.2">
      <c r="A492" s="3">
        <v>44655</v>
      </c>
      <c r="B492" s="1" t="s">
        <v>1529</v>
      </c>
      <c r="C492" s="1" t="s">
        <v>2101</v>
      </c>
      <c r="D492" s="1" t="s">
        <v>1531</v>
      </c>
      <c r="E492" s="1" t="s">
        <v>94</v>
      </c>
      <c r="F492" s="3">
        <v>44676</v>
      </c>
      <c r="G492" s="1" t="s">
        <v>1938</v>
      </c>
      <c r="H492" s="1">
        <v>578</v>
      </c>
      <c r="I492" s="4">
        <v>3500</v>
      </c>
      <c r="J492" s="1" t="s">
        <v>224</v>
      </c>
      <c r="K492" s="3">
        <v>44676</v>
      </c>
      <c r="L492" s="1" t="s">
        <v>1338</v>
      </c>
      <c r="M492" s="1" t="str">
        <f>TEXT(BRF_Boleto_Notas[[#This Row],[DATA ]],"AAAA")</f>
        <v>2022</v>
      </c>
      <c r="N492" s="1" t="str">
        <f>UPPER(TEXT(BRF_Boleto_Notas[[#This Row],[DATA ]],"MMM"))</f>
        <v>ABR</v>
      </c>
      <c r="O492" s="1" t="str">
        <f>TEXT(BRF_Boleto_Notas[[#This Row],[DATA VENCIMENTO]],"AAAA")</f>
        <v>2022</v>
      </c>
      <c r="P492" s="1" t="str">
        <f>UPPER(TEXT(BRF_Boleto_Notas[[#This Row],[DATA VENCIMENTO]],"MMM"))</f>
        <v>ABR</v>
      </c>
      <c r="Q492" s="1" t="str">
        <f>IFERROR(INDEX(BRF_TIPO_SERV[DESCRIÇAO],MATCH(BRF_Boleto_Notas[[#This Row],[CAT]],BRF_TIPO_SERV[TIPOS DE SERV.],0)),"")</f>
        <v>VIAGEM</v>
      </c>
      <c r="R492" s="1">
        <f>IFERROR(INDEX(BRF_MÊS_NOTA[NUN_MÊS],MATCH(BRF_Boleto_Notas[[#This Row],[MÊS_VENC]],BRF_MÊS_NOTA[MÊS],0)),"")</f>
        <v>4</v>
      </c>
      <c r="S492" s="1" t="str">
        <f>IF(BRF_Boleto_Notas[[#This Row],[PAGO DIA]]="","",TEXT(BRF_Boleto_Notas[[#This Row],[PAGO DIA]],"AAAA"))</f>
        <v>2022</v>
      </c>
      <c r="T492" s="1" t="str">
        <f>UPPER(TEXT(BRF_Boleto_Notas[[#This Row],[PAGO DIA]],"MMM"))</f>
        <v>ABR</v>
      </c>
    </row>
    <row r="493" spans="1:20" x14ac:dyDescent="0.2">
      <c r="A493" s="3">
        <v>44655</v>
      </c>
      <c r="B493" s="1" t="s">
        <v>1534</v>
      </c>
      <c r="C493" s="1" t="s">
        <v>1680</v>
      </c>
      <c r="D493" s="1" t="s">
        <v>1531</v>
      </c>
      <c r="E493" s="1" t="s">
        <v>85</v>
      </c>
      <c r="F493" s="3">
        <v>44676</v>
      </c>
      <c r="G493" s="1" t="s">
        <v>1939</v>
      </c>
      <c r="H493" s="1">
        <v>580</v>
      </c>
      <c r="I493" s="4">
        <v>1100</v>
      </c>
      <c r="J493" s="1" t="s">
        <v>224</v>
      </c>
      <c r="K493" s="3">
        <v>44676</v>
      </c>
      <c r="L493" s="1" t="s">
        <v>1338</v>
      </c>
      <c r="M493" s="1" t="str">
        <f>TEXT(BRF_Boleto_Notas[[#This Row],[DATA ]],"AAAA")</f>
        <v>2022</v>
      </c>
      <c r="N493" s="1" t="str">
        <f>UPPER(TEXT(BRF_Boleto_Notas[[#This Row],[DATA ]],"MMM"))</f>
        <v>ABR</v>
      </c>
      <c r="O493" s="1" t="str">
        <f>TEXT(BRF_Boleto_Notas[[#This Row],[DATA VENCIMENTO]],"AAAA")</f>
        <v>2022</v>
      </c>
      <c r="P493" s="1" t="str">
        <f>UPPER(TEXT(BRF_Boleto_Notas[[#This Row],[DATA VENCIMENTO]],"MMM"))</f>
        <v>ABR</v>
      </c>
      <c r="Q493" s="1" t="str">
        <f>IFERROR(INDEX(BRF_TIPO_SERV[DESCRIÇAO],MATCH(BRF_Boleto_Notas[[#This Row],[CAT]],BRF_TIPO_SERV[TIPOS DE SERV.],0)),"")</f>
        <v>FRETE EXTRAS</v>
      </c>
      <c r="R493" s="1">
        <f>IFERROR(INDEX(BRF_MÊS_NOTA[NUN_MÊS],MATCH(BRF_Boleto_Notas[[#This Row],[MÊS_VENC]],BRF_MÊS_NOTA[MÊS],0)),"")</f>
        <v>4</v>
      </c>
      <c r="S493" s="1" t="str">
        <f>IF(BRF_Boleto_Notas[[#This Row],[PAGO DIA]]="","",TEXT(BRF_Boleto_Notas[[#This Row],[PAGO DIA]],"AAAA"))</f>
        <v>2022</v>
      </c>
      <c r="T493" s="1" t="str">
        <f>UPPER(TEXT(BRF_Boleto_Notas[[#This Row],[PAGO DIA]],"MMM"))</f>
        <v>ABR</v>
      </c>
    </row>
    <row r="494" spans="1:20" x14ac:dyDescent="0.2">
      <c r="A494" s="3">
        <v>44655</v>
      </c>
      <c r="B494" s="1" t="s">
        <v>1534</v>
      </c>
      <c r="C494" s="1" t="s">
        <v>1680</v>
      </c>
      <c r="D494" s="1" t="s">
        <v>1531</v>
      </c>
      <c r="E494" s="1" t="s">
        <v>85</v>
      </c>
      <c r="F494" s="3">
        <v>44676</v>
      </c>
      <c r="G494" s="1" t="s">
        <v>1940</v>
      </c>
      <c r="H494" s="1">
        <v>581</v>
      </c>
      <c r="I494" s="4">
        <v>1100</v>
      </c>
      <c r="J494" s="1" t="s">
        <v>224</v>
      </c>
      <c r="K494" s="3">
        <v>44676</v>
      </c>
      <c r="L494" s="1" t="s">
        <v>1338</v>
      </c>
      <c r="M494" s="1" t="str">
        <f>TEXT(BRF_Boleto_Notas[[#This Row],[DATA ]],"AAAA")</f>
        <v>2022</v>
      </c>
      <c r="N494" s="1" t="str">
        <f>UPPER(TEXT(BRF_Boleto_Notas[[#This Row],[DATA ]],"MMM"))</f>
        <v>ABR</v>
      </c>
      <c r="O494" s="1" t="str">
        <f>TEXT(BRF_Boleto_Notas[[#This Row],[DATA VENCIMENTO]],"AAAA")</f>
        <v>2022</v>
      </c>
      <c r="P494" s="1" t="str">
        <f>UPPER(TEXT(BRF_Boleto_Notas[[#This Row],[DATA VENCIMENTO]],"MMM"))</f>
        <v>ABR</v>
      </c>
      <c r="Q494" s="1" t="str">
        <f>IFERROR(INDEX(BRF_TIPO_SERV[DESCRIÇAO],MATCH(BRF_Boleto_Notas[[#This Row],[CAT]],BRF_TIPO_SERV[TIPOS DE SERV.],0)),"")</f>
        <v>FRETE EXTRAS</v>
      </c>
      <c r="R494" s="1">
        <f>IFERROR(INDEX(BRF_MÊS_NOTA[NUN_MÊS],MATCH(BRF_Boleto_Notas[[#This Row],[MÊS_VENC]],BRF_MÊS_NOTA[MÊS],0)),"")</f>
        <v>4</v>
      </c>
      <c r="S494" s="1" t="str">
        <f>IF(BRF_Boleto_Notas[[#This Row],[PAGO DIA]]="","",TEXT(BRF_Boleto_Notas[[#This Row],[PAGO DIA]],"AAAA"))</f>
        <v>2022</v>
      </c>
      <c r="T494" s="1" t="str">
        <f>UPPER(TEXT(BRF_Boleto_Notas[[#This Row],[PAGO DIA]],"MMM"))</f>
        <v>ABR</v>
      </c>
    </row>
    <row r="495" spans="1:20" x14ac:dyDescent="0.2">
      <c r="A495" s="3">
        <v>44655</v>
      </c>
      <c r="B495" s="1" t="s">
        <v>1534</v>
      </c>
      <c r="C495" s="1" t="s">
        <v>1742</v>
      </c>
      <c r="D495" s="1" t="s">
        <v>1531</v>
      </c>
      <c r="E495" s="1" t="s">
        <v>85</v>
      </c>
      <c r="F495" s="3">
        <v>44676</v>
      </c>
      <c r="G495" s="1" t="s">
        <v>1941</v>
      </c>
      <c r="H495" s="1">
        <v>582</v>
      </c>
      <c r="I495" s="4">
        <v>500</v>
      </c>
      <c r="J495" s="1" t="s">
        <v>224</v>
      </c>
      <c r="K495" s="3">
        <v>44676</v>
      </c>
      <c r="L495" s="1" t="s">
        <v>1338</v>
      </c>
      <c r="M495" s="1" t="str">
        <f>TEXT(BRF_Boleto_Notas[[#This Row],[DATA ]],"AAAA")</f>
        <v>2022</v>
      </c>
      <c r="N495" s="1" t="str">
        <f>UPPER(TEXT(BRF_Boleto_Notas[[#This Row],[DATA ]],"MMM"))</f>
        <v>ABR</v>
      </c>
      <c r="O495" s="1" t="str">
        <f>TEXT(BRF_Boleto_Notas[[#This Row],[DATA VENCIMENTO]],"AAAA")</f>
        <v>2022</v>
      </c>
      <c r="P495" s="1" t="str">
        <f>UPPER(TEXT(BRF_Boleto_Notas[[#This Row],[DATA VENCIMENTO]],"MMM"))</f>
        <v>ABR</v>
      </c>
      <c r="Q495" s="1" t="str">
        <f>IFERROR(INDEX(BRF_TIPO_SERV[DESCRIÇAO],MATCH(BRF_Boleto_Notas[[#This Row],[CAT]],BRF_TIPO_SERV[TIPOS DE SERV.],0)),"")</f>
        <v>FRETE EXTRAS</v>
      </c>
      <c r="R495" s="1">
        <f>IFERROR(INDEX(BRF_MÊS_NOTA[NUN_MÊS],MATCH(BRF_Boleto_Notas[[#This Row],[MÊS_VENC]],BRF_MÊS_NOTA[MÊS],0)),"")</f>
        <v>4</v>
      </c>
      <c r="S495" s="1" t="str">
        <f>IF(BRF_Boleto_Notas[[#This Row],[PAGO DIA]]="","",TEXT(BRF_Boleto_Notas[[#This Row],[PAGO DIA]],"AAAA"))</f>
        <v>2022</v>
      </c>
      <c r="T495" s="1" t="str">
        <f>UPPER(TEXT(BRF_Boleto_Notas[[#This Row],[PAGO DIA]],"MMM"))</f>
        <v>ABR</v>
      </c>
    </row>
    <row r="496" spans="1:20" x14ac:dyDescent="0.2">
      <c r="A496" s="3">
        <v>44656</v>
      </c>
      <c r="B496" s="1" t="s">
        <v>1534</v>
      </c>
      <c r="C496" s="1" t="s">
        <v>1680</v>
      </c>
      <c r="D496" s="1" t="s">
        <v>1531</v>
      </c>
      <c r="E496" s="1" t="s">
        <v>85</v>
      </c>
      <c r="F496" s="3">
        <v>44676</v>
      </c>
      <c r="G496" s="1" t="s">
        <v>1942</v>
      </c>
      <c r="H496" s="1">
        <v>583</v>
      </c>
      <c r="I496" s="4">
        <v>1100</v>
      </c>
      <c r="J496" s="1" t="s">
        <v>224</v>
      </c>
      <c r="K496" s="3">
        <v>44676</v>
      </c>
      <c r="L496" s="1" t="s">
        <v>1338</v>
      </c>
      <c r="M496" s="1" t="str">
        <f>TEXT(BRF_Boleto_Notas[[#This Row],[DATA ]],"AAAA")</f>
        <v>2022</v>
      </c>
      <c r="N496" s="1" t="str">
        <f>UPPER(TEXT(BRF_Boleto_Notas[[#This Row],[DATA ]],"MMM"))</f>
        <v>ABR</v>
      </c>
      <c r="O496" s="1" t="str">
        <f>TEXT(BRF_Boleto_Notas[[#This Row],[DATA VENCIMENTO]],"AAAA")</f>
        <v>2022</v>
      </c>
      <c r="P496" s="1" t="str">
        <f>UPPER(TEXT(BRF_Boleto_Notas[[#This Row],[DATA VENCIMENTO]],"MMM"))</f>
        <v>ABR</v>
      </c>
      <c r="Q496" s="1" t="str">
        <f>IFERROR(INDEX(BRF_TIPO_SERV[DESCRIÇAO],MATCH(BRF_Boleto_Notas[[#This Row],[CAT]],BRF_TIPO_SERV[TIPOS DE SERV.],0)),"")</f>
        <v>FRETE EXTRAS</v>
      </c>
      <c r="R496" s="1">
        <f>IFERROR(INDEX(BRF_MÊS_NOTA[NUN_MÊS],MATCH(BRF_Boleto_Notas[[#This Row],[MÊS_VENC]],BRF_MÊS_NOTA[MÊS],0)),"")</f>
        <v>4</v>
      </c>
      <c r="S496" s="1" t="str">
        <f>IF(BRF_Boleto_Notas[[#This Row],[PAGO DIA]]="","",TEXT(BRF_Boleto_Notas[[#This Row],[PAGO DIA]],"AAAA"))</f>
        <v>2022</v>
      </c>
      <c r="T496" s="1" t="str">
        <f>UPPER(TEXT(BRF_Boleto_Notas[[#This Row],[PAGO DIA]],"MMM"))</f>
        <v>ABR</v>
      </c>
    </row>
    <row r="497" spans="1:20" x14ac:dyDescent="0.2">
      <c r="A497" s="3">
        <v>44656</v>
      </c>
      <c r="B497" s="1" t="s">
        <v>1534</v>
      </c>
      <c r="C497" s="1" t="s">
        <v>3178</v>
      </c>
      <c r="D497" s="1" t="s">
        <v>1531</v>
      </c>
      <c r="E497" s="1" t="s">
        <v>85</v>
      </c>
      <c r="F497" s="3">
        <v>44677</v>
      </c>
      <c r="G497" s="1" t="s">
        <v>1944</v>
      </c>
      <c r="H497" s="1">
        <v>584</v>
      </c>
      <c r="I497" s="4">
        <v>500</v>
      </c>
      <c r="J497" s="1" t="s">
        <v>224</v>
      </c>
      <c r="K497" s="3">
        <v>44677</v>
      </c>
      <c r="L497" s="1" t="s">
        <v>1338</v>
      </c>
      <c r="M497" s="1" t="str">
        <f>TEXT(BRF_Boleto_Notas[[#This Row],[DATA ]],"AAAA")</f>
        <v>2022</v>
      </c>
      <c r="N497" s="1" t="str">
        <f>UPPER(TEXT(BRF_Boleto_Notas[[#This Row],[DATA ]],"MMM"))</f>
        <v>ABR</v>
      </c>
      <c r="O497" s="1" t="str">
        <f>TEXT(BRF_Boleto_Notas[[#This Row],[DATA VENCIMENTO]],"AAAA")</f>
        <v>2022</v>
      </c>
      <c r="P497" s="1" t="str">
        <f>UPPER(TEXT(BRF_Boleto_Notas[[#This Row],[DATA VENCIMENTO]],"MMM"))</f>
        <v>ABR</v>
      </c>
      <c r="Q497" s="1" t="str">
        <f>IFERROR(INDEX(BRF_TIPO_SERV[DESCRIÇAO],MATCH(BRF_Boleto_Notas[[#This Row],[CAT]],BRF_TIPO_SERV[TIPOS DE SERV.],0)),"")</f>
        <v>FRETE EXTRAS</v>
      </c>
      <c r="R497" s="1">
        <f>IFERROR(INDEX(BRF_MÊS_NOTA[NUN_MÊS],MATCH(BRF_Boleto_Notas[[#This Row],[MÊS_VENC]],BRF_MÊS_NOTA[MÊS],0)),"")</f>
        <v>4</v>
      </c>
      <c r="S497" s="1" t="str">
        <f>IF(BRF_Boleto_Notas[[#This Row],[PAGO DIA]]="","",TEXT(BRF_Boleto_Notas[[#This Row],[PAGO DIA]],"AAAA"))</f>
        <v>2022</v>
      </c>
      <c r="T497" s="1" t="str">
        <f>UPPER(TEXT(BRF_Boleto_Notas[[#This Row],[PAGO DIA]],"MMM"))</f>
        <v>ABR</v>
      </c>
    </row>
    <row r="498" spans="1:20" x14ac:dyDescent="0.2">
      <c r="A498" s="3">
        <v>44656</v>
      </c>
      <c r="B498" s="1" t="s">
        <v>1534</v>
      </c>
      <c r="C498" s="1" t="s">
        <v>3329</v>
      </c>
      <c r="D498" s="1" t="s">
        <v>1531</v>
      </c>
      <c r="E498" s="1" t="s">
        <v>85</v>
      </c>
      <c r="F498" s="3">
        <v>44677</v>
      </c>
      <c r="G498" s="1" t="s">
        <v>1946</v>
      </c>
      <c r="H498" s="1">
        <v>585</v>
      </c>
      <c r="I498" s="4">
        <v>300</v>
      </c>
      <c r="J498" s="1" t="s">
        <v>224</v>
      </c>
      <c r="K498" s="3">
        <v>44677</v>
      </c>
      <c r="L498" s="1" t="s">
        <v>1338</v>
      </c>
      <c r="M498" s="1" t="str">
        <f>TEXT(BRF_Boleto_Notas[[#This Row],[DATA ]],"AAAA")</f>
        <v>2022</v>
      </c>
      <c r="N498" s="1" t="str">
        <f>UPPER(TEXT(BRF_Boleto_Notas[[#This Row],[DATA ]],"MMM"))</f>
        <v>ABR</v>
      </c>
      <c r="O498" s="1" t="str">
        <f>TEXT(BRF_Boleto_Notas[[#This Row],[DATA VENCIMENTO]],"AAAA")</f>
        <v>2022</v>
      </c>
      <c r="P498" s="1" t="str">
        <f>UPPER(TEXT(BRF_Boleto_Notas[[#This Row],[DATA VENCIMENTO]],"MMM"))</f>
        <v>ABR</v>
      </c>
      <c r="Q498" s="1" t="str">
        <f>IFERROR(INDEX(BRF_TIPO_SERV[DESCRIÇAO],MATCH(BRF_Boleto_Notas[[#This Row],[CAT]],BRF_TIPO_SERV[TIPOS DE SERV.],0)),"")</f>
        <v>FRETE EXTRAS</v>
      </c>
      <c r="R498" s="1">
        <f>IFERROR(INDEX(BRF_MÊS_NOTA[NUN_MÊS],MATCH(BRF_Boleto_Notas[[#This Row],[MÊS_VENC]],BRF_MÊS_NOTA[MÊS],0)),"")</f>
        <v>4</v>
      </c>
      <c r="S498" s="1" t="str">
        <f>IF(BRF_Boleto_Notas[[#This Row],[PAGO DIA]]="","",TEXT(BRF_Boleto_Notas[[#This Row],[PAGO DIA]],"AAAA"))</f>
        <v>2022</v>
      </c>
      <c r="T498" s="1" t="str">
        <f>UPPER(TEXT(BRF_Boleto_Notas[[#This Row],[PAGO DIA]],"MMM"))</f>
        <v>ABR</v>
      </c>
    </row>
    <row r="499" spans="1:20" x14ac:dyDescent="0.2">
      <c r="A499" s="3">
        <v>44656</v>
      </c>
      <c r="B499" s="1" t="s">
        <v>1534</v>
      </c>
      <c r="C499" s="1" t="s">
        <v>3330</v>
      </c>
      <c r="D499" s="1" t="s">
        <v>1531</v>
      </c>
      <c r="E499" s="1" t="s">
        <v>85</v>
      </c>
      <c r="F499" s="3">
        <v>44677</v>
      </c>
      <c r="G499" s="1" t="s">
        <v>1948</v>
      </c>
      <c r="H499" s="1">
        <v>586</v>
      </c>
      <c r="I499" s="4">
        <v>600</v>
      </c>
      <c r="J499" s="1" t="s">
        <v>224</v>
      </c>
      <c r="K499" s="3">
        <v>44677</v>
      </c>
      <c r="L499" s="1" t="s">
        <v>1338</v>
      </c>
      <c r="M499" s="1" t="str">
        <f>TEXT(BRF_Boleto_Notas[[#This Row],[DATA ]],"AAAA")</f>
        <v>2022</v>
      </c>
      <c r="N499" s="1" t="str">
        <f>UPPER(TEXT(BRF_Boleto_Notas[[#This Row],[DATA ]],"MMM"))</f>
        <v>ABR</v>
      </c>
      <c r="O499" s="1" t="str">
        <f>TEXT(BRF_Boleto_Notas[[#This Row],[DATA VENCIMENTO]],"AAAA")</f>
        <v>2022</v>
      </c>
      <c r="P499" s="1" t="str">
        <f>UPPER(TEXT(BRF_Boleto_Notas[[#This Row],[DATA VENCIMENTO]],"MMM"))</f>
        <v>ABR</v>
      </c>
      <c r="Q499" s="1" t="str">
        <f>IFERROR(INDEX(BRF_TIPO_SERV[DESCRIÇAO],MATCH(BRF_Boleto_Notas[[#This Row],[CAT]],BRF_TIPO_SERV[TIPOS DE SERV.],0)),"")</f>
        <v>FRETE EXTRAS</v>
      </c>
      <c r="R499" s="1">
        <f>IFERROR(INDEX(BRF_MÊS_NOTA[NUN_MÊS],MATCH(BRF_Boleto_Notas[[#This Row],[MÊS_VENC]],BRF_MÊS_NOTA[MÊS],0)),"")</f>
        <v>4</v>
      </c>
      <c r="S499" s="1" t="str">
        <f>IF(BRF_Boleto_Notas[[#This Row],[PAGO DIA]]="","",TEXT(BRF_Boleto_Notas[[#This Row],[PAGO DIA]],"AAAA"))</f>
        <v>2022</v>
      </c>
      <c r="T499" s="1" t="str">
        <f>UPPER(TEXT(BRF_Boleto_Notas[[#This Row],[PAGO DIA]],"MMM"))</f>
        <v>ABR</v>
      </c>
    </row>
    <row r="500" spans="1:20" x14ac:dyDescent="0.2">
      <c r="A500" s="3">
        <v>44657</v>
      </c>
      <c r="B500" s="1" t="s">
        <v>1529</v>
      </c>
      <c r="C500" s="1" t="s">
        <v>2101</v>
      </c>
      <c r="D500" s="1" t="s">
        <v>1531</v>
      </c>
      <c r="E500" s="1" t="s">
        <v>94</v>
      </c>
      <c r="F500" s="3">
        <v>44677</v>
      </c>
      <c r="G500" s="1" t="s">
        <v>1949</v>
      </c>
      <c r="H500" s="1">
        <v>587</v>
      </c>
      <c r="I500" s="4">
        <v>3500</v>
      </c>
      <c r="J500" s="1" t="s">
        <v>224</v>
      </c>
      <c r="K500" s="3">
        <v>44698</v>
      </c>
      <c r="L500" s="1" t="s">
        <v>1338</v>
      </c>
      <c r="M500" s="1" t="str">
        <f>TEXT(BRF_Boleto_Notas[[#This Row],[DATA ]],"AAAA")</f>
        <v>2022</v>
      </c>
      <c r="N500" s="1" t="str">
        <f>UPPER(TEXT(BRF_Boleto_Notas[[#This Row],[DATA ]],"MMM"))</f>
        <v>ABR</v>
      </c>
      <c r="O500" s="1" t="str">
        <f>TEXT(BRF_Boleto_Notas[[#This Row],[DATA VENCIMENTO]],"AAAA")</f>
        <v>2022</v>
      </c>
      <c r="P500" s="1" t="str">
        <f>UPPER(TEXT(BRF_Boleto_Notas[[#This Row],[DATA VENCIMENTO]],"MMM"))</f>
        <v>ABR</v>
      </c>
      <c r="Q500" s="1" t="str">
        <f>IFERROR(INDEX(BRF_TIPO_SERV[DESCRIÇAO],MATCH(BRF_Boleto_Notas[[#This Row],[CAT]],BRF_TIPO_SERV[TIPOS DE SERV.],0)),"")</f>
        <v>VIAGEM</v>
      </c>
      <c r="R500" s="1">
        <f>IFERROR(INDEX(BRF_MÊS_NOTA[NUN_MÊS],MATCH(BRF_Boleto_Notas[[#This Row],[MÊS_VENC]],BRF_MÊS_NOTA[MÊS],0)),"")</f>
        <v>4</v>
      </c>
      <c r="S500" s="1" t="str">
        <f>IF(BRF_Boleto_Notas[[#This Row],[PAGO DIA]]="","",TEXT(BRF_Boleto_Notas[[#This Row],[PAGO DIA]],"AAAA"))</f>
        <v>2022</v>
      </c>
      <c r="T500" s="1" t="str">
        <f>UPPER(TEXT(BRF_Boleto_Notas[[#This Row],[PAGO DIA]],"MMM"))</f>
        <v>MAI</v>
      </c>
    </row>
    <row r="501" spans="1:20" x14ac:dyDescent="0.2">
      <c r="A501" s="3">
        <v>44658</v>
      </c>
      <c r="B501" s="1" t="s">
        <v>1534</v>
      </c>
      <c r="C501" s="1" t="s">
        <v>3331</v>
      </c>
      <c r="D501" s="1" t="s">
        <v>1531</v>
      </c>
      <c r="E501" s="1" t="s">
        <v>85</v>
      </c>
      <c r="F501" s="3">
        <v>44678</v>
      </c>
      <c r="G501" s="1" t="s">
        <v>1951</v>
      </c>
      <c r="H501" s="1">
        <v>588</v>
      </c>
      <c r="I501" s="4">
        <v>1300</v>
      </c>
      <c r="J501" s="1" t="s">
        <v>224</v>
      </c>
      <c r="K501" s="3">
        <v>44678</v>
      </c>
      <c r="L501" s="1" t="s">
        <v>1338</v>
      </c>
      <c r="M501" s="1" t="str">
        <f>TEXT(BRF_Boleto_Notas[[#This Row],[DATA ]],"AAAA")</f>
        <v>2022</v>
      </c>
      <c r="N501" s="1" t="str">
        <f>UPPER(TEXT(BRF_Boleto_Notas[[#This Row],[DATA ]],"MMM"))</f>
        <v>ABR</v>
      </c>
      <c r="O501" s="1" t="str">
        <f>TEXT(BRF_Boleto_Notas[[#This Row],[DATA VENCIMENTO]],"AAAA")</f>
        <v>2022</v>
      </c>
      <c r="P501" s="1" t="str">
        <f>UPPER(TEXT(BRF_Boleto_Notas[[#This Row],[DATA VENCIMENTO]],"MMM"))</f>
        <v>ABR</v>
      </c>
      <c r="Q501" s="1" t="str">
        <f>IFERROR(INDEX(BRF_TIPO_SERV[DESCRIÇAO],MATCH(BRF_Boleto_Notas[[#This Row],[CAT]],BRF_TIPO_SERV[TIPOS DE SERV.],0)),"")</f>
        <v>FRETE EXTRAS</v>
      </c>
      <c r="R501" s="1">
        <f>IFERROR(INDEX(BRF_MÊS_NOTA[NUN_MÊS],MATCH(BRF_Boleto_Notas[[#This Row],[MÊS_VENC]],BRF_MÊS_NOTA[MÊS],0)),"")</f>
        <v>4</v>
      </c>
      <c r="S501" s="1" t="str">
        <f>IF(BRF_Boleto_Notas[[#This Row],[PAGO DIA]]="","",TEXT(BRF_Boleto_Notas[[#This Row],[PAGO DIA]],"AAAA"))</f>
        <v>2022</v>
      </c>
      <c r="T501" s="1" t="str">
        <f>UPPER(TEXT(BRF_Boleto_Notas[[#This Row],[PAGO DIA]],"MMM"))</f>
        <v>ABR</v>
      </c>
    </row>
    <row r="502" spans="1:20" x14ac:dyDescent="0.2">
      <c r="A502" s="3">
        <v>44658</v>
      </c>
      <c r="B502" s="1" t="s">
        <v>1534</v>
      </c>
      <c r="C502" s="1" t="s">
        <v>3332</v>
      </c>
      <c r="D502" s="1" t="s">
        <v>1531</v>
      </c>
      <c r="E502" s="1" t="s">
        <v>85</v>
      </c>
      <c r="F502" s="3">
        <v>44678</v>
      </c>
      <c r="G502" s="1" t="s">
        <v>1953</v>
      </c>
      <c r="H502" s="1">
        <v>589</v>
      </c>
      <c r="I502" s="4">
        <v>3900</v>
      </c>
      <c r="J502" s="1" t="s">
        <v>224</v>
      </c>
      <c r="K502" s="3">
        <v>44678</v>
      </c>
      <c r="L502" s="1" t="s">
        <v>1338</v>
      </c>
      <c r="M502" s="1" t="str">
        <f>TEXT(BRF_Boleto_Notas[[#This Row],[DATA ]],"AAAA")</f>
        <v>2022</v>
      </c>
      <c r="N502" s="1" t="str">
        <f>UPPER(TEXT(BRF_Boleto_Notas[[#This Row],[DATA ]],"MMM"))</f>
        <v>ABR</v>
      </c>
      <c r="O502" s="1" t="str">
        <f>TEXT(BRF_Boleto_Notas[[#This Row],[DATA VENCIMENTO]],"AAAA")</f>
        <v>2022</v>
      </c>
      <c r="P502" s="1" t="str">
        <f>UPPER(TEXT(BRF_Boleto_Notas[[#This Row],[DATA VENCIMENTO]],"MMM"))</f>
        <v>ABR</v>
      </c>
      <c r="Q502" s="1" t="str">
        <f>IFERROR(INDEX(BRF_TIPO_SERV[DESCRIÇAO],MATCH(BRF_Boleto_Notas[[#This Row],[CAT]],BRF_TIPO_SERV[TIPOS DE SERV.],0)),"")</f>
        <v>FRETE EXTRAS</v>
      </c>
      <c r="R502" s="1">
        <f>IFERROR(INDEX(BRF_MÊS_NOTA[NUN_MÊS],MATCH(BRF_Boleto_Notas[[#This Row],[MÊS_VENC]],BRF_MÊS_NOTA[MÊS],0)),"")</f>
        <v>4</v>
      </c>
      <c r="S502" s="1" t="str">
        <f>IF(BRF_Boleto_Notas[[#This Row],[PAGO DIA]]="","",TEXT(BRF_Boleto_Notas[[#This Row],[PAGO DIA]],"AAAA"))</f>
        <v>2022</v>
      </c>
      <c r="T502" s="1" t="str">
        <f>UPPER(TEXT(BRF_Boleto_Notas[[#This Row],[PAGO DIA]],"MMM"))</f>
        <v>ABR</v>
      </c>
    </row>
    <row r="503" spans="1:20" x14ac:dyDescent="0.2">
      <c r="A503" s="3">
        <v>44659</v>
      </c>
      <c r="B503" s="1" t="s">
        <v>1534</v>
      </c>
      <c r="C503" s="1" t="s">
        <v>1680</v>
      </c>
      <c r="D503" s="1" t="s">
        <v>1531</v>
      </c>
      <c r="E503" s="1" t="s">
        <v>85</v>
      </c>
      <c r="F503" s="3">
        <v>44679</v>
      </c>
      <c r="G503" s="1" t="s">
        <v>1954</v>
      </c>
      <c r="H503" s="1">
        <v>591</v>
      </c>
      <c r="I503" s="4">
        <v>1100</v>
      </c>
      <c r="J503" s="1" t="s">
        <v>224</v>
      </c>
      <c r="K503" s="3">
        <v>44679</v>
      </c>
      <c r="L503" s="1" t="s">
        <v>1338</v>
      </c>
      <c r="M503" s="1" t="str">
        <f>TEXT(BRF_Boleto_Notas[[#This Row],[DATA ]],"AAAA")</f>
        <v>2022</v>
      </c>
      <c r="N503" s="1" t="str">
        <f>UPPER(TEXT(BRF_Boleto_Notas[[#This Row],[DATA ]],"MMM"))</f>
        <v>ABR</v>
      </c>
      <c r="O503" s="1" t="str">
        <f>TEXT(BRF_Boleto_Notas[[#This Row],[DATA VENCIMENTO]],"AAAA")</f>
        <v>2022</v>
      </c>
      <c r="P503" s="1" t="str">
        <f>UPPER(TEXT(BRF_Boleto_Notas[[#This Row],[DATA VENCIMENTO]],"MMM"))</f>
        <v>ABR</v>
      </c>
      <c r="Q503" s="1" t="str">
        <f>IFERROR(INDEX(BRF_TIPO_SERV[DESCRIÇAO],MATCH(BRF_Boleto_Notas[[#This Row],[CAT]],BRF_TIPO_SERV[TIPOS DE SERV.],0)),"")</f>
        <v>FRETE EXTRAS</v>
      </c>
      <c r="R503" s="1">
        <f>IFERROR(INDEX(BRF_MÊS_NOTA[NUN_MÊS],MATCH(BRF_Boleto_Notas[[#This Row],[MÊS_VENC]],BRF_MÊS_NOTA[MÊS],0)),"")</f>
        <v>4</v>
      </c>
      <c r="S503" s="1" t="str">
        <f>IF(BRF_Boleto_Notas[[#This Row],[PAGO DIA]]="","",TEXT(BRF_Boleto_Notas[[#This Row],[PAGO DIA]],"AAAA"))</f>
        <v>2022</v>
      </c>
      <c r="T503" s="1" t="str">
        <f>UPPER(TEXT(BRF_Boleto_Notas[[#This Row],[PAGO DIA]],"MMM"))</f>
        <v>ABR</v>
      </c>
    </row>
    <row r="504" spans="1:20" x14ac:dyDescent="0.2">
      <c r="A504" s="3">
        <v>44659</v>
      </c>
      <c r="B504" s="1" t="s">
        <v>1534</v>
      </c>
      <c r="C504" s="1" t="s">
        <v>1731</v>
      </c>
      <c r="D504" s="1" t="s">
        <v>1531</v>
      </c>
      <c r="E504" s="1" t="s">
        <v>85</v>
      </c>
      <c r="F504" s="3">
        <v>44679</v>
      </c>
      <c r="G504" s="1" t="s">
        <v>1955</v>
      </c>
      <c r="H504" s="1">
        <v>592</v>
      </c>
      <c r="I504" s="4">
        <v>1700</v>
      </c>
      <c r="J504" s="1" t="s">
        <v>224</v>
      </c>
      <c r="K504" s="3">
        <v>44679</v>
      </c>
      <c r="L504" s="1" t="s">
        <v>1338</v>
      </c>
      <c r="M504" s="1" t="str">
        <f>TEXT(BRF_Boleto_Notas[[#This Row],[DATA ]],"AAAA")</f>
        <v>2022</v>
      </c>
      <c r="N504" s="1" t="str">
        <f>UPPER(TEXT(BRF_Boleto_Notas[[#This Row],[DATA ]],"MMM"))</f>
        <v>ABR</v>
      </c>
      <c r="O504" s="1" t="str">
        <f>TEXT(BRF_Boleto_Notas[[#This Row],[DATA VENCIMENTO]],"AAAA")</f>
        <v>2022</v>
      </c>
      <c r="P504" s="1" t="str">
        <f>UPPER(TEXT(BRF_Boleto_Notas[[#This Row],[DATA VENCIMENTO]],"MMM"))</f>
        <v>ABR</v>
      </c>
      <c r="Q504" s="1" t="str">
        <f>IFERROR(INDEX(BRF_TIPO_SERV[DESCRIÇAO],MATCH(BRF_Boleto_Notas[[#This Row],[CAT]],BRF_TIPO_SERV[TIPOS DE SERV.],0)),"")</f>
        <v>FRETE EXTRAS</v>
      </c>
      <c r="R504" s="1">
        <f>IFERROR(INDEX(BRF_MÊS_NOTA[NUN_MÊS],MATCH(BRF_Boleto_Notas[[#This Row],[MÊS_VENC]],BRF_MÊS_NOTA[MÊS],0)),"")</f>
        <v>4</v>
      </c>
      <c r="S504" s="1" t="str">
        <f>IF(BRF_Boleto_Notas[[#This Row],[PAGO DIA]]="","",TEXT(BRF_Boleto_Notas[[#This Row],[PAGO DIA]],"AAAA"))</f>
        <v>2022</v>
      </c>
      <c r="T504" s="1" t="str">
        <f>UPPER(TEXT(BRF_Boleto_Notas[[#This Row],[PAGO DIA]],"MMM"))</f>
        <v>ABR</v>
      </c>
    </row>
    <row r="505" spans="1:20" x14ac:dyDescent="0.2">
      <c r="A505" s="3">
        <v>44659</v>
      </c>
      <c r="B505" s="1" t="s">
        <v>1534</v>
      </c>
      <c r="C505" s="1" t="s">
        <v>1706</v>
      </c>
      <c r="D505" s="1" t="s">
        <v>1531</v>
      </c>
      <c r="E505" s="1" t="s">
        <v>85</v>
      </c>
      <c r="F505" s="3">
        <v>44683</v>
      </c>
      <c r="G505" s="1" t="s">
        <v>1956</v>
      </c>
      <c r="H505" s="1">
        <v>593</v>
      </c>
      <c r="I505" s="4">
        <v>500</v>
      </c>
      <c r="J505" s="1" t="s">
        <v>224</v>
      </c>
      <c r="K505" s="3">
        <v>44683</v>
      </c>
      <c r="L505" s="1" t="s">
        <v>1338</v>
      </c>
      <c r="M505" s="1" t="str">
        <f>TEXT(BRF_Boleto_Notas[[#This Row],[DATA ]],"AAAA")</f>
        <v>2022</v>
      </c>
      <c r="N505" s="1" t="str">
        <f>UPPER(TEXT(BRF_Boleto_Notas[[#This Row],[DATA ]],"MMM"))</f>
        <v>ABR</v>
      </c>
      <c r="O505" s="1" t="str">
        <f>TEXT(BRF_Boleto_Notas[[#This Row],[DATA VENCIMENTO]],"AAAA")</f>
        <v>2022</v>
      </c>
      <c r="P505" s="1" t="str">
        <f>UPPER(TEXT(BRF_Boleto_Notas[[#This Row],[DATA VENCIMENTO]],"MMM"))</f>
        <v>MAI</v>
      </c>
      <c r="Q505" s="1" t="str">
        <f>IFERROR(INDEX(BRF_TIPO_SERV[DESCRIÇAO],MATCH(BRF_Boleto_Notas[[#This Row],[CAT]],BRF_TIPO_SERV[TIPOS DE SERV.],0)),"")</f>
        <v>FRETE EXTRAS</v>
      </c>
      <c r="R505" s="1">
        <f>IFERROR(INDEX(BRF_MÊS_NOTA[NUN_MÊS],MATCH(BRF_Boleto_Notas[[#This Row],[MÊS_VENC]],BRF_MÊS_NOTA[MÊS],0)),"")</f>
        <v>5</v>
      </c>
      <c r="S505" s="1" t="str">
        <f>IF(BRF_Boleto_Notas[[#This Row],[PAGO DIA]]="","",TEXT(BRF_Boleto_Notas[[#This Row],[PAGO DIA]],"AAAA"))</f>
        <v>2022</v>
      </c>
      <c r="T505" s="1" t="str">
        <f>UPPER(TEXT(BRF_Boleto_Notas[[#This Row],[PAGO DIA]],"MMM"))</f>
        <v>MAI</v>
      </c>
    </row>
    <row r="506" spans="1:20" x14ac:dyDescent="0.2">
      <c r="A506" s="3">
        <v>44659</v>
      </c>
      <c r="B506" s="1" t="s">
        <v>1534</v>
      </c>
      <c r="C506" s="1" t="s">
        <v>1731</v>
      </c>
      <c r="D506" s="1" t="s">
        <v>1531</v>
      </c>
      <c r="E506" s="1" t="s">
        <v>85</v>
      </c>
      <c r="F506" s="3">
        <v>44683</v>
      </c>
      <c r="G506" s="1" t="s">
        <v>1957</v>
      </c>
      <c r="H506" s="1">
        <v>594</v>
      </c>
      <c r="I506" s="4">
        <v>2250</v>
      </c>
      <c r="J506" s="1" t="s">
        <v>224</v>
      </c>
      <c r="K506" s="3">
        <v>44683</v>
      </c>
      <c r="L506" s="1" t="s">
        <v>1338</v>
      </c>
      <c r="M506" s="1" t="str">
        <f>TEXT(BRF_Boleto_Notas[[#This Row],[DATA ]],"AAAA")</f>
        <v>2022</v>
      </c>
      <c r="N506" s="1" t="str">
        <f>UPPER(TEXT(BRF_Boleto_Notas[[#This Row],[DATA ]],"MMM"))</f>
        <v>ABR</v>
      </c>
      <c r="O506" s="1" t="str">
        <f>TEXT(BRF_Boleto_Notas[[#This Row],[DATA VENCIMENTO]],"AAAA")</f>
        <v>2022</v>
      </c>
      <c r="P506" s="1" t="str">
        <f>UPPER(TEXT(BRF_Boleto_Notas[[#This Row],[DATA VENCIMENTO]],"MMM"))</f>
        <v>MAI</v>
      </c>
      <c r="Q506" s="1" t="str">
        <f>IFERROR(INDEX(BRF_TIPO_SERV[DESCRIÇAO],MATCH(BRF_Boleto_Notas[[#This Row],[CAT]],BRF_TIPO_SERV[TIPOS DE SERV.],0)),"")</f>
        <v>FRETE EXTRAS</v>
      </c>
      <c r="R506" s="1">
        <f>IFERROR(INDEX(BRF_MÊS_NOTA[NUN_MÊS],MATCH(BRF_Boleto_Notas[[#This Row],[MÊS_VENC]],BRF_MÊS_NOTA[MÊS],0)),"")</f>
        <v>5</v>
      </c>
      <c r="S506" s="1" t="str">
        <f>IF(BRF_Boleto_Notas[[#This Row],[PAGO DIA]]="","",TEXT(BRF_Boleto_Notas[[#This Row],[PAGO DIA]],"AAAA"))</f>
        <v>2022</v>
      </c>
      <c r="T506" s="1" t="str">
        <f>UPPER(TEXT(BRF_Boleto_Notas[[#This Row],[PAGO DIA]],"MMM"))</f>
        <v>MAI</v>
      </c>
    </row>
    <row r="507" spans="1:20" x14ac:dyDescent="0.2">
      <c r="A507" s="3">
        <v>44660</v>
      </c>
      <c r="B507" s="1" t="s">
        <v>1534</v>
      </c>
      <c r="C507" s="1" t="s">
        <v>1958</v>
      </c>
      <c r="D507" s="1" t="s">
        <v>1531</v>
      </c>
      <c r="E507" s="1" t="s">
        <v>85</v>
      </c>
      <c r="F507" s="3">
        <v>44683</v>
      </c>
      <c r="G507" s="1" t="s">
        <v>1959</v>
      </c>
      <c r="H507" s="1">
        <v>595</v>
      </c>
      <c r="I507" s="4">
        <v>500</v>
      </c>
      <c r="J507" s="1" t="s">
        <v>224</v>
      </c>
      <c r="K507" s="3">
        <v>44683</v>
      </c>
      <c r="L507" s="1" t="s">
        <v>1338</v>
      </c>
      <c r="M507" s="1" t="str">
        <f>TEXT(BRF_Boleto_Notas[[#This Row],[DATA ]],"AAAA")</f>
        <v>2022</v>
      </c>
      <c r="N507" s="1" t="str">
        <f>UPPER(TEXT(BRF_Boleto_Notas[[#This Row],[DATA ]],"MMM"))</f>
        <v>ABR</v>
      </c>
      <c r="O507" s="1" t="str">
        <f>TEXT(BRF_Boleto_Notas[[#This Row],[DATA VENCIMENTO]],"AAAA")</f>
        <v>2022</v>
      </c>
      <c r="P507" s="1" t="str">
        <f>UPPER(TEXT(BRF_Boleto_Notas[[#This Row],[DATA VENCIMENTO]],"MMM"))</f>
        <v>MAI</v>
      </c>
      <c r="Q507" s="1" t="str">
        <f>IFERROR(INDEX(BRF_TIPO_SERV[DESCRIÇAO],MATCH(BRF_Boleto_Notas[[#This Row],[CAT]],BRF_TIPO_SERV[TIPOS DE SERV.],0)),"")</f>
        <v>FRETE EXTRAS</v>
      </c>
      <c r="R507" s="1">
        <f>IFERROR(INDEX(BRF_MÊS_NOTA[NUN_MÊS],MATCH(BRF_Boleto_Notas[[#This Row],[MÊS_VENC]],BRF_MÊS_NOTA[MÊS],0)),"")</f>
        <v>5</v>
      </c>
      <c r="S507" s="1" t="str">
        <f>IF(BRF_Boleto_Notas[[#This Row],[PAGO DIA]]="","",TEXT(BRF_Boleto_Notas[[#This Row],[PAGO DIA]],"AAAA"))</f>
        <v>2022</v>
      </c>
      <c r="T507" s="1" t="str">
        <f>UPPER(TEXT(BRF_Boleto_Notas[[#This Row],[PAGO DIA]],"MMM"))</f>
        <v>MAI</v>
      </c>
    </row>
    <row r="508" spans="1:20" x14ac:dyDescent="0.2">
      <c r="A508" s="3">
        <v>44660</v>
      </c>
      <c r="B508" s="1" t="s">
        <v>1534</v>
      </c>
      <c r="C508" s="1" t="s">
        <v>1960</v>
      </c>
      <c r="D508" s="1" t="s">
        <v>1531</v>
      </c>
      <c r="E508" s="1" t="s">
        <v>85</v>
      </c>
      <c r="F508" s="3">
        <v>44683</v>
      </c>
      <c r="G508" s="1" t="s">
        <v>1961</v>
      </c>
      <c r="H508" s="1">
        <v>596</v>
      </c>
      <c r="I508" s="4">
        <v>500</v>
      </c>
      <c r="J508" s="1" t="s">
        <v>224</v>
      </c>
      <c r="K508" s="3">
        <v>44683</v>
      </c>
      <c r="L508" s="1" t="s">
        <v>1338</v>
      </c>
      <c r="M508" s="1" t="str">
        <f>TEXT(BRF_Boleto_Notas[[#This Row],[DATA ]],"AAAA")</f>
        <v>2022</v>
      </c>
      <c r="N508" s="1" t="str">
        <f>UPPER(TEXT(BRF_Boleto_Notas[[#This Row],[DATA ]],"MMM"))</f>
        <v>ABR</v>
      </c>
      <c r="O508" s="1" t="str">
        <f>TEXT(BRF_Boleto_Notas[[#This Row],[DATA VENCIMENTO]],"AAAA")</f>
        <v>2022</v>
      </c>
      <c r="P508" s="1" t="str">
        <f>UPPER(TEXT(BRF_Boleto_Notas[[#This Row],[DATA VENCIMENTO]],"MMM"))</f>
        <v>MAI</v>
      </c>
      <c r="Q508" s="1" t="str">
        <f>IFERROR(INDEX(BRF_TIPO_SERV[DESCRIÇAO],MATCH(BRF_Boleto_Notas[[#This Row],[CAT]],BRF_TIPO_SERV[TIPOS DE SERV.],0)),"")</f>
        <v>FRETE EXTRAS</v>
      </c>
      <c r="R508" s="1">
        <f>IFERROR(INDEX(BRF_MÊS_NOTA[NUN_MÊS],MATCH(BRF_Boleto_Notas[[#This Row],[MÊS_VENC]],BRF_MÊS_NOTA[MÊS],0)),"")</f>
        <v>5</v>
      </c>
      <c r="S508" s="1" t="str">
        <f>IF(BRF_Boleto_Notas[[#This Row],[PAGO DIA]]="","",TEXT(BRF_Boleto_Notas[[#This Row],[PAGO DIA]],"AAAA"))</f>
        <v>2022</v>
      </c>
      <c r="T508" s="1" t="str">
        <f>UPPER(TEXT(BRF_Boleto_Notas[[#This Row],[PAGO DIA]],"MMM"))</f>
        <v>MAI</v>
      </c>
    </row>
    <row r="509" spans="1:20" x14ac:dyDescent="0.2">
      <c r="A509" s="3">
        <v>44662</v>
      </c>
      <c r="B509" s="1" t="s">
        <v>1534</v>
      </c>
      <c r="C509" s="1" t="s">
        <v>1680</v>
      </c>
      <c r="D509" s="1" t="s">
        <v>1531</v>
      </c>
      <c r="E509" s="1" t="s">
        <v>85</v>
      </c>
      <c r="F509" s="3">
        <v>44683</v>
      </c>
      <c r="G509" s="1" t="s">
        <v>1962</v>
      </c>
      <c r="H509" s="1">
        <v>597</v>
      </c>
      <c r="I509" s="4">
        <v>1100</v>
      </c>
      <c r="J509" s="1" t="s">
        <v>224</v>
      </c>
      <c r="K509" s="3">
        <v>44683</v>
      </c>
      <c r="L509" s="1" t="s">
        <v>1338</v>
      </c>
      <c r="M509" s="1" t="str">
        <f>TEXT(BRF_Boleto_Notas[[#This Row],[DATA ]],"AAAA")</f>
        <v>2022</v>
      </c>
      <c r="N509" s="1" t="str">
        <f>UPPER(TEXT(BRF_Boleto_Notas[[#This Row],[DATA ]],"MMM"))</f>
        <v>ABR</v>
      </c>
      <c r="O509" s="1" t="str">
        <f>TEXT(BRF_Boleto_Notas[[#This Row],[DATA VENCIMENTO]],"AAAA")</f>
        <v>2022</v>
      </c>
      <c r="P509" s="1" t="str">
        <f>UPPER(TEXT(BRF_Boleto_Notas[[#This Row],[DATA VENCIMENTO]],"MMM"))</f>
        <v>MAI</v>
      </c>
      <c r="Q509" s="1" t="str">
        <f>IFERROR(INDEX(BRF_TIPO_SERV[DESCRIÇAO],MATCH(BRF_Boleto_Notas[[#This Row],[CAT]],BRF_TIPO_SERV[TIPOS DE SERV.],0)),"")</f>
        <v>FRETE EXTRAS</v>
      </c>
      <c r="R509" s="1">
        <f>IFERROR(INDEX(BRF_MÊS_NOTA[NUN_MÊS],MATCH(BRF_Boleto_Notas[[#This Row],[MÊS_VENC]],BRF_MÊS_NOTA[MÊS],0)),"")</f>
        <v>5</v>
      </c>
      <c r="S509" s="1" t="str">
        <f>IF(BRF_Boleto_Notas[[#This Row],[PAGO DIA]]="","",TEXT(BRF_Boleto_Notas[[#This Row],[PAGO DIA]],"AAAA"))</f>
        <v>2022</v>
      </c>
      <c r="T509" s="1" t="str">
        <f>UPPER(TEXT(BRF_Boleto_Notas[[#This Row],[PAGO DIA]],"MMM"))</f>
        <v>MAI</v>
      </c>
    </row>
    <row r="510" spans="1:20" x14ac:dyDescent="0.2">
      <c r="A510" s="3">
        <v>44662</v>
      </c>
      <c r="B510" s="1" t="s">
        <v>1534</v>
      </c>
      <c r="C510" s="1" t="s">
        <v>1706</v>
      </c>
      <c r="D510" s="1" t="s">
        <v>1531</v>
      </c>
      <c r="E510" s="1" t="s">
        <v>85</v>
      </c>
      <c r="F510" s="3">
        <v>44683</v>
      </c>
      <c r="G510" s="1" t="s">
        <v>1963</v>
      </c>
      <c r="H510" s="1">
        <v>598</v>
      </c>
      <c r="I510" s="4">
        <v>500</v>
      </c>
      <c r="J510" s="1" t="s">
        <v>224</v>
      </c>
      <c r="K510" s="3">
        <v>44683</v>
      </c>
      <c r="L510" s="1" t="s">
        <v>1338</v>
      </c>
      <c r="M510" s="1" t="str">
        <f>TEXT(BRF_Boleto_Notas[[#This Row],[DATA ]],"AAAA")</f>
        <v>2022</v>
      </c>
      <c r="N510" s="1" t="str">
        <f>UPPER(TEXT(BRF_Boleto_Notas[[#This Row],[DATA ]],"MMM"))</f>
        <v>ABR</v>
      </c>
      <c r="O510" s="1" t="str">
        <f>TEXT(BRF_Boleto_Notas[[#This Row],[DATA VENCIMENTO]],"AAAA")</f>
        <v>2022</v>
      </c>
      <c r="P510" s="1" t="str">
        <f>UPPER(TEXT(BRF_Boleto_Notas[[#This Row],[DATA VENCIMENTO]],"MMM"))</f>
        <v>MAI</v>
      </c>
      <c r="Q510" s="1" t="str">
        <f>IFERROR(INDEX(BRF_TIPO_SERV[DESCRIÇAO],MATCH(BRF_Boleto_Notas[[#This Row],[CAT]],BRF_TIPO_SERV[TIPOS DE SERV.],0)),"")</f>
        <v>FRETE EXTRAS</v>
      </c>
      <c r="R510" s="1">
        <f>IFERROR(INDEX(BRF_MÊS_NOTA[NUN_MÊS],MATCH(BRF_Boleto_Notas[[#This Row],[MÊS_VENC]],BRF_MÊS_NOTA[MÊS],0)),"")</f>
        <v>5</v>
      </c>
      <c r="S510" s="1" t="str">
        <f>IF(BRF_Boleto_Notas[[#This Row],[PAGO DIA]]="","",TEXT(BRF_Boleto_Notas[[#This Row],[PAGO DIA]],"AAAA"))</f>
        <v>2022</v>
      </c>
      <c r="T510" s="1" t="str">
        <f>UPPER(TEXT(BRF_Boleto_Notas[[#This Row],[PAGO DIA]],"MMM"))</f>
        <v>MAI</v>
      </c>
    </row>
    <row r="511" spans="1:20" x14ac:dyDescent="0.2">
      <c r="A511" s="3">
        <v>44663</v>
      </c>
      <c r="B511" s="1" t="s">
        <v>1534</v>
      </c>
      <c r="C511" s="1" t="s">
        <v>1964</v>
      </c>
      <c r="D511" s="1" t="s">
        <v>1531</v>
      </c>
      <c r="E511" s="1" t="s">
        <v>85</v>
      </c>
      <c r="F511" s="3">
        <v>44683</v>
      </c>
      <c r="G511" s="1" t="s">
        <v>1965</v>
      </c>
      <c r="H511" s="1">
        <v>599</v>
      </c>
      <c r="I511" s="4">
        <v>2100</v>
      </c>
      <c r="J511" s="1" t="s">
        <v>224</v>
      </c>
      <c r="K511" s="3">
        <v>44683</v>
      </c>
      <c r="L511" s="1" t="s">
        <v>1338</v>
      </c>
      <c r="M511" s="1" t="str">
        <f>TEXT(BRF_Boleto_Notas[[#This Row],[DATA ]],"AAAA")</f>
        <v>2022</v>
      </c>
      <c r="N511" s="1" t="str">
        <f>UPPER(TEXT(BRF_Boleto_Notas[[#This Row],[DATA ]],"MMM"))</f>
        <v>ABR</v>
      </c>
      <c r="O511" s="1" t="str">
        <f>TEXT(BRF_Boleto_Notas[[#This Row],[DATA VENCIMENTO]],"AAAA")</f>
        <v>2022</v>
      </c>
      <c r="P511" s="1" t="str">
        <f>UPPER(TEXT(BRF_Boleto_Notas[[#This Row],[DATA VENCIMENTO]],"MMM"))</f>
        <v>MAI</v>
      </c>
      <c r="Q511" s="1" t="str">
        <f>IFERROR(INDEX(BRF_TIPO_SERV[DESCRIÇAO],MATCH(BRF_Boleto_Notas[[#This Row],[CAT]],BRF_TIPO_SERV[TIPOS DE SERV.],0)),"")</f>
        <v>FRETE EXTRAS</v>
      </c>
      <c r="R511" s="1">
        <f>IFERROR(INDEX(BRF_MÊS_NOTA[NUN_MÊS],MATCH(BRF_Boleto_Notas[[#This Row],[MÊS_VENC]],BRF_MÊS_NOTA[MÊS],0)),"")</f>
        <v>5</v>
      </c>
      <c r="S511" s="1" t="str">
        <f>IF(BRF_Boleto_Notas[[#This Row],[PAGO DIA]]="","",TEXT(BRF_Boleto_Notas[[#This Row],[PAGO DIA]],"AAAA"))</f>
        <v>2022</v>
      </c>
      <c r="T511" s="1" t="str">
        <f>UPPER(TEXT(BRF_Boleto_Notas[[#This Row],[PAGO DIA]],"MMM"))</f>
        <v>MAI</v>
      </c>
    </row>
    <row r="512" spans="1:20" x14ac:dyDescent="0.2">
      <c r="A512" s="3">
        <v>44663</v>
      </c>
      <c r="B512" s="1" t="s">
        <v>1534</v>
      </c>
      <c r="C512" s="1" t="s">
        <v>1966</v>
      </c>
      <c r="D512" s="1" t="s">
        <v>1531</v>
      </c>
      <c r="E512" s="1" t="s">
        <v>85</v>
      </c>
      <c r="F512" s="3">
        <v>44683</v>
      </c>
      <c r="G512" s="1" t="s">
        <v>1967</v>
      </c>
      <c r="H512" s="1">
        <v>600</v>
      </c>
      <c r="I512" s="4">
        <v>1100</v>
      </c>
      <c r="J512" s="1" t="s">
        <v>224</v>
      </c>
      <c r="K512" s="3">
        <v>44683</v>
      </c>
      <c r="L512" s="1" t="s">
        <v>1338</v>
      </c>
      <c r="M512" s="1" t="str">
        <f>TEXT(BRF_Boleto_Notas[[#This Row],[DATA ]],"AAAA")</f>
        <v>2022</v>
      </c>
      <c r="N512" s="1" t="str">
        <f>UPPER(TEXT(BRF_Boleto_Notas[[#This Row],[DATA ]],"MMM"))</f>
        <v>ABR</v>
      </c>
      <c r="O512" s="1" t="str">
        <f>TEXT(BRF_Boleto_Notas[[#This Row],[DATA VENCIMENTO]],"AAAA")</f>
        <v>2022</v>
      </c>
      <c r="P512" s="1" t="str">
        <f>UPPER(TEXT(BRF_Boleto_Notas[[#This Row],[DATA VENCIMENTO]],"MMM"))</f>
        <v>MAI</v>
      </c>
      <c r="Q512" s="1" t="str">
        <f>IFERROR(INDEX(BRF_TIPO_SERV[DESCRIÇAO],MATCH(BRF_Boleto_Notas[[#This Row],[CAT]],BRF_TIPO_SERV[TIPOS DE SERV.],0)),"")</f>
        <v>FRETE EXTRAS</v>
      </c>
      <c r="R512" s="1">
        <f>IFERROR(INDEX(BRF_MÊS_NOTA[NUN_MÊS],MATCH(BRF_Boleto_Notas[[#This Row],[MÊS_VENC]],BRF_MÊS_NOTA[MÊS],0)),"")</f>
        <v>5</v>
      </c>
      <c r="S512" s="1" t="str">
        <f>IF(BRF_Boleto_Notas[[#This Row],[PAGO DIA]]="","",TEXT(BRF_Boleto_Notas[[#This Row],[PAGO DIA]],"AAAA"))</f>
        <v>2022</v>
      </c>
      <c r="T512" s="1" t="str">
        <f>UPPER(TEXT(BRF_Boleto_Notas[[#This Row],[PAGO DIA]],"MMM"))</f>
        <v>MAI</v>
      </c>
    </row>
    <row r="513" spans="1:20" x14ac:dyDescent="0.2">
      <c r="A513" s="3">
        <v>44663</v>
      </c>
      <c r="B513" s="1" t="s">
        <v>1534</v>
      </c>
      <c r="C513" s="1" t="s">
        <v>1968</v>
      </c>
      <c r="D513" s="1" t="s">
        <v>1531</v>
      </c>
      <c r="E513" s="1" t="s">
        <v>85</v>
      </c>
      <c r="F513" s="3">
        <v>44683</v>
      </c>
      <c r="G513" s="1" t="s">
        <v>1969</v>
      </c>
      <c r="H513" s="1">
        <v>601</v>
      </c>
      <c r="I513" s="4">
        <v>1100</v>
      </c>
      <c r="J513" s="1" t="s">
        <v>224</v>
      </c>
      <c r="K513" s="3">
        <v>44683</v>
      </c>
      <c r="L513" s="1" t="s">
        <v>1338</v>
      </c>
      <c r="M513" s="1" t="str">
        <f>TEXT(BRF_Boleto_Notas[[#This Row],[DATA ]],"AAAA")</f>
        <v>2022</v>
      </c>
      <c r="N513" s="1" t="str">
        <f>UPPER(TEXT(BRF_Boleto_Notas[[#This Row],[DATA ]],"MMM"))</f>
        <v>ABR</v>
      </c>
      <c r="O513" s="1" t="str">
        <f>TEXT(BRF_Boleto_Notas[[#This Row],[DATA VENCIMENTO]],"AAAA")</f>
        <v>2022</v>
      </c>
      <c r="P513" s="1" t="str">
        <f>UPPER(TEXT(BRF_Boleto_Notas[[#This Row],[DATA VENCIMENTO]],"MMM"))</f>
        <v>MAI</v>
      </c>
      <c r="Q513" s="1" t="str">
        <f>IFERROR(INDEX(BRF_TIPO_SERV[DESCRIÇAO],MATCH(BRF_Boleto_Notas[[#This Row],[CAT]],BRF_TIPO_SERV[TIPOS DE SERV.],0)),"")</f>
        <v>FRETE EXTRAS</v>
      </c>
      <c r="R513" s="1">
        <f>IFERROR(INDEX(BRF_MÊS_NOTA[NUN_MÊS],MATCH(BRF_Boleto_Notas[[#This Row],[MÊS_VENC]],BRF_MÊS_NOTA[MÊS],0)),"")</f>
        <v>5</v>
      </c>
      <c r="S513" s="1" t="str">
        <f>IF(BRF_Boleto_Notas[[#This Row],[PAGO DIA]]="","",TEXT(BRF_Boleto_Notas[[#This Row],[PAGO DIA]],"AAAA"))</f>
        <v>2022</v>
      </c>
      <c r="T513" s="1" t="str">
        <f>UPPER(TEXT(BRF_Boleto_Notas[[#This Row],[PAGO DIA]],"MMM"))</f>
        <v>MAI</v>
      </c>
    </row>
    <row r="514" spans="1:20" x14ac:dyDescent="0.2">
      <c r="A514" s="3">
        <v>44664</v>
      </c>
      <c r="B514" s="1" t="s">
        <v>1529</v>
      </c>
      <c r="C514" s="1" t="s">
        <v>2929</v>
      </c>
      <c r="D514" s="1" t="s">
        <v>1531</v>
      </c>
      <c r="E514" s="1" t="s">
        <v>114</v>
      </c>
      <c r="F514" s="3">
        <v>44684</v>
      </c>
      <c r="G514" s="1" t="s">
        <v>1970</v>
      </c>
      <c r="H514" s="1">
        <v>602</v>
      </c>
      <c r="I514" s="4">
        <v>3800</v>
      </c>
      <c r="J514" s="1" t="s">
        <v>224</v>
      </c>
      <c r="K514" s="3">
        <v>44684</v>
      </c>
      <c r="L514" s="1" t="s">
        <v>1338</v>
      </c>
      <c r="M514" s="1" t="str">
        <f>TEXT(BRF_Boleto_Notas[[#This Row],[DATA ]],"AAAA")</f>
        <v>2022</v>
      </c>
      <c r="N514" s="1" t="str">
        <f>UPPER(TEXT(BRF_Boleto_Notas[[#This Row],[DATA ]],"MMM"))</f>
        <v>ABR</v>
      </c>
      <c r="O514" s="1" t="str">
        <f>TEXT(BRF_Boleto_Notas[[#This Row],[DATA VENCIMENTO]],"AAAA")</f>
        <v>2022</v>
      </c>
      <c r="P514" s="1" t="str">
        <f>UPPER(TEXT(BRF_Boleto_Notas[[#This Row],[DATA VENCIMENTO]],"MMM"))</f>
        <v>MAI</v>
      </c>
      <c r="Q514" s="1" t="str">
        <f>IFERROR(INDEX(BRF_TIPO_SERV[DESCRIÇAO],MATCH(BRF_Boleto_Notas[[#This Row],[CAT]],BRF_TIPO_SERV[TIPOS DE SERV.],0)),"")</f>
        <v>VIAGEM</v>
      </c>
      <c r="R514" s="1">
        <f>IFERROR(INDEX(BRF_MÊS_NOTA[NUN_MÊS],MATCH(BRF_Boleto_Notas[[#This Row],[MÊS_VENC]],BRF_MÊS_NOTA[MÊS],0)),"")</f>
        <v>5</v>
      </c>
      <c r="S514" s="1" t="str">
        <f>IF(BRF_Boleto_Notas[[#This Row],[PAGO DIA]]="","",TEXT(BRF_Boleto_Notas[[#This Row],[PAGO DIA]],"AAAA"))</f>
        <v>2022</v>
      </c>
      <c r="T514" s="1" t="str">
        <f>UPPER(TEXT(BRF_Boleto_Notas[[#This Row],[PAGO DIA]],"MMM"))</f>
        <v>MAI</v>
      </c>
    </row>
    <row r="515" spans="1:20" x14ac:dyDescent="0.2">
      <c r="A515" s="3">
        <v>44664</v>
      </c>
      <c r="B515" s="1" t="s">
        <v>1529</v>
      </c>
      <c r="C515" s="1" t="s">
        <v>1971</v>
      </c>
      <c r="D515" s="1" t="s">
        <v>1531</v>
      </c>
      <c r="E515" s="1" t="s">
        <v>94</v>
      </c>
      <c r="F515" s="3">
        <v>44684</v>
      </c>
      <c r="G515" s="1" t="s">
        <v>1972</v>
      </c>
      <c r="H515" s="1">
        <v>603</v>
      </c>
      <c r="I515" s="4">
        <v>2000</v>
      </c>
      <c r="J515" s="1" t="s">
        <v>224</v>
      </c>
      <c r="K515" s="3">
        <v>44684</v>
      </c>
      <c r="L515" s="1" t="s">
        <v>1338</v>
      </c>
      <c r="M515" s="1" t="str">
        <f>TEXT(BRF_Boleto_Notas[[#This Row],[DATA ]],"AAAA")</f>
        <v>2022</v>
      </c>
      <c r="N515" s="1" t="str">
        <f>UPPER(TEXT(BRF_Boleto_Notas[[#This Row],[DATA ]],"MMM"))</f>
        <v>ABR</v>
      </c>
      <c r="O515" s="1" t="str">
        <f>TEXT(BRF_Boleto_Notas[[#This Row],[DATA VENCIMENTO]],"AAAA")</f>
        <v>2022</v>
      </c>
      <c r="P515" s="1" t="str">
        <f>UPPER(TEXT(BRF_Boleto_Notas[[#This Row],[DATA VENCIMENTO]],"MMM"))</f>
        <v>MAI</v>
      </c>
      <c r="Q515" s="1" t="str">
        <f>IFERROR(INDEX(BRF_TIPO_SERV[DESCRIÇAO],MATCH(BRF_Boleto_Notas[[#This Row],[CAT]],BRF_TIPO_SERV[TIPOS DE SERV.],0)),"")</f>
        <v>VIAGEM</v>
      </c>
      <c r="R515" s="1">
        <f>IFERROR(INDEX(BRF_MÊS_NOTA[NUN_MÊS],MATCH(BRF_Boleto_Notas[[#This Row],[MÊS_VENC]],BRF_MÊS_NOTA[MÊS],0)),"")</f>
        <v>5</v>
      </c>
      <c r="S515" s="1" t="str">
        <f>IF(BRF_Boleto_Notas[[#This Row],[PAGO DIA]]="","",TEXT(BRF_Boleto_Notas[[#This Row],[PAGO DIA]],"AAAA"))</f>
        <v>2022</v>
      </c>
      <c r="T515" s="1" t="str">
        <f>UPPER(TEXT(BRF_Boleto_Notas[[#This Row],[PAGO DIA]],"MMM"))</f>
        <v>MAI</v>
      </c>
    </row>
    <row r="516" spans="1:20" x14ac:dyDescent="0.2">
      <c r="A516" s="3">
        <v>44664</v>
      </c>
      <c r="B516" s="1" t="s">
        <v>1534</v>
      </c>
      <c r="C516" s="1" t="s">
        <v>1973</v>
      </c>
      <c r="D516" s="1" t="s">
        <v>1531</v>
      </c>
      <c r="E516" s="1" t="s">
        <v>85</v>
      </c>
      <c r="F516" s="3">
        <v>44684</v>
      </c>
      <c r="G516" s="1" t="s">
        <v>1974</v>
      </c>
      <c r="H516" s="1">
        <v>604</v>
      </c>
      <c r="I516" s="4">
        <v>300</v>
      </c>
      <c r="J516" s="1" t="s">
        <v>224</v>
      </c>
      <c r="K516" s="3">
        <v>44684</v>
      </c>
      <c r="L516" s="1" t="s">
        <v>1338</v>
      </c>
      <c r="M516" s="1" t="str">
        <f>TEXT(BRF_Boleto_Notas[[#This Row],[DATA ]],"AAAA")</f>
        <v>2022</v>
      </c>
      <c r="N516" s="1" t="str">
        <f>UPPER(TEXT(BRF_Boleto_Notas[[#This Row],[DATA ]],"MMM"))</f>
        <v>ABR</v>
      </c>
      <c r="O516" s="1" t="str">
        <f>TEXT(BRF_Boleto_Notas[[#This Row],[DATA VENCIMENTO]],"AAAA")</f>
        <v>2022</v>
      </c>
      <c r="P516" s="1" t="str">
        <f>UPPER(TEXT(BRF_Boleto_Notas[[#This Row],[DATA VENCIMENTO]],"MMM"))</f>
        <v>MAI</v>
      </c>
      <c r="Q516" s="1" t="str">
        <f>IFERROR(INDEX(BRF_TIPO_SERV[DESCRIÇAO],MATCH(BRF_Boleto_Notas[[#This Row],[CAT]],BRF_TIPO_SERV[TIPOS DE SERV.],0)),"")</f>
        <v>FRETE EXTRAS</v>
      </c>
      <c r="R516" s="1">
        <f>IFERROR(INDEX(BRF_MÊS_NOTA[NUN_MÊS],MATCH(BRF_Boleto_Notas[[#This Row],[MÊS_VENC]],BRF_MÊS_NOTA[MÊS],0)),"")</f>
        <v>5</v>
      </c>
      <c r="S516" s="1" t="str">
        <f>IF(BRF_Boleto_Notas[[#This Row],[PAGO DIA]]="","",TEXT(BRF_Boleto_Notas[[#This Row],[PAGO DIA]],"AAAA"))</f>
        <v>2022</v>
      </c>
      <c r="T516" s="1" t="str">
        <f>UPPER(TEXT(BRF_Boleto_Notas[[#This Row],[PAGO DIA]],"MMM"))</f>
        <v>MAI</v>
      </c>
    </row>
    <row r="517" spans="1:20" x14ac:dyDescent="0.2">
      <c r="A517" s="3">
        <v>44664</v>
      </c>
      <c r="B517" s="1" t="s">
        <v>1534</v>
      </c>
      <c r="C517" s="1" t="s">
        <v>1680</v>
      </c>
      <c r="D517" s="1" t="s">
        <v>1531</v>
      </c>
      <c r="E517" s="1" t="s">
        <v>85</v>
      </c>
      <c r="F517" s="3">
        <v>44684</v>
      </c>
      <c r="G517" s="1" t="s">
        <v>1975</v>
      </c>
      <c r="H517" s="1">
        <v>605</v>
      </c>
      <c r="I517" s="4">
        <v>1100</v>
      </c>
      <c r="J517" s="1" t="s">
        <v>224</v>
      </c>
      <c r="K517" s="3">
        <v>44684</v>
      </c>
      <c r="L517" s="1" t="s">
        <v>1338</v>
      </c>
      <c r="M517" s="1" t="str">
        <f>TEXT(BRF_Boleto_Notas[[#This Row],[DATA ]],"AAAA")</f>
        <v>2022</v>
      </c>
      <c r="N517" s="1" t="str">
        <f>UPPER(TEXT(BRF_Boleto_Notas[[#This Row],[DATA ]],"MMM"))</f>
        <v>ABR</v>
      </c>
      <c r="O517" s="1" t="str">
        <f>TEXT(BRF_Boleto_Notas[[#This Row],[DATA VENCIMENTO]],"AAAA")</f>
        <v>2022</v>
      </c>
      <c r="P517" s="1" t="str">
        <f>UPPER(TEXT(BRF_Boleto_Notas[[#This Row],[DATA VENCIMENTO]],"MMM"))</f>
        <v>MAI</v>
      </c>
      <c r="Q517" s="1" t="str">
        <f>IFERROR(INDEX(BRF_TIPO_SERV[DESCRIÇAO],MATCH(BRF_Boleto_Notas[[#This Row],[CAT]],BRF_TIPO_SERV[TIPOS DE SERV.],0)),"")</f>
        <v>FRETE EXTRAS</v>
      </c>
      <c r="R517" s="1">
        <f>IFERROR(INDEX(BRF_MÊS_NOTA[NUN_MÊS],MATCH(BRF_Boleto_Notas[[#This Row],[MÊS_VENC]],BRF_MÊS_NOTA[MÊS],0)),"")</f>
        <v>5</v>
      </c>
      <c r="S517" s="1" t="str">
        <f>IF(BRF_Boleto_Notas[[#This Row],[PAGO DIA]]="","",TEXT(BRF_Boleto_Notas[[#This Row],[PAGO DIA]],"AAAA"))</f>
        <v>2022</v>
      </c>
      <c r="T517" s="1" t="str">
        <f>UPPER(TEXT(BRF_Boleto_Notas[[#This Row],[PAGO DIA]],"MMM"))</f>
        <v>MAI</v>
      </c>
    </row>
    <row r="518" spans="1:20" x14ac:dyDescent="0.2">
      <c r="A518" s="3">
        <v>44664</v>
      </c>
      <c r="B518" s="1" t="s">
        <v>1534</v>
      </c>
      <c r="C518" s="1" t="s">
        <v>1706</v>
      </c>
      <c r="D518" s="1" t="s">
        <v>1531</v>
      </c>
      <c r="E518" s="1" t="s">
        <v>85</v>
      </c>
      <c r="F518" s="3">
        <v>44684</v>
      </c>
      <c r="G518" s="1" t="s">
        <v>1976</v>
      </c>
      <c r="H518" s="1">
        <v>606</v>
      </c>
      <c r="I518" s="4">
        <v>500</v>
      </c>
      <c r="J518" s="1" t="s">
        <v>224</v>
      </c>
      <c r="K518" s="3">
        <v>44684</v>
      </c>
      <c r="L518" s="1" t="s">
        <v>1338</v>
      </c>
      <c r="M518" s="1" t="str">
        <f>TEXT(BRF_Boleto_Notas[[#This Row],[DATA ]],"AAAA")</f>
        <v>2022</v>
      </c>
      <c r="N518" s="1" t="str">
        <f>UPPER(TEXT(BRF_Boleto_Notas[[#This Row],[DATA ]],"MMM"))</f>
        <v>ABR</v>
      </c>
      <c r="O518" s="1" t="str">
        <f>TEXT(BRF_Boleto_Notas[[#This Row],[DATA VENCIMENTO]],"AAAA")</f>
        <v>2022</v>
      </c>
      <c r="P518" s="1" t="str">
        <f>UPPER(TEXT(BRF_Boleto_Notas[[#This Row],[DATA VENCIMENTO]],"MMM"))</f>
        <v>MAI</v>
      </c>
      <c r="Q518" s="1" t="str">
        <f>IFERROR(INDEX(BRF_TIPO_SERV[DESCRIÇAO],MATCH(BRF_Boleto_Notas[[#This Row],[CAT]],BRF_TIPO_SERV[TIPOS DE SERV.],0)),"")</f>
        <v>FRETE EXTRAS</v>
      </c>
      <c r="R518" s="1">
        <f>IFERROR(INDEX(BRF_MÊS_NOTA[NUN_MÊS],MATCH(BRF_Boleto_Notas[[#This Row],[MÊS_VENC]],BRF_MÊS_NOTA[MÊS],0)),"")</f>
        <v>5</v>
      </c>
      <c r="S518" s="1" t="str">
        <f>IF(BRF_Boleto_Notas[[#This Row],[PAGO DIA]]="","",TEXT(BRF_Boleto_Notas[[#This Row],[PAGO DIA]],"AAAA"))</f>
        <v>2022</v>
      </c>
      <c r="T518" s="1" t="str">
        <f>UPPER(TEXT(BRF_Boleto_Notas[[#This Row],[PAGO DIA]],"MMM"))</f>
        <v>MAI</v>
      </c>
    </row>
    <row r="519" spans="1:20" x14ac:dyDescent="0.2">
      <c r="A519" s="3">
        <v>44665</v>
      </c>
      <c r="B519" s="1" t="s">
        <v>1534</v>
      </c>
      <c r="C519" s="1" t="s">
        <v>1680</v>
      </c>
      <c r="D519" s="1" t="s">
        <v>1531</v>
      </c>
      <c r="E519" s="1" t="s">
        <v>85</v>
      </c>
      <c r="F519" s="3">
        <v>44685</v>
      </c>
      <c r="G519" s="1" t="s">
        <v>1977</v>
      </c>
      <c r="H519" s="1">
        <v>607</v>
      </c>
      <c r="I519" s="4">
        <v>1100</v>
      </c>
      <c r="J519" s="1" t="s">
        <v>224</v>
      </c>
      <c r="K519" s="3">
        <v>44685</v>
      </c>
      <c r="L519" s="1" t="s">
        <v>1338</v>
      </c>
      <c r="M519" s="1" t="str">
        <f>TEXT(BRF_Boleto_Notas[[#This Row],[DATA ]],"AAAA")</f>
        <v>2022</v>
      </c>
      <c r="N519" s="1" t="str">
        <f>UPPER(TEXT(BRF_Boleto_Notas[[#This Row],[DATA ]],"MMM"))</f>
        <v>ABR</v>
      </c>
      <c r="O519" s="1" t="str">
        <f>TEXT(BRF_Boleto_Notas[[#This Row],[DATA VENCIMENTO]],"AAAA")</f>
        <v>2022</v>
      </c>
      <c r="P519" s="1" t="str">
        <f>UPPER(TEXT(BRF_Boleto_Notas[[#This Row],[DATA VENCIMENTO]],"MMM"))</f>
        <v>MAI</v>
      </c>
      <c r="Q519" s="1" t="str">
        <f>IFERROR(INDEX(BRF_TIPO_SERV[DESCRIÇAO],MATCH(BRF_Boleto_Notas[[#This Row],[CAT]],BRF_TIPO_SERV[TIPOS DE SERV.],0)),"")</f>
        <v>FRETE EXTRAS</v>
      </c>
      <c r="R519" s="1">
        <f>IFERROR(INDEX(BRF_MÊS_NOTA[NUN_MÊS],MATCH(BRF_Boleto_Notas[[#This Row],[MÊS_VENC]],BRF_MÊS_NOTA[MÊS],0)),"")</f>
        <v>5</v>
      </c>
      <c r="S519" s="1" t="str">
        <f>IF(BRF_Boleto_Notas[[#This Row],[PAGO DIA]]="","",TEXT(BRF_Boleto_Notas[[#This Row],[PAGO DIA]],"AAAA"))</f>
        <v>2022</v>
      </c>
      <c r="T519" s="1" t="str">
        <f>UPPER(TEXT(BRF_Boleto_Notas[[#This Row],[PAGO DIA]],"MMM"))</f>
        <v>MAI</v>
      </c>
    </row>
    <row r="520" spans="1:20" x14ac:dyDescent="0.2">
      <c r="A520" s="3">
        <v>44665</v>
      </c>
      <c r="B520" s="1" t="s">
        <v>1534</v>
      </c>
      <c r="C520" s="1" t="s">
        <v>1706</v>
      </c>
      <c r="D520" s="1" t="s">
        <v>1531</v>
      </c>
      <c r="E520" s="1" t="s">
        <v>85</v>
      </c>
      <c r="F520" s="3">
        <v>44685</v>
      </c>
      <c r="G520" s="1" t="s">
        <v>1978</v>
      </c>
      <c r="H520" s="1">
        <v>608</v>
      </c>
      <c r="I520" s="4">
        <v>500</v>
      </c>
      <c r="J520" s="1" t="s">
        <v>224</v>
      </c>
      <c r="K520" s="3">
        <v>44685</v>
      </c>
      <c r="L520" s="1" t="s">
        <v>1338</v>
      </c>
      <c r="M520" s="1" t="str">
        <f>TEXT(BRF_Boleto_Notas[[#This Row],[DATA ]],"AAAA")</f>
        <v>2022</v>
      </c>
      <c r="N520" s="1" t="str">
        <f>UPPER(TEXT(BRF_Boleto_Notas[[#This Row],[DATA ]],"MMM"))</f>
        <v>ABR</v>
      </c>
      <c r="O520" s="1" t="str">
        <f>TEXT(BRF_Boleto_Notas[[#This Row],[DATA VENCIMENTO]],"AAAA")</f>
        <v>2022</v>
      </c>
      <c r="P520" s="1" t="str">
        <f>UPPER(TEXT(BRF_Boleto_Notas[[#This Row],[DATA VENCIMENTO]],"MMM"))</f>
        <v>MAI</v>
      </c>
      <c r="Q520" s="1" t="str">
        <f>IFERROR(INDEX(BRF_TIPO_SERV[DESCRIÇAO],MATCH(BRF_Boleto_Notas[[#This Row],[CAT]],BRF_TIPO_SERV[TIPOS DE SERV.],0)),"")</f>
        <v>FRETE EXTRAS</v>
      </c>
      <c r="R520" s="1">
        <f>IFERROR(INDEX(BRF_MÊS_NOTA[NUN_MÊS],MATCH(BRF_Boleto_Notas[[#This Row],[MÊS_VENC]],BRF_MÊS_NOTA[MÊS],0)),"")</f>
        <v>5</v>
      </c>
      <c r="S520" s="1" t="str">
        <f>IF(BRF_Boleto_Notas[[#This Row],[PAGO DIA]]="","",TEXT(BRF_Boleto_Notas[[#This Row],[PAGO DIA]],"AAAA"))</f>
        <v>2022</v>
      </c>
      <c r="T520" s="1" t="str">
        <f>UPPER(TEXT(BRF_Boleto_Notas[[#This Row],[PAGO DIA]],"MMM"))</f>
        <v>MAI</v>
      </c>
    </row>
    <row r="521" spans="1:20" x14ac:dyDescent="0.2">
      <c r="A521" s="3">
        <v>44676</v>
      </c>
      <c r="B521" s="1" t="s">
        <v>1547</v>
      </c>
      <c r="C521" s="1" t="s">
        <v>1548</v>
      </c>
      <c r="D521" s="1" t="s">
        <v>1531</v>
      </c>
      <c r="E521" s="1" t="s">
        <v>1543</v>
      </c>
      <c r="F521" s="3">
        <v>44686</v>
      </c>
      <c r="G521" s="1">
        <v>341</v>
      </c>
      <c r="H521" s="1">
        <v>633</v>
      </c>
      <c r="I521" s="4">
        <v>5000</v>
      </c>
      <c r="J521" s="1" t="s">
        <v>224</v>
      </c>
      <c r="K521" s="3">
        <v>44686</v>
      </c>
      <c r="L521" s="1" t="s">
        <v>1338</v>
      </c>
      <c r="M521" s="1" t="str">
        <f>TEXT(BRF_Boleto_Notas[[#This Row],[DATA ]],"AAAA")</f>
        <v>2022</v>
      </c>
      <c r="N521" s="1" t="str">
        <f>UPPER(TEXT(BRF_Boleto_Notas[[#This Row],[DATA ]],"MMM"))</f>
        <v>ABR</v>
      </c>
      <c r="O521" s="1" t="str">
        <f>TEXT(BRF_Boleto_Notas[[#This Row],[DATA VENCIMENTO]],"AAAA")</f>
        <v>2022</v>
      </c>
      <c r="P521" s="1" t="str">
        <f>UPPER(TEXT(BRF_Boleto_Notas[[#This Row],[DATA VENCIMENTO]],"MMM"))</f>
        <v>MAI</v>
      </c>
      <c r="Q521" s="1" t="str">
        <f>IFERROR(INDEX(BRF_TIPO_SERV[DESCRIÇAO],MATCH(BRF_Boleto_Notas[[#This Row],[CAT]],BRF_TIPO_SERV[TIPOS DE SERV.],0)),"")</f>
        <v>HABIBS</v>
      </c>
      <c r="R521" s="1">
        <f>IFERROR(INDEX(BRF_MÊS_NOTA[NUN_MÊS],MATCH(BRF_Boleto_Notas[[#This Row],[MÊS_VENC]],BRF_MÊS_NOTA[MÊS],0)),"")</f>
        <v>5</v>
      </c>
      <c r="S521" s="1" t="str">
        <f>IF(BRF_Boleto_Notas[[#This Row],[PAGO DIA]]="","",TEXT(BRF_Boleto_Notas[[#This Row],[PAGO DIA]],"AAAA"))</f>
        <v>2022</v>
      </c>
      <c r="T521" s="1" t="str">
        <f>UPPER(TEXT(BRF_Boleto_Notas[[#This Row],[PAGO DIA]],"MMM"))</f>
        <v>MAI</v>
      </c>
    </row>
    <row r="522" spans="1:20" x14ac:dyDescent="0.2">
      <c r="A522" s="3">
        <v>44676</v>
      </c>
      <c r="B522" s="1" t="s">
        <v>1547</v>
      </c>
      <c r="C522" s="1" t="s">
        <v>3319</v>
      </c>
      <c r="D522" s="1" t="s">
        <v>1531</v>
      </c>
      <c r="E522" s="1" t="s">
        <v>1550</v>
      </c>
      <c r="F522" s="3">
        <v>44686</v>
      </c>
      <c r="G522" s="1">
        <v>359</v>
      </c>
      <c r="H522" s="1">
        <v>651</v>
      </c>
      <c r="I522" s="4">
        <v>6300</v>
      </c>
      <c r="J522" s="1" t="s">
        <v>224</v>
      </c>
      <c r="K522" s="3">
        <v>44686</v>
      </c>
      <c r="L522" s="1" t="s">
        <v>1338</v>
      </c>
      <c r="M522" s="1" t="str">
        <f>TEXT(BRF_Boleto_Notas[[#This Row],[DATA ]],"AAAA")</f>
        <v>2022</v>
      </c>
      <c r="N522" s="1" t="str">
        <f>UPPER(TEXT(BRF_Boleto_Notas[[#This Row],[DATA ]],"MMM"))</f>
        <v>ABR</v>
      </c>
      <c r="O522" s="1" t="str">
        <f>TEXT(BRF_Boleto_Notas[[#This Row],[DATA VENCIMENTO]],"AAAA")</f>
        <v>2022</v>
      </c>
      <c r="P522" s="1" t="str">
        <f>UPPER(TEXT(BRF_Boleto_Notas[[#This Row],[DATA VENCIMENTO]],"MMM"))</f>
        <v>MAI</v>
      </c>
      <c r="Q522" s="1" t="str">
        <f>IFERROR(INDEX(BRF_TIPO_SERV[DESCRIÇAO],MATCH(BRF_Boleto_Notas[[#This Row],[CAT]],BRF_TIPO_SERV[TIPOS DE SERV.],0)),"")</f>
        <v>HABIBS</v>
      </c>
      <c r="R522" s="1">
        <f>IFERROR(INDEX(BRF_MÊS_NOTA[NUN_MÊS],MATCH(BRF_Boleto_Notas[[#This Row],[MÊS_VENC]],BRF_MÊS_NOTA[MÊS],0)),"")</f>
        <v>5</v>
      </c>
      <c r="S522" s="1" t="str">
        <f>IF(BRF_Boleto_Notas[[#This Row],[PAGO DIA]]="","",TEXT(BRF_Boleto_Notas[[#This Row],[PAGO DIA]],"AAAA"))</f>
        <v>2022</v>
      </c>
      <c r="T522" s="1" t="str">
        <f>UPPER(TEXT(BRF_Boleto_Notas[[#This Row],[PAGO DIA]],"MMM"))</f>
        <v>MAI</v>
      </c>
    </row>
    <row r="523" spans="1:20" x14ac:dyDescent="0.2">
      <c r="A523" s="3">
        <v>44676</v>
      </c>
      <c r="B523" s="1" t="s">
        <v>1547</v>
      </c>
      <c r="C523" s="1" t="s">
        <v>1551</v>
      </c>
      <c r="D523" s="1" t="s">
        <v>1531</v>
      </c>
      <c r="E523" s="1" t="s">
        <v>1552</v>
      </c>
      <c r="F523" s="3">
        <v>44686</v>
      </c>
      <c r="G523" s="1">
        <v>343</v>
      </c>
      <c r="H523" s="1">
        <v>635</v>
      </c>
      <c r="I523" s="4">
        <v>5000</v>
      </c>
      <c r="J523" s="1" t="s">
        <v>224</v>
      </c>
      <c r="K523" s="3">
        <v>44686</v>
      </c>
      <c r="L523" s="1" t="s">
        <v>1338</v>
      </c>
      <c r="M523" s="1" t="str">
        <f>TEXT(BRF_Boleto_Notas[[#This Row],[DATA ]],"AAAA")</f>
        <v>2022</v>
      </c>
      <c r="N523" s="1" t="str">
        <f>UPPER(TEXT(BRF_Boleto_Notas[[#This Row],[DATA ]],"MMM"))</f>
        <v>ABR</v>
      </c>
      <c r="O523" s="1" t="str">
        <f>TEXT(BRF_Boleto_Notas[[#This Row],[DATA VENCIMENTO]],"AAAA")</f>
        <v>2022</v>
      </c>
      <c r="P523" s="1" t="str">
        <f>UPPER(TEXT(BRF_Boleto_Notas[[#This Row],[DATA VENCIMENTO]],"MMM"))</f>
        <v>MAI</v>
      </c>
      <c r="Q523" s="1" t="str">
        <f>IFERROR(INDEX(BRF_TIPO_SERV[DESCRIÇAO],MATCH(BRF_Boleto_Notas[[#This Row],[CAT]],BRF_TIPO_SERV[TIPOS DE SERV.],0)),"")</f>
        <v>HABIBS</v>
      </c>
      <c r="R523" s="1">
        <f>IFERROR(INDEX(BRF_MÊS_NOTA[NUN_MÊS],MATCH(BRF_Boleto_Notas[[#This Row],[MÊS_VENC]],BRF_MÊS_NOTA[MÊS],0)),"")</f>
        <v>5</v>
      </c>
      <c r="S523" s="1" t="str">
        <f>IF(BRF_Boleto_Notas[[#This Row],[PAGO DIA]]="","",TEXT(BRF_Boleto_Notas[[#This Row],[PAGO DIA]],"AAAA"))</f>
        <v>2022</v>
      </c>
      <c r="T523" s="1" t="str">
        <f>UPPER(TEXT(BRF_Boleto_Notas[[#This Row],[PAGO DIA]],"MMM"))</f>
        <v>MAI</v>
      </c>
    </row>
    <row r="524" spans="1:20" x14ac:dyDescent="0.2">
      <c r="A524" s="3">
        <v>44676</v>
      </c>
      <c r="B524" s="1" t="s">
        <v>1547</v>
      </c>
      <c r="C524" s="1" t="s">
        <v>1553</v>
      </c>
      <c r="D524" s="1" t="s">
        <v>1531</v>
      </c>
      <c r="E524" s="1" t="s">
        <v>1554</v>
      </c>
      <c r="F524" s="3">
        <v>44686</v>
      </c>
      <c r="G524" s="1">
        <v>344</v>
      </c>
      <c r="H524" s="1">
        <v>636</v>
      </c>
      <c r="I524" s="4">
        <v>4000</v>
      </c>
      <c r="J524" s="1" t="s">
        <v>224</v>
      </c>
      <c r="K524" s="3">
        <v>44686</v>
      </c>
      <c r="L524" s="1" t="s">
        <v>1338</v>
      </c>
      <c r="M524" s="1" t="str">
        <f>TEXT(BRF_Boleto_Notas[[#This Row],[DATA ]],"AAAA")</f>
        <v>2022</v>
      </c>
      <c r="N524" s="1" t="str">
        <f>UPPER(TEXT(BRF_Boleto_Notas[[#This Row],[DATA ]],"MMM"))</f>
        <v>ABR</v>
      </c>
      <c r="O524" s="1" t="str">
        <f>TEXT(BRF_Boleto_Notas[[#This Row],[DATA VENCIMENTO]],"AAAA")</f>
        <v>2022</v>
      </c>
      <c r="P524" s="1" t="str">
        <f>UPPER(TEXT(BRF_Boleto_Notas[[#This Row],[DATA VENCIMENTO]],"MMM"))</f>
        <v>MAI</v>
      </c>
      <c r="Q524" s="1" t="str">
        <f>IFERROR(INDEX(BRF_TIPO_SERV[DESCRIÇAO],MATCH(BRF_Boleto_Notas[[#This Row],[CAT]],BRF_TIPO_SERV[TIPOS DE SERV.],0)),"")</f>
        <v>HABIBS</v>
      </c>
      <c r="R524" s="1">
        <f>IFERROR(INDEX(BRF_MÊS_NOTA[NUN_MÊS],MATCH(BRF_Boleto_Notas[[#This Row],[MÊS_VENC]],BRF_MÊS_NOTA[MÊS],0)),"")</f>
        <v>5</v>
      </c>
      <c r="S524" s="1" t="str">
        <f>IF(BRF_Boleto_Notas[[#This Row],[PAGO DIA]]="","",TEXT(BRF_Boleto_Notas[[#This Row],[PAGO DIA]],"AAAA"))</f>
        <v>2022</v>
      </c>
      <c r="T524" s="1" t="str">
        <f>UPPER(TEXT(BRF_Boleto_Notas[[#This Row],[PAGO DIA]],"MMM"))</f>
        <v>MAI</v>
      </c>
    </row>
    <row r="525" spans="1:20" x14ac:dyDescent="0.2">
      <c r="A525" s="3">
        <v>44676</v>
      </c>
      <c r="B525" s="1" t="s">
        <v>1547</v>
      </c>
      <c r="C525" s="1" t="s">
        <v>1555</v>
      </c>
      <c r="D525" s="1" t="s">
        <v>1556</v>
      </c>
      <c r="E525" s="1" t="s">
        <v>1557</v>
      </c>
      <c r="F525" s="3">
        <v>44686</v>
      </c>
      <c r="G525" s="1">
        <v>345</v>
      </c>
      <c r="H525" s="1">
        <v>637</v>
      </c>
      <c r="I525" s="4">
        <v>4000</v>
      </c>
      <c r="J525" s="1" t="s">
        <v>224</v>
      </c>
      <c r="K525" s="3">
        <v>44685</v>
      </c>
      <c r="L525" s="1" t="s">
        <v>1338</v>
      </c>
      <c r="M525" s="1" t="str">
        <f>TEXT(BRF_Boleto_Notas[[#This Row],[DATA ]],"AAAA")</f>
        <v>2022</v>
      </c>
      <c r="N525" s="1" t="str">
        <f>UPPER(TEXT(BRF_Boleto_Notas[[#This Row],[DATA ]],"MMM"))</f>
        <v>ABR</v>
      </c>
      <c r="O525" s="1" t="str">
        <f>TEXT(BRF_Boleto_Notas[[#This Row],[DATA VENCIMENTO]],"AAAA")</f>
        <v>2022</v>
      </c>
      <c r="P525" s="1" t="str">
        <f>UPPER(TEXT(BRF_Boleto_Notas[[#This Row],[DATA VENCIMENTO]],"MMM"))</f>
        <v>MAI</v>
      </c>
      <c r="Q525" s="1" t="str">
        <f>IFERROR(INDEX(BRF_TIPO_SERV[DESCRIÇAO],MATCH(BRF_Boleto_Notas[[#This Row],[CAT]],BRF_TIPO_SERV[TIPOS DE SERV.],0)),"")</f>
        <v>HABIBS</v>
      </c>
      <c r="R525" s="1">
        <f>IFERROR(INDEX(BRF_MÊS_NOTA[NUN_MÊS],MATCH(BRF_Boleto_Notas[[#This Row],[MÊS_VENC]],BRF_MÊS_NOTA[MÊS],0)),"")</f>
        <v>5</v>
      </c>
      <c r="S525" s="1" t="str">
        <f>IF(BRF_Boleto_Notas[[#This Row],[PAGO DIA]]="","",TEXT(BRF_Boleto_Notas[[#This Row],[PAGO DIA]],"AAAA"))</f>
        <v>2022</v>
      </c>
      <c r="T525" s="1" t="str">
        <f>UPPER(TEXT(BRF_Boleto_Notas[[#This Row],[PAGO DIA]],"MMM"))</f>
        <v>MAI</v>
      </c>
    </row>
    <row r="526" spans="1:20" x14ac:dyDescent="0.2">
      <c r="A526" s="3">
        <v>44676</v>
      </c>
      <c r="B526" s="1" t="s">
        <v>1547</v>
      </c>
      <c r="C526" s="1" t="s">
        <v>1558</v>
      </c>
      <c r="D526" s="1" t="s">
        <v>1531</v>
      </c>
      <c r="E526" s="1" t="s">
        <v>1559</v>
      </c>
      <c r="F526" s="3">
        <v>44686</v>
      </c>
      <c r="G526" s="1">
        <v>346</v>
      </c>
      <c r="H526" s="1">
        <v>638</v>
      </c>
      <c r="I526" s="4">
        <v>5900</v>
      </c>
      <c r="J526" s="1" t="s">
        <v>224</v>
      </c>
      <c r="K526" s="3">
        <v>44686</v>
      </c>
      <c r="L526" s="1" t="s">
        <v>1338</v>
      </c>
      <c r="M526" s="1" t="str">
        <f>TEXT(BRF_Boleto_Notas[[#This Row],[DATA ]],"AAAA")</f>
        <v>2022</v>
      </c>
      <c r="N526" s="1" t="str">
        <f>UPPER(TEXT(BRF_Boleto_Notas[[#This Row],[DATA ]],"MMM"))</f>
        <v>ABR</v>
      </c>
      <c r="O526" s="1" t="str">
        <f>TEXT(BRF_Boleto_Notas[[#This Row],[DATA VENCIMENTO]],"AAAA")</f>
        <v>2022</v>
      </c>
      <c r="P526" s="1" t="str">
        <f>UPPER(TEXT(BRF_Boleto_Notas[[#This Row],[DATA VENCIMENTO]],"MMM"))</f>
        <v>MAI</v>
      </c>
      <c r="Q526" s="1" t="str">
        <f>IFERROR(INDEX(BRF_TIPO_SERV[DESCRIÇAO],MATCH(BRF_Boleto_Notas[[#This Row],[CAT]],BRF_TIPO_SERV[TIPOS DE SERV.],0)),"")</f>
        <v>HABIBS</v>
      </c>
      <c r="R526" s="1">
        <f>IFERROR(INDEX(BRF_MÊS_NOTA[NUN_MÊS],MATCH(BRF_Boleto_Notas[[#This Row],[MÊS_VENC]],BRF_MÊS_NOTA[MÊS],0)),"")</f>
        <v>5</v>
      </c>
      <c r="S526" s="1" t="str">
        <f>IF(BRF_Boleto_Notas[[#This Row],[PAGO DIA]]="","",TEXT(BRF_Boleto_Notas[[#This Row],[PAGO DIA]],"AAAA"))</f>
        <v>2022</v>
      </c>
      <c r="T526" s="1" t="str">
        <f>UPPER(TEXT(BRF_Boleto_Notas[[#This Row],[PAGO DIA]],"MMM"))</f>
        <v>MAI</v>
      </c>
    </row>
    <row r="527" spans="1:20" x14ac:dyDescent="0.2">
      <c r="A527" s="3">
        <v>44676</v>
      </c>
      <c r="B527" s="1" t="s">
        <v>1547</v>
      </c>
      <c r="C527" s="1" t="s">
        <v>1560</v>
      </c>
      <c r="D527" s="1" t="s">
        <v>1531</v>
      </c>
      <c r="E527" s="1" t="s">
        <v>1561</v>
      </c>
      <c r="F527" s="3">
        <v>44686</v>
      </c>
      <c r="G527" s="1">
        <v>347</v>
      </c>
      <c r="H527" s="1">
        <v>639</v>
      </c>
      <c r="I527" s="4">
        <v>4500</v>
      </c>
      <c r="J527" s="1" t="s">
        <v>224</v>
      </c>
      <c r="K527" s="3">
        <v>44686</v>
      </c>
      <c r="L527" s="1" t="s">
        <v>1338</v>
      </c>
      <c r="M527" s="1" t="str">
        <f>TEXT(BRF_Boleto_Notas[[#This Row],[DATA ]],"AAAA")</f>
        <v>2022</v>
      </c>
      <c r="N527" s="1" t="str">
        <f>UPPER(TEXT(BRF_Boleto_Notas[[#This Row],[DATA ]],"MMM"))</f>
        <v>ABR</v>
      </c>
      <c r="O527" s="1" t="str">
        <f>TEXT(BRF_Boleto_Notas[[#This Row],[DATA VENCIMENTO]],"AAAA")</f>
        <v>2022</v>
      </c>
      <c r="P527" s="1" t="str">
        <f>UPPER(TEXT(BRF_Boleto_Notas[[#This Row],[DATA VENCIMENTO]],"MMM"))</f>
        <v>MAI</v>
      </c>
      <c r="Q527" s="1" t="str">
        <f>IFERROR(INDEX(BRF_TIPO_SERV[DESCRIÇAO],MATCH(BRF_Boleto_Notas[[#This Row],[CAT]],BRF_TIPO_SERV[TIPOS DE SERV.],0)),"")</f>
        <v>HABIBS</v>
      </c>
      <c r="R527" s="1">
        <f>IFERROR(INDEX(BRF_MÊS_NOTA[NUN_MÊS],MATCH(BRF_Boleto_Notas[[#This Row],[MÊS_VENC]],BRF_MÊS_NOTA[MÊS],0)),"")</f>
        <v>5</v>
      </c>
      <c r="S527" s="1" t="str">
        <f>IF(BRF_Boleto_Notas[[#This Row],[PAGO DIA]]="","",TEXT(BRF_Boleto_Notas[[#This Row],[PAGO DIA]],"AAAA"))</f>
        <v>2022</v>
      </c>
      <c r="T527" s="1" t="str">
        <f>UPPER(TEXT(BRF_Boleto_Notas[[#This Row],[PAGO DIA]],"MMM"))</f>
        <v>MAI</v>
      </c>
    </row>
    <row r="528" spans="1:20" x14ac:dyDescent="0.2">
      <c r="A528" s="3">
        <v>44676</v>
      </c>
      <c r="B528" s="1" t="s">
        <v>1547</v>
      </c>
      <c r="C528" s="1" t="s">
        <v>1562</v>
      </c>
      <c r="D528" s="1" t="s">
        <v>1531</v>
      </c>
      <c r="E528" s="1" t="s">
        <v>1537</v>
      </c>
      <c r="F528" s="3">
        <v>44686</v>
      </c>
      <c r="G528" s="1">
        <v>348</v>
      </c>
      <c r="H528" s="1">
        <v>640</v>
      </c>
      <c r="I528" s="4">
        <v>2000</v>
      </c>
      <c r="J528" s="1" t="s">
        <v>224</v>
      </c>
      <c r="K528" s="3">
        <v>44690</v>
      </c>
      <c r="L528" s="1" t="s">
        <v>1338</v>
      </c>
      <c r="M528" s="1" t="str">
        <f>TEXT(BRF_Boleto_Notas[[#This Row],[DATA ]],"AAAA")</f>
        <v>2022</v>
      </c>
      <c r="N528" s="1" t="str">
        <f>UPPER(TEXT(BRF_Boleto_Notas[[#This Row],[DATA ]],"MMM"))</f>
        <v>ABR</v>
      </c>
      <c r="O528" s="1" t="str">
        <f>TEXT(BRF_Boleto_Notas[[#This Row],[DATA VENCIMENTO]],"AAAA")</f>
        <v>2022</v>
      </c>
      <c r="P528" s="1" t="str">
        <f>UPPER(TEXT(BRF_Boleto_Notas[[#This Row],[DATA VENCIMENTO]],"MMM"))</f>
        <v>MAI</v>
      </c>
      <c r="Q528" s="1" t="str">
        <f>IFERROR(INDEX(BRF_TIPO_SERV[DESCRIÇAO],MATCH(BRF_Boleto_Notas[[#This Row],[CAT]],BRF_TIPO_SERV[TIPOS DE SERV.],0)),"")</f>
        <v>HABIBS</v>
      </c>
      <c r="R528" s="1">
        <f>IFERROR(INDEX(BRF_MÊS_NOTA[NUN_MÊS],MATCH(BRF_Boleto_Notas[[#This Row],[MÊS_VENC]],BRF_MÊS_NOTA[MÊS],0)),"")</f>
        <v>5</v>
      </c>
      <c r="S528" s="1" t="str">
        <f>IF(BRF_Boleto_Notas[[#This Row],[PAGO DIA]]="","",TEXT(BRF_Boleto_Notas[[#This Row],[PAGO DIA]],"AAAA"))</f>
        <v>2022</v>
      </c>
      <c r="T528" s="1" t="str">
        <f>UPPER(TEXT(BRF_Boleto_Notas[[#This Row],[PAGO DIA]],"MMM"))</f>
        <v>MAI</v>
      </c>
    </row>
    <row r="529" spans="1:20" x14ac:dyDescent="0.2">
      <c r="A529" s="3">
        <v>44676</v>
      </c>
      <c r="B529" s="1" t="s">
        <v>1547</v>
      </c>
      <c r="C529" s="1" t="s">
        <v>1563</v>
      </c>
      <c r="D529" s="1" t="s">
        <v>1531</v>
      </c>
      <c r="E529" s="1" t="s">
        <v>1564</v>
      </c>
      <c r="F529" s="3">
        <v>44686</v>
      </c>
      <c r="G529" s="1">
        <v>349</v>
      </c>
      <c r="H529" s="1">
        <v>641</v>
      </c>
      <c r="I529" s="4">
        <v>6000</v>
      </c>
      <c r="J529" s="1" t="s">
        <v>224</v>
      </c>
      <c r="K529" s="3">
        <v>44686</v>
      </c>
      <c r="L529" s="1" t="s">
        <v>1338</v>
      </c>
      <c r="M529" s="1" t="str">
        <f>TEXT(BRF_Boleto_Notas[[#This Row],[DATA ]],"AAAA")</f>
        <v>2022</v>
      </c>
      <c r="N529" s="1" t="str">
        <f>UPPER(TEXT(BRF_Boleto_Notas[[#This Row],[DATA ]],"MMM"))</f>
        <v>ABR</v>
      </c>
      <c r="O529" s="1" t="str">
        <f>TEXT(BRF_Boleto_Notas[[#This Row],[DATA VENCIMENTO]],"AAAA")</f>
        <v>2022</v>
      </c>
      <c r="P529" s="1" t="str">
        <f>UPPER(TEXT(BRF_Boleto_Notas[[#This Row],[DATA VENCIMENTO]],"MMM"))</f>
        <v>MAI</v>
      </c>
      <c r="Q529" s="1" t="str">
        <f>IFERROR(INDEX(BRF_TIPO_SERV[DESCRIÇAO],MATCH(BRF_Boleto_Notas[[#This Row],[CAT]],BRF_TIPO_SERV[TIPOS DE SERV.],0)),"")</f>
        <v>HABIBS</v>
      </c>
      <c r="R529" s="1">
        <f>IFERROR(INDEX(BRF_MÊS_NOTA[NUN_MÊS],MATCH(BRF_Boleto_Notas[[#This Row],[MÊS_VENC]],BRF_MÊS_NOTA[MÊS],0)),"")</f>
        <v>5</v>
      </c>
      <c r="S529" s="1" t="str">
        <f>IF(BRF_Boleto_Notas[[#This Row],[PAGO DIA]]="","",TEXT(BRF_Boleto_Notas[[#This Row],[PAGO DIA]],"AAAA"))</f>
        <v>2022</v>
      </c>
      <c r="T529" s="1" t="str">
        <f>UPPER(TEXT(BRF_Boleto_Notas[[#This Row],[PAGO DIA]],"MMM"))</f>
        <v>MAI</v>
      </c>
    </row>
    <row r="530" spans="1:20" x14ac:dyDescent="0.2">
      <c r="A530" s="3">
        <v>44676</v>
      </c>
      <c r="B530" s="1" t="s">
        <v>1547</v>
      </c>
      <c r="C530" s="1" t="s">
        <v>1565</v>
      </c>
      <c r="D530" s="1" t="s">
        <v>1531</v>
      </c>
      <c r="E530" s="1" t="s">
        <v>1566</v>
      </c>
      <c r="F530" s="3">
        <v>44686</v>
      </c>
      <c r="G530" s="1">
        <v>350</v>
      </c>
      <c r="H530" s="1">
        <v>642</v>
      </c>
      <c r="I530" s="4">
        <v>5500</v>
      </c>
      <c r="J530" s="1" t="s">
        <v>224</v>
      </c>
      <c r="K530" s="3">
        <v>44686</v>
      </c>
      <c r="L530" s="1" t="s">
        <v>1338</v>
      </c>
      <c r="M530" s="1" t="str">
        <f>TEXT(BRF_Boleto_Notas[[#This Row],[DATA ]],"AAAA")</f>
        <v>2022</v>
      </c>
      <c r="N530" s="1" t="str">
        <f>UPPER(TEXT(BRF_Boleto_Notas[[#This Row],[DATA ]],"MMM"))</f>
        <v>ABR</v>
      </c>
      <c r="O530" s="1" t="str">
        <f>TEXT(BRF_Boleto_Notas[[#This Row],[DATA VENCIMENTO]],"AAAA")</f>
        <v>2022</v>
      </c>
      <c r="P530" s="1" t="str">
        <f>UPPER(TEXT(BRF_Boleto_Notas[[#This Row],[DATA VENCIMENTO]],"MMM"))</f>
        <v>MAI</v>
      </c>
      <c r="Q530" s="1" t="str">
        <f>IFERROR(INDEX(BRF_TIPO_SERV[DESCRIÇAO],MATCH(BRF_Boleto_Notas[[#This Row],[CAT]],BRF_TIPO_SERV[TIPOS DE SERV.],0)),"")</f>
        <v>HABIBS</v>
      </c>
      <c r="R530" s="1">
        <f>IFERROR(INDEX(BRF_MÊS_NOTA[NUN_MÊS],MATCH(BRF_Boleto_Notas[[#This Row],[MÊS_VENC]],BRF_MÊS_NOTA[MÊS],0)),"")</f>
        <v>5</v>
      </c>
      <c r="S530" s="1" t="str">
        <f>IF(BRF_Boleto_Notas[[#This Row],[PAGO DIA]]="","",TEXT(BRF_Boleto_Notas[[#This Row],[PAGO DIA]],"AAAA"))</f>
        <v>2022</v>
      </c>
      <c r="T530" s="1" t="str">
        <f>UPPER(TEXT(BRF_Boleto_Notas[[#This Row],[PAGO DIA]],"MMM"))</f>
        <v>MAI</v>
      </c>
    </row>
    <row r="531" spans="1:20" x14ac:dyDescent="0.2">
      <c r="A531" s="3">
        <v>44676</v>
      </c>
      <c r="B531" s="1" t="s">
        <v>1547</v>
      </c>
      <c r="C531" s="1" t="s">
        <v>1567</v>
      </c>
      <c r="D531" s="1" t="s">
        <v>1531</v>
      </c>
      <c r="E531" s="1" t="s">
        <v>1568</v>
      </c>
      <c r="F531" s="3">
        <v>44686</v>
      </c>
      <c r="G531" s="1">
        <v>351</v>
      </c>
      <c r="H531" s="1">
        <v>643</v>
      </c>
      <c r="I531" s="4">
        <v>5000</v>
      </c>
      <c r="J531" s="1" t="s">
        <v>224</v>
      </c>
      <c r="K531" s="3">
        <v>44686</v>
      </c>
      <c r="L531" s="1" t="s">
        <v>1338</v>
      </c>
      <c r="M531" s="1" t="str">
        <f>TEXT(BRF_Boleto_Notas[[#This Row],[DATA ]],"AAAA")</f>
        <v>2022</v>
      </c>
      <c r="N531" s="1" t="str">
        <f>UPPER(TEXT(BRF_Boleto_Notas[[#This Row],[DATA ]],"MMM"))</f>
        <v>ABR</v>
      </c>
      <c r="O531" s="1" t="str">
        <f>TEXT(BRF_Boleto_Notas[[#This Row],[DATA VENCIMENTO]],"AAAA")</f>
        <v>2022</v>
      </c>
      <c r="P531" s="1" t="str">
        <f>UPPER(TEXT(BRF_Boleto_Notas[[#This Row],[DATA VENCIMENTO]],"MMM"))</f>
        <v>MAI</v>
      </c>
      <c r="Q531" s="1" t="str">
        <f>IFERROR(INDEX(BRF_TIPO_SERV[DESCRIÇAO],MATCH(BRF_Boleto_Notas[[#This Row],[CAT]],BRF_TIPO_SERV[TIPOS DE SERV.],0)),"")</f>
        <v>HABIBS</v>
      </c>
      <c r="R531" s="1">
        <f>IFERROR(INDEX(BRF_MÊS_NOTA[NUN_MÊS],MATCH(BRF_Boleto_Notas[[#This Row],[MÊS_VENC]],BRF_MÊS_NOTA[MÊS],0)),"")</f>
        <v>5</v>
      </c>
      <c r="S531" s="1" t="str">
        <f>IF(BRF_Boleto_Notas[[#This Row],[PAGO DIA]]="","",TEXT(BRF_Boleto_Notas[[#This Row],[PAGO DIA]],"AAAA"))</f>
        <v>2022</v>
      </c>
      <c r="T531" s="1" t="str">
        <f>UPPER(TEXT(BRF_Boleto_Notas[[#This Row],[PAGO DIA]],"MMM"))</f>
        <v>MAI</v>
      </c>
    </row>
    <row r="532" spans="1:20" x14ac:dyDescent="0.2">
      <c r="A532" s="3">
        <v>44676</v>
      </c>
      <c r="B532" s="1" t="s">
        <v>1547</v>
      </c>
      <c r="C532" s="1" t="s">
        <v>1569</v>
      </c>
      <c r="D532" s="1" t="s">
        <v>1531</v>
      </c>
      <c r="E532" s="1" t="s">
        <v>1570</v>
      </c>
      <c r="F532" s="3">
        <v>44686</v>
      </c>
      <c r="G532" s="1">
        <v>352</v>
      </c>
      <c r="H532" s="1">
        <v>644</v>
      </c>
      <c r="I532" s="4">
        <v>1150</v>
      </c>
      <c r="J532" s="1" t="s">
        <v>224</v>
      </c>
      <c r="K532" s="3">
        <v>44686</v>
      </c>
      <c r="L532" s="1" t="s">
        <v>1338</v>
      </c>
      <c r="M532" s="1" t="str">
        <f>TEXT(BRF_Boleto_Notas[[#This Row],[DATA ]],"AAAA")</f>
        <v>2022</v>
      </c>
      <c r="N532" s="1" t="str">
        <f>UPPER(TEXT(BRF_Boleto_Notas[[#This Row],[DATA ]],"MMM"))</f>
        <v>ABR</v>
      </c>
      <c r="O532" s="1" t="str">
        <f>TEXT(BRF_Boleto_Notas[[#This Row],[DATA VENCIMENTO]],"AAAA")</f>
        <v>2022</v>
      </c>
      <c r="P532" s="1" t="str">
        <f>UPPER(TEXT(BRF_Boleto_Notas[[#This Row],[DATA VENCIMENTO]],"MMM"))</f>
        <v>MAI</v>
      </c>
      <c r="Q532" s="1" t="str">
        <f>IFERROR(INDEX(BRF_TIPO_SERV[DESCRIÇAO],MATCH(BRF_Boleto_Notas[[#This Row],[CAT]],BRF_TIPO_SERV[TIPOS DE SERV.],0)),"")</f>
        <v>HABIBS</v>
      </c>
      <c r="R532" s="1">
        <f>IFERROR(INDEX(BRF_MÊS_NOTA[NUN_MÊS],MATCH(BRF_Boleto_Notas[[#This Row],[MÊS_VENC]],BRF_MÊS_NOTA[MÊS],0)),"")</f>
        <v>5</v>
      </c>
      <c r="S532" s="1" t="str">
        <f>IF(BRF_Boleto_Notas[[#This Row],[PAGO DIA]]="","",TEXT(BRF_Boleto_Notas[[#This Row],[PAGO DIA]],"AAAA"))</f>
        <v>2022</v>
      </c>
      <c r="T532" s="1" t="str">
        <f>UPPER(TEXT(BRF_Boleto_Notas[[#This Row],[PAGO DIA]],"MMM"))</f>
        <v>MAI</v>
      </c>
    </row>
    <row r="533" spans="1:20" x14ac:dyDescent="0.2">
      <c r="A533" s="3">
        <v>44676</v>
      </c>
      <c r="B533" s="1" t="s">
        <v>1547</v>
      </c>
      <c r="C533" s="1" t="s">
        <v>1571</v>
      </c>
      <c r="D533" s="1" t="s">
        <v>1531</v>
      </c>
      <c r="E533" s="1" t="s">
        <v>1572</v>
      </c>
      <c r="F533" s="3">
        <v>44686</v>
      </c>
      <c r="G533" s="1">
        <v>353</v>
      </c>
      <c r="H533" s="1">
        <v>645</v>
      </c>
      <c r="I533" s="4">
        <v>5500</v>
      </c>
      <c r="J533" s="1" t="s">
        <v>224</v>
      </c>
      <c r="K533" s="3">
        <v>44686</v>
      </c>
      <c r="L533" s="1" t="s">
        <v>1338</v>
      </c>
      <c r="M533" s="1" t="str">
        <f>TEXT(BRF_Boleto_Notas[[#This Row],[DATA ]],"AAAA")</f>
        <v>2022</v>
      </c>
      <c r="N533" s="1" t="str">
        <f>UPPER(TEXT(BRF_Boleto_Notas[[#This Row],[DATA ]],"MMM"))</f>
        <v>ABR</v>
      </c>
      <c r="O533" s="1" t="str">
        <f>TEXT(BRF_Boleto_Notas[[#This Row],[DATA VENCIMENTO]],"AAAA")</f>
        <v>2022</v>
      </c>
      <c r="P533" s="1" t="str">
        <f>UPPER(TEXT(BRF_Boleto_Notas[[#This Row],[DATA VENCIMENTO]],"MMM"))</f>
        <v>MAI</v>
      </c>
      <c r="Q533" s="1" t="str">
        <f>IFERROR(INDEX(BRF_TIPO_SERV[DESCRIÇAO],MATCH(BRF_Boleto_Notas[[#This Row],[CAT]],BRF_TIPO_SERV[TIPOS DE SERV.],0)),"")</f>
        <v>HABIBS</v>
      </c>
      <c r="R533" s="1">
        <f>IFERROR(INDEX(BRF_MÊS_NOTA[NUN_MÊS],MATCH(BRF_Boleto_Notas[[#This Row],[MÊS_VENC]],BRF_MÊS_NOTA[MÊS],0)),"")</f>
        <v>5</v>
      </c>
      <c r="S533" s="1" t="str">
        <f>IF(BRF_Boleto_Notas[[#This Row],[PAGO DIA]]="","",TEXT(BRF_Boleto_Notas[[#This Row],[PAGO DIA]],"AAAA"))</f>
        <v>2022</v>
      </c>
      <c r="T533" s="1" t="str">
        <f>UPPER(TEXT(BRF_Boleto_Notas[[#This Row],[PAGO DIA]],"MMM"))</f>
        <v>MAI</v>
      </c>
    </row>
    <row r="534" spans="1:20" x14ac:dyDescent="0.2">
      <c r="A534" s="3">
        <v>44676</v>
      </c>
      <c r="B534" s="1" t="s">
        <v>1547</v>
      </c>
      <c r="C534" s="1" t="s">
        <v>1573</v>
      </c>
      <c r="D534" s="1" t="s">
        <v>1531</v>
      </c>
      <c r="E534" s="1" t="s">
        <v>1574</v>
      </c>
      <c r="F534" s="3">
        <v>44686</v>
      </c>
      <c r="G534" s="1">
        <v>354</v>
      </c>
      <c r="H534" s="1">
        <v>646</v>
      </c>
      <c r="I534" s="4">
        <v>1150</v>
      </c>
      <c r="J534" s="1" t="s">
        <v>224</v>
      </c>
      <c r="K534" s="3">
        <v>44686</v>
      </c>
      <c r="L534" s="1" t="s">
        <v>1338</v>
      </c>
      <c r="M534" s="1" t="str">
        <f>TEXT(BRF_Boleto_Notas[[#This Row],[DATA ]],"AAAA")</f>
        <v>2022</v>
      </c>
      <c r="N534" s="1" t="str">
        <f>UPPER(TEXT(BRF_Boleto_Notas[[#This Row],[DATA ]],"MMM"))</f>
        <v>ABR</v>
      </c>
      <c r="O534" s="1" t="str">
        <f>TEXT(BRF_Boleto_Notas[[#This Row],[DATA VENCIMENTO]],"AAAA")</f>
        <v>2022</v>
      </c>
      <c r="P534" s="1" t="str">
        <f>UPPER(TEXT(BRF_Boleto_Notas[[#This Row],[DATA VENCIMENTO]],"MMM"))</f>
        <v>MAI</v>
      </c>
      <c r="Q534" s="1" t="str">
        <f>IFERROR(INDEX(BRF_TIPO_SERV[DESCRIÇAO],MATCH(BRF_Boleto_Notas[[#This Row],[CAT]],BRF_TIPO_SERV[TIPOS DE SERV.],0)),"")</f>
        <v>HABIBS</v>
      </c>
      <c r="R534" s="1">
        <f>IFERROR(INDEX(BRF_MÊS_NOTA[NUN_MÊS],MATCH(BRF_Boleto_Notas[[#This Row],[MÊS_VENC]],BRF_MÊS_NOTA[MÊS],0)),"")</f>
        <v>5</v>
      </c>
      <c r="S534" s="1" t="str">
        <f>IF(BRF_Boleto_Notas[[#This Row],[PAGO DIA]]="","",TEXT(BRF_Boleto_Notas[[#This Row],[PAGO DIA]],"AAAA"))</f>
        <v>2022</v>
      </c>
      <c r="T534" s="1" t="str">
        <f>UPPER(TEXT(BRF_Boleto_Notas[[#This Row],[PAGO DIA]],"MMM"))</f>
        <v>MAI</v>
      </c>
    </row>
    <row r="535" spans="1:20" x14ac:dyDescent="0.2">
      <c r="A535" s="3">
        <v>44676</v>
      </c>
      <c r="B535" s="1" t="s">
        <v>1547</v>
      </c>
      <c r="C535" s="1" t="s">
        <v>1575</v>
      </c>
      <c r="D535" s="1" t="s">
        <v>1531</v>
      </c>
      <c r="E535" s="1" t="s">
        <v>1576</v>
      </c>
      <c r="F535" s="3">
        <v>44686</v>
      </c>
      <c r="G535" s="1">
        <v>355</v>
      </c>
      <c r="H535" s="1">
        <v>647</v>
      </c>
      <c r="I535" s="4">
        <v>4800</v>
      </c>
      <c r="J535" s="1" t="s">
        <v>224</v>
      </c>
      <c r="K535" s="3">
        <v>44686</v>
      </c>
      <c r="L535" s="1" t="s">
        <v>1338</v>
      </c>
      <c r="M535" s="1" t="str">
        <f>TEXT(BRF_Boleto_Notas[[#This Row],[DATA ]],"AAAA")</f>
        <v>2022</v>
      </c>
      <c r="N535" s="1" t="str">
        <f>UPPER(TEXT(BRF_Boleto_Notas[[#This Row],[DATA ]],"MMM"))</f>
        <v>ABR</v>
      </c>
      <c r="O535" s="1" t="str">
        <f>TEXT(BRF_Boleto_Notas[[#This Row],[DATA VENCIMENTO]],"AAAA")</f>
        <v>2022</v>
      </c>
      <c r="P535" s="1" t="str">
        <f>UPPER(TEXT(BRF_Boleto_Notas[[#This Row],[DATA VENCIMENTO]],"MMM"))</f>
        <v>MAI</v>
      </c>
      <c r="Q535" s="1" t="str">
        <f>IFERROR(INDEX(BRF_TIPO_SERV[DESCRIÇAO],MATCH(BRF_Boleto_Notas[[#This Row],[CAT]],BRF_TIPO_SERV[TIPOS DE SERV.],0)),"")</f>
        <v>HABIBS</v>
      </c>
      <c r="R535" s="1">
        <f>IFERROR(INDEX(BRF_MÊS_NOTA[NUN_MÊS],MATCH(BRF_Boleto_Notas[[#This Row],[MÊS_VENC]],BRF_MÊS_NOTA[MÊS],0)),"")</f>
        <v>5</v>
      </c>
      <c r="S535" s="1" t="str">
        <f>IF(BRF_Boleto_Notas[[#This Row],[PAGO DIA]]="","",TEXT(BRF_Boleto_Notas[[#This Row],[PAGO DIA]],"AAAA"))</f>
        <v>2022</v>
      </c>
      <c r="T535" s="1" t="str">
        <f>UPPER(TEXT(BRF_Boleto_Notas[[#This Row],[PAGO DIA]],"MMM"))</f>
        <v>MAI</v>
      </c>
    </row>
    <row r="536" spans="1:20" x14ac:dyDescent="0.2">
      <c r="A536" s="3">
        <v>44676</v>
      </c>
      <c r="B536" s="1" t="s">
        <v>1547</v>
      </c>
      <c r="C536" s="1" t="s">
        <v>1577</v>
      </c>
      <c r="D536" s="1" t="s">
        <v>1531</v>
      </c>
      <c r="E536" s="1" t="s">
        <v>1539</v>
      </c>
      <c r="F536" s="3">
        <v>44686</v>
      </c>
      <c r="G536" s="1">
        <v>356</v>
      </c>
      <c r="H536" s="1">
        <v>648</v>
      </c>
      <c r="I536" s="4">
        <v>3000</v>
      </c>
      <c r="J536" s="1" t="s">
        <v>224</v>
      </c>
      <c r="K536" s="3">
        <v>44686</v>
      </c>
      <c r="L536" s="1" t="s">
        <v>1338</v>
      </c>
      <c r="M536" s="1" t="str">
        <f>TEXT(BRF_Boleto_Notas[[#This Row],[DATA ]],"AAAA")</f>
        <v>2022</v>
      </c>
      <c r="N536" s="1" t="str">
        <f>UPPER(TEXT(BRF_Boleto_Notas[[#This Row],[DATA ]],"MMM"))</f>
        <v>ABR</v>
      </c>
      <c r="O536" s="1" t="str">
        <f>TEXT(BRF_Boleto_Notas[[#This Row],[DATA VENCIMENTO]],"AAAA")</f>
        <v>2022</v>
      </c>
      <c r="P536" s="1" t="str">
        <f>UPPER(TEXT(BRF_Boleto_Notas[[#This Row],[DATA VENCIMENTO]],"MMM"))</f>
        <v>MAI</v>
      </c>
      <c r="Q536" s="1" t="str">
        <f>IFERROR(INDEX(BRF_TIPO_SERV[DESCRIÇAO],MATCH(BRF_Boleto_Notas[[#This Row],[CAT]],BRF_TIPO_SERV[TIPOS DE SERV.],0)),"")</f>
        <v>HABIBS</v>
      </c>
      <c r="R536" s="1">
        <f>IFERROR(INDEX(BRF_MÊS_NOTA[NUN_MÊS],MATCH(BRF_Boleto_Notas[[#This Row],[MÊS_VENC]],BRF_MÊS_NOTA[MÊS],0)),"")</f>
        <v>5</v>
      </c>
      <c r="S536" s="1" t="str">
        <f>IF(BRF_Boleto_Notas[[#This Row],[PAGO DIA]]="","",TEXT(BRF_Boleto_Notas[[#This Row],[PAGO DIA]],"AAAA"))</f>
        <v>2022</v>
      </c>
      <c r="T536" s="1" t="str">
        <f>UPPER(TEXT(BRF_Boleto_Notas[[#This Row],[PAGO DIA]],"MMM"))</f>
        <v>MAI</v>
      </c>
    </row>
    <row r="537" spans="1:20" x14ac:dyDescent="0.2">
      <c r="A537" s="3">
        <v>44676</v>
      </c>
      <c r="B537" s="1" t="s">
        <v>1547</v>
      </c>
      <c r="C537" s="1" t="s">
        <v>1544</v>
      </c>
      <c r="D537" s="1" t="s">
        <v>1531</v>
      </c>
      <c r="E537" s="1" t="s">
        <v>1545</v>
      </c>
      <c r="F537" s="3">
        <v>44686</v>
      </c>
      <c r="G537" s="1">
        <v>357</v>
      </c>
      <c r="H537" s="1">
        <v>649</v>
      </c>
      <c r="I537" s="4">
        <v>4000</v>
      </c>
      <c r="J537" s="1" t="s">
        <v>224</v>
      </c>
      <c r="K537" s="3">
        <v>44686</v>
      </c>
      <c r="L537" s="1" t="s">
        <v>1338</v>
      </c>
      <c r="M537" s="1" t="str">
        <f>TEXT(BRF_Boleto_Notas[[#This Row],[DATA ]],"AAAA")</f>
        <v>2022</v>
      </c>
      <c r="N537" s="1" t="str">
        <f>UPPER(TEXT(BRF_Boleto_Notas[[#This Row],[DATA ]],"MMM"))</f>
        <v>ABR</v>
      </c>
      <c r="O537" s="1" t="str">
        <f>TEXT(BRF_Boleto_Notas[[#This Row],[DATA VENCIMENTO]],"AAAA")</f>
        <v>2022</v>
      </c>
      <c r="P537" s="1" t="str">
        <f>UPPER(TEXT(BRF_Boleto_Notas[[#This Row],[DATA VENCIMENTO]],"MMM"))</f>
        <v>MAI</v>
      </c>
      <c r="Q537" s="1" t="str">
        <f>IFERROR(INDEX(BRF_TIPO_SERV[DESCRIÇAO],MATCH(BRF_Boleto_Notas[[#This Row],[CAT]],BRF_TIPO_SERV[TIPOS DE SERV.],0)),"")</f>
        <v>HABIBS</v>
      </c>
      <c r="R537" s="1">
        <f>IFERROR(INDEX(BRF_MÊS_NOTA[NUN_MÊS],MATCH(BRF_Boleto_Notas[[#This Row],[MÊS_VENC]],BRF_MÊS_NOTA[MÊS],0)),"")</f>
        <v>5</v>
      </c>
      <c r="S537" s="1" t="str">
        <f>IF(BRF_Boleto_Notas[[#This Row],[PAGO DIA]]="","",TEXT(BRF_Boleto_Notas[[#This Row],[PAGO DIA]],"AAAA"))</f>
        <v>2022</v>
      </c>
      <c r="T537" s="1" t="str">
        <f>UPPER(TEXT(BRF_Boleto_Notas[[#This Row],[PAGO DIA]],"MMM"))</f>
        <v>MAI</v>
      </c>
    </row>
    <row r="538" spans="1:20" x14ac:dyDescent="0.2">
      <c r="A538" s="3">
        <v>44676</v>
      </c>
      <c r="B538" s="1" t="s">
        <v>1547</v>
      </c>
      <c r="C538" s="1" t="s">
        <v>1579</v>
      </c>
      <c r="D538" s="1" t="s">
        <v>1128</v>
      </c>
      <c r="E538" s="1" t="s">
        <v>681</v>
      </c>
      <c r="F538" s="3">
        <v>44686</v>
      </c>
      <c r="G538" s="1">
        <v>358</v>
      </c>
      <c r="H538" s="1">
        <v>650</v>
      </c>
      <c r="I538" s="4">
        <v>2500</v>
      </c>
      <c r="J538" s="1" t="s">
        <v>224</v>
      </c>
      <c r="K538" s="3">
        <v>44686</v>
      </c>
      <c r="L538" s="1" t="s">
        <v>1338</v>
      </c>
      <c r="M538" s="1" t="str">
        <f>TEXT(BRF_Boleto_Notas[[#This Row],[DATA ]],"AAAA")</f>
        <v>2022</v>
      </c>
      <c r="N538" s="1" t="str">
        <f>UPPER(TEXT(BRF_Boleto_Notas[[#This Row],[DATA ]],"MMM"))</f>
        <v>ABR</v>
      </c>
      <c r="O538" s="1" t="str">
        <f>TEXT(BRF_Boleto_Notas[[#This Row],[DATA VENCIMENTO]],"AAAA")</f>
        <v>2022</v>
      </c>
      <c r="P538" s="1" t="str">
        <f>UPPER(TEXT(BRF_Boleto_Notas[[#This Row],[DATA VENCIMENTO]],"MMM"))</f>
        <v>MAI</v>
      </c>
      <c r="Q538" s="1" t="str">
        <f>IFERROR(INDEX(BRF_TIPO_SERV[DESCRIÇAO],MATCH(BRF_Boleto_Notas[[#This Row],[CAT]],BRF_TIPO_SERV[TIPOS DE SERV.],0)),"")</f>
        <v>HABIBS</v>
      </c>
      <c r="R538" s="1">
        <f>IFERROR(INDEX(BRF_MÊS_NOTA[NUN_MÊS],MATCH(BRF_Boleto_Notas[[#This Row],[MÊS_VENC]],BRF_MÊS_NOTA[MÊS],0)),"")</f>
        <v>5</v>
      </c>
      <c r="S538" s="1" t="str">
        <f>IF(BRF_Boleto_Notas[[#This Row],[PAGO DIA]]="","",TEXT(BRF_Boleto_Notas[[#This Row],[PAGO DIA]],"AAAA"))</f>
        <v>2022</v>
      </c>
      <c r="T538" s="1" t="str">
        <f>UPPER(TEXT(BRF_Boleto_Notas[[#This Row],[PAGO DIA]],"MMM"))</f>
        <v>MAI</v>
      </c>
    </row>
    <row r="539" spans="1:20" x14ac:dyDescent="0.2">
      <c r="A539" s="3">
        <v>44665</v>
      </c>
      <c r="B539" s="1" t="s">
        <v>1534</v>
      </c>
      <c r="C539" s="1" t="s">
        <v>1680</v>
      </c>
      <c r="D539" s="1" t="s">
        <v>1531</v>
      </c>
      <c r="E539" s="1" t="s">
        <v>85</v>
      </c>
      <c r="F539" s="3">
        <v>44690</v>
      </c>
      <c r="G539" s="1" t="s">
        <v>1979</v>
      </c>
      <c r="H539" s="1">
        <v>609</v>
      </c>
      <c r="I539" s="4">
        <v>1100</v>
      </c>
      <c r="J539" s="1" t="s">
        <v>224</v>
      </c>
      <c r="K539" s="3">
        <v>44690</v>
      </c>
      <c r="L539" s="1" t="s">
        <v>1338</v>
      </c>
      <c r="M539" s="1" t="str">
        <f>TEXT(BRF_Boleto_Notas[[#This Row],[DATA ]],"AAAA")</f>
        <v>2022</v>
      </c>
      <c r="N539" s="1" t="str">
        <f>UPPER(TEXT(BRF_Boleto_Notas[[#This Row],[DATA ]],"MMM"))</f>
        <v>ABR</v>
      </c>
      <c r="O539" s="1" t="str">
        <f>TEXT(BRF_Boleto_Notas[[#This Row],[DATA VENCIMENTO]],"AAAA")</f>
        <v>2022</v>
      </c>
      <c r="P539" s="1" t="str">
        <f>UPPER(TEXT(BRF_Boleto_Notas[[#This Row],[DATA VENCIMENTO]],"MMM"))</f>
        <v>MAI</v>
      </c>
      <c r="Q539" s="1" t="str">
        <f>IFERROR(INDEX(BRF_TIPO_SERV[DESCRIÇAO],MATCH(BRF_Boleto_Notas[[#This Row],[CAT]],BRF_TIPO_SERV[TIPOS DE SERV.],0)),"")</f>
        <v>FRETE EXTRAS</v>
      </c>
      <c r="R539" s="1">
        <f>IFERROR(INDEX(BRF_MÊS_NOTA[NUN_MÊS],MATCH(BRF_Boleto_Notas[[#This Row],[MÊS_VENC]],BRF_MÊS_NOTA[MÊS],0)),"")</f>
        <v>5</v>
      </c>
      <c r="S539" s="1" t="str">
        <f>IF(BRF_Boleto_Notas[[#This Row],[PAGO DIA]]="","",TEXT(BRF_Boleto_Notas[[#This Row],[PAGO DIA]],"AAAA"))</f>
        <v>2022</v>
      </c>
      <c r="T539" s="1" t="str">
        <f>UPPER(TEXT(BRF_Boleto_Notas[[#This Row],[PAGO DIA]],"MMM"))</f>
        <v>MAI</v>
      </c>
    </row>
    <row r="540" spans="1:20" x14ac:dyDescent="0.2">
      <c r="A540" s="3">
        <v>44667</v>
      </c>
      <c r="B540" s="1" t="s">
        <v>1534</v>
      </c>
      <c r="C540" s="1" t="s">
        <v>1706</v>
      </c>
      <c r="D540" s="1" t="s">
        <v>1531</v>
      </c>
      <c r="E540" s="1" t="s">
        <v>85</v>
      </c>
      <c r="F540" s="3">
        <v>44690</v>
      </c>
      <c r="G540" s="1" t="s">
        <v>1980</v>
      </c>
      <c r="H540" s="1">
        <v>610</v>
      </c>
      <c r="I540" s="4">
        <v>500</v>
      </c>
      <c r="J540" s="1" t="s">
        <v>224</v>
      </c>
      <c r="K540" s="3">
        <v>44690</v>
      </c>
      <c r="L540" s="1" t="s">
        <v>1338</v>
      </c>
      <c r="M540" s="1" t="str">
        <f>TEXT(BRF_Boleto_Notas[[#This Row],[DATA ]],"AAAA")</f>
        <v>2022</v>
      </c>
      <c r="N540" s="1" t="str">
        <f>UPPER(TEXT(BRF_Boleto_Notas[[#This Row],[DATA ]],"MMM"))</f>
        <v>ABR</v>
      </c>
      <c r="O540" s="1" t="str">
        <f>TEXT(BRF_Boleto_Notas[[#This Row],[DATA VENCIMENTO]],"AAAA")</f>
        <v>2022</v>
      </c>
      <c r="P540" s="1" t="str">
        <f>UPPER(TEXT(BRF_Boleto_Notas[[#This Row],[DATA VENCIMENTO]],"MMM"))</f>
        <v>MAI</v>
      </c>
      <c r="Q540" s="1" t="str">
        <f>IFERROR(INDEX(BRF_TIPO_SERV[DESCRIÇAO],MATCH(BRF_Boleto_Notas[[#This Row],[CAT]],BRF_TIPO_SERV[TIPOS DE SERV.],0)),"")</f>
        <v>FRETE EXTRAS</v>
      </c>
      <c r="R540" s="1">
        <f>IFERROR(INDEX(BRF_MÊS_NOTA[NUN_MÊS],MATCH(BRF_Boleto_Notas[[#This Row],[MÊS_VENC]],BRF_MÊS_NOTA[MÊS],0)),"")</f>
        <v>5</v>
      </c>
      <c r="S540" s="1" t="str">
        <f>IF(BRF_Boleto_Notas[[#This Row],[PAGO DIA]]="","",TEXT(BRF_Boleto_Notas[[#This Row],[PAGO DIA]],"AAAA"))</f>
        <v>2022</v>
      </c>
      <c r="T540" s="1" t="str">
        <f>UPPER(TEXT(BRF_Boleto_Notas[[#This Row],[PAGO DIA]],"MMM"))</f>
        <v>MAI</v>
      </c>
    </row>
    <row r="541" spans="1:20" x14ac:dyDescent="0.2">
      <c r="A541" s="3">
        <v>44667</v>
      </c>
      <c r="B541" s="1" t="s">
        <v>1534</v>
      </c>
      <c r="C541" s="1" t="s">
        <v>1981</v>
      </c>
      <c r="D541" s="1" t="s">
        <v>1531</v>
      </c>
      <c r="E541" s="1" t="s">
        <v>85</v>
      </c>
      <c r="F541" s="3">
        <v>44690</v>
      </c>
      <c r="G541" s="1" t="s">
        <v>1982</v>
      </c>
      <c r="H541" s="1">
        <v>611</v>
      </c>
      <c r="I541" s="4">
        <v>800</v>
      </c>
      <c r="J541" s="1" t="s">
        <v>224</v>
      </c>
      <c r="K541" s="3">
        <v>44690</v>
      </c>
      <c r="L541" s="1" t="s">
        <v>1338</v>
      </c>
      <c r="M541" s="1" t="str">
        <f>TEXT(BRF_Boleto_Notas[[#This Row],[DATA ]],"AAAA")</f>
        <v>2022</v>
      </c>
      <c r="N541" s="1" t="str">
        <f>UPPER(TEXT(BRF_Boleto_Notas[[#This Row],[DATA ]],"MMM"))</f>
        <v>ABR</v>
      </c>
      <c r="O541" s="1" t="str">
        <f>TEXT(BRF_Boleto_Notas[[#This Row],[DATA VENCIMENTO]],"AAAA")</f>
        <v>2022</v>
      </c>
      <c r="P541" s="1" t="str">
        <f>UPPER(TEXT(BRF_Boleto_Notas[[#This Row],[DATA VENCIMENTO]],"MMM"))</f>
        <v>MAI</v>
      </c>
      <c r="Q541" s="1" t="str">
        <f>IFERROR(INDEX(BRF_TIPO_SERV[DESCRIÇAO],MATCH(BRF_Boleto_Notas[[#This Row],[CAT]],BRF_TIPO_SERV[TIPOS DE SERV.],0)),"")</f>
        <v>FRETE EXTRAS</v>
      </c>
      <c r="R541" s="1">
        <f>IFERROR(INDEX(BRF_MÊS_NOTA[NUN_MÊS],MATCH(BRF_Boleto_Notas[[#This Row],[MÊS_VENC]],BRF_MÊS_NOTA[MÊS],0)),"")</f>
        <v>5</v>
      </c>
      <c r="S541" s="1" t="str">
        <f>IF(BRF_Boleto_Notas[[#This Row],[PAGO DIA]]="","",TEXT(BRF_Boleto_Notas[[#This Row],[PAGO DIA]],"AAAA"))</f>
        <v>2022</v>
      </c>
      <c r="T541" s="1" t="str">
        <f>UPPER(TEXT(BRF_Boleto_Notas[[#This Row],[PAGO DIA]],"MMM"))</f>
        <v>MAI</v>
      </c>
    </row>
    <row r="542" spans="1:20" x14ac:dyDescent="0.2">
      <c r="A542" s="3">
        <v>44667</v>
      </c>
      <c r="B542" s="1" t="s">
        <v>1534</v>
      </c>
      <c r="C542" s="1" t="s">
        <v>1983</v>
      </c>
      <c r="D542" s="1" t="s">
        <v>1531</v>
      </c>
      <c r="E542" s="1" t="s">
        <v>85</v>
      </c>
      <c r="F542" s="3">
        <v>44690</v>
      </c>
      <c r="G542" s="1" t="s">
        <v>1984</v>
      </c>
      <c r="H542" s="1">
        <v>612</v>
      </c>
      <c r="I542" s="4">
        <v>6200</v>
      </c>
      <c r="J542" s="1" t="s">
        <v>224</v>
      </c>
      <c r="K542" s="3">
        <v>44690</v>
      </c>
      <c r="L542" s="1" t="s">
        <v>1338</v>
      </c>
      <c r="M542" s="1" t="str">
        <f>TEXT(BRF_Boleto_Notas[[#This Row],[DATA ]],"AAAA")</f>
        <v>2022</v>
      </c>
      <c r="N542" s="1" t="str">
        <f>UPPER(TEXT(BRF_Boleto_Notas[[#This Row],[DATA ]],"MMM"))</f>
        <v>ABR</v>
      </c>
      <c r="O542" s="1" t="str">
        <f>TEXT(BRF_Boleto_Notas[[#This Row],[DATA VENCIMENTO]],"AAAA")</f>
        <v>2022</v>
      </c>
      <c r="P542" s="1" t="str">
        <f>UPPER(TEXT(BRF_Boleto_Notas[[#This Row],[DATA VENCIMENTO]],"MMM"))</f>
        <v>MAI</v>
      </c>
      <c r="Q542" s="1" t="str">
        <f>IFERROR(INDEX(BRF_TIPO_SERV[DESCRIÇAO],MATCH(BRF_Boleto_Notas[[#This Row],[CAT]],BRF_TIPO_SERV[TIPOS DE SERV.],0)),"")</f>
        <v>FRETE EXTRAS</v>
      </c>
      <c r="R542" s="1">
        <f>IFERROR(INDEX(BRF_MÊS_NOTA[NUN_MÊS],MATCH(BRF_Boleto_Notas[[#This Row],[MÊS_VENC]],BRF_MÊS_NOTA[MÊS],0)),"")</f>
        <v>5</v>
      </c>
      <c r="S542" s="1" t="str">
        <f>IF(BRF_Boleto_Notas[[#This Row],[PAGO DIA]]="","",TEXT(BRF_Boleto_Notas[[#This Row],[PAGO DIA]],"AAAA"))</f>
        <v>2022</v>
      </c>
      <c r="T542" s="1" t="str">
        <f>UPPER(TEXT(BRF_Boleto_Notas[[#This Row],[PAGO DIA]],"MMM"))</f>
        <v>MAI</v>
      </c>
    </row>
    <row r="543" spans="1:20" x14ac:dyDescent="0.2">
      <c r="A543" s="3">
        <v>44669</v>
      </c>
      <c r="B543" s="1" t="s">
        <v>1529</v>
      </c>
      <c r="C543" s="1" t="s">
        <v>2101</v>
      </c>
      <c r="D543" s="1" t="s">
        <v>1531</v>
      </c>
      <c r="E543" s="1" t="s">
        <v>94</v>
      </c>
      <c r="F543" s="3">
        <v>44690</v>
      </c>
      <c r="G543" s="1" t="s">
        <v>1985</v>
      </c>
      <c r="H543" s="1">
        <v>613</v>
      </c>
      <c r="I543" s="4">
        <v>3500</v>
      </c>
      <c r="J543" s="1" t="s">
        <v>224</v>
      </c>
      <c r="K543" s="3">
        <v>44690</v>
      </c>
      <c r="L543" s="1" t="s">
        <v>1338</v>
      </c>
      <c r="M543" s="1" t="str">
        <f>TEXT(BRF_Boleto_Notas[[#This Row],[DATA ]],"AAAA")</f>
        <v>2022</v>
      </c>
      <c r="N543" s="1" t="str">
        <f>UPPER(TEXT(BRF_Boleto_Notas[[#This Row],[DATA ]],"MMM"))</f>
        <v>ABR</v>
      </c>
      <c r="O543" s="1" t="str">
        <f>TEXT(BRF_Boleto_Notas[[#This Row],[DATA VENCIMENTO]],"AAAA")</f>
        <v>2022</v>
      </c>
      <c r="P543" s="1" t="str">
        <f>UPPER(TEXT(BRF_Boleto_Notas[[#This Row],[DATA VENCIMENTO]],"MMM"))</f>
        <v>MAI</v>
      </c>
      <c r="Q543" s="1" t="str">
        <f>IFERROR(INDEX(BRF_TIPO_SERV[DESCRIÇAO],MATCH(BRF_Boleto_Notas[[#This Row],[CAT]],BRF_TIPO_SERV[TIPOS DE SERV.],0)),"")</f>
        <v>VIAGEM</v>
      </c>
      <c r="R543" s="1">
        <f>IFERROR(INDEX(BRF_MÊS_NOTA[NUN_MÊS],MATCH(BRF_Boleto_Notas[[#This Row],[MÊS_VENC]],BRF_MÊS_NOTA[MÊS],0)),"")</f>
        <v>5</v>
      </c>
      <c r="S543" s="1" t="str">
        <f>IF(BRF_Boleto_Notas[[#This Row],[PAGO DIA]]="","",TEXT(BRF_Boleto_Notas[[#This Row],[PAGO DIA]],"AAAA"))</f>
        <v>2022</v>
      </c>
      <c r="T543" s="1" t="str">
        <f>UPPER(TEXT(BRF_Boleto_Notas[[#This Row],[PAGO DIA]],"MMM"))</f>
        <v>MAI</v>
      </c>
    </row>
    <row r="544" spans="1:20" x14ac:dyDescent="0.2">
      <c r="A544" s="3">
        <v>44667</v>
      </c>
      <c r="B544" s="1" t="s">
        <v>1534</v>
      </c>
      <c r="C544" s="1" t="s">
        <v>1986</v>
      </c>
      <c r="D544" s="1" t="s">
        <v>1531</v>
      </c>
      <c r="E544" s="1" t="s">
        <v>85</v>
      </c>
      <c r="F544" s="3">
        <v>44690</v>
      </c>
      <c r="G544" s="1" t="s">
        <v>1987</v>
      </c>
      <c r="H544" s="1">
        <v>614</v>
      </c>
      <c r="I544" s="4">
        <v>5200</v>
      </c>
      <c r="J544" s="1" t="s">
        <v>224</v>
      </c>
      <c r="K544" s="3">
        <v>44690</v>
      </c>
      <c r="L544" s="1" t="s">
        <v>1338</v>
      </c>
      <c r="M544" s="1" t="str">
        <f>TEXT(BRF_Boleto_Notas[[#This Row],[DATA ]],"AAAA")</f>
        <v>2022</v>
      </c>
      <c r="N544" s="1" t="str">
        <f>UPPER(TEXT(BRF_Boleto_Notas[[#This Row],[DATA ]],"MMM"))</f>
        <v>ABR</v>
      </c>
      <c r="O544" s="1" t="str">
        <f>TEXT(BRF_Boleto_Notas[[#This Row],[DATA VENCIMENTO]],"AAAA")</f>
        <v>2022</v>
      </c>
      <c r="P544" s="1" t="str">
        <f>UPPER(TEXT(BRF_Boleto_Notas[[#This Row],[DATA VENCIMENTO]],"MMM"))</f>
        <v>MAI</v>
      </c>
      <c r="Q544" s="1" t="str">
        <f>IFERROR(INDEX(BRF_TIPO_SERV[DESCRIÇAO],MATCH(BRF_Boleto_Notas[[#This Row],[CAT]],BRF_TIPO_SERV[TIPOS DE SERV.],0)),"")</f>
        <v>FRETE EXTRAS</v>
      </c>
      <c r="R544" s="1">
        <f>IFERROR(INDEX(BRF_MÊS_NOTA[NUN_MÊS],MATCH(BRF_Boleto_Notas[[#This Row],[MÊS_VENC]],BRF_MÊS_NOTA[MÊS],0)),"")</f>
        <v>5</v>
      </c>
      <c r="S544" s="1" t="str">
        <f>IF(BRF_Boleto_Notas[[#This Row],[PAGO DIA]]="","",TEXT(BRF_Boleto_Notas[[#This Row],[PAGO DIA]],"AAAA"))</f>
        <v>2022</v>
      </c>
      <c r="T544" s="1" t="str">
        <f>UPPER(TEXT(BRF_Boleto_Notas[[#This Row],[PAGO DIA]],"MMM"))</f>
        <v>MAI</v>
      </c>
    </row>
    <row r="545" spans="1:20" x14ac:dyDescent="0.2">
      <c r="A545" s="3">
        <v>44667</v>
      </c>
      <c r="B545" s="1" t="s">
        <v>1534</v>
      </c>
      <c r="C545" s="1" t="s">
        <v>1988</v>
      </c>
      <c r="D545" s="1" t="s">
        <v>1531</v>
      </c>
      <c r="E545" s="1" t="s">
        <v>85</v>
      </c>
      <c r="F545" s="3">
        <v>44690</v>
      </c>
      <c r="G545" s="1" t="s">
        <v>1989</v>
      </c>
      <c r="H545" s="1">
        <v>615</v>
      </c>
      <c r="I545" s="4">
        <v>800</v>
      </c>
      <c r="J545" s="1" t="s">
        <v>224</v>
      </c>
      <c r="K545" s="3">
        <v>44690</v>
      </c>
      <c r="L545" s="1" t="s">
        <v>1338</v>
      </c>
      <c r="M545" s="1" t="str">
        <f>TEXT(BRF_Boleto_Notas[[#This Row],[DATA ]],"AAAA")</f>
        <v>2022</v>
      </c>
      <c r="N545" s="1" t="str">
        <f>UPPER(TEXT(BRF_Boleto_Notas[[#This Row],[DATA ]],"MMM"))</f>
        <v>ABR</v>
      </c>
      <c r="O545" s="1" t="str">
        <f>TEXT(BRF_Boleto_Notas[[#This Row],[DATA VENCIMENTO]],"AAAA")</f>
        <v>2022</v>
      </c>
      <c r="P545" s="1" t="str">
        <f>UPPER(TEXT(BRF_Boleto_Notas[[#This Row],[DATA VENCIMENTO]],"MMM"))</f>
        <v>MAI</v>
      </c>
      <c r="Q545" s="1" t="str">
        <f>IFERROR(INDEX(BRF_TIPO_SERV[DESCRIÇAO],MATCH(BRF_Boleto_Notas[[#This Row],[CAT]],BRF_TIPO_SERV[TIPOS DE SERV.],0)),"")</f>
        <v>FRETE EXTRAS</v>
      </c>
      <c r="R545" s="1">
        <f>IFERROR(INDEX(BRF_MÊS_NOTA[NUN_MÊS],MATCH(BRF_Boleto_Notas[[#This Row],[MÊS_VENC]],BRF_MÊS_NOTA[MÊS],0)),"")</f>
        <v>5</v>
      </c>
      <c r="S545" s="1" t="str">
        <f>IF(BRF_Boleto_Notas[[#This Row],[PAGO DIA]]="","",TEXT(BRF_Boleto_Notas[[#This Row],[PAGO DIA]],"AAAA"))</f>
        <v>2022</v>
      </c>
      <c r="T545" s="1" t="str">
        <f>UPPER(TEXT(BRF_Boleto_Notas[[#This Row],[PAGO DIA]],"MMM"))</f>
        <v>MAI</v>
      </c>
    </row>
    <row r="546" spans="1:20" x14ac:dyDescent="0.2">
      <c r="A546" s="3">
        <v>44667</v>
      </c>
      <c r="B546" s="1" t="s">
        <v>1534</v>
      </c>
      <c r="C546" s="1" t="s">
        <v>1990</v>
      </c>
      <c r="D546" s="1" t="s">
        <v>1531</v>
      </c>
      <c r="E546" s="1" t="s">
        <v>85</v>
      </c>
      <c r="F546" s="3">
        <v>44690</v>
      </c>
      <c r="G546" s="1" t="s">
        <v>1991</v>
      </c>
      <c r="H546" s="1">
        <v>616</v>
      </c>
      <c r="I546" s="4">
        <v>1700</v>
      </c>
      <c r="J546" s="1" t="s">
        <v>224</v>
      </c>
      <c r="K546" s="3">
        <v>44690</v>
      </c>
      <c r="L546" s="1" t="s">
        <v>1338</v>
      </c>
      <c r="M546" s="1" t="str">
        <f>TEXT(BRF_Boleto_Notas[[#This Row],[DATA ]],"AAAA")</f>
        <v>2022</v>
      </c>
      <c r="N546" s="1" t="str">
        <f>UPPER(TEXT(BRF_Boleto_Notas[[#This Row],[DATA ]],"MMM"))</f>
        <v>ABR</v>
      </c>
      <c r="O546" s="1" t="str">
        <f>TEXT(BRF_Boleto_Notas[[#This Row],[DATA VENCIMENTO]],"AAAA")</f>
        <v>2022</v>
      </c>
      <c r="P546" s="1" t="str">
        <f>UPPER(TEXT(BRF_Boleto_Notas[[#This Row],[DATA VENCIMENTO]],"MMM"))</f>
        <v>MAI</v>
      </c>
      <c r="Q546" s="1" t="str">
        <f>IFERROR(INDEX(BRF_TIPO_SERV[DESCRIÇAO],MATCH(BRF_Boleto_Notas[[#This Row],[CAT]],BRF_TIPO_SERV[TIPOS DE SERV.],0)),"")</f>
        <v>FRETE EXTRAS</v>
      </c>
      <c r="R546" s="1">
        <f>IFERROR(INDEX(BRF_MÊS_NOTA[NUN_MÊS],MATCH(BRF_Boleto_Notas[[#This Row],[MÊS_VENC]],BRF_MÊS_NOTA[MÊS],0)),"")</f>
        <v>5</v>
      </c>
      <c r="S546" s="1" t="str">
        <f>IF(BRF_Boleto_Notas[[#This Row],[PAGO DIA]]="","",TEXT(BRF_Boleto_Notas[[#This Row],[PAGO DIA]],"AAAA"))</f>
        <v>2022</v>
      </c>
      <c r="T546" s="1" t="str">
        <f>UPPER(TEXT(BRF_Boleto_Notas[[#This Row],[PAGO DIA]],"MMM"))</f>
        <v>MAI</v>
      </c>
    </row>
    <row r="547" spans="1:20" x14ac:dyDescent="0.2">
      <c r="A547" s="3">
        <v>44667</v>
      </c>
      <c r="B547" s="1" t="s">
        <v>1534</v>
      </c>
      <c r="C547" s="1" t="s">
        <v>1992</v>
      </c>
      <c r="D547" s="1" t="s">
        <v>1531</v>
      </c>
      <c r="E547" s="1" t="s">
        <v>85</v>
      </c>
      <c r="F547" s="3">
        <v>44690</v>
      </c>
      <c r="G547" s="1" t="s">
        <v>1993</v>
      </c>
      <c r="H547" s="1">
        <v>617</v>
      </c>
      <c r="I547" s="4">
        <v>600</v>
      </c>
      <c r="J547" s="1" t="s">
        <v>224</v>
      </c>
      <c r="K547" s="3">
        <v>44690</v>
      </c>
      <c r="L547" s="1" t="s">
        <v>1338</v>
      </c>
      <c r="M547" s="1" t="str">
        <f>TEXT(BRF_Boleto_Notas[[#This Row],[DATA ]],"AAAA")</f>
        <v>2022</v>
      </c>
      <c r="N547" s="1" t="str">
        <f>UPPER(TEXT(BRF_Boleto_Notas[[#This Row],[DATA ]],"MMM"))</f>
        <v>ABR</v>
      </c>
      <c r="O547" s="1" t="str">
        <f>TEXT(BRF_Boleto_Notas[[#This Row],[DATA VENCIMENTO]],"AAAA")</f>
        <v>2022</v>
      </c>
      <c r="P547" s="1" t="str">
        <f>UPPER(TEXT(BRF_Boleto_Notas[[#This Row],[DATA VENCIMENTO]],"MMM"))</f>
        <v>MAI</v>
      </c>
      <c r="Q547" s="1" t="str">
        <f>IFERROR(INDEX(BRF_TIPO_SERV[DESCRIÇAO],MATCH(BRF_Boleto_Notas[[#This Row],[CAT]],BRF_TIPO_SERV[TIPOS DE SERV.],0)),"")</f>
        <v>FRETE EXTRAS</v>
      </c>
      <c r="R547" s="1">
        <f>IFERROR(INDEX(BRF_MÊS_NOTA[NUN_MÊS],MATCH(BRF_Boleto_Notas[[#This Row],[MÊS_VENC]],BRF_MÊS_NOTA[MÊS],0)),"")</f>
        <v>5</v>
      </c>
      <c r="S547" s="1" t="str">
        <f>IF(BRF_Boleto_Notas[[#This Row],[PAGO DIA]]="","",TEXT(BRF_Boleto_Notas[[#This Row],[PAGO DIA]],"AAAA"))</f>
        <v>2022</v>
      </c>
      <c r="T547" s="1" t="str">
        <f>UPPER(TEXT(BRF_Boleto_Notas[[#This Row],[PAGO DIA]],"MMM"))</f>
        <v>MAI</v>
      </c>
    </row>
    <row r="548" spans="1:20" x14ac:dyDescent="0.2">
      <c r="A548" s="3">
        <v>44669</v>
      </c>
      <c r="B548" s="1" t="s">
        <v>1534</v>
      </c>
      <c r="C548" s="1" t="s">
        <v>1994</v>
      </c>
      <c r="D548" s="1" t="s">
        <v>1531</v>
      </c>
      <c r="E548" s="1" t="s">
        <v>85</v>
      </c>
      <c r="F548" s="3">
        <v>44690</v>
      </c>
      <c r="G548" s="1" t="s">
        <v>1995</v>
      </c>
      <c r="H548" s="1">
        <v>618</v>
      </c>
      <c r="I548" s="4">
        <v>1600</v>
      </c>
      <c r="J548" s="1" t="s">
        <v>224</v>
      </c>
      <c r="K548" s="3">
        <v>44690</v>
      </c>
      <c r="L548" s="1" t="s">
        <v>1338</v>
      </c>
      <c r="M548" s="1" t="str">
        <f>TEXT(BRF_Boleto_Notas[[#This Row],[DATA ]],"AAAA")</f>
        <v>2022</v>
      </c>
      <c r="N548" s="1" t="str">
        <f>UPPER(TEXT(BRF_Boleto_Notas[[#This Row],[DATA ]],"MMM"))</f>
        <v>ABR</v>
      </c>
      <c r="O548" s="1" t="str">
        <f>TEXT(BRF_Boleto_Notas[[#This Row],[DATA VENCIMENTO]],"AAAA")</f>
        <v>2022</v>
      </c>
      <c r="P548" s="1" t="str">
        <f>UPPER(TEXT(BRF_Boleto_Notas[[#This Row],[DATA VENCIMENTO]],"MMM"))</f>
        <v>MAI</v>
      </c>
      <c r="Q548" s="1" t="str">
        <f>IFERROR(INDEX(BRF_TIPO_SERV[DESCRIÇAO],MATCH(BRF_Boleto_Notas[[#This Row],[CAT]],BRF_TIPO_SERV[TIPOS DE SERV.],0)),"")</f>
        <v>FRETE EXTRAS</v>
      </c>
      <c r="R548" s="1">
        <f>IFERROR(INDEX(BRF_MÊS_NOTA[NUN_MÊS],MATCH(BRF_Boleto_Notas[[#This Row],[MÊS_VENC]],BRF_MÊS_NOTA[MÊS],0)),"")</f>
        <v>5</v>
      </c>
      <c r="S548" s="1" t="str">
        <f>IF(BRF_Boleto_Notas[[#This Row],[PAGO DIA]]="","",TEXT(BRF_Boleto_Notas[[#This Row],[PAGO DIA]],"AAAA"))</f>
        <v>2022</v>
      </c>
      <c r="T548" s="1" t="str">
        <f>UPPER(TEXT(BRF_Boleto_Notas[[#This Row],[PAGO DIA]],"MMM"))</f>
        <v>MAI</v>
      </c>
    </row>
    <row r="549" spans="1:20" x14ac:dyDescent="0.2">
      <c r="A549" s="3">
        <v>44669</v>
      </c>
      <c r="B549" s="1" t="s">
        <v>1534</v>
      </c>
      <c r="C549" s="1" t="s">
        <v>1706</v>
      </c>
      <c r="D549" s="1" t="s">
        <v>1531</v>
      </c>
      <c r="E549" s="1" t="s">
        <v>85</v>
      </c>
      <c r="F549" s="3">
        <v>44690</v>
      </c>
      <c r="G549" s="1" t="s">
        <v>1996</v>
      </c>
      <c r="H549" s="1">
        <v>619</v>
      </c>
      <c r="I549" s="4">
        <v>500</v>
      </c>
      <c r="J549" s="1" t="s">
        <v>224</v>
      </c>
      <c r="K549" s="3">
        <v>44690</v>
      </c>
      <c r="L549" s="1" t="s">
        <v>1338</v>
      </c>
      <c r="M549" s="1" t="str">
        <f>TEXT(BRF_Boleto_Notas[[#This Row],[DATA ]],"AAAA")</f>
        <v>2022</v>
      </c>
      <c r="N549" s="1" t="str">
        <f>UPPER(TEXT(BRF_Boleto_Notas[[#This Row],[DATA ]],"MMM"))</f>
        <v>ABR</v>
      </c>
      <c r="O549" s="1" t="str">
        <f>TEXT(BRF_Boleto_Notas[[#This Row],[DATA VENCIMENTO]],"AAAA")</f>
        <v>2022</v>
      </c>
      <c r="P549" s="1" t="str">
        <f>UPPER(TEXT(BRF_Boleto_Notas[[#This Row],[DATA VENCIMENTO]],"MMM"))</f>
        <v>MAI</v>
      </c>
      <c r="Q549" s="1" t="str">
        <f>IFERROR(INDEX(BRF_TIPO_SERV[DESCRIÇAO],MATCH(BRF_Boleto_Notas[[#This Row],[CAT]],BRF_TIPO_SERV[TIPOS DE SERV.],0)),"")</f>
        <v>FRETE EXTRAS</v>
      </c>
      <c r="R549" s="1">
        <f>IFERROR(INDEX(BRF_MÊS_NOTA[NUN_MÊS],MATCH(BRF_Boleto_Notas[[#This Row],[MÊS_VENC]],BRF_MÊS_NOTA[MÊS],0)),"")</f>
        <v>5</v>
      </c>
      <c r="S549" s="1" t="str">
        <f>IF(BRF_Boleto_Notas[[#This Row],[PAGO DIA]]="","",TEXT(BRF_Boleto_Notas[[#This Row],[PAGO DIA]],"AAAA"))</f>
        <v>2022</v>
      </c>
      <c r="T549" s="1" t="str">
        <f>UPPER(TEXT(BRF_Boleto_Notas[[#This Row],[PAGO DIA]],"MMM"))</f>
        <v>MAI</v>
      </c>
    </row>
    <row r="550" spans="1:20" x14ac:dyDescent="0.2">
      <c r="A550" s="3">
        <v>44670</v>
      </c>
      <c r="B550" s="1" t="s">
        <v>1529</v>
      </c>
      <c r="C550" s="1" t="s">
        <v>1869</v>
      </c>
      <c r="D550" s="1" t="s">
        <v>1531</v>
      </c>
      <c r="E550" s="1" t="s">
        <v>85</v>
      </c>
      <c r="F550" s="3">
        <v>44690</v>
      </c>
      <c r="G550" s="1" t="s">
        <v>1997</v>
      </c>
      <c r="H550" s="1">
        <v>620</v>
      </c>
      <c r="I550" s="4">
        <v>3500</v>
      </c>
      <c r="J550" s="1" t="s">
        <v>224</v>
      </c>
      <c r="K550" s="3">
        <v>44690</v>
      </c>
      <c r="L550" s="1" t="s">
        <v>1338</v>
      </c>
      <c r="M550" s="1" t="str">
        <f>TEXT(BRF_Boleto_Notas[[#This Row],[DATA ]],"AAAA")</f>
        <v>2022</v>
      </c>
      <c r="N550" s="1" t="str">
        <f>UPPER(TEXT(BRF_Boleto_Notas[[#This Row],[DATA ]],"MMM"))</f>
        <v>ABR</v>
      </c>
      <c r="O550" s="1" t="str">
        <f>TEXT(BRF_Boleto_Notas[[#This Row],[DATA VENCIMENTO]],"AAAA")</f>
        <v>2022</v>
      </c>
      <c r="P550" s="1" t="str">
        <f>UPPER(TEXT(BRF_Boleto_Notas[[#This Row],[DATA VENCIMENTO]],"MMM"))</f>
        <v>MAI</v>
      </c>
      <c r="Q550" s="1" t="str">
        <f>IFERROR(INDEX(BRF_TIPO_SERV[DESCRIÇAO],MATCH(BRF_Boleto_Notas[[#This Row],[CAT]],BRF_TIPO_SERV[TIPOS DE SERV.],0)),"")</f>
        <v>VIAGEM</v>
      </c>
      <c r="R550" s="1">
        <f>IFERROR(INDEX(BRF_MÊS_NOTA[NUN_MÊS],MATCH(BRF_Boleto_Notas[[#This Row],[MÊS_VENC]],BRF_MÊS_NOTA[MÊS],0)),"")</f>
        <v>5</v>
      </c>
      <c r="S550" s="1" t="str">
        <f>IF(BRF_Boleto_Notas[[#This Row],[PAGO DIA]]="","",TEXT(BRF_Boleto_Notas[[#This Row],[PAGO DIA]],"AAAA"))</f>
        <v>2022</v>
      </c>
      <c r="T550" s="1" t="str">
        <f>UPPER(TEXT(BRF_Boleto_Notas[[#This Row],[PAGO DIA]],"MMM"))</f>
        <v>MAI</v>
      </c>
    </row>
    <row r="551" spans="1:20" x14ac:dyDescent="0.2">
      <c r="A551" s="3">
        <v>44670</v>
      </c>
      <c r="B551" s="1" t="s">
        <v>1534</v>
      </c>
      <c r="C551" s="1" t="s">
        <v>1992</v>
      </c>
      <c r="D551" s="1" t="s">
        <v>1531</v>
      </c>
      <c r="E551" s="1" t="s">
        <v>85</v>
      </c>
      <c r="F551" s="3">
        <v>44690</v>
      </c>
      <c r="G551" s="1" t="s">
        <v>1998</v>
      </c>
      <c r="H551" s="1">
        <v>621</v>
      </c>
      <c r="I551" s="4">
        <v>600</v>
      </c>
      <c r="J551" s="1" t="s">
        <v>224</v>
      </c>
      <c r="K551" s="3">
        <v>44690</v>
      </c>
      <c r="L551" s="1" t="s">
        <v>1338</v>
      </c>
      <c r="M551" s="1" t="str">
        <f>TEXT(BRF_Boleto_Notas[[#This Row],[DATA ]],"AAAA")</f>
        <v>2022</v>
      </c>
      <c r="N551" s="1" t="str">
        <f>UPPER(TEXT(BRF_Boleto_Notas[[#This Row],[DATA ]],"MMM"))</f>
        <v>ABR</v>
      </c>
      <c r="O551" s="1" t="str">
        <f>TEXT(BRF_Boleto_Notas[[#This Row],[DATA VENCIMENTO]],"AAAA")</f>
        <v>2022</v>
      </c>
      <c r="P551" s="1" t="str">
        <f>UPPER(TEXT(BRF_Boleto_Notas[[#This Row],[DATA VENCIMENTO]],"MMM"))</f>
        <v>MAI</v>
      </c>
      <c r="Q551" s="1" t="str">
        <f>IFERROR(INDEX(BRF_TIPO_SERV[DESCRIÇAO],MATCH(BRF_Boleto_Notas[[#This Row],[CAT]],BRF_TIPO_SERV[TIPOS DE SERV.],0)),"")</f>
        <v>FRETE EXTRAS</v>
      </c>
      <c r="R551" s="1">
        <f>IFERROR(INDEX(BRF_MÊS_NOTA[NUN_MÊS],MATCH(BRF_Boleto_Notas[[#This Row],[MÊS_VENC]],BRF_MÊS_NOTA[MÊS],0)),"")</f>
        <v>5</v>
      </c>
      <c r="S551" s="1" t="str">
        <f>IF(BRF_Boleto_Notas[[#This Row],[PAGO DIA]]="","",TEXT(BRF_Boleto_Notas[[#This Row],[PAGO DIA]],"AAAA"))</f>
        <v>2022</v>
      </c>
      <c r="T551" s="1" t="str">
        <f>UPPER(TEXT(BRF_Boleto_Notas[[#This Row],[PAGO DIA]],"MMM"))</f>
        <v>MAI</v>
      </c>
    </row>
    <row r="552" spans="1:20" x14ac:dyDescent="0.2">
      <c r="A552" s="3">
        <v>44670</v>
      </c>
      <c r="B552" s="1" t="s">
        <v>1534</v>
      </c>
      <c r="C552" s="1" t="s">
        <v>1988</v>
      </c>
      <c r="D552" s="1" t="s">
        <v>1531</v>
      </c>
      <c r="E552" s="1" t="s">
        <v>85</v>
      </c>
      <c r="F552" s="3">
        <v>44690</v>
      </c>
      <c r="G552" s="1" t="s">
        <v>1999</v>
      </c>
      <c r="H552" s="1">
        <v>622</v>
      </c>
      <c r="I552" s="4">
        <v>800</v>
      </c>
      <c r="J552" s="1" t="s">
        <v>224</v>
      </c>
      <c r="K552" s="3">
        <v>44690</v>
      </c>
      <c r="L552" s="1" t="s">
        <v>1338</v>
      </c>
      <c r="M552" s="1" t="str">
        <f>TEXT(BRF_Boleto_Notas[[#This Row],[DATA ]],"AAAA")</f>
        <v>2022</v>
      </c>
      <c r="N552" s="1" t="str">
        <f>UPPER(TEXT(BRF_Boleto_Notas[[#This Row],[DATA ]],"MMM"))</f>
        <v>ABR</v>
      </c>
      <c r="O552" s="1" t="str">
        <f>TEXT(BRF_Boleto_Notas[[#This Row],[DATA VENCIMENTO]],"AAAA")</f>
        <v>2022</v>
      </c>
      <c r="P552" s="1" t="str">
        <f>UPPER(TEXT(BRF_Boleto_Notas[[#This Row],[DATA VENCIMENTO]],"MMM"))</f>
        <v>MAI</v>
      </c>
      <c r="Q552" s="1" t="str">
        <f>IFERROR(INDEX(BRF_TIPO_SERV[DESCRIÇAO],MATCH(BRF_Boleto_Notas[[#This Row],[CAT]],BRF_TIPO_SERV[TIPOS DE SERV.],0)),"")</f>
        <v>FRETE EXTRAS</v>
      </c>
      <c r="R552" s="1">
        <f>IFERROR(INDEX(BRF_MÊS_NOTA[NUN_MÊS],MATCH(BRF_Boleto_Notas[[#This Row],[MÊS_VENC]],BRF_MÊS_NOTA[MÊS],0)),"")</f>
        <v>5</v>
      </c>
      <c r="S552" s="1" t="str">
        <f>IF(BRF_Boleto_Notas[[#This Row],[PAGO DIA]]="","",TEXT(BRF_Boleto_Notas[[#This Row],[PAGO DIA]],"AAAA"))</f>
        <v>2022</v>
      </c>
      <c r="T552" s="1" t="str">
        <f>UPPER(TEXT(BRF_Boleto_Notas[[#This Row],[PAGO DIA]],"MMM"))</f>
        <v>MAI</v>
      </c>
    </row>
    <row r="553" spans="1:20" x14ac:dyDescent="0.2">
      <c r="A553" s="3">
        <v>44670</v>
      </c>
      <c r="B553" s="1" t="s">
        <v>1534</v>
      </c>
      <c r="C553" s="1" t="s">
        <v>2000</v>
      </c>
      <c r="D553" s="1" t="s">
        <v>1531</v>
      </c>
      <c r="E553" s="1" t="s">
        <v>85</v>
      </c>
      <c r="F553" s="3">
        <v>44690</v>
      </c>
      <c r="G553" s="1" t="s">
        <v>2001</v>
      </c>
      <c r="H553" s="1">
        <v>623</v>
      </c>
      <c r="I553" s="4">
        <v>2600</v>
      </c>
      <c r="J553" s="1" t="s">
        <v>224</v>
      </c>
      <c r="K553" s="3">
        <v>44690</v>
      </c>
      <c r="L553" s="1" t="s">
        <v>1338</v>
      </c>
      <c r="M553" s="1" t="str">
        <f>TEXT(BRF_Boleto_Notas[[#This Row],[DATA ]],"AAAA")</f>
        <v>2022</v>
      </c>
      <c r="N553" s="1" t="str">
        <f>UPPER(TEXT(BRF_Boleto_Notas[[#This Row],[DATA ]],"MMM"))</f>
        <v>ABR</v>
      </c>
      <c r="O553" s="1" t="str">
        <f>TEXT(BRF_Boleto_Notas[[#This Row],[DATA VENCIMENTO]],"AAAA")</f>
        <v>2022</v>
      </c>
      <c r="P553" s="1" t="str">
        <f>UPPER(TEXT(BRF_Boleto_Notas[[#This Row],[DATA VENCIMENTO]],"MMM"))</f>
        <v>MAI</v>
      </c>
      <c r="Q553" s="1" t="str">
        <f>IFERROR(INDEX(BRF_TIPO_SERV[DESCRIÇAO],MATCH(BRF_Boleto_Notas[[#This Row],[CAT]],BRF_TIPO_SERV[TIPOS DE SERV.],0)),"")</f>
        <v>FRETE EXTRAS</v>
      </c>
      <c r="R553" s="1">
        <f>IFERROR(INDEX(BRF_MÊS_NOTA[NUN_MÊS],MATCH(BRF_Boleto_Notas[[#This Row],[MÊS_VENC]],BRF_MÊS_NOTA[MÊS],0)),"")</f>
        <v>5</v>
      </c>
      <c r="S553" s="1" t="str">
        <f>IF(BRF_Boleto_Notas[[#This Row],[PAGO DIA]]="","",TEXT(BRF_Boleto_Notas[[#This Row],[PAGO DIA]],"AAAA"))</f>
        <v>2022</v>
      </c>
      <c r="T553" s="1" t="str">
        <f>UPPER(TEXT(BRF_Boleto_Notas[[#This Row],[PAGO DIA]],"MMM"))</f>
        <v>MAI</v>
      </c>
    </row>
    <row r="554" spans="1:20" x14ac:dyDescent="0.2">
      <c r="A554" s="3">
        <v>44670</v>
      </c>
      <c r="B554" s="1" t="s">
        <v>1534</v>
      </c>
      <c r="C554" s="1" t="s">
        <v>2002</v>
      </c>
      <c r="D554" s="1" t="s">
        <v>1531</v>
      </c>
      <c r="E554" s="1" t="s">
        <v>85</v>
      </c>
      <c r="F554" s="3">
        <v>44690</v>
      </c>
      <c r="G554" s="1" t="s">
        <v>2003</v>
      </c>
      <c r="H554" s="1">
        <v>624</v>
      </c>
      <c r="I554" s="4">
        <v>300</v>
      </c>
      <c r="J554" s="1" t="s">
        <v>224</v>
      </c>
      <c r="K554" s="3">
        <v>44690</v>
      </c>
      <c r="L554" s="1" t="s">
        <v>1338</v>
      </c>
      <c r="M554" s="1" t="str">
        <f>TEXT(BRF_Boleto_Notas[[#This Row],[DATA ]],"AAAA")</f>
        <v>2022</v>
      </c>
      <c r="N554" s="1" t="str">
        <f>UPPER(TEXT(BRF_Boleto_Notas[[#This Row],[DATA ]],"MMM"))</f>
        <v>ABR</v>
      </c>
      <c r="O554" s="1" t="str">
        <f>TEXT(BRF_Boleto_Notas[[#This Row],[DATA VENCIMENTO]],"AAAA")</f>
        <v>2022</v>
      </c>
      <c r="P554" s="1" t="str">
        <f>UPPER(TEXT(BRF_Boleto_Notas[[#This Row],[DATA VENCIMENTO]],"MMM"))</f>
        <v>MAI</v>
      </c>
      <c r="Q554" s="1" t="str">
        <f>IFERROR(INDEX(BRF_TIPO_SERV[DESCRIÇAO],MATCH(BRF_Boleto_Notas[[#This Row],[CAT]],BRF_TIPO_SERV[TIPOS DE SERV.],0)),"")</f>
        <v>FRETE EXTRAS</v>
      </c>
      <c r="R554" s="1">
        <f>IFERROR(INDEX(BRF_MÊS_NOTA[NUN_MÊS],MATCH(BRF_Boleto_Notas[[#This Row],[MÊS_VENC]],BRF_MÊS_NOTA[MÊS],0)),"")</f>
        <v>5</v>
      </c>
      <c r="S554" s="1" t="str">
        <f>IF(BRF_Boleto_Notas[[#This Row],[PAGO DIA]]="","",TEXT(BRF_Boleto_Notas[[#This Row],[PAGO DIA]],"AAAA"))</f>
        <v>2022</v>
      </c>
      <c r="T554" s="1" t="str">
        <f>UPPER(TEXT(BRF_Boleto_Notas[[#This Row],[PAGO DIA]],"MMM"))</f>
        <v>MAI</v>
      </c>
    </row>
    <row r="555" spans="1:20" x14ac:dyDescent="0.2">
      <c r="A555" s="3">
        <v>44671</v>
      </c>
      <c r="B555" s="1" t="s">
        <v>1534</v>
      </c>
      <c r="C555" s="1" t="s">
        <v>1706</v>
      </c>
      <c r="D555" s="1" t="s">
        <v>1531</v>
      </c>
      <c r="E555" s="1" t="s">
        <v>85</v>
      </c>
      <c r="F555" s="3">
        <v>44691</v>
      </c>
      <c r="G555" s="1" t="s">
        <v>2004</v>
      </c>
      <c r="H555" s="1">
        <v>625</v>
      </c>
      <c r="I555" s="4">
        <v>500</v>
      </c>
      <c r="J555" s="1" t="s">
        <v>224</v>
      </c>
      <c r="K555" s="3">
        <v>44691</v>
      </c>
      <c r="L555" s="1" t="s">
        <v>1338</v>
      </c>
      <c r="M555" s="1" t="str">
        <f>TEXT(BRF_Boleto_Notas[[#This Row],[DATA ]],"AAAA")</f>
        <v>2022</v>
      </c>
      <c r="N555" s="1" t="str">
        <f>UPPER(TEXT(BRF_Boleto_Notas[[#This Row],[DATA ]],"MMM"))</f>
        <v>ABR</v>
      </c>
      <c r="O555" s="1" t="str">
        <f>TEXT(BRF_Boleto_Notas[[#This Row],[DATA VENCIMENTO]],"AAAA")</f>
        <v>2022</v>
      </c>
      <c r="P555" s="1" t="str">
        <f>UPPER(TEXT(BRF_Boleto_Notas[[#This Row],[DATA VENCIMENTO]],"MMM"))</f>
        <v>MAI</v>
      </c>
      <c r="Q555" s="1" t="str">
        <f>IFERROR(INDEX(BRF_TIPO_SERV[DESCRIÇAO],MATCH(BRF_Boleto_Notas[[#This Row],[CAT]],BRF_TIPO_SERV[TIPOS DE SERV.],0)),"")</f>
        <v>FRETE EXTRAS</v>
      </c>
      <c r="R555" s="1">
        <f>IFERROR(INDEX(BRF_MÊS_NOTA[NUN_MÊS],MATCH(BRF_Boleto_Notas[[#This Row],[MÊS_VENC]],BRF_MÊS_NOTA[MÊS],0)),"")</f>
        <v>5</v>
      </c>
      <c r="S555" s="1" t="str">
        <f>IF(BRF_Boleto_Notas[[#This Row],[PAGO DIA]]="","",TEXT(BRF_Boleto_Notas[[#This Row],[PAGO DIA]],"AAAA"))</f>
        <v>2022</v>
      </c>
      <c r="T555" s="1" t="str">
        <f>UPPER(TEXT(BRF_Boleto_Notas[[#This Row],[PAGO DIA]],"MMM"))</f>
        <v>MAI</v>
      </c>
    </row>
    <row r="556" spans="1:20" x14ac:dyDescent="0.2">
      <c r="A556" s="3">
        <v>44671</v>
      </c>
      <c r="B556" s="1" t="s">
        <v>1534</v>
      </c>
      <c r="C556" s="1" t="s">
        <v>1680</v>
      </c>
      <c r="D556" s="1" t="s">
        <v>1531</v>
      </c>
      <c r="E556" s="1" t="s">
        <v>85</v>
      </c>
      <c r="F556" s="3">
        <v>44691</v>
      </c>
      <c r="G556" s="1" t="s">
        <v>2005</v>
      </c>
      <c r="H556" s="1">
        <v>626</v>
      </c>
      <c r="I556" s="4">
        <v>1100</v>
      </c>
      <c r="J556" s="1" t="s">
        <v>224</v>
      </c>
      <c r="K556" s="3">
        <v>44691</v>
      </c>
      <c r="L556" s="1" t="s">
        <v>1338</v>
      </c>
      <c r="M556" s="1" t="str">
        <f>TEXT(BRF_Boleto_Notas[[#This Row],[DATA ]],"AAAA")</f>
        <v>2022</v>
      </c>
      <c r="N556" s="1" t="str">
        <f>UPPER(TEXT(BRF_Boleto_Notas[[#This Row],[DATA ]],"MMM"))</f>
        <v>ABR</v>
      </c>
      <c r="O556" s="1" t="str">
        <f>TEXT(BRF_Boleto_Notas[[#This Row],[DATA VENCIMENTO]],"AAAA")</f>
        <v>2022</v>
      </c>
      <c r="P556" s="1" t="str">
        <f>UPPER(TEXT(BRF_Boleto_Notas[[#This Row],[DATA VENCIMENTO]],"MMM"))</f>
        <v>MAI</v>
      </c>
      <c r="Q556" s="1" t="str">
        <f>IFERROR(INDEX(BRF_TIPO_SERV[DESCRIÇAO],MATCH(BRF_Boleto_Notas[[#This Row],[CAT]],BRF_TIPO_SERV[TIPOS DE SERV.],0)),"")</f>
        <v>FRETE EXTRAS</v>
      </c>
      <c r="R556" s="1">
        <f>IFERROR(INDEX(BRF_MÊS_NOTA[NUN_MÊS],MATCH(BRF_Boleto_Notas[[#This Row],[MÊS_VENC]],BRF_MÊS_NOTA[MÊS],0)),"")</f>
        <v>5</v>
      </c>
      <c r="S556" s="1" t="str">
        <f>IF(BRF_Boleto_Notas[[#This Row],[PAGO DIA]]="","",TEXT(BRF_Boleto_Notas[[#This Row],[PAGO DIA]],"AAAA"))</f>
        <v>2022</v>
      </c>
      <c r="T556" s="1" t="str">
        <f>UPPER(TEXT(BRF_Boleto_Notas[[#This Row],[PAGO DIA]],"MMM"))</f>
        <v>MAI</v>
      </c>
    </row>
    <row r="557" spans="1:20" x14ac:dyDescent="0.2">
      <c r="A557" s="3">
        <v>44673</v>
      </c>
      <c r="B557" s="1" t="s">
        <v>1529</v>
      </c>
      <c r="C557" s="1" t="s">
        <v>2929</v>
      </c>
      <c r="D557" s="1" t="s">
        <v>1531</v>
      </c>
      <c r="E557" s="1" t="s">
        <v>114</v>
      </c>
      <c r="F557" s="3">
        <v>44693</v>
      </c>
      <c r="G557" s="1" t="s">
        <v>2006</v>
      </c>
      <c r="H557" s="1">
        <v>627</v>
      </c>
      <c r="I557" s="4">
        <v>3000</v>
      </c>
      <c r="J557" s="1" t="s">
        <v>224</v>
      </c>
      <c r="K557" s="3">
        <v>44693</v>
      </c>
      <c r="L557" s="1" t="s">
        <v>1338</v>
      </c>
      <c r="M557" s="1" t="str">
        <f>TEXT(BRF_Boleto_Notas[[#This Row],[DATA ]],"AAAA")</f>
        <v>2022</v>
      </c>
      <c r="N557" s="1" t="str">
        <f>UPPER(TEXT(BRF_Boleto_Notas[[#This Row],[DATA ]],"MMM"))</f>
        <v>ABR</v>
      </c>
      <c r="O557" s="1" t="str">
        <f>TEXT(BRF_Boleto_Notas[[#This Row],[DATA VENCIMENTO]],"AAAA")</f>
        <v>2022</v>
      </c>
      <c r="P557" s="1" t="str">
        <f>UPPER(TEXT(BRF_Boleto_Notas[[#This Row],[DATA VENCIMENTO]],"MMM"))</f>
        <v>MAI</v>
      </c>
      <c r="Q557" s="1" t="str">
        <f>IFERROR(INDEX(BRF_TIPO_SERV[DESCRIÇAO],MATCH(BRF_Boleto_Notas[[#This Row],[CAT]],BRF_TIPO_SERV[TIPOS DE SERV.],0)),"")</f>
        <v>VIAGEM</v>
      </c>
      <c r="R557" s="1">
        <f>IFERROR(INDEX(BRF_MÊS_NOTA[NUN_MÊS],MATCH(BRF_Boleto_Notas[[#This Row],[MÊS_VENC]],BRF_MÊS_NOTA[MÊS],0)),"")</f>
        <v>5</v>
      </c>
      <c r="S557" s="1" t="str">
        <f>IF(BRF_Boleto_Notas[[#This Row],[PAGO DIA]]="","",TEXT(BRF_Boleto_Notas[[#This Row],[PAGO DIA]],"AAAA"))</f>
        <v>2022</v>
      </c>
      <c r="T557" s="1" t="str">
        <f>UPPER(TEXT(BRF_Boleto_Notas[[#This Row],[PAGO DIA]],"MMM"))</f>
        <v>MAI</v>
      </c>
    </row>
    <row r="558" spans="1:20" x14ac:dyDescent="0.2">
      <c r="A558" s="3">
        <v>44673</v>
      </c>
      <c r="B558" s="1" t="s">
        <v>1529</v>
      </c>
      <c r="C558" s="1" t="s">
        <v>1678</v>
      </c>
      <c r="D558" s="1" t="s">
        <v>1531</v>
      </c>
      <c r="E558" s="1" t="s">
        <v>85</v>
      </c>
      <c r="F558" s="3">
        <v>44693</v>
      </c>
      <c r="G558" s="1" t="s">
        <v>2007</v>
      </c>
      <c r="H558" s="1">
        <v>628</v>
      </c>
      <c r="I558" s="4">
        <v>3000</v>
      </c>
      <c r="J558" s="1" t="s">
        <v>224</v>
      </c>
      <c r="K558" s="3">
        <v>44693</v>
      </c>
      <c r="L558" s="1" t="s">
        <v>1338</v>
      </c>
      <c r="M558" s="1" t="str">
        <f>TEXT(BRF_Boleto_Notas[[#This Row],[DATA ]],"AAAA")</f>
        <v>2022</v>
      </c>
      <c r="N558" s="1" t="str">
        <f>UPPER(TEXT(BRF_Boleto_Notas[[#This Row],[DATA ]],"MMM"))</f>
        <v>ABR</v>
      </c>
      <c r="O558" s="1" t="str">
        <f>TEXT(BRF_Boleto_Notas[[#This Row],[DATA VENCIMENTO]],"AAAA")</f>
        <v>2022</v>
      </c>
      <c r="P558" s="1" t="str">
        <f>UPPER(TEXT(BRF_Boleto_Notas[[#This Row],[DATA VENCIMENTO]],"MMM"))</f>
        <v>MAI</v>
      </c>
      <c r="Q558" s="1" t="str">
        <f>IFERROR(INDEX(BRF_TIPO_SERV[DESCRIÇAO],MATCH(BRF_Boleto_Notas[[#This Row],[CAT]],BRF_TIPO_SERV[TIPOS DE SERV.],0)),"")</f>
        <v>VIAGEM</v>
      </c>
      <c r="R558" s="1">
        <f>IFERROR(INDEX(BRF_MÊS_NOTA[NUN_MÊS],MATCH(BRF_Boleto_Notas[[#This Row],[MÊS_VENC]],BRF_MÊS_NOTA[MÊS],0)),"")</f>
        <v>5</v>
      </c>
      <c r="S558" s="1" t="str">
        <f>IF(BRF_Boleto_Notas[[#This Row],[PAGO DIA]]="","",TEXT(BRF_Boleto_Notas[[#This Row],[PAGO DIA]],"AAAA"))</f>
        <v>2022</v>
      </c>
      <c r="T558" s="1" t="str">
        <f>UPPER(TEXT(BRF_Boleto_Notas[[#This Row],[PAGO DIA]],"MMM"))</f>
        <v>MAI</v>
      </c>
    </row>
    <row r="559" spans="1:20" x14ac:dyDescent="0.2">
      <c r="A559" s="3">
        <v>44673</v>
      </c>
      <c r="B559" s="1" t="s">
        <v>1534</v>
      </c>
      <c r="C559" s="1" t="s">
        <v>1706</v>
      </c>
      <c r="D559" s="1" t="s">
        <v>1531</v>
      </c>
      <c r="E559" s="1" t="s">
        <v>85</v>
      </c>
      <c r="F559" s="3">
        <v>44693</v>
      </c>
      <c r="G559" s="1" t="s">
        <v>2008</v>
      </c>
      <c r="H559" s="1">
        <v>629</v>
      </c>
      <c r="I559" s="4">
        <v>500</v>
      </c>
      <c r="J559" s="1" t="s">
        <v>224</v>
      </c>
      <c r="K559" s="3">
        <v>44693</v>
      </c>
      <c r="L559" s="1" t="s">
        <v>1338</v>
      </c>
      <c r="M559" s="1" t="str">
        <f>TEXT(BRF_Boleto_Notas[[#This Row],[DATA ]],"AAAA")</f>
        <v>2022</v>
      </c>
      <c r="N559" s="1" t="str">
        <f>UPPER(TEXT(BRF_Boleto_Notas[[#This Row],[DATA ]],"MMM"))</f>
        <v>ABR</v>
      </c>
      <c r="O559" s="1" t="str">
        <f>TEXT(BRF_Boleto_Notas[[#This Row],[DATA VENCIMENTO]],"AAAA")</f>
        <v>2022</v>
      </c>
      <c r="P559" s="1" t="str">
        <f>UPPER(TEXT(BRF_Boleto_Notas[[#This Row],[DATA VENCIMENTO]],"MMM"))</f>
        <v>MAI</v>
      </c>
      <c r="Q559" s="1" t="str">
        <f>IFERROR(INDEX(BRF_TIPO_SERV[DESCRIÇAO],MATCH(BRF_Boleto_Notas[[#This Row],[CAT]],BRF_TIPO_SERV[TIPOS DE SERV.],0)),"")</f>
        <v>FRETE EXTRAS</v>
      </c>
      <c r="R559" s="1">
        <f>IFERROR(INDEX(BRF_MÊS_NOTA[NUN_MÊS],MATCH(BRF_Boleto_Notas[[#This Row],[MÊS_VENC]],BRF_MÊS_NOTA[MÊS],0)),"")</f>
        <v>5</v>
      </c>
      <c r="S559" s="1" t="str">
        <f>IF(BRF_Boleto_Notas[[#This Row],[PAGO DIA]]="","",TEXT(BRF_Boleto_Notas[[#This Row],[PAGO DIA]],"AAAA"))</f>
        <v>2022</v>
      </c>
      <c r="T559" s="1" t="str">
        <f>UPPER(TEXT(BRF_Boleto_Notas[[#This Row],[PAGO DIA]],"MMM"))</f>
        <v>MAI</v>
      </c>
    </row>
    <row r="560" spans="1:20" x14ac:dyDescent="0.2">
      <c r="A560" s="3">
        <v>44674</v>
      </c>
      <c r="B560" s="1" t="s">
        <v>1534</v>
      </c>
      <c r="C560" s="1" t="s">
        <v>1992</v>
      </c>
      <c r="D560" s="1" t="s">
        <v>1531</v>
      </c>
      <c r="E560" s="1" t="s">
        <v>85</v>
      </c>
      <c r="F560" s="3">
        <v>44697</v>
      </c>
      <c r="G560" s="1" t="s">
        <v>2009</v>
      </c>
      <c r="H560" s="1">
        <v>630</v>
      </c>
      <c r="I560" s="4">
        <v>600</v>
      </c>
      <c r="J560" s="1" t="s">
        <v>224</v>
      </c>
      <c r="K560" s="3">
        <v>44697</v>
      </c>
      <c r="L560" s="1" t="s">
        <v>1338</v>
      </c>
      <c r="M560" s="1" t="str">
        <f>TEXT(BRF_Boleto_Notas[[#This Row],[DATA ]],"AAAA")</f>
        <v>2022</v>
      </c>
      <c r="N560" s="1" t="str">
        <f>UPPER(TEXT(BRF_Boleto_Notas[[#This Row],[DATA ]],"MMM"))</f>
        <v>ABR</v>
      </c>
      <c r="O560" s="1" t="str">
        <f>TEXT(BRF_Boleto_Notas[[#This Row],[DATA VENCIMENTO]],"AAAA")</f>
        <v>2022</v>
      </c>
      <c r="P560" s="1" t="str">
        <f>UPPER(TEXT(BRF_Boleto_Notas[[#This Row],[DATA VENCIMENTO]],"MMM"))</f>
        <v>MAI</v>
      </c>
      <c r="Q560" s="1" t="str">
        <f>IFERROR(INDEX(BRF_TIPO_SERV[DESCRIÇAO],MATCH(BRF_Boleto_Notas[[#This Row],[CAT]],BRF_TIPO_SERV[TIPOS DE SERV.],0)),"")</f>
        <v>FRETE EXTRAS</v>
      </c>
      <c r="R560" s="1">
        <f>IFERROR(INDEX(BRF_MÊS_NOTA[NUN_MÊS],MATCH(BRF_Boleto_Notas[[#This Row],[MÊS_VENC]],BRF_MÊS_NOTA[MÊS],0)),"")</f>
        <v>5</v>
      </c>
      <c r="S560" s="1" t="str">
        <f>IF(BRF_Boleto_Notas[[#This Row],[PAGO DIA]]="","",TEXT(BRF_Boleto_Notas[[#This Row],[PAGO DIA]],"AAAA"))</f>
        <v>2022</v>
      </c>
      <c r="T560" s="1" t="str">
        <f>UPPER(TEXT(BRF_Boleto_Notas[[#This Row],[PAGO DIA]],"MMM"))</f>
        <v>MAI</v>
      </c>
    </row>
    <row r="561" spans="1:20" x14ac:dyDescent="0.2">
      <c r="A561" s="3">
        <v>44674</v>
      </c>
      <c r="B561" s="1" t="s">
        <v>1534</v>
      </c>
      <c r="C561" s="1" t="s">
        <v>1988</v>
      </c>
      <c r="D561" s="1" t="s">
        <v>1531</v>
      </c>
      <c r="E561" s="1" t="s">
        <v>85</v>
      </c>
      <c r="F561" s="3">
        <v>44697</v>
      </c>
      <c r="G561" s="1" t="s">
        <v>2010</v>
      </c>
      <c r="H561" s="1">
        <v>631</v>
      </c>
      <c r="I561" s="4">
        <v>800</v>
      </c>
      <c r="J561" s="1" t="s">
        <v>224</v>
      </c>
      <c r="K561" s="3">
        <v>44697</v>
      </c>
      <c r="L561" s="1" t="s">
        <v>1338</v>
      </c>
      <c r="M561" s="1" t="str">
        <f>TEXT(BRF_Boleto_Notas[[#This Row],[DATA ]],"AAAA")</f>
        <v>2022</v>
      </c>
      <c r="N561" s="1" t="str">
        <f>UPPER(TEXT(BRF_Boleto_Notas[[#This Row],[DATA ]],"MMM"))</f>
        <v>ABR</v>
      </c>
      <c r="O561" s="1" t="str">
        <f>TEXT(BRF_Boleto_Notas[[#This Row],[DATA VENCIMENTO]],"AAAA")</f>
        <v>2022</v>
      </c>
      <c r="P561" s="1" t="str">
        <f>UPPER(TEXT(BRF_Boleto_Notas[[#This Row],[DATA VENCIMENTO]],"MMM"))</f>
        <v>MAI</v>
      </c>
      <c r="Q561" s="1" t="str">
        <f>IFERROR(INDEX(BRF_TIPO_SERV[DESCRIÇAO],MATCH(BRF_Boleto_Notas[[#This Row],[CAT]],BRF_TIPO_SERV[TIPOS DE SERV.],0)),"")</f>
        <v>FRETE EXTRAS</v>
      </c>
      <c r="R561" s="1">
        <f>IFERROR(INDEX(BRF_MÊS_NOTA[NUN_MÊS],MATCH(BRF_Boleto_Notas[[#This Row],[MÊS_VENC]],BRF_MÊS_NOTA[MÊS],0)),"")</f>
        <v>5</v>
      </c>
      <c r="S561" s="1" t="str">
        <f>IF(BRF_Boleto_Notas[[#This Row],[PAGO DIA]]="","",TEXT(BRF_Boleto_Notas[[#This Row],[PAGO DIA]],"AAAA"))</f>
        <v>2022</v>
      </c>
      <c r="T561" s="1" t="str">
        <f>UPPER(TEXT(BRF_Boleto_Notas[[#This Row],[PAGO DIA]],"MMM"))</f>
        <v>MAI</v>
      </c>
    </row>
    <row r="562" spans="1:20" x14ac:dyDescent="0.2">
      <c r="A562" s="3">
        <v>44674</v>
      </c>
      <c r="B562" s="1" t="s">
        <v>1534</v>
      </c>
      <c r="C562" s="1" t="s">
        <v>2011</v>
      </c>
      <c r="D562" s="1" t="s">
        <v>1531</v>
      </c>
      <c r="E562" s="1" t="s">
        <v>85</v>
      </c>
      <c r="F562" s="3">
        <v>44697</v>
      </c>
      <c r="G562" s="1" t="s">
        <v>2012</v>
      </c>
      <c r="H562" s="1">
        <v>632</v>
      </c>
      <c r="I562" s="4">
        <v>1200</v>
      </c>
      <c r="J562" s="1" t="s">
        <v>224</v>
      </c>
      <c r="K562" s="3">
        <v>44697</v>
      </c>
      <c r="L562" s="1" t="s">
        <v>1338</v>
      </c>
      <c r="M562" s="1" t="str">
        <f>TEXT(BRF_Boleto_Notas[[#This Row],[DATA ]],"AAAA")</f>
        <v>2022</v>
      </c>
      <c r="N562" s="1" t="str">
        <f>UPPER(TEXT(BRF_Boleto_Notas[[#This Row],[DATA ]],"MMM"))</f>
        <v>ABR</v>
      </c>
      <c r="O562" s="1" t="str">
        <f>TEXT(BRF_Boleto_Notas[[#This Row],[DATA VENCIMENTO]],"AAAA")</f>
        <v>2022</v>
      </c>
      <c r="P562" s="1" t="str">
        <f>UPPER(TEXT(BRF_Boleto_Notas[[#This Row],[DATA VENCIMENTO]],"MMM"))</f>
        <v>MAI</v>
      </c>
      <c r="Q562" s="1" t="str">
        <f>IFERROR(INDEX(BRF_TIPO_SERV[DESCRIÇAO],MATCH(BRF_Boleto_Notas[[#This Row],[CAT]],BRF_TIPO_SERV[TIPOS DE SERV.],0)),"")</f>
        <v>FRETE EXTRAS</v>
      </c>
      <c r="R562" s="1">
        <f>IFERROR(INDEX(BRF_MÊS_NOTA[NUN_MÊS],MATCH(BRF_Boleto_Notas[[#This Row],[MÊS_VENC]],BRF_MÊS_NOTA[MÊS],0)),"")</f>
        <v>5</v>
      </c>
      <c r="S562" s="1" t="str">
        <f>IF(BRF_Boleto_Notas[[#This Row],[PAGO DIA]]="","",TEXT(BRF_Boleto_Notas[[#This Row],[PAGO DIA]],"AAAA"))</f>
        <v>2022</v>
      </c>
      <c r="T562" s="1" t="str">
        <f>UPPER(TEXT(BRF_Boleto_Notas[[#This Row],[PAGO DIA]],"MMM"))</f>
        <v>MAI</v>
      </c>
    </row>
    <row r="563" spans="1:20" x14ac:dyDescent="0.2">
      <c r="A563" s="3">
        <v>44676</v>
      </c>
      <c r="B563" s="1" t="s">
        <v>1534</v>
      </c>
      <c r="C563" s="1" t="s">
        <v>2013</v>
      </c>
      <c r="D563" s="1" t="s">
        <v>1531</v>
      </c>
      <c r="E563" s="1" t="s">
        <v>85</v>
      </c>
      <c r="F563" s="3">
        <v>44697</v>
      </c>
      <c r="G563" s="1" t="s">
        <v>2014</v>
      </c>
      <c r="H563" s="1">
        <v>652</v>
      </c>
      <c r="I563" s="4">
        <v>3500</v>
      </c>
      <c r="J563" s="1" t="s">
        <v>224</v>
      </c>
      <c r="K563" s="3">
        <v>44697</v>
      </c>
      <c r="L563" s="1" t="s">
        <v>1338</v>
      </c>
      <c r="M563" s="1" t="str">
        <f>TEXT(BRF_Boleto_Notas[[#This Row],[DATA ]],"AAAA")</f>
        <v>2022</v>
      </c>
      <c r="N563" s="1" t="str">
        <f>UPPER(TEXT(BRF_Boleto_Notas[[#This Row],[DATA ]],"MMM"))</f>
        <v>ABR</v>
      </c>
      <c r="O563" s="1" t="str">
        <f>TEXT(BRF_Boleto_Notas[[#This Row],[DATA VENCIMENTO]],"AAAA")</f>
        <v>2022</v>
      </c>
      <c r="P563" s="1" t="str">
        <f>UPPER(TEXT(BRF_Boleto_Notas[[#This Row],[DATA VENCIMENTO]],"MMM"))</f>
        <v>MAI</v>
      </c>
      <c r="Q563" s="1" t="str">
        <f>IFERROR(INDEX(BRF_TIPO_SERV[DESCRIÇAO],MATCH(BRF_Boleto_Notas[[#This Row],[CAT]],BRF_TIPO_SERV[TIPOS DE SERV.],0)),"")</f>
        <v>FRETE EXTRAS</v>
      </c>
      <c r="R563" s="1">
        <f>IFERROR(INDEX(BRF_MÊS_NOTA[NUN_MÊS],MATCH(BRF_Boleto_Notas[[#This Row],[MÊS_VENC]],BRF_MÊS_NOTA[MÊS],0)),"")</f>
        <v>5</v>
      </c>
      <c r="S563" s="1" t="str">
        <f>IF(BRF_Boleto_Notas[[#This Row],[PAGO DIA]]="","",TEXT(BRF_Boleto_Notas[[#This Row],[PAGO DIA]],"AAAA"))</f>
        <v>2022</v>
      </c>
      <c r="T563" s="1" t="str">
        <f>UPPER(TEXT(BRF_Boleto_Notas[[#This Row],[PAGO DIA]],"MMM"))</f>
        <v>MAI</v>
      </c>
    </row>
    <row r="564" spans="1:20" x14ac:dyDescent="0.2">
      <c r="A564" s="3">
        <v>44677</v>
      </c>
      <c r="B564" s="1" t="s">
        <v>1534</v>
      </c>
      <c r="C564" s="1" t="s">
        <v>3178</v>
      </c>
      <c r="D564" s="1" t="s">
        <v>1531</v>
      </c>
      <c r="E564" s="1" t="s">
        <v>85</v>
      </c>
      <c r="F564" s="3">
        <v>44697</v>
      </c>
      <c r="G564" s="1" t="s">
        <v>2015</v>
      </c>
      <c r="H564" s="1">
        <v>653</v>
      </c>
      <c r="I564" s="4">
        <v>500</v>
      </c>
      <c r="J564" s="1" t="s">
        <v>224</v>
      </c>
      <c r="K564" s="3">
        <v>44697</v>
      </c>
      <c r="L564" s="1" t="s">
        <v>1338</v>
      </c>
      <c r="M564" s="1" t="str">
        <f>TEXT(BRF_Boleto_Notas[[#This Row],[DATA ]],"AAAA")</f>
        <v>2022</v>
      </c>
      <c r="N564" s="1" t="str">
        <f>UPPER(TEXT(BRF_Boleto_Notas[[#This Row],[DATA ]],"MMM"))</f>
        <v>ABR</v>
      </c>
      <c r="O564" s="1" t="str">
        <f>TEXT(BRF_Boleto_Notas[[#This Row],[DATA VENCIMENTO]],"AAAA")</f>
        <v>2022</v>
      </c>
      <c r="P564" s="1" t="str">
        <f>UPPER(TEXT(BRF_Boleto_Notas[[#This Row],[DATA VENCIMENTO]],"MMM"))</f>
        <v>MAI</v>
      </c>
      <c r="Q564" s="1" t="str">
        <f>IFERROR(INDEX(BRF_TIPO_SERV[DESCRIÇAO],MATCH(BRF_Boleto_Notas[[#This Row],[CAT]],BRF_TIPO_SERV[TIPOS DE SERV.],0)),"")</f>
        <v>FRETE EXTRAS</v>
      </c>
      <c r="R564" s="1">
        <f>IFERROR(INDEX(BRF_MÊS_NOTA[NUN_MÊS],MATCH(BRF_Boleto_Notas[[#This Row],[MÊS_VENC]],BRF_MÊS_NOTA[MÊS],0)),"")</f>
        <v>5</v>
      </c>
      <c r="S564" s="1" t="str">
        <f>IF(BRF_Boleto_Notas[[#This Row],[PAGO DIA]]="","",TEXT(BRF_Boleto_Notas[[#This Row],[PAGO DIA]],"AAAA"))</f>
        <v>2022</v>
      </c>
      <c r="T564" s="1" t="str">
        <f>UPPER(TEXT(BRF_Boleto_Notas[[#This Row],[PAGO DIA]],"MMM"))</f>
        <v>MAI</v>
      </c>
    </row>
    <row r="565" spans="1:20" x14ac:dyDescent="0.2">
      <c r="A565" s="3">
        <v>44677</v>
      </c>
      <c r="B565" s="1" t="s">
        <v>1529</v>
      </c>
      <c r="C565" s="1" t="s">
        <v>2016</v>
      </c>
      <c r="D565" s="1" t="s">
        <v>1531</v>
      </c>
      <c r="E565" s="1" t="s">
        <v>85</v>
      </c>
      <c r="F565" s="3">
        <v>44697</v>
      </c>
      <c r="G565" s="1" t="s">
        <v>2017</v>
      </c>
      <c r="H565" s="1">
        <v>654</v>
      </c>
      <c r="I565" s="4">
        <v>3500</v>
      </c>
      <c r="J565" s="1" t="s">
        <v>224</v>
      </c>
      <c r="K565" s="3">
        <v>44697</v>
      </c>
      <c r="L565" s="1" t="s">
        <v>1338</v>
      </c>
      <c r="M565" s="1" t="str">
        <f>TEXT(BRF_Boleto_Notas[[#This Row],[DATA ]],"AAAA")</f>
        <v>2022</v>
      </c>
      <c r="N565" s="1" t="str">
        <f>UPPER(TEXT(BRF_Boleto_Notas[[#This Row],[DATA ]],"MMM"))</f>
        <v>ABR</v>
      </c>
      <c r="O565" s="1" t="str">
        <f>TEXT(BRF_Boleto_Notas[[#This Row],[DATA VENCIMENTO]],"AAAA")</f>
        <v>2022</v>
      </c>
      <c r="P565" s="1" t="str">
        <f>UPPER(TEXT(BRF_Boleto_Notas[[#This Row],[DATA VENCIMENTO]],"MMM"))</f>
        <v>MAI</v>
      </c>
      <c r="Q565" s="1" t="str">
        <f>IFERROR(INDEX(BRF_TIPO_SERV[DESCRIÇAO],MATCH(BRF_Boleto_Notas[[#This Row],[CAT]],BRF_TIPO_SERV[TIPOS DE SERV.],0)),"")</f>
        <v>VIAGEM</v>
      </c>
      <c r="R565" s="1">
        <f>IFERROR(INDEX(BRF_MÊS_NOTA[NUN_MÊS],MATCH(BRF_Boleto_Notas[[#This Row],[MÊS_VENC]],BRF_MÊS_NOTA[MÊS],0)),"")</f>
        <v>5</v>
      </c>
      <c r="S565" s="1" t="str">
        <f>IF(BRF_Boleto_Notas[[#This Row],[PAGO DIA]]="","",TEXT(BRF_Boleto_Notas[[#This Row],[PAGO DIA]],"AAAA"))</f>
        <v>2022</v>
      </c>
      <c r="T565" s="1" t="str">
        <f>UPPER(TEXT(BRF_Boleto_Notas[[#This Row],[PAGO DIA]],"MMM"))</f>
        <v>MAI</v>
      </c>
    </row>
    <row r="566" spans="1:20" x14ac:dyDescent="0.2">
      <c r="A566" s="3">
        <v>44678</v>
      </c>
      <c r="B566" s="1" t="s">
        <v>1534</v>
      </c>
      <c r="C566" s="1" t="s">
        <v>3178</v>
      </c>
      <c r="D566" s="1" t="s">
        <v>1531</v>
      </c>
      <c r="E566" s="1" t="s">
        <v>85</v>
      </c>
      <c r="F566" s="3">
        <v>44698</v>
      </c>
      <c r="G566" s="1" t="s">
        <v>2018</v>
      </c>
      <c r="H566" s="1">
        <v>655</v>
      </c>
      <c r="I566" s="4">
        <v>500</v>
      </c>
      <c r="J566" s="1" t="s">
        <v>224</v>
      </c>
      <c r="K566" s="3">
        <v>44698</v>
      </c>
      <c r="L566" s="1" t="s">
        <v>1338</v>
      </c>
      <c r="M566" s="1" t="str">
        <f>TEXT(BRF_Boleto_Notas[[#This Row],[DATA ]],"AAAA")</f>
        <v>2022</v>
      </c>
      <c r="N566" s="1" t="str">
        <f>UPPER(TEXT(BRF_Boleto_Notas[[#This Row],[DATA ]],"MMM"))</f>
        <v>ABR</v>
      </c>
      <c r="O566" s="1" t="str">
        <f>TEXT(BRF_Boleto_Notas[[#This Row],[DATA VENCIMENTO]],"AAAA")</f>
        <v>2022</v>
      </c>
      <c r="P566" s="1" t="str">
        <f>UPPER(TEXT(BRF_Boleto_Notas[[#This Row],[DATA VENCIMENTO]],"MMM"))</f>
        <v>MAI</v>
      </c>
      <c r="Q566" s="1" t="str">
        <f>IFERROR(INDEX(BRF_TIPO_SERV[DESCRIÇAO],MATCH(BRF_Boleto_Notas[[#This Row],[CAT]],BRF_TIPO_SERV[TIPOS DE SERV.],0)),"")</f>
        <v>FRETE EXTRAS</v>
      </c>
      <c r="R566" s="1">
        <f>IFERROR(INDEX(BRF_MÊS_NOTA[NUN_MÊS],MATCH(BRF_Boleto_Notas[[#This Row],[MÊS_VENC]],BRF_MÊS_NOTA[MÊS],0)),"")</f>
        <v>5</v>
      </c>
      <c r="S566" s="1" t="str">
        <f>IF(BRF_Boleto_Notas[[#This Row],[PAGO DIA]]="","",TEXT(BRF_Boleto_Notas[[#This Row],[PAGO DIA]],"AAAA"))</f>
        <v>2022</v>
      </c>
      <c r="T566" s="1" t="str">
        <f>UPPER(TEXT(BRF_Boleto_Notas[[#This Row],[PAGO DIA]],"MMM"))</f>
        <v>MAI</v>
      </c>
    </row>
    <row r="567" spans="1:20" x14ac:dyDescent="0.2">
      <c r="A567" s="3">
        <v>44678</v>
      </c>
      <c r="B567" s="1" t="s">
        <v>1534</v>
      </c>
      <c r="C567" s="1" t="s">
        <v>1706</v>
      </c>
      <c r="D567" s="1" t="s">
        <v>1531</v>
      </c>
      <c r="E567" s="1" t="s">
        <v>85</v>
      </c>
      <c r="F567" s="3">
        <v>44698</v>
      </c>
      <c r="G567" s="1" t="s">
        <v>2020</v>
      </c>
      <c r="H567" s="1">
        <v>656</v>
      </c>
      <c r="I567" s="4">
        <v>500</v>
      </c>
      <c r="J567" s="1" t="s">
        <v>224</v>
      </c>
      <c r="K567" s="3">
        <v>44698</v>
      </c>
      <c r="L567" s="1" t="s">
        <v>1338</v>
      </c>
      <c r="M567" s="1" t="str">
        <f>TEXT(BRF_Boleto_Notas[[#This Row],[DATA ]],"AAAA")</f>
        <v>2022</v>
      </c>
      <c r="N567" s="1" t="str">
        <f>UPPER(TEXT(BRF_Boleto_Notas[[#This Row],[DATA ]],"MMM"))</f>
        <v>ABR</v>
      </c>
      <c r="O567" s="1" t="str">
        <f>TEXT(BRF_Boleto_Notas[[#This Row],[DATA VENCIMENTO]],"AAAA")</f>
        <v>2022</v>
      </c>
      <c r="P567" s="1" t="str">
        <f>UPPER(TEXT(BRF_Boleto_Notas[[#This Row],[DATA VENCIMENTO]],"MMM"))</f>
        <v>MAI</v>
      </c>
      <c r="Q567" s="1" t="str">
        <f>IFERROR(INDEX(BRF_TIPO_SERV[DESCRIÇAO],MATCH(BRF_Boleto_Notas[[#This Row],[CAT]],BRF_TIPO_SERV[TIPOS DE SERV.],0)),"")</f>
        <v>FRETE EXTRAS</v>
      </c>
      <c r="R567" s="1">
        <f>IFERROR(INDEX(BRF_MÊS_NOTA[NUN_MÊS],MATCH(BRF_Boleto_Notas[[#This Row],[MÊS_VENC]],BRF_MÊS_NOTA[MÊS],0)),"")</f>
        <v>5</v>
      </c>
      <c r="S567" s="1" t="str">
        <f>IF(BRF_Boleto_Notas[[#This Row],[PAGO DIA]]="","",TEXT(BRF_Boleto_Notas[[#This Row],[PAGO DIA]],"AAAA"))</f>
        <v>2022</v>
      </c>
      <c r="T567" s="1" t="str">
        <f>UPPER(TEXT(BRF_Boleto_Notas[[#This Row],[PAGO DIA]],"MMM"))</f>
        <v>MAI</v>
      </c>
    </row>
    <row r="568" spans="1:20" x14ac:dyDescent="0.2">
      <c r="A568" s="3">
        <v>44678</v>
      </c>
      <c r="B568" s="1" t="s">
        <v>1534</v>
      </c>
      <c r="C568" s="1" t="s">
        <v>2011</v>
      </c>
      <c r="D568" s="1" t="s">
        <v>1531</v>
      </c>
      <c r="E568" s="1" t="s">
        <v>85</v>
      </c>
      <c r="F568" s="3">
        <v>44698</v>
      </c>
      <c r="G568" s="1" t="s">
        <v>2022</v>
      </c>
      <c r="H568" s="1">
        <v>657</v>
      </c>
      <c r="I568" s="4">
        <v>1800</v>
      </c>
      <c r="J568" s="1" t="s">
        <v>224</v>
      </c>
      <c r="K568" s="3">
        <v>44698</v>
      </c>
      <c r="L568" s="1" t="s">
        <v>1338</v>
      </c>
      <c r="M568" s="1" t="str">
        <f>TEXT(BRF_Boleto_Notas[[#This Row],[DATA ]],"AAAA")</f>
        <v>2022</v>
      </c>
      <c r="N568" s="1" t="str">
        <f>UPPER(TEXT(BRF_Boleto_Notas[[#This Row],[DATA ]],"MMM"))</f>
        <v>ABR</v>
      </c>
      <c r="O568" s="1" t="str">
        <f>TEXT(BRF_Boleto_Notas[[#This Row],[DATA VENCIMENTO]],"AAAA")</f>
        <v>2022</v>
      </c>
      <c r="P568" s="1" t="str">
        <f>UPPER(TEXT(BRF_Boleto_Notas[[#This Row],[DATA VENCIMENTO]],"MMM"))</f>
        <v>MAI</v>
      </c>
      <c r="Q568" s="1" t="str">
        <f>IFERROR(INDEX(BRF_TIPO_SERV[DESCRIÇAO],MATCH(BRF_Boleto_Notas[[#This Row],[CAT]],BRF_TIPO_SERV[TIPOS DE SERV.],0)),"")</f>
        <v>FRETE EXTRAS</v>
      </c>
      <c r="R568" s="1">
        <f>IFERROR(INDEX(BRF_MÊS_NOTA[NUN_MÊS],MATCH(BRF_Boleto_Notas[[#This Row],[MÊS_VENC]],BRF_MÊS_NOTA[MÊS],0)),"")</f>
        <v>5</v>
      </c>
      <c r="S568" s="1" t="str">
        <f>IF(BRF_Boleto_Notas[[#This Row],[PAGO DIA]]="","",TEXT(BRF_Boleto_Notas[[#This Row],[PAGO DIA]],"AAAA"))</f>
        <v>2022</v>
      </c>
      <c r="T568" s="1" t="str">
        <f>UPPER(TEXT(BRF_Boleto_Notas[[#This Row],[PAGO DIA]],"MMM"))</f>
        <v>MAI</v>
      </c>
    </row>
    <row r="569" spans="1:20" x14ac:dyDescent="0.2">
      <c r="A569" s="3">
        <v>44678</v>
      </c>
      <c r="B569" s="1" t="s">
        <v>1529</v>
      </c>
      <c r="C569" s="1" t="s">
        <v>3327</v>
      </c>
      <c r="D569" s="1" t="s">
        <v>1531</v>
      </c>
      <c r="E569" s="1" t="s">
        <v>114</v>
      </c>
      <c r="F569" s="3">
        <v>44699</v>
      </c>
      <c r="G569" s="1" t="s">
        <v>2023</v>
      </c>
      <c r="H569" s="1">
        <v>658</v>
      </c>
      <c r="I569" s="4">
        <v>3500</v>
      </c>
      <c r="J569" s="1" t="s">
        <v>224</v>
      </c>
      <c r="K569" s="3">
        <v>44699</v>
      </c>
      <c r="L569" s="1" t="s">
        <v>1338</v>
      </c>
      <c r="M569" s="1" t="str">
        <f>TEXT(BRF_Boleto_Notas[[#This Row],[DATA ]],"AAAA")</f>
        <v>2022</v>
      </c>
      <c r="N569" s="1" t="str">
        <f>UPPER(TEXT(BRF_Boleto_Notas[[#This Row],[DATA ]],"MMM"))</f>
        <v>ABR</v>
      </c>
      <c r="O569" s="1" t="str">
        <f>TEXT(BRF_Boleto_Notas[[#This Row],[DATA VENCIMENTO]],"AAAA")</f>
        <v>2022</v>
      </c>
      <c r="P569" s="1" t="str">
        <f>UPPER(TEXT(BRF_Boleto_Notas[[#This Row],[DATA VENCIMENTO]],"MMM"))</f>
        <v>MAI</v>
      </c>
      <c r="Q569" s="1" t="str">
        <f>IFERROR(INDEX(BRF_TIPO_SERV[DESCRIÇAO],MATCH(BRF_Boleto_Notas[[#This Row],[CAT]],BRF_TIPO_SERV[TIPOS DE SERV.],0)),"")</f>
        <v>VIAGEM</v>
      </c>
      <c r="R569" s="1">
        <f>IFERROR(INDEX(BRF_MÊS_NOTA[NUN_MÊS],MATCH(BRF_Boleto_Notas[[#This Row],[MÊS_VENC]],BRF_MÊS_NOTA[MÊS],0)),"")</f>
        <v>5</v>
      </c>
      <c r="S569" s="1" t="str">
        <f>IF(BRF_Boleto_Notas[[#This Row],[PAGO DIA]]="","",TEXT(BRF_Boleto_Notas[[#This Row],[PAGO DIA]],"AAAA"))</f>
        <v>2022</v>
      </c>
      <c r="T569" s="1" t="str">
        <f>UPPER(TEXT(BRF_Boleto_Notas[[#This Row],[PAGO DIA]],"MMM"))</f>
        <v>MAI</v>
      </c>
    </row>
    <row r="570" spans="1:20" x14ac:dyDescent="0.2">
      <c r="A570" s="3">
        <v>44678</v>
      </c>
      <c r="B570" s="1" t="s">
        <v>1534</v>
      </c>
      <c r="C570" s="1" t="s">
        <v>2468</v>
      </c>
      <c r="D570" s="1" t="s">
        <v>1531</v>
      </c>
      <c r="E570" s="1" t="s">
        <v>85</v>
      </c>
      <c r="F570" s="3">
        <v>44699</v>
      </c>
      <c r="G570" s="1" t="s">
        <v>2025</v>
      </c>
      <c r="H570" s="1">
        <v>659</v>
      </c>
      <c r="I570" s="4">
        <v>2100</v>
      </c>
      <c r="J570" s="1" t="s">
        <v>224</v>
      </c>
      <c r="K570" s="3">
        <v>44699</v>
      </c>
      <c r="L570" s="1" t="s">
        <v>1338</v>
      </c>
      <c r="M570" s="1" t="str">
        <f>TEXT(BRF_Boleto_Notas[[#This Row],[DATA ]],"AAAA")</f>
        <v>2022</v>
      </c>
      <c r="N570" s="1" t="str">
        <f>UPPER(TEXT(BRF_Boleto_Notas[[#This Row],[DATA ]],"MMM"))</f>
        <v>ABR</v>
      </c>
      <c r="O570" s="1" t="str">
        <f>TEXT(BRF_Boleto_Notas[[#This Row],[DATA VENCIMENTO]],"AAAA")</f>
        <v>2022</v>
      </c>
      <c r="P570" s="1" t="str">
        <f>UPPER(TEXT(BRF_Boleto_Notas[[#This Row],[DATA VENCIMENTO]],"MMM"))</f>
        <v>MAI</v>
      </c>
      <c r="Q570" s="1" t="str">
        <f>IFERROR(INDEX(BRF_TIPO_SERV[DESCRIÇAO],MATCH(BRF_Boleto_Notas[[#This Row],[CAT]],BRF_TIPO_SERV[TIPOS DE SERV.],0)),"")</f>
        <v>FRETE EXTRAS</v>
      </c>
      <c r="R570" s="1">
        <f>IFERROR(INDEX(BRF_MÊS_NOTA[NUN_MÊS],MATCH(BRF_Boleto_Notas[[#This Row],[MÊS_VENC]],BRF_MÊS_NOTA[MÊS],0)),"")</f>
        <v>5</v>
      </c>
      <c r="S570" s="1" t="str">
        <f>IF(BRF_Boleto_Notas[[#This Row],[PAGO DIA]]="","",TEXT(BRF_Boleto_Notas[[#This Row],[PAGO DIA]],"AAAA"))</f>
        <v>2022</v>
      </c>
      <c r="T570" s="1" t="str">
        <f>UPPER(TEXT(BRF_Boleto_Notas[[#This Row],[PAGO DIA]],"MMM"))</f>
        <v>MAI</v>
      </c>
    </row>
    <row r="571" spans="1:20" x14ac:dyDescent="0.2">
      <c r="A571" s="3">
        <v>44679</v>
      </c>
      <c r="B571" s="1" t="s">
        <v>1534</v>
      </c>
      <c r="C571" s="1" t="s">
        <v>1988</v>
      </c>
      <c r="D571" s="1" t="s">
        <v>1531</v>
      </c>
      <c r="E571" s="1" t="s">
        <v>85</v>
      </c>
      <c r="F571" s="3">
        <v>44699</v>
      </c>
      <c r="G571" s="1" t="s">
        <v>2027</v>
      </c>
      <c r="H571" s="1">
        <v>660</v>
      </c>
      <c r="I571" s="4">
        <v>800</v>
      </c>
      <c r="J571" s="1" t="s">
        <v>224</v>
      </c>
      <c r="K571" s="3">
        <v>44699</v>
      </c>
      <c r="L571" s="1" t="s">
        <v>1338</v>
      </c>
      <c r="M571" s="1" t="str">
        <f>TEXT(BRF_Boleto_Notas[[#This Row],[DATA ]],"AAAA")</f>
        <v>2022</v>
      </c>
      <c r="N571" s="1" t="str">
        <f>UPPER(TEXT(BRF_Boleto_Notas[[#This Row],[DATA ]],"MMM"))</f>
        <v>ABR</v>
      </c>
      <c r="O571" s="1" t="str">
        <f>TEXT(BRF_Boleto_Notas[[#This Row],[DATA VENCIMENTO]],"AAAA")</f>
        <v>2022</v>
      </c>
      <c r="P571" s="1" t="str">
        <f>UPPER(TEXT(BRF_Boleto_Notas[[#This Row],[DATA VENCIMENTO]],"MMM"))</f>
        <v>MAI</v>
      </c>
      <c r="Q571" s="1" t="str">
        <f>IFERROR(INDEX(BRF_TIPO_SERV[DESCRIÇAO],MATCH(BRF_Boleto_Notas[[#This Row],[CAT]],BRF_TIPO_SERV[TIPOS DE SERV.],0)),"")</f>
        <v>FRETE EXTRAS</v>
      </c>
      <c r="R571" s="1">
        <f>IFERROR(INDEX(BRF_MÊS_NOTA[NUN_MÊS],MATCH(BRF_Boleto_Notas[[#This Row],[MÊS_VENC]],BRF_MÊS_NOTA[MÊS],0)),"")</f>
        <v>5</v>
      </c>
      <c r="S571" s="1" t="str">
        <f>IF(BRF_Boleto_Notas[[#This Row],[PAGO DIA]]="","",TEXT(BRF_Boleto_Notas[[#This Row],[PAGO DIA]],"AAAA"))</f>
        <v>2022</v>
      </c>
      <c r="T571" s="1" t="str">
        <f>UPPER(TEXT(BRF_Boleto_Notas[[#This Row],[PAGO DIA]],"MMM"))</f>
        <v>MAI</v>
      </c>
    </row>
    <row r="572" spans="1:20" x14ac:dyDescent="0.2">
      <c r="A572" s="3">
        <v>44679</v>
      </c>
      <c r="B572" s="1" t="s">
        <v>1534</v>
      </c>
      <c r="C572" s="1" t="s">
        <v>3333</v>
      </c>
      <c r="D572" s="1" t="s">
        <v>1531</v>
      </c>
      <c r="E572" s="1" t="s">
        <v>85</v>
      </c>
      <c r="F572" s="3">
        <v>44699</v>
      </c>
      <c r="G572" s="1" t="s">
        <v>2029</v>
      </c>
      <c r="H572" s="1">
        <v>661</v>
      </c>
      <c r="I572" s="4">
        <v>900</v>
      </c>
      <c r="J572" s="1" t="s">
        <v>224</v>
      </c>
      <c r="K572" s="3">
        <v>44699</v>
      </c>
      <c r="L572" s="1" t="s">
        <v>1338</v>
      </c>
      <c r="M572" s="1" t="str">
        <f>TEXT(BRF_Boleto_Notas[[#This Row],[DATA ]],"AAAA")</f>
        <v>2022</v>
      </c>
      <c r="N572" s="1" t="str">
        <f>UPPER(TEXT(BRF_Boleto_Notas[[#This Row],[DATA ]],"MMM"))</f>
        <v>ABR</v>
      </c>
      <c r="O572" s="1" t="str">
        <f>TEXT(BRF_Boleto_Notas[[#This Row],[DATA VENCIMENTO]],"AAAA")</f>
        <v>2022</v>
      </c>
      <c r="P572" s="1" t="str">
        <f>UPPER(TEXT(BRF_Boleto_Notas[[#This Row],[DATA VENCIMENTO]],"MMM"))</f>
        <v>MAI</v>
      </c>
      <c r="Q572" s="1" t="str">
        <f>IFERROR(INDEX(BRF_TIPO_SERV[DESCRIÇAO],MATCH(BRF_Boleto_Notas[[#This Row],[CAT]],BRF_TIPO_SERV[TIPOS DE SERV.],0)),"")</f>
        <v>FRETE EXTRAS</v>
      </c>
      <c r="R572" s="1">
        <f>IFERROR(INDEX(BRF_MÊS_NOTA[NUN_MÊS],MATCH(BRF_Boleto_Notas[[#This Row],[MÊS_VENC]],BRF_MÊS_NOTA[MÊS],0)),"")</f>
        <v>5</v>
      </c>
      <c r="S572" s="1" t="str">
        <f>IF(BRF_Boleto_Notas[[#This Row],[PAGO DIA]]="","",TEXT(BRF_Boleto_Notas[[#This Row],[PAGO DIA]],"AAAA"))</f>
        <v>2022</v>
      </c>
      <c r="T572" s="1" t="str">
        <f>UPPER(TEXT(BRF_Boleto_Notas[[#This Row],[PAGO DIA]],"MMM"))</f>
        <v>MAI</v>
      </c>
    </row>
    <row r="573" spans="1:20" x14ac:dyDescent="0.2">
      <c r="A573" s="3">
        <v>44680</v>
      </c>
      <c r="B573" s="1" t="s">
        <v>1529</v>
      </c>
      <c r="C573" s="1" t="s">
        <v>1869</v>
      </c>
      <c r="D573" s="1" t="s">
        <v>1531</v>
      </c>
      <c r="E573" s="1" t="s">
        <v>85</v>
      </c>
      <c r="F573" s="3">
        <v>44700</v>
      </c>
      <c r="G573" s="1" t="s">
        <v>2030</v>
      </c>
      <c r="H573" s="1">
        <v>662</v>
      </c>
      <c r="I573" s="4">
        <v>2800</v>
      </c>
      <c r="J573" s="1" t="s">
        <v>224</v>
      </c>
      <c r="K573" s="3">
        <v>44700</v>
      </c>
      <c r="L573" s="1" t="s">
        <v>1338</v>
      </c>
      <c r="M573" s="1" t="str">
        <f>TEXT(BRF_Boleto_Notas[[#This Row],[DATA ]],"AAAA")</f>
        <v>2022</v>
      </c>
      <c r="N573" s="1" t="str">
        <f>UPPER(TEXT(BRF_Boleto_Notas[[#This Row],[DATA ]],"MMM"))</f>
        <v>ABR</v>
      </c>
      <c r="O573" s="1" t="str">
        <f>TEXT(BRF_Boleto_Notas[[#This Row],[DATA VENCIMENTO]],"AAAA")</f>
        <v>2022</v>
      </c>
      <c r="P573" s="1" t="str">
        <f>UPPER(TEXT(BRF_Boleto_Notas[[#This Row],[DATA VENCIMENTO]],"MMM"))</f>
        <v>MAI</v>
      </c>
      <c r="Q573" s="1" t="str">
        <f>IFERROR(INDEX(BRF_TIPO_SERV[DESCRIÇAO],MATCH(BRF_Boleto_Notas[[#This Row],[CAT]],BRF_TIPO_SERV[TIPOS DE SERV.],0)),"")</f>
        <v>VIAGEM</v>
      </c>
      <c r="R573" s="1">
        <f>IFERROR(INDEX(BRF_MÊS_NOTA[NUN_MÊS],MATCH(BRF_Boleto_Notas[[#This Row],[MÊS_VENC]],BRF_MÊS_NOTA[MÊS],0)),"")</f>
        <v>5</v>
      </c>
      <c r="S573" s="1" t="str">
        <f>IF(BRF_Boleto_Notas[[#This Row],[PAGO DIA]]="","",TEXT(BRF_Boleto_Notas[[#This Row],[PAGO DIA]],"AAAA"))</f>
        <v>2022</v>
      </c>
      <c r="T573" s="1" t="str">
        <f>UPPER(TEXT(BRF_Boleto_Notas[[#This Row],[PAGO DIA]],"MMM"))</f>
        <v>MAI</v>
      </c>
    </row>
    <row r="574" spans="1:20" x14ac:dyDescent="0.2">
      <c r="A574" s="3">
        <v>44680</v>
      </c>
      <c r="B574" s="1" t="s">
        <v>1534</v>
      </c>
      <c r="C574" s="1" t="s">
        <v>1706</v>
      </c>
      <c r="D574" s="1" t="s">
        <v>1531</v>
      </c>
      <c r="E574" s="1" t="s">
        <v>85</v>
      </c>
      <c r="F574" s="3">
        <v>44700</v>
      </c>
      <c r="G574" s="1" t="s">
        <v>2031</v>
      </c>
      <c r="H574" s="1">
        <v>663</v>
      </c>
      <c r="I574" s="4">
        <v>500</v>
      </c>
      <c r="J574" s="1" t="s">
        <v>224</v>
      </c>
      <c r="K574" s="3">
        <v>44700</v>
      </c>
      <c r="L574" s="1" t="s">
        <v>1338</v>
      </c>
      <c r="M574" s="1" t="str">
        <f>TEXT(BRF_Boleto_Notas[[#This Row],[DATA ]],"AAAA")</f>
        <v>2022</v>
      </c>
      <c r="N574" s="1" t="str">
        <f>UPPER(TEXT(BRF_Boleto_Notas[[#This Row],[DATA ]],"MMM"))</f>
        <v>ABR</v>
      </c>
      <c r="O574" s="1" t="str">
        <f>TEXT(BRF_Boleto_Notas[[#This Row],[DATA VENCIMENTO]],"AAAA")</f>
        <v>2022</v>
      </c>
      <c r="P574" s="1" t="str">
        <f>UPPER(TEXT(BRF_Boleto_Notas[[#This Row],[DATA VENCIMENTO]],"MMM"))</f>
        <v>MAI</v>
      </c>
      <c r="Q574" s="1" t="str">
        <f>IFERROR(INDEX(BRF_TIPO_SERV[DESCRIÇAO],MATCH(BRF_Boleto_Notas[[#This Row],[CAT]],BRF_TIPO_SERV[TIPOS DE SERV.],0)),"")</f>
        <v>FRETE EXTRAS</v>
      </c>
      <c r="R574" s="1">
        <f>IFERROR(INDEX(BRF_MÊS_NOTA[NUN_MÊS],MATCH(BRF_Boleto_Notas[[#This Row],[MÊS_VENC]],BRF_MÊS_NOTA[MÊS],0)),"")</f>
        <v>5</v>
      </c>
      <c r="S574" s="1" t="str">
        <f>IF(BRF_Boleto_Notas[[#This Row],[PAGO DIA]]="","",TEXT(BRF_Boleto_Notas[[#This Row],[PAGO DIA]],"AAAA"))</f>
        <v>2022</v>
      </c>
      <c r="T574" s="1" t="str">
        <f>UPPER(TEXT(BRF_Boleto_Notas[[#This Row],[PAGO DIA]],"MMM"))</f>
        <v>MAI</v>
      </c>
    </row>
    <row r="575" spans="1:20" x14ac:dyDescent="0.2">
      <c r="A575" s="3">
        <v>44680</v>
      </c>
      <c r="B575" s="1" t="s">
        <v>1529</v>
      </c>
      <c r="C575" s="1" t="s">
        <v>2016</v>
      </c>
      <c r="D575" s="1" t="s">
        <v>1531</v>
      </c>
      <c r="E575" s="1" t="s">
        <v>85</v>
      </c>
      <c r="F575" s="3">
        <v>44700</v>
      </c>
      <c r="G575" s="1" t="s">
        <v>2032</v>
      </c>
      <c r="H575" s="1">
        <v>664</v>
      </c>
      <c r="I575" s="4">
        <v>2800</v>
      </c>
      <c r="J575" s="1" t="s">
        <v>224</v>
      </c>
      <c r="K575" s="3">
        <v>44700</v>
      </c>
      <c r="L575" s="1" t="s">
        <v>1338</v>
      </c>
      <c r="M575" s="1" t="str">
        <f>TEXT(BRF_Boleto_Notas[[#This Row],[DATA ]],"AAAA")</f>
        <v>2022</v>
      </c>
      <c r="N575" s="1" t="str">
        <f>UPPER(TEXT(BRF_Boleto_Notas[[#This Row],[DATA ]],"MMM"))</f>
        <v>ABR</v>
      </c>
      <c r="O575" s="1" t="str">
        <f>TEXT(BRF_Boleto_Notas[[#This Row],[DATA VENCIMENTO]],"AAAA")</f>
        <v>2022</v>
      </c>
      <c r="P575" s="1" t="str">
        <f>UPPER(TEXT(BRF_Boleto_Notas[[#This Row],[DATA VENCIMENTO]],"MMM"))</f>
        <v>MAI</v>
      </c>
      <c r="Q575" s="1" t="str">
        <f>IFERROR(INDEX(BRF_TIPO_SERV[DESCRIÇAO],MATCH(BRF_Boleto_Notas[[#This Row],[CAT]],BRF_TIPO_SERV[TIPOS DE SERV.],0)),"")</f>
        <v>VIAGEM</v>
      </c>
      <c r="R575" s="1">
        <f>IFERROR(INDEX(BRF_MÊS_NOTA[NUN_MÊS],MATCH(BRF_Boleto_Notas[[#This Row],[MÊS_VENC]],BRF_MÊS_NOTA[MÊS],0)),"")</f>
        <v>5</v>
      </c>
      <c r="S575" s="1" t="str">
        <f>IF(BRF_Boleto_Notas[[#This Row],[PAGO DIA]]="","",TEXT(BRF_Boleto_Notas[[#This Row],[PAGO DIA]],"AAAA"))</f>
        <v>2022</v>
      </c>
      <c r="T575" s="1" t="str">
        <f>UPPER(TEXT(BRF_Boleto_Notas[[#This Row],[PAGO DIA]],"MMM"))</f>
        <v>MAI</v>
      </c>
    </row>
    <row r="576" spans="1:20" x14ac:dyDescent="0.2">
      <c r="A576" s="3">
        <v>44681</v>
      </c>
      <c r="B576" s="1" t="s">
        <v>1534</v>
      </c>
      <c r="C576" s="1" t="s">
        <v>2033</v>
      </c>
      <c r="D576" s="1" t="s">
        <v>1531</v>
      </c>
      <c r="E576" s="1" t="s">
        <v>85</v>
      </c>
      <c r="F576" s="3">
        <v>44704</v>
      </c>
      <c r="G576" s="1" t="s">
        <v>2034</v>
      </c>
      <c r="H576" s="1">
        <v>670</v>
      </c>
      <c r="I576" s="4">
        <v>300</v>
      </c>
      <c r="J576" s="1" t="s">
        <v>224</v>
      </c>
      <c r="K576" s="3">
        <v>44704</v>
      </c>
      <c r="L576" s="1" t="s">
        <v>1338</v>
      </c>
      <c r="M576" s="1" t="str">
        <f>TEXT(BRF_Boleto_Notas[[#This Row],[DATA ]],"AAAA")</f>
        <v>2022</v>
      </c>
      <c r="N576" s="1" t="str">
        <f>UPPER(TEXT(BRF_Boleto_Notas[[#This Row],[DATA ]],"MMM"))</f>
        <v>ABR</v>
      </c>
      <c r="O576" s="1" t="str">
        <f>TEXT(BRF_Boleto_Notas[[#This Row],[DATA VENCIMENTO]],"AAAA")</f>
        <v>2022</v>
      </c>
      <c r="P576" s="1" t="str">
        <f>UPPER(TEXT(BRF_Boleto_Notas[[#This Row],[DATA VENCIMENTO]],"MMM"))</f>
        <v>MAI</v>
      </c>
      <c r="Q576" s="1" t="str">
        <f>IFERROR(INDEX(BRF_TIPO_SERV[DESCRIÇAO],MATCH(BRF_Boleto_Notas[[#This Row],[CAT]],BRF_TIPO_SERV[TIPOS DE SERV.],0)),"")</f>
        <v>FRETE EXTRAS</v>
      </c>
      <c r="R576" s="1">
        <f>IFERROR(INDEX(BRF_MÊS_NOTA[NUN_MÊS],MATCH(BRF_Boleto_Notas[[#This Row],[MÊS_VENC]],BRF_MÊS_NOTA[MÊS],0)),"")</f>
        <v>5</v>
      </c>
      <c r="S576" s="1" t="str">
        <f>IF(BRF_Boleto_Notas[[#This Row],[PAGO DIA]]="","",TEXT(BRF_Boleto_Notas[[#This Row],[PAGO DIA]],"AAAA"))</f>
        <v>2022</v>
      </c>
      <c r="T576" s="1" t="str">
        <f>UPPER(TEXT(BRF_Boleto_Notas[[#This Row],[PAGO DIA]],"MMM"))</f>
        <v>MAI</v>
      </c>
    </row>
    <row r="577" spans="1:20" x14ac:dyDescent="0.2">
      <c r="A577" s="3">
        <v>44681</v>
      </c>
      <c r="B577" s="1" t="s">
        <v>1534</v>
      </c>
      <c r="C577" s="1" t="s">
        <v>2035</v>
      </c>
      <c r="D577" s="1" t="s">
        <v>1531</v>
      </c>
      <c r="E577" s="1" t="s">
        <v>85</v>
      </c>
      <c r="F577" s="3">
        <v>44701</v>
      </c>
      <c r="G577" s="1" t="s">
        <v>2036</v>
      </c>
      <c r="H577" s="1">
        <v>666</v>
      </c>
      <c r="I577" s="4">
        <v>800</v>
      </c>
      <c r="J577" s="1" t="s">
        <v>224</v>
      </c>
      <c r="K577" s="3">
        <v>44701</v>
      </c>
      <c r="L577" s="1" t="s">
        <v>1338</v>
      </c>
      <c r="M577" s="1" t="str">
        <f>TEXT(BRF_Boleto_Notas[[#This Row],[DATA ]],"AAAA")</f>
        <v>2022</v>
      </c>
      <c r="N577" s="1" t="str">
        <f>UPPER(TEXT(BRF_Boleto_Notas[[#This Row],[DATA ]],"MMM"))</f>
        <v>ABR</v>
      </c>
      <c r="O577" s="1" t="str">
        <f>TEXT(BRF_Boleto_Notas[[#This Row],[DATA VENCIMENTO]],"AAAA")</f>
        <v>2022</v>
      </c>
      <c r="P577" s="1" t="str">
        <f>UPPER(TEXT(BRF_Boleto_Notas[[#This Row],[DATA VENCIMENTO]],"MMM"))</f>
        <v>MAI</v>
      </c>
      <c r="Q577" s="1" t="str">
        <f>IFERROR(INDEX(BRF_TIPO_SERV[DESCRIÇAO],MATCH(BRF_Boleto_Notas[[#This Row],[CAT]],BRF_TIPO_SERV[TIPOS DE SERV.],0)),"")</f>
        <v>FRETE EXTRAS</v>
      </c>
      <c r="R577" s="1">
        <f>IFERROR(INDEX(BRF_MÊS_NOTA[NUN_MÊS],MATCH(BRF_Boleto_Notas[[#This Row],[MÊS_VENC]],BRF_MÊS_NOTA[MÊS],0)),"")</f>
        <v>5</v>
      </c>
      <c r="S577" s="1" t="str">
        <f>IF(BRF_Boleto_Notas[[#This Row],[PAGO DIA]]="","",TEXT(BRF_Boleto_Notas[[#This Row],[PAGO DIA]],"AAAA"))</f>
        <v>2022</v>
      </c>
      <c r="T577" s="1" t="str">
        <f>UPPER(TEXT(BRF_Boleto_Notas[[#This Row],[PAGO DIA]],"MMM"))</f>
        <v>MAI</v>
      </c>
    </row>
    <row r="578" spans="1:20" x14ac:dyDescent="0.2">
      <c r="A578" s="3">
        <v>44681</v>
      </c>
      <c r="B578" s="1" t="s">
        <v>1534</v>
      </c>
      <c r="C578" s="1" t="s">
        <v>2037</v>
      </c>
      <c r="D578" s="1" t="s">
        <v>1531</v>
      </c>
      <c r="E578" s="1" t="s">
        <v>85</v>
      </c>
      <c r="F578" s="3">
        <v>44701</v>
      </c>
      <c r="G578" s="1" t="s">
        <v>2038</v>
      </c>
      <c r="H578" s="1">
        <v>667</v>
      </c>
      <c r="I578" s="4">
        <v>1500</v>
      </c>
      <c r="J578" s="1" t="s">
        <v>224</v>
      </c>
      <c r="K578" s="3">
        <v>44701</v>
      </c>
      <c r="L578" s="1" t="s">
        <v>1338</v>
      </c>
      <c r="M578" s="1" t="str">
        <f>TEXT(BRF_Boleto_Notas[[#This Row],[DATA ]],"AAAA")</f>
        <v>2022</v>
      </c>
      <c r="N578" s="1" t="str">
        <f>UPPER(TEXT(BRF_Boleto_Notas[[#This Row],[DATA ]],"MMM"))</f>
        <v>ABR</v>
      </c>
      <c r="O578" s="1" t="str">
        <f>TEXT(BRF_Boleto_Notas[[#This Row],[DATA VENCIMENTO]],"AAAA")</f>
        <v>2022</v>
      </c>
      <c r="P578" s="1" t="str">
        <f>UPPER(TEXT(BRF_Boleto_Notas[[#This Row],[DATA VENCIMENTO]],"MMM"))</f>
        <v>MAI</v>
      </c>
      <c r="Q578" s="1" t="str">
        <f>IFERROR(INDEX(BRF_TIPO_SERV[DESCRIÇAO],MATCH(BRF_Boleto_Notas[[#This Row],[CAT]],BRF_TIPO_SERV[TIPOS DE SERV.],0)),"")</f>
        <v>FRETE EXTRAS</v>
      </c>
      <c r="R578" s="1">
        <f>IFERROR(INDEX(BRF_MÊS_NOTA[NUN_MÊS],MATCH(BRF_Boleto_Notas[[#This Row],[MÊS_VENC]],BRF_MÊS_NOTA[MÊS],0)),"")</f>
        <v>5</v>
      </c>
      <c r="S578" s="1" t="str">
        <f>IF(BRF_Boleto_Notas[[#This Row],[PAGO DIA]]="","",TEXT(BRF_Boleto_Notas[[#This Row],[PAGO DIA]],"AAAA"))</f>
        <v>2022</v>
      </c>
      <c r="T578" s="1" t="str">
        <f>UPPER(TEXT(BRF_Boleto_Notas[[#This Row],[PAGO DIA]],"MMM"))</f>
        <v>MAI</v>
      </c>
    </row>
    <row r="579" spans="1:20" x14ac:dyDescent="0.2">
      <c r="A579" s="3">
        <v>44681</v>
      </c>
      <c r="B579" s="1" t="s">
        <v>1534</v>
      </c>
      <c r="C579" s="1" t="s">
        <v>2039</v>
      </c>
      <c r="D579" s="1" t="s">
        <v>1531</v>
      </c>
      <c r="E579" s="1" t="s">
        <v>85</v>
      </c>
      <c r="F579" s="3">
        <v>44701</v>
      </c>
      <c r="G579" s="1" t="s">
        <v>2040</v>
      </c>
      <c r="H579" s="1">
        <v>668</v>
      </c>
      <c r="I579" s="4">
        <v>600</v>
      </c>
      <c r="J579" s="1" t="s">
        <v>224</v>
      </c>
      <c r="K579" s="3">
        <v>44701</v>
      </c>
      <c r="L579" s="1" t="s">
        <v>1338</v>
      </c>
      <c r="M579" s="1" t="str">
        <f>TEXT(BRF_Boleto_Notas[[#This Row],[DATA ]],"AAAA")</f>
        <v>2022</v>
      </c>
      <c r="N579" s="1" t="str">
        <f>UPPER(TEXT(BRF_Boleto_Notas[[#This Row],[DATA ]],"MMM"))</f>
        <v>ABR</v>
      </c>
      <c r="O579" s="1" t="str">
        <f>TEXT(BRF_Boleto_Notas[[#This Row],[DATA VENCIMENTO]],"AAAA")</f>
        <v>2022</v>
      </c>
      <c r="P579" s="1" t="str">
        <f>UPPER(TEXT(BRF_Boleto_Notas[[#This Row],[DATA VENCIMENTO]],"MMM"))</f>
        <v>MAI</v>
      </c>
      <c r="Q579" s="1" t="str">
        <f>IFERROR(INDEX(BRF_TIPO_SERV[DESCRIÇAO],MATCH(BRF_Boleto_Notas[[#This Row],[CAT]],BRF_TIPO_SERV[TIPOS DE SERV.],0)),"")</f>
        <v>FRETE EXTRAS</v>
      </c>
      <c r="R579" s="1">
        <f>IFERROR(INDEX(BRF_MÊS_NOTA[NUN_MÊS],MATCH(BRF_Boleto_Notas[[#This Row],[MÊS_VENC]],BRF_MÊS_NOTA[MÊS],0)),"")</f>
        <v>5</v>
      </c>
      <c r="S579" s="1" t="str">
        <f>IF(BRF_Boleto_Notas[[#This Row],[PAGO DIA]]="","",TEXT(BRF_Boleto_Notas[[#This Row],[PAGO DIA]],"AAAA"))</f>
        <v>2022</v>
      </c>
      <c r="T579" s="1" t="str">
        <f>UPPER(TEXT(BRF_Boleto_Notas[[#This Row],[PAGO DIA]],"MMM"))</f>
        <v>MAI</v>
      </c>
    </row>
    <row r="580" spans="1:20" x14ac:dyDescent="0.2">
      <c r="A580" s="3">
        <v>44681</v>
      </c>
      <c r="B580" s="1" t="s">
        <v>1534</v>
      </c>
      <c r="C580" s="1" t="s">
        <v>2041</v>
      </c>
      <c r="D580" s="1" t="s">
        <v>1531</v>
      </c>
      <c r="E580" s="1" t="s">
        <v>85</v>
      </c>
      <c r="F580" s="3">
        <v>44701</v>
      </c>
      <c r="G580" s="1" t="s">
        <v>2042</v>
      </c>
      <c r="H580" s="1">
        <v>669</v>
      </c>
      <c r="I580" s="4">
        <v>1200</v>
      </c>
      <c r="J580" s="1" t="s">
        <v>224</v>
      </c>
      <c r="K580" s="3">
        <v>44701</v>
      </c>
      <c r="L580" s="1" t="s">
        <v>1338</v>
      </c>
      <c r="M580" s="1" t="str">
        <f>TEXT(BRF_Boleto_Notas[[#This Row],[DATA ]],"AAAA")</f>
        <v>2022</v>
      </c>
      <c r="N580" s="1" t="str">
        <f>UPPER(TEXT(BRF_Boleto_Notas[[#This Row],[DATA ]],"MMM"))</f>
        <v>ABR</v>
      </c>
      <c r="O580" s="1" t="str">
        <f>TEXT(BRF_Boleto_Notas[[#This Row],[DATA VENCIMENTO]],"AAAA")</f>
        <v>2022</v>
      </c>
      <c r="P580" s="1" t="str">
        <f>UPPER(TEXT(BRF_Boleto_Notas[[#This Row],[DATA VENCIMENTO]],"MMM"))</f>
        <v>MAI</v>
      </c>
      <c r="Q580" s="1" t="str">
        <f>IFERROR(INDEX(BRF_TIPO_SERV[DESCRIÇAO],MATCH(BRF_Boleto_Notas[[#This Row],[CAT]],BRF_TIPO_SERV[TIPOS DE SERV.],0)),"")</f>
        <v>FRETE EXTRAS</v>
      </c>
      <c r="R580" s="1">
        <f>IFERROR(INDEX(BRF_MÊS_NOTA[NUN_MÊS],MATCH(BRF_Boleto_Notas[[#This Row],[MÊS_VENC]],BRF_MÊS_NOTA[MÊS],0)),"")</f>
        <v>5</v>
      </c>
      <c r="S580" s="1" t="str">
        <f>IF(BRF_Boleto_Notas[[#This Row],[PAGO DIA]]="","",TEXT(BRF_Boleto_Notas[[#This Row],[PAGO DIA]],"AAAA"))</f>
        <v>2022</v>
      </c>
      <c r="T580" s="1" t="str">
        <f>UPPER(TEXT(BRF_Boleto_Notas[[#This Row],[PAGO DIA]],"MMM"))</f>
        <v>MAI</v>
      </c>
    </row>
    <row r="581" spans="1:20" x14ac:dyDescent="0.2">
      <c r="A581" s="3">
        <v>44683</v>
      </c>
      <c r="B581" s="1" t="s">
        <v>1529</v>
      </c>
      <c r="C581" s="1" t="s">
        <v>2101</v>
      </c>
      <c r="D581" s="1" t="s">
        <v>1531</v>
      </c>
      <c r="E581" s="1" t="s">
        <v>94</v>
      </c>
      <c r="F581" s="3">
        <v>44704</v>
      </c>
      <c r="G581" s="1" t="s">
        <v>2043</v>
      </c>
      <c r="H581" s="1">
        <v>671</v>
      </c>
      <c r="I581" s="4">
        <v>3500</v>
      </c>
      <c r="J581" s="1" t="s">
        <v>224</v>
      </c>
      <c r="K581" s="3">
        <v>44720</v>
      </c>
      <c r="L581" s="1" t="s">
        <v>1338</v>
      </c>
      <c r="M581" s="1" t="str">
        <f>TEXT(BRF_Boleto_Notas[[#This Row],[DATA ]],"AAAA")</f>
        <v>2022</v>
      </c>
      <c r="N581" s="1" t="str">
        <f>UPPER(TEXT(BRF_Boleto_Notas[[#This Row],[DATA ]],"MMM"))</f>
        <v>MAI</v>
      </c>
      <c r="O581" s="1" t="str">
        <f>TEXT(BRF_Boleto_Notas[[#This Row],[DATA VENCIMENTO]],"AAAA")</f>
        <v>2022</v>
      </c>
      <c r="P581" s="1" t="str">
        <f>UPPER(TEXT(BRF_Boleto_Notas[[#This Row],[DATA VENCIMENTO]],"MMM"))</f>
        <v>MAI</v>
      </c>
      <c r="Q581" s="1" t="str">
        <f>IFERROR(INDEX(BRF_TIPO_SERV[DESCRIÇAO],MATCH(BRF_Boleto_Notas[[#This Row],[CAT]],BRF_TIPO_SERV[TIPOS DE SERV.],0)),"")</f>
        <v>VIAGEM</v>
      </c>
      <c r="R581" s="1">
        <f>IFERROR(INDEX(BRF_MÊS_NOTA[NUN_MÊS],MATCH(BRF_Boleto_Notas[[#This Row],[MÊS_VENC]],BRF_MÊS_NOTA[MÊS],0)),"")</f>
        <v>5</v>
      </c>
      <c r="S581" s="1" t="str">
        <f>IF(BRF_Boleto_Notas[[#This Row],[PAGO DIA]]="","",TEXT(BRF_Boleto_Notas[[#This Row],[PAGO DIA]],"AAAA"))</f>
        <v>2022</v>
      </c>
      <c r="T581" s="1" t="str">
        <f>UPPER(TEXT(BRF_Boleto_Notas[[#This Row],[PAGO DIA]],"MMM"))</f>
        <v>JUN</v>
      </c>
    </row>
    <row r="582" spans="1:20" x14ac:dyDescent="0.2">
      <c r="A582" s="3">
        <v>44684</v>
      </c>
      <c r="B582" s="1" t="s">
        <v>1534</v>
      </c>
      <c r="C582" s="1" t="s">
        <v>1706</v>
      </c>
      <c r="D582" s="1" t="s">
        <v>1531</v>
      </c>
      <c r="E582" s="1" t="s">
        <v>85</v>
      </c>
      <c r="F582" s="3">
        <v>44704</v>
      </c>
      <c r="G582" s="1" t="s">
        <v>2044</v>
      </c>
      <c r="H582" s="1">
        <v>672</v>
      </c>
      <c r="I582" s="4">
        <v>500</v>
      </c>
      <c r="J582" s="1" t="s">
        <v>224</v>
      </c>
      <c r="K582" s="3">
        <v>44704</v>
      </c>
      <c r="L582" s="1" t="s">
        <v>1338</v>
      </c>
      <c r="M582" s="1" t="str">
        <f>TEXT(BRF_Boleto_Notas[[#This Row],[DATA ]],"AAAA")</f>
        <v>2022</v>
      </c>
      <c r="N582" s="1" t="str">
        <f>UPPER(TEXT(BRF_Boleto_Notas[[#This Row],[DATA ]],"MMM"))</f>
        <v>MAI</v>
      </c>
      <c r="O582" s="1" t="str">
        <f>TEXT(BRF_Boleto_Notas[[#This Row],[DATA VENCIMENTO]],"AAAA")</f>
        <v>2022</v>
      </c>
      <c r="P582" s="1" t="str">
        <f>UPPER(TEXT(BRF_Boleto_Notas[[#This Row],[DATA VENCIMENTO]],"MMM"))</f>
        <v>MAI</v>
      </c>
      <c r="Q582" s="1" t="str">
        <f>IFERROR(INDEX(BRF_TIPO_SERV[DESCRIÇAO],MATCH(BRF_Boleto_Notas[[#This Row],[CAT]],BRF_TIPO_SERV[TIPOS DE SERV.],0)),"")</f>
        <v>FRETE EXTRAS</v>
      </c>
      <c r="R582" s="1">
        <f>IFERROR(INDEX(BRF_MÊS_NOTA[NUN_MÊS],MATCH(BRF_Boleto_Notas[[#This Row],[MÊS_VENC]],BRF_MÊS_NOTA[MÊS],0)),"")</f>
        <v>5</v>
      </c>
      <c r="S582" s="1" t="str">
        <f>IF(BRF_Boleto_Notas[[#This Row],[PAGO DIA]]="","",TEXT(BRF_Boleto_Notas[[#This Row],[PAGO DIA]],"AAAA"))</f>
        <v>2022</v>
      </c>
      <c r="T582" s="1" t="str">
        <f>UPPER(TEXT(BRF_Boleto_Notas[[#This Row],[PAGO DIA]],"MMM"))</f>
        <v>MAI</v>
      </c>
    </row>
    <row r="583" spans="1:20" x14ac:dyDescent="0.2">
      <c r="A583" s="3">
        <v>44684</v>
      </c>
      <c r="B583" s="1" t="s">
        <v>1534</v>
      </c>
      <c r="C583" s="1" t="s">
        <v>1680</v>
      </c>
      <c r="D583" s="1" t="s">
        <v>1531</v>
      </c>
      <c r="E583" s="1" t="s">
        <v>85</v>
      </c>
      <c r="F583" s="3">
        <v>44704</v>
      </c>
      <c r="G583" s="1" t="s">
        <v>2045</v>
      </c>
      <c r="H583" s="1">
        <v>673</v>
      </c>
      <c r="I583" s="4">
        <v>1100</v>
      </c>
      <c r="J583" s="1" t="s">
        <v>224</v>
      </c>
      <c r="K583" s="3">
        <v>44704</v>
      </c>
      <c r="L583" s="1" t="s">
        <v>1338</v>
      </c>
      <c r="M583" s="1" t="str">
        <f>TEXT(BRF_Boleto_Notas[[#This Row],[DATA ]],"AAAA")</f>
        <v>2022</v>
      </c>
      <c r="N583" s="1" t="str">
        <f>UPPER(TEXT(BRF_Boleto_Notas[[#This Row],[DATA ]],"MMM"))</f>
        <v>MAI</v>
      </c>
      <c r="O583" s="1" t="str">
        <f>TEXT(BRF_Boleto_Notas[[#This Row],[DATA VENCIMENTO]],"AAAA")</f>
        <v>2022</v>
      </c>
      <c r="P583" s="1" t="str">
        <f>UPPER(TEXT(BRF_Boleto_Notas[[#This Row],[DATA VENCIMENTO]],"MMM"))</f>
        <v>MAI</v>
      </c>
      <c r="Q583" s="1" t="str">
        <f>IFERROR(INDEX(BRF_TIPO_SERV[DESCRIÇAO],MATCH(BRF_Boleto_Notas[[#This Row],[CAT]],BRF_TIPO_SERV[TIPOS DE SERV.],0)),"")</f>
        <v>FRETE EXTRAS</v>
      </c>
      <c r="R583" s="1">
        <f>IFERROR(INDEX(BRF_MÊS_NOTA[NUN_MÊS],MATCH(BRF_Boleto_Notas[[#This Row],[MÊS_VENC]],BRF_MÊS_NOTA[MÊS],0)),"")</f>
        <v>5</v>
      </c>
      <c r="S583" s="1" t="str">
        <f>IF(BRF_Boleto_Notas[[#This Row],[PAGO DIA]]="","",TEXT(BRF_Boleto_Notas[[#This Row],[PAGO DIA]],"AAAA"))</f>
        <v>2022</v>
      </c>
      <c r="T583" s="1" t="str">
        <f>UPPER(TEXT(BRF_Boleto_Notas[[#This Row],[PAGO DIA]],"MMM"))</f>
        <v>MAI</v>
      </c>
    </row>
    <row r="584" spans="1:20" x14ac:dyDescent="0.2">
      <c r="A584" s="3">
        <v>44684</v>
      </c>
      <c r="B584" s="1" t="s">
        <v>1534</v>
      </c>
      <c r="C584" s="1" t="s">
        <v>2046</v>
      </c>
      <c r="D584" s="1" t="s">
        <v>1531</v>
      </c>
      <c r="E584" s="1" t="s">
        <v>85</v>
      </c>
      <c r="F584" s="3">
        <v>44704</v>
      </c>
      <c r="G584" s="1" t="s">
        <v>2047</v>
      </c>
      <c r="H584" s="1">
        <v>674</v>
      </c>
      <c r="I584" s="4">
        <v>5600</v>
      </c>
      <c r="J584" s="1" t="s">
        <v>224</v>
      </c>
      <c r="K584" s="3">
        <v>44704</v>
      </c>
      <c r="L584" s="1" t="s">
        <v>1338</v>
      </c>
      <c r="M584" s="1" t="str">
        <f>TEXT(BRF_Boleto_Notas[[#This Row],[DATA ]],"AAAA")</f>
        <v>2022</v>
      </c>
      <c r="N584" s="1" t="str">
        <f>UPPER(TEXT(BRF_Boleto_Notas[[#This Row],[DATA ]],"MMM"))</f>
        <v>MAI</v>
      </c>
      <c r="O584" s="1" t="str">
        <f>TEXT(BRF_Boleto_Notas[[#This Row],[DATA VENCIMENTO]],"AAAA")</f>
        <v>2022</v>
      </c>
      <c r="P584" s="1" t="str">
        <f>UPPER(TEXT(BRF_Boleto_Notas[[#This Row],[DATA VENCIMENTO]],"MMM"))</f>
        <v>MAI</v>
      </c>
      <c r="Q584" s="1" t="str">
        <f>IFERROR(INDEX(BRF_TIPO_SERV[DESCRIÇAO],MATCH(BRF_Boleto_Notas[[#This Row],[CAT]],BRF_TIPO_SERV[TIPOS DE SERV.],0)),"")</f>
        <v>FRETE EXTRAS</v>
      </c>
      <c r="R584" s="1">
        <f>IFERROR(INDEX(BRF_MÊS_NOTA[NUN_MÊS],MATCH(BRF_Boleto_Notas[[#This Row],[MÊS_VENC]],BRF_MÊS_NOTA[MÊS],0)),"")</f>
        <v>5</v>
      </c>
      <c r="S584" s="1" t="str">
        <f>IF(BRF_Boleto_Notas[[#This Row],[PAGO DIA]]="","",TEXT(BRF_Boleto_Notas[[#This Row],[PAGO DIA]],"AAAA"))</f>
        <v>2022</v>
      </c>
      <c r="T584" s="1" t="str">
        <f>UPPER(TEXT(BRF_Boleto_Notas[[#This Row],[PAGO DIA]],"MMM"))</f>
        <v>MAI</v>
      </c>
    </row>
    <row r="585" spans="1:20" x14ac:dyDescent="0.2">
      <c r="A585" s="3">
        <v>44684</v>
      </c>
      <c r="B585" s="1" t="s">
        <v>1534</v>
      </c>
      <c r="C585" s="1" t="s">
        <v>2048</v>
      </c>
      <c r="D585" s="1" t="s">
        <v>1531</v>
      </c>
      <c r="E585" s="1" t="s">
        <v>85</v>
      </c>
      <c r="F585" s="3">
        <v>44704</v>
      </c>
      <c r="G585" s="1" t="s">
        <v>2049</v>
      </c>
      <c r="H585" s="1">
        <v>675</v>
      </c>
      <c r="I585" s="4">
        <v>600</v>
      </c>
      <c r="J585" s="1" t="s">
        <v>224</v>
      </c>
      <c r="K585" s="3">
        <v>44704</v>
      </c>
      <c r="L585" s="1" t="s">
        <v>1338</v>
      </c>
      <c r="M585" s="1" t="str">
        <f>TEXT(BRF_Boleto_Notas[[#This Row],[DATA ]],"AAAA")</f>
        <v>2022</v>
      </c>
      <c r="N585" s="1" t="str">
        <f>UPPER(TEXT(BRF_Boleto_Notas[[#This Row],[DATA ]],"MMM"))</f>
        <v>MAI</v>
      </c>
      <c r="O585" s="1" t="str">
        <f>TEXT(BRF_Boleto_Notas[[#This Row],[DATA VENCIMENTO]],"AAAA")</f>
        <v>2022</v>
      </c>
      <c r="P585" s="1" t="str">
        <f>UPPER(TEXT(BRF_Boleto_Notas[[#This Row],[DATA VENCIMENTO]],"MMM"))</f>
        <v>MAI</v>
      </c>
      <c r="Q585" s="1" t="str">
        <f>IFERROR(INDEX(BRF_TIPO_SERV[DESCRIÇAO],MATCH(BRF_Boleto_Notas[[#This Row],[CAT]],BRF_TIPO_SERV[TIPOS DE SERV.],0)),"")</f>
        <v>FRETE EXTRAS</v>
      </c>
      <c r="R585" s="1">
        <f>IFERROR(INDEX(BRF_MÊS_NOTA[NUN_MÊS],MATCH(BRF_Boleto_Notas[[#This Row],[MÊS_VENC]],BRF_MÊS_NOTA[MÊS],0)),"")</f>
        <v>5</v>
      </c>
      <c r="S585" s="1" t="str">
        <f>IF(BRF_Boleto_Notas[[#This Row],[PAGO DIA]]="","",TEXT(BRF_Boleto_Notas[[#This Row],[PAGO DIA]],"AAAA"))</f>
        <v>2022</v>
      </c>
      <c r="T585" s="1" t="str">
        <f>UPPER(TEXT(BRF_Boleto_Notas[[#This Row],[PAGO DIA]],"MMM"))</f>
        <v>MAI</v>
      </c>
    </row>
    <row r="586" spans="1:20" x14ac:dyDescent="0.2">
      <c r="A586" s="3">
        <v>44684</v>
      </c>
      <c r="B586" s="1" t="s">
        <v>1534</v>
      </c>
      <c r="C586" s="1" t="s">
        <v>2050</v>
      </c>
      <c r="D586" s="1" t="s">
        <v>1531</v>
      </c>
      <c r="E586" s="1" t="s">
        <v>85</v>
      </c>
      <c r="F586" s="3">
        <v>44705</v>
      </c>
      <c r="G586" s="1" t="s">
        <v>2051</v>
      </c>
      <c r="H586" s="1">
        <v>676</v>
      </c>
      <c r="I586" s="4">
        <v>300</v>
      </c>
      <c r="J586" s="1" t="s">
        <v>224</v>
      </c>
      <c r="K586" s="3">
        <v>44705</v>
      </c>
      <c r="L586" s="1" t="s">
        <v>1338</v>
      </c>
      <c r="M586" s="1" t="str">
        <f>TEXT(BRF_Boleto_Notas[[#This Row],[DATA ]],"AAAA")</f>
        <v>2022</v>
      </c>
      <c r="N586" s="1" t="str">
        <f>UPPER(TEXT(BRF_Boleto_Notas[[#This Row],[DATA ]],"MMM"))</f>
        <v>MAI</v>
      </c>
      <c r="O586" s="1" t="str">
        <f>TEXT(BRF_Boleto_Notas[[#This Row],[DATA VENCIMENTO]],"AAAA")</f>
        <v>2022</v>
      </c>
      <c r="P586" s="1" t="str">
        <f>UPPER(TEXT(BRF_Boleto_Notas[[#This Row],[DATA VENCIMENTO]],"MMM"))</f>
        <v>MAI</v>
      </c>
      <c r="Q586" s="1" t="str">
        <f>IFERROR(INDEX(BRF_TIPO_SERV[DESCRIÇAO],MATCH(BRF_Boleto_Notas[[#This Row],[CAT]],BRF_TIPO_SERV[TIPOS DE SERV.],0)),"")</f>
        <v>FRETE EXTRAS</v>
      </c>
      <c r="R586" s="1">
        <f>IFERROR(INDEX(BRF_MÊS_NOTA[NUN_MÊS],MATCH(BRF_Boleto_Notas[[#This Row],[MÊS_VENC]],BRF_MÊS_NOTA[MÊS],0)),"")</f>
        <v>5</v>
      </c>
      <c r="S586" s="1" t="str">
        <f>IF(BRF_Boleto_Notas[[#This Row],[PAGO DIA]]="","",TEXT(BRF_Boleto_Notas[[#This Row],[PAGO DIA]],"AAAA"))</f>
        <v>2022</v>
      </c>
      <c r="T586" s="1" t="str">
        <f>UPPER(TEXT(BRF_Boleto_Notas[[#This Row],[PAGO DIA]],"MMM"))</f>
        <v>MAI</v>
      </c>
    </row>
    <row r="587" spans="1:20" x14ac:dyDescent="0.2">
      <c r="A587" s="3">
        <v>44685</v>
      </c>
      <c r="B587" s="1" t="s">
        <v>1529</v>
      </c>
      <c r="C587" s="1" t="s">
        <v>2929</v>
      </c>
      <c r="D587" s="1" t="s">
        <v>1531</v>
      </c>
      <c r="E587" s="1" t="s">
        <v>114</v>
      </c>
      <c r="F587" s="3">
        <v>44705</v>
      </c>
      <c r="G587" s="1" t="s">
        <v>2052</v>
      </c>
      <c r="H587" s="1">
        <v>677</v>
      </c>
      <c r="I587" s="4">
        <v>4800</v>
      </c>
      <c r="J587" s="1" t="s">
        <v>224</v>
      </c>
      <c r="K587" s="3">
        <v>44705</v>
      </c>
      <c r="L587" s="1" t="s">
        <v>1338</v>
      </c>
      <c r="M587" s="1" t="str">
        <f>TEXT(BRF_Boleto_Notas[[#This Row],[DATA ]],"AAAA")</f>
        <v>2022</v>
      </c>
      <c r="N587" s="1" t="str">
        <f>UPPER(TEXT(BRF_Boleto_Notas[[#This Row],[DATA ]],"MMM"))</f>
        <v>MAI</v>
      </c>
      <c r="O587" s="1" t="str">
        <f>TEXT(BRF_Boleto_Notas[[#This Row],[DATA VENCIMENTO]],"AAAA")</f>
        <v>2022</v>
      </c>
      <c r="P587" s="1" t="str">
        <f>UPPER(TEXT(BRF_Boleto_Notas[[#This Row],[DATA VENCIMENTO]],"MMM"))</f>
        <v>MAI</v>
      </c>
      <c r="Q587" s="1" t="str">
        <f>IFERROR(INDEX(BRF_TIPO_SERV[DESCRIÇAO],MATCH(BRF_Boleto_Notas[[#This Row],[CAT]],BRF_TIPO_SERV[TIPOS DE SERV.],0)),"")</f>
        <v>VIAGEM</v>
      </c>
      <c r="R587" s="1">
        <f>IFERROR(INDEX(BRF_MÊS_NOTA[NUN_MÊS],MATCH(BRF_Boleto_Notas[[#This Row],[MÊS_VENC]],BRF_MÊS_NOTA[MÊS],0)),"")</f>
        <v>5</v>
      </c>
      <c r="S587" s="1" t="str">
        <f>IF(BRF_Boleto_Notas[[#This Row],[PAGO DIA]]="","",TEXT(BRF_Boleto_Notas[[#This Row],[PAGO DIA]],"AAAA"))</f>
        <v>2022</v>
      </c>
      <c r="T587" s="1" t="str">
        <f>UPPER(TEXT(BRF_Boleto_Notas[[#This Row],[PAGO DIA]],"MMM"))</f>
        <v>MAI</v>
      </c>
    </row>
    <row r="588" spans="1:20" x14ac:dyDescent="0.2">
      <c r="A588" s="3">
        <v>44686</v>
      </c>
      <c r="B588" s="1" t="s">
        <v>1529</v>
      </c>
      <c r="C588" s="1" t="s">
        <v>1971</v>
      </c>
      <c r="D588" s="1" t="s">
        <v>1531</v>
      </c>
      <c r="E588" s="1" t="s">
        <v>94</v>
      </c>
      <c r="F588" s="3">
        <v>44706</v>
      </c>
      <c r="G588" s="1" t="s">
        <v>2053</v>
      </c>
      <c r="H588" s="1">
        <v>678</v>
      </c>
      <c r="I588" s="4">
        <v>3500</v>
      </c>
      <c r="J588" s="1" t="s">
        <v>224</v>
      </c>
      <c r="K588" s="3">
        <v>44720</v>
      </c>
      <c r="L588" s="1" t="s">
        <v>1338</v>
      </c>
      <c r="M588" s="1" t="str">
        <f>TEXT(BRF_Boleto_Notas[[#This Row],[DATA ]],"AAAA")</f>
        <v>2022</v>
      </c>
      <c r="N588" s="1" t="str">
        <f>UPPER(TEXT(BRF_Boleto_Notas[[#This Row],[DATA ]],"MMM"))</f>
        <v>MAI</v>
      </c>
      <c r="O588" s="1" t="str">
        <f>TEXT(BRF_Boleto_Notas[[#This Row],[DATA VENCIMENTO]],"AAAA")</f>
        <v>2022</v>
      </c>
      <c r="P588" s="1" t="str">
        <f>UPPER(TEXT(BRF_Boleto_Notas[[#This Row],[DATA VENCIMENTO]],"MMM"))</f>
        <v>MAI</v>
      </c>
      <c r="Q588" s="1" t="str">
        <f>IFERROR(INDEX(BRF_TIPO_SERV[DESCRIÇAO],MATCH(BRF_Boleto_Notas[[#This Row],[CAT]],BRF_TIPO_SERV[TIPOS DE SERV.],0)),"")</f>
        <v>VIAGEM</v>
      </c>
      <c r="R588" s="1">
        <f>IFERROR(INDEX(BRF_MÊS_NOTA[NUN_MÊS],MATCH(BRF_Boleto_Notas[[#This Row],[MÊS_VENC]],BRF_MÊS_NOTA[MÊS],0)),"")</f>
        <v>5</v>
      </c>
      <c r="S588" s="1" t="str">
        <f>IF(BRF_Boleto_Notas[[#This Row],[PAGO DIA]]="","",TEXT(BRF_Boleto_Notas[[#This Row],[PAGO DIA]],"AAAA"))</f>
        <v>2022</v>
      </c>
      <c r="T588" s="1" t="str">
        <f>UPPER(TEXT(BRF_Boleto_Notas[[#This Row],[PAGO DIA]],"MMM"))</f>
        <v>JUN</v>
      </c>
    </row>
    <row r="589" spans="1:20" x14ac:dyDescent="0.2">
      <c r="A589" s="3">
        <v>44686</v>
      </c>
      <c r="B589" s="1" t="s">
        <v>1534</v>
      </c>
      <c r="C589" s="1" t="s">
        <v>1992</v>
      </c>
      <c r="D589" s="1" t="s">
        <v>1531</v>
      </c>
      <c r="E589" s="1" t="s">
        <v>85</v>
      </c>
      <c r="F589" s="3">
        <v>44706</v>
      </c>
      <c r="G589" s="1" t="s">
        <v>2054</v>
      </c>
      <c r="H589" s="1">
        <v>679</v>
      </c>
      <c r="I589" s="4">
        <v>600</v>
      </c>
      <c r="J589" s="1" t="s">
        <v>224</v>
      </c>
      <c r="K589" s="3">
        <v>44706</v>
      </c>
      <c r="L589" s="1" t="s">
        <v>1338</v>
      </c>
      <c r="M589" s="1" t="str">
        <f>TEXT(BRF_Boleto_Notas[[#This Row],[DATA ]],"AAAA")</f>
        <v>2022</v>
      </c>
      <c r="N589" s="1" t="str">
        <f>UPPER(TEXT(BRF_Boleto_Notas[[#This Row],[DATA ]],"MMM"))</f>
        <v>MAI</v>
      </c>
      <c r="O589" s="1" t="str">
        <f>TEXT(BRF_Boleto_Notas[[#This Row],[DATA VENCIMENTO]],"AAAA")</f>
        <v>2022</v>
      </c>
      <c r="P589" s="1" t="str">
        <f>UPPER(TEXT(BRF_Boleto_Notas[[#This Row],[DATA VENCIMENTO]],"MMM"))</f>
        <v>MAI</v>
      </c>
      <c r="Q589" s="1" t="str">
        <f>IFERROR(INDEX(BRF_TIPO_SERV[DESCRIÇAO],MATCH(BRF_Boleto_Notas[[#This Row],[CAT]],BRF_TIPO_SERV[TIPOS DE SERV.],0)),"")</f>
        <v>FRETE EXTRAS</v>
      </c>
      <c r="R589" s="1">
        <f>IFERROR(INDEX(BRF_MÊS_NOTA[NUN_MÊS],MATCH(BRF_Boleto_Notas[[#This Row],[MÊS_VENC]],BRF_MÊS_NOTA[MÊS],0)),"")</f>
        <v>5</v>
      </c>
      <c r="S589" s="1" t="str">
        <f>IF(BRF_Boleto_Notas[[#This Row],[PAGO DIA]]="","",TEXT(BRF_Boleto_Notas[[#This Row],[PAGO DIA]],"AAAA"))</f>
        <v>2022</v>
      </c>
      <c r="T589" s="1" t="str">
        <f>UPPER(TEXT(BRF_Boleto_Notas[[#This Row],[PAGO DIA]],"MMM"))</f>
        <v>MAI</v>
      </c>
    </row>
    <row r="590" spans="1:20" x14ac:dyDescent="0.2">
      <c r="A590" s="3">
        <v>44686</v>
      </c>
      <c r="B590" s="1" t="s">
        <v>1534</v>
      </c>
      <c r="C590" s="1" t="s">
        <v>2055</v>
      </c>
      <c r="D590" s="1" t="s">
        <v>1531</v>
      </c>
      <c r="E590" s="1" t="s">
        <v>85</v>
      </c>
      <c r="F590" s="3">
        <v>44706</v>
      </c>
      <c r="G590" s="1" t="s">
        <v>2056</v>
      </c>
      <c r="H590" s="1">
        <v>680</v>
      </c>
      <c r="I590" s="4">
        <v>500</v>
      </c>
      <c r="J590" s="1" t="s">
        <v>224</v>
      </c>
      <c r="K590" s="3">
        <v>44706</v>
      </c>
      <c r="L590" s="1" t="s">
        <v>1338</v>
      </c>
      <c r="M590" s="1" t="str">
        <f>TEXT(BRF_Boleto_Notas[[#This Row],[DATA ]],"AAAA")</f>
        <v>2022</v>
      </c>
      <c r="N590" s="1" t="str">
        <f>UPPER(TEXT(BRF_Boleto_Notas[[#This Row],[DATA ]],"MMM"))</f>
        <v>MAI</v>
      </c>
      <c r="O590" s="1" t="str">
        <f>TEXT(BRF_Boleto_Notas[[#This Row],[DATA VENCIMENTO]],"AAAA")</f>
        <v>2022</v>
      </c>
      <c r="P590" s="1" t="str">
        <f>UPPER(TEXT(BRF_Boleto_Notas[[#This Row],[DATA VENCIMENTO]],"MMM"))</f>
        <v>MAI</v>
      </c>
      <c r="Q590" s="1" t="str">
        <f>IFERROR(INDEX(BRF_TIPO_SERV[DESCRIÇAO],MATCH(BRF_Boleto_Notas[[#This Row],[CAT]],BRF_TIPO_SERV[TIPOS DE SERV.],0)),"")</f>
        <v>FRETE EXTRAS</v>
      </c>
      <c r="R590" s="1">
        <f>IFERROR(INDEX(BRF_MÊS_NOTA[NUN_MÊS],MATCH(BRF_Boleto_Notas[[#This Row],[MÊS_VENC]],BRF_MÊS_NOTA[MÊS],0)),"")</f>
        <v>5</v>
      </c>
      <c r="S590" s="1" t="str">
        <f>IF(BRF_Boleto_Notas[[#This Row],[PAGO DIA]]="","",TEXT(BRF_Boleto_Notas[[#This Row],[PAGO DIA]],"AAAA"))</f>
        <v>2022</v>
      </c>
      <c r="T590" s="1" t="str">
        <f>UPPER(TEXT(BRF_Boleto_Notas[[#This Row],[PAGO DIA]],"MMM"))</f>
        <v>MAI</v>
      </c>
    </row>
    <row r="591" spans="1:20" x14ac:dyDescent="0.2">
      <c r="A591" s="3">
        <v>44686</v>
      </c>
      <c r="B591" s="1" t="s">
        <v>1534</v>
      </c>
      <c r="C591" s="1" t="s">
        <v>1981</v>
      </c>
      <c r="D591" s="1" t="s">
        <v>1531</v>
      </c>
      <c r="E591" s="1" t="s">
        <v>85</v>
      </c>
      <c r="F591" s="3">
        <v>44706</v>
      </c>
      <c r="G591" s="1" t="s">
        <v>2057</v>
      </c>
      <c r="H591" s="1">
        <v>681</v>
      </c>
      <c r="I591" s="4">
        <v>1500</v>
      </c>
      <c r="J591" s="1" t="s">
        <v>224</v>
      </c>
      <c r="K591" s="3">
        <v>44706</v>
      </c>
      <c r="L591" s="1" t="s">
        <v>1338</v>
      </c>
      <c r="M591" s="1" t="str">
        <f>TEXT(BRF_Boleto_Notas[[#This Row],[DATA ]],"AAAA")</f>
        <v>2022</v>
      </c>
      <c r="N591" s="1" t="str">
        <f>UPPER(TEXT(BRF_Boleto_Notas[[#This Row],[DATA ]],"MMM"))</f>
        <v>MAI</v>
      </c>
      <c r="O591" s="1" t="str">
        <f>TEXT(BRF_Boleto_Notas[[#This Row],[DATA VENCIMENTO]],"AAAA")</f>
        <v>2022</v>
      </c>
      <c r="P591" s="1" t="str">
        <f>UPPER(TEXT(BRF_Boleto_Notas[[#This Row],[DATA VENCIMENTO]],"MMM"))</f>
        <v>MAI</v>
      </c>
      <c r="Q591" s="1" t="str">
        <f>IFERROR(INDEX(BRF_TIPO_SERV[DESCRIÇAO],MATCH(BRF_Boleto_Notas[[#This Row],[CAT]],BRF_TIPO_SERV[TIPOS DE SERV.],0)),"")</f>
        <v>FRETE EXTRAS</v>
      </c>
      <c r="R591" s="1">
        <f>IFERROR(INDEX(BRF_MÊS_NOTA[NUN_MÊS],MATCH(BRF_Boleto_Notas[[#This Row],[MÊS_VENC]],BRF_MÊS_NOTA[MÊS],0)),"")</f>
        <v>5</v>
      </c>
      <c r="S591" s="1" t="str">
        <f>IF(BRF_Boleto_Notas[[#This Row],[PAGO DIA]]="","",TEXT(BRF_Boleto_Notas[[#This Row],[PAGO DIA]],"AAAA"))</f>
        <v>2022</v>
      </c>
      <c r="T591" s="1" t="str">
        <f>UPPER(TEXT(BRF_Boleto_Notas[[#This Row],[PAGO DIA]],"MMM"))</f>
        <v>MAI</v>
      </c>
    </row>
    <row r="592" spans="1:20" x14ac:dyDescent="0.2">
      <c r="A592" s="3">
        <v>44686</v>
      </c>
      <c r="B592" s="1" t="s">
        <v>1534</v>
      </c>
      <c r="C592" s="1" t="s">
        <v>1988</v>
      </c>
      <c r="D592" s="1" t="s">
        <v>1531</v>
      </c>
      <c r="E592" s="1" t="s">
        <v>85</v>
      </c>
      <c r="F592" s="3">
        <v>44706</v>
      </c>
      <c r="G592" s="1" t="s">
        <v>2058</v>
      </c>
      <c r="H592" s="1">
        <v>682</v>
      </c>
      <c r="I592" s="4">
        <v>800</v>
      </c>
      <c r="J592" s="1" t="s">
        <v>224</v>
      </c>
      <c r="K592" s="3">
        <v>44706</v>
      </c>
      <c r="L592" s="1" t="s">
        <v>1338</v>
      </c>
      <c r="M592" s="1" t="str">
        <f>TEXT(BRF_Boleto_Notas[[#This Row],[DATA ]],"AAAA")</f>
        <v>2022</v>
      </c>
      <c r="N592" s="1" t="str">
        <f>UPPER(TEXT(BRF_Boleto_Notas[[#This Row],[DATA ]],"MMM"))</f>
        <v>MAI</v>
      </c>
      <c r="O592" s="1" t="str">
        <f>TEXT(BRF_Boleto_Notas[[#This Row],[DATA VENCIMENTO]],"AAAA")</f>
        <v>2022</v>
      </c>
      <c r="P592" s="1" t="str">
        <f>UPPER(TEXT(BRF_Boleto_Notas[[#This Row],[DATA VENCIMENTO]],"MMM"))</f>
        <v>MAI</v>
      </c>
      <c r="Q592" s="1" t="str">
        <f>IFERROR(INDEX(BRF_TIPO_SERV[DESCRIÇAO],MATCH(BRF_Boleto_Notas[[#This Row],[CAT]],BRF_TIPO_SERV[TIPOS DE SERV.],0)),"")</f>
        <v>FRETE EXTRAS</v>
      </c>
      <c r="R592" s="1">
        <f>IFERROR(INDEX(BRF_MÊS_NOTA[NUN_MÊS],MATCH(BRF_Boleto_Notas[[#This Row],[MÊS_VENC]],BRF_MÊS_NOTA[MÊS],0)),"")</f>
        <v>5</v>
      </c>
      <c r="S592" s="1" t="str">
        <f>IF(BRF_Boleto_Notas[[#This Row],[PAGO DIA]]="","",TEXT(BRF_Boleto_Notas[[#This Row],[PAGO DIA]],"AAAA"))</f>
        <v>2022</v>
      </c>
      <c r="T592" s="1" t="str">
        <f>UPPER(TEXT(BRF_Boleto_Notas[[#This Row],[PAGO DIA]],"MMM"))</f>
        <v>MAI</v>
      </c>
    </row>
    <row r="593" spans="1:20" x14ac:dyDescent="0.2">
      <c r="A593" s="3">
        <v>44686</v>
      </c>
      <c r="B593" s="1" t="s">
        <v>1534</v>
      </c>
      <c r="C593" s="1" t="s">
        <v>2059</v>
      </c>
      <c r="D593" s="1" t="s">
        <v>1531</v>
      </c>
      <c r="E593" s="1" t="s">
        <v>85</v>
      </c>
      <c r="F593" s="3">
        <v>44706</v>
      </c>
      <c r="G593" s="1" t="s">
        <v>2060</v>
      </c>
      <c r="H593" s="1">
        <v>683</v>
      </c>
      <c r="I593" s="4">
        <v>5600</v>
      </c>
      <c r="J593" s="1" t="s">
        <v>224</v>
      </c>
      <c r="K593" s="3">
        <v>44706</v>
      </c>
      <c r="L593" s="1" t="s">
        <v>1338</v>
      </c>
      <c r="M593" s="1" t="str">
        <f>TEXT(BRF_Boleto_Notas[[#This Row],[DATA ]],"AAAA")</f>
        <v>2022</v>
      </c>
      <c r="N593" s="1" t="str">
        <f>UPPER(TEXT(BRF_Boleto_Notas[[#This Row],[DATA ]],"MMM"))</f>
        <v>MAI</v>
      </c>
      <c r="O593" s="1" t="str">
        <f>TEXT(BRF_Boleto_Notas[[#This Row],[DATA VENCIMENTO]],"AAAA")</f>
        <v>2022</v>
      </c>
      <c r="P593" s="1" t="str">
        <f>UPPER(TEXT(BRF_Boleto_Notas[[#This Row],[DATA VENCIMENTO]],"MMM"))</f>
        <v>MAI</v>
      </c>
      <c r="Q593" s="1" t="str">
        <f>IFERROR(INDEX(BRF_TIPO_SERV[DESCRIÇAO],MATCH(BRF_Boleto_Notas[[#This Row],[CAT]],BRF_TIPO_SERV[TIPOS DE SERV.],0)),"")</f>
        <v>FRETE EXTRAS</v>
      </c>
      <c r="R593" s="1">
        <f>IFERROR(INDEX(BRF_MÊS_NOTA[NUN_MÊS],MATCH(BRF_Boleto_Notas[[#This Row],[MÊS_VENC]],BRF_MÊS_NOTA[MÊS],0)),"")</f>
        <v>5</v>
      </c>
      <c r="S593" s="1" t="str">
        <f>IF(BRF_Boleto_Notas[[#This Row],[PAGO DIA]]="","",TEXT(BRF_Boleto_Notas[[#This Row],[PAGO DIA]],"AAAA"))</f>
        <v>2022</v>
      </c>
      <c r="T593" s="1" t="str">
        <f>UPPER(TEXT(BRF_Boleto_Notas[[#This Row],[PAGO DIA]],"MMM"))</f>
        <v>MAI</v>
      </c>
    </row>
    <row r="594" spans="1:20" x14ac:dyDescent="0.2">
      <c r="A594" s="3">
        <v>44686</v>
      </c>
      <c r="B594" s="1" t="s">
        <v>1534</v>
      </c>
      <c r="C594" s="1" t="s">
        <v>2061</v>
      </c>
      <c r="D594" s="1" t="s">
        <v>1531</v>
      </c>
      <c r="E594" s="1" t="s">
        <v>85</v>
      </c>
      <c r="F594" s="3">
        <v>44706</v>
      </c>
      <c r="G594" s="1" t="s">
        <v>2062</v>
      </c>
      <c r="H594" s="1">
        <v>684</v>
      </c>
      <c r="I594" s="4">
        <v>3600</v>
      </c>
      <c r="J594" s="1" t="s">
        <v>224</v>
      </c>
      <c r="K594" s="3">
        <v>44706</v>
      </c>
      <c r="L594" s="1" t="s">
        <v>1338</v>
      </c>
      <c r="M594" s="1" t="str">
        <f>TEXT(BRF_Boleto_Notas[[#This Row],[DATA ]],"AAAA")</f>
        <v>2022</v>
      </c>
      <c r="N594" s="1" t="str">
        <f>UPPER(TEXT(BRF_Boleto_Notas[[#This Row],[DATA ]],"MMM"))</f>
        <v>MAI</v>
      </c>
      <c r="O594" s="1" t="str">
        <f>TEXT(BRF_Boleto_Notas[[#This Row],[DATA VENCIMENTO]],"AAAA")</f>
        <v>2022</v>
      </c>
      <c r="P594" s="1" t="str">
        <f>UPPER(TEXT(BRF_Boleto_Notas[[#This Row],[DATA VENCIMENTO]],"MMM"))</f>
        <v>MAI</v>
      </c>
      <c r="Q594" s="1" t="str">
        <f>IFERROR(INDEX(BRF_TIPO_SERV[DESCRIÇAO],MATCH(BRF_Boleto_Notas[[#This Row],[CAT]],BRF_TIPO_SERV[TIPOS DE SERV.],0)),"")</f>
        <v>FRETE EXTRAS</v>
      </c>
      <c r="R594" s="1">
        <f>IFERROR(INDEX(BRF_MÊS_NOTA[NUN_MÊS],MATCH(BRF_Boleto_Notas[[#This Row],[MÊS_VENC]],BRF_MÊS_NOTA[MÊS],0)),"")</f>
        <v>5</v>
      </c>
      <c r="S594" s="1" t="str">
        <f>IF(BRF_Boleto_Notas[[#This Row],[PAGO DIA]]="","",TEXT(BRF_Boleto_Notas[[#This Row],[PAGO DIA]],"AAAA"))</f>
        <v>2022</v>
      </c>
      <c r="T594" s="1" t="str">
        <f>UPPER(TEXT(BRF_Boleto_Notas[[#This Row],[PAGO DIA]],"MMM"))</f>
        <v>MAI</v>
      </c>
    </row>
    <row r="595" spans="1:20" x14ac:dyDescent="0.2">
      <c r="A595" s="3">
        <v>44686</v>
      </c>
      <c r="B595" s="1" t="s">
        <v>1534</v>
      </c>
      <c r="C595" s="1" t="s">
        <v>1706</v>
      </c>
      <c r="D595" s="1" t="s">
        <v>1531</v>
      </c>
      <c r="E595" s="1" t="s">
        <v>85</v>
      </c>
      <c r="F595" s="3">
        <v>44706</v>
      </c>
      <c r="G595" s="1" t="s">
        <v>2063</v>
      </c>
      <c r="H595" s="1">
        <v>685</v>
      </c>
      <c r="I595" s="4">
        <v>500</v>
      </c>
      <c r="J595" s="1" t="s">
        <v>224</v>
      </c>
      <c r="K595" s="3">
        <v>44706</v>
      </c>
      <c r="L595" s="1" t="s">
        <v>1338</v>
      </c>
      <c r="M595" s="1" t="str">
        <f>TEXT(BRF_Boleto_Notas[[#This Row],[DATA ]],"AAAA")</f>
        <v>2022</v>
      </c>
      <c r="N595" s="1" t="str">
        <f>UPPER(TEXT(BRF_Boleto_Notas[[#This Row],[DATA ]],"MMM"))</f>
        <v>MAI</v>
      </c>
      <c r="O595" s="1" t="str">
        <f>TEXT(BRF_Boleto_Notas[[#This Row],[DATA VENCIMENTO]],"AAAA")</f>
        <v>2022</v>
      </c>
      <c r="P595" s="1" t="str">
        <f>UPPER(TEXT(BRF_Boleto_Notas[[#This Row],[DATA VENCIMENTO]],"MMM"))</f>
        <v>MAI</v>
      </c>
      <c r="Q595" s="1" t="str">
        <f>IFERROR(INDEX(BRF_TIPO_SERV[DESCRIÇAO],MATCH(BRF_Boleto_Notas[[#This Row],[CAT]],BRF_TIPO_SERV[TIPOS DE SERV.],0)),"")</f>
        <v>FRETE EXTRAS</v>
      </c>
      <c r="R595" s="1">
        <f>IFERROR(INDEX(BRF_MÊS_NOTA[NUN_MÊS],MATCH(BRF_Boleto_Notas[[#This Row],[MÊS_VENC]],BRF_MÊS_NOTA[MÊS],0)),"")</f>
        <v>5</v>
      </c>
      <c r="S595" s="1" t="str">
        <f>IF(BRF_Boleto_Notas[[#This Row],[PAGO DIA]]="","",TEXT(BRF_Boleto_Notas[[#This Row],[PAGO DIA]],"AAAA"))</f>
        <v>2022</v>
      </c>
      <c r="T595" s="1" t="str">
        <f>UPPER(TEXT(BRF_Boleto_Notas[[#This Row],[PAGO DIA]],"MMM"))</f>
        <v>MAI</v>
      </c>
    </row>
    <row r="596" spans="1:20" x14ac:dyDescent="0.2">
      <c r="A596" s="3">
        <v>44688</v>
      </c>
      <c r="B596" s="1" t="s">
        <v>1534</v>
      </c>
      <c r="C596" s="1" t="s">
        <v>1706</v>
      </c>
      <c r="D596" s="1" t="s">
        <v>1531</v>
      </c>
      <c r="E596" s="1" t="s">
        <v>85</v>
      </c>
      <c r="F596" s="3">
        <v>44711</v>
      </c>
      <c r="G596" s="1">
        <v>360</v>
      </c>
      <c r="H596" s="1">
        <v>686</v>
      </c>
      <c r="I596" s="4">
        <v>500</v>
      </c>
      <c r="J596" s="1" t="s">
        <v>224</v>
      </c>
      <c r="K596" s="3">
        <v>44711</v>
      </c>
      <c r="L596" s="1" t="s">
        <v>1338</v>
      </c>
      <c r="M596" s="1" t="str">
        <f>TEXT(BRF_Boleto_Notas[[#This Row],[DATA ]],"AAAA")</f>
        <v>2022</v>
      </c>
      <c r="N596" s="1" t="str">
        <f>UPPER(TEXT(BRF_Boleto_Notas[[#This Row],[DATA ]],"MMM"))</f>
        <v>MAI</v>
      </c>
      <c r="O596" s="1" t="str">
        <f>TEXT(BRF_Boleto_Notas[[#This Row],[DATA VENCIMENTO]],"AAAA")</f>
        <v>2022</v>
      </c>
      <c r="P596" s="1" t="str">
        <f>UPPER(TEXT(BRF_Boleto_Notas[[#This Row],[DATA VENCIMENTO]],"MMM"))</f>
        <v>MAI</v>
      </c>
      <c r="Q596" s="1" t="str">
        <f>IFERROR(INDEX(BRF_TIPO_SERV[DESCRIÇAO],MATCH(BRF_Boleto_Notas[[#This Row],[CAT]],BRF_TIPO_SERV[TIPOS DE SERV.],0)),"")</f>
        <v>FRETE EXTRAS</v>
      </c>
      <c r="R596" s="1">
        <f>IFERROR(INDEX(BRF_MÊS_NOTA[NUN_MÊS],MATCH(BRF_Boleto_Notas[[#This Row],[MÊS_VENC]],BRF_MÊS_NOTA[MÊS],0)),"")</f>
        <v>5</v>
      </c>
      <c r="S596" s="1" t="str">
        <f>IF(BRF_Boleto_Notas[[#This Row],[PAGO DIA]]="","",TEXT(BRF_Boleto_Notas[[#This Row],[PAGO DIA]],"AAAA"))</f>
        <v>2022</v>
      </c>
      <c r="T596" s="1" t="str">
        <f>UPPER(TEXT(BRF_Boleto_Notas[[#This Row],[PAGO DIA]],"MMM"))</f>
        <v>MAI</v>
      </c>
    </row>
    <row r="597" spans="1:20" x14ac:dyDescent="0.2">
      <c r="A597" s="3">
        <v>44690</v>
      </c>
      <c r="B597" s="1" t="s">
        <v>1529</v>
      </c>
      <c r="C597" s="1" t="s">
        <v>2929</v>
      </c>
      <c r="D597" s="1" t="s">
        <v>1531</v>
      </c>
      <c r="E597" s="1" t="s">
        <v>114</v>
      </c>
      <c r="F597" s="3">
        <v>44714</v>
      </c>
      <c r="G597" s="1">
        <v>361</v>
      </c>
      <c r="H597" s="1">
        <v>687</v>
      </c>
      <c r="I597" s="4">
        <v>3800</v>
      </c>
      <c r="J597" s="1" t="s">
        <v>224</v>
      </c>
      <c r="K597" s="3">
        <v>44714</v>
      </c>
      <c r="L597" s="1" t="s">
        <v>1338</v>
      </c>
      <c r="M597" s="1" t="str">
        <f>TEXT(BRF_Boleto_Notas[[#This Row],[DATA ]],"AAAA")</f>
        <v>2022</v>
      </c>
      <c r="N597" s="1" t="str">
        <f>UPPER(TEXT(BRF_Boleto_Notas[[#This Row],[DATA ]],"MMM"))</f>
        <v>MAI</v>
      </c>
      <c r="O597" s="1" t="str">
        <f>TEXT(BRF_Boleto_Notas[[#This Row],[DATA VENCIMENTO]],"AAAA")</f>
        <v>2022</v>
      </c>
      <c r="P597" s="1" t="str">
        <f>UPPER(TEXT(BRF_Boleto_Notas[[#This Row],[DATA VENCIMENTO]],"MMM"))</f>
        <v>JUN</v>
      </c>
      <c r="Q597" s="1" t="str">
        <f>IFERROR(INDEX(BRF_TIPO_SERV[DESCRIÇAO],MATCH(BRF_Boleto_Notas[[#This Row],[CAT]],BRF_TIPO_SERV[TIPOS DE SERV.],0)),"")</f>
        <v>VIAGEM</v>
      </c>
      <c r="R597" s="1">
        <f>IFERROR(INDEX(BRF_MÊS_NOTA[NUN_MÊS],MATCH(BRF_Boleto_Notas[[#This Row],[MÊS_VENC]],BRF_MÊS_NOTA[MÊS],0)),"")</f>
        <v>6</v>
      </c>
      <c r="S597" s="1" t="str">
        <f>IF(BRF_Boleto_Notas[[#This Row],[PAGO DIA]]="","",TEXT(BRF_Boleto_Notas[[#This Row],[PAGO DIA]],"AAAA"))</f>
        <v>2022</v>
      </c>
      <c r="T597" s="1" t="str">
        <f>UPPER(TEXT(BRF_Boleto_Notas[[#This Row],[PAGO DIA]],"MMM"))</f>
        <v>JUN</v>
      </c>
    </row>
    <row r="598" spans="1:20" x14ac:dyDescent="0.2">
      <c r="A598" s="3">
        <v>44690</v>
      </c>
      <c r="B598" s="1" t="s">
        <v>1529</v>
      </c>
      <c r="C598" s="1" t="s">
        <v>2101</v>
      </c>
      <c r="D598" s="1" t="s">
        <v>1531</v>
      </c>
      <c r="E598" s="1" t="s">
        <v>94</v>
      </c>
      <c r="F598" s="3">
        <v>44711</v>
      </c>
      <c r="G598" s="1">
        <v>362</v>
      </c>
      <c r="H598" s="1">
        <v>688</v>
      </c>
      <c r="I598" s="4">
        <v>3500</v>
      </c>
      <c r="J598" s="1" t="s">
        <v>224</v>
      </c>
      <c r="K598" s="3">
        <v>44736</v>
      </c>
      <c r="L598" s="1" t="s">
        <v>1338</v>
      </c>
      <c r="M598" s="1" t="str">
        <f>TEXT(BRF_Boleto_Notas[[#This Row],[DATA ]],"AAAA")</f>
        <v>2022</v>
      </c>
      <c r="N598" s="1" t="str">
        <f>UPPER(TEXT(BRF_Boleto_Notas[[#This Row],[DATA ]],"MMM"))</f>
        <v>MAI</v>
      </c>
      <c r="O598" s="1" t="str">
        <f>TEXT(BRF_Boleto_Notas[[#This Row],[DATA VENCIMENTO]],"AAAA")</f>
        <v>2022</v>
      </c>
      <c r="P598" s="1" t="str">
        <f>UPPER(TEXT(BRF_Boleto_Notas[[#This Row],[DATA VENCIMENTO]],"MMM"))</f>
        <v>MAI</v>
      </c>
      <c r="Q598" s="1" t="str">
        <f>IFERROR(INDEX(BRF_TIPO_SERV[DESCRIÇAO],MATCH(BRF_Boleto_Notas[[#This Row],[CAT]],BRF_TIPO_SERV[TIPOS DE SERV.],0)),"")</f>
        <v>VIAGEM</v>
      </c>
      <c r="R598" s="1">
        <f>IFERROR(INDEX(BRF_MÊS_NOTA[NUN_MÊS],MATCH(BRF_Boleto_Notas[[#This Row],[MÊS_VENC]],BRF_MÊS_NOTA[MÊS],0)),"")</f>
        <v>5</v>
      </c>
      <c r="S598" s="1" t="str">
        <f>IF(BRF_Boleto_Notas[[#This Row],[PAGO DIA]]="","",TEXT(BRF_Boleto_Notas[[#This Row],[PAGO DIA]],"AAAA"))</f>
        <v>2022</v>
      </c>
      <c r="T598" s="1" t="str">
        <f>UPPER(TEXT(BRF_Boleto_Notas[[#This Row],[PAGO DIA]],"MMM"))</f>
        <v>JUN</v>
      </c>
    </row>
    <row r="599" spans="1:20" x14ac:dyDescent="0.2">
      <c r="A599" s="3">
        <v>44690</v>
      </c>
      <c r="B599" s="1" t="s">
        <v>1534</v>
      </c>
      <c r="C599" s="1" t="s">
        <v>1680</v>
      </c>
      <c r="D599" s="1" t="s">
        <v>1531</v>
      </c>
      <c r="E599" s="1" t="s">
        <v>85</v>
      </c>
      <c r="F599" s="3">
        <v>44711</v>
      </c>
      <c r="G599" s="1">
        <v>363</v>
      </c>
      <c r="H599" s="1">
        <v>689</v>
      </c>
      <c r="I599" s="4">
        <v>1100</v>
      </c>
      <c r="J599" s="1" t="s">
        <v>224</v>
      </c>
      <c r="K599" s="3">
        <v>44711</v>
      </c>
      <c r="L599" s="1" t="s">
        <v>1338</v>
      </c>
      <c r="M599" s="1" t="str">
        <f>TEXT(BRF_Boleto_Notas[[#This Row],[DATA ]],"AAAA")</f>
        <v>2022</v>
      </c>
      <c r="N599" s="1" t="str">
        <f>UPPER(TEXT(BRF_Boleto_Notas[[#This Row],[DATA ]],"MMM"))</f>
        <v>MAI</v>
      </c>
      <c r="O599" s="1" t="str">
        <f>TEXT(BRF_Boleto_Notas[[#This Row],[DATA VENCIMENTO]],"AAAA")</f>
        <v>2022</v>
      </c>
      <c r="P599" s="1" t="str">
        <f>UPPER(TEXT(BRF_Boleto_Notas[[#This Row],[DATA VENCIMENTO]],"MMM"))</f>
        <v>MAI</v>
      </c>
      <c r="Q599" s="1" t="str">
        <f>IFERROR(INDEX(BRF_TIPO_SERV[DESCRIÇAO],MATCH(BRF_Boleto_Notas[[#This Row],[CAT]],BRF_TIPO_SERV[TIPOS DE SERV.],0)),"")</f>
        <v>FRETE EXTRAS</v>
      </c>
      <c r="R599" s="1">
        <f>IFERROR(INDEX(BRF_MÊS_NOTA[NUN_MÊS],MATCH(BRF_Boleto_Notas[[#This Row],[MÊS_VENC]],BRF_MÊS_NOTA[MÊS],0)),"")</f>
        <v>5</v>
      </c>
      <c r="S599" s="1" t="str">
        <f>IF(BRF_Boleto_Notas[[#This Row],[PAGO DIA]]="","",TEXT(BRF_Boleto_Notas[[#This Row],[PAGO DIA]],"AAAA"))</f>
        <v>2022</v>
      </c>
      <c r="T599" s="1" t="str">
        <f>UPPER(TEXT(BRF_Boleto_Notas[[#This Row],[PAGO DIA]],"MMM"))</f>
        <v>MAI</v>
      </c>
    </row>
    <row r="600" spans="1:20" x14ac:dyDescent="0.2">
      <c r="A600" s="3">
        <v>44690</v>
      </c>
      <c r="B600" s="1" t="s">
        <v>1534</v>
      </c>
      <c r="C600" s="1" t="s">
        <v>1706</v>
      </c>
      <c r="D600" s="1" t="s">
        <v>1531</v>
      </c>
      <c r="E600" s="1" t="s">
        <v>85</v>
      </c>
      <c r="F600" s="3">
        <v>44711</v>
      </c>
      <c r="G600" s="1">
        <v>364</v>
      </c>
      <c r="H600" s="1">
        <v>690</v>
      </c>
      <c r="I600" s="4">
        <v>500</v>
      </c>
      <c r="J600" s="1" t="s">
        <v>224</v>
      </c>
      <c r="K600" s="3">
        <v>44711</v>
      </c>
      <c r="L600" s="1" t="s">
        <v>1338</v>
      </c>
      <c r="M600" s="1" t="str">
        <f>TEXT(BRF_Boleto_Notas[[#This Row],[DATA ]],"AAAA")</f>
        <v>2022</v>
      </c>
      <c r="N600" s="1" t="str">
        <f>UPPER(TEXT(BRF_Boleto_Notas[[#This Row],[DATA ]],"MMM"))</f>
        <v>MAI</v>
      </c>
      <c r="O600" s="1" t="str">
        <f>TEXT(BRF_Boleto_Notas[[#This Row],[DATA VENCIMENTO]],"AAAA")</f>
        <v>2022</v>
      </c>
      <c r="P600" s="1" t="str">
        <f>UPPER(TEXT(BRF_Boleto_Notas[[#This Row],[DATA VENCIMENTO]],"MMM"))</f>
        <v>MAI</v>
      </c>
      <c r="Q600" s="1" t="str">
        <f>IFERROR(INDEX(BRF_TIPO_SERV[DESCRIÇAO],MATCH(BRF_Boleto_Notas[[#This Row],[CAT]],BRF_TIPO_SERV[TIPOS DE SERV.],0)),"")</f>
        <v>FRETE EXTRAS</v>
      </c>
      <c r="R600" s="1">
        <f>IFERROR(INDEX(BRF_MÊS_NOTA[NUN_MÊS],MATCH(BRF_Boleto_Notas[[#This Row],[MÊS_VENC]],BRF_MÊS_NOTA[MÊS],0)),"")</f>
        <v>5</v>
      </c>
      <c r="S600" s="1" t="str">
        <f>IF(BRF_Boleto_Notas[[#This Row],[PAGO DIA]]="","",TEXT(BRF_Boleto_Notas[[#This Row],[PAGO DIA]],"AAAA"))</f>
        <v>2022</v>
      </c>
      <c r="T600" s="1" t="str">
        <f>UPPER(TEXT(BRF_Boleto_Notas[[#This Row],[PAGO DIA]],"MMM"))</f>
        <v>MAI</v>
      </c>
    </row>
    <row r="601" spans="1:20" x14ac:dyDescent="0.2">
      <c r="A601" s="3">
        <v>44691</v>
      </c>
      <c r="B601" s="1" t="s">
        <v>1529</v>
      </c>
      <c r="C601" s="1" t="s">
        <v>1869</v>
      </c>
      <c r="D601" s="1" t="s">
        <v>1531</v>
      </c>
      <c r="E601" s="1" t="s">
        <v>85</v>
      </c>
      <c r="F601" s="3">
        <v>44711</v>
      </c>
      <c r="G601" s="1">
        <v>365</v>
      </c>
      <c r="H601" s="1">
        <v>691</v>
      </c>
      <c r="I601" s="4">
        <v>3500</v>
      </c>
      <c r="J601" s="1" t="s">
        <v>224</v>
      </c>
      <c r="K601" s="3">
        <v>44711</v>
      </c>
      <c r="L601" s="1" t="s">
        <v>1338</v>
      </c>
      <c r="M601" s="1" t="str">
        <f>TEXT(BRF_Boleto_Notas[[#This Row],[DATA ]],"AAAA")</f>
        <v>2022</v>
      </c>
      <c r="N601" s="1" t="str">
        <f>UPPER(TEXT(BRF_Boleto_Notas[[#This Row],[DATA ]],"MMM"))</f>
        <v>MAI</v>
      </c>
      <c r="O601" s="1" t="str">
        <f>TEXT(BRF_Boleto_Notas[[#This Row],[DATA VENCIMENTO]],"AAAA")</f>
        <v>2022</v>
      </c>
      <c r="P601" s="1" t="str">
        <f>UPPER(TEXT(BRF_Boleto_Notas[[#This Row],[DATA VENCIMENTO]],"MMM"))</f>
        <v>MAI</v>
      </c>
      <c r="Q601" s="1" t="str">
        <f>IFERROR(INDEX(BRF_TIPO_SERV[DESCRIÇAO],MATCH(BRF_Boleto_Notas[[#This Row],[CAT]],BRF_TIPO_SERV[TIPOS DE SERV.],0)),"")</f>
        <v>VIAGEM</v>
      </c>
      <c r="R601" s="1">
        <f>IFERROR(INDEX(BRF_MÊS_NOTA[NUN_MÊS],MATCH(BRF_Boleto_Notas[[#This Row],[MÊS_VENC]],BRF_MÊS_NOTA[MÊS],0)),"")</f>
        <v>5</v>
      </c>
      <c r="S601" s="1" t="str">
        <f>IF(BRF_Boleto_Notas[[#This Row],[PAGO DIA]]="","",TEXT(BRF_Boleto_Notas[[#This Row],[PAGO DIA]],"AAAA"))</f>
        <v>2022</v>
      </c>
      <c r="T601" s="1" t="str">
        <f>UPPER(TEXT(BRF_Boleto_Notas[[#This Row],[PAGO DIA]],"MMM"))</f>
        <v>MAI</v>
      </c>
    </row>
    <row r="602" spans="1:20" x14ac:dyDescent="0.2">
      <c r="A602" s="3">
        <v>44691</v>
      </c>
      <c r="B602" s="1" t="s">
        <v>1534</v>
      </c>
      <c r="C602" s="1" t="s">
        <v>2064</v>
      </c>
      <c r="D602" s="1" t="s">
        <v>1531</v>
      </c>
      <c r="E602" s="1" t="s">
        <v>85</v>
      </c>
      <c r="F602" s="3">
        <v>44711</v>
      </c>
      <c r="G602" s="1" t="s">
        <v>2065</v>
      </c>
      <c r="H602" s="1">
        <v>692</v>
      </c>
      <c r="I602" s="4">
        <v>980</v>
      </c>
      <c r="J602" s="1" t="s">
        <v>224</v>
      </c>
      <c r="K602" s="3">
        <v>44711</v>
      </c>
      <c r="L602" s="1" t="s">
        <v>1338</v>
      </c>
      <c r="M602" s="1" t="str">
        <f>TEXT(BRF_Boleto_Notas[[#This Row],[DATA ]],"AAAA")</f>
        <v>2022</v>
      </c>
      <c r="N602" s="1" t="str">
        <f>UPPER(TEXT(BRF_Boleto_Notas[[#This Row],[DATA ]],"MMM"))</f>
        <v>MAI</v>
      </c>
      <c r="O602" s="1" t="str">
        <f>TEXT(BRF_Boleto_Notas[[#This Row],[DATA VENCIMENTO]],"AAAA")</f>
        <v>2022</v>
      </c>
      <c r="P602" s="1" t="str">
        <f>UPPER(TEXT(BRF_Boleto_Notas[[#This Row],[DATA VENCIMENTO]],"MMM"))</f>
        <v>MAI</v>
      </c>
      <c r="Q602" s="1" t="str">
        <f>IFERROR(INDEX(BRF_TIPO_SERV[DESCRIÇAO],MATCH(BRF_Boleto_Notas[[#This Row],[CAT]],BRF_TIPO_SERV[TIPOS DE SERV.],0)),"")</f>
        <v>FRETE EXTRAS</v>
      </c>
      <c r="R602" s="1">
        <f>IFERROR(INDEX(BRF_MÊS_NOTA[NUN_MÊS],MATCH(BRF_Boleto_Notas[[#This Row],[MÊS_VENC]],BRF_MÊS_NOTA[MÊS],0)),"")</f>
        <v>5</v>
      </c>
      <c r="S602" s="1" t="str">
        <f>IF(BRF_Boleto_Notas[[#This Row],[PAGO DIA]]="","",TEXT(BRF_Boleto_Notas[[#This Row],[PAGO DIA]],"AAAA"))</f>
        <v>2022</v>
      </c>
      <c r="T602" s="1" t="str">
        <f>UPPER(TEXT(BRF_Boleto_Notas[[#This Row],[PAGO DIA]],"MMM"))</f>
        <v>MAI</v>
      </c>
    </row>
    <row r="603" spans="1:20" x14ac:dyDescent="0.2">
      <c r="A603" s="3">
        <v>44691</v>
      </c>
      <c r="B603" s="1" t="s">
        <v>1534</v>
      </c>
      <c r="C603" s="1" t="s">
        <v>2066</v>
      </c>
      <c r="D603" s="1" t="s">
        <v>1531</v>
      </c>
      <c r="E603" s="1" t="s">
        <v>85</v>
      </c>
      <c r="F603" s="3">
        <v>44711</v>
      </c>
      <c r="G603" s="1" t="s">
        <v>2067</v>
      </c>
      <c r="H603" s="1">
        <v>693</v>
      </c>
      <c r="I603" s="4">
        <v>840</v>
      </c>
      <c r="J603" s="1" t="s">
        <v>224</v>
      </c>
      <c r="K603" s="3">
        <v>44711</v>
      </c>
      <c r="L603" s="1" t="s">
        <v>1338</v>
      </c>
      <c r="M603" s="1" t="str">
        <f>TEXT(BRF_Boleto_Notas[[#This Row],[DATA ]],"AAAA")</f>
        <v>2022</v>
      </c>
      <c r="N603" s="1" t="str">
        <f>UPPER(TEXT(BRF_Boleto_Notas[[#This Row],[DATA ]],"MMM"))</f>
        <v>MAI</v>
      </c>
      <c r="O603" s="1" t="str">
        <f>TEXT(BRF_Boleto_Notas[[#This Row],[DATA VENCIMENTO]],"AAAA")</f>
        <v>2022</v>
      </c>
      <c r="P603" s="1" t="str">
        <f>UPPER(TEXT(BRF_Boleto_Notas[[#This Row],[DATA VENCIMENTO]],"MMM"))</f>
        <v>MAI</v>
      </c>
      <c r="Q603" s="1" t="str">
        <f>IFERROR(INDEX(BRF_TIPO_SERV[DESCRIÇAO],MATCH(BRF_Boleto_Notas[[#This Row],[CAT]],BRF_TIPO_SERV[TIPOS DE SERV.],0)),"")</f>
        <v>FRETE EXTRAS</v>
      </c>
      <c r="R603" s="1">
        <f>IFERROR(INDEX(BRF_MÊS_NOTA[NUN_MÊS],MATCH(BRF_Boleto_Notas[[#This Row],[MÊS_VENC]],BRF_MÊS_NOTA[MÊS],0)),"")</f>
        <v>5</v>
      </c>
      <c r="S603" s="1" t="str">
        <f>IF(BRF_Boleto_Notas[[#This Row],[PAGO DIA]]="","",TEXT(BRF_Boleto_Notas[[#This Row],[PAGO DIA]],"AAAA"))</f>
        <v>2022</v>
      </c>
      <c r="T603" s="1" t="str">
        <f>UPPER(TEXT(BRF_Boleto_Notas[[#This Row],[PAGO DIA]],"MMM"))</f>
        <v>MAI</v>
      </c>
    </row>
    <row r="604" spans="1:20" x14ac:dyDescent="0.2">
      <c r="A604" s="3">
        <v>44691</v>
      </c>
      <c r="B604" s="1" t="s">
        <v>1534</v>
      </c>
      <c r="C604" s="1" t="s">
        <v>2068</v>
      </c>
      <c r="D604" s="1" t="s">
        <v>1531</v>
      </c>
      <c r="E604" s="1" t="s">
        <v>85</v>
      </c>
      <c r="F604" s="3">
        <v>44711</v>
      </c>
      <c r="G604" s="1" t="s">
        <v>2069</v>
      </c>
      <c r="H604" s="1">
        <v>694</v>
      </c>
      <c r="I604" s="4">
        <v>980</v>
      </c>
      <c r="J604" s="1" t="s">
        <v>224</v>
      </c>
      <c r="K604" s="3">
        <v>44711</v>
      </c>
      <c r="L604" s="1" t="s">
        <v>1338</v>
      </c>
      <c r="M604" s="1" t="str">
        <f>TEXT(BRF_Boleto_Notas[[#This Row],[DATA ]],"AAAA")</f>
        <v>2022</v>
      </c>
      <c r="N604" s="1" t="str">
        <f>UPPER(TEXT(BRF_Boleto_Notas[[#This Row],[DATA ]],"MMM"))</f>
        <v>MAI</v>
      </c>
      <c r="O604" s="1" t="str">
        <f>TEXT(BRF_Boleto_Notas[[#This Row],[DATA VENCIMENTO]],"AAAA")</f>
        <v>2022</v>
      </c>
      <c r="P604" s="1" t="str">
        <f>UPPER(TEXT(BRF_Boleto_Notas[[#This Row],[DATA VENCIMENTO]],"MMM"))</f>
        <v>MAI</v>
      </c>
      <c r="Q604" s="1" t="str">
        <f>IFERROR(INDEX(BRF_TIPO_SERV[DESCRIÇAO],MATCH(BRF_Boleto_Notas[[#This Row],[CAT]],BRF_TIPO_SERV[TIPOS DE SERV.],0)),"")</f>
        <v>FRETE EXTRAS</v>
      </c>
      <c r="R604" s="1">
        <f>IFERROR(INDEX(BRF_MÊS_NOTA[NUN_MÊS],MATCH(BRF_Boleto_Notas[[#This Row],[MÊS_VENC]],BRF_MÊS_NOTA[MÊS],0)),"")</f>
        <v>5</v>
      </c>
      <c r="S604" s="1" t="str">
        <f>IF(BRF_Boleto_Notas[[#This Row],[PAGO DIA]]="","",TEXT(BRF_Boleto_Notas[[#This Row],[PAGO DIA]],"AAAA"))</f>
        <v>2022</v>
      </c>
      <c r="T604" s="1" t="str">
        <f>UPPER(TEXT(BRF_Boleto_Notas[[#This Row],[PAGO DIA]],"MMM"))</f>
        <v>MAI</v>
      </c>
    </row>
    <row r="605" spans="1:20" x14ac:dyDescent="0.2">
      <c r="A605" s="3">
        <v>44691</v>
      </c>
      <c r="B605" s="1" t="s">
        <v>1534</v>
      </c>
      <c r="C605" s="1" t="s">
        <v>2070</v>
      </c>
      <c r="D605" s="1" t="s">
        <v>1531</v>
      </c>
      <c r="E605" s="1" t="s">
        <v>85</v>
      </c>
      <c r="F605" s="3">
        <v>44711</v>
      </c>
      <c r="G605" s="1" t="s">
        <v>2071</v>
      </c>
      <c r="H605" s="1">
        <v>695</v>
      </c>
      <c r="I605" s="4">
        <v>840</v>
      </c>
      <c r="J605" s="1" t="s">
        <v>224</v>
      </c>
      <c r="K605" s="3">
        <v>44711</v>
      </c>
      <c r="L605" s="1" t="s">
        <v>1338</v>
      </c>
      <c r="M605" s="1" t="str">
        <f>TEXT(BRF_Boleto_Notas[[#This Row],[DATA ]],"AAAA")</f>
        <v>2022</v>
      </c>
      <c r="N605" s="1" t="str">
        <f>UPPER(TEXT(BRF_Boleto_Notas[[#This Row],[DATA ]],"MMM"))</f>
        <v>MAI</v>
      </c>
      <c r="O605" s="1" t="str">
        <f>TEXT(BRF_Boleto_Notas[[#This Row],[DATA VENCIMENTO]],"AAAA")</f>
        <v>2022</v>
      </c>
      <c r="P605" s="1" t="str">
        <f>UPPER(TEXT(BRF_Boleto_Notas[[#This Row],[DATA VENCIMENTO]],"MMM"))</f>
        <v>MAI</v>
      </c>
      <c r="Q605" s="1" t="str">
        <f>IFERROR(INDEX(BRF_TIPO_SERV[DESCRIÇAO],MATCH(BRF_Boleto_Notas[[#This Row],[CAT]],BRF_TIPO_SERV[TIPOS DE SERV.],0)),"")</f>
        <v>FRETE EXTRAS</v>
      </c>
      <c r="R605" s="1">
        <f>IFERROR(INDEX(BRF_MÊS_NOTA[NUN_MÊS],MATCH(BRF_Boleto_Notas[[#This Row],[MÊS_VENC]],BRF_MÊS_NOTA[MÊS],0)),"")</f>
        <v>5</v>
      </c>
      <c r="S605" s="1" t="str">
        <f>IF(BRF_Boleto_Notas[[#This Row],[PAGO DIA]]="","",TEXT(BRF_Boleto_Notas[[#This Row],[PAGO DIA]],"AAAA"))</f>
        <v>2022</v>
      </c>
      <c r="T605" s="1" t="str">
        <f>UPPER(TEXT(BRF_Boleto_Notas[[#This Row],[PAGO DIA]],"MMM"))</f>
        <v>MAI</v>
      </c>
    </row>
    <row r="606" spans="1:20" x14ac:dyDescent="0.2">
      <c r="A606" s="3">
        <v>44691</v>
      </c>
      <c r="B606" s="1" t="s">
        <v>1534</v>
      </c>
      <c r="C606" s="1" t="s">
        <v>2072</v>
      </c>
      <c r="D606" s="1" t="s">
        <v>1531</v>
      </c>
      <c r="E606" s="1" t="s">
        <v>85</v>
      </c>
      <c r="F606" s="3">
        <v>44711</v>
      </c>
      <c r="G606" s="1" t="s">
        <v>2073</v>
      </c>
      <c r="H606" s="1">
        <v>696</v>
      </c>
      <c r="I606" s="4">
        <v>1260</v>
      </c>
      <c r="J606" s="1" t="s">
        <v>224</v>
      </c>
      <c r="K606" s="3">
        <v>44711</v>
      </c>
      <c r="L606" s="1" t="s">
        <v>1338</v>
      </c>
      <c r="M606" s="1" t="str">
        <f>TEXT(BRF_Boleto_Notas[[#This Row],[DATA ]],"AAAA")</f>
        <v>2022</v>
      </c>
      <c r="N606" s="1" t="str">
        <f>UPPER(TEXT(BRF_Boleto_Notas[[#This Row],[DATA ]],"MMM"))</f>
        <v>MAI</v>
      </c>
      <c r="O606" s="1" t="str">
        <f>TEXT(BRF_Boleto_Notas[[#This Row],[DATA VENCIMENTO]],"AAAA")</f>
        <v>2022</v>
      </c>
      <c r="P606" s="1" t="str">
        <f>UPPER(TEXT(BRF_Boleto_Notas[[#This Row],[DATA VENCIMENTO]],"MMM"))</f>
        <v>MAI</v>
      </c>
      <c r="Q606" s="1" t="str">
        <f>IFERROR(INDEX(BRF_TIPO_SERV[DESCRIÇAO],MATCH(BRF_Boleto_Notas[[#This Row],[CAT]],BRF_TIPO_SERV[TIPOS DE SERV.],0)),"")</f>
        <v>FRETE EXTRAS</v>
      </c>
      <c r="R606" s="1">
        <f>IFERROR(INDEX(BRF_MÊS_NOTA[NUN_MÊS],MATCH(BRF_Boleto_Notas[[#This Row],[MÊS_VENC]],BRF_MÊS_NOTA[MÊS],0)),"")</f>
        <v>5</v>
      </c>
      <c r="S606" s="1" t="str">
        <f>IF(BRF_Boleto_Notas[[#This Row],[PAGO DIA]]="","",TEXT(BRF_Boleto_Notas[[#This Row],[PAGO DIA]],"AAAA"))</f>
        <v>2022</v>
      </c>
      <c r="T606" s="1" t="str">
        <f>UPPER(TEXT(BRF_Boleto_Notas[[#This Row],[PAGO DIA]],"MMM"))</f>
        <v>MAI</v>
      </c>
    </row>
    <row r="607" spans="1:20" x14ac:dyDescent="0.2">
      <c r="A607" s="3">
        <v>44691</v>
      </c>
      <c r="B607" s="1" t="s">
        <v>1534</v>
      </c>
      <c r="C607" s="1" t="s">
        <v>2074</v>
      </c>
      <c r="D607" s="1" t="s">
        <v>1531</v>
      </c>
      <c r="E607" s="1" t="s">
        <v>85</v>
      </c>
      <c r="F607" s="3">
        <v>44711</v>
      </c>
      <c r="G607" s="1" t="s">
        <v>2075</v>
      </c>
      <c r="H607" s="1">
        <v>697</v>
      </c>
      <c r="I607" s="4">
        <v>1120</v>
      </c>
      <c r="J607" s="1" t="s">
        <v>224</v>
      </c>
      <c r="K607" s="3">
        <v>44711</v>
      </c>
      <c r="L607" s="1" t="s">
        <v>1338</v>
      </c>
      <c r="M607" s="1" t="str">
        <f>TEXT(BRF_Boleto_Notas[[#This Row],[DATA ]],"AAAA")</f>
        <v>2022</v>
      </c>
      <c r="N607" s="1" t="str">
        <f>UPPER(TEXT(BRF_Boleto_Notas[[#This Row],[DATA ]],"MMM"))</f>
        <v>MAI</v>
      </c>
      <c r="O607" s="1" t="str">
        <f>TEXT(BRF_Boleto_Notas[[#This Row],[DATA VENCIMENTO]],"AAAA")</f>
        <v>2022</v>
      </c>
      <c r="P607" s="1" t="str">
        <f>UPPER(TEXT(BRF_Boleto_Notas[[#This Row],[DATA VENCIMENTO]],"MMM"))</f>
        <v>MAI</v>
      </c>
      <c r="Q607" s="1" t="str">
        <f>IFERROR(INDEX(BRF_TIPO_SERV[DESCRIÇAO],MATCH(BRF_Boleto_Notas[[#This Row],[CAT]],BRF_TIPO_SERV[TIPOS DE SERV.],0)),"")</f>
        <v>FRETE EXTRAS</v>
      </c>
      <c r="R607" s="1">
        <f>IFERROR(INDEX(BRF_MÊS_NOTA[NUN_MÊS],MATCH(BRF_Boleto_Notas[[#This Row],[MÊS_VENC]],BRF_MÊS_NOTA[MÊS],0)),"")</f>
        <v>5</v>
      </c>
      <c r="S607" s="1" t="str">
        <f>IF(BRF_Boleto_Notas[[#This Row],[PAGO DIA]]="","",TEXT(BRF_Boleto_Notas[[#This Row],[PAGO DIA]],"AAAA"))</f>
        <v>2022</v>
      </c>
      <c r="T607" s="1" t="str">
        <f>UPPER(TEXT(BRF_Boleto_Notas[[#This Row],[PAGO DIA]],"MMM"))</f>
        <v>MAI</v>
      </c>
    </row>
    <row r="608" spans="1:20" x14ac:dyDescent="0.2">
      <c r="A608" s="3">
        <v>44692</v>
      </c>
      <c r="B608" s="1" t="s">
        <v>1529</v>
      </c>
      <c r="C608" s="1" t="s">
        <v>2929</v>
      </c>
      <c r="D608" s="1" t="s">
        <v>1531</v>
      </c>
      <c r="E608" s="1" t="s">
        <v>114</v>
      </c>
      <c r="F608" s="3">
        <v>44712</v>
      </c>
      <c r="G608" s="1" t="s">
        <v>2076</v>
      </c>
      <c r="H608" s="1">
        <v>698</v>
      </c>
      <c r="I608" s="4">
        <v>4800</v>
      </c>
      <c r="J608" s="1" t="s">
        <v>224</v>
      </c>
      <c r="K608" s="3">
        <v>44712</v>
      </c>
      <c r="L608" s="1" t="s">
        <v>1338</v>
      </c>
      <c r="M608" s="1" t="str">
        <f>TEXT(BRF_Boleto_Notas[[#This Row],[DATA ]],"AAAA")</f>
        <v>2022</v>
      </c>
      <c r="N608" s="1" t="str">
        <f>UPPER(TEXT(BRF_Boleto_Notas[[#This Row],[DATA ]],"MMM"))</f>
        <v>MAI</v>
      </c>
      <c r="O608" s="1" t="str">
        <f>TEXT(BRF_Boleto_Notas[[#This Row],[DATA VENCIMENTO]],"AAAA")</f>
        <v>2022</v>
      </c>
      <c r="P608" s="1" t="str">
        <f>UPPER(TEXT(BRF_Boleto_Notas[[#This Row],[DATA VENCIMENTO]],"MMM"))</f>
        <v>MAI</v>
      </c>
      <c r="Q608" s="1" t="str">
        <f>IFERROR(INDEX(BRF_TIPO_SERV[DESCRIÇAO],MATCH(BRF_Boleto_Notas[[#This Row],[CAT]],BRF_TIPO_SERV[TIPOS DE SERV.],0)),"")</f>
        <v>VIAGEM</v>
      </c>
      <c r="R608" s="1">
        <f>IFERROR(INDEX(BRF_MÊS_NOTA[NUN_MÊS],MATCH(BRF_Boleto_Notas[[#This Row],[MÊS_VENC]],BRF_MÊS_NOTA[MÊS],0)),"")</f>
        <v>5</v>
      </c>
      <c r="S608" s="1" t="str">
        <f>IF(BRF_Boleto_Notas[[#This Row],[PAGO DIA]]="","",TEXT(BRF_Boleto_Notas[[#This Row],[PAGO DIA]],"AAAA"))</f>
        <v>2022</v>
      </c>
      <c r="T608" s="1" t="str">
        <f>UPPER(TEXT(BRF_Boleto_Notas[[#This Row],[PAGO DIA]],"MMM"))</f>
        <v>MAI</v>
      </c>
    </row>
    <row r="609" spans="1:20" x14ac:dyDescent="0.2">
      <c r="A609" s="3">
        <v>44692</v>
      </c>
      <c r="B609" s="1" t="s">
        <v>1534</v>
      </c>
      <c r="C609" s="1" t="s">
        <v>2033</v>
      </c>
      <c r="D609" s="1" t="s">
        <v>1531</v>
      </c>
      <c r="E609" s="1" t="s">
        <v>85</v>
      </c>
      <c r="F609" s="3">
        <v>44712</v>
      </c>
      <c r="G609" s="1" t="s">
        <v>2077</v>
      </c>
      <c r="H609" s="1">
        <v>699</v>
      </c>
      <c r="I609" s="4">
        <v>400</v>
      </c>
      <c r="J609" s="1" t="s">
        <v>224</v>
      </c>
      <c r="K609" s="3">
        <v>44712</v>
      </c>
      <c r="L609" s="1" t="s">
        <v>1338</v>
      </c>
      <c r="M609" s="1" t="str">
        <f>TEXT(BRF_Boleto_Notas[[#This Row],[DATA ]],"AAAA")</f>
        <v>2022</v>
      </c>
      <c r="N609" s="1" t="str">
        <f>UPPER(TEXT(BRF_Boleto_Notas[[#This Row],[DATA ]],"MMM"))</f>
        <v>MAI</v>
      </c>
      <c r="O609" s="1" t="str">
        <f>TEXT(BRF_Boleto_Notas[[#This Row],[DATA VENCIMENTO]],"AAAA")</f>
        <v>2022</v>
      </c>
      <c r="P609" s="1" t="str">
        <f>UPPER(TEXT(BRF_Boleto_Notas[[#This Row],[DATA VENCIMENTO]],"MMM"))</f>
        <v>MAI</v>
      </c>
      <c r="Q609" s="1" t="str">
        <f>IFERROR(INDEX(BRF_TIPO_SERV[DESCRIÇAO],MATCH(BRF_Boleto_Notas[[#This Row],[CAT]],BRF_TIPO_SERV[TIPOS DE SERV.],0)),"")</f>
        <v>FRETE EXTRAS</v>
      </c>
      <c r="R609" s="1">
        <f>IFERROR(INDEX(BRF_MÊS_NOTA[NUN_MÊS],MATCH(BRF_Boleto_Notas[[#This Row],[MÊS_VENC]],BRF_MÊS_NOTA[MÊS],0)),"")</f>
        <v>5</v>
      </c>
      <c r="S609" s="1" t="str">
        <f>IF(BRF_Boleto_Notas[[#This Row],[PAGO DIA]]="","",TEXT(BRF_Boleto_Notas[[#This Row],[PAGO DIA]],"AAAA"))</f>
        <v>2022</v>
      </c>
      <c r="T609" s="1" t="str">
        <f>UPPER(TEXT(BRF_Boleto_Notas[[#This Row],[PAGO DIA]],"MMM"))</f>
        <v>MAI</v>
      </c>
    </row>
    <row r="610" spans="1:20" x14ac:dyDescent="0.2">
      <c r="A610" s="3">
        <v>44692</v>
      </c>
      <c r="B610" s="1" t="s">
        <v>1534</v>
      </c>
      <c r="C610" s="1" t="s">
        <v>2078</v>
      </c>
      <c r="D610" s="1" t="s">
        <v>1531</v>
      </c>
      <c r="E610" s="1" t="s">
        <v>85</v>
      </c>
      <c r="F610" s="3">
        <v>44712</v>
      </c>
      <c r="G610" s="1" t="s">
        <v>2079</v>
      </c>
      <c r="H610" s="1">
        <v>700</v>
      </c>
      <c r="I610" s="4">
        <v>1600</v>
      </c>
      <c r="J610" s="1" t="s">
        <v>224</v>
      </c>
      <c r="K610" s="3">
        <v>44712</v>
      </c>
      <c r="L610" s="1" t="s">
        <v>1338</v>
      </c>
      <c r="M610" s="1" t="str">
        <f>TEXT(BRF_Boleto_Notas[[#This Row],[DATA ]],"AAAA")</f>
        <v>2022</v>
      </c>
      <c r="N610" s="1" t="str">
        <f>UPPER(TEXT(BRF_Boleto_Notas[[#This Row],[DATA ]],"MMM"))</f>
        <v>MAI</v>
      </c>
      <c r="O610" s="1" t="str">
        <f>TEXT(BRF_Boleto_Notas[[#This Row],[DATA VENCIMENTO]],"AAAA")</f>
        <v>2022</v>
      </c>
      <c r="P610" s="1" t="str">
        <f>UPPER(TEXT(BRF_Boleto_Notas[[#This Row],[DATA VENCIMENTO]],"MMM"))</f>
        <v>MAI</v>
      </c>
      <c r="Q610" s="1" t="str">
        <f>IFERROR(INDEX(BRF_TIPO_SERV[DESCRIÇAO],MATCH(BRF_Boleto_Notas[[#This Row],[CAT]],BRF_TIPO_SERV[TIPOS DE SERV.],0)),"")</f>
        <v>FRETE EXTRAS</v>
      </c>
      <c r="R610" s="1">
        <f>IFERROR(INDEX(BRF_MÊS_NOTA[NUN_MÊS],MATCH(BRF_Boleto_Notas[[#This Row],[MÊS_VENC]],BRF_MÊS_NOTA[MÊS],0)),"")</f>
        <v>5</v>
      </c>
      <c r="S610" s="1" t="str">
        <f>IF(BRF_Boleto_Notas[[#This Row],[PAGO DIA]]="","",TEXT(BRF_Boleto_Notas[[#This Row],[PAGO DIA]],"AAAA"))</f>
        <v>2022</v>
      </c>
      <c r="T610" s="1" t="str">
        <f>UPPER(TEXT(BRF_Boleto_Notas[[#This Row],[PAGO DIA]],"MMM"))</f>
        <v>MAI</v>
      </c>
    </row>
    <row r="611" spans="1:20" x14ac:dyDescent="0.2">
      <c r="A611" s="3">
        <v>44693</v>
      </c>
      <c r="B611" s="1" t="s">
        <v>1534</v>
      </c>
      <c r="C611" s="1" t="s">
        <v>1988</v>
      </c>
      <c r="D611" s="1" t="s">
        <v>1531</v>
      </c>
      <c r="E611" s="1" t="s">
        <v>85</v>
      </c>
      <c r="F611" s="3">
        <v>44713</v>
      </c>
      <c r="G611" s="1" t="s">
        <v>2080</v>
      </c>
      <c r="H611" s="1">
        <v>701</v>
      </c>
      <c r="I611" s="4">
        <v>800</v>
      </c>
      <c r="J611" s="1" t="s">
        <v>224</v>
      </c>
      <c r="K611" s="3">
        <v>44713</v>
      </c>
      <c r="L611" s="1" t="s">
        <v>1338</v>
      </c>
      <c r="M611" s="1" t="str">
        <f>TEXT(BRF_Boleto_Notas[[#This Row],[DATA ]],"AAAA")</f>
        <v>2022</v>
      </c>
      <c r="N611" s="1" t="str">
        <f>UPPER(TEXT(BRF_Boleto_Notas[[#This Row],[DATA ]],"MMM"))</f>
        <v>MAI</v>
      </c>
      <c r="O611" s="1" t="str">
        <f>TEXT(BRF_Boleto_Notas[[#This Row],[DATA VENCIMENTO]],"AAAA")</f>
        <v>2022</v>
      </c>
      <c r="P611" s="1" t="str">
        <f>UPPER(TEXT(BRF_Boleto_Notas[[#This Row],[DATA VENCIMENTO]],"MMM"))</f>
        <v>JUN</v>
      </c>
      <c r="Q611" s="1" t="str">
        <f>IFERROR(INDEX(BRF_TIPO_SERV[DESCRIÇAO],MATCH(BRF_Boleto_Notas[[#This Row],[CAT]],BRF_TIPO_SERV[TIPOS DE SERV.],0)),"")</f>
        <v>FRETE EXTRAS</v>
      </c>
      <c r="R611" s="1">
        <f>IFERROR(INDEX(BRF_MÊS_NOTA[NUN_MÊS],MATCH(BRF_Boleto_Notas[[#This Row],[MÊS_VENC]],BRF_MÊS_NOTA[MÊS],0)),"")</f>
        <v>6</v>
      </c>
      <c r="S611" s="1" t="str">
        <f>IF(BRF_Boleto_Notas[[#This Row],[PAGO DIA]]="","",TEXT(BRF_Boleto_Notas[[#This Row],[PAGO DIA]],"AAAA"))</f>
        <v>2022</v>
      </c>
      <c r="T611" s="1" t="str">
        <f>UPPER(TEXT(BRF_Boleto_Notas[[#This Row],[PAGO DIA]],"MMM"))</f>
        <v>JUN</v>
      </c>
    </row>
    <row r="612" spans="1:20" x14ac:dyDescent="0.2">
      <c r="A612" s="3">
        <v>44693</v>
      </c>
      <c r="B612" s="1" t="s">
        <v>1534</v>
      </c>
      <c r="C612" s="1" t="s">
        <v>1706</v>
      </c>
      <c r="D612" s="1" t="s">
        <v>1531</v>
      </c>
      <c r="E612" s="1" t="s">
        <v>85</v>
      </c>
      <c r="F612" s="3">
        <v>44713</v>
      </c>
      <c r="G612" s="1" t="s">
        <v>2081</v>
      </c>
      <c r="H612" s="1">
        <v>702</v>
      </c>
      <c r="I612" s="4">
        <v>500</v>
      </c>
      <c r="J612" s="1" t="s">
        <v>224</v>
      </c>
      <c r="K612" s="3">
        <v>44713</v>
      </c>
      <c r="L612" s="1" t="s">
        <v>1338</v>
      </c>
      <c r="M612" s="1" t="str">
        <f>TEXT(BRF_Boleto_Notas[[#This Row],[DATA ]],"AAAA")</f>
        <v>2022</v>
      </c>
      <c r="N612" s="1" t="str">
        <f>UPPER(TEXT(BRF_Boleto_Notas[[#This Row],[DATA ]],"MMM"))</f>
        <v>MAI</v>
      </c>
      <c r="O612" s="1" t="str">
        <f>TEXT(BRF_Boleto_Notas[[#This Row],[DATA VENCIMENTO]],"AAAA")</f>
        <v>2022</v>
      </c>
      <c r="P612" s="1" t="str">
        <f>UPPER(TEXT(BRF_Boleto_Notas[[#This Row],[DATA VENCIMENTO]],"MMM"))</f>
        <v>JUN</v>
      </c>
      <c r="Q612" s="1" t="str">
        <f>IFERROR(INDEX(BRF_TIPO_SERV[DESCRIÇAO],MATCH(BRF_Boleto_Notas[[#This Row],[CAT]],BRF_TIPO_SERV[TIPOS DE SERV.],0)),"")</f>
        <v>FRETE EXTRAS</v>
      </c>
      <c r="R612" s="1">
        <f>IFERROR(INDEX(BRF_MÊS_NOTA[NUN_MÊS],MATCH(BRF_Boleto_Notas[[#This Row],[MÊS_VENC]],BRF_MÊS_NOTA[MÊS],0)),"")</f>
        <v>6</v>
      </c>
      <c r="S612" s="1" t="str">
        <f>IF(BRF_Boleto_Notas[[#This Row],[PAGO DIA]]="","",TEXT(BRF_Boleto_Notas[[#This Row],[PAGO DIA]],"AAAA"))</f>
        <v>2022</v>
      </c>
      <c r="T612" s="1" t="str">
        <f>UPPER(TEXT(BRF_Boleto_Notas[[#This Row],[PAGO DIA]],"MMM"))</f>
        <v>JUN</v>
      </c>
    </row>
    <row r="613" spans="1:20" x14ac:dyDescent="0.2">
      <c r="A613" s="3">
        <v>44693</v>
      </c>
      <c r="B613" s="1" t="s">
        <v>1534</v>
      </c>
      <c r="C613" s="1" t="s">
        <v>2055</v>
      </c>
      <c r="D613" s="1" t="s">
        <v>1531</v>
      </c>
      <c r="E613" s="1" t="s">
        <v>85</v>
      </c>
      <c r="F613" s="3">
        <v>44713</v>
      </c>
      <c r="G613" s="1" t="s">
        <v>2082</v>
      </c>
      <c r="H613" s="1">
        <v>703</v>
      </c>
      <c r="I613" s="4">
        <v>500</v>
      </c>
      <c r="J613" s="1" t="s">
        <v>224</v>
      </c>
      <c r="K613" s="3">
        <v>44713</v>
      </c>
      <c r="L613" s="1" t="s">
        <v>1338</v>
      </c>
      <c r="M613" s="1" t="str">
        <f>TEXT(BRF_Boleto_Notas[[#This Row],[DATA ]],"AAAA")</f>
        <v>2022</v>
      </c>
      <c r="N613" s="1" t="str">
        <f>UPPER(TEXT(BRF_Boleto_Notas[[#This Row],[DATA ]],"MMM"))</f>
        <v>MAI</v>
      </c>
      <c r="O613" s="1" t="str">
        <f>TEXT(BRF_Boleto_Notas[[#This Row],[DATA VENCIMENTO]],"AAAA")</f>
        <v>2022</v>
      </c>
      <c r="P613" s="1" t="str">
        <f>UPPER(TEXT(BRF_Boleto_Notas[[#This Row],[DATA VENCIMENTO]],"MMM"))</f>
        <v>JUN</v>
      </c>
      <c r="Q613" s="1" t="str">
        <f>IFERROR(INDEX(BRF_TIPO_SERV[DESCRIÇAO],MATCH(BRF_Boleto_Notas[[#This Row],[CAT]],BRF_TIPO_SERV[TIPOS DE SERV.],0)),"")</f>
        <v>FRETE EXTRAS</v>
      </c>
      <c r="R613" s="1">
        <f>IFERROR(INDEX(BRF_MÊS_NOTA[NUN_MÊS],MATCH(BRF_Boleto_Notas[[#This Row],[MÊS_VENC]],BRF_MÊS_NOTA[MÊS],0)),"")</f>
        <v>6</v>
      </c>
      <c r="S613" s="1" t="str">
        <f>IF(BRF_Boleto_Notas[[#This Row],[PAGO DIA]]="","",TEXT(BRF_Boleto_Notas[[#This Row],[PAGO DIA]],"AAAA"))</f>
        <v>2022</v>
      </c>
      <c r="T613" s="1" t="str">
        <f>UPPER(TEXT(BRF_Boleto_Notas[[#This Row],[PAGO DIA]],"MMM"))</f>
        <v>JUN</v>
      </c>
    </row>
    <row r="614" spans="1:20" x14ac:dyDescent="0.2">
      <c r="A614" s="3">
        <v>44693</v>
      </c>
      <c r="B614" s="1" t="s">
        <v>1534</v>
      </c>
      <c r="C614" s="1" t="s">
        <v>2033</v>
      </c>
      <c r="D614" s="1" t="s">
        <v>1531</v>
      </c>
      <c r="E614" s="1" t="s">
        <v>85</v>
      </c>
      <c r="F614" s="3">
        <v>44713</v>
      </c>
      <c r="G614" s="1" t="s">
        <v>2083</v>
      </c>
      <c r="H614" s="1">
        <v>704</v>
      </c>
      <c r="I614" s="4">
        <v>400</v>
      </c>
      <c r="J614" s="1" t="s">
        <v>224</v>
      </c>
      <c r="K614" s="3">
        <v>44713</v>
      </c>
      <c r="L614" s="1" t="s">
        <v>1338</v>
      </c>
      <c r="M614" s="1" t="str">
        <f>TEXT(BRF_Boleto_Notas[[#This Row],[DATA ]],"AAAA")</f>
        <v>2022</v>
      </c>
      <c r="N614" s="1" t="str">
        <f>UPPER(TEXT(BRF_Boleto_Notas[[#This Row],[DATA ]],"MMM"))</f>
        <v>MAI</v>
      </c>
      <c r="O614" s="1" t="str">
        <f>TEXT(BRF_Boleto_Notas[[#This Row],[DATA VENCIMENTO]],"AAAA")</f>
        <v>2022</v>
      </c>
      <c r="P614" s="1" t="str">
        <f>UPPER(TEXT(BRF_Boleto_Notas[[#This Row],[DATA VENCIMENTO]],"MMM"))</f>
        <v>JUN</v>
      </c>
      <c r="Q614" s="1" t="str">
        <f>IFERROR(INDEX(BRF_TIPO_SERV[DESCRIÇAO],MATCH(BRF_Boleto_Notas[[#This Row],[CAT]],BRF_TIPO_SERV[TIPOS DE SERV.],0)),"")</f>
        <v>FRETE EXTRAS</v>
      </c>
      <c r="R614" s="1">
        <f>IFERROR(INDEX(BRF_MÊS_NOTA[NUN_MÊS],MATCH(BRF_Boleto_Notas[[#This Row],[MÊS_VENC]],BRF_MÊS_NOTA[MÊS],0)),"")</f>
        <v>6</v>
      </c>
      <c r="S614" s="1" t="str">
        <f>IF(BRF_Boleto_Notas[[#This Row],[PAGO DIA]]="","",TEXT(BRF_Boleto_Notas[[#This Row],[PAGO DIA]],"AAAA"))</f>
        <v>2022</v>
      </c>
      <c r="T614" s="1" t="str">
        <f>UPPER(TEXT(BRF_Boleto_Notas[[#This Row],[PAGO DIA]],"MMM"))</f>
        <v>JUN</v>
      </c>
    </row>
    <row r="615" spans="1:20" x14ac:dyDescent="0.2">
      <c r="A615" s="3">
        <v>44693</v>
      </c>
      <c r="B615" s="1" t="s">
        <v>1529</v>
      </c>
      <c r="C615" s="1" t="s">
        <v>1971</v>
      </c>
      <c r="D615" s="1" t="s">
        <v>1531</v>
      </c>
      <c r="E615" s="1" t="s">
        <v>94</v>
      </c>
      <c r="F615" s="3">
        <v>44713</v>
      </c>
      <c r="G615" s="1" t="s">
        <v>2084</v>
      </c>
      <c r="H615" s="1">
        <v>705</v>
      </c>
      <c r="I615" s="4">
        <v>3500</v>
      </c>
      <c r="J615" s="1" t="s">
        <v>224</v>
      </c>
      <c r="K615" s="3">
        <v>44805</v>
      </c>
      <c r="L615" s="1" t="s">
        <v>1338</v>
      </c>
      <c r="M615" s="1" t="str">
        <f>TEXT(BRF_Boleto_Notas[[#This Row],[DATA ]],"AAAA")</f>
        <v>2022</v>
      </c>
      <c r="N615" s="1" t="str">
        <f>UPPER(TEXT(BRF_Boleto_Notas[[#This Row],[DATA ]],"MMM"))</f>
        <v>MAI</v>
      </c>
      <c r="O615" s="1" t="str">
        <f>TEXT(BRF_Boleto_Notas[[#This Row],[DATA VENCIMENTO]],"AAAA")</f>
        <v>2022</v>
      </c>
      <c r="P615" s="1" t="str">
        <f>UPPER(TEXT(BRF_Boleto_Notas[[#This Row],[DATA VENCIMENTO]],"MMM"))</f>
        <v>JUN</v>
      </c>
      <c r="Q615" s="1" t="str">
        <f>IFERROR(INDEX(BRF_TIPO_SERV[DESCRIÇAO],MATCH(BRF_Boleto_Notas[[#This Row],[CAT]],BRF_TIPO_SERV[TIPOS DE SERV.],0)),"")</f>
        <v>VIAGEM</v>
      </c>
      <c r="R615" s="1">
        <f>IFERROR(INDEX(BRF_MÊS_NOTA[NUN_MÊS],MATCH(BRF_Boleto_Notas[[#This Row],[MÊS_VENC]],BRF_MÊS_NOTA[MÊS],0)),"")</f>
        <v>6</v>
      </c>
      <c r="S615" s="1" t="str">
        <f>IF(BRF_Boleto_Notas[[#This Row],[PAGO DIA]]="","",TEXT(BRF_Boleto_Notas[[#This Row],[PAGO DIA]],"AAAA"))</f>
        <v>2022</v>
      </c>
      <c r="T615" s="1" t="str">
        <f>UPPER(TEXT(BRF_Boleto_Notas[[#This Row],[PAGO DIA]],"MMM"))</f>
        <v>SET</v>
      </c>
    </row>
    <row r="616" spans="1:20" x14ac:dyDescent="0.2">
      <c r="A616" s="3">
        <v>44694</v>
      </c>
      <c r="B616" s="1" t="s">
        <v>1534</v>
      </c>
      <c r="C616" s="1" t="s">
        <v>2085</v>
      </c>
      <c r="D616" s="1" t="s">
        <v>1531</v>
      </c>
      <c r="E616" s="1" t="s">
        <v>94</v>
      </c>
      <c r="F616" s="3">
        <v>44714</v>
      </c>
      <c r="G616" s="1" t="s">
        <v>2086</v>
      </c>
      <c r="H616" s="1">
        <v>706</v>
      </c>
      <c r="I616" s="4">
        <v>3400</v>
      </c>
      <c r="J616" s="1" t="s">
        <v>224</v>
      </c>
      <c r="K616" s="3">
        <v>44713</v>
      </c>
      <c r="L616" s="1" t="s">
        <v>1338</v>
      </c>
      <c r="M616" s="1" t="str">
        <f>TEXT(BRF_Boleto_Notas[[#This Row],[DATA ]],"AAAA")</f>
        <v>2022</v>
      </c>
      <c r="N616" s="1" t="str">
        <f>UPPER(TEXT(BRF_Boleto_Notas[[#This Row],[DATA ]],"MMM"))</f>
        <v>MAI</v>
      </c>
      <c r="O616" s="1" t="str">
        <f>TEXT(BRF_Boleto_Notas[[#This Row],[DATA VENCIMENTO]],"AAAA")</f>
        <v>2022</v>
      </c>
      <c r="P616" s="1" t="str">
        <f>UPPER(TEXT(BRF_Boleto_Notas[[#This Row],[DATA VENCIMENTO]],"MMM"))</f>
        <v>JUN</v>
      </c>
      <c r="Q616" s="1" t="str">
        <f>IFERROR(INDEX(BRF_TIPO_SERV[DESCRIÇAO],MATCH(BRF_Boleto_Notas[[#This Row],[CAT]],BRF_TIPO_SERV[TIPOS DE SERV.],0)),"")</f>
        <v>FRETE EXTRAS</v>
      </c>
      <c r="R616" s="1">
        <f>IFERROR(INDEX(BRF_MÊS_NOTA[NUN_MÊS],MATCH(BRF_Boleto_Notas[[#This Row],[MÊS_VENC]],BRF_MÊS_NOTA[MÊS],0)),"")</f>
        <v>6</v>
      </c>
      <c r="S616" s="1" t="str">
        <f>IF(BRF_Boleto_Notas[[#This Row],[PAGO DIA]]="","",TEXT(BRF_Boleto_Notas[[#This Row],[PAGO DIA]],"AAAA"))</f>
        <v>2022</v>
      </c>
      <c r="T616" s="1" t="str">
        <f>UPPER(TEXT(BRF_Boleto_Notas[[#This Row],[PAGO DIA]],"MMM"))</f>
        <v>JUN</v>
      </c>
    </row>
    <row r="617" spans="1:20" x14ac:dyDescent="0.2">
      <c r="A617" s="3">
        <v>44694</v>
      </c>
      <c r="B617" s="1" t="s">
        <v>1534</v>
      </c>
      <c r="C617" s="1" t="s">
        <v>1680</v>
      </c>
      <c r="D617" s="1" t="s">
        <v>1531</v>
      </c>
      <c r="E617" s="1" t="s">
        <v>85</v>
      </c>
      <c r="F617" s="3">
        <v>44714</v>
      </c>
      <c r="G617" s="1" t="s">
        <v>2087</v>
      </c>
      <c r="H617" s="1">
        <v>707</v>
      </c>
      <c r="I617" s="4">
        <v>1100</v>
      </c>
      <c r="J617" s="1" t="s">
        <v>224</v>
      </c>
      <c r="K617" s="3">
        <v>44713</v>
      </c>
      <c r="L617" s="1" t="s">
        <v>1338</v>
      </c>
      <c r="M617" s="1" t="str">
        <f>TEXT(BRF_Boleto_Notas[[#This Row],[DATA ]],"AAAA")</f>
        <v>2022</v>
      </c>
      <c r="N617" s="1" t="str">
        <f>UPPER(TEXT(BRF_Boleto_Notas[[#This Row],[DATA ]],"MMM"))</f>
        <v>MAI</v>
      </c>
      <c r="O617" s="1" t="str">
        <f>TEXT(BRF_Boleto_Notas[[#This Row],[DATA VENCIMENTO]],"AAAA")</f>
        <v>2022</v>
      </c>
      <c r="P617" s="1" t="str">
        <f>UPPER(TEXT(BRF_Boleto_Notas[[#This Row],[DATA VENCIMENTO]],"MMM"))</f>
        <v>JUN</v>
      </c>
      <c r="Q617" s="1" t="str">
        <f>IFERROR(INDEX(BRF_TIPO_SERV[DESCRIÇAO],MATCH(BRF_Boleto_Notas[[#This Row],[CAT]],BRF_TIPO_SERV[TIPOS DE SERV.],0)),"")</f>
        <v>FRETE EXTRAS</v>
      </c>
      <c r="R617" s="1">
        <f>IFERROR(INDEX(BRF_MÊS_NOTA[NUN_MÊS],MATCH(BRF_Boleto_Notas[[#This Row],[MÊS_VENC]],BRF_MÊS_NOTA[MÊS],0)),"")</f>
        <v>6</v>
      </c>
      <c r="S617" s="1" t="str">
        <f>IF(BRF_Boleto_Notas[[#This Row],[PAGO DIA]]="","",TEXT(BRF_Boleto_Notas[[#This Row],[PAGO DIA]],"AAAA"))</f>
        <v>2022</v>
      </c>
      <c r="T617" s="1" t="str">
        <f>UPPER(TEXT(BRF_Boleto_Notas[[#This Row],[PAGO DIA]],"MMM"))</f>
        <v>JUN</v>
      </c>
    </row>
    <row r="618" spans="1:20" x14ac:dyDescent="0.2">
      <c r="A618" s="3">
        <v>44696</v>
      </c>
      <c r="B618" s="1" t="s">
        <v>1534</v>
      </c>
      <c r="C618" s="1" t="s">
        <v>2088</v>
      </c>
      <c r="D618" s="1" t="s">
        <v>1531</v>
      </c>
      <c r="E618" s="1" t="s">
        <v>85</v>
      </c>
      <c r="F618" s="3">
        <v>44718</v>
      </c>
      <c r="G618" s="1" t="s">
        <v>2089</v>
      </c>
      <c r="H618" s="1">
        <v>708</v>
      </c>
      <c r="I618" s="4">
        <v>5500</v>
      </c>
      <c r="J618" s="1" t="s">
        <v>224</v>
      </c>
      <c r="K618" s="3">
        <v>44718</v>
      </c>
      <c r="L618" s="1" t="s">
        <v>1338</v>
      </c>
      <c r="M618" s="1" t="str">
        <f>TEXT(BRF_Boleto_Notas[[#This Row],[DATA ]],"AAAA")</f>
        <v>2022</v>
      </c>
      <c r="N618" s="1" t="str">
        <f>UPPER(TEXT(BRF_Boleto_Notas[[#This Row],[DATA ]],"MMM"))</f>
        <v>MAI</v>
      </c>
      <c r="O618" s="1" t="str">
        <f>TEXT(BRF_Boleto_Notas[[#This Row],[DATA VENCIMENTO]],"AAAA")</f>
        <v>2022</v>
      </c>
      <c r="P618" s="1" t="str">
        <f>UPPER(TEXT(BRF_Boleto_Notas[[#This Row],[DATA VENCIMENTO]],"MMM"))</f>
        <v>JUN</v>
      </c>
      <c r="Q618" s="1" t="str">
        <f>IFERROR(INDEX(BRF_TIPO_SERV[DESCRIÇAO],MATCH(BRF_Boleto_Notas[[#This Row],[CAT]],BRF_TIPO_SERV[TIPOS DE SERV.],0)),"")</f>
        <v>FRETE EXTRAS</v>
      </c>
      <c r="R618" s="1">
        <f>IFERROR(INDEX(BRF_MÊS_NOTA[NUN_MÊS],MATCH(BRF_Boleto_Notas[[#This Row],[MÊS_VENC]],BRF_MÊS_NOTA[MÊS],0)),"")</f>
        <v>6</v>
      </c>
      <c r="S618" s="1" t="str">
        <f>IF(BRF_Boleto_Notas[[#This Row],[PAGO DIA]]="","",TEXT(BRF_Boleto_Notas[[#This Row],[PAGO DIA]],"AAAA"))</f>
        <v>2022</v>
      </c>
      <c r="T618" s="1" t="str">
        <f>UPPER(TEXT(BRF_Boleto_Notas[[#This Row],[PAGO DIA]],"MMM"))</f>
        <v>JUN</v>
      </c>
    </row>
    <row r="619" spans="1:20" x14ac:dyDescent="0.2">
      <c r="A619" s="3">
        <v>44696</v>
      </c>
      <c r="B619" s="1" t="s">
        <v>1534</v>
      </c>
      <c r="C619" s="1" t="s">
        <v>2055</v>
      </c>
      <c r="D619" s="1" t="s">
        <v>1531</v>
      </c>
      <c r="E619" s="1" t="s">
        <v>85</v>
      </c>
      <c r="F619" s="3">
        <v>44718</v>
      </c>
      <c r="G619" s="1" t="s">
        <v>2090</v>
      </c>
      <c r="H619" s="1">
        <v>709</v>
      </c>
      <c r="I619" s="4">
        <v>500</v>
      </c>
      <c r="J619" s="1" t="s">
        <v>224</v>
      </c>
      <c r="K619" s="3">
        <v>44718</v>
      </c>
      <c r="L619" s="1" t="s">
        <v>1338</v>
      </c>
      <c r="M619" s="1" t="str">
        <f>TEXT(BRF_Boleto_Notas[[#This Row],[DATA ]],"AAAA")</f>
        <v>2022</v>
      </c>
      <c r="N619" s="1" t="str">
        <f>UPPER(TEXT(BRF_Boleto_Notas[[#This Row],[DATA ]],"MMM"))</f>
        <v>MAI</v>
      </c>
      <c r="O619" s="1" t="str">
        <f>TEXT(BRF_Boleto_Notas[[#This Row],[DATA VENCIMENTO]],"AAAA")</f>
        <v>2022</v>
      </c>
      <c r="P619" s="1" t="str">
        <f>UPPER(TEXT(BRF_Boleto_Notas[[#This Row],[DATA VENCIMENTO]],"MMM"))</f>
        <v>JUN</v>
      </c>
      <c r="Q619" s="1" t="str">
        <f>IFERROR(INDEX(BRF_TIPO_SERV[DESCRIÇAO],MATCH(BRF_Boleto_Notas[[#This Row],[CAT]],BRF_TIPO_SERV[TIPOS DE SERV.],0)),"")</f>
        <v>FRETE EXTRAS</v>
      </c>
      <c r="R619" s="1">
        <f>IFERROR(INDEX(BRF_MÊS_NOTA[NUN_MÊS],MATCH(BRF_Boleto_Notas[[#This Row],[MÊS_VENC]],BRF_MÊS_NOTA[MÊS],0)),"")</f>
        <v>6</v>
      </c>
      <c r="S619" s="1" t="str">
        <f>IF(BRF_Boleto_Notas[[#This Row],[PAGO DIA]]="","",TEXT(BRF_Boleto_Notas[[#This Row],[PAGO DIA]],"AAAA"))</f>
        <v>2022</v>
      </c>
      <c r="T619" s="1" t="str">
        <f>UPPER(TEXT(BRF_Boleto_Notas[[#This Row],[PAGO DIA]],"MMM"))</f>
        <v>JUN</v>
      </c>
    </row>
    <row r="620" spans="1:20" x14ac:dyDescent="0.2">
      <c r="A620" s="3">
        <v>44696</v>
      </c>
      <c r="B620" s="1" t="s">
        <v>1534</v>
      </c>
      <c r="C620" s="1" t="s">
        <v>1988</v>
      </c>
      <c r="D620" s="1" t="s">
        <v>1531</v>
      </c>
      <c r="E620" s="1" t="s">
        <v>85</v>
      </c>
      <c r="F620" s="3">
        <v>44718</v>
      </c>
      <c r="G620" s="1" t="s">
        <v>2091</v>
      </c>
      <c r="H620" s="1">
        <v>710</v>
      </c>
      <c r="I620" s="4">
        <v>800</v>
      </c>
      <c r="J620" s="1" t="s">
        <v>224</v>
      </c>
      <c r="K620" s="3">
        <v>44718</v>
      </c>
      <c r="L620" s="1" t="s">
        <v>1338</v>
      </c>
      <c r="M620" s="1" t="str">
        <f>TEXT(BRF_Boleto_Notas[[#This Row],[DATA ]],"AAAA")</f>
        <v>2022</v>
      </c>
      <c r="N620" s="1" t="str">
        <f>UPPER(TEXT(BRF_Boleto_Notas[[#This Row],[DATA ]],"MMM"))</f>
        <v>MAI</v>
      </c>
      <c r="O620" s="1" t="str">
        <f>TEXT(BRF_Boleto_Notas[[#This Row],[DATA VENCIMENTO]],"AAAA")</f>
        <v>2022</v>
      </c>
      <c r="P620" s="1" t="str">
        <f>UPPER(TEXT(BRF_Boleto_Notas[[#This Row],[DATA VENCIMENTO]],"MMM"))</f>
        <v>JUN</v>
      </c>
      <c r="Q620" s="1" t="str">
        <f>IFERROR(INDEX(BRF_TIPO_SERV[DESCRIÇAO],MATCH(BRF_Boleto_Notas[[#This Row],[CAT]],BRF_TIPO_SERV[TIPOS DE SERV.],0)),"")</f>
        <v>FRETE EXTRAS</v>
      </c>
      <c r="R620" s="1">
        <f>IFERROR(INDEX(BRF_MÊS_NOTA[NUN_MÊS],MATCH(BRF_Boleto_Notas[[#This Row],[MÊS_VENC]],BRF_MÊS_NOTA[MÊS],0)),"")</f>
        <v>6</v>
      </c>
      <c r="S620" s="1" t="str">
        <f>IF(BRF_Boleto_Notas[[#This Row],[PAGO DIA]]="","",TEXT(BRF_Boleto_Notas[[#This Row],[PAGO DIA]],"AAAA"))</f>
        <v>2022</v>
      </c>
      <c r="T620" s="1" t="str">
        <f>UPPER(TEXT(BRF_Boleto_Notas[[#This Row],[PAGO DIA]],"MMM"))</f>
        <v>JUN</v>
      </c>
    </row>
    <row r="621" spans="1:20" x14ac:dyDescent="0.2">
      <c r="A621" s="3">
        <v>44697</v>
      </c>
      <c r="B621" s="1" t="s">
        <v>1534</v>
      </c>
      <c r="C621" s="1" t="s">
        <v>2092</v>
      </c>
      <c r="D621" s="1" t="s">
        <v>1531</v>
      </c>
      <c r="E621" s="1" t="s">
        <v>85</v>
      </c>
      <c r="F621" s="3">
        <v>44718</v>
      </c>
      <c r="G621" s="1" t="s">
        <v>2093</v>
      </c>
      <c r="H621" s="1">
        <v>711</v>
      </c>
      <c r="I621" s="4">
        <v>300</v>
      </c>
      <c r="J621" s="1" t="s">
        <v>224</v>
      </c>
      <c r="K621" s="3">
        <v>44718</v>
      </c>
      <c r="L621" s="1" t="s">
        <v>1338</v>
      </c>
      <c r="M621" s="1" t="str">
        <f>TEXT(BRF_Boleto_Notas[[#This Row],[DATA ]],"AAAA")</f>
        <v>2022</v>
      </c>
      <c r="N621" s="1" t="str">
        <f>UPPER(TEXT(BRF_Boleto_Notas[[#This Row],[DATA ]],"MMM"))</f>
        <v>MAI</v>
      </c>
      <c r="O621" s="1" t="str">
        <f>TEXT(BRF_Boleto_Notas[[#This Row],[DATA VENCIMENTO]],"AAAA")</f>
        <v>2022</v>
      </c>
      <c r="P621" s="1" t="str">
        <f>UPPER(TEXT(BRF_Boleto_Notas[[#This Row],[DATA VENCIMENTO]],"MMM"))</f>
        <v>JUN</v>
      </c>
      <c r="Q621" s="1" t="str">
        <f>IFERROR(INDEX(BRF_TIPO_SERV[DESCRIÇAO],MATCH(BRF_Boleto_Notas[[#This Row],[CAT]],BRF_TIPO_SERV[TIPOS DE SERV.],0)),"")</f>
        <v>FRETE EXTRAS</v>
      </c>
      <c r="R621" s="1">
        <f>IFERROR(INDEX(BRF_MÊS_NOTA[NUN_MÊS],MATCH(BRF_Boleto_Notas[[#This Row],[MÊS_VENC]],BRF_MÊS_NOTA[MÊS],0)),"")</f>
        <v>6</v>
      </c>
      <c r="S621" s="1" t="str">
        <f>IF(BRF_Boleto_Notas[[#This Row],[PAGO DIA]]="","",TEXT(BRF_Boleto_Notas[[#This Row],[PAGO DIA]],"AAAA"))</f>
        <v>2022</v>
      </c>
      <c r="T621" s="1" t="str">
        <f>UPPER(TEXT(BRF_Boleto_Notas[[#This Row],[PAGO DIA]],"MMM"))</f>
        <v>JUN</v>
      </c>
    </row>
    <row r="622" spans="1:20" x14ac:dyDescent="0.2">
      <c r="A622" s="3">
        <v>44681</v>
      </c>
      <c r="B622" s="1" t="s">
        <v>1534</v>
      </c>
      <c r="C622" s="1" t="s">
        <v>2094</v>
      </c>
      <c r="D622" s="1" t="s">
        <v>1531</v>
      </c>
      <c r="E622" s="1" t="s">
        <v>85</v>
      </c>
      <c r="F622" s="3">
        <v>44713</v>
      </c>
      <c r="G622" s="1" t="s">
        <v>2095</v>
      </c>
      <c r="H622" s="1">
        <v>712</v>
      </c>
      <c r="I622" s="4">
        <v>2000</v>
      </c>
      <c r="J622" s="1" t="s">
        <v>224</v>
      </c>
      <c r="K622" s="3">
        <v>44713</v>
      </c>
      <c r="L622" s="1" t="s">
        <v>1338</v>
      </c>
      <c r="M622" s="1" t="str">
        <f>TEXT(BRF_Boleto_Notas[[#This Row],[DATA ]],"AAAA")</f>
        <v>2022</v>
      </c>
      <c r="N622" s="1" t="str">
        <f>UPPER(TEXT(BRF_Boleto_Notas[[#This Row],[DATA ]],"MMM"))</f>
        <v>ABR</v>
      </c>
      <c r="O622" s="1" t="str">
        <f>TEXT(BRF_Boleto_Notas[[#This Row],[DATA VENCIMENTO]],"AAAA")</f>
        <v>2022</v>
      </c>
      <c r="P622" s="1" t="str">
        <f>UPPER(TEXT(BRF_Boleto_Notas[[#This Row],[DATA VENCIMENTO]],"MMM"))</f>
        <v>JUN</v>
      </c>
      <c r="Q622" s="1" t="str">
        <f>IFERROR(INDEX(BRF_TIPO_SERV[DESCRIÇAO],MATCH(BRF_Boleto_Notas[[#This Row],[CAT]],BRF_TIPO_SERV[TIPOS DE SERV.],0)),"")</f>
        <v>FRETE EXTRAS</v>
      </c>
      <c r="R622" s="1">
        <f>IFERROR(INDEX(BRF_MÊS_NOTA[NUN_MÊS],MATCH(BRF_Boleto_Notas[[#This Row],[MÊS_VENC]],BRF_MÊS_NOTA[MÊS],0)),"")</f>
        <v>6</v>
      </c>
      <c r="S622" s="1" t="str">
        <f>IF(BRF_Boleto_Notas[[#This Row],[PAGO DIA]]="","",TEXT(BRF_Boleto_Notas[[#This Row],[PAGO DIA]],"AAAA"))</f>
        <v>2022</v>
      </c>
      <c r="T622" s="1" t="str">
        <f>UPPER(TEXT(BRF_Boleto_Notas[[#This Row],[PAGO DIA]],"MMM"))</f>
        <v>JUN</v>
      </c>
    </row>
    <row r="623" spans="1:20" x14ac:dyDescent="0.2">
      <c r="A623" s="3">
        <v>44699</v>
      </c>
      <c r="B623" s="1" t="s">
        <v>1534</v>
      </c>
      <c r="C623" s="1" t="s">
        <v>1706</v>
      </c>
      <c r="D623" s="1" t="s">
        <v>1531</v>
      </c>
      <c r="E623" s="1" t="s">
        <v>85</v>
      </c>
      <c r="F623" s="3">
        <v>44719</v>
      </c>
      <c r="G623" s="1" t="s">
        <v>2096</v>
      </c>
      <c r="H623" s="1">
        <v>713</v>
      </c>
      <c r="I623" s="4">
        <v>500</v>
      </c>
      <c r="J623" s="1" t="s">
        <v>224</v>
      </c>
      <c r="K623" s="3">
        <v>44719</v>
      </c>
      <c r="L623" s="1" t="s">
        <v>1338</v>
      </c>
      <c r="M623" s="1" t="str">
        <f>TEXT(BRF_Boleto_Notas[[#This Row],[DATA ]],"AAAA")</f>
        <v>2022</v>
      </c>
      <c r="N623" s="1" t="str">
        <f>UPPER(TEXT(BRF_Boleto_Notas[[#This Row],[DATA ]],"MMM"))</f>
        <v>MAI</v>
      </c>
      <c r="O623" s="1" t="str">
        <f>TEXT(BRF_Boleto_Notas[[#This Row],[DATA VENCIMENTO]],"AAAA")</f>
        <v>2022</v>
      </c>
      <c r="P623" s="1" t="str">
        <f>UPPER(TEXT(BRF_Boleto_Notas[[#This Row],[DATA VENCIMENTO]],"MMM"))</f>
        <v>JUN</v>
      </c>
      <c r="Q623" s="1" t="str">
        <f>IFERROR(INDEX(BRF_TIPO_SERV[DESCRIÇAO],MATCH(BRF_Boleto_Notas[[#This Row],[CAT]],BRF_TIPO_SERV[TIPOS DE SERV.],0)),"")</f>
        <v>FRETE EXTRAS</v>
      </c>
      <c r="R623" s="1">
        <f>IFERROR(INDEX(BRF_MÊS_NOTA[NUN_MÊS],MATCH(BRF_Boleto_Notas[[#This Row],[MÊS_VENC]],BRF_MÊS_NOTA[MÊS],0)),"")</f>
        <v>6</v>
      </c>
      <c r="S623" s="1" t="str">
        <f>IF(BRF_Boleto_Notas[[#This Row],[PAGO DIA]]="","",TEXT(BRF_Boleto_Notas[[#This Row],[PAGO DIA]],"AAAA"))</f>
        <v>2022</v>
      </c>
      <c r="T623" s="1" t="str">
        <f>UPPER(TEXT(BRF_Boleto_Notas[[#This Row],[PAGO DIA]],"MMM"))</f>
        <v>JUN</v>
      </c>
    </row>
    <row r="624" spans="1:20" x14ac:dyDescent="0.2">
      <c r="A624" s="3">
        <v>44699</v>
      </c>
      <c r="B624" s="1" t="s">
        <v>1534</v>
      </c>
      <c r="C624" s="1" t="s">
        <v>2097</v>
      </c>
      <c r="D624" s="1" t="s">
        <v>1531</v>
      </c>
      <c r="E624" s="1" t="s">
        <v>85</v>
      </c>
      <c r="F624" s="3">
        <v>44719</v>
      </c>
      <c r="G624" s="1" t="s">
        <v>2098</v>
      </c>
      <c r="H624" s="1">
        <v>714</v>
      </c>
      <c r="I624" s="4">
        <v>800</v>
      </c>
      <c r="J624" s="1" t="s">
        <v>224</v>
      </c>
      <c r="K624" s="3">
        <v>44719</v>
      </c>
      <c r="L624" s="1" t="s">
        <v>1338</v>
      </c>
      <c r="M624" s="1" t="str">
        <f>TEXT(BRF_Boleto_Notas[[#This Row],[DATA ]],"AAAA")</f>
        <v>2022</v>
      </c>
      <c r="N624" s="1" t="str">
        <f>UPPER(TEXT(BRF_Boleto_Notas[[#This Row],[DATA ]],"MMM"))</f>
        <v>MAI</v>
      </c>
      <c r="O624" s="1" t="str">
        <f>TEXT(BRF_Boleto_Notas[[#This Row],[DATA VENCIMENTO]],"AAAA")</f>
        <v>2022</v>
      </c>
      <c r="P624" s="1" t="str">
        <f>UPPER(TEXT(BRF_Boleto_Notas[[#This Row],[DATA VENCIMENTO]],"MMM"))</f>
        <v>JUN</v>
      </c>
      <c r="Q624" s="1" t="str">
        <f>IFERROR(INDEX(BRF_TIPO_SERV[DESCRIÇAO],MATCH(BRF_Boleto_Notas[[#This Row],[CAT]],BRF_TIPO_SERV[TIPOS DE SERV.],0)),"")</f>
        <v>FRETE EXTRAS</v>
      </c>
      <c r="R624" s="1">
        <f>IFERROR(INDEX(BRF_MÊS_NOTA[NUN_MÊS],MATCH(BRF_Boleto_Notas[[#This Row],[MÊS_VENC]],BRF_MÊS_NOTA[MÊS],0)),"")</f>
        <v>6</v>
      </c>
      <c r="S624" s="1" t="str">
        <f>IF(BRF_Boleto_Notas[[#This Row],[PAGO DIA]]="","",TEXT(BRF_Boleto_Notas[[#This Row],[PAGO DIA]],"AAAA"))</f>
        <v>2022</v>
      </c>
      <c r="T624" s="1" t="str">
        <f>UPPER(TEXT(BRF_Boleto_Notas[[#This Row],[PAGO DIA]],"MMM"))</f>
        <v>JUN</v>
      </c>
    </row>
    <row r="625" spans="1:20" x14ac:dyDescent="0.2">
      <c r="A625" s="3">
        <v>44699</v>
      </c>
      <c r="B625" s="1" t="s">
        <v>1534</v>
      </c>
      <c r="C625" s="1" t="s">
        <v>2099</v>
      </c>
      <c r="D625" s="1" t="s">
        <v>1531</v>
      </c>
      <c r="E625" s="1" t="s">
        <v>85</v>
      </c>
      <c r="F625" s="3">
        <v>44719</v>
      </c>
      <c r="G625" s="1" t="s">
        <v>2100</v>
      </c>
      <c r="H625" s="1">
        <v>715</v>
      </c>
      <c r="I625" s="4">
        <v>1320</v>
      </c>
      <c r="J625" s="1" t="s">
        <v>224</v>
      </c>
      <c r="K625" s="3">
        <v>44719</v>
      </c>
      <c r="L625" s="1" t="s">
        <v>1338</v>
      </c>
      <c r="M625" s="1" t="str">
        <f>TEXT(BRF_Boleto_Notas[[#This Row],[DATA ]],"AAAA")</f>
        <v>2022</v>
      </c>
      <c r="N625" s="1" t="str">
        <f>UPPER(TEXT(BRF_Boleto_Notas[[#This Row],[DATA ]],"MMM"))</f>
        <v>MAI</v>
      </c>
      <c r="O625" s="1" t="str">
        <f>TEXT(BRF_Boleto_Notas[[#This Row],[DATA VENCIMENTO]],"AAAA")</f>
        <v>2022</v>
      </c>
      <c r="P625" s="1" t="str">
        <f>UPPER(TEXT(BRF_Boleto_Notas[[#This Row],[DATA VENCIMENTO]],"MMM"))</f>
        <v>JUN</v>
      </c>
      <c r="Q625" s="1" t="str">
        <f>IFERROR(INDEX(BRF_TIPO_SERV[DESCRIÇAO],MATCH(BRF_Boleto_Notas[[#This Row],[CAT]],BRF_TIPO_SERV[TIPOS DE SERV.],0)),"")</f>
        <v>FRETE EXTRAS</v>
      </c>
      <c r="R625" s="1">
        <f>IFERROR(INDEX(BRF_MÊS_NOTA[NUN_MÊS],MATCH(BRF_Boleto_Notas[[#This Row],[MÊS_VENC]],BRF_MÊS_NOTA[MÊS],0)),"")</f>
        <v>6</v>
      </c>
      <c r="S625" s="1" t="str">
        <f>IF(BRF_Boleto_Notas[[#This Row],[PAGO DIA]]="","",TEXT(BRF_Boleto_Notas[[#This Row],[PAGO DIA]],"AAAA"))</f>
        <v>2022</v>
      </c>
      <c r="T625" s="1" t="str">
        <f>UPPER(TEXT(BRF_Boleto_Notas[[#This Row],[PAGO DIA]],"MMM"))</f>
        <v>JUN</v>
      </c>
    </row>
    <row r="626" spans="1:20" x14ac:dyDescent="0.2">
      <c r="A626" s="3">
        <v>44701</v>
      </c>
      <c r="B626" s="1" t="s">
        <v>1529</v>
      </c>
      <c r="C626" s="1" t="s">
        <v>2101</v>
      </c>
      <c r="D626" s="1" t="s">
        <v>1531</v>
      </c>
      <c r="E626" s="1" t="s">
        <v>94</v>
      </c>
      <c r="F626" s="3">
        <v>44721</v>
      </c>
      <c r="G626" s="1" t="s">
        <v>2102</v>
      </c>
      <c r="H626" s="1">
        <v>716</v>
      </c>
      <c r="I626" s="4">
        <v>3500</v>
      </c>
      <c r="J626" s="1" t="s">
        <v>224</v>
      </c>
      <c r="K626" s="3">
        <v>44721</v>
      </c>
      <c r="L626" s="1" t="s">
        <v>1338</v>
      </c>
      <c r="M626" s="1" t="str">
        <f>TEXT(BRF_Boleto_Notas[[#This Row],[DATA ]],"AAAA")</f>
        <v>2022</v>
      </c>
      <c r="N626" s="1" t="str">
        <f>UPPER(TEXT(BRF_Boleto_Notas[[#This Row],[DATA ]],"MMM"))</f>
        <v>MAI</v>
      </c>
      <c r="O626" s="1" t="str">
        <f>TEXT(BRF_Boleto_Notas[[#This Row],[DATA VENCIMENTO]],"AAAA")</f>
        <v>2022</v>
      </c>
      <c r="P626" s="1" t="str">
        <f>UPPER(TEXT(BRF_Boleto_Notas[[#This Row],[DATA VENCIMENTO]],"MMM"))</f>
        <v>JUN</v>
      </c>
      <c r="Q626" s="1" t="str">
        <f>IFERROR(INDEX(BRF_TIPO_SERV[DESCRIÇAO],MATCH(BRF_Boleto_Notas[[#This Row],[CAT]],BRF_TIPO_SERV[TIPOS DE SERV.],0)),"")</f>
        <v>VIAGEM</v>
      </c>
      <c r="R626" s="1">
        <f>IFERROR(INDEX(BRF_MÊS_NOTA[NUN_MÊS],MATCH(BRF_Boleto_Notas[[#This Row],[MÊS_VENC]],BRF_MÊS_NOTA[MÊS],0)),"")</f>
        <v>6</v>
      </c>
      <c r="S626" s="1" t="str">
        <f>IF(BRF_Boleto_Notas[[#This Row],[PAGO DIA]]="","",TEXT(BRF_Boleto_Notas[[#This Row],[PAGO DIA]],"AAAA"))</f>
        <v>2022</v>
      </c>
      <c r="T626" s="1" t="str">
        <f>UPPER(TEXT(BRF_Boleto_Notas[[#This Row],[PAGO DIA]],"MMM"))</f>
        <v>JUN</v>
      </c>
    </row>
    <row r="627" spans="1:20" x14ac:dyDescent="0.2">
      <c r="A627" s="3">
        <v>44701</v>
      </c>
      <c r="B627" s="1" t="s">
        <v>1534</v>
      </c>
      <c r="C627" s="1" t="s">
        <v>2033</v>
      </c>
      <c r="D627" s="1" t="s">
        <v>1531</v>
      </c>
      <c r="E627" s="1" t="s">
        <v>85</v>
      </c>
      <c r="F627" s="3">
        <v>44721</v>
      </c>
      <c r="G627" s="1" t="s">
        <v>2103</v>
      </c>
      <c r="H627" s="1">
        <v>717</v>
      </c>
      <c r="I627" s="4">
        <v>400</v>
      </c>
      <c r="J627" s="1" t="s">
        <v>224</v>
      </c>
      <c r="K627" s="3">
        <v>44721</v>
      </c>
      <c r="L627" s="1" t="s">
        <v>1338</v>
      </c>
      <c r="M627" s="1" t="str">
        <f>TEXT(BRF_Boleto_Notas[[#This Row],[DATA ]],"AAAA")</f>
        <v>2022</v>
      </c>
      <c r="N627" s="1" t="str">
        <f>UPPER(TEXT(BRF_Boleto_Notas[[#This Row],[DATA ]],"MMM"))</f>
        <v>MAI</v>
      </c>
      <c r="O627" s="1" t="str">
        <f>TEXT(BRF_Boleto_Notas[[#This Row],[DATA VENCIMENTO]],"AAAA")</f>
        <v>2022</v>
      </c>
      <c r="P627" s="1" t="str">
        <f>UPPER(TEXT(BRF_Boleto_Notas[[#This Row],[DATA VENCIMENTO]],"MMM"))</f>
        <v>JUN</v>
      </c>
      <c r="Q627" s="1" t="str">
        <f>IFERROR(INDEX(BRF_TIPO_SERV[DESCRIÇAO],MATCH(BRF_Boleto_Notas[[#This Row],[CAT]],BRF_TIPO_SERV[TIPOS DE SERV.],0)),"")</f>
        <v>FRETE EXTRAS</v>
      </c>
      <c r="R627" s="1">
        <f>IFERROR(INDEX(BRF_MÊS_NOTA[NUN_MÊS],MATCH(BRF_Boleto_Notas[[#This Row],[MÊS_VENC]],BRF_MÊS_NOTA[MÊS],0)),"")</f>
        <v>6</v>
      </c>
      <c r="S627" s="1" t="str">
        <f>IF(BRF_Boleto_Notas[[#This Row],[PAGO DIA]]="","",TEXT(BRF_Boleto_Notas[[#This Row],[PAGO DIA]],"AAAA"))</f>
        <v>2022</v>
      </c>
      <c r="T627" s="1" t="str">
        <f>UPPER(TEXT(BRF_Boleto_Notas[[#This Row],[PAGO DIA]],"MMM"))</f>
        <v>JUN</v>
      </c>
    </row>
    <row r="628" spans="1:20" x14ac:dyDescent="0.2">
      <c r="A628" s="3">
        <v>44701</v>
      </c>
      <c r="B628" s="1" t="s">
        <v>1534</v>
      </c>
      <c r="C628" s="1" t="s">
        <v>1706</v>
      </c>
      <c r="D628" s="1" t="s">
        <v>1531</v>
      </c>
      <c r="E628" s="1" t="s">
        <v>85</v>
      </c>
      <c r="F628" s="3">
        <v>44721</v>
      </c>
      <c r="G628" s="1" t="s">
        <v>2104</v>
      </c>
      <c r="H628" s="1">
        <v>718</v>
      </c>
      <c r="I628" s="4">
        <v>500</v>
      </c>
      <c r="J628" s="1" t="s">
        <v>224</v>
      </c>
      <c r="K628" s="3">
        <v>44721</v>
      </c>
      <c r="L628" s="1" t="s">
        <v>1338</v>
      </c>
      <c r="M628" s="1" t="str">
        <f>TEXT(BRF_Boleto_Notas[[#This Row],[DATA ]],"AAAA")</f>
        <v>2022</v>
      </c>
      <c r="N628" s="1" t="str">
        <f>UPPER(TEXT(BRF_Boleto_Notas[[#This Row],[DATA ]],"MMM"))</f>
        <v>MAI</v>
      </c>
      <c r="O628" s="1" t="str">
        <f>TEXT(BRF_Boleto_Notas[[#This Row],[DATA VENCIMENTO]],"AAAA")</f>
        <v>2022</v>
      </c>
      <c r="P628" s="1" t="str">
        <f>UPPER(TEXT(BRF_Boleto_Notas[[#This Row],[DATA VENCIMENTO]],"MMM"))</f>
        <v>JUN</v>
      </c>
      <c r="Q628" s="1" t="str">
        <f>IFERROR(INDEX(BRF_TIPO_SERV[DESCRIÇAO],MATCH(BRF_Boleto_Notas[[#This Row],[CAT]],BRF_TIPO_SERV[TIPOS DE SERV.],0)),"")</f>
        <v>FRETE EXTRAS</v>
      </c>
      <c r="R628" s="1">
        <f>IFERROR(INDEX(BRF_MÊS_NOTA[NUN_MÊS],MATCH(BRF_Boleto_Notas[[#This Row],[MÊS_VENC]],BRF_MÊS_NOTA[MÊS],0)),"")</f>
        <v>6</v>
      </c>
      <c r="S628" s="1" t="str">
        <f>IF(BRF_Boleto_Notas[[#This Row],[PAGO DIA]]="","",TEXT(BRF_Boleto_Notas[[#This Row],[PAGO DIA]],"AAAA"))</f>
        <v>2022</v>
      </c>
      <c r="T628" s="1" t="str">
        <f>UPPER(TEXT(BRF_Boleto_Notas[[#This Row],[PAGO DIA]],"MMM"))</f>
        <v>JUN</v>
      </c>
    </row>
    <row r="629" spans="1:20" x14ac:dyDescent="0.2">
      <c r="A629" s="3">
        <v>44701</v>
      </c>
      <c r="B629" s="1" t="s">
        <v>1534</v>
      </c>
      <c r="C629" s="1" t="s">
        <v>1680</v>
      </c>
      <c r="D629" s="1" t="s">
        <v>1531</v>
      </c>
      <c r="E629" s="1" t="s">
        <v>85</v>
      </c>
      <c r="F629" s="3">
        <v>44721</v>
      </c>
      <c r="G629" s="1" t="s">
        <v>2105</v>
      </c>
      <c r="H629" s="1">
        <v>719</v>
      </c>
      <c r="I629" s="4">
        <v>1100</v>
      </c>
      <c r="J629" s="1" t="s">
        <v>224</v>
      </c>
      <c r="K629" s="3">
        <v>44721</v>
      </c>
      <c r="L629" s="1" t="s">
        <v>1338</v>
      </c>
      <c r="M629" s="1" t="str">
        <f>TEXT(BRF_Boleto_Notas[[#This Row],[DATA ]],"AAAA")</f>
        <v>2022</v>
      </c>
      <c r="N629" s="1" t="str">
        <f>UPPER(TEXT(BRF_Boleto_Notas[[#This Row],[DATA ]],"MMM"))</f>
        <v>MAI</v>
      </c>
      <c r="O629" s="1" t="str">
        <f>TEXT(BRF_Boleto_Notas[[#This Row],[DATA VENCIMENTO]],"AAAA")</f>
        <v>2022</v>
      </c>
      <c r="P629" s="1" t="str">
        <f>UPPER(TEXT(BRF_Boleto_Notas[[#This Row],[DATA VENCIMENTO]],"MMM"))</f>
        <v>JUN</v>
      </c>
      <c r="Q629" s="1" t="str">
        <f>IFERROR(INDEX(BRF_TIPO_SERV[DESCRIÇAO],MATCH(BRF_Boleto_Notas[[#This Row],[CAT]],BRF_TIPO_SERV[TIPOS DE SERV.],0)),"")</f>
        <v>FRETE EXTRAS</v>
      </c>
      <c r="R629" s="1">
        <f>IFERROR(INDEX(BRF_MÊS_NOTA[NUN_MÊS],MATCH(BRF_Boleto_Notas[[#This Row],[MÊS_VENC]],BRF_MÊS_NOTA[MÊS],0)),"")</f>
        <v>6</v>
      </c>
      <c r="S629" s="1" t="str">
        <f>IF(BRF_Boleto_Notas[[#This Row],[PAGO DIA]]="","",TEXT(BRF_Boleto_Notas[[#This Row],[PAGO DIA]],"AAAA"))</f>
        <v>2022</v>
      </c>
      <c r="T629" s="1" t="str">
        <f>UPPER(TEXT(BRF_Boleto_Notas[[#This Row],[PAGO DIA]],"MMM"))</f>
        <v>JUN</v>
      </c>
    </row>
    <row r="630" spans="1:20" x14ac:dyDescent="0.2">
      <c r="A630" s="3">
        <v>44702</v>
      </c>
      <c r="B630" s="1" t="s">
        <v>1529</v>
      </c>
      <c r="C630" s="1" t="s">
        <v>1971</v>
      </c>
      <c r="D630" s="1" t="s">
        <v>1531</v>
      </c>
      <c r="E630" s="1" t="s">
        <v>94</v>
      </c>
      <c r="F630" s="3">
        <v>44725</v>
      </c>
      <c r="G630" s="1" t="s">
        <v>2106</v>
      </c>
      <c r="H630" s="1">
        <v>720</v>
      </c>
      <c r="I630" s="4">
        <v>2000</v>
      </c>
      <c r="J630" s="1" t="s">
        <v>224</v>
      </c>
      <c r="K630" s="3">
        <v>44725</v>
      </c>
      <c r="L630" s="1" t="s">
        <v>1338</v>
      </c>
      <c r="M630" s="1" t="str">
        <f>TEXT(BRF_Boleto_Notas[[#This Row],[DATA ]],"AAAA")</f>
        <v>2022</v>
      </c>
      <c r="N630" s="1" t="str">
        <f>UPPER(TEXT(BRF_Boleto_Notas[[#This Row],[DATA ]],"MMM"))</f>
        <v>MAI</v>
      </c>
      <c r="O630" s="1" t="str">
        <f>TEXT(BRF_Boleto_Notas[[#This Row],[DATA VENCIMENTO]],"AAAA")</f>
        <v>2022</v>
      </c>
      <c r="P630" s="1" t="str">
        <f>UPPER(TEXT(BRF_Boleto_Notas[[#This Row],[DATA VENCIMENTO]],"MMM"))</f>
        <v>JUN</v>
      </c>
      <c r="Q630" s="1" t="str">
        <f>IFERROR(INDEX(BRF_TIPO_SERV[DESCRIÇAO],MATCH(BRF_Boleto_Notas[[#This Row],[CAT]],BRF_TIPO_SERV[TIPOS DE SERV.],0)),"")</f>
        <v>VIAGEM</v>
      </c>
      <c r="R630" s="1">
        <f>IFERROR(INDEX(BRF_MÊS_NOTA[NUN_MÊS],MATCH(BRF_Boleto_Notas[[#This Row],[MÊS_VENC]],BRF_MÊS_NOTA[MÊS],0)),"")</f>
        <v>6</v>
      </c>
      <c r="S630" s="1" t="str">
        <f>IF(BRF_Boleto_Notas[[#This Row],[PAGO DIA]]="","",TEXT(BRF_Boleto_Notas[[#This Row],[PAGO DIA]],"AAAA"))</f>
        <v>2022</v>
      </c>
      <c r="T630" s="1" t="str">
        <f>UPPER(TEXT(BRF_Boleto_Notas[[#This Row],[PAGO DIA]],"MMM"))</f>
        <v>JUN</v>
      </c>
    </row>
    <row r="631" spans="1:20" x14ac:dyDescent="0.2">
      <c r="A631" s="3">
        <v>44702</v>
      </c>
      <c r="B631" s="1" t="s">
        <v>1529</v>
      </c>
      <c r="C631" s="1" t="s">
        <v>2107</v>
      </c>
      <c r="D631" s="1" t="s">
        <v>1531</v>
      </c>
      <c r="E631" s="1" t="s">
        <v>539</v>
      </c>
      <c r="F631" s="3">
        <v>44725</v>
      </c>
      <c r="G631" s="1" t="s">
        <v>2108</v>
      </c>
      <c r="H631" s="1">
        <v>721</v>
      </c>
      <c r="I631" s="4">
        <v>3800</v>
      </c>
      <c r="J631" s="1" t="s">
        <v>224</v>
      </c>
      <c r="K631" s="3">
        <v>44725</v>
      </c>
      <c r="L631" s="1" t="s">
        <v>1338</v>
      </c>
      <c r="M631" s="1" t="str">
        <f>TEXT(BRF_Boleto_Notas[[#This Row],[DATA ]],"AAAA")</f>
        <v>2022</v>
      </c>
      <c r="N631" s="1" t="str">
        <f>UPPER(TEXT(BRF_Boleto_Notas[[#This Row],[DATA ]],"MMM"))</f>
        <v>MAI</v>
      </c>
      <c r="O631" s="1" t="str">
        <f>TEXT(BRF_Boleto_Notas[[#This Row],[DATA VENCIMENTO]],"AAAA")</f>
        <v>2022</v>
      </c>
      <c r="P631" s="1" t="str">
        <f>UPPER(TEXT(BRF_Boleto_Notas[[#This Row],[DATA VENCIMENTO]],"MMM"))</f>
        <v>JUN</v>
      </c>
      <c r="Q631" s="1" t="str">
        <f>IFERROR(INDEX(BRF_TIPO_SERV[DESCRIÇAO],MATCH(BRF_Boleto_Notas[[#This Row],[CAT]],BRF_TIPO_SERV[TIPOS DE SERV.],0)),"")</f>
        <v>VIAGEM</v>
      </c>
      <c r="R631" s="1">
        <f>IFERROR(INDEX(BRF_MÊS_NOTA[NUN_MÊS],MATCH(BRF_Boleto_Notas[[#This Row],[MÊS_VENC]],BRF_MÊS_NOTA[MÊS],0)),"")</f>
        <v>6</v>
      </c>
      <c r="S631" s="1" t="str">
        <f>IF(BRF_Boleto_Notas[[#This Row],[PAGO DIA]]="","",TEXT(BRF_Boleto_Notas[[#This Row],[PAGO DIA]],"AAAA"))</f>
        <v>2022</v>
      </c>
      <c r="T631" s="1" t="str">
        <f>UPPER(TEXT(BRF_Boleto_Notas[[#This Row],[PAGO DIA]],"MMM"))</f>
        <v>JUN</v>
      </c>
    </row>
    <row r="632" spans="1:20" x14ac:dyDescent="0.2">
      <c r="A632" s="3">
        <v>44705</v>
      </c>
      <c r="B632" s="1" t="s">
        <v>1529</v>
      </c>
      <c r="C632" s="1" t="s">
        <v>1869</v>
      </c>
      <c r="D632" s="1" t="s">
        <v>1531</v>
      </c>
      <c r="E632" s="1" t="s">
        <v>85</v>
      </c>
      <c r="F632" s="3">
        <v>44725</v>
      </c>
      <c r="G632" s="1" t="s">
        <v>2109</v>
      </c>
      <c r="H632" s="1">
        <v>722</v>
      </c>
      <c r="I632" s="4">
        <v>2500</v>
      </c>
      <c r="J632" s="1" t="s">
        <v>224</v>
      </c>
      <c r="K632" s="3">
        <v>44725</v>
      </c>
      <c r="L632" s="1" t="s">
        <v>1338</v>
      </c>
      <c r="M632" s="1" t="str">
        <f>TEXT(BRF_Boleto_Notas[[#This Row],[DATA ]],"AAAA")</f>
        <v>2022</v>
      </c>
      <c r="N632" s="1" t="str">
        <f>UPPER(TEXT(BRF_Boleto_Notas[[#This Row],[DATA ]],"MMM"))</f>
        <v>MAI</v>
      </c>
      <c r="O632" s="1" t="str">
        <f>TEXT(BRF_Boleto_Notas[[#This Row],[DATA VENCIMENTO]],"AAAA")</f>
        <v>2022</v>
      </c>
      <c r="P632" s="1" t="str">
        <f>UPPER(TEXT(BRF_Boleto_Notas[[#This Row],[DATA VENCIMENTO]],"MMM"))</f>
        <v>JUN</v>
      </c>
      <c r="Q632" s="1" t="str">
        <f>IFERROR(INDEX(BRF_TIPO_SERV[DESCRIÇAO],MATCH(BRF_Boleto_Notas[[#This Row],[CAT]],BRF_TIPO_SERV[TIPOS DE SERV.],0)),"")</f>
        <v>VIAGEM</v>
      </c>
      <c r="R632" s="1">
        <f>IFERROR(INDEX(BRF_MÊS_NOTA[NUN_MÊS],MATCH(BRF_Boleto_Notas[[#This Row],[MÊS_VENC]],BRF_MÊS_NOTA[MÊS],0)),"")</f>
        <v>6</v>
      </c>
      <c r="S632" s="1" t="str">
        <f>IF(BRF_Boleto_Notas[[#This Row],[PAGO DIA]]="","",TEXT(BRF_Boleto_Notas[[#This Row],[PAGO DIA]],"AAAA"))</f>
        <v>2022</v>
      </c>
      <c r="T632" s="1" t="str">
        <f>UPPER(TEXT(BRF_Boleto_Notas[[#This Row],[PAGO DIA]],"MMM"))</f>
        <v>JUN</v>
      </c>
    </row>
    <row r="633" spans="1:20" x14ac:dyDescent="0.2">
      <c r="A633" s="3">
        <v>44706</v>
      </c>
      <c r="B633" s="1" t="s">
        <v>1547</v>
      </c>
      <c r="C633" s="1" t="s">
        <v>1548</v>
      </c>
      <c r="D633" s="1" t="s">
        <v>1531</v>
      </c>
      <c r="E633" s="1" t="s">
        <v>1543</v>
      </c>
      <c r="F633" s="3">
        <v>44718</v>
      </c>
      <c r="G633" s="1">
        <v>336</v>
      </c>
      <c r="H633" s="1">
        <v>723</v>
      </c>
      <c r="I633" s="4">
        <v>5000</v>
      </c>
      <c r="J633" s="1" t="s">
        <v>224</v>
      </c>
      <c r="K633" s="3">
        <v>44718</v>
      </c>
      <c r="L633" s="1" t="s">
        <v>1338</v>
      </c>
      <c r="M633" s="1" t="str">
        <f>TEXT(BRF_Boleto_Notas[[#This Row],[DATA ]],"AAAA")</f>
        <v>2022</v>
      </c>
      <c r="N633" s="1" t="str">
        <f>UPPER(TEXT(BRF_Boleto_Notas[[#This Row],[DATA ]],"MMM"))</f>
        <v>MAI</v>
      </c>
      <c r="O633" s="1" t="str">
        <f>TEXT(BRF_Boleto_Notas[[#This Row],[DATA VENCIMENTO]],"AAAA")</f>
        <v>2022</v>
      </c>
      <c r="P633" s="1" t="str">
        <f>UPPER(TEXT(BRF_Boleto_Notas[[#This Row],[DATA VENCIMENTO]],"MMM"))</f>
        <v>JUN</v>
      </c>
      <c r="Q633" s="1" t="str">
        <f>IFERROR(INDEX(BRF_TIPO_SERV[DESCRIÇAO],MATCH(BRF_Boleto_Notas[[#This Row],[CAT]],BRF_TIPO_SERV[TIPOS DE SERV.],0)),"")</f>
        <v>HABIBS</v>
      </c>
      <c r="R633" s="1">
        <f>IFERROR(INDEX(BRF_MÊS_NOTA[NUN_MÊS],MATCH(BRF_Boleto_Notas[[#This Row],[MÊS_VENC]],BRF_MÊS_NOTA[MÊS],0)),"")</f>
        <v>6</v>
      </c>
      <c r="S633" s="1" t="str">
        <f>IF(BRF_Boleto_Notas[[#This Row],[PAGO DIA]]="","",TEXT(BRF_Boleto_Notas[[#This Row],[PAGO DIA]],"AAAA"))</f>
        <v>2022</v>
      </c>
      <c r="T633" s="1" t="str">
        <f>UPPER(TEXT(BRF_Boleto_Notas[[#This Row],[PAGO DIA]],"MMM"))</f>
        <v>JUN</v>
      </c>
    </row>
    <row r="634" spans="1:20" x14ac:dyDescent="0.2">
      <c r="A634" s="3">
        <v>44706</v>
      </c>
      <c r="B634" s="1" t="s">
        <v>1547</v>
      </c>
      <c r="C634" s="1" t="s">
        <v>3319</v>
      </c>
      <c r="D634" s="1" t="s">
        <v>1531</v>
      </c>
      <c r="E634" s="1" t="s">
        <v>1550</v>
      </c>
      <c r="F634" s="3">
        <v>44718</v>
      </c>
      <c r="G634" s="1">
        <v>367</v>
      </c>
      <c r="H634" s="1">
        <v>724</v>
      </c>
      <c r="I634" s="4">
        <v>6000</v>
      </c>
      <c r="J634" s="1" t="s">
        <v>224</v>
      </c>
      <c r="K634" s="3">
        <v>44718</v>
      </c>
      <c r="L634" s="1" t="s">
        <v>1338</v>
      </c>
      <c r="M634" s="1" t="str">
        <f>TEXT(BRF_Boleto_Notas[[#This Row],[DATA ]],"AAAA")</f>
        <v>2022</v>
      </c>
      <c r="N634" s="1" t="str">
        <f>UPPER(TEXT(BRF_Boleto_Notas[[#This Row],[DATA ]],"MMM"))</f>
        <v>MAI</v>
      </c>
      <c r="O634" s="1" t="str">
        <f>TEXT(BRF_Boleto_Notas[[#This Row],[DATA VENCIMENTO]],"AAAA")</f>
        <v>2022</v>
      </c>
      <c r="P634" s="1" t="str">
        <f>UPPER(TEXT(BRF_Boleto_Notas[[#This Row],[DATA VENCIMENTO]],"MMM"))</f>
        <v>JUN</v>
      </c>
      <c r="Q634" s="1" t="str">
        <f>IFERROR(INDEX(BRF_TIPO_SERV[DESCRIÇAO],MATCH(BRF_Boleto_Notas[[#This Row],[CAT]],BRF_TIPO_SERV[TIPOS DE SERV.],0)),"")</f>
        <v>HABIBS</v>
      </c>
      <c r="R634" s="1">
        <f>IFERROR(INDEX(BRF_MÊS_NOTA[NUN_MÊS],MATCH(BRF_Boleto_Notas[[#This Row],[MÊS_VENC]],BRF_MÊS_NOTA[MÊS],0)),"")</f>
        <v>6</v>
      </c>
      <c r="S634" s="1" t="str">
        <f>IF(BRF_Boleto_Notas[[#This Row],[PAGO DIA]]="","",TEXT(BRF_Boleto_Notas[[#This Row],[PAGO DIA]],"AAAA"))</f>
        <v>2022</v>
      </c>
      <c r="T634" s="1" t="str">
        <f>UPPER(TEXT(BRF_Boleto_Notas[[#This Row],[PAGO DIA]],"MMM"))</f>
        <v>JUN</v>
      </c>
    </row>
    <row r="635" spans="1:20" x14ac:dyDescent="0.2">
      <c r="A635" s="3">
        <v>44706</v>
      </c>
      <c r="B635" s="1" t="s">
        <v>1547</v>
      </c>
      <c r="C635" s="1" t="s">
        <v>1551</v>
      </c>
      <c r="D635" s="1" t="s">
        <v>1531</v>
      </c>
      <c r="E635" s="1" t="s">
        <v>1552</v>
      </c>
      <c r="F635" s="3">
        <v>44718</v>
      </c>
      <c r="G635" s="1">
        <v>368</v>
      </c>
      <c r="H635" s="1">
        <v>725</v>
      </c>
      <c r="I635" s="4">
        <v>5000</v>
      </c>
      <c r="J635" s="1" t="s">
        <v>224</v>
      </c>
      <c r="K635" s="3">
        <v>44718</v>
      </c>
      <c r="L635" s="1" t="s">
        <v>1338</v>
      </c>
      <c r="M635" s="1" t="str">
        <f>TEXT(BRF_Boleto_Notas[[#This Row],[DATA ]],"AAAA")</f>
        <v>2022</v>
      </c>
      <c r="N635" s="1" t="str">
        <f>UPPER(TEXT(BRF_Boleto_Notas[[#This Row],[DATA ]],"MMM"))</f>
        <v>MAI</v>
      </c>
      <c r="O635" s="1" t="str">
        <f>TEXT(BRF_Boleto_Notas[[#This Row],[DATA VENCIMENTO]],"AAAA")</f>
        <v>2022</v>
      </c>
      <c r="P635" s="1" t="str">
        <f>UPPER(TEXT(BRF_Boleto_Notas[[#This Row],[DATA VENCIMENTO]],"MMM"))</f>
        <v>JUN</v>
      </c>
      <c r="Q635" s="1" t="str">
        <f>IFERROR(INDEX(BRF_TIPO_SERV[DESCRIÇAO],MATCH(BRF_Boleto_Notas[[#This Row],[CAT]],BRF_TIPO_SERV[TIPOS DE SERV.],0)),"")</f>
        <v>HABIBS</v>
      </c>
      <c r="R635" s="1">
        <f>IFERROR(INDEX(BRF_MÊS_NOTA[NUN_MÊS],MATCH(BRF_Boleto_Notas[[#This Row],[MÊS_VENC]],BRF_MÊS_NOTA[MÊS],0)),"")</f>
        <v>6</v>
      </c>
      <c r="S635" s="1" t="str">
        <f>IF(BRF_Boleto_Notas[[#This Row],[PAGO DIA]]="","",TEXT(BRF_Boleto_Notas[[#This Row],[PAGO DIA]],"AAAA"))</f>
        <v>2022</v>
      </c>
      <c r="T635" s="1" t="str">
        <f>UPPER(TEXT(BRF_Boleto_Notas[[#This Row],[PAGO DIA]],"MMM"))</f>
        <v>JUN</v>
      </c>
    </row>
    <row r="636" spans="1:20" x14ac:dyDescent="0.2">
      <c r="A636" s="3">
        <v>44706</v>
      </c>
      <c r="B636" s="1" t="s">
        <v>1547</v>
      </c>
      <c r="C636" s="1" t="s">
        <v>1553</v>
      </c>
      <c r="D636" s="1" t="s">
        <v>1531</v>
      </c>
      <c r="E636" s="1" t="s">
        <v>1554</v>
      </c>
      <c r="F636" s="3">
        <v>44718</v>
      </c>
      <c r="G636" s="1">
        <v>369</v>
      </c>
      <c r="H636" s="1">
        <v>726</v>
      </c>
      <c r="I636" s="4">
        <v>4000</v>
      </c>
      <c r="J636" s="1" t="s">
        <v>224</v>
      </c>
      <c r="K636" s="3">
        <v>44718</v>
      </c>
      <c r="L636" s="1" t="s">
        <v>1338</v>
      </c>
      <c r="M636" s="1" t="str">
        <f>TEXT(BRF_Boleto_Notas[[#This Row],[DATA ]],"AAAA")</f>
        <v>2022</v>
      </c>
      <c r="N636" s="1" t="str">
        <f>UPPER(TEXT(BRF_Boleto_Notas[[#This Row],[DATA ]],"MMM"))</f>
        <v>MAI</v>
      </c>
      <c r="O636" s="1" t="str">
        <f>TEXT(BRF_Boleto_Notas[[#This Row],[DATA VENCIMENTO]],"AAAA")</f>
        <v>2022</v>
      </c>
      <c r="P636" s="1" t="str">
        <f>UPPER(TEXT(BRF_Boleto_Notas[[#This Row],[DATA VENCIMENTO]],"MMM"))</f>
        <v>JUN</v>
      </c>
      <c r="Q636" s="1" t="str">
        <f>IFERROR(INDEX(BRF_TIPO_SERV[DESCRIÇAO],MATCH(BRF_Boleto_Notas[[#This Row],[CAT]],BRF_TIPO_SERV[TIPOS DE SERV.],0)),"")</f>
        <v>HABIBS</v>
      </c>
      <c r="R636" s="1">
        <f>IFERROR(INDEX(BRF_MÊS_NOTA[NUN_MÊS],MATCH(BRF_Boleto_Notas[[#This Row],[MÊS_VENC]],BRF_MÊS_NOTA[MÊS],0)),"")</f>
        <v>6</v>
      </c>
      <c r="S636" s="1" t="str">
        <f>IF(BRF_Boleto_Notas[[#This Row],[PAGO DIA]]="","",TEXT(BRF_Boleto_Notas[[#This Row],[PAGO DIA]],"AAAA"))</f>
        <v>2022</v>
      </c>
      <c r="T636" s="1" t="str">
        <f>UPPER(TEXT(BRF_Boleto_Notas[[#This Row],[PAGO DIA]],"MMM"))</f>
        <v>JUN</v>
      </c>
    </row>
    <row r="637" spans="1:20" x14ac:dyDescent="0.2">
      <c r="A637" s="3">
        <v>44706</v>
      </c>
      <c r="B637" s="1" t="s">
        <v>1547</v>
      </c>
      <c r="C637" s="1" t="s">
        <v>1555</v>
      </c>
      <c r="D637" s="1" t="s">
        <v>1556</v>
      </c>
      <c r="E637" s="1" t="s">
        <v>1557</v>
      </c>
      <c r="F637" s="3">
        <v>44718</v>
      </c>
      <c r="G637" s="1">
        <v>370</v>
      </c>
      <c r="H637" s="1">
        <v>727</v>
      </c>
      <c r="I637" s="4">
        <v>4000</v>
      </c>
      <c r="J637" s="1" t="s">
        <v>224</v>
      </c>
      <c r="K637" s="3">
        <v>44720</v>
      </c>
      <c r="L637" s="1" t="s">
        <v>1338</v>
      </c>
      <c r="M637" s="1" t="str">
        <f>TEXT(BRF_Boleto_Notas[[#This Row],[DATA ]],"AAAA")</f>
        <v>2022</v>
      </c>
      <c r="N637" s="1" t="str">
        <f>UPPER(TEXT(BRF_Boleto_Notas[[#This Row],[DATA ]],"MMM"))</f>
        <v>MAI</v>
      </c>
      <c r="O637" s="1" t="str">
        <f>TEXT(BRF_Boleto_Notas[[#This Row],[DATA VENCIMENTO]],"AAAA")</f>
        <v>2022</v>
      </c>
      <c r="P637" s="1" t="str">
        <f>UPPER(TEXT(BRF_Boleto_Notas[[#This Row],[DATA VENCIMENTO]],"MMM"))</f>
        <v>JUN</v>
      </c>
      <c r="Q637" s="1" t="str">
        <f>IFERROR(INDEX(BRF_TIPO_SERV[DESCRIÇAO],MATCH(BRF_Boleto_Notas[[#This Row],[CAT]],BRF_TIPO_SERV[TIPOS DE SERV.],0)),"")</f>
        <v>HABIBS</v>
      </c>
      <c r="R637" s="1">
        <f>IFERROR(INDEX(BRF_MÊS_NOTA[NUN_MÊS],MATCH(BRF_Boleto_Notas[[#This Row],[MÊS_VENC]],BRF_MÊS_NOTA[MÊS],0)),"")</f>
        <v>6</v>
      </c>
      <c r="S637" s="1" t="str">
        <f>IF(BRF_Boleto_Notas[[#This Row],[PAGO DIA]]="","",TEXT(BRF_Boleto_Notas[[#This Row],[PAGO DIA]],"AAAA"))</f>
        <v>2022</v>
      </c>
      <c r="T637" s="1" t="str">
        <f>UPPER(TEXT(BRF_Boleto_Notas[[#This Row],[PAGO DIA]],"MMM"))</f>
        <v>JUN</v>
      </c>
    </row>
    <row r="638" spans="1:20" x14ac:dyDescent="0.2">
      <c r="A638" s="3">
        <v>44706</v>
      </c>
      <c r="B638" s="1" t="s">
        <v>1547</v>
      </c>
      <c r="C638" s="1" t="s">
        <v>1558</v>
      </c>
      <c r="D638" s="1" t="s">
        <v>1531</v>
      </c>
      <c r="E638" s="1" t="s">
        <v>1559</v>
      </c>
      <c r="F638" s="3">
        <v>44718</v>
      </c>
      <c r="G638" s="1">
        <v>371</v>
      </c>
      <c r="H638" s="1">
        <v>728</v>
      </c>
      <c r="I638" s="4">
        <v>5900</v>
      </c>
      <c r="J638" s="1" t="s">
        <v>224</v>
      </c>
      <c r="K638" s="3">
        <v>44718</v>
      </c>
      <c r="L638" s="1" t="s">
        <v>1338</v>
      </c>
      <c r="M638" s="1" t="str">
        <f>TEXT(BRF_Boleto_Notas[[#This Row],[DATA ]],"AAAA")</f>
        <v>2022</v>
      </c>
      <c r="N638" s="1" t="str">
        <f>UPPER(TEXT(BRF_Boleto_Notas[[#This Row],[DATA ]],"MMM"))</f>
        <v>MAI</v>
      </c>
      <c r="O638" s="1" t="str">
        <f>TEXT(BRF_Boleto_Notas[[#This Row],[DATA VENCIMENTO]],"AAAA")</f>
        <v>2022</v>
      </c>
      <c r="P638" s="1" t="str">
        <f>UPPER(TEXT(BRF_Boleto_Notas[[#This Row],[DATA VENCIMENTO]],"MMM"))</f>
        <v>JUN</v>
      </c>
      <c r="Q638" s="1" t="str">
        <f>IFERROR(INDEX(BRF_TIPO_SERV[DESCRIÇAO],MATCH(BRF_Boleto_Notas[[#This Row],[CAT]],BRF_TIPO_SERV[TIPOS DE SERV.],0)),"")</f>
        <v>HABIBS</v>
      </c>
      <c r="R638" s="1">
        <f>IFERROR(INDEX(BRF_MÊS_NOTA[NUN_MÊS],MATCH(BRF_Boleto_Notas[[#This Row],[MÊS_VENC]],BRF_MÊS_NOTA[MÊS],0)),"")</f>
        <v>6</v>
      </c>
      <c r="S638" s="1" t="str">
        <f>IF(BRF_Boleto_Notas[[#This Row],[PAGO DIA]]="","",TEXT(BRF_Boleto_Notas[[#This Row],[PAGO DIA]],"AAAA"))</f>
        <v>2022</v>
      </c>
      <c r="T638" s="1" t="str">
        <f>UPPER(TEXT(BRF_Boleto_Notas[[#This Row],[PAGO DIA]],"MMM"))</f>
        <v>JUN</v>
      </c>
    </row>
    <row r="639" spans="1:20" x14ac:dyDescent="0.2">
      <c r="A639" s="3">
        <v>44706</v>
      </c>
      <c r="B639" s="1" t="s">
        <v>1547</v>
      </c>
      <c r="C639" s="1" t="s">
        <v>1560</v>
      </c>
      <c r="D639" s="1" t="s">
        <v>1531</v>
      </c>
      <c r="E639" s="1" t="s">
        <v>1561</v>
      </c>
      <c r="F639" s="3">
        <v>44718</v>
      </c>
      <c r="G639" s="1">
        <v>372</v>
      </c>
      <c r="H639" s="1">
        <v>729</v>
      </c>
      <c r="I639" s="4">
        <v>4500</v>
      </c>
      <c r="J639" s="1" t="s">
        <v>224</v>
      </c>
      <c r="K639" s="3">
        <v>44718</v>
      </c>
      <c r="L639" s="1" t="s">
        <v>1338</v>
      </c>
      <c r="M639" s="1" t="str">
        <f>TEXT(BRF_Boleto_Notas[[#This Row],[DATA ]],"AAAA")</f>
        <v>2022</v>
      </c>
      <c r="N639" s="1" t="str">
        <f>UPPER(TEXT(BRF_Boleto_Notas[[#This Row],[DATA ]],"MMM"))</f>
        <v>MAI</v>
      </c>
      <c r="O639" s="1" t="str">
        <f>TEXT(BRF_Boleto_Notas[[#This Row],[DATA VENCIMENTO]],"AAAA")</f>
        <v>2022</v>
      </c>
      <c r="P639" s="1" t="str">
        <f>UPPER(TEXT(BRF_Boleto_Notas[[#This Row],[DATA VENCIMENTO]],"MMM"))</f>
        <v>JUN</v>
      </c>
      <c r="Q639" s="1" t="str">
        <f>IFERROR(INDEX(BRF_TIPO_SERV[DESCRIÇAO],MATCH(BRF_Boleto_Notas[[#This Row],[CAT]],BRF_TIPO_SERV[TIPOS DE SERV.],0)),"")</f>
        <v>HABIBS</v>
      </c>
      <c r="R639" s="1">
        <f>IFERROR(INDEX(BRF_MÊS_NOTA[NUN_MÊS],MATCH(BRF_Boleto_Notas[[#This Row],[MÊS_VENC]],BRF_MÊS_NOTA[MÊS],0)),"")</f>
        <v>6</v>
      </c>
      <c r="S639" s="1" t="str">
        <f>IF(BRF_Boleto_Notas[[#This Row],[PAGO DIA]]="","",TEXT(BRF_Boleto_Notas[[#This Row],[PAGO DIA]],"AAAA"))</f>
        <v>2022</v>
      </c>
      <c r="T639" s="1" t="str">
        <f>UPPER(TEXT(BRF_Boleto_Notas[[#This Row],[PAGO DIA]],"MMM"))</f>
        <v>JUN</v>
      </c>
    </row>
    <row r="640" spans="1:20" x14ac:dyDescent="0.2">
      <c r="A640" s="3">
        <v>44706</v>
      </c>
      <c r="B640" s="1" t="s">
        <v>1547</v>
      </c>
      <c r="C640" s="1" t="s">
        <v>1562</v>
      </c>
      <c r="D640" s="1" t="s">
        <v>1531</v>
      </c>
      <c r="E640" s="1" t="s">
        <v>1537</v>
      </c>
      <c r="F640" s="3">
        <v>44718</v>
      </c>
      <c r="G640" s="1">
        <v>373</v>
      </c>
      <c r="H640" s="1">
        <v>730</v>
      </c>
      <c r="I640" s="4">
        <v>2000</v>
      </c>
      <c r="J640" s="1" t="s">
        <v>224</v>
      </c>
      <c r="K640" s="3">
        <v>44718</v>
      </c>
      <c r="L640" s="1" t="s">
        <v>1338</v>
      </c>
      <c r="M640" s="1" t="str">
        <f>TEXT(BRF_Boleto_Notas[[#This Row],[DATA ]],"AAAA")</f>
        <v>2022</v>
      </c>
      <c r="N640" s="1" t="str">
        <f>UPPER(TEXT(BRF_Boleto_Notas[[#This Row],[DATA ]],"MMM"))</f>
        <v>MAI</v>
      </c>
      <c r="O640" s="1" t="str">
        <f>TEXT(BRF_Boleto_Notas[[#This Row],[DATA VENCIMENTO]],"AAAA")</f>
        <v>2022</v>
      </c>
      <c r="P640" s="1" t="str">
        <f>UPPER(TEXT(BRF_Boleto_Notas[[#This Row],[DATA VENCIMENTO]],"MMM"))</f>
        <v>JUN</v>
      </c>
      <c r="Q640" s="1" t="str">
        <f>IFERROR(INDEX(BRF_TIPO_SERV[DESCRIÇAO],MATCH(BRF_Boleto_Notas[[#This Row],[CAT]],BRF_TIPO_SERV[TIPOS DE SERV.],0)),"")</f>
        <v>HABIBS</v>
      </c>
      <c r="R640" s="1">
        <f>IFERROR(INDEX(BRF_MÊS_NOTA[NUN_MÊS],MATCH(BRF_Boleto_Notas[[#This Row],[MÊS_VENC]],BRF_MÊS_NOTA[MÊS],0)),"")</f>
        <v>6</v>
      </c>
      <c r="S640" s="1" t="str">
        <f>IF(BRF_Boleto_Notas[[#This Row],[PAGO DIA]]="","",TEXT(BRF_Boleto_Notas[[#This Row],[PAGO DIA]],"AAAA"))</f>
        <v>2022</v>
      </c>
      <c r="T640" s="1" t="str">
        <f>UPPER(TEXT(BRF_Boleto_Notas[[#This Row],[PAGO DIA]],"MMM"))</f>
        <v>JUN</v>
      </c>
    </row>
    <row r="641" spans="1:20" x14ac:dyDescent="0.2">
      <c r="A641" s="3">
        <v>44706</v>
      </c>
      <c r="B641" s="1" t="s">
        <v>1547</v>
      </c>
      <c r="C641" s="1" t="s">
        <v>1563</v>
      </c>
      <c r="D641" s="1" t="s">
        <v>1531</v>
      </c>
      <c r="E641" s="1" t="s">
        <v>1564</v>
      </c>
      <c r="F641" s="3">
        <v>44718</v>
      </c>
      <c r="G641" s="1">
        <v>374</v>
      </c>
      <c r="H641" s="1">
        <v>731</v>
      </c>
      <c r="I641" s="4">
        <v>6000</v>
      </c>
      <c r="J641" s="1" t="s">
        <v>224</v>
      </c>
      <c r="K641" s="3">
        <v>44718</v>
      </c>
      <c r="L641" s="1" t="s">
        <v>1338</v>
      </c>
      <c r="M641" s="1" t="str">
        <f>TEXT(BRF_Boleto_Notas[[#This Row],[DATA ]],"AAAA")</f>
        <v>2022</v>
      </c>
      <c r="N641" s="1" t="str">
        <f>UPPER(TEXT(BRF_Boleto_Notas[[#This Row],[DATA ]],"MMM"))</f>
        <v>MAI</v>
      </c>
      <c r="O641" s="1" t="str">
        <f>TEXT(BRF_Boleto_Notas[[#This Row],[DATA VENCIMENTO]],"AAAA")</f>
        <v>2022</v>
      </c>
      <c r="P641" s="1" t="str">
        <f>UPPER(TEXT(BRF_Boleto_Notas[[#This Row],[DATA VENCIMENTO]],"MMM"))</f>
        <v>JUN</v>
      </c>
      <c r="Q641" s="1" t="str">
        <f>IFERROR(INDEX(BRF_TIPO_SERV[DESCRIÇAO],MATCH(BRF_Boleto_Notas[[#This Row],[CAT]],BRF_TIPO_SERV[TIPOS DE SERV.],0)),"")</f>
        <v>HABIBS</v>
      </c>
      <c r="R641" s="1">
        <f>IFERROR(INDEX(BRF_MÊS_NOTA[NUN_MÊS],MATCH(BRF_Boleto_Notas[[#This Row],[MÊS_VENC]],BRF_MÊS_NOTA[MÊS],0)),"")</f>
        <v>6</v>
      </c>
      <c r="S641" s="1" t="str">
        <f>IF(BRF_Boleto_Notas[[#This Row],[PAGO DIA]]="","",TEXT(BRF_Boleto_Notas[[#This Row],[PAGO DIA]],"AAAA"))</f>
        <v>2022</v>
      </c>
      <c r="T641" s="1" t="str">
        <f>UPPER(TEXT(BRF_Boleto_Notas[[#This Row],[PAGO DIA]],"MMM"))</f>
        <v>JUN</v>
      </c>
    </row>
    <row r="642" spans="1:20" x14ac:dyDescent="0.2">
      <c r="A642" s="3">
        <v>44706</v>
      </c>
      <c r="B642" s="1" t="s">
        <v>1547</v>
      </c>
      <c r="C642" s="1" t="s">
        <v>1565</v>
      </c>
      <c r="D642" s="1" t="s">
        <v>1531</v>
      </c>
      <c r="E642" s="1" t="s">
        <v>1566</v>
      </c>
      <c r="F642" s="3">
        <v>44718</v>
      </c>
      <c r="G642" s="1">
        <v>375</v>
      </c>
      <c r="H642" s="1">
        <v>732</v>
      </c>
      <c r="I642" s="4">
        <v>5500</v>
      </c>
      <c r="J642" s="1" t="s">
        <v>224</v>
      </c>
      <c r="K642" s="3">
        <v>44718</v>
      </c>
      <c r="L642" s="1" t="s">
        <v>1338</v>
      </c>
      <c r="M642" s="1" t="str">
        <f>TEXT(BRF_Boleto_Notas[[#This Row],[DATA ]],"AAAA")</f>
        <v>2022</v>
      </c>
      <c r="N642" s="1" t="str">
        <f>UPPER(TEXT(BRF_Boleto_Notas[[#This Row],[DATA ]],"MMM"))</f>
        <v>MAI</v>
      </c>
      <c r="O642" s="1" t="str">
        <f>TEXT(BRF_Boleto_Notas[[#This Row],[DATA VENCIMENTO]],"AAAA")</f>
        <v>2022</v>
      </c>
      <c r="P642" s="1" t="str">
        <f>UPPER(TEXT(BRF_Boleto_Notas[[#This Row],[DATA VENCIMENTO]],"MMM"))</f>
        <v>JUN</v>
      </c>
      <c r="Q642" s="1" t="str">
        <f>IFERROR(INDEX(BRF_TIPO_SERV[DESCRIÇAO],MATCH(BRF_Boleto_Notas[[#This Row],[CAT]],BRF_TIPO_SERV[TIPOS DE SERV.],0)),"")</f>
        <v>HABIBS</v>
      </c>
      <c r="R642" s="1">
        <f>IFERROR(INDEX(BRF_MÊS_NOTA[NUN_MÊS],MATCH(BRF_Boleto_Notas[[#This Row],[MÊS_VENC]],BRF_MÊS_NOTA[MÊS],0)),"")</f>
        <v>6</v>
      </c>
      <c r="S642" s="1" t="str">
        <f>IF(BRF_Boleto_Notas[[#This Row],[PAGO DIA]]="","",TEXT(BRF_Boleto_Notas[[#This Row],[PAGO DIA]],"AAAA"))</f>
        <v>2022</v>
      </c>
      <c r="T642" s="1" t="str">
        <f>UPPER(TEXT(BRF_Boleto_Notas[[#This Row],[PAGO DIA]],"MMM"))</f>
        <v>JUN</v>
      </c>
    </row>
    <row r="643" spans="1:20" x14ac:dyDescent="0.2">
      <c r="A643" s="3">
        <v>44706</v>
      </c>
      <c r="B643" s="1" t="s">
        <v>1547</v>
      </c>
      <c r="C643" s="1" t="s">
        <v>1567</v>
      </c>
      <c r="D643" s="1" t="s">
        <v>1531</v>
      </c>
      <c r="E643" s="1" t="s">
        <v>1568</v>
      </c>
      <c r="F643" s="3">
        <v>44718</v>
      </c>
      <c r="G643" s="1">
        <v>376</v>
      </c>
      <c r="H643" s="1">
        <v>733</v>
      </c>
      <c r="I643" s="4">
        <v>5000</v>
      </c>
      <c r="J643" s="1" t="s">
        <v>224</v>
      </c>
      <c r="K643" s="3">
        <v>44718</v>
      </c>
      <c r="L643" s="1" t="s">
        <v>1338</v>
      </c>
      <c r="M643" s="1" t="str">
        <f>TEXT(BRF_Boleto_Notas[[#This Row],[DATA ]],"AAAA")</f>
        <v>2022</v>
      </c>
      <c r="N643" s="1" t="str">
        <f>UPPER(TEXT(BRF_Boleto_Notas[[#This Row],[DATA ]],"MMM"))</f>
        <v>MAI</v>
      </c>
      <c r="O643" s="1" t="str">
        <f>TEXT(BRF_Boleto_Notas[[#This Row],[DATA VENCIMENTO]],"AAAA")</f>
        <v>2022</v>
      </c>
      <c r="P643" s="1" t="str">
        <f>UPPER(TEXT(BRF_Boleto_Notas[[#This Row],[DATA VENCIMENTO]],"MMM"))</f>
        <v>JUN</v>
      </c>
      <c r="Q643" s="1" t="str">
        <f>IFERROR(INDEX(BRF_TIPO_SERV[DESCRIÇAO],MATCH(BRF_Boleto_Notas[[#This Row],[CAT]],BRF_TIPO_SERV[TIPOS DE SERV.],0)),"")</f>
        <v>HABIBS</v>
      </c>
      <c r="R643" s="1">
        <f>IFERROR(INDEX(BRF_MÊS_NOTA[NUN_MÊS],MATCH(BRF_Boleto_Notas[[#This Row],[MÊS_VENC]],BRF_MÊS_NOTA[MÊS],0)),"")</f>
        <v>6</v>
      </c>
      <c r="S643" s="1" t="str">
        <f>IF(BRF_Boleto_Notas[[#This Row],[PAGO DIA]]="","",TEXT(BRF_Boleto_Notas[[#This Row],[PAGO DIA]],"AAAA"))</f>
        <v>2022</v>
      </c>
      <c r="T643" s="1" t="str">
        <f>UPPER(TEXT(BRF_Boleto_Notas[[#This Row],[PAGO DIA]],"MMM"))</f>
        <v>JUN</v>
      </c>
    </row>
    <row r="644" spans="1:20" x14ac:dyDescent="0.2">
      <c r="A644" s="3">
        <v>44706</v>
      </c>
      <c r="B644" s="1" t="s">
        <v>1547</v>
      </c>
      <c r="C644" s="1" t="s">
        <v>1569</v>
      </c>
      <c r="D644" s="1" t="s">
        <v>1531</v>
      </c>
      <c r="E644" s="1" t="s">
        <v>1570</v>
      </c>
      <c r="F644" s="3">
        <v>44718</v>
      </c>
      <c r="G644" s="1">
        <v>377</v>
      </c>
      <c r="H644" s="1">
        <v>734</v>
      </c>
      <c r="I644" s="4">
        <v>1150</v>
      </c>
      <c r="J644" s="1" t="s">
        <v>224</v>
      </c>
      <c r="K644" s="3">
        <v>44718</v>
      </c>
      <c r="L644" s="1" t="s">
        <v>1338</v>
      </c>
      <c r="M644" s="1" t="str">
        <f>TEXT(BRF_Boleto_Notas[[#This Row],[DATA ]],"AAAA")</f>
        <v>2022</v>
      </c>
      <c r="N644" s="1" t="str">
        <f>UPPER(TEXT(BRF_Boleto_Notas[[#This Row],[DATA ]],"MMM"))</f>
        <v>MAI</v>
      </c>
      <c r="O644" s="1" t="str">
        <f>TEXT(BRF_Boleto_Notas[[#This Row],[DATA VENCIMENTO]],"AAAA")</f>
        <v>2022</v>
      </c>
      <c r="P644" s="1" t="str">
        <f>UPPER(TEXT(BRF_Boleto_Notas[[#This Row],[DATA VENCIMENTO]],"MMM"))</f>
        <v>JUN</v>
      </c>
      <c r="Q644" s="1" t="str">
        <f>IFERROR(INDEX(BRF_TIPO_SERV[DESCRIÇAO],MATCH(BRF_Boleto_Notas[[#This Row],[CAT]],BRF_TIPO_SERV[TIPOS DE SERV.],0)),"")</f>
        <v>HABIBS</v>
      </c>
      <c r="R644" s="1">
        <f>IFERROR(INDEX(BRF_MÊS_NOTA[NUN_MÊS],MATCH(BRF_Boleto_Notas[[#This Row],[MÊS_VENC]],BRF_MÊS_NOTA[MÊS],0)),"")</f>
        <v>6</v>
      </c>
      <c r="S644" s="1" t="str">
        <f>IF(BRF_Boleto_Notas[[#This Row],[PAGO DIA]]="","",TEXT(BRF_Boleto_Notas[[#This Row],[PAGO DIA]],"AAAA"))</f>
        <v>2022</v>
      </c>
      <c r="T644" s="1" t="str">
        <f>UPPER(TEXT(BRF_Boleto_Notas[[#This Row],[PAGO DIA]],"MMM"))</f>
        <v>JUN</v>
      </c>
    </row>
    <row r="645" spans="1:20" x14ac:dyDescent="0.2">
      <c r="A645" s="3">
        <v>44706</v>
      </c>
      <c r="B645" s="1" t="s">
        <v>1547</v>
      </c>
      <c r="C645" s="1" t="s">
        <v>1571</v>
      </c>
      <c r="D645" s="1" t="s">
        <v>1531</v>
      </c>
      <c r="E645" s="1" t="s">
        <v>1572</v>
      </c>
      <c r="F645" s="3">
        <v>44718</v>
      </c>
      <c r="G645" s="1">
        <v>378</v>
      </c>
      <c r="H645" s="1">
        <v>735</v>
      </c>
      <c r="I645" s="4">
        <v>5500</v>
      </c>
      <c r="J645" s="1" t="s">
        <v>224</v>
      </c>
      <c r="K645" s="3">
        <v>44718</v>
      </c>
      <c r="L645" s="1" t="s">
        <v>1338</v>
      </c>
      <c r="M645" s="1" t="str">
        <f>TEXT(BRF_Boleto_Notas[[#This Row],[DATA ]],"AAAA")</f>
        <v>2022</v>
      </c>
      <c r="N645" s="1" t="str">
        <f>UPPER(TEXT(BRF_Boleto_Notas[[#This Row],[DATA ]],"MMM"))</f>
        <v>MAI</v>
      </c>
      <c r="O645" s="1" t="str">
        <f>TEXT(BRF_Boleto_Notas[[#This Row],[DATA VENCIMENTO]],"AAAA")</f>
        <v>2022</v>
      </c>
      <c r="P645" s="1" t="str">
        <f>UPPER(TEXT(BRF_Boleto_Notas[[#This Row],[DATA VENCIMENTO]],"MMM"))</f>
        <v>JUN</v>
      </c>
      <c r="Q645" s="1" t="str">
        <f>IFERROR(INDEX(BRF_TIPO_SERV[DESCRIÇAO],MATCH(BRF_Boleto_Notas[[#This Row],[CAT]],BRF_TIPO_SERV[TIPOS DE SERV.],0)),"")</f>
        <v>HABIBS</v>
      </c>
      <c r="R645" s="1">
        <f>IFERROR(INDEX(BRF_MÊS_NOTA[NUN_MÊS],MATCH(BRF_Boleto_Notas[[#This Row],[MÊS_VENC]],BRF_MÊS_NOTA[MÊS],0)),"")</f>
        <v>6</v>
      </c>
      <c r="S645" s="1" t="str">
        <f>IF(BRF_Boleto_Notas[[#This Row],[PAGO DIA]]="","",TEXT(BRF_Boleto_Notas[[#This Row],[PAGO DIA]],"AAAA"))</f>
        <v>2022</v>
      </c>
      <c r="T645" s="1" t="str">
        <f>UPPER(TEXT(BRF_Boleto_Notas[[#This Row],[PAGO DIA]],"MMM"))</f>
        <v>JUN</v>
      </c>
    </row>
    <row r="646" spans="1:20" x14ac:dyDescent="0.2">
      <c r="A646" s="3">
        <v>44706</v>
      </c>
      <c r="B646" s="1" t="s">
        <v>1547</v>
      </c>
      <c r="C646" s="1" t="s">
        <v>1573</v>
      </c>
      <c r="D646" s="1" t="s">
        <v>1531</v>
      </c>
      <c r="E646" s="1" t="s">
        <v>1574</v>
      </c>
      <c r="F646" s="3">
        <v>44718</v>
      </c>
      <c r="G646" s="1">
        <v>379</v>
      </c>
      <c r="H646" s="1">
        <v>736</v>
      </c>
      <c r="I646" s="4">
        <v>1150</v>
      </c>
      <c r="J646" s="1" t="s">
        <v>224</v>
      </c>
      <c r="K646" s="3">
        <v>44718</v>
      </c>
      <c r="L646" s="1" t="s">
        <v>1338</v>
      </c>
      <c r="M646" s="1" t="str">
        <f>TEXT(BRF_Boleto_Notas[[#This Row],[DATA ]],"AAAA")</f>
        <v>2022</v>
      </c>
      <c r="N646" s="1" t="str">
        <f>UPPER(TEXT(BRF_Boleto_Notas[[#This Row],[DATA ]],"MMM"))</f>
        <v>MAI</v>
      </c>
      <c r="O646" s="1" t="str">
        <f>TEXT(BRF_Boleto_Notas[[#This Row],[DATA VENCIMENTO]],"AAAA")</f>
        <v>2022</v>
      </c>
      <c r="P646" s="1" t="str">
        <f>UPPER(TEXT(BRF_Boleto_Notas[[#This Row],[DATA VENCIMENTO]],"MMM"))</f>
        <v>JUN</v>
      </c>
      <c r="Q646" s="1" t="str">
        <f>IFERROR(INDEX(BRF_TIPO_SERV[DESCRIÇAO],MATCH(BRF_Boleto_Notas[[#This Row],[CAT]],BRF_TIPO_SERV[TIPOS DE SERV.],0)),"")</f>
        <v>HABIBS</v>
      </c>
      <c r="R646" s="1">
        <f>IFERROR(INDEX(BRF_MÊS_NOTA[NUN_MÊS],MATCH(BRF_Boleto_Notas[[#This Row],[MÊS_VENC]],BRF_MÊS_NOTA[MÊS],0)),"")</f>
        <v>6</v>
      </c>
      <c r="S646" s="1" t="str">
        <f>IF(BRF_Boleto_Notas[[#This Row],[PAGO DIA]]="","",TEXT(BRF_Boleto_Notas[[#This Row],[PAGO DIA]],"AAAA"))</f>
        <v>2022</v>
      </c>
      <c r="T646" s="1" t="str">
        <f>UPPER(TEXT(BRF_Boleto_Notas[[#This Row],[PAGO DIA]],"MMM"))</f>
        <v>JUN</v>
      </c>
    </row>
    <row r="647" spans="1:20" x14ac:dyDescent="0.2">
      <c r="A647" s="3">
        <v>44706</v>
      </c>
      <c r="B647" s="1" t="s">
        <v>1547</v>
      </c>
      <c r="C647" s="1" t="s">
        <v>1575</v>
      </c>
      <c r="D647" s="1" t="s">
        <v>1531</v>
      </c>
      <c r="E647" s="1" t="s">
        <v>1576</v>
      </c>
      <c r="F647" s="3">
        <v>44718</v>
      </c>
      <c r="G647" s="1">
        <v>380</v>
      </c>
      <c r="H647" s="1">
        <v>737</v>
      </c>
      <c r="I647" s="4">
        <v>4800</v>
      </c>
      <c r="J647" s="1" t="s">
        <v>224</v>
      </c>
      <c r="K647" s="3">
        <v>44718</v>
      </c>
      <c r="L647" s="1" t="s">
        <v>1338</v>
      </c>
      <c r="M647" s="1" t="str">
        <f>TEXT(BRF_Boleto_Notas[[#This Row],[DATA ]],"AAAA")</f>
        <v>2022</v>
      </c>
      <c r="N647" s="1" t="str">
        <f>UPPER(TEXT(BRF_Boleto_Notas[[#This Row],[DATA ]],"MMM"))</f>
        <v>MAI</v>
      </c>
      <c r="O647" s="1" t="str">
        <f>TEXT(BRF_Boleto_Notas[[#This Row],[DATA VENCIMENTO]],"AAAA")</f>
        <v>2022</v>
      </c>
      <c r="P647" s="1" t="str">
        <f>UPPER(TEXT(BRF_Boleto_Notas[[#This Row],[DATA VENCIMENTO]],"MMM"))</f>
        <v>JUN</v>
      </c>
      <c r="Q647" s="1" t="str">
        <f>IFERROR(INDEX(BRF_TIPO_SERV[DESCRIÇAO],MATCH(BRF_Boleto_Notas[[#This Row],[CAT]],BRF_TIPO_SERV[TIPOS DE SERV.],0)),"")</f>
        <v>HABIBS</v>
      </c>
      <c r="R647" s="1">
        <f>IFERROR(INDEX(BRF_MÊS_NOTA[NUN_MÊS],MATCH(BRF_Boleto_Notas[[#This Row],[MÊS_VENC]],BRF_MÊS_NOTA[MÊS],0)),"")</f>
        <v>6</v>
      </c>
      <c r="S647" s="1" t="str">
        <f>IF(BRF_Boleto_Notas[[#This Row],[PAGO DIA]]="","",TEXT(BRF_Boleto_Notas[[#This Row],[PAGO DIA]],"AAAA"))</f>
        <v>2022</v>
      </c>
      <c r="T647" s="1" t="str">
        <f>UPPER(TEXT(BRF_Boleto_Notas[[#This Row],[PAGO DIA]],"MMM"))</f>
        <v>JUN</v>
      </c>
    </row>
    <row r="648" spans="1:20" x14ac:dyDescent="0.2">
      <c r="A648" s="3">
        <v>44706</v>
      </c>
      <c r="B648" s="1" t="s">
        <v>1547</v>
      </c>
      <c r="C648" s="1" t="s">
        <v>1577</v>
      </c>
      <c r="D648" s="1" t="s">
        <v>1531</v>
      </c>
      <c r="E648" s="1" t="s">
        <v>1539</v>
      </c>
      <c r="F648" s="3">
        <v>44718</v>
      </c>
      <c r="G648" s="1">
        <v>381</v>
      </c>
      <c r="H648" s="1">
        <v>738</v>
      </c>
      <c r="I648" s="4">
        <v>3000</v>
      </c>
      <c r="J648" s="1" t="s">
        <v>224</v>
      </c>
      <c r="K648" s="3">
        <v>44718</v>
      </c>
      <c r="L648" s="1" t="s">
        <v>1338</v>
      </c>
      <c r="M648" s="1" t="str">
        <f>TEXT(BRF_Boleto_Notas[[#This Row],[DATA ]],"AAAA")</f>
        <v>2022</v>
      </c>
      <c r="N648" s="1" t="str">
        <f>UPPER(TEXT(BRF_Boleto_Notas[[#This Row],[DATA ]],"MMM"))</f>
        <v>MAI</v>
      </c>
      <c r="O648" s="1" t="str">
        <f>TEXT(BRF_Boleto_Notas[[#This Row],[DATA VENCIMENTO]],"AAAA")</f>
        <v>2022</v>
      </c>
      <c r="P648" s="1" t="str">
        <f>UPPER(TEXT(BRF_Boleto_Notas[[#This Row],[DATA VENCIMENTO]],"MMM"))</f>
        <v>JUN</v>
      </c>
      <c r="Q648" s="1" t="str">
        <f>IFERROR(INDEX(BRF_TIPO_SERV[DESCRIÇAO],MATCH(BRF_Boleto_Notas[[#This Row],[CAT]],BRF_TIPO_SERV[TIPOS DE SERV.],0)),"")</f>
        <v>HABIBS</v>
      </c>
      <c r="R648" s="1">
        <f>IFERROR(INDEX(BRF_MÊS_NOTA[NUN_MÊS],MATCH(BRF_Boleto_Notas[[#This Row],[MÊS_VENC]],BRF_MÊS_NOTA[MÊS],0)),"")</f>
        <v>6</v>
      </c>
      <c r="S648" s="1" t="str">
        <f>IF(BRF_Boleto_Notas[[#This Row],[PAGO DIA]]="","",TEXT(BRF_Boleto_Notas[[#This Row],[PAGO DIA]],"AAAA"))</f>
        <v>2022</v>
      </c>
      <c r="T648" s="1" t="str">
        <f>UPPER(TEXT(BRF_Boleto_Notas[[#This Row],[PAGO DIA]],"MMM"))</f>
        <v>JUN</v>
      </c>
    </row>
    <row r="649" spans="1:20" x14ac:dyDescent="0.2">
      <c r="A649" s="3">
        <v>44706</v>
      </c>
      <c r="B649" s="1" t="s">
        <v>1547</v>
      </c>
      <c r="C649" s="1" t="s">
        <v>1544</v>
      </c>
      <c r="D649" s="1" t="s">
        <v>1531</v>
      </c>
      <c r="E649" s="1" t="s">
        <v>1545</v>
      </c>
      <c r="F649" s="3">
        <v>44718</v>
      </c>
      <c r="G649" s="1">
        <v>382</v>
      </c>
      <c r="H649" s="1">
        <v>739</v>
      </c>
      <c r="I649" s="4">
        <v>4000</v>
      </c>
      <c r="J649" s="1" t="s">
        <v>224</v>
      </c>
      <c r="K649" s="3">
        <v>44718</v>
      </c>
      <c r="L649" s="1" t="s">
        <v>1338</v>
      </c>
      <c r="M649" s="1" t="str">
        <f>TEXT(BRF_Boleto_Notas[[#This Row],[DATA ]],"AAAA")</f>
        <v>2022</v>
      </c>
      <c r="N649" s="1" t="str">
        <f>UPPER(TEXT(BRF_Boleto_Notas[[#This Row],[DATA ]],"MMM"))</f>
        <v>MAI</v>
      </c>
      <c r="O649" s="1" t="str">
        <f>TEXT(BRF_Boleto_Notas[[#This Row],[DATA VENCIMENTO]],"AAAA")</f>
        <v>2022</v>
      </c>
      <c r="P649" s="1" t="str">
        <f>UPPER(TEXT(BRF_Boleto_Notas[[#This Row],[DATA VENCIMENTO]],"MMM"))</f>
        <v>JUN</v>
      </c>
      <c r="Q649" s="1" t="str">
        <f>IFERROR(INDEX(BRF_TIPO_SERV[DESCRIÇAO],MATCH(BRF_Boleto_Notas[[#This Row],[CAT]],BRF_TIPO_SERV[TIPOS DE SERV.],0)),"")</f>
        <v>HABIBS</v>
      </c>
      <c r="R649" s="1">
        <f>IFERROR(INDEX(BRF_MÊS_NOTA[NUN_MÊS],MATCH(BRF_Boleto_Notas[[#This Row],[MÊS_VENC]],BRF_MÊS_NOTA[MÊS],0)),"")</f>
        <v>6</v>
      </c>
      <c r="S649" s="1" t="str">
        <f>IF(BRF_Boleto_Notas[[#This Row],[PAGO DIA]]="","",TEXT(BRF_Boleto_Notas[[#This Row],[PAGO DIA]],"AAAA"))</f>
        <v>2022</v>
      </c>
      <c r="T649" s="1" t="str">
        <f>UPPER(TEXT(BRF_Boleto_Notas[[#This Row],[PAGO DIA]],"MMM"))</f>
        <v>JUN</v>
      </c>
    </row>
    <row r="650" spans="1:20" x14ac:dyDescent="0.2">
      <c r="A650" s="3">
        <v>44706</v>
      </c>
      <c r="B650" s="1" t="s">
        <v>1547</v>
      </c>
      <c r="C650" s="1" t="s">
        <v>1579</v>
      </c>
      <c r="D650" s="1" t="s">
        <v>1128</v>
      </c>
      <c r="E650" s="1" t="s">
        <v>681</v>
      </c>
      <c r="F650" s="3">
        <v>44718</v>
      </c>
      <c r="G650" s="1">
        <v>383</v>
      </c>
      <c r="H650" s="1">
        <v>740</v>
      </c>
      <c r="I650" s="4">
        <v>2500</v>
      </c>
      <c r="J650" s="1" t="s">
        <v>224</v>
      </c>
      <c r="K650" s="3">
        <v>44718</v>
      </c>
      <c r="L650" s="1" t="s">
        <v>1338</v>
      </c>
      <c r="M650" s="1" t="str">
        <f>TEXT(BRF_Boleto_Notas[[#This Row],[DATA ]],"AAAA")</f>
        <v>2022</v>
      </c>
      <c r="N650" s="1" t="str">
        <f>UPPER(TEXT(BRF_Boleto_Notas[[#This Row],[DATA ]],"MMM"))</f>
        <v>MAI</v>
      </c>
      <c r="O650" s="1" t="str">
        <f>TEXT(BRF_Boleto_Notas[[#This Row],[DATA VENCIMENTO]],"AAAA")</f>
        <v>2022</v>
      </c>
      <c r="P650" s="1" t="str">
        <f>UPPER(TEXT(BRF_Boleto_Notas[[#This Row],[DATA VENCIMENTO]],"MMM"))</f>
        <v>JUN</v>
      </c>
      <c r="Q650" s="1" t="str">
        <f>IFERROR(INDEX(BRF_TIPO_SERV[DESCRIÇAO],MATCH(BRF_Boleto_Notas[[#This Row],[CAT]],BRF_TIPO_SERV[TIPOS DE SERV.],0)),"")</f>
        <v>HABIBS</v>
      </c>
      <c r="R650" s="1">
        <f>IFERROR(INDEX(BRF_MÊS_NOTA[NUN_MÊS],MATCH(BRF_Boleto_Notas[[#This Row],[MÊS_VENC]],BRF_MÊS_NOTA[MÊS],0)),"")</f>
        <v>6</v>
      </c>
      <c r="S650" s="1" t="str">
        <f>IF(BRF_Boleto_Notas[[#This Row],[PAGO DIA]]="","",TEXT(BRF_Boleto_Notas[[#This Row],[PAGO DIA]],"AAAA"))</f>
        <v>2022</v>
      </c>
      <c r="T650" s="1" t="str">
        <f>UPPER(TEXT(BRF_Boleto_Notas[[#This Row],[PAGO DIA]],"MMM"))</f>
        <v>JUN</v>
      </c>
    </row>
    <row r="651" spans="1:20" x14ac:dyDescent="0.2">
      <c r="A651" s="3">
        <v>44706</v>
      </c>
      <c r="B651" s="1" t="s">
        <v>1534</v>
      </c>
      <c r="C651" s="1" t="s">
        <v>1992</v>
      </c>
      <c r="D651" s="1" t="s">
        <v>1531</v>
      </c>
      <c r="E651" s="1" t="s">
        <v>85</v>
      </c>
      <c r="F651" s="3">
        <v>44727</v>
      </c>
      <c r="G651" s="1" t="s">
        <v>2110</v>
      </c>
      <c r="H651" s="1">
        <v>741</v>
      </c>
      <c r="I651" s="4">
        <v>600</v>
      </c>
      <c r="J651" s="1" t="s">
        <v>224</v>
      </c>
      <c r="K651" s="3">
        <v>44727</v>
      </c>
      <c r="L651" s="1" t="s">
        <v>1338</v>
      </c>
      <c r="M651" s="1" t="str">
        <f>TEXT(BRF_Boleto_Notas[[#This Row],[DATA ]],"AAAA")</f>
        <v>2022</v>
      </c>
      <c r="N651" s="1" t="str">
        <f>UPPER(TEXT(BRF_Boleto_Notas[[#This Row],[DATA ]],"MMM"))</f>
        <v>MAI</v>
      </c>
      <c r="O651" s="1" t="str">
        <f>TEXT(BRF_Boleto_Notas[[#This Row],[DATA VENCIMENTO]],"AAAA")</f>
        <v>2022</v>
      </c>
      <c r="P651" s="1" t="str">
        <f>UPPER(TEXT(BRF_Boleto_Notas[[#This Row],[DATA VENCIMENTO]],"MMM"))</f>
        <v>JUN</v>
      </c>
      <c r="Q651" s="1" t="str">
        <f>IFERROR(INDEX(BRF_TIPO_SERV[DESCRIÇAO],MATCH(BRF_Boleto_Notas[[#This Row],[CAT]],BRF_TIPO_SERV[TIPOS DE SERV.],0)),"")</f>
        <v>FRETE EXTRAS</v>
      </c>
      <c r="R651" s="1">
        <f>IFERROR(INDEX(BRF_MÊS_NOTA[NUN_MÊS],MATCH(BRF_Boleto_Notas[[#This Row],[MÊS_VENC]],BRF_MÊS_NOTA[MÊS],0)),"")</f>
        <v>6</v>
      </c>
      <c r="S651" s="1" t="str">
        <f>IF(BRF_Boleto_Notas[[#This Row],[PAGO DIA]]="","",TEXT(BRF_Boleto_Notas[[#This Row],[PAGO DIA]],"AAAA"))</f>
        <v>2022</v>
      </c>
      <c r="T651" s="1" t="str">
        <f>UPPER(TEXT(BRF_Boleto_Notas[[#This Row],[PAGO DIA]],"MMM"))</f>
        <v>JUN</v>
      </c>
    </row>
    <row r="652" spans="1:20" x14ac:dyDescent="0.2">
      <c r="A652" s="3">
        <v>44706</v>
      </c>
      <c r="B652" s="1" t="s">
        <v>1534</v>
      </c>
      <c r="C652" s="1" t="s">
        <v>2111</v>
      </c>
      <c r="D652" s="1" t="s">
        <v>1531</v>
      </c>
      <c r="E652" s="1" t="s">
        <v>85</v>
      </c>
      <c r="F652" s="3">
        <v>44727</v>
      </c>
      <c r="G652" s="1" t="s">
        <v>2112</v>
      </c>
      <c r="H652" s="1">
        <v>742</v>
      </c>
      <c r="I652" s="4">
        <v>800</v>
      </c>
      <c r="J652" s="1" t="s">
        <v>224</v>
      </c>
      <c r="K652" s="3">
        <v>44727</v>
      </c>
      <c r="L652" s="1" t="s">
        <v>1338</v>
      </c>
      <c r="M652" s="1" t="str">
        <f>TEXT(BRF_Boleto_Notas[[#This Row],[DATA ]],"AAAA")</f>
        <v>2022</v>
      </c>
      <c r="N652" s="1" t="str">
        <f>UPPER(TEXT(BRF_Boleto_Notas[[#This Row],[DATA ]],"MMM"))</f>
        <v>MAI</v>
      </c>
      <c r="O652" s="1" t="str">
        <f>TEXT(BRF_Boleto_Notas[[#This Row],[DATA VENCIMENTO]],"AAAA")</f>
        <v>2022</v>
      </c>
      <c r="P652" s="1" t="str">
        <f>UPPER(TEXT(BRF_Boleto_Notas[[#This Row],[DATA VENCIMENTO]],"MMM"))</f>
        <v>JUN</v>
      </c>
      <c r="Q652" s="1" t="str">
        <f>IFERROR(INDEX(BRF_TIPO_SERV[DESCRIÇAO],MATCH(BRF_Boleto_Notas[[#This Row],[CAT]],BRF_TIPO_SERV[TIPOS DE SERV.],0)),"")</f>
        <v>FRETE EXTRAS</v>
      </c>
      <c r="R652" s="1">
        <f>IFERROR(INDEX(BRF_MÊS_NOTA[NUN_MÊS],MATCH(BRF_Boleto_Notas[[#This Row],[MÊS_VENC]],BRF_MÊS_NOTA[MÊS],0)),"")</f>
        <v>6</v>
      </c>
      <c r="S652" s="1" t="str">
        <f>IF(BRF_Boleto_Notas[[#This Row],[PAGO DIA]]="","",TEXT(BRF_Boleto_Notas[[#This Row],[PAGO DIA]],"AAAA"))</f>
        <v>2022</v>
      </c>
      <c r="T652" s="1" t="str">
        <f>UPPER(TEXT(BRF_Boleto_Notas[[#This Row],[PAGO DIA]],"MMM"))</f>
        <v>JUN</v>
      </c>
    </row>
    <row r="653" spans="1:20" x14ac:dyDescent="0.2">
      <c r="A653" s="3">
        <v>44707</v>
      </c>
      <c r="B653" s="1" t="s">
        <v>1534</v>
      </c>
      <c r="C653" s="1" t="s">
        <v>2113</v>
      </c>
      <c r="D653" s="1" t="s">
        <v>1531</v>
      </c>
      <c r="E653" s="1" t="s">
        <v>85</v>
      </c>
      <c r="F653" s="3">
        <v>44727</v>
      </c>
      <c r="G653" s="1" t="s">
        <v>2114</v>
      </c>
      <c r="H653" s="1">
        <v>743</v>
      </c>
      <c r="I653" s="4">
        <v>1800</v>
      </c>
      <c r="J653" s="1" t="s">
        <v>224</v>
      </c>
      <c r="K653" s="3">
        <v>44727</v>
      </c>
      <c r="L653" s="1" t="s">
        <v>1338</v>
      </c>
      <c r="M653" s="1" t="str">
        <f>TEXT(BRF_Boleto_Notas[[#This Row],[DATA ]],"AAAA")</f>
        <v>2022</v>
      </c>
      <c r="N653" s="1" t="str">
        <f>UPPER(TEXT(BRF_Boleto_Notas[[#This Row],[DATA ]],"MMM"))</f>
        <v>MAI</v>
      </c>
      <c r="O653" s="1" t="str">
        <f>TEXT(BRF_Boleto_Notas[[#This Row],[DATA VENCIMENTO]],"AAAA")</f>
        <v>2022</v>
      </c>
      <c r="P653" s="1" t="str">
        <f>UPPER(TEXT(BRF_Boleto_Notas[[#This Row],[DATA VENCIMENTO]],"MMM"))</f>
        <v>JUN</v>
      </c>
      <c r="Q653" s="1" t="str">
        <f>IFERROR(INDEX(BRF_TIPO_SERV[DESCRIÇAO],MATCH(BRF_Boleto_Notas[[#This Row],[CAT]],BRF_TIPO_SERV[TIPOS DE SERV.],0)),"")</f>
        <v>FRETE EXTRAS</v>
      </c>
      <c r="R653" s="1">
        <f>IFERROR(INDEX(BRF_MÊS_NOTA[NUN_MÊS],MATCH(BRF_Boleto_Notas[[#This Row],[MÊS_VENC]],BRF_MÊS_NOTA[MÊS],0)),"")</f>
        <v>6</v>
      </c>
      <c r="S653" s="1" t="str">
        <f>IF(BRF_Boleto_Notas[[#This Row],[PAGO DIA]]="","",TEXT(BRF_Boleto_Notas[[#This Row],[PAGO DIA]],"AAAA"))</f>
        <v>2022</v>
      </c>
      <c r="T653" s="1" t="str">
        <f>UPPER(TEXT(BRF_Boleto_Notas[[#This Row],[PAGO DIA]],"MMM"))</f>
        <v>JUN</v>
      </c>
    </row>
    <row r="654" spans="1:20" x14ac:dyDescent="0.2">
      <c r="A654" s="3">
        <v>44707</v>
      </c>
      <c r="B654" s="1" t="s">
        <v>1534</v>
      </c>
      <c r="C654" s="1" t="s">
        <v>2115</v>
      </c>
      <c r="D654" s="1" t="s">
        <v>1531</v>
      </c>
      <c r="E654" s="1" t="s">
        <v>85</v>
      </c>
      <c r="F654" s="3">
        <v>44727</v>
      </c>
      <c r="G654" s="1" t="s">
        <v>2116</v>
      </c>
      <c r="H654" s="1">
        <v>745</v>
      </c>
      <c r="I654" s="4">
        <v>1800</v>
      </c>
      <c r="J654" s="1" t="s">
        <v>224</v>
      </c>
      <c r="K654" s="3">
        <v>44727</v>
      </c>
      <c r="L654" s="1" t="s">
        <v>1338</v>
      </c>
      <c r="M654" s="1" t="str">
        <f>TEXT(BRF_Boleto_Notas[[#This Row],[DATA ]],"AAAA")</f>
        <v>2022</v>
      </c>
      <c r="N654" s="1" t="str">
        <f>UPPER(TEXT(BRF_Boleto_Notas[[#This Row],[DATA ]],"MMM"))</f>
        <v>MAI</v>
      </c>
      <c r="O654" s="1" t="str">
        <f>TEXT(BRF_Boleto_Notas[[#This Row],[DATA VENCIMENTO]],"AAAA")</f>
        <v>2022</v>
      </c>
      <c r="P654" s="1" t="str">
        <f>UPPER(TEXT(BRF_Boleto_Notas[[#This Row],[DATA VENCIMENTO]],"MMM"))</f>
        <v>JUN</v>
      </c>
      <c r="Q654" s="1" t="str">
        <f>IFERROR(INDEX(BRF_TIPO_SERV[DESCRIÇAO],MATCH(BRF_Boleto_Notas[[#This Row],[CAT]],BRF_TIPO_SERV[TIPOS DE SERV.],0)),"")</f>
        <v>FRETE EXTRAS</v>
      </c>
      <c r="R654" s="1">
        <f>IFERROR(INDEX(BRF_MÊS_NOTA[NUN_MÊS],MATCH(BRF_Boleto_Notas[[#This Row],[MÊS_VENC]],BRF_MÊS_NOTA[MÊS],0)),"")</f>
        <v>6</v>
      </c>
      <c r="S654" s="1" t="str">
        <f>IF(BRF_Boleto_Notas[[#This Row],[PAGO DIA]]="","",TEXT(BRF_Boleto_Notas[[#This Row],[PAGO DIA]],"AAAA"))</f>
        <v>2022</v>
      </c>
      <c r="T654" s="1" t="str">
        <f>UPPER(TEXT(BRF_Boleto_Notas[[#This Row],[PAGO DIA]],"MMM"))</f>
        <v>JUN</v>
      </c>
    </row>
    <row r="655" spans="1:20" x14ac:dyDescent="0.2">
      <c r="A655" s="3">
        <v>44707</v>
      </c>
      <c r="B655" s="1" t="s">
        <v>1534</v>
      </c>
      <c r="C655" s="1" t="s">
        <v>2117</v>
      </c>
      <c r="D655" s="1" t="s">
        <v>1531</v>
      </c>
      <c r="E655" s="1" t="s">
        <v>85</v>
      </c>
      <c r="F655" s="3">
        <v>44727</v>
      </c>
      <c r="G655" s="1" t="s">
        <v>2118</v>
      </c>
      <c r="H655" s="1">
        <v>746</v>
      </c>
      <c r="I655" s="4">
        <v>1800</v>
      </c>
      <c r="J655" s="1" t="s">
        <v>224</v>
      </c>
      <c r="K655" s="3">
        <v>44727</v>
      </c>
      <c r="L655" s="1" t="s">
        <v>1338</v>
      </c>
      <c r="M655" s="1" t="str">
        <f>TEXT(BRF_Boleto_Notas[[#This Row],[DATA ]],"AAAA")</f>
        <v>2022</v>
      </c>
      <c r="N655" s="1" t="str">
        <f>UPPER(TEXT(BRF_Boleto_Notas[[#This Row],[DATA ]],"MMM"))</f>
        <v>MAI</v>
      </c>
      <c r="O655" s="1" t="str">
        <f>TEXT(BRF_Boleto_Notas[[#This Row],[DATA VENCIMENTO]],"AAAA")</f>
        <v>2022</v>
      </c>
      <c r="P655" s="1" t="str">
        <f>UPPER(TEXT(BRF_Boleto_Notas[[#This Row],[DATA VENCIMENTO]],"MMM"))</f>
        <v>JUN</v>
      </c>
      <c r="Q655" s="1" t="str">
        <f>IFERROR(INDEX(BRF_TIPO_SERV[DESCRIÇAO],MATCH(BRF_Boleto_Notas[[#This Row],[CAT]],BRF_TIPO_SERV[TIPOS DE SERV.],0)),"")</f>
        <v>FRETE EXTRAS</v>
      </c>
      <c r="R655" s="1">
        <f>IFERROR(INDEX(BRF_MÊS_NOTA[NUN_MÊS],MATCH(BRF_Boleto_Notas[[#This Row],[MÊS_VENC]],BRF_MÊS_NOTA[MÊS],0)),"")</f>
        <v>6</v>
      </c>
      <c r="S655" s="1" t="str">
        <f>IF(BRF_Boleto_Notas[[#This Row],[PAGO DIA]]="","",TEXT(BRF_Boleto_Notas[[#This Row],[PAGO DIA]],"AAAA"))</f>
        <v>2022</v>
      </c>
      <c r="T655" s="1" t="str">
        <f>UPPER(TEXT(BRF_Boleto_Notas[[#This Row],[PAGO DIA]],"MMM"))</f>
        <v>JUN</v>
      </c>
    </row>
    <row r="656" spans="1:20" x14ac:dyDescent="0.2">
      <c r="A656" s="3">
        <v>44708</v>
      </c>
      <c r="B656" s="1" t="s">
        <v>1529</v>
      </c>
      <c r="C656" s="1" t="s">
        <v>2016</v>
      </c>
      <c r="D656" s="1" t="s">
        <v>1531</v>
      </c>
      <c r="E656" s="1" t="s">
        <v>85</v>
      </c>
      <c r="F656" s="3">
        <v>44728</v>
      </c>
      <c r="G656" s="1" t="s">
        <v>2119</v>
      </c>
      <c r="H656" s="1">
        <v>747</v>
      </c>
      <c r="I656" s="4">
        <v>3500</v>
      </c>
      <c r="J656" s="1" t="s">
        <v>224</v>
      </c>
      <c r="K656" s="3">
        <v>44729</v>
      </c>
      <c r="L656" s="1" t="s">
        <v>1338</v>
      </c>
      <c r="M656" s="1" t="str">
        <f>TEXT(BRF_Boleto_Notas[[#This Row],[DATA ]],"AAAA")</f>
        <v>2022</v>
      </c>
      <c r="N656" s="1" t="str">
        <f>UPPER(TEXT(BRF_Boleto_Notas[[#This Row],[DATA ]],"MMM"))</f>
        <v>MAI</v>
      </c>
      <c r="O656" s="1" t="str">
        <f>TEXT(BRF_Boleto_Notas[[#This Row],[DATA VENCIMENTO]],"AAAA")</f>
        <v>2022</v>
      </c>
      <c r="P656" s="1" t="str">
        <f>UPPER(TEXT(BRF_Boleto_Notas[[#This Row],[DATA VENCIMENTO]],"MMM"))</f>
        <v>JUN</v>
      </c>
      <c r="Q656" s="1" t="str">
        <f>IFERROR(INDEX(BRF_TIPO_SERV[DESCRIÇAO],MATCH(BRF_Boleto_Notas[[#This Row],[CAT]],BRF_TIPO_SERV[TIPOS DE SERV.],0)),"")</f>
        <v>VIAGEM</v>
      </c>
      <c r="R656" s="1">
        <f>IFERROR(INDEX(BRF_MÊS_NOTA[NUN_MÊS],MATCH(BRF_Boleto_Notas[[#This Row],[MÊS_VENC]],BRF_MÊS_NOTA[MÊS],0)),"")</f>
        <v>6</v>
      </c>
      <c r="S656" s="1" t="str">
        <f>IF(BRF_Boleto_Notas[[#This Row],[PAGO DIA]]="","",TEXT(BRF_Boleto_Notas[[#This Row],[PAGO DIA]],"AAAA"))</f>
        <v>2022</v>
      </c>
      <c r="T656" s="1" t="str">
        <f>UPPER(TEXT(BRF_Boleto_Notas[[#This Row],[PAGO DIA]],"MMM"))</f>
        <v>JUN</v>
      </c>
    </row>
    <row r="657" spans="1:20" x14ac:dyDescent="0.2">
      <c r="A657" s="3">
        <v>44708</v>
      </c>
      <c r="B657" s="1" t="s">
        <v>1534</v>
      </c>
      <c r="C657" s="1" t="s">
        <v>1747</v>
      </c>
      <c r="D657" s="1" t="s">
        <v>1531</v>
      </c>
      <c r="E657" s="1" t="s">
        <v>85</v>
      </c>
      <c r="F657" s="3">
        <v>44728</v>
      </c>
      <c r="G657" s="1" t="s">
        <v>2120</v>
      </c>
      <c r="H657" s="1">
        <v>748</v>
      </c>
      <c r="I657" s="4">
        <v>1100</v>
      </c>
      <c r="J657" s="1" t="s">
        <v>224</v>
      </c>
      <c r="K657" s="3">
        <v>44729</v>
      </c>
      <c r="L657" s="1" t="s">
        <v>1338</v>
      </c>
      <c r="M657" s="1" t="str">
        <f>TEXT(BRF_Boleto_Notas[[#This Row],[DATA ]],"AAAA")</f>
        <v>2022</v>
      </c>
      <c r="N657" s="1" t="str">
        <f>UPPER(TEXT(BRF_Boleto_Notas[[#This Row],[DATA ]],"MMM"))</f>
        <v>MAI</v>
      </c>
      <c r="O657" s="1" t="str">
        <f>TEXT(BRF_Boleto_Notas[[#This Row],[DATA VENCIMENTO]],"AAAA")</f>
        <v>2022</v>
      </c>
      <c r="P657" s="1" t="str">
        <f>UPPER(TEXT(BRF_Boleto_Notas[[#This Row],[DATA VENCIMENTO]],"MMM"))</f>
        <v>JUN</v>
      </c>
      <c r="Q657" s="1" t="str">
        <f>IFERROR(INDEX(BRF_TIPO_SERV[DESCRIÇAO],MATCH(BRF_Boleto_Notas[[#This Row],[CAT]],BRF_TIPO_SERV[TIPOS DE SERV.],0)),"")</f>
        <v>FRETE EXTRAS</v>
      </c>
      <c r="R657" s="1">
        <f>IFERROR(INDEX(BRF_MÊS_NOTA[NUN_MÊS],MATCH(BRF_Boleto_Notas[[#This Row],[MÊS_VENC]],BRF_MÊS_NOTA[MÊS],0)),"")</f>
        <v>6</v>
      </c>
      <c r="S657" s="1" t="str">
        <f>IF(BRF_Boleto_Notas[[#This Row],[PAGO DIA]]="","",TEXT(BRF_Boleto_Notas[[#This Row],[PAGO DIA]],"AAAA"))</f>
        <v>2022</v>
      </c>
      <c r="T657" s="1" t="str">
        <f>UPPER(TEXT(BRF_Boleto_Notas[[#This Row],[PAGO DIA]],"MMM"))</f>
        <v>JUN</v>
      </c>
    </row>
    <row r="658" spans="1:20" x14ac:dyDescent="0.2">
      <c r="A658" s="3">
        <v>44711</v>
      </c>
      <c r="B658" s="1" t="s">
        <v>1534</v>
      </c>
      <c r="C658" s="1" t="s">
        <v>2121</v>
      </c>
      <c r="D658" s="1" t="s">
        <v>1531</v>
      </c>
      <c r="E658" s="1" t="s">
        <v>85</v>
      </c>
      <c r="F658" s="3">
        <v>44732</v>
      </c>
      <c r="G658" s="1" t="s">
        <v>2122</v>
      </c>
      <c r="H658" s="1">
        <v>749</v>
      </c>
      <c r="I658" s="4">
        <v>880</v>
      </c>
      <c r="J658" s="1" t="s">
        <v>224</v>
      </c>
      <c r="K658" s="3">
        <v>44732</v>
      </c>
      <c r="L658" s="1" t="s">
        <v>1338</v>
      </c>
      <c r="M658" s="1" t="str">
        <f>TEXT(BRF_Boleto_Notas[[#This Row],[DATA ]],"AAAA")</f>
        <v>2022</v>
      </c>
      <c r="N658" s="1" t="str">
        <f>UPPER(TEXT(BRF_Boleto_Notas[[#This Row],[DATA ]],"MMM"))</f>
        <v>MAI</v>
      </c>
      <c r="O658" s="1" t="str">
        <f>TEXT(BRF_Boleto_Notas[[#This Row],[DATA VENCIMENTO]],"AAAA")</f>
        <v>2022</v>
      </c>
      <c r="P658" s="1" t="str">
        <f>UPPER(TEXT(BRF_Boleto_Notas[[#This Row],[DATA VENCIMENTO]],"MMM"))</f>
        <v>JUN</v>
      </c>
      <c r="Q658" s="1" t="str">
        <f>IFERROR(INDEX(BRF_TIPO_SERV[DESCRIÇAO],MATCH(BRF_Boleto_Notas[[#This Row],[CAT]],BRF_TIPO_SERV[TIPOS DE SERV.],0)),"")</f>
        <v>FRETE EXTRAS</v>
      </c>
      <c r="R658" s="1">
        <f>IFERROR(INDEX(BRF_MÊS_NOTA[NUN_MÊS],MATCH(BRF_Boleto_Notas[[#This Row],[MÊS_VENC]],BRF_MÊS_NOTA[MÊS],0)),"")</f>
        <v>6</v>
      </c>
      <c r="S658" s="1" t="str">
        <f>IF(BRF_Boleto_Notas[[#This Row],[PAGO DIA]]="","",TEXT(BRF_Boleto_Notas[[#This Row],[PAGO DIA]],"AAAA"))</f>
        <v>2022</v>
      </c>
      <c r="T658" s="1" t="str">
        <f>UPPER(TEXT(BRF_Boleto_Notas[[#This Row],[PAGO DIA]],"MMM"))</f>
        <v>JUN</v>
      </c>
    </row>
    <row r="659" spans="1:20" x14ac:dyDescent="0.2">
      <c r="A659" s="3">
        <v>44711</v>
      </c>
      <c r="B659" s="1" t="s">
        <v>1534</v>
      </c>
      <c r="C659" s="1" t="s">
        <v>2468</v>
      </c>
      <c r="D659" s="1" t="s">
        <v>1531</v>
      </c>
      <c r="E659" s="1" t="s">
        <v>85</v>
      </c>
      <c r="F659" s="3">
        <v>44732</v>
      </c>
      <c r="G659" s="1" t="s">
        <v>2123</v>
      </c>
      <c r="H659" s="1">
        <v>750</v>
      </c>
      <c r="I659" s="4">
        <v>1400</v>
      </c>
      <c r="J659" s="1" t="s">
        <v>224</v>
      </c>
      <c r="K659" s="3">
        <v>44732</v>
      </c>
      <c r="L659" s="1" t="s">
        <v>1338</v>
      </c>
      <c r="M659" s="1" t="str">
        <f>TEXT(BRF_Boleto_Notas[[#This Row],[DATA ]],"AAAA")</f>
        <v>2022</v>
      </c>
      <c r="N659" s="1" t="str">
        <f>UPPER(TEXT(BRF_Boleto_Notas[[#This Row],[DATA ]],"MMM"))</f>
        <v>MAI</v>
      </c>
      <c r="O659" s="1" t="str">
        <f>TEXT(BRF_Boleto_Notas[[#This Row],[DATA VENCIMENTO]],"AAAA")</f>
        <v>2022</v>
      </c>
      <c r="P659" s="1" t="str">
        <f>UPPER(TEXT(BRF_Boleto_Notas[[#This Row],[DATA VENCIMENTO]],"MMM"))</f>
        <v>JUN</v>
      </c>
      <c r="Q659" s="1" t="str">
        <f>IFERROR(INDEX(BRF_TIPO_SERV[DESCRIÇAO],MATCH(BRF_Boleto_Notas[[#This Row],[CAT]],BRF_TIPO_SERV[TIPOS DE SERV.],0)),"")</f>
        <v>FRETE EXTRAS</v>
      </c>
      <c r="R659" s="1">
        <f>IFERROR(INDEX(BRF_MÊS_NOTA[NUN_MÊS],MATCH(BRF_Boleto_Notas[[#This Row],[MÊS_VENC]],BRF_MÊS_NOTA[MÊS],0)),"")</f>
        <v>6</v>
      </c>
      <c r="S659" s="1" t="str">
        <f>IF(BRF_Boleto_Notas[[#This Row],[PAGO DIA]]="","",TEXT(BRF_Boleto_Notas[[#This Row],[PAGO DIA]],"AAAA"))</f>
        <v>2022</v>
      </c>
      <c r="T659" s="1" t="str">
        <f>UPPER(TEXT(BRF_Boleto_Notas[[#This Row],[PAGO DIA]],"MMM"))</f>
        <v>JUN</v>
      </c>
    </row>
    <row r="660" spans="1:20" x14ac:dyDescent="0.2">
      <c r="A660" s="3">
        <v>44713</v>
      </c>
      <c r="B660" s="1" t="s">
        <v>1529</v>
      </c>
      <c r="C660" s="1" t="s">
        <v>2016</v>
      </c>
      <c r="D660" s="1" t="s">
        <v>1531</v>
      </c>
      <c r="E660" s="1" t="s">
        <v>85</v>
      </c>
      <c r="F660" s="3">
        <v>44733</v>
      </c>
      <c r="G660" s="1" t="s">
        <v>2124</v>
      </c>
      <c r="H660" s="1">
        <v>751</v>
      </c>
      <c r="I660" s="4">
        <v>3500</v>
      </c>
      <c r="J660" s="1" t="s">
        <v>224</v>
      </c>
      <c r="K660" s="3">
        <v>44733</v>
      </c>
      <c r="L660" s="1" t="s">
        <v>1338</v>
      </c>
      <c r="M660" s="1" t="str">
        <f>TEXT(BRF_Boleto_Notas[[#This Row],[DATA ]],"AAAA")</f>
        <v>2022</v>
      </c>
      <c r="N660" s="1" t="str">
        <f>UPPER(TEXT(BRF_Boleto_Notas[[#This Row],[DATA ]],"MMM"))</f>
        <v>JUN</v>
      </c>
      <c r="O660" s="1" t="str">
        <f>TEXT(BRF_Boleto_Notas[[#This Row],[DATA VENCIMENTO]],"AAAA")</f>
        <v>2022</v>
      </c>
      <c r="P660" s="1" t="str">
        <f>UPPER(TEXT(BRF_Boleto_Notas[[#This Row],[DATA VENCIMENTO]],"MMM"))</f>
        <v>JUN</v>
      </c>
      <c r="Q660" s="1" t="str">
        <f>IFERROR(INDEX(BRF_TIPO_SERV[DESCRIÇAO],MATCH(BRF_Boleto_Notas[[#This Row],[CAT]],BRF_TIPO_SERV[TIPOS DE SERV.],0)),"")</f>
        <v>VIAGEM</v>
      </c>
      <c r="R660" s="1">
        <f>IFERROR(INDEX(BRF_MÊS_NOTA[NUN_MÊS],MATCH(BRF_Boleto_Notas[[#This Row],[MÊS_VENC]],BRF_MÊS_NOTA[MÊS],0)),"")</f>
        <v>6</v>
      </c>
      <c r="S660" s="1" t="str">
        <f>IF(BRF_Boleto_Notas[[#This Row],[PAGO DIA]]="","",TEXT(BRF_Boleto_Notas[[#This Row],[PAGO DIA]],"AAAA"))</f>
        <v>2022</v>
      </c>
      <c r="T660" s="1" t="str">
        <f>UPPER(TEXT(BRF_Boleto_Notas[[#This Row],[PAGO DIA]],"MMM"))</f>
        <v>JUN</v>
      </c>
    </row>
    <row r="661" spans="1:20" x14ac:dyDescent="0.2">
      <c r="A661" s="3">
        <v>44713</v>
      </c>
      <c r="B661" s="1" t="s">
        <v>1534</v>
      </c>
      <c r="C661" s="1" t="s">
        <v>2055</v>
      </c>
      <c r="D661" s="1" t="s">
        <v>1531</v>
      </c>
      <c r="E661" s="1" t="s">
        <v>85</v>
      </c>
      <c r="F661" s="3">
        <v>44733</v>
      </c>
      <c r="G661" s="1" t="s">
        <v>2125</v>
      </c>
      <c r="H661" s="1">
        <v>752</v>
      </c>
      <c r="I661" s="4">
        <v>500</v>
      </c>
      <c r="J661" s="1" t="s">
        <v>224</v>
      </c>
      <c r="K661" s="3">
        <v>44733</v>
      </c>
      <c r="L661" s="1" t="s">
        <v>1338</v>
      </c>
      <c r="M661" s="1" t="str">
        <f>TEXT(BRF_Boleto_Notas[[#This Row],[DATA ]],"AAAA")</f>
        <v>2022</v>
      </c>
      <c r="N661" s="1" t="str">
        <f>UPPER(TEXT(BRF_Boleto_Notas[[#This Row],[DATA ]],"MMM"))</f>
        <v>JUN</v>
      </c>
      <c r="O661" s="1" t="str">
        <f>TEXT(BRF_Boleto_Notas[[#This Row],[DATA VENCIMENTO]],"AAAA")</f>
        <v>2022</v>
      </c>
      <c r="P661" s="1" t="str">
        <f>UPPER(TEXT(BRF_Boleto_Notas[[#This Row],[DATA VENCIMENTO]],"MMM"))</f>
        <v>JUN</v>
      </c>
      <c r="Q661" s="1" t="str">
        <f>IFERROR(INDEX(BRF_TIPO_SERV[DESCRIÇAO],MATCH(BRF_Boleto_Notas[[#This Row],[CAT]],BRF_TIPO_SERV[TIPOS DE SERV.],0)),"")</f>
        <v>FRETE EXTRAS</v>
      </c>
      <c r="R661" s="1">
        <f>IFERROR(INDEX(BRF_MÊS_NOTA[NUN_MÊS],MATCH(BRF_Boleto_Notas[[#This Row],[MÊS_VENC]],BRF_MÊS_NOTA[MÊS],0)),"")</f>
        <v>6</v>
      </c>
      <c r="S661" s="1" t="str">
        <f>IF(BRF_Boleto_Notas[[#This Row],[PAGO DIA]]="","",TEXT(BRF_Boleto_Notas[[#This Row],[PAGO DIA]],"AAAA"))</f>
        <v>2022</v>
      </c>
      <c r="T661" s="1" t="str">
        <f>UPPER(TEXT(BRF_Boleto_Notas[[#This Row],[PAGO DIA]],"MMM"))</f>
        <v>JUN</v>
      </c>
    </row>
    <row r="662" spans="1:20" x14ac:dyDescent="0.2">
      <c r="A662" s="3">
        <v>44713</v>
      </c>
      <c r="B662" s="1" t="s">
        <v>1534</v>
      </c>
      <c r="C662" s="1" t="s">
        <v>1992</v>
      </c>
      <c r="D662" s="1" t="s">
        <v>1531</v>
      </c>
      <c r="E662" s="1" t="s">
        <v>85</v>
      </c>
      <c r="F662" s="3">
        <v>44733</v>
      </c>
      <c r="G662" s="1" t="s">
        <v>2126</v>
      </c>
      <c r="H662" s="1">
        <v>753</v>
      </c>
      <c r="I662" s="4">
        <v>600</v>
      </c>
      <c r="J662" s="1" t="s">
        <v>224</v>
      </c>
      <c r="K662" s="3">
        <v>44733</v>
      </c>
      <c r="L662" s="1" t="s">
        <v>1338</v>
      </c>
      <c r="M662" s="1" t="str">
        <f>TEXT(BRF_Boleto_Notas[[#This Row],[DATA ]],"AAAA")</f>
        <v>2022</v>
      </c>
      <c r="N662" s="1" t="str">
        <f>UPPER(TEXT(BRF_Boleto_Notas[[#This Row],[DATA ]],"MMM"))</f>
        <v>JUN</v>
      </c>
      <c r="O662" s="1" t="str">
        <f>TEXT(BRF_Boleto_Notas[[#This Row],[DATA VENCIMENTO]],"AAAA")</f>
        <v>2022</v>
      </c>
      <c r="P662" s="1" t="str">
        <f>UPPER(TEXT(BRF_Boleto_Notas[[#This Row],[DATA VENCIMENTO]],"MMM"))</f>
        <v>JUN</v>
      </c>
      <c r="Q662" s="1" t="str">
        <f>IFERROR(INDEX(BRF_TIPO_SERV[DESCRIÇAO],MATCH(BRF_Boleto_Notas[[#This Row],[CAT]],BRF_TIPO_SERV[TIPOS DE SERV.],0)),"")</f>
        <v>FRETE EXTRAS</v>
      </c>
      <c r="R662" s="1">
        <f>IFERROR(INDEX(BRF_MÊS_NOTA[NUN_MÊS],MATCH(BRF_Boleto_Notas[[#This Row],[MÊS_VENC]],BRF_MÊS_NOTA[MÊS],0)),"")</f>
        <v>6</v>
      </c>
      <c r="S662" s="1" t="str">
        <f>IF(BRF_Boleto_Notas[[#This Row],[PAGO DIA]]="","",TEXT(BRF_Boleto_Notas[[#This Row],[PAGO DIA]],"AAAA"))</f>
        <v>2022</v>
      </c>
      <c r="T662" s="1" t="str">
        <f>UPPER(TEXT(BRF_Boleto_Notas[[#This Row],[PAGO DIA]],"MMM"))</f>
        <v>JUN</v>
      </c>
    </row>
    <row r="663" spans="1:20" x14ac:dyDescent="0.2">
      <c r="A663" s="3">
        <v>44713</v>
      </c>
      <c r="B663" s="1" t="s">
        <v>1534</v>
      </c>
      <c r="C663" s="1" t="s">
        <v>1981</v>
      </c>
      <c r="D663" s="1" t="s">
        <v>1531</v>
      </c>
      <c r="E663" s="1" t="s">
        <v>85</v>
      </c>
      <c r="F663" s="3">
        <v>44733</v>
      </c>
      <c r="G663" s="1" t="s">
        <v>2127</v>
      </c>
      <c r="H663" s="1">
        <v>754</v>
      </c>
      <c r="I663" s="4">
        <v>1500</v>
      </c>
      <c r="J663" s="1" t="s">
        <v>224</v>
      </c>
      <c r="K663" s="3">
        <v>44733</v>
      </c>
      <c r="L663" s="1" t="s">
        <v>1338</v>
      </c>
      <c r="M663" s="1" t="str">
        <f>TEXT(BRF_Boleto_Notas[[#This Row],[DATA ]],"AAAA")</f>
        <v>2022</v>
      </c>
      <c r="N663" s="1" t="str">
        <f>UPPER(TEXT(BRF_Boleto_Notas[[#This Row],[DATA ]],"MMM"))</f>
        <v>JUN</v>
      </c>
      <c r="O663" s="1" t="str">
        <f>TEXT(BRF_Boleto_Notas[[#This Row],[DATA VENCIMENTO]],"AAAA")</f>
        <v>2022</v>
      </c>
      <c r="P663" s="1" t="str">
        <f>UPPER(TEXT(BRF_Boleto_Notas[[#This Row],[DATA VENCIMENTO]],"MMM"))</f>
        <v>JUN</v>
      </c>
      <c r="Q663" s="1" t="str">
        <f>IFERROR(INDEX(BRF_TIPO_SERV[DESCRIÇAO],MATCH(BRF_Boleto_Notas[[#This Row],[CAT]],BRF_TIPO_SERV[TIPOS DE SERV.],0)),"")</f>
        <v>FRETE EXTRAS</v>
      </c>
      <c r="R663" s="1">
        <f>IFERROR(INDEX(BRF_MÊS_NOTA[NUN_MÊS],MATCH(BRF_Boleto_Notas[[#This Row],[MÊS_VENC]],BRF_MÊS_NOTA[MÊS],0)),"")</f>
        <v>6</v>
      </c>
      <c r="S663" s="1" t="str">
        <f>IF(BRF_Boleto_Notas[[#This Row],[PAGO DIA]]="","",TEXT(BRF_Boleto_Notas[[#This Row],[PAGO DIA]],"AAAA"))</f>
        <v>2022</v>
      </c>
      <c r="T663" s="1" t="str">
        <f>UPPER(TEXT(BRF_Boleto_Notas[[#This Row],[PAGO DIA]],"MMM"))</f>
        <v>JUN</v>
      </c>
    </row>
    <row r="664" spans="1:20" x14ac:dyDescent="0.2">
      <c r="A664" s="3">
        <v>44713</v>
      </c>
      <c r="B664" s="1" t="s">
        <v>1534</v>
      </c>
      <c r="C664" s="1" t="s">
        <v>2011</v>
      </c>
      <c r="D664" s="1" t="s">
        <v>1531</v>
      </c>
      <c r="E664" s="1" t="s">
        <v>85</v>
      </c>
      <c r="F664" s="3">
        <v>44733</v>
      </c>
      <c r="G664" s="1" t="s">
        <v>2128</v>
      </c>
      <c r="H664" s="1">
        <v>755</v>
      </c>
      <c r="I664" s="4">
        <v>1320</v>
      </c>
      <c r="J664" s="1" t="s">
        <v>224</v>
      </c>
      <c r="K664" s="3">
        <v>44733</v>
      </c>
      <c r="L664" s="1" t="s">
        <v>1338</v>
      </c>
      <c r="M664" s="1" t="str">
        <f>TEXT(BRF_Boleto_Notas[[#This Row],[DATA ]],"AAAA")</f>
        <v>2022</v>
      </c>
      <c r="N664" s="1" t="str">
        <f>UPPER(TEXT(BRF_Boleto_Notas[[#This Row],[DATA ]],"MMM"))</f>
        <v>JUN</v>
      </c>
      <c r="O664" s="1" t="str">
        <f>TEXT(BRF_Boleto_Notas[[#This Row],[DATA VENCIMENTO]],"AAAA")</f>
        <v>2022</v>
      </c>
      <c r="P664" s="1" t="str">
        <f>UPPER(TEXT(BRF_Boleto_Notas[[#This Row],[DATA VENCIMENTO]],"MMM"))</f>
        <v>JUN</v>
      </c>
      <c r="Q664" s="1" t="str">
        <f>IFERROR(INDEX(BRF_TIPO_SERV[DESCRIÇAO],MATCH(BRF_Boleto_Notas[[#This Row],[CAT]],BRF_TIPO_SERV[TIPOS DE SERV.],0)),"")</f>
        <v>FRETE EXTRAS</v>
      </c>
      <c r="R664" s="1">
        <f>IFERROR(INDEX(BRF_MÊS_NOTA[NUN_MÊS],MATCH(BRF_Boleto_Notas[[#This Row],[MÊS_VENC]],BRF_MÊS_NOTA[MÊS],0)),"")</f>
        <v>6</v>
      </c>
      <c r="S664" s="1" t="str">
        <f>IF(BRF_Boleto_Notas[[#This Row],[PAGO DIA]]="","",TEXT(BRF_Boleto_Notas[[#This Row],[PAGO DIA]],"AAAA"))</f>
        <v>2022</v>
      </c>
      <c r="T664" s="1" t="str">
        <f>UPPER(TEXT(BRF_Boleto_Notas[[#This Row],[PAGO DIA]],"MMM"))</f>
        <v>JUN</v>
      </c>
    </row>
    <row r="665" spans="1:20" x14ac:dyDescent="0.2">
      <c r="A665" s="3">
        <v>44713</v>
      </c>
      <c r="B665" s="1" t="s">
        <v>1534</v>
      </c>
      <c r="C665" s="1" t="s">
        <v>2011</v>
      </c>
      <c r="D665" s="1" t="s">
        <v>1531</v>
      </c>
      <c r="E665" s="1" t="s">
        <v>85</v>
      </c>
      <c r="F665" s="3">
        <v>44733</v>
      </c>
      <c r="G665" s="1" t="s">
        <v>2129</v>
      </c>
      <c r="H665" s="1">
        <v>756</v>
      </c>
      <c r="I665" s="4">
        <v>1320</v>
      </c>
      <c r="J665" s="1" t="s">
        <v>224</v>
      </c>
      <c r="K665" s="3">
        <v>44733</v>
      </c>
      <c r="L665" s="1" t="s">
        <v>1338</v>
      </c>
      <c r="M665" s="1" t="str">
        <f>TEXT(BRF_Boleto_Notas[[#This Row],[DATA ]],"AAAA")</f>
        <v>2022</v>
      </c>
      <c r="N665" s="1" t="str">
        <f>UPPER(TEXT(BRF_Boleto_Notas[[#This Row],[DATA ]],"MMM"))</f>
        <v>JUN</v>
      </c>
      <c r="O665" s="1" t="str">
        <f>TEXT(BRF_Boleto_Notas[[#This Row],[DATA VENCIMENTO]],"AAAA")</f>
        <v>2022</v>
      </c>
      <c r="P665" s="1" t="str">
        <f>UPPER(TEXT(BRF_Boleto_Notas[[#This Row],[DATA VENCIMENTO]],"MMM"))</f>
        <v>JUN</v>
      </c>
      <c r="Q665" s="1" t="str">
        <f>IFERROR(INDEX(BRF_TIPO_SERV[DESCRIÇAO],MATCH(BRF_Boleto_Notas[[#This Row],[CAT]],BRF_TIPO_SERV[TIPOS DE SERV.],0)),"")</f>
        <v>FRETE EXTRAS</v>
      </c>
      <c r="R665" s="1">
        <f>IFERROR(INDEX(BRF_MÊS_NOTA[NUN_MÊS],MATCH(BRF_Boleto_Notas[[#This Row],[MÊS_VENC]],BRF_MÊS_NOTA[MÊS],0)),"")</f>
        <v>6</v>
      </c>
      <c r="S665" s="1" t="str">
        <f>IF(BRF_Boleto_Notas[[#This Row],[PAGO DIA]]="","",TEXT(BRF_Boleto_Notas[[#This Row],[PAGO DIA]],"AAAA"))</f>
        <v>2022</v>
      </c>
      <c r="T665" s="1" t="str">
        <f>UPPER(TEXT(BRF_Boleto_Notas[[#This Row],[PAGO DIA]],"MMM"))</f>
        <v>JUN</v>
      </c>
    </row>
    <row r="666" spans="1:20" x14ac:dyDescent="0.2">
      <c r="A666" s="3">
        <v>44713</v>
      </c>
      <c r="B666" s="1" t="s">
        <v>1534</v>
      </c>
      <c r="C666" s="1" t="s">
        <v>2011</v>
      </c>
      <c r="D666" s="1" t="s">
        <v>1531</v>
      </c>
      <c r="E666" s="1" t="s">
        <v>85</v>
      </c>
      <c r="F666" s="3">
        <v>44733</v>
      </c>
      <c r="G666" s="1" t="s">
        <v>2130</v>
      </c>
      <c r="H666" s="1">
        <v>757</v>
      </c>
      <c r="I666" s="4">
        <v>1320</v>
      </c>
      <c r="J666" s="1" t="s">
        <v>224</v>
      </c>
      <c r="K666" s="3">
        <v>44733</v>
      </c>
      <c r="L666" s="1" t="s">
        <v>1338</v>
      </c>
      <c r="M666" s="1" t="str">
        <f>TEXT(BRF_Boleto_Notas[[#This Row],[DATA ]],"AAAA")</f>
        <v>2022</v>
      </c>
      <c r="N666" s="1" t="str">
        <f>UPPER(TEXT(BRF_Boleto_Notas[[#This Row],[DATA ]],"MMM"))</f>
        <v>JUN</v>
      </c>
      <c r="O666" s="1" t="str">
        <f>TEXT(BRF_Boleto_Notas[[#This Row],[DATA VENCIMENTO]],"AAAA")</f>
        <v>2022</v>
      </c>
      <c r="P666" s="1" t="str">
        <f>UPPER(TEXT(BRF_Boleto_Notas[[#This Row],[DATA VENCIMENTO]],"MMM"))</f>
        <v>JUN</v>
      </c>
      <c r="Q666" s="1" t="str">
        <f>IFERROR(INDEX(BRF_TIPO_SERV[DESCRIÇAO],MATCH(BRF_Boleto_Notas[[#This Row],[CAT]],BRF_TIPO_SERV[TIPOS DE SERV.],0)),"")</f>
        <v>FRETE EXTRAS</v>
      </c>
      <c r="R666" s="1">
        <f>IFERROR(INDEX(BRF_MÊS_NOTA[NUN_MÊS],MATCH(BRF_Boleto_Notas[[#This Row],[MÊS_VENC]],BRF_MÊS_NOTA[MÊS],0)),"")</f>
        <v>6</v>
      </c>
      <c r="S666" s="1" t="str">
        <f>IF(BRF_Boleto_Notas[[#This Row],[PAGO DIA]]="","",TEXT(BRF_Boleto_Notas[[#This Row],[PAGO DIA]],"AAAA"))</f>
        <v>2022</v>
      </c>
      <c r="T666" s="1" t="str">
        <f>UPPER(TEXT(BRF_Boleto_Notas[[#This Row],[PAGO DIA]],"MMM"))</f>
        <v>JUN</v>
      </c>
    </row>
    <row r="667" spans="1:20" x14ac:dyDescent="0.2">
      <c r="A667" s="3">
        <v>44713</v>
      </c>
      <c r="B667" s="1" t="s">
        <v>1534</v>
      </c>
      <c r="C667" s="1" t="s">
        <v>2011</v>
      </c>
      <c r="D667" s="1" t="s">
        <v>1531</v>
      </c>
      <c r="E667" s="1" t="s">
        <v>85</v>
      </c>
      <c r="F667" s="3">
        <v>44733</v>
      </c>
      <c r="G667" s="1" t="s">
        <v>2131</v>
      </c>
      <c r="H667" s="1">
        <v>758</v>
      </c>
      <c r="I667" s="4">
        <v>1320</v>
      </c>
      <c r="J667" s="1" t="s">
        <v>224</v>
      </c>
      <c r="K667" s="3">
        <v>44733</v>
      </c>
      <c r="L667" s="1" t="s">
        <v>1338</v>
      </c>
      <c r="M667" s="1" t="str">
        <f>TEXT(BRF_Boleto_Notas[[#This Row],[DATA ]],"AAAA")</f>
        <v>2022</v>
      </c>
      <c r="N667" s="1" t="str">
        <f>UPPER(TEXT(BRF_Boleto_Notas[[#This Row],[DATA ]],"MMM"))</f>
        <v>JUN</v>
      </c>
      <c r="O667" s="1" t="str">
        <f>TEXT(BRF_Boleto_Notas[[#This Row],[DATA VENCIMENTO]],"AAAA")</f>
        <v>2022</v>
      </c>
      <c r="P667" s="1" t="str">
        <f>UPPER(TEXT(BRF_Boleto_Notas[[#This Row],[DATA VENCIMENTO]],"MMM"))</f>
        <v>JUN</v>
      </c>
      <c r="Q667" s="1" t="str">
        <f>IFERROR(INDEX(BRF_TIPO_SERV[DESCRIÇAO],MATCH(BRF_Boleto_Notas[[#This Row],[CAT]],BRF_TIPO_SERV[TIPOS DE SERV.],0)),"")</f>
        <v>FRETE EXTRAS</v>
      </c>
      <c r="R667" s="1">
        <f>IFERROR(INDEX(BRF_MÊS_NOTA[NUN_MÊS],MATCH(BRF_Boleto_Notas[[#This Row],[MÊS_VENC]],BRF_MÊS_NOTA[MÊS],0)),"")</f>
        <v>6</v>
      </c>
      <c r="S667" s="1" t="str">
        <f>IF(BRF_Boleto_Notas[[#This Row],[PAGO DIA]]="","",TEXT(BRF_Boleto_Notas[[#This Row],[PAGO DIA]],"AAAA"))</f>
        <v>2022</v>
      </c>
      <c r="T667" s="1" t="str">
        <f>UPPER(TEXT(BRF_Boleto_Notas[[#This Row],[PAGO DIA]],"MMM"))</f>
        <v>JUN</v>
      </c>
    </row>
    <row r="668" spans="1:20" x14ac:dyDescent="0.2">
      <c r="A668" s="3">
        <v>44713</v>
      </c>
      <c r="B668" s="1" t="s">
        <v>1534</v>
      </c>
      <c r="C668" s="1" t="s">
        <v>1747</v>
      </c>
      <c r="D668" s="1" t="s">
        <v>1531</v>
      </c>
      <c r="E668" s="1" t="s">
        <v>85</v>
      </c>
      <c r="F668" s="3">
        <v>44733</v>
      </c>
      <c r="G668" s="1" t="s">
        <v>2132</v>
      </c>
      <c r="H668" s="1">
        <v>759</v>
      </c>
      <c r="I668" s="4">
        <v>1100</v>
      </c>
      <c r="J668" s="1" t="s">
        <v>224</v>
      </c>
      <c r="K668" s="3">
        <v>44733</v>
      </c>
      <c r="L668" s="1" t="s">
        <v>1338</v>
      </c>
      <c r="M668" s="1" t="str">
        <f>TEXT(BRF_Boleto_Notas[[#This Row],[DATA ]],"AAAA")</f>
        <v>2022</v>
      </c>
      <c r="N668" s="1" t="str">
        <f>UPPER(TEXT(BRF_Boleto_Notas[[#This Row],[DATA ]],"MMM"))</f>
        <v>JUN</v>
      </c>
      <c r="O668" s="1" t="str">
        <f>TEXT(BRF_Boleto_Notas[[#This Row],[DATA VENCIMENTO]],"AAAA")</f>
        <v>2022</v>
      </c>
      <c r="P668" s="1" t="str">
        <f>UPPER(TEXT(BRF_Boleto_Notas[[#This Row],[DATA VENCIMENTO]],"MMM"))</f>
        <v>JUN</v>
      </c>
      <c r="Q668" s="1" t="str">
        <f>IFERROR(INDEX(BRF_TIPO_SERV[DESCRIÇAO],MATCH(BRF_Boleto_Notas[[#This Row],[CAT]],BRF_TIPO_SERV[TIPOS DE SERV.],0)),"")</f>
        <v>FRETE EXTRAS</v>
      </c>
      <c r="R668" s="1">
        <f>IFERROR(INDEX(BRF_MÊS_NOTA[NUN_MÊS],MATCH(BRF_Boleto_Notas[[#This Row],[MÊS_VENC]],BRF_MÊS_NOTA[MÊS],0)),"")</f>
        <v>6</v>
      </c>
      <c r="S668" s="1" t="str">
        <f>IF(BRF_Boleto_Notas[[#This Row],[PAGO DIA]]="","",TEXT(BRF_Boleto_Notas[[#This Row],[PAGO DIA]],"AAAA"))</f>
        <v>2022</v>
      </c>
      <c r="T668" s="1" t="str">
        <f>UPPER(TEXT(BRF_Boleto_Notas[[#This Row],[PAGO DIA]],"MMM"))</f>
        <v>JUN</v>
      </c>
    </row>
    <row r="669" spans="1:20" x14ac:dyDescent="0.2">
      <c r="A669" s="3">
        <v>44713</v>
      </c>
      <c r="B669" s="1" t="s">
        <v>1534</v>
      </c>
      <c r="C669" s="1" t="s">
        <v>2133</v>
      </c>
      <c r="D669" s="1" t="s">
        <v>1531</v>
      </c>
      <c r="E669" s="1" t="s">
        <v>85</v>
      </c>
      <c r="F669" s="3">
        <v>44733</v>
      </c>
      <c r="G669" s="1" t="s">
        <v>2134</v>
      </c>
      <c r="H669" s="1">
        <v>760</v>
      </c>
      <c r="I669" s="4">
        <v>400</v>
      </c>
      <c r="J669" s="1" t="s">
        <v>224</v>
      </c>
      <c r="K669" s="3">
        <v>44733</v>
      </c>
      <c r="L669" s="1" t="s">
        <v>1338</v>
      </c>
      <c r="M669" s="1" t="str">
        <f>TEXT(BRF_Boleto_Notas[[#This Row],[DATA ]],"AAAA")</f>
        <v>2022</v>
      </c>
      <c r="N669" s="1" t="str">
        <f>UPPER(TEXT(BRF_Boleto_Notas[[#This Row],[DATA ]],"MMM"))</f>
        <v>JUN</v>
      </c>
      <c r="O669" s="1" t="str">
        <f>TEXT(BRF_Boleto_Notas[[#This Row],[DATA VENCIMENTO]],"AAAA")</f>
        <v>2022</v>
      </c>
      <c r="P669" s="1" t="str">
        <f>UPPER(TEXT(BRF_Boleto_Notas[[#This Row],[DATA VENCIMENTO]],"MMM"))</f>
        <v>JUN</v>
      </c>
      <c r="Q669" s="1" t="str">
        <f>IFERROR(INDEX(BRF_TIPO_SERV[DESCRIÇAO],MATCH(BRF_Boleto_Notas[[#This Row],[CAT]],BRF_TIPO_SERV[TIPOS DE SERV.],0)),"")</f>
        <v>FRETE EXTRAS</v>
      </c>
      <c r="R669" s="1">
        <f>IFERROR(INDEX(BRF_MÊS_NOTA[NUN_MÊS],MATCH(BRF_Boleto_Notas[[#This Row],[MÊS_VENC]],BRF_MÊS_NOTA[MÊS],0)),"")</f>
        <v>6</v>
      </c>
      <c r="S669" s="1" t="str">
        <f>IF(BRF_Boleto_Notas[[#This Row],[PAGO DIA]]="","",TEXT(BRF_Boleto_Notas[[#This Row],[PAGO DIA]],"AAAA"))</f>
        <v>2022</v>
      </c>
      <c r="T669" s="1" t="str">
        <f>UPPER(TEXT(BRF_Boleto_Notas[[#This Row],[PAGO DIA]],"MMM"))</f>
        <v>JUN</v>
      </c>
    </row>
    <row r="670" spans="1:20" x14ac:dyDescent="0.2">
      <c r="A670" s="3">
        <v>44714</v>
      </c>
      <c r="B670" s="1" t="s">
        <v>1534</v>
      </c>
      <c r="C670" s="1" t="s">
        <v>2135</v>
      </c>
      <c r="D670" s="1" t="s">
        <v>1531</v>
      </c>
      <c r="E670" s="1" t="s">
        <v>85</v>
      </c>
      <c r="F670" s="3">
        <v>44734</v>
      </c>
      <c r="G670" s="1" t="s">
        <v>2136</v>
      </c>
      <c r="H670" s="1">
        <v>761</v>
      </c>
      <c r="I670" s="4">
        <v>400</v>
      </c>
      <c r="J670" s="1" t="s">
        <v>224</v>
      </c>
      <c r="K670" s="3">
        <v>44734</v>
      </c>
      <c r="L670" s="1" t="s">
        <v>1338</v>
      </c>
      <c r="M670" s="1" t="str">
        <f>TEXT(BRF_Boleto_Notas[[#This Row],[DATA ]],"AAAA")</f>
        <v>2022</v>
      </c>
      <c r="N670" s="1" t="str">
        <f>UPPER(TEXT(BRF_Boleto_Notas[[#This Row],[DATA ]],"MMM"))</f>
        <v>JUN</v>
      </c>
      <c r="O670" s="1" t="str">
        <f>TEXT(BRF_Boleto_Notas[[#This Row],[DATA VENCIMENTO]],"AAAA")</f>
        <v>2022</v>
      </c>
      <c r="P670" s="1" t="str">
        <f>UPPER(TEXT(BRF_Boleto_Notas[[#This Row],[DATA VENCIMENTO]],"MMM"))</f>
        <v>JUN</v>
      </c>
      <c r="Q670" s="1" t="str">
        <f>IFERROR(INDEX(BRF_TIPO_SERV[DESCRIÇAO],MATCH(BRF_Boleto_Notas[[#This Row],[CAT]],BRF_TIPO_SERV[TIPOS DE SERV.],0)),"")</f>
        <v>FRETE EXTRAS</v>
      </c>
      <c r="R670" s="1">
        <f>IFERROR(INDEX(BRF_MÊS_NOTA[NUN_MÊS],MATCH(BRF_Boleto_Notas[[#This Row],[MÊS_VENC]],BRF_MÊS_NOTA[MÊS],0)),"")</f>
        <v>6</v>
      </c>
      <c r="S670" s="1" t="str">
        <f>IF(BRF_Boleto_Notas[[#This Row],[PAGO DIA]]="","",TEXT(BRF_Boleto_Notas[[#This Row],[PAGO DIA]],"AAAA"))</f>
        <v>2022</v>
      </c>
      <c r="T670" s="1" t="str">
        <f>UPPER(TEXT(BRF_Boleto_Notas[[#This Row],[PAGO DIA]],"MMM"))</f>
        <v>JUN</v>
      </c>
    </row>
    <row r="671" spans="1:20" x14ac:dyDescent="0.2">
      <c r="A671" s="3">
        <v>44714</v>
      </c>
      <c r="B671" s="1" t="s">
        <v>1534</v>
      </c>
      <c r="C671" s="1" t="s">
        <v>1981</v>
      </c>
      <c r="D671" s="1" t="s">
        <v>1531</v>
      </c>
      <c r="E671" s="1" t="s">
        <v>85</v>
      </c>
      <c r="F671" s="3">
        <v>44734</v>
      </c>
      <c r="G671" s="1" t="s">
        <v>2137</v>
      </c>
      <c r="H671" s="1">
        <v>762</v>
      </c>
      <c r="I671" s="4">
        <v>1500</v>
      </c>
      <c r="J671" s="1" t="s">
        <v>224</v>
      </c>
      <c r="K671" s="3">
        <v>44734</v>
      </c>
      <c r="L671" s="1" t="s">
        <v>1338</v>
      </c>
      <c r="M671" s="1" t="str">
        <f>TEXT(BRF_Boleto_Notas[[#This Row],[DATA ]],"AAAA")</f>
        <v>2022</v>
      </c>
      <c r="N671" s="1" t="str">
        <f>UPPER(TEXT(BRF_Boleto_Notas[[#This Row],[DATA ]],"MMM"))</f>
        <v>JUN</v>
      </c>
      <c r="O671" s="1" t="str">
        <f>TEXT(BRF_Boleto_Notas[[#This Row],[DATA VENCIMENTO]],"AAAA")</f>
        <v>2022</v>
      </c>
      <c r="P671" s="1" t="str">
        <f>UPPER(TEXT(BRF_Boleto_Notas[[#This Row],[DATA VENCIMENTO]],"MMM"))</f>
        <v>JUN</v>
      </c>
      <c r="Q671" s="1" t="str">
        <f>IFERROR(INDEX(BRF_TIPO_SERV[DESCRIÇAO],MATCH(BRF_Boleto_Notas[[#This Row],[CAT]],BRF_TIPO_SERV[TIPOS DE SERV.],0)),"")</f>
        <v>FRETE EXTRAS</v>
      </c>
      <c r="R671" s="1">
        <f>IFERROR(INDEX(BRF_MÊS_NOTA[NUN_MÊS],MATCH(BRF_Boleto_Notas[[#This Row],[MÊS_VENC]],BRF_MÊS_NOTA[MÊS],0)),"")</f>
        <v>6</v>
      </c>
      <c r="S671" s="1" t="str">
        <f>IF(BRF_Boleto_Notas[[#This Row],[PAGO DIA]]="","",TEXT(BRF_Boleto_Notas[[#This Row],[PAGO DIA]],"AAAA"))</f>
        <v>2022</v>
      </c>
      <c r="T671" s="1" t="str">
        <f>UPPER(TEXT(BRF_Boleto_Notas[[#This Row],[PAGO DIA]],"MMM"))</f>
        <v>JUN</v>
      </c>
    </row>
    <row r="672" spans="1:20" x14ac:dyDescent="0.2">
      <c r="A672" s="3">
        <v>44714</v>
      </c>
      <c r="B672" s="1" t="s">
        <v>1534</v>
      </c>
      <c r="C672" s="1" t="s">
        <v>2138</v>
      </c>
      <c r="D672" s="1" t="s">
        <v>1531</v>
      </c>
      <c r="E672" s="1" t="s">
        <v>85</v>
      </c>
      <c r="F672" s="3">
        <v>44734</v>
      </c>
      <c r="G672" s="1" t="s">
        <v>2139</v>
      </c>
      <c r="H672" s="1">
        <v>763</v>
      </c>
      <c r="I672" s="4">
        <v>800</v>
      </c>
      <c r="J672" s="1" t="s">
        <v>224</v>
      </c>
      <c r="K672" s="3">
        <v>44734</v>
      </c>
      <c r="L672" s="1" t="s">
        <v>1338</v>
      </c>
      <c r="M672" s="1" t="str">
        <f>TEXT(BRF_Boleto_Notas[[#This Row],[DATA ]],"AAAA")</f>
        <v>2022</v>
      </c>
      <c r="N672" s="1" t="str">
        <f>UPPER(TEXT(BRF_Boleto_Notas[[#This Row],[DATA ]],"MMM"))</f>
        <v>JUN</v>
      </c>
      <c r="O672" s="1" t="str">
        <f>TEXT(BRF_Boleto_Notas[[#This Row],[DATA VENCIMENTO]],"AAAA")</f>
        <v>2022</v>
      </c>
      <c r="P672" s="1" t="str">
        <f>UPPER(TEXT(BRF_Boleto_Notas[[#This Row],[DATA VENCIMENTO]],"MMM"))</f>
        <v>JUN</v>
      </c>
      <c r="Q672" s="1" t="str">
        <f>IFERROR(INDEX(BRF_TIPO_SERV[DESCRIÇAO],MATCH(BRF_Boleto_Notas[[#This Row],[CAT]],BRF_TIPO_SERV[TIPOS DE SERV.],0)),"")</f>
        <v>FRETE EXTRAS</v>
      </c>
      <c r="R672" s="1">
        <f>IFERROR(INDEX(BRF_MÊS_NOTA[NUN_MÊS],MATCH(BRF_Boleto_Notas[[#This Row],[MÊS_VENC]],BRF_MÊS_NOTA[MÊS],0)),"")</f>
        <v>6</v>
      </c>
      <c r="S672" s="1" t="str">
        <f>IF(BRF_Boleto_Notas[[#This Row],[PAGO DIA]]="","",TEXT(BRF_Boleto_Notas[[#This Row],[PAGO DIA]],"AAAA"))</f>
        <v>2022</v>
      </c>
      <c r="T672" s="1" t="str">
        <f>UPPER(TEXT(BRF_Boleto_Notas[[#This Row],[PAGO DIA]],"MMM"))</f>
        <v>JUN</v>
      </c>
    </row>
    <row r="673" spans="1:20" x14ac:dyDescent="0.2">
      <c r="A673" s="3">
        <v>44714</v>
      </c>
      <c r="B673" s="1" t="s">
        <v>1534</v>
      </c>
      <c r="C673" s="1" t="s">
        <v>2140</v>
      </c>
      <c r="D673" s="1" t="s">
        <v>1531</v>
      </c>
      <c r="E673" s="1" t="s">
        <v>85</v>
      </c>
      <c r="F673" s="3">
        <v>44734</v>
      </c>
      <c r="G673" s="1" t="s">
        <v>2141</v>
      </c>
      <c r="H673" s="1">
        <v>764</v>
      </c>
      <c r="I673" s="4">
        <v>500</v>
      </c>
      <c r="J673" s="1" t="s">
        <v>224</v>
      </c>
      <c r="K673" s="3">
        <v>44734</v>
      </c>
      <c r="L673" s="1" t="s">
        <v>1338</v>
      </c>
      <c r="M673" s="1" t="str">
        <f>TEXT(BRF_Boleto_Notas[[#This Row],[DATA ]],"AAAA")</f>
        <v>2022</v>
      </c>
      <c r="N673" s="1" t="str">
        <f>UPPER(TEXT(BRF_Boleto_Notas[[#This Row],[DATA ]],"MMM"))</f>
        <v>JUN</v>
      </c>
      <c r="O673" s="1" t="str">
        <f>TEXT(BRF_Boleto_Notas[[#This Row],[DATA VENCIMENTO]],"AAAA")</f>
        <v>2022</v>
      </c>
      <c r="P673" s="1" t="str">
        <f>UPPER(TEXT(BRF_Boleto_Notas[[#This Row],[DATA VENCIMENTO]],"MMM"))</f>
        <v>JUN</v>
      </c>
      <c r="Q673" s="1" t="str">
        <f>IFERROR(INDEX(BRF_TIPO_SERV[DESCRIÇAO],MATCH(BRF_Boleto_Notas[[#This Row],[CAT]],BRF_TIPO_SERV[TIPOS DE SERV.],0)),"")</f>
        <v>FRETE EXTRAS</v>
      </c>
      <c r="R673" s="1">
        <f>IFERROR(INDEX(BRF_MÊS_NOTA[NUN_MÊS],MATCH(BRF_Boleto_Notas[[#This Row],[MÊS_VENC]],BRF_MÊS_NOTA[MÊS],0)),"")</f>
        <v>6</v>
      </c>
      <c r="S673" s="1" t="str">
        <f>IF(BRF_Boleto_Notas[[#This Row],[PAGO DIA]]="","",TEXT(BRF_Boleto_Notas[[#This Row],[PAGO DIA]],"AAAA"))</f>
        <v>2022</v>
      </c>
      <c r="T673" s="1" t="str">
        <f>UPPER(TEXT(BRF_Boleto_Notas[[#This Row],[PAGO DIA]],"MMM"))</f>
        <v>JUN</v>
      </c>
    </row>
    <row r="674" spans="1:20" x14ac:dyDescent="0.2">
      <c r="A674" s="3">
        <v>44714</v>
      </c>
      <c r="B674" s="1" t="s">
        <v>1534</v>
      </c>
      <c r="C674" s="1" t="s">
        <v>2142</v>
      </c>
      <c r="D674" s="1" t="s">
        <v>1531</v>
      </c>
      <c r="E674" s="1" t="s">
        <v>85</v>
      </c>
      <c r="F674" s="3">
        <v>44734</v>
      </c>
      <c r="G674" s="1" t="s">
        <v>2143</v>
      </c>
      <c r="H674" s="1">
        <v>765</v>
      </c>
      <c r="I674" s="4">
        <v>1320</v>
      </c>
      <c r="J674" s="1" t="s">
        <v>224</v>
      </c>
      <c r="K674" s="3">
        <v>44734</v>
      </c>
      <c r="L674" s="1" t="s">
        <v>1338</v>
      </c>
      <c r="M674" s="1" t="str">
        <f>TEXT(BRF_Boleto_Notas[[#This Row],[DATA ]],"AAAA")</f>
        <v>2022</v>
      </c>
      <c r="N674" s="1" t="str">
        <f>UPPER(TEXT(BRF_Boleto_Notas[[#This Row],[DATA ]],"MMM"))</f>
        <v>JUN</v>
      </c>
      <c r="O674" s="1" t="str">
        <f>TEXT(BRF_Boleto_Notas[[#This Row],[DATA VENCIMENTO]],"AAAA")</f>
        <v>2022</v>
      </c>
      <c r="P674" s="1" t="str">
        <f>UPPER(TEXT(BRF_Boleto_Notas[[#This Row],[DATA VENCIMENTO]],"MMM"))</f>
        <v>JUN</v>
      </c>
      <c r="Q674" s="1" t="str">
        <f>IFERROR(INDEX(BRF_TIPO_SERV[DESCRIÇAO],MATCH(BRF_Boleto_Notas[[#This Row],[CAT]],BRF_TIPO_SERV[TIPOS DE SERV.],0)),"")</f>
        <v>FRETE EXTRAS</v>
      </c>
      <c r="R674" s="1">
        <f>IFERROR(INDEX(BRF_MÊS_NOTA[NUN_MÊS],MATCH(BRF_Boleto_Notas[[#This Row],[MÊS_VENC]],BRF_MÊS_NOTA[MÊS],0)),"")</f>
        <v>6</v>
      </c>
      <c r="S674" s="1" t="str">
        <f>IF(BRF_Boleto_Notas[[#This Row],[PAGO DIA]]="","",TEXT(BRF_Boleto_Notas[[#This Row],[PAGO DIA]],"AAAA"))</f>
        <v>2022</v>
      </c>
      <c r="T674" s="1" t="str">
        <f>UPPER(TEXT(BRF_Boleto_Notas[[#This Row],[PAGO DIA]],"MMM"))</f>
        <v>JUN</v>
      </c>
    </row>
    <row r="675" spans="1:20" x14ac:dyDescent="0.2">
      <c r="A675" s="3">
        <v>44714</v>
      </c>
      <c r="B675" s="1" t="s">
        <v>1534</v>
      </c>
      <c r="C675" s="1" t="s">
        <v>2144</v>
      </c>
      <c r="D675" s="1" t="s">
        <v>1531</v>
      </c>
      <c r="E675" s="1" t="s">
        <v>85</v>
      </c>
      <c r="F675" s="3">
        <v>44734</v>
      </c>
      <c r="G675" s="1" t="s">
        <v>2145</v>
      </c>
      <c r="H675" s="1">
        <v>766</v>
      </c>
      <c r="I675" s="4">
        <v>1540</v>
      </c>
      <c r="J675" s="1" t="s">
        <v>224</v>
      </c>
      <c r="K675" s="3">
        <v>44734</v>
      </c>
      <c r="L675" s="1" t="s">
        <v>1338</v>
      </c>
      <c r="M675" s="1" t="str">
        <f>TEXT(BRF_Boleto_Notas[[#This Row],[DATA ]],"AAAA")</f>
        <v>2022</v>
      </c>
      <c r="N675" s="1" t="str">
        <f>UPPER(TEXT(BRF_Boleto_Notas[[#This Row],[DATA ]],"MMM"))</f>
        <v>JUN</v>
      </c>
      <c r="O675" s="1" t="str">
        <f>TEXT(BRF_Boleto_Notas[[#This Row],[DATA VENCIMENTO]],"AAAA")</f>
        <v>2022</v>
      </c>
      <c r="P675" s="1" t="str">
        <f>UPPER(TEXT(BRF_Boleto_Notas[[#This Row],[DATA VENCIMENTO]],"MMM"))</f>
        <v>JUN</v>
      </c>
      <c r="Q675" s="1" t="str">
        <f>IFERROR(INDEX(BRF_TIPO_SERV[DESCRIÇAO],MATCH(BRF_Boleto_Notas[[#This Row],[CAT]],BRF_TIPO_SERV[TIPOS DE SERV.],0)),"")</f>
        <v>FRETE EXTRAS</v>
      </c>
      <c r="R675" s="1">
        <f>IFERROR(INDEX(BRF_MÊS_NOTA[NUN_MÊS],MATCH(BRF_Boleto_Notas[[#This Row],[MÊS_VENC]],BRF_MÊS_NOTA[MÊS],0)),"")</f>
        <v>6</v>
      </c>
      <c r="S675" s="1" t="str">
        <f>IF(BRF_Boleto_Notas[[#This Row],[PAGO DIA]]="","",TEXT(BRF_Boleto_Notas[[#This Row],[PAGO DIA]],"AAAA"))</f>
        <v>2022</v>
      </c>
      <c r="T675" s="1" t="str">
        <f>UPPER(TEXT(BRF_Boleto_Notas[[#This Row],[PAGO DIA]],"MMM"))</f>
        <v>JUN</v>
      </c>
    </row>
    <row r="676" spans="1:20" x14ac:dyDescent="0.2">
      <c r="A676" s="3">
        <v>44714</v>
      </c>
      <c r="B676" s="1" t="s">
        <v>1534</v>
      </c>
      <c r="C676" s="1" t="s">
        <v>2146</v>
      </c>
      <c r="D676" s="1" t="s">
        <v>1531</v>
      </c>
      <c r="E676" s="1" t="s">
        <v>85</v>
      </c>
      <c r="F676" s="3">
        <v>44734</v>
      </c>
      <c r="G676" s="1" t="s">
        <v>2147</v>
      </c>
      <c r="H676" s="1">
        <v>767</v>
      </c>
      <c r="I676" s="4">
        <v>1320</v>
      </c>
      <c r="J676" s="1" t="s">
        <v>224</v>
      </c>
      <c r="K676" s="3">
        <v>44734</v>
      </c>
      <c r="L676" s="1" t="s">
        <v>1338</v>
      </c>
      <c r="M676" s="1" t="str">
        <f>TEXT(BRF_Boleto_Notas[[#This Row],[DATA ]],"AAAA")</f>
        <v>2022</v>
      </c>
      <c r="N676" s="1" t="str">
        <f>UPPER(TEXT(BRF_Boleto_Notas[[#This Row],[DATA ]],"MMM"))</f>
        <v>JUN</v>
      </c>
      <c r="O676" s="1" t="str">
        <f>TEXT(BRF_Boleto_Notas[[#This Row],[DATA VENCIMENTO]],"AAAA")</f>
        <v>2022</v>
      </c>
      <c r="P676" s="1" t="str">
        <f>UPPER(TEXT(BRF_Boleto_Notas[[#This Row],[DATA VENCIMENTO]],"MMM"))</f>
        <v>JUN</v>
      </c>
      <c r="Q676" s="1" t="str">
        <f>IFERROR(INDEX(BRF_TIPO_SERV[DESCRIÇAO],MATCH(BRF_Boleto_Notas[[#This Row],[CAT]],BRF_TIPO_SERV[TIPOS DE SERV.],0)),"")</f>
        <v>FRETE EXTRAS</v>
      </c>
      <c r="R676" s="1">
        <f>IFERROR(INDEX(BRF_MÊS_NOTA[NUN_MÊS],MATCH(BRF_Boleto_Notas[[#This Row],[MÊS_VENC]],BRF_MÊS_NOTA[MÊS],0)),"")</f>
        <v>6</v>
      </c>
      <c r="S676" s="1" t="str">
        <f>IF(BRF_Boleto_Notas[[#This Row],[PAGO DIA]]="","",TEXT(BRF_Boleto_Notas[[#This Row],[PAGO DIA]],"AAAA"))</f>
        <v>2022</v>
      </c>
      <c r="T676" s="1" t="str">
        <f>UPPER(TEXT(BRF_Boleto_Notas[[#This Row],[PAGO DIA]],"MMM"))</f>
        <v>JUN</v>
      </c>
    </row>
    <row r="677" spans="1:20" x14ac:dyDescent="0.2">
      <c r="A677" s="3">
        <v>44715</v>
      </c>
      <c r="B677" s="1" t="s">
        <v>1534</v>
      </c>
      <c r="C677" s="1" t="s">
        <v>2148</v>
      </c>
      <c r="D677" s="1" t="s">
        <v>1531</v>
      </c>
      <c r="E677" s="1" t="s">
        <v>85</v>
      </c>
      <c r="F677" s="3">
        <v>44735</v>
      </c>
      <c r="G677" s="1" t="s">
        <v>2149</v>
      </c>
      <c r="H677" s="1">
        <v>768</v>
      </c>
      <c r="I677" s="4">
        <v>1320</v>
      </c>
      <c r="J677" s="1" t="s">
        <v>224</v>
      </c>
      <c r="K677" s="3">
        <v>44735</v>
      </c>
      <c r="L677" s="1" t="s">
        <v>1338</v>
      </c>
      <c r="M677" s="1" t="str">
        <f>TEXT(BRF_Boleto_Notas[[#This Row],[DATA ]],"AAAA")</f>
        <v>2022</v>
      </c>
      <c r="N677" s="1" t="str">
        <f>UPPER(TEXT(BRF_Boleto_Notas[[#This Row],[DATA ]],"MMM"))</f>
        <v>JUN</v>
      </c>
      <c r="O677" s="1" t="str">
        <f>TEXT(BRF_Boleto_Notas[[#This Row],[DATA VENCIMENTO]],"AAAA")</f>
        <v>2022</v>
      </c>
      <c r="P677" s="1" t="str">
        <f>UPPER(TEXT(BRF_Boleto_Notas[[#This Row],[DATA VENCIMENTO]],"MMM"))</f>
        <v>JUN</v>
      </c>
      <c r="Q677" s="1" t="str">
        <f>IFERROR(INDEX(BRF_TIPO_SERV[DESCRIÇAO],MATCH(BRF_Boleto_Notas[[#This Row],[CAT]],BRF_TIPO_SERV[TIPOS DE SERV.],0)),"")</f>
        <v>FRETE EXTRAS</v>
      </c>
      <c r="R677" s="1">
        <f>IFERROR(INDEX(BRF_MÊS_NOTA[NUN_MÊS],MATCH(BRF_Boleto_Notas[[#This Row],[MÊS_VENC]],BRF_MÊS_NOTA[MÊS],0)),"")</f>
        <v>6</v>
      </c>
      <c r="S677" s="1" t="str">
        <f>IF(BRF_Boleto_Notas[[#This Row],[PAGO DIA]]="","",TEXT(BRF_Boleto_Notas[[#This Row],[PAGO DIA]],"AAAA"))</f>
        <v>2022</v>
      </c>
      <c r="T677" s="1" t="str">
        <f>UPPER(TEXT(BRF_Boleto_Notas[[#This Row],[PAGO DIA]],"MMM"))</f>
        <v>JUN</v>
      </c>
    </row>
    <row r="678" spans="1:20" x14ac:dyDescent="0.2">
      <c r="A678" s="3">
        <v>44715</v>
      </c>
      <c r="B678" s="1" t="s">
        <v>1534</v>
      </c>
      <c r="C678" s="1" t="s">
        <v>2150</v>
      </c>
      <c r="D678" s="1" t="s">
        <v>1531</v>
      </c>
      <c r="E678" s="1" t="s">
        <v>85</v>
      </c>
      <c r="F678" s="3">
        <v>44735</v>
      </c>
      <c r="G678" s="1" t="s">
        <v>2151</v>
      </c>
      <c r="H678" s="1">
        <v>769</v>
      </c>
      <c r="I678" s="4">
        <v>1100</v>
      </c>
      <c r="J678" s="1" t="s">
        <v>224</v>
      </c>
      <c r="K678" s="3">
        <v>44735</v>
      </c>
      <c r="L678" s="1" t="s">
        <v>1338</v>
      </c>
      <c r="M678" s="1" t="str">
        <f>TEXT(BRF_Boleto_Notas[[#This Row],[DATA ]],"AAAA")</f>
        <v>2022</v>
      </c>
      <c r="N678" s="1" t="str">
        <f>UPPER(TEXT(BRF_Boleto_Notas[[#This Row],[DATA ]],"MMM"))</f>
        <v>JUN</v>
      </c>
      <c r="O678" s="1" t="str">
        <f>TEXT(BRF_Boleto_Notas[[#This Row],[DATA VENCIMENTO]],"AAAA")</f>
        <v>2022</v>
      </c>
      <c r="P678" s="1" t="str">
        <f>UPPER(TEXT(BRF_Boleto_Notas[[#This Row],[DATA VENCIMENTO]],"MMM"))</f>
        <v>JUN</v>
      </c>
      <c r="Q678" s="1" t="str">
        <f>IFERROR(INDEX(BRF_TIPO_SERV[DESCRIÇAO],MATCH(BRF_Boleto_Notas[[#This Row],[CAT]],BRF_TIPO_SERV[TIPOS DE SERV.],0)),"")</f>
        <v>FRETE EXTRAS</v>
      </c>
      <c r="R678" s="1">
        <f>IFERROR(INDEX(BRF_MÊS_NOTA[NUN_MÊS],MATCH(BRF_Boleto_Notas[[#This Row],[MÊS_VENC]],BRF_MÊS_NOTA[MÊS],0)),"")</f>
        <v>6</v>
      </c>
      <c r="S678" s="1" t="str">
        <f>IF(BRF_Boleto_Notas[[#This Row],[PAGO DIA]]="","",TEXT(BRF_Boleto_Notas[[#This Row],[PAGO DIA]],"AAAA"))</f>
        <v>2022</v>
      </c>
      <c r="T678" s="1" t="str">
        <f>UPPER(TEXT(BRF_Boleto_Notas[[#This Row],[PAGO DIA]],"MMM"))</f>
        <v>JUN</v>
      </c>
    </row>
    <row r="679" spans="1:20" x14ac:dyDescent="0.2">
      <c r="A679" s="3">
        <v>44716</v>
      </c>
      <c r="B679" s="1" t="s">
        <v>1534</v>
      </c>
      <c r="C679" s="1" t="s">
        <v>2152</v>
      </c>
      <c r="D679" s="1" t="s">
        <v>1531</v>
      </c>
      <c r="E679" s="1" t="s">
        <v>85</v>
      </c>
      <c r="F679" s="3">
        <v>44739</v>
      </c>
      <c r="G679" s="1" t="s">
        <v>2153</v>
      </c>
      <c r="H679" s="1">
        <v>770</v>
      </c>
      <c r="I679" s="4">
        <v>1540</v>
      </c>
      <c r="J679" s="1" t="s">
        <v>224</v>
      </c>
      <c r="K679" s="3">
        <v>44739</v>
      </c>
      <c r="L679" s="1" t="s">
        <v>1338</v>
      </c>
      <c r="M679" s="1" t="str">
        <f>TEXT(BRF_Boleto_Notas[[#This Row],[DATA ]],"AAAA")</f>
        <v>2022</v>
      </c>
      <c r="N679" s="1" t="str">
        <f>UPPER(TEXT(BRF_Boleto_Notas[[#This Row],[DATA ]],"MMM"))</f>
        <v>JUN</v>
      </c>
      <c r="O679" s="1" t="str">
        <f>TEXT(BRF_Boleto_Notas[[#This Row],[DATA VENCIMENTO]],"AAAA")</f>
        <v>2022</v>
      </c>
      <c r="P679" s="1" t="str">
        <f>UPPER(TEXT(BRF_Boleto_Notas[[#This Row],[DATA VENCIMENTO]],"MMM"))</f>
        <v>JUN</v>
      </c>
      <c r="Q679" s="1" t="str">
        <f>IFERROR(INDEX(BRF_TIPO_SERV[DESCRIÇAO],MATCH(BRF_Boleto_Notas[[#This Row],[CAT]],BRF_TIPO_SERV[TIPOS DE SERV.],0)),"")</f>
        <v>FRETE EXTRAS</v>
      </c>
      <c r="R679" s="1">
        <f>IFERROR(INDEX(BRF_MÊS_NOTA[NUN_MÊS],MATCH(BRF_Boleto_Notas[[#This Row],[MÊS_VENC]],BRF_MÊS_NOTA[MÊS],0)),"")</f>
        <v>6</v>
      </c>
      <c r="S679" s="1" t="str">
        <f>IF(BRF_Boleto_Notas[[#This Row],[PAGO DIA]]="","",TEXT(BRF_Boleto_Notas[[#This Row],[PAGO DIA]],"AAAA"))</f>
        <v>2022</v>
      </c>
      <c r="T679" s="1" t="str">
        <f>UPPER(TEXT(BRF_Boleto_Notas[[#This Row],[PAGO DIA]],"MMM"))</f>
        <v>JUN</v>
      </c>
    </row>
    <row r="680" spans="1:20" x14ac:dyDescent="0.2">
      <c r="A680" s="3">
        <v>44716</v>
      </c>
      <c r="B680" s="1" t="s">
        <v>1534</v>
      </c>
      <c r="C680" s="1" t="s">
        <v>2148</v>
      </c>
      <c r="D680" s="1" t="s">
        <v>1531</v>
      </c>
      <c r="E680" s="1" t="s">
        <v>85</v>
      </c>
      <c r="F680" s="3">
        <v>44739</v>
      </c>
      <c r="G680" s="1" t="s">
        <v>2154</v>
      </c>
      <c r="H680" s="1">
        <v>771</v>
      </c>
      <c r="I680" s="4">
        <v>1320</v>
      </c>
      <c r="J680" s="1" t="s">
        <v>224</v>
      </c>
      <c r="K680" s="3">
        <v>44739</v>
      </c>
      <c r="L680" s="1" t="s">
        <v>1338</v>
      </c>
      <c r="M680" s="1" t="str">
        <f>TEXT(BRF_Boleto_Notas[[#This Row],[DATA ]],"AAAA")</f>
        <v>2022</v>
      </c>
      <c r="N680" s="1" t="str">
        <f>UPPER(TEXT(BRF_Boleto_Notas[[#This Row],[DATA ]],"MMM"))</f>
        <v>JUN</v>
      </c>
      <c r="O680" s="1" t="str">
        <f>TEXT(BRF_Boleto_Notas[[#This Row],[DATA VENCIMENTO]],"AAAA")</f>
        <v>2022</v>
      </c>
      <c r="P680" s="1" t="str">
        <f>UPPER(TEXT(BRF_Boleto_Notas[[#This Row],[DATA VENCIMENTO]],"MMM"))</f>
        <v>JUN</v>
      </c>
      <c r="Q680" s="1" t="str">
        <f>IFERROR(INDEX(BRF_TIPO_SERV[DESCRIÇAO],MATCH(BRF_Boleto_Notas[[#This Row],[CAT]],BRF_TIPO_SERV[TIPOS DE SERV.],0)),"")</f>
        <v>FRETE EXTRAS</v>
      </c>
      <c r="R680" s="1">
        <f>IFERROR(INDEX(BRF_MÊS_NOTA[NUN_MÊS],MATCH(BRF_Boleto_Notas[[#This Row],[MÊS_VENC]],BRF_MÊS_NOTA[MÊS],0)),"")</f>
        <v>6</v>
      </c>
      <c r="S680" s="1" t="str">
        <f>IF(BRF_Boleto_Notas[[#This Row],[PAGO DIA]]="","",TEXT(BRF_Boleto_Notas[[#This Row],[PAGO DIA]],"AAAA"))</f>
        <v>2022</v>
      </c>
      <c r="T680" s="1" t="str">
        <f>UPPER(TEXT(BRF_Boleto_Notas[[#This Row],[PAGO DIA]],"MMM"))</f>
        <v>JUN</v>
      </c>
    </row>
    <row r="681" spans="1:20" x14ac:dyDescent="0.2">
      <c r="A681" s="3">
        <v>44716</v>
      </c>
      <c r="B681" s="1" t="s">
        <v>1534</v>
      </c>
      <c r="C681" s="1" t="s">
        <v>2055</v>
      </c>
      <c r="D681" s="1" t="s">
        <v>1531</v>
      </c>
      <c r="E681" s="1" t="s">
        <v>85</v>
      </c>
      <c r="F681" s="3">
        <v>44739</v>
      </c>
      <c r="G681" s="1" t="s">
        <v>2155</v>
      </c>
      <c r="H681" s="1">
        <v>772</v>
      </c>
      <c r="I681" s="4">
        <v>500</v>
      </c>
      <c r="J681" s="1" t="s">
        <v>224</v>
      </c>
      <c r="K681" s="3">
        <v>44739</v>
      </c>
      <c r="L681" s="1" t="s">
        <v>1338</v>
      </c>
      <c r="M681" s="1" t="str">
        <f>TEXT(BRF_Boleto_Notas[[#This Row],[DATA ]],"AAAA")</f>
        <v>2022</v>
      </c>
      <c r="N681" s="1" t="str">
        <f>UPPER(TEXT(BRF_Boleto_Notas[[#This Row],[DATA ]],"MMM"))</f>
        <v>JUN</v>
      </c>
      <c r="O681" s="1" t="str">
        <f>TEXT(BRF_Boleto_Notas[[#This Row],[DATA VENCIMENTO]],"AAAA")</f>
        <v>2022</v>
      </c>
      <c r="P681" s="1" t="str">
        <f>UPPER(TEXT(BRF_Boleto_Notas[[#This Row],[DATA VENCIMENTO]],"MMM"))</f>
        <v>JUN</v>
      </c>
      <c r="Q681" s="1" t="str">
        <f>IFERROR(INDEX(BRF_TIPO_SERV[DESCRIÇAO],MATCH(BRF_Boleto_Notas[[#This Row],[CAT]],BRF_TIPO_SERV[TIPOS DE SERV.],0)),"")</f>
        <v>FRETE EXTRAS</v>
      </c>
      <c r="R681" s="1">
        <f>IFERROR(INDEX(BRF_MÊS_NOTA[NUN_MÊS],MATCH(BRF_Boleto_Notas[[#This Row],[MÊS_VENC]],BRF_MÊS_NOTA[MÊS],0)),"")</f>
        <v>6</v>
      </c>
      <c r="S681" s="1" t="str">
        <f>IF(BRF_Boleto_Notas[[#This Row],[PAGO DIA]]="","",TEXT(BRF_Boleto_Notas[[#This Row],[PAGO DIA]],"AAAA"))</f>
        <v>2022</v>
      </c>
      <c r="T681" s="1" t="str">
        <f>UPPER(TEXT(BRF_Boleto_Notas[[#This Row],[PAGO DIA]],"MMM"))</f>
        <v>JUN</v>
      </c>
    </row>
    <row r="682" spans="1:20" x14ac:dyDescent="0.2">
      <c r="A682" s="3">
        <v>44716</v>
      </c>
      <c r="B682" s="1" t="s">
        <v>1534</v>
      </c>
      <c r="C682" s="1" t="s">
        <v>2156</v>
      </c>
      <c r="D682" s="1" t="s">
        <v>1531</v>
      </c>
      <c r="E682" s="1" t="s">
        <v>85</v>
      </c>
      <c r="F682" s="3">
        <v>44739</v>
      </c>
      <c r="G682" s="1" t="s">
        <v>2157</v>
      </c>
      <c r="H682" s="1">
        <v>773</v>
      </c>
      <c r="I682" s="4">
        <v>600</v>
      </c>
      <c r="J682" s="1" t="s">
        <v>224</v>
      </c>
      <c r="K682" s="3">
        <v>44739</v>
      </c>
      <c r="L682" s="1" t="s">
        <v>1338</v>
      </c>
      <c r="M682" s="1" t="str">
        <f>TEXT(BRF_Boleto_Notas[[#This Row],[DATA ]],"AAAA")</f>
        <v>2022</v>
      </c>
      <c r="N682" s="1" t="str">
        <f>UPPER(TEXT(BRF_Boleto_Notas[[#This Row],[DATA ]],"MMM"))</f>
        <v>JUN</v>
      </c>
      <c r="O682" s="1" t="str">
        <f>TEXT(BRF_Boleto_Notas[[#This Row],[DATA VENCIMENTO]],"AAAA")</f>
        <v>2022</v>
      </c>
      <c r="P682" s="1" t="str">
        <f>UPPER(TEXT(BRF_Boleto_Notas[[#This Row],[DATA VENCIMENTO]],"MMM"))</f>
        <v>JUN</v>
      </c>
      <c r="Q682" s="1" t="str">
        <f>IFERROR(INDEX(BRF_TIPO_SERV[DESCRIÇAO],MATCH(BRF_Boleto_Notas[[#This Row],[CAT]],BRF_TIPO_SERV[TIPOS DE SERV.],0)),"")</f>
        <v>FRETE EXTRAS</v>
      </c>
      <c r="R682" s="1">
        <f>IFERROR(INDEX(BRF_MÊS_NOTA[NUN_MÊS],MATCH(BRF_Boleto_Notas[[#This Row],[MÊS_VENC]],BRF_MÊS_NOTA[MÊS],0)),"")</f>
        <v>6</v>
      </c>
      <c r="S682" s="1" t="str">
        <f>IF(BRF_Boleto_Notas[[#This Row],[PAGO DIA]]="","",TEXT(BRF_Boleto_Notas[[#This Row],[PAGO DIA]],"AAAA"))</f>
        <v>2022</v>
      </c>
      <c r="T682" s="1" t="str">
        <f>UPPER(TEXT(BRF_Boleto_Notas[[#This Row],[PAGO DIA]],"MMM"))</f>
        <v>JUN</v>
      </c>
    </row>
    <row r="683" spans="1:20" x14ac:dyDescent="0.2">
      <c r="A683" s="3">
        <v>44716</v>
      </c>
      <c r="B683" s="1" t="s">
        <v>1534</v>
      </c>
      <c r="C683" s="1" t="s">
        <v>1706</v>
      </c>
      <c r="D683" s="1" t="s">
        <v>1531</v>
      </c>
      <c r="E683" s="1" t="s">
        <v>85</v>
      </c>
      <c r="F683" s="3">
        <v>44739</v>
      </c>
      <c r="G683" s="1" t="s">
        <v>2158</v>
      </c>
      <c r="H683" s="1">
        <v>774</v>
      </c>
      <c r="I683" s="4">
        <v>500</v>
      </c>
      <c r="J683" s="1" t="s">
        <v>224</v>
      </c>
      <c r="K683" s="3">
        <v>44739</v>
      </c>
      <c r="L683" s="1" t="s">
        <v>1338</v>
      </c>
      <c r="M683" s="1" t="str">
        <f>TEXT(BRF_Boleto_Notas[[#This Row],[DATA ]],"AAAA")</f>
        <v>2022</v>
      </c>
      <c r="N683" s="1" t="str">
        <f>UPPER(TEXT(BRF_Boleto_Notas[[#This Row],[DATA ]],"MMM"))</f>
        <v>JUN</v>
      </c>
      <c r="O683" s="1" t="str">
        <f>TEXT(BRF_Boleto_Notas[[#This Row],[DATA VENCIMENTO]],"AAAA")</f>
        <v>2022</v>
      </c>
      <c r="P683" s="1" t="str">
        <f>UPPER(TEXT(BRF_Boleto_Notas[[#This Row],[DATA VENCIMENTO]],"MMM"))</f>
        <v>JUN</v>
      </c>
      <c r="Q683" s="1" t="str">
        <f>IFERROR(INDEX(BRF_TIPO_SERV[DESCRIÇAO],MATCH(BRF_Boleto_Notas[[#This Row],[CAT]],BRF_TIPO_SERV[TIPOS DE SERV.],0)),"")</f>
        <v>FRETE EXTRAS</v>
      </c>
      <c r="R683" s="1">
        <f>IFERROR(INDEX(BRF_MÊS_NOTA[NUN_MÊS],MATCH(BRF_Boleto_Notas[[#This Row],[MÊS_VENC]],BRF_MÊS_NOTA[MÊS],0)),"")</f>
        <v>6</v>
      </c>
      <c r="S683" s="1" t="str">
        <f>IF(BRF_Boleto_Notas[[#This Row],[PAGO DIA]]="","",TEXT(BRF_Boleto_Notas[[#This Row],[PAGO DIA]],"AAAA"))</f>
        <v>2022</v>
      </c>
      <c r="T683" s="1" t="str">
        <f>UPPER(TEXT(BRF_Boleto_Notas[[#This Row],[PAGO DIA]],"MMM"))</f>
        <v>JUN</v>
      </c>
    </row>
    <row r="684" spans="1:20" x14ac:dyDescent="0.2">
      <c r="A684" s="3">
        <v>44716</v>
      </c>
      <c r="B684" s="1" t="s">
        <v>1534</v>
      </c>
      <c r="C684" s="1" t="s">
        <v>2138</v>
      </c>
      <c r="D684" s="1" t="s">
        <v>1531</v>
      </c>
      <c r="E684" s="1" t="s">
        <v>85</v>
      </c>
      <c r="F684" s="3">
        <v>44739</v>
      </c>
      <c r="G684" s="1" t="s">
        <v>2159</v>
      </c>
      <c r="H684" s="1">
        <v>775</v>
      </c>
      <c r="I684" s="4">
        <v>800</v>
      </c>
      <c r="J684" s="1" t="s">
        <v>224</v>
      </c>
      <c r="K684" s="3">
        <v>44739</v>
      </c>
      <c r="L684" s="1" t="s">
        <v>1338</v>
      </c>
      <c r="M684" s="1" t="str">
        <f>TEXT(BRF_Boleto_Notas[[#This Row],[DATA ]],"AAAA")</f>
        <v>2022</v>
      </c>
      <c r="N684" s="1" t="str">
        <f>UPPER(TEXT(BRF_Boleto_Notas[[#This Row],[DATA ]],"MMM"))</f>
        <v>JUN</v>
      </c>
      <c r="O684" s="1" t="str">
        <f>TEXT(BRF_Boleto_Notas[[#This Row],[DATA VENCIMENTO]],"AAAA")</f>
        <v>2022</v>
      </c>
      <c r="P684" s="1" t="str">
        <f>UPPER(TEXT(BRF_Boleto_Notas[[#This Row],[DATA VENCIMENTO]],"MMM"))</f>
        <v>JUN</v>
      </c>
      <c r="Q684" s="1" t="str">
        <f>IFERROR(INDEX(BRF_TIPO_SERV[DESCRIÇAO],MATCH(BRF_Boleto_Notas[[#This Row],[CAT]],BRF_TIPO_SERV[TIPOS DE SERV.],0)),"")</f>
        <v>FRETE EXTRAS</v>
      </c>
      <c r="R684" s="1">
        <f>IFERROR(INDEX(BRF_MÊS_NOTA[NUN_MÊS],MATCH(BRF_Boleto_Notas[[#This Row],[MÊS_VENC]],BRF_MÊS_NOTA[MÊS],0)),"")</f>
        <v>6</v>
      </c>
      <c r="S684" s="1" t="str">
        <f>IF(BRF_Boleto_Notas[[#This Row],[PAGO DIA]]="","",TEXT(BRF_Boleto_Notas[[#This Row],[PAGO DIA]],"AAAA"))</f>
        <v>2022</v>
      </c>
      <c r="T684" s="1" t="str">
        <f>UPPER(TEXT(BRF_Boleto_Notas[[#This Row],[PAGO DIA]],"MMM"))</f>
        <v>JUN</v>
      </c>
    </row>
    <row r="685" spans="1:20" x14ac:dyDescent="0.2">
      <c r="A685" s="3">
        <v>44716</v>
      </c>
      <c r="B685" s="1" t="s">
        <v>1534</v>
      </c>
      <c r="C685" s="1" t="s">
        <v>2160</v>
      </c>
      <c r="D685" s="1" t="s">
        <v>1531</v>
      </c>
      <c r="E685" s="1" t="s">
        <v>85</v>
      </c>
      <c r="F685" s="3">
        <v>44739</v>
      </c>
      <c r="G685" s="1" t="s">
        <v>2161</v>
      </c>
      <c r="H685" s="1">
        <v>776</v>
      </c>
      <c r="I685" s="4">
        <v>1100</v>
      </c>
      <c r="J685" s="1" t="s">
        <v>224</v>
      </c>
      <c r="K685" s="3">
        <v>44739</v>
      </c>
      <c r="L685" s="1" t="s">
        <v>1338</v>
      </c>
      <c r="M685" s="1" t="str">
        <f>TEXT(BRF_Boleto_Notas[[#This Row],[DATA ]],"AAAA")</f>
        <v>2022</v>
      </c>
      <c r="N685" s="1" t="str">
        <f>UPPER(TEXT(BRF_Boleto_Notas[[#This Row],[DATA ]],"MMM"))</f>
        <v>JUN</v>
      </c>
      <c r="O685" s="1" t="str">
        <f>TEXT(BRF_Boleto_Notas[[#This Row],[DATA VENCIMENTO]],"AAAA")</f>
        <v>2022</v>
      </c>
      <c r="P685" s="1" t="str">
        <f>UPPER(TEXT(BRF_Boleto_Notas[[#This Row],[DATA VENCIMENTO]],"MMM"))</f>
        <v>JUN</v>
      </c>
      <c r="Q685" s="1" t="str">
        <f>IFERROR(INDEX(BRF_TIPO_SERV[DESCRIÇAO],MATCH(BRF_Boleto_Notas[[#This Row],[CAT]],BRF_TIPO_SERV[TIPOS DE SERV.],0)),"")</f>
        <v>FRETE EXTRAS</v>
      </c>
      <c r="R685" s="1">
        <f>IFERROR(INDEX(BRF_MÊS_NOTA[NUN_MÊS],MATCH(BRF_Boleto_Notas[[#This Row],[MÊS_VENC]],BRF_MÊS_NOTA[MÊS],0)),"")</f>
        <v>6</v>
      </c>
      <c r="S685" s="1" t="str">
        <f>IF(BRF_Boleto_Notas[[#This Row],[PAGO DIA]]="","",TEXT(BRF_Boleto_Notas[[#This Row],[PAGO DIA]],"AAAA"))</f>
        <v>2022</v>
      </c>
      <c r="T685" s="1" t="str">
        <f>UPPER(TEXT(BRF_Boleto_Notas[[#This Row],[PAGO DIA]],"MMM"))</f>
        <v>JUN</v>
      </c>
    </row>
    <row r="686" spans="1:20" x14ac:dyDescent="0.2">
      <c r="A686" s="3">
        <v>44716</v>
      </c>
      <c r="B686" s="1" t="s">
        <v>1534</v>
      </c>
      <c r="C686" s="1" t="s">
        <v>2162</v>
      </c>
      <c r="D686" s="1" t="s">
        <v>1531</v>
      </c>
      <c r="E686" s="1" t="s">
        <v>85</v>
      </c>
      <c r="F686" s="3">
        <v>44739</v>
      </c>
      <c r="G686" s="1" t="s">
        <v>2163</v>
      </c>
      <c r="H686" s="1">
        <v>777</v>
      </c>
      <c r="I686" s="4">
        <v>1100</v>
      </c>
      <c r="J686" s="1" t="s">
        <v>224</v>
      </c>
      <c r="K686" s="3">
        <v>44739</v>
      </c>
      <c r="L686" s="1" t="s">
        <v>1338</v>
      </c>
      <c r="M686" s="1" t="str">
        <f>TEXT(BRF_Boleto_Notas[[#This Row],[DATA ]],"AAAA")</f>
        <v>2022</v>
      </c>
      <c r="N686" s="1" t="str">
        <f>UPPER(TEXT(BRF_Boleto_Notas[[#This Row],[DATA ]],"MMM"))</f>
        <v>JUN</v>
      </c>
      <c r="O686" s="1" t="str">
        <f>TEXT(BRF_Boleto_Notas[[#This Row],[DATA VENCIMENTO]],"AAAA")</f>
        <v>2022</v>
      </c>
      <c r="P686" s="1" t="str">
        <f>UPPER(TEXT(BRF_Boleto_Notas[[#This Row],[DATA VENCIMENTO]],"MMM"))</f>
        <v>JUN</v>
      </c>
      <c r="Q686" s="1" t="str">
        <f>IFERROR(INDEX(BRF_TIPO_SERV[DESCRIÇAO],MATCH(BRF_Boleto_Notas[[#This Row],[CAT]],BRF_TIPO_SERV[TIPOS DE SERV.],0)),"")</f>
        <v>FRETE EXTRAS</v>
      </c>
      <c r="R686" s="1">
        <f>IFERROR(INDEX(BRF_MÊS_NOTA[NUN_MÊS],MATCH(BRF_Boleto_Notas[[#This Row],[MÊS_VENC]],BRF_MÊS_NOTA[MÊS],0)),"")</f>
        <v>6</v>
      </c>
      <c r="S686" s="1" t="str">
        <f>IF(BRF_Boleto_Notas[[#This Row],[PAGO DIA]]="","",TEXT(BRF_Boleto_Notas[[#This Row],[PAGO DIA]],"AAAA"))</f>
        <v>2022</v>
      </c>
      <c r="T686" s="1" t="str">
        <f>UPPER(TEXT(BRF_Boleto_Notas[[#This Row],[PAGO DIA]],"MMM"))</f>
        <v>JUN</v>
      </c>
    </row>
    <row r="687" spans="1:20" x14ac:dyDescent="0.2">
      <c r="A687" s="3">
        <v>44720</v>
      </c>
      <c r="B687" s="1" t="s">
        <v>1534</v>
      </c>
      <c r="C687" s="1" t="s">
        <v>1706</v>
      </c>
      <c r="D687" s="1" t="s">
        <v>1531</v>
      </c>
      <c r="E687" s="1" t="s">
        <v>85</v>
      </c>
      <c r="F687" s="3">
        <v>44741</v>
      </c>
      <c r="G687" s="1" t="s">
        <v>2164</v>
      </c>
      <c r="H687" s="1">
        <v>778</v>
      </c>
      <c r="I687" s="4">
        <v>500</v>
      </c>
      <c r="J687" s="1" t="s">
        <v>224</v>
      </c>
      <c r="K687" s="3">
        <v>44741</v>
      </c>
      <c r="L687" s="1" t="s">
        <v>1338</v>
      </c>
      <c r="M687" s="1" t="str">
        <f>TEXT(BRF_Boleto_Notas[[#This Row],[DATA ]],"AAAA")</f>
        <v>2022</v>
      </c>
      <c r="N687" s="1" t="str">
        <f>UPPER(TEXT(BRF_Boleto_Notas[[#This Row],[DATA ]],"MMM"))</f>
        <v>JUN</v>
      </c>
      <c r="O687" s="1" t="str">
        <f>TEXT(BRF_Boleto_Notas[[#This Row],[DATA VENCIMENTO]],"AAAA")</f>
        <v>2022</v>
      </c>
      <c r="P687" s="1" t="str">
        <f>UPPER(TEXT(BRF_Boleto_Notas[[#This Row],[DATA VENCIMENTO]],"MMM"))</f>
        <v>JUN</v>
      </c>
      <c r="Q687" s="1" t="str">
        <f>IFERROR(INDEX(BRF_TIPO_SERV[DESCRIÇAO],MATCH(BRF_Boleto_Notas[[#This Row],[CAT]],BRF_TIPO_SERV[TIPOS DE SERV.],0)),"")</f>
        <v>FRETE EXTRAS</v>
      </c>
      <c r="R687" s="1">
        <f>IFERROR(INDEX(BRF_MÊS_NOTA[NUN_MÊS],MATCH(BRF_Boleto_Notas[[#This Row],[MÊS_VENC]],BRF_MÊS_NOTA[MÊS],0)),"")</f>
        <v>6</v>
      </c>
      <c r="S687" s="1" t="str">
        <f>IF(BRF_Boleto_Notas[[#This Row],[PAGO DIA]]="","",TEXT(BRF_Boleto_Notas[[#This Row],[PAGO DIA]],"AAAA"))</f>
        <v>2022</v>
      </c>
      <c r="T687" s="1" t="str">
        <f>UPPER(TEXT(BRF_Boleto_Notas[[#This Row],[PAGO DIA]],"MMM"))</f>
        <v>JUN</v>
      </c>
    </row>
    <row r="688" spans="1:20" x14ac:dyDescent="0.2">
      <c r="A688" s="3">
        <v>44720</v>
      </c>
      <c r="B688" s="1" t="s">
        <v>1534</v>
      </c>
      <c r="C688" s="1" t="s">
        <v>2055</v>
      </c>
      <c r="D688" s="1" t="s">
        <v>1531</v>
      </c>
      <c r="E688" s="1" t="s">
        <v>85</v>
      </c>
      <c r="F688" s="3">
        <v>44741</v>
      </c>
      <c r="G688" s="1" t="s">
        <v>2165</v>
      </c>
      <c r="H688" s="1">
        <v>779</v>
      </c>
      <c r="I688" s="4">
        <v>500</v>
      </c>
      <c r="J688" s="1" t="s">
        <v>224</v>
      </c>
      <c r="K688" s="3">
        <v>44741</v>
      </c>
      <c r="L688" s="1" t="s">
        <v>1338</v>
      </c>
      <c r="M688" s="1" t="str">
        <f>TEXT(BRF_Boleto_Notas[[#This Row],[DATA ]],"AAAA")</f>
        <v>2022</v>
      </c>
      <c r="N688" s="1" t="str">
        <f>UPPER(TEXT(BRF_Boleto_Notas[[#This Row],[DATA ]],"MMM"))</f>
        <v>JUN</v>
      </c>
      <c r="O688" s="1" t="str">
        <f>TEXT(BRF_Boleto_Notas[[#This Row],[DATA VENCIMENTO]],"AAAA")</f>
        <v>2022</v>
      </c>
      <c r="P688" s="1" t="str">
        <f>UPPER(TEXT(BRF_Boleto_Notas[[#This Row],[DATA VENCIMENTO]],"MMM"))</f>
        <v>JUN</v>
      </c>
      <c r="Q688" s="1" t="str">
        <f>IFERROR(INDEX(BRF_TIPO_SERV[DESCRIÇAO],MATCH(BRF_Boleto_Notas[[#This Row],[CAT]],BRF_TIPO_SERV[TIPOS DE SERV.],0)),"")</f>
        <v>FRETE EXTRAS</v>
      </c>
      <c r="R688" s="1">
        <f>IFERROR(INDEX(BRF_MÊS_NOTA[NUN_MÊS],MATCH(BRF_Boleto_Notas[[#This Row],[MÊS_VENC]],BRF_MÊS_NOTA[MÊS],0)),"")</f>
        <v>6</v>
      </c>
      <c r="S688" s="1" t="str">
        <f>IF(BRF_Boleto_Notas[[#This Row],[PAGO DIA]]="","",TEXT(BRF_Boleto_Notas[[#This Row],[PAGO DIA]],"AAAA"))</f>
        <v>2022</v>
      </c>
      <c r="T688" s="1" t="str">
        <f>UPPER(TEXT(BRF_Boleto_Notas[[#This Row],[PAGO DIA]],"MMM"))</f>
        <v>JUN</v>
      </c>
    </row>
    <row r="689" spans="1:20" x14ac:dyDescent="0.2">
      <c r="A689" s="3">
        <v>44720</v>
      </c>
      <c r="B689" s="1" t="s">
        <v>1534</v>
      </c>
      <c r="C689" s="1" t="s">
        <v>1988</v>
      </c>
      <c r="D689" s="1" t="s">
        <v>1531</v>
      </c>
      <c r="E689" s="1" t="s">
        <v>85</v>
      </c>
      <c r="F689" s="3">
        <v>44741</v>
      </c>
      <c r="G689" s="1" t="s">
        <v>2166</v>
      </c>
      <c r="H689" s="1">
        <v>780</v>
      </c>
      <c r="I689" s="4">
        <v>800</v>
      </c>
      <c r="J689" s="1" t="s">
        <v>224</v>
      </c>
      <c r="K689" s="3">
        <v>44741</v>
      </c>
      <c r="L689" s="1" t="s">
        <v>1338</v>
      </c>
      <c r="M689" s="1" t="str">
        <f>TEXT(BRF_Boleto_Notas[[#This Row],[DATA ]],"AAAA")</f>
        <v>2022</v>
      </c>
      <c r="N689" s="1" t="str">
        <f>UPPER(TEXT(BRF_Boleto_Notas[[#This Row],[DATA ]],"MMM"))</f>
        <v>JUN</v>
      </c>
      <c r="O689" s="1" t="str">
        <f>TEXT(BRF_Boleto_Notas[[#This Row],[DATA VENCIMENTO]],"AAAA")</f>
        <v>2022</v>
      </c>
      <c r="P689" s="1" t="str">
        <f>UPPER(TEXT(BRF_Boleto_Notas[[#This Row],[DATA VENCIMENTO]],"MMM"))</f>
        <v>JUN</v>
      </c>
      <c r="Q689" s="1" t="str">
        <f>IFERROR(INDEX(BRF_TIPO_SERV[DESCRIÇAO],MATCH(BRF_Boleto_Notas[[#This Row],[CAT]],BRF_TIPO_SERV[TIPOS DE SERV.],0)),"")</f>
        <v>FRETE EXTRAS</v>
      </c>
      <c r="R689" s="1">
        <f>IFERROR(INDEX(BRF_MÊS_NOTA[NUN_MÊS],MATCH(BRF_Boleto_Notas[[#This Row],[MÊS_VENC]],BRF_MÊS_NOTA[MÊS],0)),"")</f>
        <v>6</v>
      </c>
      <c r="S689" s="1" t="str">
        <f>IF(BRF_Boleto_Notas[[#This Row],[PAGO DIA]]="","",TEXT(BRF_Boleto_Notas[[#This Row],[PAGO DIA]],"AAAA"))</f>
        <v>2022</v>
      </c>
      <c r="T689" s="1" t="str">
        <f>UPPER(TEXT(BRF_Boleto_Notas[[#This Row],[PAGO DIA]],"MMM"))</f>
        <v>JUN</v>
      </c>
    </row>
    <row r="690" spans="1:20" x14ac:dyDescent="0.2">
      <c r="A690" s="3">
        <v>44720</v>
      </c>
      <c r="B690" s="1" t="s">
        <v>1534</v>
      </c>
      <c r="C690" s="1" t="s">
        <v>2167</v>
      </c>
      <c r="D690" s="1" t="s">
        <v>1531</v>
      </c>
      <c r="E690" s="1" t="s">
        <v>85</v>
      </c>
      <c r="F690" s="3">
        <v>44741</v>
      </c>
      <c r="G690" s="1" t="s">
        <v>2168</v>
      </c>
      <c r="H690" s="1">
        <v>781</v>
      </c>
      <c r="I690" s="4">
        <v>1980</v>
      </c>
      <c r="J690" s="1" t="s">
        <v>224</v>
      </c>
      <c r="K690" s="3">
        <v>44741</v>
      </c>
      <c r="L690" s="1" t="s">
        <v>1338</v>
      </c>
      <c r="M690" s="1" t="str">
        <f>TEXT(BRF_Boleto_Notas[[#This Row],[DATA ]],"AAAA")</f>
        <v>2022</v>
      </c>
      <c r="N690" s="1" t="str">
        <f>UPPER(TEXT(BRF_Boleto_Notas[[#This Row],[DATA ]],"MMM"))</f>
        <v>JUN</v>
      </c>
      <c r="O690" s="1" t="str">
        <f>TEXT(BRF_Boleto_Notas[[#This Row],[DATA VENCIMENTO]],"AAAA")</f>
        <v>2022</v>
      </c>
      <c r="P690" s="1" t="str">
        <f>UPPER(TEXT(BRF_Boleto_Notas[[#This Row],[DATA VENCIMENTO]],"MMM"))</f>
        <v>JUN</v>
      </c>
      <c r="Q690" s="1" t="str">
        <f>IFERROR(INDEX(BRF_TIPO_SERV[DESCRIÇAO],MATCH(BRF_Boleto_Notas[[#This Row],[CAT]],BRF_TIPO_SERV[TIPOS DE SERV.],0)),"")</f>
        <v>FRETE EXTRAS</v>
      </c>
      <c r="R690" s="1">
        <f>IFERROR(INDEX(BRF_MÊS_NOTA[NUN_MÊS],MATCH(BRF_Boleto_Notas[[#This Row],[MÊS_VENC]],BRF_MÊS_NOTA[MÊS],0)),"")</f>
        <v>6</v>
      </c>
      <c r="S690" s="1" t="str">
        <f>IF(BRF_Boleto_Notas[[#This Row],[PAGO DIA]]="","",TEXT(BRF_Boleto_Notas[[#This Row],[PAGO DIA]],"AAAA"))</f>
        <v>2022</v>
      </c>
      <c r="T690" s="1" t="str">
        <f>UPPER(TEXT(BRF_Boleto_Notas[[#This Row],[PAGO DIA]],"MMM"))</f>
        <v>JUN</v>
      </c>
    </row>
    <row r="691" spans="1:20" x14ac:dyDescent="0.2">
      <c r="A691" s="3">
        <v>44720</v>
      </c>
      <c r="B691" s="1" t="s">
        <v>1534</v>
      </c>
      <c r="C691" s="1" t="s">
        <v>2169</v>
      </c>
      <c r="D691" s="1" t="s">
        <v>1531</v>
      </c>
      <c r="E691" s="1" t="s">
        <v>85</v>
      </c>
      <c r="F691" s="3">
        <v>44741</v>
      </c>
      <c r="G691" s="1" t="s">
        <v>2170</v>
      </c>
      <c r="H691" s="1">
        <v>782</v>
      </c>
      <c r="I691" s="4">
        <v>1540</v>
      </c>
      <c r="J691" s="1" t="s">
        <v>224</v>
      </c>
      <c r="K691" s="3">
        <v>44741</v>
      </c>
      <c r="L691" s="1" t="s">
        <v>1338</v>
      </c>
      <c r="M691" s="1" t="str">
        <f>TEXT(BRF_Boleto_Notas[[#This Row],[DATA ]],"AAAA")</f>
        <v>2022</v>
      </c>
      <c r="N691" s="1" t="str">
        <f>UPPER(TEXT(BRF_Boleto_Notas[[#This Row],[DATA ]],"MMM"))</f>
        <v>JUN</v>
      </c>
      <c r="O691" s="1" t="str">
        <f>TEXT(BRF_Boleto_Notas[[#This Row],[DATA VENCIMENTO]],"AAAA")</f>
        <v>2022</v>
      </c>
      <c r="P691" s="1" t="str">
        <f>UPPER(TEXT(BRF_Boleto_Notas[[#This Row],[DATA VENCIMENTO]],"MMM"))</f>
        <v>JUN</v>
      </c>
      <c r="Q691" s="1" t="str">
        <f>IFERROR(INDEX(BRF_TIPO_SERV[DESCRIÇAO],MATCH(BRF_Boleto_Notas[[#This Row],[CAT]],BRF_TIPO_SERV[TIPOS DE SERV.],0)),"")</f>
        <v>FRETE EXTRAS</v>
      </c>
      <c r="R691" s="1">
        <f>IFERROR(INDEX(BRF_MÊS_NOTA[NUN_MÊS],MATCH(BRF_Boleto_Notas[[#This Row],[MÊS_VENC]],BRF_MÊS_NOTA[MÊS],0)),"")</f>
        <v>6</v>
      </c>
      <c r="S691" s="1" t="str">
        <f>IF(BRF_Boleto_Notas[[#This Row],[PAGO DIA]]="","",TEXT(BRF_Boleto_Notas[[#This Row],[PAGO DIA]],"AAAA"))</f>
        <v>2022</v>
      </c>
      <c r="T691" s="1" t="str">
        <f>UPPER(TEXT(BRF_Boleto_Notas[[#This Row],[PAGO DIA]],"MMM"))</f>
        <v>JUN</v>
      </c>
    </row>
    <row r="692" spans="1:20" x14ac:dyDescent="0.2">
      <c r="A692" s="3">
        <v>44720</v>
      </c>
      <c r="B692" s="1" t="s">
        <v>1534</v>
      </c>
      <c r="C692" s="1" t="s">
        <v>2169</v>
      </c>
      <c r="D692" s="1" t="s">
        <v>1531</v>
      </c>
      <c r="E692" s="1" t="s">
        <v>85</v>
      </c>
      <c r="F692" s="3">
        <v>44741</v>
      </c>
      <c r="G692" s="1" t="s">
        <v>2171</v>
      </c>
      <c r="H692" s="1">
        <v>783</v>
      </c>
      <c r="I692" s="4">
        <v>1540</v>
      </c>
      <c r="J692" s="1" t="s">
        <v>224</v>
      </c>
      <c r="K692" s="3">
        <v>44741</v>
      </c>
      <c r="L692" s="1" t="s">
        <v>1338</v>
      </c>
      <c r="M692" s="1" t="str">
        <f>TEXT(BRF_Boleto_Notas[[#This Row],[DATA ]],"AAAA")</f>
        <v>2022</v>
      </c>
      <c r="N692" s="1" t="str">
        <f>UPPER(TEXT(BRF_Boleto_Notas[[#This Row],[DATA ]],"MMM"))</f>
        <v>JUN</v>
      </c>
      <c r="O692" s="1" t="str">
        <f>TEXT(BRF_Boleto_Notas[[#This Row],[DATA VENCIMENTO]],"AAAA")</f>
        <v>2022</v>
      </c>
      <c r="P692" s="1" t="str">
        <f>UPPER(TEXT(BRF_Boleto_Notas[[#This Row],[DATA VENCIMENTO]],"MMM"))</f>
        <v>JUN</v>
      </c>
      <c r="Q692" s="1" t="str">
        <f>IFERROR(INDEX(BRF_TIPO_SERV[DESCRIÇAO],MATCH(BRF_Boleto_Notas[[#This Row],[CAT]],BRF_TIPO_SERV[TIPOS DE SERV.],0)),"")</f>
        <v>FRETE EXTRAS</v>
      </c>
      <c r="R692" s="1">
        <f>IFERROR(INDEX(BRF_MÊS_NOTA[NUN_MÊS],MATCH(BRF_Boleto_Notas[[#This Row],[MÊS_VENC]],BRF_MÊS_NOTA[MÊS],0)),"")</f>
        <v>6</v>
      </c>
      <c r="S692" s="1" t="str">
        <f>IF(BRF_Boleto_Notas[[#This Row],[PAGO DIA]]="","",TEXT(BRF_Boleto_Notas[[#This Row],[PAGO DIA]],"AAAA"))</f>
        <v>2022</v>
      </c>
      <c r="T692" s="1" t="str">
        <f>UPPER(TEXT(BRF_Boleto_Notas[[#This Row],[PAGO DIA]],"MMM"))</f>
        <v>JUN</v>
      </c>
    </row>
    <row r="693" spans="1:20" x14ac:dyDescent="0.2">
      <c r="A693" s="3">
        <v>44720</v>
      </c>
      <c r="B693" s="1" t="s">
        <v>1534</v>
      </c>
      <c r="C693" s="1" t="s">
        <v>2169</v>
      </c>
      <c r="D693" s="1" t="s">
        <v>1531</v>
      </c>
      <c r="E693" s="1" t="s">
        <v>85</v>
      </c>
      <c r="F693" s="3">
        <v>44741</v>
      </c>
      <c r="G693" s="1" t="s">
        <v>2172</v>
      </c>
      <c r="H693" s="1">
        <v>784</v>
      </c>
      <c r="I693" s="4">
        <v>1540</v>
      </c>
      <c r="J693" s="1" t="s">
        <v>224</v>
      </c>
      <c r="K693" s="3">
        <v>44741</v>
      </c>
      <c r="L693" s="1" t="s">
        <v>1338</v>
      </c>
      <c r="M693" s="1" t="str">
        <f>TEXT(BRF_Boleto_Notas[[#This Row],[DATA ]],"AAAA")</f>
        <v>2022</v>
      </c>
      <c r="N693" s="1" t="str">
        <f>UPPER(TEXT(BRF_Boleto_Notas[[#This Row],[DATA ]],"MMM"))</f>
        <v>JUN</v>
      </c>
      <c r="O693" s="1" t="str">
        <f>TEXT(BRF_Boleto_Notas[[#This Row],[DATA VENCIMENTO]],"AAAA")</f>
        <v>2022</v>
      </c>
      <c r="P693" s="1" t="str">
        <f>UPPER(TEXT(BRF_Boleto_Notas[[#This Row],[DATA VENCIMENTO]],"MMM"))</f>
        <v>JUN</v>
      </c>
      <c r="Q693" s="1" t="str">
        <f>IFERROR(INDEX(BRF_TIPO_SERV[DESCRIÇAO],MATCH(BRF_Boleto_Notas[[#This Row],[CAT]],BRF_TIPO_SERV[TIPOS DE SERV.],0)),"")</f>
        <v>FRETE EXTRAS</v>
      </c>
      <c r="R693" s="1">
        <f>IFERROR(INDEX(BRF_MÊS_NOTA[NUN_MÊS],MATCH(BRF_Boleto_Notas[[#This Row],[MÊS_VENC]],BRF_MÊS_NOTA[MÊS],0)),"")</f>
        <v>6</v>
      </c>
      <c r="S693" s="1" t="str">
        <f>IF(BRF_Boleto_Notas[[#This Row],[PAGO DIA]]="","",TEXT(BRF_Boleto_Notas[[#This Row],[PAGO DIA]],"AAAA"))</f>
        <v>2022</v>
      </c>
      <c r="T693" s="1" t="str">
        <f>UPPER(TEXT(BRF_Boleto_Notas[[#This Row],[PAGO DIA]],"MMM"))</f>
        <v>JUN</v>
      </c>
    </row>
    <row r="694" spans="1:20" x14ac:dyDescent="0.2">
      <c r="A694" s="3">
        <v>44720</v>
      </c>
      <c r="B694" s="1" t="s">
        <v>1534</v>
      </c>
      <c r="C694" s="1" t="s">
        <v>2160</v>
      </c>
      <c r="D694" s="1" t="s">
        <v>1531</v>
      </c>
      <c r="E694" s="1" t="s">
        <v>85</v>
      </c>
      <c r="F694" s="3">
        <v>44741</v>
      </c>
      <c r="G694" s="1" t="s">
        <v>2173</v>
      </c>
      <c r="H694" s="1">
        <v>785</v>
      </c>
      <c r="I694" s="4">
        <v>1100</v>
      </c>
      <c r="J694" s="1" t="s">
        <v>224</v>
      </c>
      <c r="K694" s="3">
        <v>44741</v>
      </c>
      <c r="L694" s="1" t="s">
        <v>1338</v>
      </c>
      <c r="M694" s="1" t="str">
        <f>TEXT(BRF_Boleto_Notas[[#This Row],[DATA ]],"AAAA")</f>
        <v>2022</v>
      </c>
      <c r="N694" s="1" t="str">
        <f>UPPER(TEXT(BRF_Boleto_Notas[[#This Row],[DATA ]],"MMM"))</f>
        <v>JUN</v>
      </c>
      <c r="O694" s="1" t="str">
        <f>TEXT(BRF_Boleto_Notas[[#This Row],[DATA VENCIMENTO]],"AAAA")</f>
        <v>2022</v>
      </c>
      <c r="P694" s="1" t="str">
        <f>UPPER(TEXT(BRF_Boleto_Notas[[#This Row],[DATA VENCIMENTO]],"MMM"))</f>
        <v>JUN</v>
      </c>
      <c r="Q694" s="1" t="str">
        <f>IFERROR(INDEX(BRF_TIPO_SERV[DESCRIÇAO],MATCH(BRF_Boleto_Notas[[#This Row],[CAT]],BRF_TIPO_SERV[TIPOS DE SERV.],0)),"")</f>
        <v>FRETE EXTRAS</v>
      </c>
      <c r="R694" s="1">
        <f>IFERROR(INDEX(BRF_MÊS_NOTA[NUN_MÊS],MATCH(BRF_Boleto_Notas[[#This Row],[MÊS_VENC]],BRF_MÊS_NOTA[MÊS],0)),"")</f>
        <v>6</v>
      </c>
      <c r="S694" s="1" t="str">
        <f>IF(BRF_Boleto_Notas[[#This Row],[PAGO DIA]]="","",TEXT(BRF_Boleto_Notas[[#This Row],[PAGO DIA]],"AAAA"))</f>
        <v>2022</v>
      </c>
      <c r="T694" s="1" t="str">
        <f>UPPER(TEXT(BRF_Boleto_Notas[[#This Row],[PAGO DIA]],"MMM"))</f>
        <v>JUN</v>
      </c>
    </row>
    <row r="695" spans="1:20" x14ac:dyDescent="0.2">
      <c r="A695" s="3">
        <v>44721</v>
      </c>
      <c r="B695" s="1" t="s">
        <v>1534</v>
      </c>
      <c r="C695" s="1" t="s">
        <v>2174</v>
      </c>
      <c r="D695" s="1" t="s">
        <v>1531</v>
      </c>
      <c r="E695" s="1" t="s">
        <v>85</v>
      </c>
      <c r="F695" s="3">
        <v>44741</v>
      </c>
      <c r="G695" s="1" t="s">
        <v>2175</v>
      </c>
      <c r="H695" s="1">
        <v>786</v>
      </c>
      <c r="I695" s="4">
        <v>1320</v>
      </c>
      <c r="J695" s="1" t="s">
        <v>224</v>
      </c>
      <c r="K695" s="3">
        <v>44741</v>
      </c>
      <c r="L695" s="1" t="s">
        <v>1338</v>
      </c>
      <c r="M695" s="1" t="str">
        <f>TEXT(BRF_Boleto_Notas[[#This Row],[DATA ]],"AAAA")</f>
        <v>2022</v>
      </c>
      <c r="N695" s="1" t="str">
        <f>UPPER(TEXT(BRF_Boleto_Notas[[#This Row],[DATA ]],"MMM"))</f>
        <v>JUN</v>
      </c>
      <c r="O695" s="1" t="str">
        <f>TEXT(BRF_Boleto_Notas[[#This Row],[DATA VENCIMENTO]],"AAAA")</f>
        <v>2022</v>
      </c>
      <c r="P695" s="1" t="str">
        <f>UPPER(TEXT(BRF_Boleto_Notas[[#This Row],[DATA VENCIMENTO]],"MMM"))</f>
        <v>JUN</v>
      </c>
      <c r="Q695" s="1" t="str">
        <f>IFERROR(INDEX(BRF_TIPO_SERV[DESCRIÇAO],MATCH(BRF_Boleto_Notas[[#This Row],[CAT]],BRF_TIPO_SERV[TIPOS DE SERV.],0)),"")</f>
        <v>FRETE EXTRAS</v>
      </c>
      <c r="R695" s="1">
        <f>IFERROR(INDEX(BRF_MÊS_NOTA[NUN_MÊS],MATCH(BRF_Boleto_Notas[[#This Row],[MÊS_VENC]],BRF_MÊS_NOTA[MÊS],0)),"")</f>
        <v>6</v>
      </c>
      <c r="S695" s="1" t="str">
        <f>IF(BRF_Boleto_Notas[[#This Row],[PAGO DIA]]="","",TEXT(BRF_Boleto_Notas[[#This Row],[PAGO DIA]],"AAAA"))</f>
        <v>2022</v>
      </c>
      <c r="T695" s="1" t="str">
        <f>UPPER(TEXT(BRF_Boleto_Notas[[#This Row],[PAGO DIA]],"MMM"))</f>
        <v>JUN</v>
      </c>
    </row>
    <row r="696" spans="1:20" x14ac:dyDescent="0.2">
      <c r="A696" s="3">
        <v>44721</v>
      </c>
      <c r="B696" s="1" t="s">
        <v>1534</v>
      </c>
      <c r="C696" s="1" t="s">
        <v>2160</v>
      </c>
      <c r="D696" s="1" t="s">
        <v>1531</v>
      </c>
      <c r="E696" s="1" t="s">
        <v>85</v>
      </c>
      <c r="F696" s="3">
        <v>44741</v>
      </c>
      <c r="G696" s="1" t="s">
        <v>2176</v>
      </c>
      <c r="H696" s="1">
        <v>787</v>
      </c>
      <c r="I696" s="4">
        <v>1100</v>
      </c>
      <c r="J696" s="1" t="s">
        <v>224</v>
      </c>
      <c r="K696" s="3">
        <v>44741</v>
      </c>
      <c r="L696" s="1" t="s">
        <v>1338</v>
      </c>
      <c r="M696" s="1" t="str">
        <f>TEXT(BRF_Boleto_Notas[[#This Row],[DATA ]],"AAAA")</f>
        <v>2022</v>
      </c>
      <c r="N696" s="1" t="str">
        <f>UPPER(TEXT(BRF_Boleto_Notas[[#This Row],[DATA ]],"MMM"))</f>
        <v>JUN</v>
      </c>
      <c r="O696" s="1" t="str">
        <f>TEXT(BRF_Boleto_Notas[[#This Row],[DATA VENCIMENTO]],"AAAA")</f>
        <v>2022</v>
      </c>
      <c r="P696" s="1" t="str">
        <f>UPPER(TEXT(BRF_Boleto_Notas[[#This Row],[DATA VENCIMENTO]],"MMM"))</f>
        <v>JUN</v>
      </c>
      <c r="Q696" s="1" t="str">
        <f>IFERROR(INDEX(BRF_TIPO_SERV[DESCRIÇAO],MATCH(BRF_Boleto_Notas[[#This Row],[CAT]],BRF_TIPO_SERV[TIPOS DE SERV.],0)),"")</f>
        <v>FRETE EXTRAS</v>
      </c>
      <c r="R696" s="1">
        <f>IFERROR(INDEX(BRF_MÊS_NOTA[NUN_MÊS],MATCH(BRF_Boleto_Notas[[#This Row],[MÊS_VENC]],BRF_MÊS_NOTA[MÊS],0)),"")</f>
        <v>6</v>
      </c>
      <c r="S696" s="1" t="str">
        <f>IF(BRF_Boleto_Notas[[#This Row],[PAGO DIA]]="","",TEXT(BRF_Boleto_Notas[[#This Row],[PAGO DIA]],"AAAA"))</f>
        <v>2022</v>
      </c>
      <c r="T696" s="1" t="str">
        <f>UPPER(TEXT(BRF_Boleto_Notas[[#This Row],[PAGO DIA]],"MMM"))</f>
        <v>JUN</v>
      </c>
    </row>
    <row r="697" spans="1:20" x14ac:dyDescent="0.2">
      <c r="A697" s="3">
        <v>44721</v>
      </c>
      <c r="B697" s="1" t="s">
        <v>1534</v>
      </c>
      <c r="C697" s="1" t="s">
        <v>2174</v>
      </c>
      <c r="D697" s="1" t="s">
        <v>1531</v>
      </c>
      <c r="E697" s="1" t="s">
        <v>85</v>
      </c>
      <c r="F697" s="3">
        <v>44741</v>
      </c>
      <c r="G697" s="1" t="s">
        <v>2177</v>
      </c>
      <c r="H697" s="1">
        <v>788</v>
      </c>
      <c r="I697" s="4">
        <v>1320</v>
      </c>
      <c r="J697" s="1" t="s">
        <v>224</v>
      </c>
      <c r="K697" s="3">
        <v>44741</v>
      </c>
      <c r="L697" s="1" t="s">
        <v>1338</v>
      </c>
      <c r="M697" s="1" t="str">
        <f>TEXT(BRF_Boleto_Notas[[#This Row],[DATA ]],"AAAA")</f>
        <v>2022</v>
      </c>
      <c r="N697" s="1" t="str">
        <f>UPPER(TEXT(BRF_Boleto_Notas[[#This Row],[DATA ]],"MMM"))</f>
        <v>JUN</v>
      </c>
      <c r="O697" s="1" t="str">
        <f>TEXT(BRF_Boleto_Notas[[#This Row],[DATA VENCIMENTO]],"AAAA")</f>
        <v>2022</v>
      </c>
      <c r="P697" s="1" t="str">
        <f>UPPER(TEXT(BRF_Boleto_Notas[[#This Row],[DATA VENCIMENTO]],"MMM"))</f>
        <v>JUN</v>
      </c>
      <c r="Q697" s="1" t="str">
        <f>IFERROR(INDEX(BRF_TIPO_SERV[DESCRIÇAO],MATCH(BRF_Boleto_Notas[[#This Row],[CAT]],BRF_TIPO_SERV[TIPOS DE SERV.],0)),"")</f>
        <v>FRETE EXTRAS</v>
      </c>
      <c r="R697" s="1">
        <f>IFERROR(INDEX(BRF_MÊS_NOTA[NUN_MÊS],MATCH(BRF_Boleto_Notas[[#This Row],[MÊS_VENC]],BRF_MÊS_NOTA[MÊS],0)),"")</f>
        <v>6</v>
      </c>
      <c r="S697" s="1" t="str">
        <f>IF(BRF_Boleto_Notas[[#This Row],[PAGO DIA]]="","",TEXT(BRF_Boleto_Notas[[#This Row],[PAGO DIA]],"AAAA"))</f>
        <v>2022</v>
      </c>
      <c r="T697" s="1" t="str">
        <f>UPPER(TEXT(BRF_Boleto_Notas[[#This Row],[PAGO DIA]],"MMM"))</f>
        <v>JUN</v>
      </c>
    </row>
    <row r="698" spans="1:20" x14ac:dyDescent="0.2">
      <c r="A698" s="3">
        <v>44723</v>
      </c>
      <c r="B698" s="1" t="s">
        <v>1534</v>
      </c>
      <c r="C698" s="1" t="s">
        <v>2178</v>
      </c>
      <c r="D698" s="1" t="s">
        <v>1531</v>
      </c>
      <c r="E698" s="1" t="s">
        <v>85</v>
      </c>
      <c r="F698" s="3">
        <v>44746</v>
      </c>
      <c r="G698" s="1" t="s">
        <v>2179</v>
      </c>
      <c r="H698" s="1">
        <v>789</v>
      </c>
      <c r="I698" s="4">
        <v>440</v>
      </c>
      <c r="J698" s="1" t="s">
        <v>224</v>
      </c>
      <c r="K698" s="3">
        <v>44746</v>
      </c>
      <c r="L698" s="1" t="s">
        <v>1338</v>
      </c>
      <c r="M698" s="1" t="str">
        <f>TEXT(BRF_Boleto_Notas[[#This Row],[DATA ]],"AAAA")</f>
        <v>2022</v>
      </c>
      <c r="N698" s="1" t="str">
        <f>UPPER(TEXT(BRF_Boleto_Notas[[#This Row],[DATA ]],"MMM"))</f>
        <v>JUN</v>
      </c>
      <c r="O698" s="1" t="str">
        <f>TEXT(BRF_Boleto_Notas[[#This Row],[DATA VENCIMENTO]],"AAAA")</f>
        <v>2022</v>
      </c>
      <c r="P698" s="1" t="str">
        <f>UPPER(TEXT(BRF_Boleto_Notas[[#This Row],[DATA VENCIMENTO]],"MMM"))</f>
        <v>JUL</v>
      </c>
      <c r="Q698" s="1" t="str">
        <f>IFERROR(INDEX(BRF_TIPO_SERV[DESCRIÇAO],MATCH(BRF_Boleto_Notas[[#This Row],[CAT]],BRF_TIPO_SERV[TIPOS DE SERV.],0)),"")</f>
        <v>FRETE EXTRAS</v>
      </c>
      <c r="R698" s="1">
        <f>IFERROR(INDEX(BRF_MÊS_NOTA[NUN_MÊS],MATCH(BRF_Boleto_Notas[[#This Row],[MÊS_VENC]],BRF_MÊS_NOTA[MÊS],0)),"")</f>
        <v>7</v>
      </c>
      <c r="S698" s="1" t="str">
        <f>IF(BRF_Boleto_Notas[[#This Row],[PAGO DIA]]="","",TEXT(BRF_Boleto_Notas[[#This Row],[PAGO DIA]],"AAAA"))</f>
        <v>2022</v>
      </c>
      <c r="T698" s="1" t="str">
        <f>UPPER(TEXT(BRF_Boleto_Notas[[#This Row],[PAGO DIA]],"MMM"))</f>
        <v>JUL</v>
      </c>
    </row>
    <row r="699" spans="1:20" x14ac:dyDescent="0.2">
      <c r="A699" s="3">
        <v>44723</v>
      </c>
      <c r="B699" s="1" t="s">
        <v>1534</v>
      </c>
      <c r="C699" s="1" t="s">
        <v>2055</v>
      </c>
      <c r="D699" s="1" t="s">
        <v>1531</v>
      </c>
      <c r="E699" s="1" t="s">
        <v>85</v>
      </c>
      <c r="F699" s="3">
        <v>44746</v>
      </c>
      <c r="G699" s="1" t="s">
        <v>2180</v>
      </c>
      <c r="H699" s="1">
        <v>790</v>
      </c>
      <c r="I699" s="4">
        <v>500</v>
      </c>
      <c r="J699" s="1" t="s">
        <v>224</v>
      </c>
      <c r="K699" s="3">
        <v>44746</v>
      </c>
      <c r="L699" s="1" t="s">
        <v>1338</v>
      </c>
      <c r="M699" s="1" t="str">
        <f>TEXT(BRF_Boleto_Notas[[#This Row],[DATA ]],"AAAA")</f>
        <v>2022</v>
      </c>
      <c r="N699" s="1" t="str">
        <f>UPPER(TEXT(BRF_Boleto_Notas[[#This Row],[DATA ]],"MMM"))</f>
        <v>JUN</v>
      </c>
      <c r="O699" s="1" t="str">
        <f>TEXT(BRF_Boleto_Notas[[#This Row],[DATA VENCIMENTO]],"AAAA")</f>
        <v>2022</v>
      </c>
      <c r="P699" s="1" t="str">
        <f>UPPER(TEXT(BRF_Boleto_Notas[[#This Row],[DATA VENCIMENTO]],"MMM"))</f>
        <v>JUL</v>
      </c>
      <c r="Q699" s="1" t="str">
        <f>IFERROR(INDEX(BRF_TIPO_SERV[DESCRIÇAO],MATCH(BRF_Boleto_Notas[[#This Row],[CAT]],BRF_TIPO_SERV[TIPOS DE SERV.],0)),"")</f>
        <v>FRETE EXTRAS</v>
      </c>
      <c r="R699" s="1">
        <f>IFERROR(INDEX(BRF_MÊS_NOTA[NUN_MÊS],MATCH(BRF_Boleto_Notas[[#This Row],[MÊS_VENC]],BRF_MÊS_NOTA[MÊS],0)),"")</f>
        <v>7</v>
      </c>
      <c r="S699" s="1" t="str">
        <f>IF(BRF_Boleto_Notas[[#This Row],[PAGO DIA]]="","",TEXT(BRF_Boleto_Notas[[#This Row],[PAGO DIA]],"AAAA"))</f>
        <v>2022</v>
      </c>
      <c r="T699" s="1" t="str">
        <f>UPPER(TEXT(BRF_Boleto_Notas[[#This Row],[PAGO DIA]],"MMM"))</f>
        <v>JUL</v>
      </c>
    </row>
    <row r="700" spans="1:20" x14ac:dyDescent="0.2">
      <c r="A700" s="3">
        <v>44723</v>
      </c>
      <c r="B700" s="1" t="s">
        <v>1534</v>
      </c>
      <c r="C700" s="1" t="s">
        <v>2181</v>
      </c>
      <c r="D700" s="1" t="s">
        <v>1531</v>
      </c>
      <c r="E700" s="1" t="s">
        <v>85</v>
      </c>
      <c r="F700" s="3">
        <v>44746</v>
      </c>
      <c r="G700" s="1" t="s">
        <v>2182</v>
      </c>
      <c r="H700" s="1">
        <v>791</v>
      </c>
      <c r="I700" s="4">
        <v>880</v>
      </c>
      <c r="J700" s="1" t="s">
        <v>224</v>
      </c>
      <c r="K700" s="3">
        <v>44746</v>
      </c>
      <c r="L700" s="1" t="s">
        <v>1338</v>
      </c>
      <c r="M700" s="1" t="str">
        <f>TEXT(BRF_Boleto_Notas[[#This Row],[DATA ]],"AAAA")</f>
        <v>2022</v>
      </c>
      <c r="N700" s="1" t="str">
        <f>UPPER(TEXT(BRF_Boleto_Notas[[#This Row],[DATA ]],"MMM"))</f>
        <v>JUN</v>
      </c>
      <c r="O700" s="1" t="str">
        <f>TEXT(BRF_Boleto_Notas[[#This Row],[DATA VENCIMENTO]],"AAAA")</f>
        <v>2022</v>
      </c>
      <c r="P700" s="1" t="str">
        <f>UPPER(TEXT(BRF_Boleto_Notas[[#This Row],[DATA VENCIMENTO]],"MMM"))</f>
        <v>JUL</v>
      </c>
      <c r="Q700" s="1" t="str">
        <f>IFERROR(INDEX(BRF_TIPO_SERV[DESCRIÇAO],MATCH(BRF_Boleto_Notas[[#This Row],[CAT]],BRF_TIPO_SERV[TIPOS DE SERV.],0)),"")</f>
        <v>FRETE EXTRAS</v>
      </c>
      <c r="R700" s="1">
        <f>IFERROR(INDEX(BRF_MÊS_NOTA[NUN_MÊS],MATCH(BRF_Boleto_Notas[[#This Row],[MÊS_VENC]],BRF_MÊS_NOTA[MÊS],0)),"")</f>
        <v>7</v>
      </c>
      <c r="S700" s="1" t="str">
        <f>IF(BRF_Boleto_Notas[[#This Row],[PAGO DIA]]="","",TEXT(BRF_Boleto_Notas[[#This Row],[PAGO DIA]],"AAAA"))</f>
        <v>2022</v>
      </c>
      <c r="T700" s="1" t="str">
        <f>UPPER(TEXT(BRF_Boleto_Notas[[#This Row],[PAGO DIA]],"MMM"))</f>
        <v>JUL</v>
      </c>
    </row>
    <row r="701" spans="1:20" x14ac:dyDescent="0.2">
      <c r="A701" s="3">
        <v>44723</v>
      </c>
      <c r="B701" s="1" t="s">
        <v>1534</v>
      </c>
      <c r="C701" s="1" t="s">
        <v>2160</v>
      </c>
      <c r="D701" s="1" t="s">
        <v>1531</v>
      </c>
      <c r="E701" s="1" t="s">
        <v>85</v>
      </c>
      <c r="F701" s="3">
        <v>44746</v>
      </c>
      <c r="G701" s="1" t="s">
        <v>2183</v>
      </c>
      <c r="H701" s="1">
        <v>792</v>
      </c>
      <c r="I701" s="4">
        <v>1100</v>
      </c>
      <c r="J701" s="1" t="s">
        <v>224</v>
      </c>
      <c r="K701" s="3">
        <v>44746</v>
      </c>
      <c r="L701" s="1" t="s">
        <v>1338</v>
      </c>
      <c r="M701" s="1" t="str">
        <f>TEXT(BRF_Boleto_Notas[[#This Row],[DATA ]],"AAAA")</f>
        <v>2022</v>
      </c>
      <c r="N701" s="1" t="str">
        <f>UPPER(TEXT(BRF_Boleto_Notas[[#This Row],[DATA ]],"MMM"))</f>
        <v>JUN</v>
      </c>
      <c r="O701" s="1" t="str">
        <f>TEXT(BRF_Boleto_Notas[[#This Row],[DATA VENCIMENTO]],"AAAA")</f>
        <v>2022</v>
      </c>
      <c r="P701" s="1" t="str">
        <f>UPPER(TEXT(BRF_Boleto_Notas[[#This Row],[DATA VENCIMENTO]],"MMM"))</f>
        <v>JUL</v>
      </c>
      <c r="Q701" s="1" t="str">
        <f>IFERROR(INDEX(BRF_TIPO_SERV[DESCRIÇAO],MATCH(BRF_Boleto_Notas[[#This Row],[CAT]],BRF_TIPO_SERV[TIPOS DE SERV.],0)),"")</f>
        <v>FRETE EXTRAS</v>
      </c>
      <c r="R701" s="1">
        <f>IFERROR(INDEX(BRF_MÊS_NOTA[NUN_MÊS],MATCH(BRF_Boleto_Notas[[#This Row],[MÊS_VENC]],BRF_MÊS_NOTA[MÊS],0)),"")</f>
        <v>7</v>
      </c>
      <c r="S701" s="1" t="str">
        <f>IF(BRF_Boleto_Notas[[#This Row],[PAGO DIA]]="","",TEXT(BRF_Boleto_Notas[[#This Row],[PAGO DIA]],"AAAA"))</f>
        <v>2022</v>
      </c>
      <c r="T701" s="1" t="str">
        <f>UPPER(TEXT(BRF_Boleto_Notas[[#This Row],[PAGO DIA]],"MMM"))</f>
        <v>JUL</v>
      </c>
    </row>
    <row r="702" spans="1:20" x14ac:dyDescent="0.2">
      <c r="A702" s="3">
        <v>44723</v>
      </c>
      <c r="B702" s="1" t="s">
        <v>1534</v>
      </c>
      <c r="C702" s="1" t="s">
        <v>2174</v>
      </c>
      <c r="D702" s="1" t="s">
        <v>1531</v>
      </c>
      <c r="E702" s="1" t="s">
        <v>85</v>
      </c>
      <c r="F702" s="3">
        <v>44746</v>
      </c>
      <c r="G702" s="1" t="s">
        <v>2184</v>
      </c>
      <c r="H702" s="1">
        <v>793</v>
      </c>
      <c r="I702" s="4">
        <v>1320</v>
      </c>
      <c r="J702" s="1" t="s">
        <v>224</v>
      </c>
      <c r="K702" s="3">
        <v>44746</v>
      </c>
      <c r="L702" s="1" t="s">
        <v>1338</v>
      </c>
      <c r="M702" s="1" t="str">
        <f>TEXT(BRF_Boleto_Notas[[#This Row],[DATA ]],"AAAA")</f>
        <v>2022</v>
      </c>
      <c r="N702" s="1" t="str">
        <f>UPPER(TEXT(BRF_Boleto_Notas[[#This Row],[DATA ]],"MMM"))</f>
        <v>JUN</v>
      </c>
      <c r="O702" s="1" t="str">
        <f>TEXT(BRF_Boleto_Notas[[#This Row],[DATA VENCIMENTO]],"AAAA")</f>
        <v>2022</v>
      </c>
      <c r="P702" s="1" t="str">
        <f>UPPER(TEXT(BRF_Boleto_Notas[[#This Row],[DATA VENCIMENTO]],"MMM"))</f>
        <v>JUL</v>
      </c>
      <c r="Q702" s="1" t="str">
        <f>IFERROR(INDEX(BRF_TIPO_SERV[DESCRIÇAO],MATCH(BRF_Boleto_Notas[[#This Row],[CAT]],BRF_TIPO_SERV[TIPOS DE SERV.],0)),"")</f>
        <v>FRETE EXTRAS</v>
      </c>
      <c r="R702" s="1">
        <f>IFERROR(INDEX(BRF_MÊS_NOTA[NUN_MÊS],MATCH(BRF_Boleto_Notas[[#This Row],[MÊS_VENC]],BRF_MÊS_NOTA[MÊS],0)),"")</f>
        <v>7</v>
      </c>
      <c r="S702" s="1" t="str">
        <f>IF(BRF_Boleto_Notas[[#This Row],[PAGO DIA]]="","",TEXT(BRF_Boleto_Notas[[#This Row],[PAGO DIA]],"AAAA"))</f>
        <v>2022</v>
      </c>
      <c r="T702" s="1" t="str">
        <f>UPPER(TEXT(BRF_Boleto_Notas[[#This Row],[PAGO DIA]],"MMM"))</f>
        <v>JUL</v>
      </c>
    </row>
    <row r="703" spans="1:20" x14ac:dyDescent="0.2">
      <c r="A703" s="3">
        <v>44723</v>
      </c>
      <c r="B703" s="1" t="s">
        <v>1534</v>
      </c>
      <c r="C703" s="1" t="s">
        <v>2174</v>
      </c>
      <c r="D703" s="1" t="s">
        <v>1531</v>
      </c>
      <c r="E703" s="1" t="s">
        <v>85</v>
      </c>
      <c r="F703" s="3">
        <v>44746</v>
      </c>
      <c r="G703" s="1" t="s">
        <v>2185</v>
      </c>
      <c r="H703" s="1">
        <v>794</v>
      </c>
      <c r="I703" s="4">
        <v>1320</v>
      </c>
      <c r="J703" s="1" t="s">
        <v>224</v>
      </c>
      <c r="K703" s="3">
        <v>44746</v>
      </c>
      <c r="L703" s="1" t="s">
        <v>1338</v>
      </c>
      <c r="M703" s="1" t="str">
        <f>TEXT(BRF_Boleto_Notas[[#This Row],[DATA ]],"AAAA")</f>
        <v>2022</v>
      </c>
      <c r="N703" s="1" t="str">
        <f>UPPER(TEXT(BRF_Boleto_Notas[[#This Row],[DATA ]],"MMM"))</f>
        <v>JUN</v>
      </c>
      <c r="O703" s="1" t="str">
        <f>TEXT(BRF_Boleto_Notas[[#This Row],[DATA VENCIMENTO]],"AAAA")</f>
        <v>2022</v>
      </c>
      <c r="P703" s="1" t="str">
        <f>UPPER(TEXT(BRF_Boleto_Notas[[#This Row],[DATA VENCIMENTO]],"MMM"))</f>
        <v>JUL</v>
      </c>
      <c r="Q703" s="1" t="str">
        <f>IFERROR(INDEX(BRF_TIPO_SERV[DESCRIÇAO],MATCH(BRF_Boleto_Notas[[#This Row],[CAT]],BRF_TIPO_SERV[TIPOS DE SERV.],0)),"")</f>
        <v>FRETE EXTRAS</v>
      </c>
      <c r="R703" s="1">
        <f>IFERROR(INDEX(BRF_MÊS_NOTA[NUN_MÊS],MATCH(BRF_Boleto_Notas[[#This Row],[MÊS_VENC]],BRF_MÊS_NOTA[MÊS],0)),"")</f>
        <v>7</v>
      </c>
      <c r="S703" s="1" t="str">
        <f>IF(BRF_Boleto_Notas[[#This Row],[PAGO DIA]]="","",TEXT(BRF_Boleto_Notas[[#This Row],[PAGO DIA]],"AAAA"))</f>
        <v>2022</v>
      </c>
      <c r="T703" s="1" t="str">
        <f>UPPER(TEXT(BRF_Boleto_Notas[[#This Row],[PAGO DIA]],"MMM"))</f>
        <v>JUL</v>
      </c>
    </row>
    <row r="704" spans="1:20" x14ac:dyDescent="0.2">
      <c r="A704" s="3">
        <v>44723</v>
      </c>
      <c r="B704" s="1" t="s">
        <v>1534</v>
      </c>
      <c r="C704" s="1" t="s">
        <v>2174</v>
      </c>
      <c r="D704" s="1" t="s">
        <v>1531</v>
      </c>
      <c r="E704" s="1" t="s">
        <v>85</v>
      </c>
      <c r="F704" s="3">
        <v>44746</v>
      </c>
      <c r="G704" s="1" t="s">
        <v>2186</v>
      </c>
      <c r="H704" s="1">
        <v>795</v>
      </c>
      <c r="I704" s="4">
        <v>1320</v>
      </c>
      <c r="J704" s="1" t="s">
        <v>224</v>
      </c>
      <c r="K704" s="3">
        <v>44746</v>
      </c>
      <c r="L704" s="1" t="s">
        <v>1338</v>
      </c>
      <c r="M704" s="1" t="str">
        <f>TEXT(BRF_Boleto_Notas[[#This Row],[DATA ]],"AAAA")</f>
        <v>2022</v>
      </c>
      <c r="N704" s="1" t="str">
        <f>UPPER(TEXT(BRF_Boleto_Notas[[#This Row],[DATA ]],"MMM"))</f>
        <v>JUN</v>
      </c>
      <c r="O704" s="1" t="str">
        <f>TEXT(BRF_Boleto_Notas[[#This Row],[DATA VENCIMENTO]],"AAAA")</f>
        <v>2022</v>
      </c>
      <c r="P704" s="1" t="str">
        <f>UPPER(TEXT(BRF_Boleto_Notas[[#This Row],[DATA VENCIMENTO]],"MMM"))</f>
        <v>JUL</v>
      </c>
      <c r="Q704" s="1" t="str">
        <f>IFERROR(INDEX(BRF_TIPO_SERV[DESCRIÇAO],MATCH(BRF_Boleto_Notas[[#This Row],[CAT]],BRF_TIPO_SERV[TIPOS DE SERV.],0)),"")</f>
        <v>FRETE EXTRAS</v>
      </c>
      <c r="R704" s="1">
        <f>IFERROR(INDEX(BRF_MÊS_NOTA[NUN_MÊS],MATCH(BRF_Boleto_Notas[[#This Row],[MÊS_VENC]],BRF_MÊS_NOTA[MÊS],0)),"")</f>
        <v>7</v>
      </c>
      <c r="S704" s="1" t="str">
        <f>IF(BRF_Boleto_Notas[[#This Row],[PAGO DIA]]="","",TEXT(BRF_Boleto_Notas[[#This Row],[PAGO DIA]],"AAAA"))</f>
        <v>2022</v>
      </c>
      <c r="T704" s="1" t="str">
        <f>UPPER(TEXT(BRF_Boleto_Notas[[#This Row],[PAGO DIA]],"MMM"))</f>
        <v>JUL</v>
      </c>
    </row>
    <row r="705" spans="1:20" x14ac:dyDescent="0.2">
      <c r="A705" s="3">
        <v>44724</v>
      </c>
      <c r="B705" s="1" t="s">
        <v>1534</v>
      </c>
      <c r="C705" s="1" t="s">
        <v>2187</v>
      </c>
      <c r="D705" s="1" t="s">
        <v>1531</v>
      </c>
      <c r="E705" s="1" t="s">
        <v>85</v>
      </c>
      <c r="F705" s="3">
        <v>44746</v>
      </c>
      <c r="G705" s="1" t="s">
        <v>2188</v>
      </c>
      <c r="H705" s="1">
        <v>796</v>
      </c>
      <c r="I705" s="4">
        <v>2000</v>
      </c>
      <c r="J705" s="1" t="s">
        <v>224</v>
      </c>
      <c r="K705" s="3">
        <v>44746</v>
      </c>
      <c r="L705" s="1" t="s">
        <v>1338</v>
      </c>
      <c r="M705" s="1" t="str">
        <f>TEXT(BRF_Boleto_Notas[[#This Row],[DATA ]],"AAAA")</f>
        <v>2022</v>
      </c>
      <c r="N705" s="1" t="str">
        <f>UPPER(TEXT(BRF_Boleto_Notas[[#This Row],[DATA ]],"MMM"))</f>
        <v>JUN</v>
      </c>
      <c r="O705" s="1" t="str">
        <f>TEXT(BRF_Boleto_Notas[[#This Row],[DATA VENCIMENTO]],"AAAA")</f>
        <v>2022</v>
      </c>
      <c r="P705" s="1" t="str">
        <f>UPPER(TEXT(BRF_Boleto_Notas[[#This Row],[DATA VENCIMENTO]],"MMM"))</f>
        <v>JUL</v>
      </c>
      <c r="Q705" s="1" t="str">
        <f>IFERROR(INDEX(BRF_TIPO_SERV[DESCRIÇAO],MATCH(BRF_Boleto_Notas[[#This Row],[CAT]],BRF_TIPO_SERV[TIPOS DE SERV.],0)),"")</f>
        <v>FRETE EXTRAS</v>
      </c>
      <c r="R705" s="1">
        <f>IFERROR(INDEX(BRF_MÊS_NOTA[NUN_MÊS],MATCH(BRF_Boleto_Notas[[#This Row],[MÊS_VENC]],BRF_MÊS_NOTA[MÊS],0)),"")</f>
        <v>7</v>
      </c>
      <c r="S705" s="1" t="str">
        <f>IF(BRF_Boleto_Notas[[#This Row],[PAGO DIA]]="","",TEXT(BRF_Boleto_Notas[[#This Row],[PAGO DIA]],"AAAA"))</f>
        <v>2022</v>
      </c>
      <c r="T705" s="1" t="str">
        <f>UPPER(TEXT(BRF_Boleto_Notas[[#This Row],[PAGO DIA]],"MMM"))</f>
        <v>JUL</v>
      </c>
    </row>
    <row r="706" spans="1:20" x14ac:dyDescent="0.2">
      <c r="A706" s="3">
        <v>44724</v>
      </c>
      <c r="B706" s="1" t="s">
        <v>1534</v>
      </c>
      <c r="C706" s="1" t="s">
        <v>2189</v>
      </c>
      <c r="D706" s="1" t="s">
        <v>1531</v>
      </c>
      <c r="E706" s="1" t="s">
        <v>85</v>
      </c>
      <c r="F706" s="3">
        <v>44746</v>
      </c>
      <c r="G706" s="1" t="s">
        <v>2190</v>
      </c>
      <c r="H706" s="1">
        <v>797</v>
      </c>
      <c r="I706" s="4">
        <v>1750</v>
      </c>
      <c r="J706" s="1" t="s">
        <v>224</v>
      </c>
      <c r="K706" s="3">
        <v>44746</v>
      </c>
      <c r="L706" s="1" t="s">
        <v>1338</v>
      </c>
      <c r="M706" s="1" t="str">
        <f>TEXT(BRF_Boleto_Notas[[#This Row],[DATA ]],"AAAA")</f>
        <v>2022</v>
      </c>
      <c r="N706" s="1" t="str">
        <f>UPPER(TEXT(BRF_Boleto_Notas[[#This Row],[DATA ]],"MMM"))</f>
        <v>JUN</v>
      </c>
      <c r="O706" s="1" t="str">
        <f>TEXT(BRF_Boleto_Notas[[#This Row],[DATA VENCIMENTO]],"AAAA")</f>
        <v>2022</v>
      </c>
      <c r="P706" s="1" t="str">
        <f>UPPER(TEXT(BRF_Boleto_Notas[[#This Row],[DATA VENCIMENTO]],"MMM"))</f>
        <v>JUL</v>
      </c>
      <c r="Q706" s="1" t="str">
        <f>IFERROR(INDEX(BRF_TIPO_SERV[DESCRIÇAO],MATCH(BRF_Boleto_Notas[[#This Row],[CAT]],BRF_TIPO_SERV[TIPOS DE SERV.],0)),"")</f>
        <v>FRETE EXTRAS</v>
      </c>
      <c r="R706" s="1">
        <f>IFERROR(INDEX(BRF_MÊS_NOTA[NUN_MÊS],MATCH(BRF_Boleto_Notas[[#This Row],[MÊS_VENC]],BRF_MÊS_NOTA[MÊS],0)),"")</f>
        <v>7</v>
      </c>
      <c r="S706" s="1" t="str">
        <f>IF(BRF_Boleto_Notas[[#This Row],[PAGO DIA]]="","",TEXT(BRF_Boleto_Notas[[#This Row],[PAGO DIA]],"AAAA"))</f>
        <v>2022</v>
      </c>
      <c r="T706" s="1" t="str">
        <f>UPPER(TEXT(BRF_Boleto_Notas[[#This Row],[PAGO DIA]],"MMM"))</f>
        <v>JUL</v>
      </c>
    </row>
    <row r="707" spans="1:20" x14ac:dyDescent="0.2">
      <c r="A707" s="3">
        <v>44724</v>
      </c>
      <c r="B707" s="1" t="s">
        <v>1534</v>
      </c>
      <c r="C707" s="1" t="s">
        <v>2191</v>
      </c>
      <c r="D707" s="1" t="s">
        <v>1531</v>
      </c>
      <c r="E707" s="1" t="s">
        <v>85</v>
      </c>
      <c r="F707" s="3">
        <v>44746</v>
      </c>
      <c r="G707" s="1" t="s">
        <v>2192</v>
      </c>
      <c r="H707" s="1">
        <v>798</v>
      </c>
      <c r="I707" s="4">
        <v>1250</v>
      </c>
      <c r="J707" s="1" t="s">
        <v>224</v>
      </c>
      <c r="K707" s="3">
        <v>44746</v>
      </c>
      <c r="L707" s="1" t="s">
        <v>1338</v>
      </c>
      <c r="M707" s="1" t="str">
        <f>TEXT(BRF_Boleto_Notas[[#This Row],[DATA ]],"AAAA")</f>
        <v>2022</v>
      </c>
      <c r="N707" s="1" t="str">
        <f>UPPER(TEXT(BRF_Boleto_Notas[[#This Row],[DATA ]],"MMM"))</f>
        <v>JUN</v>
      </c>
      <c r="O707" s="1" t="str">
        <f>TEXT(BRF_Boleto_Notas[[#This Row],[DATA VENCIMENTO]],"AAAA")</f>
        <v>2022</v>
      </c>
      <c r="P707" s="1" t="str">
        <f>UPPER(TEXT(BRF_Boleto_Notas[[#This Row],[DATA VENCIMENTO]],"MMM"))</f>
        <v>JUL</v>
      </c>
      <c r="Q707" s="1" t="str">
        <f>IFERROR(INDEX(BRF_TIPO_SERV[DESCRIÇAO],MATCH(BRF_Boleto_Notas[[#This Row],[CAT]],BRF_TIPO_SERV[TIPOS DE SERV.],0)),"")</f>
        <v>FRETE EXTRAS</v>
      </c>
      <c r="R707" s="1">
        <f>IFERROR(INDEX(BRF_MÊS_NOTA[NUN_MÊS],MATCH(BRF_Boleto_Notas[[#This Row],[MÊS_VENC]],BRF_MÊS_NOTA[MÊS],0)),"")</f>
        <v>7</v>
      </c>
      <c r="S707" s="1" t="str">
        <f>IF(BRF_Boleto_Notas[[#This Row],[PAGO DIA]]="","",TEXT(BRF_Boleto_Notas[[#This Row],[PAGO DIA]],"AAAA"))</f>
        <v>2022</v>
      </c>
      <c r="T707" s="1" t="str">
        <f>UPPER(TEXT(BRF_Boleto_Notas[[#This Row],[PAGO DIA]],"MMM"))</f>
        <v>JUL</v>
      </c>
    </row>
    <row r="708" spans="1:20" x14ac:dyDescent="0.2">
      <c r="A708" s="3">
        <v>44724</v>
      </c>
      <c r="B708" s="1" t="s">
        <v>1534</v>
      </c>
      <c r="C708" s="1" t="s">
        <v>2191</v>
      </c>
      <c r="D708" s="1" t="s">
        <v>1531</v>
      </c>
      <c r="E708" s="1" t="s">
        <v>85</v>
      </c>
      <c r="F708" s="3">
        <v>44746</v>
      </c>
      <c r="G708" s="1" t="s">
        <v>2193</v>
      </c>
      <c r="H708" s="1">
        <v>799</v>
      </c>
      <c r="I708" s="4">
        <v>1250</v>
      </c>
      <c r="J708" s="1" t="s">
        <v>224</v>
      </c>
      <c r="K708" s="3">
        <v>44746</v>
      </c>
      <c r="L708" s="1" t="s">
        <v>1338</v>
      </c>
      <c r="M708" s="1" t="str">
        <f>TEXT(BRF_Boleto_Notas[[#This Row],[DATA ]],"AAAA")</f>
        <v>2022</v>
      </c>
      <c r="N708" s="1" t="str">
        <f>UPPER(TEXT(BRF_Boleto_Notas[[#This Row],[DATA ]],"MMM"))</f>
        <v>JUN</v>
      </c>
      <c r="O708" s="1" t="str">
        <f>TEXT(BRF_Boleto_Notas[[#This Row],[DATA VENCIMENTO]],"AAAA")</f>
        <v>2022</v>
      </c>
      <c r="P708" s="1" t="str">
        <f>UPPER(TEXT(BRF_Boleto_Notas[[#This Row],[DATA VENCIMENTO]],"MMM"))</f>
        <v>JUL</v>
      </c>
      <c r="Q708" s="1" t="str">
        <f>IFERROR(INDEX(BRF_TIPO_SERV[DESCRIÇAO],MATCH(BRF_Boleto_Notas[[#This Row],[CAT]],BRF_TIPO_SERV[TIPOS DE SERV.],0)),"")</f>
        <v>FRETE EXTRAS</v>
      </c>
      <c r="R708" s="1">
        <f>IFERROR(INDEX(BRF_MÊS_NOTA[NUN_MÊS],MATCH(BRF_Boleto_Notas[[#This Row],[MÊS_VENC]],BRF_MÊS_NOTA[MÊS],0)),"")</f>
        <v>7</v>
      </c>
      <c r="S708" s="1" t="str">
        <f>IF(BRF_Boleto_Notas[[#This Row],[PAGO DIA]]="","",TEXT(BRF_Boleto_Notas[[#This Row],[PAGO DIA]],"AAAA"))</f>
        <v>2022</v>
      </c>
      <c r="T708" s="1" t="str">
        <f>UPPER(TEXT(BRF_Boleto_Notas[[#This Row],[PAGO DIA]],"MMM"))</f>
        <v>JUL</v>
      </c>
    </row>
    <row r="709" spans="1:20" x14ac:dyDescent="0.2">
      <c r="A709" s="3">
        <v>44724</v>
      </c>
      <c r="B709" s="1" t="s">
        <v>1534</v>
      </c>
      <c r="C709" s="1" t="s">
        <v>2187</v>
      </c>
      <c r="D709" s="1" t="s">
        <v>1531</v>
      </c>
      <c r="E709" s="1" t="s">
        <v>85</v>
      </c>
      <c r="F709" s="3">
        <v>44746</v>
      </c>
      <c r="G709" s="1" t="s">
        <v>2194</v>
      </c>
      <c r="H709" s="1">
        <v>800</v>
      </c>
      <c r="I709" s="4">
        <v>2000</v>
      </c>
      <c r="J709" s="1" t="s">
        <v>224</v>
      </c>
      <c r="K709" s="3">
        <v>44746</v>
      </c>
      <c r="L709" s="1" t="s">
        <v>1338</v>
      </c>
      <c r="M709" s="1" t="str">
        <f>TEXT(BRF_Boleto_Notas[[#This Row],[DATA ]],"AAAA")</f>
        <v>2022</v>
      </c>
      <c r="N709" s="1" t="str">
        <f>UPPER(TEXT(BRF_Boleto_Notas[[#This Row],[DATA ]],"MMM"))</f>
        <v>JUN</v>
      </c>
      <c r="O709" s="1" t="str">
        <f>TEXT(BRF_Boleto_Notas[[#This Row],[DATA VENCIMENTO]],"AAAA")</f>
        <v>2022</v>
      </c>
      <c r="P709" s="1" t="str">
        <f>UPPER(TEXT(BRF_Boleto_Notas[[#This Row],[DATA VENCIMENTO]],"MMM"))</f>
        <v>JUL</v>
      </c>
      <c r="Q709" s="1" t="str">
        <f>IFERROR(INDEX(BRF_TIPO_SERV[DESCRIÇAO],MATCH(BRF_Boleto_Notas[[#This Row],[CAT]],BRF_TIPO_SERV[TIPOS DE SERV.],0)),"")</f>
        <v>FRETE EXTRAS</v>
      </c>
      <c r="R709" s="1">
        <f>IFERROR(INDEX(BRF_MÊS_NOTA[NUN_MÊS],MATCH(BRF_Boleto_Notas[[#This Row],[MÊS_VENC]],BRF_MÊS_NOTA[MÊS],0)),"")</f>
        <v>7</v>
      </c>
      <c r="S709" s="1" t="str">
        <f>IF(BRF_Boleto_Notas[[#This Row],[PAGO DIA]]="","",TEXT(BRF_Boleto_Notas[[#This Row],[PAGO DIA]],"AAAA"))</f>
        <v>2022</v>
      </c>
      <c r="T709" s="1" t="str">
        <f>UPPER(TEXT(BRF_Boleto_Notas[[#This Row],[PAGO DIA]],"MMM"))</f>
        <v>JUL</v>
      </c>
    </row>
    <row r="710" spans="1:20" x14ac:dyDescent="0.2">
      <c r="A710" s="3">
        <v>44724</v>
      </c>
      <c r="B710" s="1" t="s">
        <v>1534</v>
      </c>
      <c r="C710" s="1" t="s">
        <v>1992</v>
      </c>
      <c r="D710" s="1" t="s">
        <v>1531</v>
      </c>
      <c r="E710" s="1" t="s">
        <v>85</v>
      </c>
      <c r="F710" s="3">
        <v>44746</v>
      </c>
      <c r="G710" s="1" t="s">
        <v>2195</v>
      </c>
      <c r="H710" s="1">
        <v>801</v>
      </c>
      <c r="I710" s="4">
        <v>600</v>
      </c>
      <c r="J710" s="1" t="s">
        <v>224</v>
      </c>
      <c r="K710" s="3">
        <v>44746</v>
      </c>
      <c r="L710" s="1" t="s">
        <v>1338</v>
      </c>
      <c r="M710" s="1" t="str">
        <f>TEXT(BRF_Boleto_Notas[[#This Row],[DATA ]],"AAAA")</f>
        <v>2022</v>
      </c>
      <c r="N710" s="1" t="str">
        <f>UPPER(TEXT(BRF_Boleto_Notas[[#This Row],[DATA ]],"MMM"))</f>
        <v>JUN</v>
      </c>
      <c r="O710" s="1" t="str">
        <f>TEXT(BRF_Boleto_Notas[[#This Row],[DATA VENCIMENTO]],"AAAA")</f>
        <v>2022</v>
      </c>
      <c r="P710" s="1" t="str">
        <f>UPPER(TEXT(BRF_Boleto_Notas[[#This Row],[DATA VENCIMENTO]],"MMM"))</f>
        <v>JUL</v>
      </c>
      <c r="Q710" s="1" t="str">
        <f>IFERROR(INDEX(BRF_TIPO_SERV[DESCRIÇAO],MATCH(BRF_Boleto_Notas[[#This Row],[CAT]],BRF_TIPO_SERV[TIPOS DE SERV.],0)),"")</f>
        <v>FRETE EXTRAS</v>
      </c>
      <c r="R710" s="1">
        <f>IFERROR(INDEX(BRF_MÊS_NOTA[NUN_MÊS],MATCH(BRF_Boleto_Notas[[#This Row],[MÊS_VENC]],BRF_MÊS_NOTA[MÊS],0)),"")</f>
        <v>7</v>
      </c>
      <c r="S710" s="1" t="str">
        <f>IF(BRF_Boleto_Notas[[#This Row],[PAGO DIA]]="","",TEXT(BRF_Boleto_Notas[[#This Row],[PAGO DIA]],"AAAA"))</f>
        <v>2022</v>
      </c>
      <c r="T710" s="1" t="str">
        <f>UPPER(TEXT(BRF_Boleto_Notas[[#This Row],[PAGO DIA]],"MMM"))</f>
        <v>JUL</v>
      </c>
    </row>
    <row r="711" spans="1:20" x14ac:dyDescent="0.2">
      <c r="A711" s="3">
        <v>44724</v>
      </c>
      <c r="B711" s="1" t="s">
        <v>1534</v>
      </c>
      <c r="C711" s="1" t="s">
        <v>2055</v>
      </c>
      <c r="D711" s="1" t="s">
        <v>1531</v>
      </c>
      <c r="E711" s="1" t="s">
        <v>85</v>
      </c>
      <c r="F711" s="3">
        <v>44746</v>
      </c>
      <c r="G711" s="1" t="s">
        <v>2196</v>
      </c>
      <c r="H711" s="1">
        <v>802</v>
      </c>
      <c r="I711" s="4">
        <v>500</v>
      </c>
      <c r="J711" s="1" t="s">
        <v>224</v>
      </c>
      <c r="K711" s="3">
        <v>44746</v>
      </c>
      <c r="L711" s="1" t="s">
        <v>1338</v>
      </c>
      <c r="M711" s="1" t="str">
        <f>TEXT(BRF_Boleto_Notas[[#This Row],[DATA ]],"AAAA")</f>
        <v>2022</v>
      </c>
      <c r="N711" s="1" t="str">
        <f>UPPER(TEXT(BRF_Boleto_Notas[[#This Row],[DATA ]],"MMM"))</f>
        <v>JUN</v>
      </c>
      <c r="O711" s="1" t="str">
        <f>TEXT(BRF_Boleto_Notas[[#This Row],[DATA VENCIMENTO]],"AAAA")</f>
        <v>2022</v>
      </c>
      <c r="P711" s="1" t="str">
        <f>UPPER(TEXT(BRF_Boleto_Notas[[#This Row],[DATA VENCIMENTO]],"MMM"))</f>
        <v>JUL</v>
      </c>
      <c r="Q711" s="1" t="str">
        <f>IFERROR(INDEX(BRF_TIPO_SERV[DESCRIÇAO],MATCH(BRF_Boleto_Notas[[#This Row],[CAT]],BRF_TIPO_SERV[TIPOS DE SERV.],0)),"")</f>
        <v>FRETE EXTRAS</v>
      </c>
      <c r="R711" s="1">
        <f>IFERROR(INDEX(BRF_MÊS_NOTA[NUN_MÊS],MATCH(BRF_Boleto_Notas[[#This Row],[MÊS_VENC]],BRF_MÊS_NOTA[MÊS],0)),"")</f>
        <v>7</v>
      </c>
      <c r="S711" s="1" t="str">
        <f>IF(BRF_Boleto_Notas[[#This Row],[PAGO DIA]]="","",TEXT(BRF_Boleto_Notas[[#This Row],[PAGO DIA]],"AAAA"))</f>
        <v>2022</v>
      </c>
      <c r="T711" s="1" t="str">
        <f>UPPER(TEXT(BRF_Boleto_Notas[[#This Row],[PAGO DIA]],"MMM"))</f>
        <v>JUL</v>
      </c>
    </row>
    <row r="712" spans="1:20" x14ac:dyDescent="0.2">
      <c r="A712" s="3">
        <v>44725</v>
      </c>
      <c r="B712" s="1" t="s">
        <v>1534</v>
      </c>
      <c r="C712" s="1" t="s">
        <v>2197</v>
      </c>
      <c r="D712" s="1" t="s">
        <v>1531</v>
      </c>
      <c r="E712" s="1" t="s">
        <v>85</v>
      </c>
      <c r="F712" s="3">
        <v>44746</v>
      </c>
      <c r="G712" s="1" t="s">
        <v>2198</v>
      </c>
      <c r="H712" s="1">
        <v>803</v>
      </c>
      <c r="I712" s="4">
        <v>4900</v>
      </c>
      <c r="J712" s="1" t="s">
        <v>224</v>
      </c>
      <c r="K712" s="3">
        <v>44746</v>
      </c>
      <c r="L712" s="1" t="s">
        <v>1338</v>
      </c>
      <c r="M712" s="1" t="str">
        <f>TEXT(BRF_Boleto_Notas[[#This Row],[DATA ]],"AAAA")</f>
        <v>2022</v>
      </c>
      <c r="N712" s="1" t="str">
        <f>UPPER(TEXT(BRF_Boleto_Notas[[#This Row],[DATA ]],"MMM"))</f>
        <v>JUN</v>
      </c>
      <c r="O712" s="1" t="str">
        <f>TEXT(BRF_Boleto_Notas[[#This Row],[DATA VENCIMENTO]],"AAAA")</f>
        <v>2022</v>
      </c>
      <c r="P712" s="1" t="str">
        <f>UPPER(TEXT(BRF_Boleto_Notas[[#This Row],[DATA VENCIMENTO]],"MMM"))</f>
        <v>JUL</v>
      </c>
      <c r="Q712" s="1" t="str">
        <f>IFERROR(INDEX(BRF_TIPO_SERV[DESCRIÇAO],MATCH(BRF_Boleto_Notas[[#This Row],[CAT]],BRF_TIPO_SERV[TIPOS DE SERV.],0)),"")</f>
        <v>FRETE EXTRAS</v>
      </c>
      <c r="R712" s="1">
        <f>IFERROR(INDEX(BRF_MÊS_NOTA[NUN_MÊS],MATCH(BRF_Boleto_Notas[[#This Row],[MÊS_VENC]],BRF_MÊS_NOTA[MÊS],0)),"")</f>
        <v>7</v>
      </c>
      <c r="S712" s="1" t="str">
        <f>IF(BRF_Boleto_Notas[[#This Row],[PAGO DIA]]="","",TEXT(BRF_Boleto_Notas[[#This Row],[PAGO DIA]],"AAAA"))</f>
        <v>2022</v>
      </c>
      <c r="T712" s="1" t="str">
        <f>UPPER(TEXT(BRF_Boleto_Notas[[#This Row],[PAGO DIA]],"MMM"))</f>
        <v>JUL</v>
      </c>
    </row>
    <row r="713" spans="1:20" x14ac:dyDescent="0.2">
      <c r="A713" s="3">
        <v>44725</v>
      </c>
      <c r="B713" s="1" t="s">
        <v>1534</v>
      </c>
      <c r="C713" s="1" t="s">
        <v>2199</v>
      </c>
      <c r="D713" s="1" t="s">
        <v>1531</v>
      </c>
      <c r="E713" s="1" t="s">
        <v>85</v>
      </c>
      <c r="F713" s="3">
        <v>44746</v>
      </c>
      <c r="G713" s="1" t="s">
        <v>2200</v>
      </c>
      <c r="H713" s="1">
        <v>804</v>
      </c>
      <c r="I713" s="4">
        <v>1100</v>
      </c>
      <c r="J713" s="1" t="s">
        <v>224</v>
      </c>
      <c r="K713" s="3">
        <v>44746</v>
      </c>
      <c r="L713" s="1" t="s">
        <v>1338</v>
      </c>
      <c r="M713" s="1" t="str">
        <f>TEXT(BRF_Boleto_Notas[[#This Row],[DATA ]],"AAAA")</f>
        <v>2022</v>
      </c>
      <c r="N713" s="1" t="str">
        <f>UPPER(TEXT(BRF_Boleto_Notas[[#This Row],[DATA ]],"MMM"))</f>
        <v>JUN</v>
      </c>
      <c r="O713" s="1" t="str">
        <f>TEXT(BRF_Boleto_Notas[[#This Row],[DATA VENCIMENTO]],"AAAA")</f>
        <v>2022</v>
      </c>
      <c r="P713" s="1" t="str">
        <f>UPPER(TEXT(BRF_Boleto_Notas[[#This Row],[DATA VENCIMENTO]],"MMM"))</f>
        <v>JUL</v>
      </c>
      <c r="Q713" s="1" t="str">
        <f>IFERROR(INDEX(BRF_TIPO_SERV[DESCRIÇAO],MATCH(BRF_Boleto_Notas[[#This Row],[CAT]],BRF_TIPO_SERV[TIPOS DE SERV.],0)),"")</f>
        <v>FRETE EXTRAS</v>
      </c>
      <c r="R713" s="1">
        <f>IFERROR(INDEX(BRF_MÊS_NOTA[NUN_MÊS],MATCH(BRF_Boleto_Notas[[#This Row],[MÊS_VENC]],BRF_MÊS_NOTA[MÊS],0)),"")</f>
        <v>7</v>
      </c>
      <c r="S713" s="1" t="str">
        <f>IF(BRF_Boleto_Notas[[#This Row],[PAGO DIA]]="","",TEXT(BRF_Boleto_Notas[[#This Row],[PAGO DIA]],"AAAA"))</f>
        <v>2022</v>
      </c>
      <c r="T713" s="1" t="str">
        <f>UPPER(TEXT(BRF_Boleto_Notas[[#This Row],[PAGO DIA]],"MMM"))</f>
        <v>JUL</v>
      </c>
    </row>
    <row r="714" spans="1:20" x14ac:dyDescent="0.2">
      <c r="A714" s="3">
        <v>44727</v>
      </c>
      <c r="B714" s="1" t="s">
        <v>1534</v>
      </c>
      <c r="C714" s="1" t="s">
        <v>2187</v>
      </c>
      <c r="D714" s="1" t="s">
        <v>1531</v>
      </c>
      <c r="E714" s="1" t="s">
        <v>85</v>
      </c>
      <c r="F714" s="3">
        <v>44747</v>
      </c>
      <c r="G714" s="1" t="s">
        <v>2201</v>
      </c>
      <c r="H714" s="1">
        <v>805</v>
      </c>
      <c r="I714" s="4">
        <v>1760</v>
      </c>
      <c r="J714" s="1" t="s">
        <v>224</v>
      </c>
      <c r="K714" s="3">
        <v>44747</v>
      </c>
      <c r="L714" s="1" t="s">
        <v>1338</v>
      </c>
      <c r="M714" s="1" t="str">
        <f>TEXT(BRF_Boleto_Notas[[#This Row],[DATA ]],"AAAA")</f>
        <v>2022</v>
      </c>
      <c r="N714" s="1" t="str">
        <f>UPPER(TEXT(BRF_Boleto_Notas[[#This Row],[DATA ]],"MMM"))</f>
        <v>JUN</v>
      </c>
      <c r="O714" s="1" t="str">
        <f>TEXT(BRF_Boleto_Notas[[#This Row],[DATA VENCIMENTO]],"AAAA")</f>
        <v>2022</v>
      </c>
      <c r="P714" s="1" t="str">
        <f>UPPER(TEXT(BRF_Boleto_Notas[[#This Row],[DATA VENCIMENTO]],"MMM"))</f>
        <v>JUL</v>
      </c>
      <c r="Q714" s="1" t="str">
        <f>IFERROR(INDEX(BRF_TIPO_SERV[DESCRIÇAO],MATCH(BRF_Boleto_Notas[[#This Row],[CAT]],BRF_TIPO_SERV[TIPOS DE SERV.],0)),"")</f>
        <v>FRETE EXTRAS</v>
      </c>
      <c r="R714" s="1">
        <f>IFERROR(INDEX(BRF_MÊS_NOTA[NUN_MÊS],MATCH(BRF_Boleto_Notas[[#This Row],[MÊS_VENC]],BRF_MÊS_NOTA[MÊS],0)),"")</f>
        <v>7</v>
      </c>
      <c r="S714" s="1" t="str">
        <f>IF(BRF_Boleto_Notas[[#This Row],[PAGO DIA]]="","",TEXT(BRF_Boleto_Notas[[#This Row],[PAGO DIA]],"AAAA"))</f>
        <v>2022</v>
      </c>
      <c r="T714" s="1" t="str">
        <f>UPPER(TEXT(BRF_Boleto_Notas[[#This Row],[PAGO DIA]],"MMM"))</f>
        <v>JUL</v>
      </c>
    </row>
    <row r="715" spans="1:20" x14ac:dyDescent="0.2">
      <c r="A715" s="3">
        <v>44727</v>
      </c>
      <c r="B715" s="1" t="s">
        <v>1534</v>
      </c>
      <c r="C715" s="1" t="s">
        <v>2187</v>
      </c>
      <c r="D715" s="1" t="s">
        <v>1531</v>
      </c>
      <c r="E715" s="1" t="s">
        <v>85</v>
      </c>
      <c r="F715" s="3">
        <v>44747</v>
      </c>
      <c r="G715" s="1" t="s">
        <v>2202</v>
      </c>
      <c r="H715" s="1">
        <v>806</v>
      </c>
      <c r="I715" s="4">
        <v>1760</v>
      </c>
      <c r="J715" s="1" t="s">
        <v>224</v>
      </c>
      <c r="K715" s="3">
        <v>44747</v>
      </c>
      <c r="L715" s="1" t="s">
        <v>1338</v>
      </c>
      <c r="M715" s="1" t="str">
        <f>TEXT(BRF_Boleto_Notas[[#This Row],[DATA ]],"AAAA")</f>
        <v>2022</v>
      </c>
      <c r="N715" s="1" t="str">
        <f>UPPER(TEXT(BRF_Boleto_Notas[[#This Row],[DATA ]],"MMM"))</f>
        <v>JUN</v>
      </c>
      <c r="O715" s="1" t="str">
        <f>TEXT(BRF_Boleto_Notas[[#This Row],[DATA VENCIMENTO]],"AAAA")</f>
        <v>2022</v>
      </c>
      <c r="P715" s="1" t="str">
        <f>UPPER(TEXT(BRF_Boleto_Notas[[#This Row],[DATA VENCIMENTO]],"MMM"))</f>
        <v>JUL</v>
      </c>
      <c r="Q715" s="1" t="str">
        <f>IFERROR(INDEX(BRF_TIPO_SERV[DESCRIÇAO],MATCH(BRF_Boleto_Notas[[#This Row],[CAT]],BRF_TIPO_SERV[TIPOS DE SERV.],0)),"")</f>
        <v>FRETE EXTRAS</v>
      </c>
      <c r="R715" s="1">
        <f>IFERROR(INDEX(BRF_MÊS_NOTA[NUN_MÊS],MATCH(BRF_Boleto_Notas[[#This Row],[MÊS_VENC]],BRF_MÊS_NOTA[MÊS],0)),"")</f>
        <v>7</v>
      </c>
      <c r="S715" s="1" t="str">
        <f>IF(BRF_Boleto_Notas[[#This Row],[PAGO DIA]]="","",TEXT(BRF_Boleto_Notas[[#This Row],[PAGO DIA]],"AAAA"))</f>
        <v>2022</v>
      </c>
      <c r="T715" s="1" t="str">
        <f>UPPER(TEXT(BRF_Boleto_Notas[[#This Row],[PAGO DIA]],"MMM"))</f>
        <v>JUL</v>
      </c>
    </row>
    <row r="716" spans="1:20" x14ac:dyDescent="0.2">
      <c r="A716" s="3">
        <v>44727</v>
      </c>
      <c r="B716" s="1" t="s">
        <v>1534</v>
      </c>
      <c r="C716" s="1" t="s">
        <v>2167</v>
      </c>
      <c r="D716" s="1" t="s">
        <v>1531</v>
      </c>
      <c r="E716" s="1" t="s">
        <v>85</v>
      </c>
      <c r="F716" s="3">
        <v>44747</v>
      </c>
      <c r="G716" s="1" t="s">
        <v>2203</v>
      </c>
      <c r="H716" s="1">
        <v>807</v>
      </c>
      <c r="I716" s="4">
        <v>1980</v>
      </c>
      <c r="J716" s="1" t="s">
        <v>224</v>
      </c>
      <c r="K716" s="3">
        <v>44747</v>
      </c>
      <c r="L716" s="1" t="s">
        <v>1338</v>
      </c>
      <c r="M716" s="1" t="str">
        <f>TEXT(BRF_Boleto_Notas[[#This Row],[DATA ]],"AAAA")</f>
        <v>2022</v>
      </c>
      <c r="N716" s="1" t="str">
        <f>UPPER(TEXT(BRF_Boleto_Notas[[#This Row],[DATA ]],"MMM"))</f>
        <v>JUN</v>
      </c>
      <c r="O716" s="1" t="str">
        <f>TEXT(BRF_Boleto_Notas[[#This Row],[DATA VENCIMENTO]],"AAAA")</f>
        <v>2022</v>
      </c>
      <c r="P716" s="1" t="str">
        <f>UPPER(TEXT(BRF_Boleto_Notas[[#This Row],[DATA VENCIMENTO]],"MMM"))</f>
        <v>JUL</v>
      </c>
      <c r="Q716" s="1" t="str">
        <f>IFERROR(INDEX(BRF_TIPO_SERV[DESCRIÇAO],MATCH(BRF_Boleto_Notas[[#This Row],[CAT]],BRF_TIPO_SERV[TIPOS DE SERV.],0)),"")</f>
        <v>FRETE EXTRAS</v>
      </c>
      <c r="R716" s="1">
        <f>IFERROR(INDEX(BRF_MÊS_NOTA[NUN_MÊS],MATCH(BRF_Boleto_Notas[[#This Row],[MÊS_VENC]],BRF_MÊS_NOTA[MÊS],0)),"")</f>
        <v>7</v>
      </c>
      <c r="S716" s="1" t="str">
        <f>IF(BRF_Boleto_Notas[[#This Row],[PAGO DIA]]="","",TEXT(BRF_Boleto_Notas[[#This Row],[PAGO DIA]],"AAAA"))</f>
        <v>2022</v>
      </c>
      <c r="T716" s="1" t="str">
        <f>UPPER(TEXT(BRF_Boleto_Notas[[#This Row],[PAGO DIA]],"MMM"))</f>
        <v>JUL</v>
      </c>
    </row>
    <row r="717" spans="1:20" x14ac:dyDescent="0.2">
      <c r="A717" s="3">
        <v>44727</v>
      </c>
      <c r="B717" s="1" t="s">
        <v>1534</v>
      </c>
      <c r="C717" s="1" t="s">
        <v>1992</v>
      </c>
      <c r="D717" s="1" t="s">
        <v>1531</v>
      </c>
      <c r="E717" s="1" t="s">
        <v>85</v>
      </c>
      <c r="F717" s="3">
        <v>44747</v>
      </c>
      <c r="G717" s="1" t="s">
        <v>2204</v>
      </c>
      <c r="H717" s="1">
        <v>808</v>
      </c>
      <c r="I717" s="4">
        <v>600</v>
      </c>
      <c r="J717" s="1" t="s">
        <v>224</v>
      </c>
      <c r="K717" s="3">
        <v>44747</v>
      </c>
      <c r="L717" s="1" t="s">
        <v>1338</v>
      </c>
      <c r="M717" s="1" t="str">
        <f>TEXT(BRF_Boleto_Notas[[#This Row],[DATA ]],"AAAA")</f>
        <v>2022</v>
      </c>
      <c r="N717" s="1" t="str">
        <f>UPPER(TEXT(BRF_Boleto_Notas[[#This Row],[DATA ]],"MMM"))</f>
        <v>JUN</v>
      </c>
      <c r="O717" s="1" t="str">
        <f>TEXT(BRF_Boleto_Notas[[#This Row],[DATA VENCIMENTO]],"AAAA")</f>
        <v>2022</v>
      </c>
      <c r="P717" s="1" t="str">
        <f>UPPER(TEXT(BRF_Boleto_Notas[[#This Row],[DATA VENCIMENTO]],"MMM"))</f>
        <v>JUL</v>
      </c>
      <c r="Q717" s="1" t="str">
        <f>IFERROR(INDEX(BRF_TIPO_SERV[DESCRIÇAO],MATCH(BRF_Boleto_Notas[[#This Row],[CAT]],BRF_TIPO_SERV[TIPOS DE SERV.],0)),"")</f>
        <v>FRETE EXTRAS</v>
      </c>
      <c r="R717" s="1">
        <f>IFERROR(INDEX(BRF_MÊS_NOTA[NUN_MÊS],MATCH(BRF_Boleto_Notas[[#This Row],[MÊS_VENC]],BRF_MÊS_NOTA[MÊS],0)),"")</f>
        <v>7</v>
      </c>
      <c r="S717" s="1" t="str">
        <f>IF(BRF_Boleto_Notas[[#This Row],[PAGO DIA]]="","",TEXT(BRF_Boleto_Notas[[#This Row],[PAGO DIA]],"AAAA"))</f>
        <v>2022</v>
      </c>
      <c r="T717" s="1" t="str">
        <f>UPPER(TEXT(BRF_Boleto_Notas[[#This Row],[PAGO DIA]],"MMM"))</f>
        <v>JUL</v>
      </c>
    </row>
    <row r="718" spans="1:20" x14ac:dyDescent="0.2">
      <c r="A718" s="3">
        <v>44727</v>
      </c>
      <c r="B718" s="1" t="s">
        <v>1534</v>
      </c>
      <c r="C718" s="1" t="s">
        <v>2205</v>
      </c>
      <c r="D718" s="1" t="s">
        <v>1531</v>
      </c>
      <c r="E718" s="1" t="s">
        <v>85</v>
      </c>
      <c r="F718" s="3">
        <v>44747</v>
      </c>
      <c r="G718" s="1" t="s">
        <v>2206</v>
      </c>
      <c r="H718" s="1">
        <v>809</v>
      </c>
      <c r="I718" s="4">
        <v>2200</v>
      </c>
      <c r="J718" s="1" t="s">
        <v>224</v>
      </c>
      <c r="K718" s="3">
        <v>44747</v>
      </c>
      <c r="L718" s="1" t="s">
        <v>1338</v>
      </c>
      <c r="M718" s="1" t="str">
        <f>TEXT(BRF_Boleto_Notas[[#This Row],[DATA ]],"AAAA")</f>
        <v>2022</v>
      </c>
      <c r="N718" s="1" t="str">
        <f>UPPER(TEXT(BRF_Boleto_Notas[[#This Row],[DATA ]],"MMM"))</f>
        <v>JUN</v>
      </c>
      <c r="O718" s="1" t="str">
        <f>TEXT(BRF_Boleto_Notas[[#This Row],[DATA VENCIMENTO]],"AAAA")</f>
        <v>2022</v>
      </c>
      <c r="P718" s="1" t="str">
        <f>UPPER(TEXT(BRF_Boleto_Notas[[#This Row],[DATA VENCIMENTO]],"MMM"))</f>
        <v>JUL</v>
      </c>
      <c r="Q718" s="1" t="str">
        <f>IFERROR(INDEX(BRF_TIPO_SERV[DESCRIÇAO],MATCH(BRF_Boleto_Notas[[#This Row],[CAT]],BRF_TIPO_SERV[TIPOS DE SERV.],0)),"")</f>
        <v>FRETE EXTRAS</v>
      </c>
      <c r="R718" s="1">
        <f>IFERROR(INDEX(BRF_MÊS_NOTA[NUN_MÊS],MATCH(BRF_Boleto_Notas[[#This Row],[MÊS_VENC]],BRF_MÊS_NOTA[MÊS],0)),"")</f>
        <v>7</v>
      </c>
      <c r="S718" s="1" t="str">
        <f>IF(BRF_Boleto_Notas[[#This Row],[PAGO DIA]]="","",TEXT(BRF_Boleto_Notas[[#This Row],[PAGO DIA]],"AAAA"))</f>
        <v>2022</v>
      </c>
      <c r="T718" s="1" t="str">
        <f>UPPER(TEXT(BRF_Boleto_Notas[[#This Row],[PAGO DIA]],"MMM"))</f>
        <v>JUL</v>
      </c>
    </row>
    <row r="719" spans="1:20" x14ac:dyDescent="0.2">
      <c r="A719" s="3">
        <v>44727</v>
      </c>
      <c r="B719" s="1" t="s">
        <v>1534</v>
      </c>
      <c r="C719" s="1" t="s">
        <v>2207</v>
      </c>
      <c r="D719" s="1" t="s">
        <v>1531</v>
      </c>
      <c r="E719" s="1" t="s">
        <v>85</v>
      </c>
      <c r="F719" s="3">
        <v>44747</v>
      </c>
      <c r="G719" s="1" t="s">
        <v>2208</v>
      </c>
      <c r="H719" s="1">
        <v>810</v>
      </c>
      <c r="I719" s="4">
        <v>1980</v>
      </c>
      <c r="J719" s="1" t="s">
        <v>224</v>
      </c>
      <c r="K719" s="3">
        <v>44747</v>
      </c>
      <c r="L719" s="1" t="s">
        <v>1338</v>
      </c>
      <c r="M719" s="1" t="str">
        <f>TEXT(BRF_Boleto_Notas[[#This Row],[DATA ]],"AAAA")</f>
        <v>2022</v>
      </c>
      <c r="N719" s="1" t="str">
        <f>UPPER(TEXT(BRF_Boleto_Notas[[#This Row],[DATA ]],"MMM"))</f>
        <v>JUN</v>
      </c>
      <c r="O719" s="1" t="str">
        <f>TEXT(BRF_Boleto_Notas[[#This Row],[DATA VENCIMENTO]],"AAAA")</f>
        <v>2022</v>
      </c>
      <c r="P719" s="1" t="str">
        <f>UPPER(TEXT(BRF_Boleto_Notas[[#This Row],[DATA VENCIMENTO]],"MMM"))</f>
        <v>JUL</v>
      </c>
      <c r="Q719" s="1" t="str">
        <f>IFERROR(INDEX(BRF_TIPO_SERV[DESCRIÇAO],MATCH(BRF_Boleto_Notas[[#This Row],[CAT]],BRF_TIPO_SERV[TIPOS DE SERV.],0)),"")</f>
        <v>FRETE EXTRAS</v>
      </c>
      <c r="R719" s="1">
        <f>IFERROR(INDEX(BRF_MÊS_NOTA[NUN_MÊS],MATCH(BRF_Boleto_Notas[[#This Row],[MÊS_VENC]],BRF_MÊS_NOTA[MÊS],0)),"")</f>
        <v>7</v>
      </c>
      <c r="S719" s="1" t="str">
        <f>IF(BRF_Boleto_Notas[[#This Row],[PAGO DIA]]="","",TEXT(BRF_Boleto_Notas[[#This Row],[PAGO DIA]],"AAAA"))</f>
        <v>2022</v>
      </c>
      <c r="T719" s="1" t="str">
        <f>UPPER(TEXT(BRF_Boleto_Notas[[#This Row],[PAGO DIA]],"MMM"))</f>
        <v>JUL</v>
      </c>
    </row>
    <row r="720" spans="1:20" x14ac:dyDescent="0.2">
      <c r="A720" s="3">
        <v>44727</v>
      </c>
      <c r="B720" s="1" t="s">
        <v>1534</v>
      </c>
      <c r="C720" s="1" t="s">
        <v>2209</v>
      </c>
      <c r="D720" s="1" t="s">
        <v>1531</v>
      </c>
      <c r="E720" s="1" t="s">
        <v>85</v>
      </c>
      <c r="F720" s="3">
        <v>44747</v>
      </c>
      <c r="G720" s="1" t="s">
        <v>2210</v>
      </c>
      <c r="H720" s="1">
        <v>811</v>
      </c>
      <c r="I720" s="4">
        <v>2420</v>
      </c>
      <c r="J720" s="1" t="s">
        <v>224</v>
      </c>
      <c r="K720" s="3">
        <v>44747</v>
      </c>
      <c r="L720" s="1" t="s">
        <v>1338</v>
      </c>
      <c r="M720" s="1" t="str">
        <f>TEXT(BRF_Boleto_Notas[[#This Row],[DATA ]],"AAAA")</f>
        <v>2022</v>
      </c>
      <c r="N720" s="1" t="str">
        <f>UPPER(TEXT(BRF_Boleto_Notas[[#This Row],[DATA ]],"MMM"))</f>
        <v>JUN</v>
      </c>
      <c r="O720" s="1" t="str">
        <f>TEXT(BRF_Boleto_Notas[[#This Row],[DATA VENCIMENTO]],"AAAA")</f>
        <v>2022</v>
      </c>
      <c r="P720" s="1" t="str">
        <f>UPPER(TEXT(BRF_Boleto_Notas[[#This Row],[DATA VENCIMENTO]],"MMM"))</f>
        <v>JUL</v>
      </c>
      <c r="Q720" s="1" t="str">
        <f>IFERROR(INDEX(BRF_TIPO_SERV[DESCRIÇAO],MATCH(BRF_Boleto_Notas[[#This Row],[CAT]],BRF_TIPO_SERV[TIPOS DE SERV.],0)),"")</f>
        <v>FRETE EXTRAS</v>
      </c>
      <c r="R720" s="1">
        <f>IFERROR(INDEX(BRF_MÊS_NOTA[NUN_MÊS],MATCH(BRF_Boleto_Notas[[#This Row],[MÊS_VENC]],BRF_MÊS_NOTA[MÊS],0)),"")</f>
        <v>7</v>
      </c>
      <c r="S720" s="1" t="str">
        <f>IF(BRF_Boleto_Notas[[#This Row],[PAGO DIA]]="","",TEXT(BRF_Boleto_Notas[[#This Row],[PAGO DIA]],"AAAA"))</f>
        <v>2022</v>
      </c>
      <c r="T720" s="1" t="str">
        <f>UPPER(TEXT(BRF_Boleto_Notas[[#This Row],[PAGO DIA]],"MMM"))</f>
        <v>JUL</v>
      </c>
    </row>
    <row r="721" spans="1:20" x14ac:dyDescent="0.2">
      <c r="A721" s="3">
        <v>44729</v>
      </c>
      <c r="B721" s="1" t="s">
        <v>1534</v>
      </c>
      <c r="C721" s="1" t="s">
        <v>2211</v>
      </c>
      <c r="D721" s="1" t="s">
        <v>1531</v>
      </c>
      <c r="E721" s="1" t="s">
        <v>85</v>
      </c>
      <c r="F721" s="3">
        <v>44749</v>
      </c>
      <c r="G721" s="1" t="s">
        <v>2212</v>
      </c>
      <c r="H721" s="1">
        <v>812</v>
      </c>
      <c r="I721" s="4">
        <v>4900</v>
      </c>
      <c r="J721" s="1" t="s">
        <v>224</v>
      </c>
      <c r="K721" s="3">
        <v>44749</v>
      </c>
      <c r="L721" s="1" t="s">
        <v>1338</v>
      </c>
      <c r="M721" s="1" t="str">
        <f>TEXT(BRF_Boleto_Notas[[#This Row],[DATA ]],"AAAA")</f>
        <v>2022</v>
      </c>
      <c r="N721" s="1" t="str">
        <f>UPPER(TEXT(BRF_Boleto_Notas[[#This Row],[DATA ]],"MMM"))</f>
        <v>JUN</v>
      </c>
      <c r="O721" s="1" t="str">
        <f>TEXT(BRF_Boleto_Notas[[#This Row],[DATA VENCIMENTO]],"AAAA")</f>
        <v>2022</v>
      </c>
      <c r="P721" s="1" t="str">
        <f>UPPER(TEXT(BRF_Boleto_Notas[[#This Row],[DATA VENCIMENTO]],"MMM"))</f>
        <v>JUL</v>
      </c>
      <c r="Q721" s="1" t="str">
        <f>IFERROR(INDEX(BRF_TIPO_SERV[DESCRIÇAO],MATCH(BRF_Boleto_Notas[[#This Row],[CAT]],BRF_TIPO_SERV[TIPOS DE SERV.],0)),"")</f>
        <v>FRETE EXTRAS</v>
      </c>
      <c r="R721" s="1">
        <f>IFERROR(INDEX(BRF_MÊS_NOTA[NUN_MÊS],MATCH(BRF_Boleto_Notas[[#This Row],[MÊS_VENC]],BRF_MÊS_NOTA[MÊS],0)),"")</f>
        <v>7</v>
      </c>
      <c r="S721" s="1" t="str">
        <f>IF(BRF_Boleto_Notas[[#This Row],[PAGO DIA]]="","",TEXT(BRF_Boleto_Notas[[#This Row],[PAGO DIA]],"AAAA"))</f>
        <v>2022</v>
      </c>
      <c r="T721" s="1" t="str">
        <f>UPPER(TEXT(BRF_Boleto_Notas[[#This Row],[PAGO DIA]],"MMM"))</f>
        <v>JUL</v>
      </c>
    </row>
    <row r="722" spans="1:20" x14ac:dyDescent="0.2">
      <c r="A722" s="3">
        <v>44729</v>
      </c>
      <c r="B722" s="1" t="s">
        <v>1534</v>
      </c>
      <c r="C722" s="1" t="s">
        <v>1680</v>
      </c>
      <c r="D722" s="1" t="s">
        <v>1531</v>
      </c>
      <c r="E722" s="1" t="s">
        <v>85</v>
      </c>
      <c r="F722" s="3">
        <v>44749</v>
      </c>
      <c r="G722" s="1" t="s">
        <v>2213</v>
      </c>
      <c r="H722" s="1">
        <v>813</v>
      </c>
      <c r="I722" s="4">
        <v>1100</v>
      </c>
      <c r="J722" s="1" t="s">
        <v>224</v>
      </c>
      <c r="K722" s="3">
        <v>44749</v>
      </c>
      <c r="L722" s="1" t="s">
        <v>1338</v>
      </c>
      <c r="M722" s="1" t="str">
        <f>TEXT(BRF_Boleto_Notas[[#This Row],[DATA ]],"AAAA")</f>
        <v>2022</v>
      </c>
      <c r="N722" s="1" t="str">
        <f>UPPER(TEXT(BRF_Boleto_Notas[[#This Row],[DATA ]],"MMM"))</f>
        <v>JUN</v>
      </c>
      <c r="O722" s="1" t="str">
        <f>TEXT(BRF_Boleto_Notas[[#This Row],[DATA VENCIMENTO]],"AAAA")</f>
        <v>2022</v>
      </c>
      <c r="P722" s="1" t="str">
        <f>UPPER(TEXT(BRF_Boleto_Notas[[#This Row],[DATA VENCIMENTO]],"MMM"))</f>
        <v>JUL</v>
      </c>
      <c r="Q722" s="1" t="str">
        <f>IFERROR(INDEX(BRF_TIPO_SERV[DESCRIÇAO],MATCH(BRF_Boleto_Notas[[#This Row],[CAT]],BRF_TIPO_SERV[TIPOS DE SERV.],0)),"")</f>
        <v>FRETE EXTRAS</v>
      </c>
      <c r="R722" s="1">
        <f>IFERROR(INDEX(BRF_MÊS_NOTA[NUN_MÊS],MATCH(BRF_Boleto_Notas[[#This Row],[MÊS_VENC]],BRF_MÊS_NOTA[MÊS],0)),"")</f>
        <v>7</v>
      </c>
      <c r="S722" s="1" t="str">
        <f>IF(BRF_Boleto_Notas[[#This Row],[PAGO DIA]]="","",TEXT(BRF_Boleto_Notas[[#This Row],[PAGO DIA]],"AAAA"))</f>
        <v>2022</v>
      </c>
      <c r="T722" s="1" t="str">
        <f>UPPER(TEXT(BRF_Boleto_Notas[[#This Row],[PAGO DIA]],"MMM"))</f>
        <v>JUL</v>
      </c>
    </row>
    <row r="723" spans="1:20" x14ac:dyDescent="0.2">
      <c r="A723" s="3">
        <v>44729</v>
      </c>
      <c r="B723" s="1" t="s">
        <v>1534</v>
      </c>
      <c r="C723" s="1" t="s">
        <v>1706</v>
      </c>
      <c r="D723" s="1" t="s">
        <v>1531</v>
      </c>
      <c r="E723" s="1" t="s">
        <v>85</v>
      </c>
      <c r="F723" s="3">
        <v>44749</v>
      </c>
      <c r="G723" s="1" t="s">
        <v>2214</v>
      </c>
      <c r="H723" s="1">
        <v>814</v>
      </c>
      <c r="I723" s="4">
        <v>500</v>
      </c>
      <c r="J723" s="1" t="s">
        <v>224</v>
      </c>
      <c r="K723" s="3">
        <v>44749</v>
      </c>
      <c r="L723" s="1" t="s">
        <v>1338</v>
      </c>
      <c r="M723" s="1" t="str">
        <f>TEXT(BRF_Boleto_Notas[[#This Row],[DATA ]],"AAAA")</f>
        <v>2022</v>
      </c>
      <c r="N723" s="1" t="str">
        <f>UPPER(TEXT(BRF_Boleto_Notas[[#This Row],[DATA ]],"MMM"))</f>
        <v>JUN</v>
      </c>
      <c r="O723" s="1" t="str">
        <f>TEXT(BRF_Boleto_Notas[[#This Row],[DATA VENCIMENTO]],"AAAA")</f>
        <v>2022</v>
      </c>
      <c r="P723" s="1" t="str">
        <f>UPPER(TEXT(BRF_Boleto_Notas[[#This Row],[DATA VENCIMENTO]],"MMM"))</f>
        <v>JUL</v>
      </c>
      <c r="Q723" s="1" t="str">
        <f>IFERROR(INDEX(BRF_TIPO_SERV[DESCRIÇAO],MATCH(BRF_Boleto_Notas[[#This Row],[CAT]],BRF_TIPO_SERV[TIPOS DE SERV.],0)),"")</f>
        <v>FRETE EXTRAS</v>
      </c>
      <c r="R723" s="1">
        <f>IFERROR(INDEX(BRF_MÊS_NOTA[NUN_MÊS],MATCH(BRF_Boleto_Notas[[#This Row],[MÊS_VENC]],BRF_MÊS_NOTA[MÊS],0)),"")</f>
        <v>7</v>
      </c>
      <c r="S723" s="1" t="str">
        <f>IF(BRF_Boleto_Notas[[#This Row],[PAGO DIA]]="","",TEXT(BRF_Boleto_Notas[[#This Row],[PAGO DIA]],"AAAA"))</f>
        <v>2022</v>
      </c>
      <c r="T723" s="1" t="str">
        <f>UPPER(TEXT(BRF_Boleto_Notas[[#This Row],[PAGO DIA]],"MMM"))</f>
        <v>JUL</v>
      </c>
    </row>
    <row r="724" spans="1:20" x14ac:dyDescent="0.2">
      <c r="A724" s="3">
        <v>44729</v>
      </c>
      <c r="B724" s="1" t="s">
        <v>1534</v>
      </c>
      <c r="C724" s="1" t="s">
        <v>1992</v>
      </c>
      <c r="D724" s="1" t="s">
        <v>1531</v>
      </c>
      <c r="E724" s="1" t="s">
        <v>85</v>
      </c>
      <c r="F724" s="3">
        <v>44749</v>
      </c>
      <c r="G724" s="1" t="s">
        <v>2215</v>
      </c>
      <c r="H724" s="1">
        <v>815</v>
      </c>
      <c r="I724" s="4">
        <v>600</v>
      </c>
      <c r="J724" s="1" t="s">
        <v>224</v>
      </c>
      <c r="K724" s="3">
        <v>44749</v>
      </c>
      <c r="L724" s="1" t="s">
        <v>1338</v>
      </c>
      <c r="M724" s="1" t="str">
        <f>TEXT(BRF_Boleto_Notas[[#This Row],[DATA ]],"AAAA")</f>
        <v>2022</v>
      </c>
      <c r="N724" s="1" t="str">
        <f>UPPER(TEXT(BRF_Boleto_Notas[[#This Row],[DATA ]],"MMM"))</f>
        <v>JUN</v>
      </c>
      <c r="O724" s="1" t="str">
        <f>TEXT(BRF_Boleto_Notas[[#This Row],[DATA VENCIMENTO]],"AAAA")</f>
        <v>2022</v>
      </c>
      <c r="P724" s="1" t="str">
        <f>UPPER(TEXT(BRF_Boleto_Notas[[#This Row],[DATA VENCIMENTO]],"MMM"))</f>
        <v>JUL</v>
      </c>
      <c r="Q724" s="1" t="str">
        <f>IFERROR(INDEX(BRF_TIPO_SERV[DESCRIÇAO],MATCH(BRF_Boleto_Notas[[#This Row],[CAT]],BRF_TIPO_SERV[TIPOS DE SERV.],0)),"")</f>
        <v>FRETE EXTRAS</v>
      </c>
      <c r="R724" s="1">
        <f>IFERROR(INDEX(BRF_MÊS_NOTA[NUN_MÊS],MATCH(BRF_Boleto_Notas[[#This Row],[MÊS_VENC]],BRF_MÊS_NOTA[MÊS],0)),"")</f>
        <v>7</v>
      </c>
      <c r="S724" s="1" t="str">
        <f>IF(BRF_Boleto_Notas[[#This Row],[PAGO DIA]]="","",TEXT(BRF_Boleto_Notas[[#This Row],[PAGO DIA]],"AAAA"))</f>
        <v>2022</v>
      </c>
      <c r="T724" s="1" t="str">
        <f>UPPER(TEXT(BRF_Boleto_Notas[[#This Row],[PAGO DIA]],"MMM"))</f>
        <v>JUL</v>
      </c>
    </row>
    <row r="725" spans="1:20" x14ac:dyDescent="0.2">
      <c r="A725" s="3">
        <v>44729</v>
      </c>
      <c r="B725" s="1" t="s">
        <v>1534</v>
      </c>
      <c r="C725" s="1" t="s">
        <v>2055</v>
      </c>
      <c r="D725" s="1" t="s">
        <v>1531</v>
      </c>
      <c r="E725" s="1" t="s">
        <v>85</v>
      </c>
      <c r="F725" s="3">
        <v>44749</v>
      </c>
      <c r="G725" s="1" t="s">
        <v>2216</v>
      </c>
      <c r="H725" s="1">
        <v>816</v>
      </c>
      <c r="I725" s="4">
        <v>500</v>
      </c>
      <c r="J725" s="1" t="s">
        <v>224</v>
      </c>
      <c r="K725" s="3">
        <v>44749</v>
      </c>
      <c r="L725" s="1" t="s">
        <v>1338</v>
      </c>
      <c r="M725" s="1" t="str">
        <f>TEXT(BRF_Boleto_Notas[[#This Row],[DATA ]],"AAAA")</f>
        <v>2022</v>
      </c>
      <c r="N725" s="1" t="str">
        <f>UPPER(TEXT(BRF_Boleto_Notas[[#This Row],[DATA ]],"MMM"))</f>
        <v>JUN</v>
      </c>
      <c r="O725" s="1" t="str">
        <f>TEXT(BRF_Boleto_Notas[[#This Row],[DATA VENCIMENTO]],"AAAA")</f>
        <v>2022</v>
      </c>
      <c r="P725" s="1" t="str">
        <f>UPPER(TEXT(BRF_Boleto_Notas[[#This Row],[DATA VENCIMENTO]],"MMM"))</f>
        <v>JUL</v>
      </c>
      <c r="Q725" s="1" t="str">
        <f>IFERROR(INDEX(BRF_TIPO_SERV[DESCRIÇAO],MATCH(BRF_Boleto_Notas[[#This Row],[CAT]],BRF_TIPO_SERV[TIPOS DE SERV.],0)),"")</f>
        <v>FRETE EXTRAS</v>
      </c>
      <c r="R725" s="1">
        <f>IFERROR(INDEX(BRF_MÊS_NOTA[NUN_MÊS],MATCH(BRF_Boleto_Notas[[#This Row],[MÊS_VENC]],BRF_MÊS_NOTA[MÊS],0)),"")</f>
        <v>7</v>
      </c>
      <c r="S725" s="1" t="str">
        <f>IF(BRF_Boleto_Notas[[#This Row],[PAGO DIA]]="","",TEXT(BRF_Boleto_Notas[[#This Row],[PAGO DIA]],"AAAA"))</f>
        <v>2022</v>
      </c>
      <c r="T725" s="1" t="str">
        <f>UPPER(TEXT(BRF_Boleto_Notas[[#This Row],[PAGO DIA]],"MMM"))</f>
        <v>JUL</v>
      </c>
    </row>
    <row r="726" spans="1:20" x14ac:dyDescent="0.2">
      <c r="A726" s="3">
        <v>44729</v>
      </c>
      <c r="B726" s="1" t="s">
        <v>1534</v>
      </c>
      <c r="C726" s="1" t="s">
        <v>2189</v>
      </c>
      <c r="D726" s="1" t="s">
        <v>1531</v>
      </c>
      <c r="E726" s="1" t="s">
        <v>85</v>
      </c>
      <c r="F726" s="3">
        <v>44749</v>
      </c>
      <c r="G726" s="1" t="s">
        <v>2217</v>
      </c>
      <c r="H726" s="1">
        <v>817</v>
      </c>
      <c r="I726" s="4">
        <v>1540</v>
      </c>
      <c r="J726" s="1" t="s">
        <v>224</v>
      </c>
      <c r="K726" s="3">
        <v>44749</v>
      </c>
      <c r="L726" s="1" t="s">
        <v>1338</v>
      </c>
      <c r="M726" s="1" t="str">
        <f>TEXT(BRF_Boleto_Notas[[#This Row],[DATA ]],"AAAA")</f>
        <v>2022</v>
      </c>
      <c r="N726" s="1" t="str">
        <f>UPPER(TEXT(BRF_Boleto_Notas[[#This Row],[DATA ]],"MMM"))</f>
        <v>JUN</v>
      </c>
      <c r="O726" s="1" t="str">
        <f>TEXT(BRF_Boleto_Notas[[#This Row],[DATA VENCIMENTO]],"AAAA")</f>
        <v>2022</v>
      </c>
      <c r="P726" s="1" t="str">
        <f>UPPER(TEXT(BRF_Boleto_Notas[[#This Row],[DATA VENCIMENTO]],"MMM"))</f>
        <v>JUL</v>
      </c>
      <c r="Q726" s="1" t="str">
        <f>IFERROR(INDEX(BRF_TIPO_SERV[DESCRIÇAO],MATCH(BRF_Boleto_Notas[[#This Row],[CAT]],BRF_TIPO_SERV[TIPOS DE SERV.],0)),"")</f>
        <v>FRETE EXTRAS</v>
      </c>
      <c r="R726" s="1">
        <f>IFERROR(INDEX(BRF_MÊS_NOTA[NUN_MÊS],MATCH(BRF_Boleto_Notas[[#This Row],[MÊS_VENC]],BRF_MÊS_NOTA[MÊS],0)),"")</f>
        <v>7</v>
      </c>
      <c r="S726" s="1" t="str">
        <f>IF(BRF_Boleto_Notas[[#This Row],[PAGO DIA]]="","",TEXT(BRF_Boleto_Notas[[#This Row],[PAGO DIA]],"AAAA"))</f>
        <v>2022</v>
      </c>
      <c r="T726" s="1" t="str">
        <f>UPPER(TEXT(BRF_Boleto_Notas[[#This Row],[PAGO DIA]],"MMM"))</f>
        <v>JUL</v>
      </c>
    </row>
    <row r="727" spans="1:20" x14ac:dyDescent="0.2">
      <c r="A727" s="3">
        <v>44729</v>
      </c>
      <c r="B727" s="1" t="s">
        <v>1534</v>
      </c>
      <c r="C727" s="1" t="s">
        <v>2142</v>
      </c>
      <c r="D727" s="1" t="s">
        <v>1531</v>
      </c>
      <c r="E727" s="1" t="s">
        <v>85</v>
      </c>
      <c r="F727" s="3">
        <v>44749</v>
      </c>
      <c r="G727" s="1" t="s">
        <v>2218</v>
      </c>
      <c r="H727" s="1">
        <v>818</v>
      </c>
      <c r="I727" s="4">
        <v>1320</v>
      </c>
      <c r="J727" s="1" t="s">
        <v>224</v>
      </c>
      <c r="K727" s="3">
        <v>44749</v>
      </c>
      <c r="L727" s="1" t="s">
        <v>1338</v>
      </c>
      <c r="M727" s="1" t="str">
        <f>TEXT(BRF_Boleto_Notas[[#This Row],[DATA ]],"AAAA")</f>
        <v>2022</v>
      </c>
      <c r="N727" s="1" t="str">
        <f>UPPER(TEXT(BRF_Boleto_Notas[[#This Row],[DATA ]],"MMM"))</f>
        <v>JUN</v>
      </c>
      <c r="O727" s="1" t="str">
        <f>TEXT(BRF_Boleto_Notas[[#This Row],[DATA VENCIMENTO]],"AAAA")</f>
        <v>2022</v>
      </c>
      <c r="P727" s="1" t="str">
        <f>UPPER(TEXT(BRF_Boleto_Notas[[#This Row],[DATA VENCIMENTO]],"MMM"))</f>
        <v>JUL</v>
      </c>
      <c r="Q727" s="1" t="str">
        <f>IFERROR(INDEX(BRF_TIPO_SERV[DESCRIÇAO],MATCH(BRF_Boleto_Notas[[#This Row],[CAT]],BRF_TIPO_SERV[TIPOS DE SERV.],0)),"")</f>
        <v>FRETE EXTRAS</v>
      </c>
      <c r="R727" s="1">
        <f>IFERROR(INDEX(BRF_MÊS_NOTA[NUN_MÊS],MATCH(BRF_Boleto_Notas[[#This Row],[MÊS_VENC]],BRF_MÊS_NOTA[MÊS],0)),"")</f>
        <v>7</v>
      </c>
      <c r="S727" s="1" t="str">
        <f>IF(BRF_Boleto_Notas[[#This Row],[PAGO DIA]]="","",TEXT(BRF_Boleto_Notas[[#This Row],[PAGO DIA]],"AAAA"))</f>
        <v>2022</v>
      </c>
      <c r="T727" s="1" t="str">
        <f>UPPER(TEXT(BRF_Boleto_Notas[[#This Row],[PAGO DIA]],"MMM"))</f>
        <v>JUL</v>
      </c>
    </row>
    <row r="728" spans="1:20" x14ac:dyDescent="0.2">
      <c r="A728" s="3">
        <v>44729</v>
      </c>
      <c r="B728" s="1" t="s">
        <v>1534</v>
      </c>
      <c r="C728" s="1" t="s">
        <v>2219</v>
      </c>
      <c r="D728" s="1" t="s">
        <v>1531</v>
      </c>
      <c r="E728" s="1" t="s">
        <v>85</v>
      </c>
      <c r="F728" s="3">
        <v>44749</v>
      </c>
      <c r="G728" s="1" t="s">
        <v>2220</v>
      </c>
      <c r="H728" s="1">
        <v>819</v>
      </c>
      <c r="I728" s="4">
        <v>1100</v>
      </c>
      <c r="J728" s="1" t="s">
        <v>224</v>
      </c>
      <c r="K728" s="3">
        <v>44749</v>
      </c>
      <c r="L728" s="1" t="s">
        <v>1338</v>
      </c>
      <c r="M728" s="1" t="str">
        <f>TEXT(BRF_Boleto_Notas[[#This Row],[DATA ]],"AAAA")</f>
        <v>2022</v>
      </c>
      <c r="N728" s="1" t="str">
        <f>UPPER(TEXT(BRF_Boleto_Notas[[#This Row],[DATA ]],"MMM"))</f>
        <v>JUN</v>
      </c>
      <c r="O728" s="1" t="str">
        <f>TEXT(BRF_Boleto_Notas[[#This Row],[DATA VENCIMENTO]],"AAAA")</f>
        <v>2022</v>
      </c>
      <c r="P728" s="1" t="str">
        <f>UPPER(TEXT(BRF_Boleto_Notas[[#This Row],[DATA VENCIMENTO]],"MMM"))</f>
        <v>JUL</v>
      </c>
      <c r="Q728" s="1" t="str">
        <f>IFERROR(INDEX(BRF_TIPO_SERV[DESCRIÇAO],MATCH(BRF_Boleto_Notas[[#This Row],[CAT]],BRF_TIPO_SERV[TIPOS DE SERV.],0)),"")</f>
        <v>FRETE EXTRAS</v>
      </c>
      <c r="R728" s="1">
        <f>IFERROR(INDEX(BRF_MÊS_NOTA[NUN_MÊS],MATCH(BRF_Boleto_Notas[[#This Row],[MÊS_VENC]],BRF_MÊS_NOTA[MÊS],0)),"")</f>
        <v>7</v>
      </c>
      <c r="S728" s="1" t="str">
        <f>IF(BRF_Boleto_Notas[[#This Row],[PAGO DIA]]="","",TEXT(BRF_Boleto_Notas[[#This Row],[PAGO DIA]],"AAAA"))</f>
        <v>2022</v>
      </c>
      <c r="T728" s="1" t="str">
        <f>UPPER(TEXT(BRF_Boleto_Notas[[#This Row],[PAGO DIA]],"MMM"))</f>
        <v>JUL</v>
      </c>
    </row>
    <row r="729" spans="1:20" x14ac:dyDescent="0.2">
      <c r="A729" s="3">
        <v>44732</v>
      </c>
      <c r="B729" s="1" t="s">
        <v>1534</v>
      </c>
      <c r="C729" s="1" t="s">
        <v>2142</v>
      </c>
      <c r="D729" s="1" t="s">
        <v>1531</v>
      </c>
      <c r="E729" s="1" t="s">
        <v>85</v>
      </c>
      <c r="F729" s="3">
        <v>44753</v>
      </c>
      <c r="G729" s="1" t="s">
        <v>2221</v>
      </c>
      <c r="H729" s="1">
        <v>820</v>
      </c>
      <c r="I729" s="4">
        <v>1320</v>
      </c>
      <c r="J729" s="1" t="s">
        <v>224</v>
      </c>
      <c r="K729" s="3">
        <v>44753</v>
      </c>
      <c r="L729" s="1" t="s">
        <v>1338</v>
      </c>
      <c r="M729" s="1" t="str">
        <f>TEXT(BRF_Boleto_Notas[[#This Row],[DATA ]],"AAAA")</f>
        <v>2022</v>
      </c>
      <c r="N729" s="1" t="str">
        <f>UPPER(TEXT(BRF_Boleto_Notas[[#This Row],[DATA ]],"MMM"))</f>
        <v>JUN</v>
      </c>
      <c r="O729" s="1" t="str">
        <f>TEXT(BRF_Boleto_Notas[[#This Row],[DATA VENCIMENTO]],"AAAA")</f>
        <v>2022</v>
      </c>
      <c r="P729" s="1" t="str">
        <f>UPPER(TEXT(BRF_Boleto_Notas[[#This Row],[DATA VENCIMENTO]],"MMM"))</f>
        <v>JUL</v>
      </c>
      <c r="Q729" s="1" t="str">
        <f>IFERROR(INDEX(BRF_TIPO_SERV[DESCRIÇAO],MATCH(BRF_Boleto_Notas[[#This Row],[CAT]],BRF_TIPO_SERV[TIPOS DE SERV.],0)),"")</f>
        <v>FRETE EXTRAS</v>
      </c>
      <c r="R729" s="1">
        <f>IFERROR(INDEX(BRF_MÊS_NOTA[NUN_MÊS],MATCH(BRF_Boleto_Notas[[#This Row],[MÊS_VENC]],BRF_MÊS_NOTA[MÊS],0)),"")</f>
        <v>7</v>
      </c>
      <c r="S729" s="1" t="str">
        <f>IF(BRF_Boleto_Notas[[#This Row],[PAGO DIA]]="","",TEXT(BRF_Boleto_Notas[[#This Row],[PAGO DIA]],"AAAA"))</f>
        <v>2022</v>
      </c>
      <c r="T729" s="1" t="str">
        <f>UPPER(TEXT(BRF_Boleto_Notas[[#This Row],[PAGO DIA]],"MMM"))</f>
        <v>JUL</v>
      </c>
    </row>
    <row r="730" spans="1:20" x14ac:dyDescent="0.2">
      <c r="A730" s="3">
        <v>44732</v>
      </c>
      <c r="B730" s="1" t="s">
        <v>1534</v>
      </c>
      <c r="C730" s="1" t="s">
        <v>2142</v>
      </c>
      <c r="D730" s="1" t="s">
        <v>1531</v>
      </c>
      <c r="E730" s="1" t="s">
        <v>85</v>
      </c>
      <c r="F730" s="3">
        <v>44753</v>
      </c>
      <c r="G730" s="1" t="s">
        <v>2222</v>
      </c>
      <c r="H730" s="1">
        <v>821</v>
      </c>
      <c r="I730" s="4">
        <v>1320</v>
      </c>
      <c r="J730" s="1" t="s">
        <v>224</v>
      </c>
      <c r="K730" s="3">
        <v>44753</v>
      </c>
      <c r="L730" s="1" t="s">
        <v>1338</v>
      </c>
      <c r="M730" s="1" t="str">
        <f>TEXT(BRF_Boleto_Notas[[#This Row],[DATA ]],"AAAA")</f>
        <v>2022</v>
      </c>
      <c r="N730" s="1" t="str">
        <f>UPPER(TEXT(BRF_Boleto_Notas[[#This Row],[DATA ]],"MMM"))</f>
        <v>JUN</v>
      </c>
      <c r="O730" s="1" t="str">
        <f>TEXT(BRF_Boleto_Notas[[#This Row],[DATA VENCIMENTO]],"AAAA")</f>
        <v>2022</v>
      </c>
      <c r="P730" s="1" t="str">
        <f>UPPER(TEXT(BRF_Boleto_Notas[[#This Row],[DATA VENCIMENTO]],"MMM"))</f>
        <v>JUL</v>
      </c>
      <c r="Q730" s="1" t="str">
        <f>IFERROR(INDEX(BRF_TIPO_SERV[DESCRIÇAO],MATCH(BRF_Boleto_Notas[[#This Row],[CAT]],BRF_TIPO_SERV[TIPOS DE SERV.],0)),"")</f>
        <v>FRETE EXTRAS</v>
      </c>
      <c r="R730" s="1">
        <f>IFERROR(INDEX(BRF_MÊS_NOTA[NUN_MÊS],MATCH(BRF_Boleto_Notas[[#This Row],[MÊS_VENC]],BRF_MÊS_NOTA[MÊS],0)),"")</f>
        <v>7</v>
      </c>
      <c r="S730" s="1" t="str">
        <f>IF(BRF_Boleto_Notas[[#This Row],[PAGO DIA]]="","",TEXT(BRF_Boleto_Notas[[#This Row],[PAGO DIA]],"AAAA"))</f>
        <v>2022</v>
      </c>
      <c r="T730" s="1" t="str">
        <f>UPPER(TEXT(BRF_Boleto_Notas[[#This Row],[PAGO DIA]],"MMM"))</f>
        <v>JUL</v>
      </c>
    </row>
    <row r="731" spans="1:20" x14ac:dyDescent="0.2">
      <c r="A731" s="3">
        <v>44733</v>
      </c>
      <c r="B731" s="1" t="s">
        <v>1547</v>
      </c>
      <c r="C731" s="1" t="s">
        <v>1548</v>
      </c>
      <c r="D731" s="1" t="s">
        <v>1531</v>
      </c>
      <c r="E731" s="1" t="s">
        <v>1543</v>
      </c>
      <c r="F731" s="3">
        <v>44743</v>
      </c>
      <c r="G731" s="1">
        <v>384</v>
      </c>
      <c r="H731" s="1">
        <v>822</v>
      </c>
      <c r="I731" s="4">
        <v>5000</v>
      </c>
      <c r="J731" s="1" t="s">
        <v>224</v>
      </c>
      <c r="K731" s="3">
        <v>44744</v>
      </c>
      <c r="L731" s="1" t="s">
        <v>1338</v>
      </c>
      <c r="M731" s="1" t="str">
        <f>TEXT(BRF_Boleto_Notas[[#This Row],[DATA ]],"AAAA")</f>
        <v>2022</v>
      </c>
      <c r="N731" s="1" t="str">
        <f>UPPER(TEXT(BRF_Boleto_Notas[[#This Row],[DATA ]],"MMM"))</f>
        <v>JUN</v>
      </c>
      <c r="O731" s="1" t="str">
        <f>TEXT(BRF_Boleto_Notas[[#This Row],[DATA VENCIMENTO]],"AAAA")</f>
        <v>2022</v>
      </c>
      <c r="P731" s="1" t="str">
        <f>UPPER(TEXT(BRF_Boleto_Notas[[#This Row],[DATA VENCIMENTO]],"MMM"))</f>
        <v>JUL</v>
      </c>
      <c r="Q731" s="1" t="str">
        <f>IFERROR(INDEX(BRF_TIPO_SERV[DESCRIÇAO],MATCH(BRF_Boleto_Notas[[#This Row],[CAT]],BRF_TIPO_SERV[TIPOS DE SERV.],0)),"")</f>
        <v>HABIBS</v>
      </c>
      <c r="R731" s="1">
        <f>IFERROR(INDEX(BRF_MÊS_NOTA[NUN_MÊS],MATCH(BRF_Boleto_Notas[[#This Row],[MÊS_VENC]],BRF_MÊS_NOTA[MÊS],0)),"")</f>
        <v>7</v>
      </c>
      <c r="S731" s="1" t="str">
        <f>IF(BRF_Boleto_Notas[[#This Row],[PAGO DIA]]="","",TEXT(BRF_Boleto_Notas[[#This Row],[PAGO DIA]],"AAAA"))</f>
        <v>2022</v>
      </c>
      <c r="T731" s="1" t="str">
        <f>UPPER(TEXT(BRF_Boleto_Notas[[#This Row],[PAGO DIA]],"MMM"))</f>
        <v>JUL</v>
      </c>
    </row>
    <row r="732" spans="1:20" x14ac:dyDescent="0.2">
      <c r="A732" s="3">
        <v>44733</v>
      </c>
      <c r="B732" s="1" t="s">
        <v>1547</v>
      </c>
      <c r="C732" s="1" t="s">
        <v>3319</v>
      </c>
      <c r="D732" s="1" t="s">
        <v>1531</v>
      </c>
      <c r="E732" s="1" t="s">
        <v>1550</v>
      </c>
      <c r="F732" s="3">
        <v>44743</v>
      </c>
      <c r="G732" s="1">
        <v>385</v>
      </c>
      <c r="H732" s="1">
        <v>823</v>
      </c>
      <c r="I732" s="4">
        <v>6000</v>
      </c>
      <c r="J732" s="1" t="s">
        <v>224</v>
      </c>
      <c r="K732" s="3">
        <v>44744</v>
      </c>
      <c r="L732" s="1" t="s">
        <v>1338</v>
      </c>
      <c r="M732" s="1" t="str">
        <f>TEXT(BRF_Boleto_Notas[[#This Row],[DATA ]],"AAAA")</f>
        <v>2022</v>
      </c>
      <c r="N732" s="1" t="str">
        <f>UPPER(TEXT(BRF_Boleto_Notas[[#This Row],[DATA ]],"MMM"))</f>
        <v>JUN</v>
      </c>
      <c r="O732" s="1" t="str">
        <f>TEXT(BRF_Boleto_Notas[[#This Row],[DATA VENCIMENTO]],"AAAA")</f>
        <v>2022</v>
      </c>
      <c r="P732" s="1" t="str">
        <f>UPPER(TEXT(BRF_Boleto_Notas[[#This Row],[DATA VENCIMENTO]],"MMM"))</f>
        <v>JUL</v>
      </c>
      <c r="Q732" s="1" t="str">
        <f>IFERROR(INDEX(BRF_TIPO_SERV[DESCRIÇAO],MATCH(BRF_Boleto_Notas[[#This Row],[CAT]],BRF_TIPO_SERV[TIPOS DE SERV.],0)),"")</f>
        <v>HABIBS</v>
      </c>
      <c r="R732" s="1">
        <f>IFERROR(INDEX(BRF_MÊS_NOTA[NUN_MÊS],MATCH(BRF_Boleto_Notas[[#This Row],[MÊS_VENC]],BRF_MÊS_NOTA[MÊS],0)),"")</f>
        <v>7</v>
      </c>
      <c r="S732" s="1" t="str">
        <f>IF(BRF_Boleto_Notas[[#This Row],[PAGO DIA]]="","",TEXT(BRF_Boleto_Notas[[#This Row],[PAGO DIA]],"AAAA"))</f>
        <v>2022</v>
      </c>
      <c r="T732" s="1" t="str">
        <f>UPPER(TEXT(BRF_Boleto_Notas[[#This Row],[PAGO DIA]],"MMM"))</f>
        <v>JUL</v>
      </c>
    </row>
    <row r="733" spans="1:20" x14ac:dyDescent="0.2">
      <c r="A733" s="3">
        <v>44733</v>
      </c>
      <c r="B733" s="1" t="s">
        <v>1547</v>
      </c>
      <c r="C733" s="1" t="s">
        <v>1551</v>
      </c>
      <c r="D733" s="1" t="s">
        <v>1531</v>
      </c>
      <c r="E733" s="1" t="s">
        <v>1552</v>
      </c>
      <c r="F733" s="3">
        <v>44743</v>
      </c>
      <c r="G733" s="1">
        <v>386</v>
      </c>
      <c r="H733" s="1">
        <v>824</v>
      </c>
      <c r="I733" s="4">
        <v>5000</v>
      </c>
      <c r="J733" s="1" t="s">
        <v>224</v>
      </c>
      <c r="K733" s="3">
        <v>44744</v>
      </c>
      <c r="L733" s="1" t="s">
        <v>1338</v>
      </c>
      <c r="M733" s="1" t="str">
        <f>TEXT(BRF_Boleto_Notas[[#This Row],[DATA ]],"AAAA")</f>
        <v>2022</v>
      </c>
      <c r="N733" s="1" t="str">
        <f>UPPER(TEXT(BRF_Boleto_Notas[[#This Row],[DATA ]],"MMM"))</f>
        <v>JUN</v>
      </c>
      <c r="O733" s="1" t="str">
        <f>TEXT(BRF_Boleto_Notas[[#This Row],[DATA VENCIMENTO]],"AAAA")</f>
        <v>2022</v>
      </c>
      <c r="P733" s="1" t="str">
        <f>UPPER(TEXT(BRF_Boleto_Notas[[#This Row],[DATA VENCIMENTO]],"MMM"))</f>
        <v>JUL</v>
      </c>
      <c r="Q733" s="1" t="str">
        <f>IFERROR(INDEX(BRF_TIPO_SERV[DESCRIÇAO],MATCH(BRF_Boleto_Notas[[#This Row],[CAT]],BRF_TIPO_SERV[TIPOS DE SERV.],0)),"")</f>
        <v>HABIBS</v>
      </c>
      <c r="R733" s="1">
        <f>IFERROR(INDEX(BRF_MÊS_NOTA[NUN_MÊS],MATCH(BRF_Boleto_Notas[[#This Row],[MÊS_VENC]],BRF_MÊS_NOTA[MÊS],0)),"")</f>
        <v>7</v>
      </c>
      <c r="S733" s="1" t="str">
        <f>IF(BRF_Boleto_Notas[[#This Row],[PAGO DIA]]="","",TEXT(BRF_Boleto_Notas[[#This Row],[PAGO DIA]],"AAAA"))</f>
        <v>2022</v>
      </c>
      <c r="T733" s="1" t="str">
        <f>UPPER(TEXT(BRF_Boleto_Notas[[#This Row],[PAGO DIA]],"MMM"))</f>
        <v>JUL</v>
      </c>
    </row>
    <row r="734" spans="1:20" x14ac:dyDescent="0.2">
      <c r="A734" s="3">
        <v>44733</v>
      </c>
      <c r="B734" s="1" t="s">
        <v>1547</v>
      </c>
      <c r="C734" s="1" t="s">
        <v>1553</v>
      </c>
      <c r="D734" s="1" t="s">
        <v>1531</v>
      </c>
      <c r="E734" s="1" t="s">
        <v>1554</v>
      </c>
      <c r="F734" s="3">
        <v>44743</v>
      </c>
      <c r="G734" s="1">
        <v>387</v>
      </c>
      <c r="H734" s="1">
        <v>825</v>
      </c>
      <c r="I734" s="4">
        <v>4000</v>
      </c>
      <c r="J734" s="1" t="s">
        <v>224</v>
      </c>
      <c r="K734" s="3">
        <v>44744</v>
      </c>
      <c r="L734" s="1" t="s">
        <v>1338</v>
      </c>
      <c r="M734" s="1" t="str">
        <f>TEXT(BRF_Boleto_Notas[[#This Row],[DATA ]],"AAAA")</f>
        <v>2022</v>
      </c>
      <c r="N734" s="1" t="str">
        <f>UPPER(TEXT(BRF_Boleto_Notas[[#This Row],[DATA ]],"MMM"))</f>
        <v>JUN</v>
      </c>
      <c r="O734" s="1" t="str">
        <f>TEXT(BRF_Boleto_Notas[[#This Row],[DATA VENCIMENTO]],"AAAA")</f>
        <v>2022</v>
      </c>
      <c r="P734" s="1" t="str">
        <f>UPPER(TEXT(BRF_Boleto_Notas[[#This Row],[DATA VENCIMENTO]],"MMM"))</f>
        <v>JUL</v>
      </c>
      <c r="Q734" s="1" t="str">
        <f>IFERROR(INDEX(BRF_TIPO_SERV[DESCRIÇAO],MATCH(BRF_Boleto_Notas[[#This Row],[CAT]],BRF_TIPO_SERV[TIPOS DE SERV.],0)),"")</f>
        <v>HABIBS</v>
      </c>
      <c r="R734" s="1">
        <f>IFERROR(INDEX(BRF_MÊS_NOTA[NUN_MÊS],MATCH(BRF_Boleto_Notas[[#This Row],[MÊS_VENC]],BRF_MÊS_NOTA[MÊS],0)),"")</f>
        <v>7</v>
      </c>
      <c r="S734" s="1" t="str">
        <f>IF(BRF_Boleto_Notas[[#This Row],[PAGO DIA]]="","",TEXT(BRF_Boleto_Notas[[#This Row],[PAGO DIA]],"AAAA"))</f>
        <v>2022</v>
      </c>
      <c r="T734" s="1" t="str">
        <f>UPPER(TEXT(BRF_Boleto_Notas[[#This Row],[PAGO DIA]],"MMM"))</f>
        <v>JUL</v>
      </c>
    </row>
    <row r="735" spans="1:20" x14ac:dyDescent="0.2">
      <c r="A735" s="3">
        <v>44733</v>
      </c>
      <c r="B735" s="1" t="s">
        <v>1547</v>
      </c>
      <c r="C735" s="1" t="s">
        <v>1555</v>
      </c>
      <c r="D735" s="1" t="s">
        <v>1556</v>
      </c>
      <c r="E735" s="1" t="s">
        <v>1557</v>
      </c>
      <c r="F735" s="3">
        <v>44743</v>
      </c>
      <c r="G735" s="1">
        <v>388</v>
      </c>
      <c r="H735" s="1">
        <v>826</v>
      </c>
      <c r="I735" s="4">
        <v>4000</v>
      </c>
      <c r="J735" s="1" t="s">
        <v>224</v>
      </c>
      <c r="K735" s="3">
        <v>44744</v>
      </c>
      <c r="L735" s="1" t="s">
        <v>1338</v>
      </c>
      <c r="M735" s="1" t="str">
        <f>TEXT(BRF_Boleto_Notas[[#This Row],[DATA ]],"AAAA")</f>
        <v>2022</v>
      </c>
      <c r="N735" s="1" t="str">
        <f>UPPER(TEXT(BRF_Boleto_Notas[[#This Row],[DATA ]],"MMM"))</f>
        <v>JUN</v>
      </c>
      <c r="O735" s="1" t="str">
        <f>TEXT(BRF_Boleto_Notas[[#This Row],[DATA VENCIMENTO]],"AAAA")</f>
        <v>2022</v>
      </c>
      <c r="P735" s="1" t="str">
        <f>UPPER(TEXT(BRF_Boleto_Notas[[#This Row],[DATA VENCIMENTO]],"MMM"))</f>
        <v>JUL</v>
      </c>
      <c r="Q735" s="1" t="str">
        <f>IFERROR(INDEX(BRF_TIPO_SERV[DESCRIÇAO],MATCH(BRF_Boleto_Notas[[#This Row],[CAT]],BRF_TIPO_SERV[TIPOS DE SERV.],0)),"")</f>
        <v>HABIBS</v>
      </c>
      <c r="R735" s="1">
        <f>IFERROR(INDEX(BRF_MÊS_NOTA[NUN_MÊS],MATCH(BRF_Boleto_Notas[[#This Row],[MÊS_VENC]],BRF_MÊS_NOTA[MÊS],0)),"")</f>
        <v>7</v>
      </c>
      <c r="S735" s="1" t="str">
        <f>IF(BRF_Boleto_Notas[[#This Row],[PAGO DIA]]="","",TEXT(BRF_Boleto_Notas[[#This Row],[PAGO DIA]],"AAAA"))</f>
        <v>2022</v>
      </c>
      <c r="T735" s="1" t="str">
        <f>UPPER(TEXT(BRF_Boleto_Notas[[#This Row],[PAGO DIA]],"MMM"))</f>
        <v>JUL</v>
      </c>
    </row>
    <row r="736" spans="1:20" x14ac:dyDescent="0.2">
      <c r="A736" s="3">
        <v>44733</v>
      </c>
      <c r="B736" s="1" t="s">
        <v>1547</v>
      </c>
      <c r="C736" s="1" t="s">
        <v>1558</v>
      </c>
      <c r="D736" s="1" t="s">
        <v>1531</v>
      </c>
      <c r="E736" s="1" t="s">
        <v>1559</v>
      </c>
      <c r="F736" s="3">
        <v>44743</v>
      </c>
      <c r="G736" s="1">
        <v>389</v>
      </c>
      <c r="H736" s="1">
        <v>827</v>
      </c>
      <c r="I736" s="4">
        <v>5900</v>
      </c>
      <c r="J736" s="1" t="s">
        <v>224</v>
      </c>
      <c r="K736" s="3">
        <v>44744</v>
      </c>
      <c r="L736" s="1" t="s">
        <v>1338</v>
      </c>
      <c r="M736" s="1" t="str">
        <f>TEXT(BRF_Boleto_Notas[[#This Row],[DATA ]],"AAAA")</f>
        <v>2022</v>
      </c>
      <c r="N736" s="1" t="str">
        <f>UPPER(TEXT(BRF_Boleto_Notas[[#This Row],[DATA ]],"MMM"))</f>
        <v>JUN</v>
      </c>
      <c r="O736" s="1" t="str">
        <f>TEXT(BRF_Boleto_Notas[[#This Row],[DATA VENCIMENTO]],"AAAA")</f>
        <v>2022</v>
      </c>
      <c r="P736" s="1" t="str">
        <f>UPPER(TEXT(BRF_Boleto_Notas[[#This Row],[DATA VENCIMENTO]],"MMM"))</f>
        <v>JUL</v>
      </c>
      <c r="Q736" s="1" t="str">
        <f>IFERROR(INDEX(BRF_TIPO_SERV[DESCRIÇAO],MATCH(BRF_Boleto_Notas[[#This Row],[CAT]],BRF_TIPO_SERV[TIPOS DE SERV.],0)),"")</f>
        <v>HABIBS</v>
      </c>
      <c r="R736" s="1">
        <f>IFERROR(INDEX(BRF_MÊS_NOTA[NUN_MÊS],MATCH(BRF_Boleto_Notas[[#This Row],[MÊS_VENC]],BRF_MÊS_NOTA[MÊS],0)),"")</f>
        <v>7</v>
      </c>
      <c r="S736" s="1" t="str">
        <f>IF(BRF_Boleto_Notas[[#This Row],[PAGO DIA]]="","",TEXT(BRF_Boleto_Notas[[#This Row],[PAGO DIA]],"AAAA"))</f>
        <v>2022</v>
      </c>
      <c r="T736" s="1" t="str">
        <f>UPPER(TEXT(BRF_Boleto_Notas[[#This Row],[PAGO DIA]],"MMM"))</f>
        <v>JUL</v>
      </c>
    </row>
    <row r="737" spans="1:20" x14ac:dyDescent="0.2">
      <c r="A737" s="3">
        <v>44733</v>
      </c>
      <c r="B737" s="1" t="s">
        <v>1547</v>
      </c>
      <c r="C737" s="1" t="s">
        <v>1560</v>
      </c>
      <c r="D737" s="1" t="s">
        <v>1531</v>
      </c>
      <c r="E737" s="1" t="s">
        <v>1561</v>
      </c>
      <c r="F737" s="3">
        <v>44743</v>
      </c>
      <c r="G737" s="1">
        <v>390</v>
      </c>
      <c r="H737" s="1">
        <v>828</v>
      </c>
      <c r="I737" s="4">
        <v>4500</v>
      </c>
      <c r="J737" s="1" t="s">
        <v>224</v>
      </c>
      <c r="K737" s="3">
        <v>44744</v>
      </c>
      <c r="L737" s="1" t="s">
        <v>1338</v>
      </c>
      <c r="M737" s="1" t="str">
        <f>TEXT(BRF_Boleto_Notas[[#This Row],[DATA ]],"AAAA")</f>
        <v>2022</v>
      </c>
      <c r="N737" s="1" t="str">
        <f>UPPER(TEXT(BRF_Boleto_Notas[[#This Row],[DATA ]],"MMM"))</f>
        <v>JUN</v>
      </c>
      <c r="O737" s="1" t="str">
        <f>TEXT(BRF_Boleto_Notas[[#This Row],[DATA VENCIMENTO]],"AAAA")</f>
        <v>2022</v>
      </c>
      <c r="P737" s="1" t="str">
        <f>UPPER(TEXT(BRF_Boleto_Notas[[#This Row],[DATA VENCIMENTO]],"MMM"))</f>
        <v>JUL</v>
      </c>
      <c r="Q737" s="1" t="str">
        <f>IFERROR(INDEX(BRF_TIPO_SERV[DESCRIÇAO],MATCH(BRF_Boleto_Notas[[#This Row],[CAT]],BRF_TIPO_SERV[TIPOS DE SERV.],0)),"")</f>
        <v>HABIBS</v>
      </c>
      <c r="R737" s="1">
        <f>IFERROR(INDEX(BRF_MÊS_NOTA[NUN_MÊS],MATCH(BRF_Boleto_Notas[[#This Row],[MÊS_VENC]],BRF_MÊS_NOTA[MÊS],0)),"")</f>
        <v>7</v>
      </c>
      <c r="S737" s="1" t="str">
        <f>IF(BRF_Boleto_Notas[[#This Row],[PAGO DIA]]="","",TEXT(BRF_Boleto_Notas[[#This Row],[PAGO DIA]],"AAAA"))</f>
        <v>2022</v>
      </c>
      <c r="T737" s="1" t="str">
        <f>UPPER(TEXT(BRF_Boleto_Notas[[#This Row],[PAGO DIA]],"MMM"))</f>
        <v>JUL</v>
      </c>
    </row>
    <row r="738" spans="1:20" x14ac:dyDescent="0.2">
      <c r="A738" s="3">
        <v>44733</v>
      </c>
      <c r="B738" s="1" t="s">
        <v>1547</v>
      </c>
      <c r="C738" s="1" t="s">
        <v>1562</v>
      </c>
      <c r="D738" s="1" t="s">
        <v>1531</v>
      </c>
      <c r="E738" s="1" t="s">
        <v>1537</v>
      </c>
      <c r="F738" s="3">
        <v>44743</v>
      </c>
      <c r="G738" s="1">
        <v>391</v>
      </c>
      <c r="H738" s="1">
        <v>829</v>
      </c>
      <c r="I738" s="4">
        <v>2000</v>
      </c>
      <c r="J738" s="1" t="s">
        <v>224</v>
      </c>
      <c r="K738" s="3">
        <v>44744</v>
      </c>
      <c r="L738" s="1" t="s">
        <v>1338</v>
      </c>
      <c r="M738" s="1" t="str">
        <f>TEXT(BRF_Boleto_Notas[[#This Row],[DATA ]],"AAAA")</f>
        <v>2022</v>
      </c>
      <c r="N738" s="1" t="str">
        <f>UPPER(TEXT(BRF_Boleto_Notas[[#This Row],[DATA ]],"MMM"))</f>
        <v>JUN</v>
      </c>
      <c r="O738" s="1" t="str">
        <f>TEXT(BRF_Boleto_Notas[[#This Row],[DATA VENCIMENTO]],"AAAA")</f>
        <v>2022</v>
      </c>
      <c r="P738" s="1" t="str">
        <f>UPPER(TEXT(BRF_Boleto_Notas[[#This Row],[DATA VENCIMENTO]],"MMM"))</f>
        <v>JUL</v>
      </c>
      <c r="Q738" s="1" t="str">
        <f>IFERROR(INDEX(BRF_TIPO_SERV[DESCRIÇAO],MATCH(BRF_Boleto_Notas[[#This Row],[CAT]],BRF_TIPO_SERV[TIPOS DE SERV.],0)),"")</f>
        <v>HABIBS</v>
      </c>
      <c r="R738" s="1">
        <f>IFERROR(INDEX(BRF_MÊS_NOTA[NUN_MÊS],MATCH(BRF_Boleto_Notas[[#This Row],[MÊS_VENC]],BRF_MÊS_NOTA[MÊS],0)),"")</f>
        <v>7</v>
      </c>
      <c r="S738" s="1" t="str">
        <f>IF(BRF_Boleto_Notas[[#This Row],[PAGO DIA]]="","",TEXT(BRF_Boleto_Notas[[#This Row],[PAGO DIA]],"AAAA"))</f>
        <v>2022</v>
      </c>
      <c r="T738" s="1" t="str">
        <f>UPPER(TEXT(BRF_Boleto_Notas[[#This Row],[PAGO DIA]],"MMM"))</f>
        <v>JUL</v>
      </c>
    </row>
    <row r="739" spans="1:20" x14ac:dyDescent="0.2">
      <c r="A739" s="3">
        <v>44733</v>
      </c>
      <c r="B739" s="1" t="s">
        <v>1547</v>
      </c>
      <c r="C739" s="1" t="s">
        <v>1563</v>
      </c>
      <c r="D739" s="1" t="s">
        <v>1531</v>
      </c>
      <c r="E739" s="1" t="s">
        <v>1564</v>
      </c>
      <c r="F739" s="3">
        <v>44743</v>
      </c>
      <c r="G739" s="1">
        <v>392</v>
      </c>
      <c r="H739" s="1">
        <v>830</v>
      </c>
      <c r="I739" s="4">
        <v>6000</v>
      </c>
      <c r="J739" s="1" t="s">
        <v>224</v>
      </c>
      <c r="K739" s="3">
        <v>44744</v>
      </c>
      <c r="L739" s="1" t="s">
        <v>1338</v>
      </c>
      <c r="M739" s="1" t="str">
        <f>TEXT(BRF_Boleto_Notas[[#This Row],[DATA ]],"AAAA")</f>
        <v>2022</v>
      </c>
      <c r="N739" s="1" t="str">
        <f>UPPER(TEXT(BRF_Boleto_Notas[[#This Row],[DATA ]],"MMM"))</f>
        <v>JUN</v>
      </c>
      <c r="O739" s="1" t="str">
        <f>TEXT(BRF_Boleto_Notas[[#This Row],[DATA VENCIMENTO]],"AAAA")</f>
        <v>2022</v>
      </c>
      <c r="P739" s="1" t="str">
        <f>UPPER(TEXT(BRF_Boleto_Notas[[#This Row],[DATA VENCIMENTO]],"MMM"))</f>
        <v>JUL</v>
      </c>
      <c r="Q739" s="1" t="str">
        <f>IFERROR(INDEX(BRF_TIPO_SERV[DESCRIÇAO],MATCH(BRF_Boleto_Notas[[#This Row],[CAT]],BRF_TIPO_SERV[TIPOS DE SERV.],0)),"")</f>
        <v>HABIBS</v>
      </c>
      <c r="R739" s="1">
        <f>IFERROR(INDEX(BRF_MÊS_NOTA[NUN_MÊS],MATCH(BRF_Boleto_Notas[[#This Row],[MÊS_VENC]],BRF_MÊS_NOTA[MÊS],0)),"")</f>
        <v>7</v>
      </c>
      <c r="S739" s="1" t="str">
        <f>IF(BRF_Boleto_Notas[[#This Row],[PAGO DIA]]="","",TEXT(BRF_Boleto_Notas[[#This Row],[PAGO DIA]],"AAAA"))</f>
        <v>2022</v>
      </c>
      <c r="T739" s="1" t="str">
        <f>UPPER(TEXT(BRF_Boleto_Notas[[#This Row],[PAGO DIA]],"MMM"))</f>
        <v>JUL</v>
      </c>
    </row>
    <row r="740" spans="1:20" x14ac:dyDescent="0.2">
      <c r="A740" s="3">
        <v>44733</v>
      </c>
      <c r="B740" s="1" t="s">
        <v>1547</v>
      </c>
      <c r="C740" s="1" t="s">
        <v>1565</v>
      </c>
      <c r="D740" s="1" t="s">
        <v>1531</v>
      </c>
      <c r="E740" s="1" t="s">
        <v>1566</v>
      </c>
      <c r="F740" s="3">
        <v>44743</v>
      </c>
      <c r="G740" s="1">
        <v>393</v>
      </c>
      <c r="H740" s="1">
        <v>831</v>
      </c>
      <c r="I740" s="4">
        <v>5500</v>
      </c>
      <c r="J740" s="1" t="s">
        <v>224</v>
      </c>
      <c r="K740" s="3">
        <v>44744</v>
      </c>
      <c r="L740" s="1" t="s">
        <v>1338</v>
      </c>
      <c r="M740" s="1" t="str">
        <f>TEXT(BRF_Boleto_Notas[[#This Row],[DATA ]],"AAAA")</f>
        <v>2022</v>
      </c>
      <c r="N740" s="1" t="str">
        <f>UPPER(TEXT(BRF_Boleto_Notas[[#This Row],[DATA ]],"MMM"))</f>
        <v>JUN</v>
      </c>
      <c r="O740" s="1" t="str">
        <f>TEXT(BRF_Boleto_Notas[[#This Row],[DATA VENCIMENTO]],"AAAA")</f>
        <v>2022</v>
      </c>
      <c r="P740" s="1" t="str">
        <f>UPPER(TEXT(BRF_Boleto_Notas[[#This Row],[DATA VENCIMENTO]],"MMM"))</f>
        <v>JUL</v>
      </c>
      <c r="Q740" s="1" t="str">
        <f>IFERROR(INDEX(BRF_TIPO_SERV[DESCRIÇAO],MATCH(BRF_Boleto_Notas[[#This Row],[CAT]],BRF_TIPO_SERV[TIPOS DE SERV.],0)),"")</f>
        <v>HABIBS</v>
      </c>
      <c r="R740" s="1">
        <f>IFERROR(INDEX(BRF_MÊS_NOTA[NUN_MÊS],MATCH(BRF_Boleto_Notas[[#This Row],[MÊS_VENC]],BRF_MÊS_NOTA[MÊS],0)),"")</f>
        <v>7</v>
      </c>
      <c r="S740" s="1" t="str">
        <f>IF(BRF_Boleto_Notas[[#This Row],[PAGO DIA]]="","",TEXT(BRF_Boleto_Notas[[#This Row],[PAGO DIA]],"AAAA"))</f>
        <v>2022</v>
      </c>
      <c r="T740" s="1" t="str">
        <f>UPPER(TEXT(BRF_Boleto_Notas[[#This Row],[PAGO DIA]],"MMM"))</f>
        <v>JUL</v>
      </c>
    </row>
    <row r="741" spans="1:20" x14ac:dyDescent="0.2">
      <c r="A741" s="3">
        <v>44733</v>
      </c>
      <c r="B741" s="1" t="s">
        <v>1547</v>
      </c>
      <c r="C741" s="1" t="s">
        <v>1567</v>
      </c>
      <c r="D741" s="1" t="s">
        <v>1531</v>
      </c>
      <c r="E741" s="1" t="s">
        <v>1568</v>
      </c>
      <c r="F741" s="3">
        <v>44743</v>
      </c>
      <c r="G741" s="1">
        <v>394</v>
      </c>
      <c r="H741" s="1">
        <v>832</v>
      </c>
      <c r="I741" s="4">
        <v>5000</v>
      </c>
      <c r="J741" s="1" t="s">
        <v>224</v>
      </c>
      <c r="K741" s="3">
        <v>44744</v>
      </c>
      <c r="L741" s="1" t="s">
        <v>1338</v>
      </c>
      <c r="M741" s="1" t="str">
        <f>TEXT(BRF_Boleto_Notas[[#This Row],[DATA ]],"AAAA")</f>
        <v>2022</v>
      </c>
      <c r="N741" s="1" t="str">
        <f>UPPER(TEXT(BRF_Boleto_Notas[[#This Row],[DATA ]],"MMM"))</f>
        <v>JUN</v>
      </c>
      <c r="O741" s="1" t="str">
        <f>TEXT(BRF_Boleto_Notas[[#This Row],[DATA VENCIMENTO]],"AAAA")</f>
        <v>2022</v>
      </c>
      <c r="P741" s="1" t="str">
        <f>UPPER(TEXT(BRF_Boleto_Notas[[#This Row],[DATA VENCIMENTO]],"MMM"))</f>
        <v>JUL</v>
      </c>
      <c r="Q741" s="1" t="str">
        <f>IFERROR(INDEX(BRF_TIPO_SERV[DESCRIÇAO],MATCH(BRF_Boleto_Notas[[#This Row],[CAT]],BRF_TIPO_SERV[TIPOS DE SERV.],0)),"")</f>
        <v>HABIBS</v>
      </c>
      <c r="R741" s="1">
        <f>IFERROR(INDEX(BRF_MÊS_NOTA[NUN_MÊS],MATCH(BRF_Boleto_Notas[[#This Row],[MÊS_VENC]],BRF_MÊS_NOTA[MÊS],0)),"")</f>
        <v>7</v>
      </c>
      <c r="S741" s="1" t="str">
        <f>IF(BRF_Boleto_Notas[[#This Row],[PAGO DIA]]="","",TEXT(BRF_Boleto_Notas[[#This Row],[PAGO DIA]],"AAAA"))</f>
        <v>2022</v>
      </c>
      <c r="T741" s="1" t="str">
        <f>UPPER(TEXT(BRF_Boleto_Notas[[#This Row],[PAGO DIA]],"MMM"))</f>
        <v>JUL</v>
      </c>
    </row>
    <row r="742" spans="1:20" x14ac:dyDescent="0.2">
      <c r="A742" s="3">
        <v>44733</v>
      </c>
      <c r="B742" s="1" t="s">
        <v>1547</v>
      </c>
      <c r="C742" s="1" t="s">
        <v>1569</v>
      </c>
      <c r="D742" s="1" t="s">
        <v>1531</v>
      </c>
      <c r="E742" s="1" t="s">
        <v>1570</v>
      </c>
      <c r="F742" s="3">
        <v>44743</v>
      </c>
      <c r="G742" s="1">
        <v>395</v>
      </c>
      <c r="H742" s="1">
        <v>833</v>
      </c>
      <c r="I742" s="4">
        <v>1150</v>
      </c>
      <c r="J742" s="1" t="s">
        <v>224</v>
      </c>
      <c r="K742" s="3">
        <v>44744</v>
      </c>
      <c r="L742" s="1" t="s">
        <v>1338</v>
      </c>
      <c r="M742" s="1" t="str">
        <f>TEXT(BRF_Boleto_Notas[[#This Row],[DATA ]],"AAAA")</f>
        <v>2022</v>
      </c>
      <c r="N742" s="1" t="str">
        <f>UPPER(TEXT(BRF_Boleto_Notas[[#This Row],[DATA ]],"MMM"))</f>
        <v>JUN</v>
      </c>
      <c r="O742" s="1" t="str">
        <f>TEXT(BRF_Boleto_Notas[[#This Row],[DATA VENCIMENTO]],"AAAA")</f>
        <v>2022</v>
      </c>
      <c r="P742" s="1" t="str">
        <f>UPPER(TEXT(BRF_Boleto_Notas[[#This Row],[DATA VENCIMENTO]],"MMM"))</f>
        <v>JUL</v>
      </c>
      <c r="Q742" s="1" t="str">
        <f>IFERROR(INDEX(BRF_TIPO_SERV[DESCRIÇAO],MATCH(BRF_Boleto_Notas[[#This Row],[CAT]],BRF_TIPO_SERV[TIPOS DE SERV.],0)),"")</f>
        <v>HABIBS</v>
      </c>
      <c r="R742" s="1">
        <f>IFERROR(INDEX(BRF_MÊS_NOTA[NUN_MÊS],MATCH(BRF_Boleto_Notas[[#This Row],[MÊS_VENC]],BRF_MÊS_NOTA[MÊS],0)),"")</f>
        <v>7</v>
      </c>
      <c r="S742" s="1" t="str">
        <f>IF(BRF_Boleto_Notas[[#This Row],[PAGO DIA]]="","",TEXT(BRF_Boleto_Notas[[#This Row],[PAGO DIA]],"AAAA"))</f>
        <v>2022</v>
      </c>
      <c r="T742" s="1" t="str">
        <f>UPPER(TEXT(BRF_Boleto_Notas[[#This Row],[PAGO DIA]],"MMM"))</f>
        <v>JUL</v>
      </c>
    </row>
    <row r="743" spans="1:20" x14ac:dyDescent="0.2">
      <c r="A743" s="3">
        <v>44733</v>
      </c>
      <c r="B743" s="1" t="s">
        <v>1547</v>
      </c>
      <c r="C743" s="1" t="s">
        <v>1571</v>
      </c>
      <c r="D743" s="1" t="s">
        <v>1531</v>
      </c>
      <c r="E743" s="1" t="s">
        <v>1572</v>
      </c>
      <c r="F743" s="3">
        <v>44743</v>
      </c>
      <c r="G743" s="1">
        <v>396</v>
      </c>
      <c r="H743" s="1">
        <v>834</v>
      </c>
      <c r="I743" s="4">
        <v>5500</v>
      </c>
      <c r="J743" s="1" t="s">
        <v>224</v>
      </c>
      <c r="K743" s="3">
        <v>44744</v>
      </c>
      <c r="L743" s="1" t="s">
        <v>1338</v>
      </c>
      <c r="M743" s="1" t="str">
        <f>TEXT(BRF_Boleto_Notas[[#This Row],[DATA ]],"AAAA")</f>
        <v>2022</v>
      </c>
      <c r="N743" s="1" t="str">
        <f>UPPER(TEXT(BRF_Boleto_Notas[[#This Row],[DATA ]],"MMM"))</f>
        <v>JUN</v>
      </c>
      <c r="O743" s="1" t="str">
        <f>TEXT(BRF_Boleto_Notas[[#This Row],[DATA VENCIMENTO]],"AAAA")</f>
        <v>2022</v>
      </c>
      <c r="P743" s="1" t="str">
        <f>UPPER(TEXT(BRF_Boleto_Notas[[#This Row],[DATA VENCIMENTO]],"MMM"))</f>
        <v>JUL</v>
      </c>
      <c r="Q743" s="1" t="str">
        <f>IFERROR(INDEX(BRF_TIPO_SERV[DESCRIÇAO],MATCH(BRF_Boleto_Notas[[#This Row],[CAT]],BRF_TIPO_SERV[TIPOS DE SERV.],0)),"")</f>
        <v>HABIBS</v>
      </c>
      <c r="R743" s="1">
        <f>IFERROR(INDEX(BRF_MÊS_NOTA[NUN_MÊS],MATCH(BRF_Boleto_Notas[[#This Row],[MÊS_VENC]],BRF_MÊS_NOTA[MÊS],0)),"")</f>
        <v>7</v>
      </c>
      <c r="S743" s="1" t="str">
        <f>IF(BRF_Boleto_Notas[[#This Row],[PAGO DIA]]="","",TEXT(BRF_Boleto_Notas[[#This Row],[PAGO DIA]],"AAAA"))</f>
        <v>2022</v>
      </c>
      <c r="T743" s="1" t="str">
        <f>UPPER(TEXT(BRF_Boleto_Notas[[#This Row],[PAGO DIA]],"MMM"))</f>
        <v>JUL</v>
      </c>
    </row>
    <row r="744" spans="1:20" x14ac:dyDescent="0.2">
      <c r="A744" s="3">
        <v>44733</v>
      </c>
      <c r="B744" s="1" t="s">
        <v>1547</v>
      </c>
      <c r="C744" s="1" t="s">
        <v>1573</v>
      </c>
      <c r="D744" s="1" t="s">
        <v>1531</v>
      </c>
      <c r="E744" s="1" t="s">
        <v>1574</v>
      </c>
      <c r="F744" s="3">
        <v>44743</v>
      </c>
      <c r="G744" s="1">
        <v>397</v>
      </c>
      <c r="H744" s="1">
        <v>835</v>
      </c>
      <c r="I744" s="4">
        <v>1150</v>
      </c>
      <c r="J744" s="1" t="s">
        <v>224</v>
      </c>
      <c r="K744" s="3">
        <v>44744</v>
      </c>
      <c r="L744" s="1" t="s">
        <v>1338</v>
      </c>
      <c r="M744" s="1" t="str">
        <f>TEXT(BRF_Boleto_Notas[[#This Row],[DATA ]],"AAAA")</f>
        <v>2022</v>
      </c>
      <c r="N744" s="1" t="str">
        <f>UPPER(TEXT(BRF_Boleto_Notas[[#This Row],[DATA ]],"MMM"))</f>
        <v>JUN</v>
      </c>
      <c r="O744" s="1" t="str">
        <f>TEXT(BRF_Boleto_Notas[[#This Row],[DATA VENCIMENTO]],"AAAA")</f>
        <v>2022</v>
      </c>
      <c r="P744" s="1" t="str">
        <f>UPPER(TEXT(BRF_Boleto_Notas[[#This Row],[DATA VENCIMENTO]],"MMM"))</f>
        <v>JUL</v>
      </c>
      <c r="Q744" s="1" t="str">
        <f>IFERROR(INDEX(BRF_TIPO_SERV[DESCRIÇAO],MATCH(BRF_Boleto_Notas[[#This Row],[CAT]],BRF_TIPO_SERV[TIPOS DE SERV.],0)),"")</f>
        <v>HABIBS</v>
      </c>
      <c r="R744" s="1">
        <f>IFERROR(INDEX(BRF_MÊS_NOTA[NUN_MÊS],MATCH(BRF_Boleto_Notas[[#This Row],[MÊS_VENC]],BRF_MÊS_NOTA[MÊS],0)),"")</f>
        <v>7</v>
      </c>
      <c r="S744" s="1" t="str">
        <f>IF(BRF_Boleto_Notas[[#This Row],[PAGO DIA]]="","",TEXT(BRF_Boleto_Notas[[#This Row],[PAGO DIA]],"AAAA"))</f>
        <v>2022</v>
      </c>
      <c r="T744" s="1" t="str">
        <f>UPPER(TEXT(BRF_Boleto_Notas[[#This Row],[PAGO DIA]],"MMM"))</f>
        <v>JUL</v>
      </c>
    </row>
    <row r="745" spans="1:20" x14ac:dyDescent="0.2">
      <c r="A745" s="3">
        <v>44733</v>
      </c>
      <c r="B745" s="1" t="s">
        <v>1547</v>
      </c>
      <c r="C745" s="1" t="s">
        <v>1575</v>
      </c>
      <c r="D745" s="1" t="s">
        <v>1531</v>
      </c>
      <c r="E745" s="1" t="s">
        <v>1576</v>
      </c>
      <c r="F745" s="3">
        <v>44743</v>
      </c>
      <c r="G745" s="1">
        <v>398</v>
      </c>
      <c r="H745" s="1">
        <v>836</v>
      </c>
      <c r="I745" s="4">
        <v>4800</v>
      </c>
      <c r="J745" s="1" t="s">
        <v>224</v>
      </c>
      <c r="K745" s="3">
        <v>44744</v>
      </c>
      <c r="L745" s="1" t="s">
        <v>1338</v>
      </c>
      <c r="M745" s="1" t="str">
        <f>TEXT(BRF_Boleto_Notas[[#This Row],[DATA ]],"AAAA")</f>
        <v>2022</v>
      </c>
      <c r="N745" s="1" t="str">
        <f>UPPER(TEXT(BRF_Boleto_Notas[[#This Row],[DATA ]],"MMM"))</f>
        <v>JUN</v>
      </c>
      <c r="O745" s="1" t="str">
        <f>TEXT(BRF_Boleto_Notas[[#This Row],[DATA VENCIMENTO]],"AAAA")</f>
        <v>2022</v>
      </c>
      <c r="P745" s="1" t="str">
        <f>UPPER(TEXT(BRF_Boleto_Notas[[#This Row],[DATA VENCIMENTO]],"MMM"))</f>
        <v>JUL</v>
      </c>
      <c r="Q745" s="1" t="str">
        <f>IFERROR(INDEX(BRF_TIPO_SERV[DESCRIÇAO],MATCH(BRF_Boleto_Notas[[#This Row],[CAT]],BRF_TIPO_SERV[TIPOS DE SERV.],0)),"")</f>
        <v>HABIBS</v>
      </c>
      <c r="R745" s="1">
        <f>IFERROR(INDEX(BRF_MÊS_NOTA[NUN_MÊS],MATCH(BRF_Boleto_Notas[[#This Row],[MÊS_VENC]],BRF_MÊS_NOTA[MÊS],0)),"")</f>
        <v>7</v>
      </c>
      <c r="S745" s="1" t="str">
        <f>IF(BRF_Boleto_Notas[[#This Row],[PAGO DIA]]="","",TEXT(BRF_Boleto_Notas[[#This Row],[PAGO DIA]],"AAAA"))</f>
        <v>2022</v>
      </c>
      <c r="T745" s="1" t="str">
        <f>UPPER(TEXT(BRF_Boleto_Notas[[#This Row],[PAGO DIA]],"MMM"))</f>
        <v>JUL</v>
      </c>
    </row>
    <row r="746" spans="1:20" x14ac:dyDescent="0.2">
      <c r="A746" s="3">
        <v>44733</v>
      </c>
      <c r="B746" s="1" t="s">
        <v>1547</v>
      </c>
      <c r="C746" s="1" t="s">
        <v>1577</v>
      </c>
      <c r="D746" s="1" t="s">
        <v>1531</v>
      </c>
      <c r="E746" s="1" t="s">
        <v>1539</v>
      </c>
      <c r="F746" s="3">
        <v>44743</v>
      </c>
      <c r="G746" s="1">
        <v>399</v>
      </c>
      <c r="H746" s="1">
        <v>837</v>
      </c>
      <c r="I746" s="4">
        <v>3000</v>
      </c>
      <c r="J746" s="1" t="s">
        <v>224</v>
      </c>
      <c r="K746" s="3">
        <v>44744</v>
      </c>
      <c r="L746" s="1" t="s">
        <v>1338</v>
      </c>
      <c r="M746" s="1" t="str">
        <f>TEXT(BRF_Boleto_Notas[[#This Row],[DATA ]],"AAAA")</f>
        <v>2022</v>
      </c>
      <c r="N746" s="1" t="str">
        <f>UPPER(TEXT(BRF_Boleto_Notas[[#This Row],[DATA ]],"MMM"))</f>
        <v>JUN</v>
      </c>
      <c r="O746" s="1" t="str">
        <f>TEXT(BRF_Boleto_Notas[[#This Row],[DATA VENCIMENTO]],"AAAA")</f>
        <v>2022</v>
      </c>
      <c r="P746" s="1" t="str">
        <f>UPPER(TEXT(BRF_Boleto_Notas[[#This Row],[DATA VENCIMENTO]],"MMM"))</f>
        <v>JUL</v>
      </c>
      <c r="Q746" s="1" t="str">
        <f>IFERROR(INDEX(BRF_TIPO_SERV[DESCRIÇAO],MATCH(BRF_Boleto_Notas[[#This Row],[CAT]],BRF_TIPO_SERV[TIPOS DE SERV.],0)),"")</f>
        <v>HABIBS</v>
      </c>
      <c r="R746" s="1">
        <f>IFERROR(INDEX(BRF_MÊS_NOTA[NUN_MÊS],MATCH(BRF_Boleto_Notas[[#This Row],[MÊS_VENC]],BRF_MÊS_NOTA[MÊS],0)),"")</f>
        <v>7</v>
      </c>
      <c r="S746" s="1" t="str">
        <f>IF(BRF_Boleto_Notas[[#This Row],[PAGO DIA]]="","",TEXT(BRF_Boleto_Notas[[#This Row],[PAGO DIA]],"AAAA"))</f>
        <v>2022</v>
      </c>
      <c r="T746" s="1" t="str">
        <f>UPPER(TEXT(BRF_Boleto_Notas[[#This Row],[PAGO DIA]],"MMM"))</f>
        <v>JUL</v>
      </c>
    </row>
    <row r="747" spans="1:20" x14ac:dyDescent="0.2">
      <c r="A747" s="3">
        <v>44733</v>
      </c>
      <c r="B747" s="1" t="s">
        <v>1547</v>
      </c>
      <c r="C747" s="1" t="s">
        <v>1544</v>
      </c>
      <c r="D747" s="1" t="s">
        <v>1531</v>
      </c>
      <c r="E747" s="1" t="s">
        <v>1545</v>
      </c>
      <c r="F747" s="3">
        <v>44743</v>
      </c>
      <c r="G747" s="1">
        <v>400</v>
      </c>
      <c r="H747" s="1">
        <v>838</v>
      </c>
      <c r="I747" s="4">
        <v>4000</v>
      </c>
      <c r="J747" s="1" t="s">
        <v>224</v>
      </c>
      <c r="K747" s="3">
        <v>44744</v>
      </c>
      <c r="L747" s="1" t="s">
        <v>1338</v>
      </c>
      <c r="M747" s="1" t="str">
        <f>TEXT(BRF_Boleto_Notas[[#This Row],[DATA ]],"AAAA")</f>
        <v>2022</v>
      </c>
      <c r="N747" s="1" t="str">
        <f>UPPER(TEXT(BRF_Boleto_Notas[[#This Row],[DATA ]],"MMM"))</f>
        <v>JUN</v>
      </c>
      <c r="O747" s="1" t="str">
        <f>TEXT(BRF_Boleto_Notas[[#This Row],[DATA VENCIMENTO]],"AAAA")</f>
        <v>2022</v>
      </c>
      <c r="P747" s="1" t="str">
        <f>UPPER(TEXT(BRF_Boleto_Notas[[#This Row],[DATA VENCIMENTO]],"MMM"))</f>
        <v>JUL</v>
      </c>
      <c r="Q747" s="1" t="str">
        <f>IFERROR(INDEX(BRF_TIPO_SERV[DESCRIÇAO],MATCH(BRF_Boleto_Notas[[#This Row],[CAT]],BRF_TIPO_SERV[TIPOS DE SERV.],0)),"")</f>
        <v>HABIBS</v>
      </c>
      <c r="R747" s="1">
        <f>IFERROR(INDEX(BRF_MÊS_NOTA[NUN_MÊS],MATCH(BRF_Boleto_Notas[[#This Row],[MÊS_VENC]],BRF_MÊS_NOTA[MÊS],0)),"")</f>
        <v>7</v>
      </c>
      <c r="S747" s="1" t="str">
        <f>IF(BRF_Boleto_Notas[[#This Row],[PAGO DIA]]="","",TEXT(BRF_Boleto_Notas[[#This Row],[PAGO DIA]],"AAAA"))</f>
        <v>2022</v>
      </c>
      <c r="T747" s="1" t="str">
        <f>UPPER(TEXT(BRF_Boleto_Notas[[#This Row],[PAGO DIA]],"MMM"))</f>
        <v>JUL</v>
      </c>
    </row>
    <row r="748" spans="1:20" x14ac:dyDescent="0.2">
      <c r="A748" s="3">
        <v>44733</v>
      </c>
      <c r="B748" s="1" t="s">
        <v>1547</v>
      </c>
      <c r="C748" s="1" t="s">
        <v>1579</v>
      </c>
      <c r="D748" s="1" t="s">
        <v>1128</v>
      </c>
      <c r="E748" s="1" t="s">
        <v>681</v>
      </c>
      <c r="F748" s="3">
        <v>44743</v>
      </c>
      <c r="G748" s="1">
        <v>401</v>
      </c>
      <c r="H748" s="1">
        <v>839</v>
      </c>
      <c r="I748" s="4">
        <v>2900</v>
      </c>
      <c r="J748" s="1" t="s">
        <v>224</v>
      </c>
      <c r="K748" s="3">
        <v>44744</v>
      </c>
      <c r="L748" s="1" t="s">
        <v>1338</v>
      </c>
      <c r="M748" s="1" t="str">
        <f>TEXT(BRF_Boleto_Notas[[#This Row],[DATA ]],"AAAA")</f>
        <v>2022</v>
      </c>
      <c r="N748" s="1" t="str">
        <f>UPPER(TEXT(BRF_Boleto_Notas[[#This Row],[DATA ]],"MMM"))</f>
        <v>JUN</v>
      </c>
      <c r="O748" s="1" t="str">
        <f>TEXT(BRF_Boleto_Notas[[#This Row],[DATA VENCIMENTO]],"AAAA")</f>
        <v>2022</v>
      </c>
      <c r="P748" s="1" t="str">
        <f>UPPER(TEXT(BRF_Boleto_Notas[[#This Row],[DATA VENCIMENTO]],"MMM"))</f>
        <v>JUL</v>
      </c>
      <c r="Q748" s="1" t="str">
        <f>IFERROR(INDEX(BRF_TIPO_SERV[DESCRIÇAO],MATCH(BRF_Boleto_Notas[[#This Row],[CAT]],BRF_TIPO_SERV[TIPOS DE SERV.],0)),"")</f>
        <v>HABIBS</v>
      </c>
      <c r="R748" s="1">
        <f>IFERROR(INDEX(BRF_MÊS_NOTA[NUN_MÊS],MATCH(BRF_Boleto_Notas[[#This Row],[MÊS_VENC]],BRF_MÊS_NOTA[MÊS],0)),"")</f>
        <v>7</v>
      </c>
      <c r="S748" s="1" t="str">
        <f>IF(BRF_Boleto_Notas[[#This Row],[PAGO DIA]]="","",TEXT(BRF_Boleto_Notas[[#This Row],[PAGO DIA]],"AAAA"))</f>
        <v>2022</v>
      </c>
      <c r="T748" s="1" t="str">
        <f>UPPER(TEXT(BRF_Boleto_Notas[[#This Row],[PAGO DIA]],"MMM"))</f>
        <v>JUL</v>
      </c>
    </row>
    <row r="749" spans="1:20" x14ac:dyDescent="0.2">
      <c r="A749" s="3">
        <v>44733</v>
      </c>
      <c r="B749" s="1" t="s">
        <v>1534</v>
      </c>
      <c r="C749" s="1" t="s">
        <v>2191</v>
      </c>
      <c r="D749" s="1" t="s">
        <v>1531</v>
      </c>
      <c r="E749" s="1" t="s">
        <v>85</v>
      </c>
      <c r="F749" s="3">
        <v>44753</v>
      </c>
      <c r="G749" s="1" t="s">
        <v>2223</v>
      </c>
      <c r="H749" s="1">
        <v>840</v>
      </c>
      <c r="I749" s="4">
        <v>1100</v>
      </c>
      <c r="J749" s="1" t="s">
        <v>224</v>
      </c>
      <c r="K749" s="3">
        <v>44753</v>
      </c>
      <c r="L749" s="1" t="s">
        <v>1338</v>
      </c>
      <c r="M749" s="1" t="str">
        <f>TEXT(BRF_Boleto_Notas[[#This Row],[DATA ]],"AAAA")</f>
        <v>2022</v>
      </c>
      <c r="N749" s="1" t="str">
        <f>UPPER(TEXT(BRF_Boleto_Notas[[#This Row],[DATA ]],"MMM"))</f>
        <v>JUN</v>
      </c>
      <c r="O749" s="1" t="str">
        <f>TEXT(BRF_Boleto_Notas[[#This Row],[DATA VENCIMENTO]],"AAAA")</f>
        <v>2022</v>
      </c>
      <c r="P749" s="1" t="str">
        <f>UPPER(TEXT(BRF_Boleto_Notas[[#This Row],[DATA VENCIMENTO]],"MMM"))</f>
        <v>JUL</v>
      </c>
      <c r="Q749" s="1" t="str">
        <f>IFERROR(INDEX(BRF_TIPO_SERV[DESCRIÇAO],MATCH(BRF_Boleto_Notas[[#This Row],[CAT]],BRF_TIPO_SERV[TIPOS DE SERV.],0)),"")</f>
        <v>FRETE EXTRAS</v>
      </c>
      <c r="R749" s="1">
        <f>IFERROR(INDEX(BRF_MÊS_NOTA[NUN_MÊS],MATCH(BRF_Boleto_Notas[[#This Row],[MÊS_VENC]],BRF_MÊS_NOTA[MÊS],0)),"")</f>
        <v>7</v>
      </c>
      <c r="S749" s="1" t="str">
        <f>IF(BRF_Boleto_Notas[[#This Row],[PAGO DIA]]="","",TEXT(BRF_Boleto_Notas[[#This Row],[PAGO DIA]],"AAAA"))</f>
        <v>2022</v>
      </c>
      <c r="T749" s="1" t="str">
        <f>UPPER(TEXT(BRF_Boleto_Notas[[#This Row],[PAGO DIA]],"MMM"))</f>
        <v>JUL</v>
      </c>
    </row>
    <row r="750" spans="1:20" x14ac:dyDescent="0.2">
      <c r="A750" s="3">
        <v>44733</v>
      </c>
      <c r="B750" s="1" t="s">
        <v>1534</v>
      </c>
      <c r="C750" s="1" t="s">
        <v>2142</v>
      </c>
      <c r="D750" s="1" t="s">
        <v>1531</v>
      </c>
      <c r="E750" s="1" t="s">
        <v>85</v>
      </c>
      <c r="F750" s="3">
        <v>44753</v>
      </c>
      <c r="G750" s="1" t="s">
        <v>2224</v>
      </c>
      <c r="H750" s="1">
        <v>841</v>
      </c>
      <c r="I750" s="4">
        <v>1320</v>
      </c>
      <c r="J750" s="1" t="s">
        <v>224</v>
      </c>
      <c r="K750" s="3">
        <v>44753</v>
      </c>
      <c r="L750" s="1" t="s">
        <v>1338</v>
      </c>
      <c r="M750" s="1" t="str">
        <f>TEXT(BRF_Boleto_Notas[[#This Row],[DATA ]],"AAAA")</f>
        <v>2022</v>
      </c>
      <c r="N750" s="1" t="str">
        <f>UPPER(TEXT(BRF_Boleto_Notas[[#This Row],[DATA ]],"MMM"))</f>
        <v>JUN</v>
      </c>
      <c r="O750" s="1" t="str">
        <f>TEXT(BRF_Boleto_Notas[[#This Row],[DATA VENCIMENTO]],"AAAA")</f>
        <v>2022</v>
      </c>
      <c r="P750" s="1" t="str">
        <f>UPPER(TEXT(BRF_Boleto_Notas[[#This Row],[DATA VENCIMENTO]],"MMM"))</f>
        <v>JUL</v>
      </c>
      <c r="Q750" s="1" t="str">
        <f>IFERROR(INDEX(BRF_TIPO_SERV[DESCRIÇAO],MATCH(BRF_Boleto_Notas[[#This Row],[CAT]],BRF_TIPO_SERV[TIPOS DE SERV.],0)),"")</f>
        <v>FRETE EXTRAS</v>
      </c>
      <c r="R750" s="1">
        <f>IFERROR(INDEX(BRF_MÊS_NOTA[NUN_MÊS],MATCH(BRF_Boleto_Notas[[#This Row],[MÊS_VENC]],BRF_MÊS_NOTA[MÊS],0)),"")</f>
        <v>7</v>
      </c>
      <c r="S750" s="1" t="str">
        <f>IF(BRF_Boleto_Notas[[#This Row],[PAGO DIA]]="","",TEXT(BRF_Boleto_Notas[[#This Row],[PAGO DIA]],"AAAA"))</f>
        <v>2022</v>
      </c>
      <c r="T750" s="1" t="str">
        <f>UPPER(TEXT(BRF_Boleto_Notas[[#This Row],[PAGO DIA]],"MMM"))</f>
        <v>JUL</v>
      </c>
    </row>
    <row r="751" spans="1:20" x14ac:dyDescent="0.2">
      <c r="A751" s="3">
        <v>44733</v>
      </c>
      <c r="B751" s="1" t="s">
        <v>1534</v>
      </c>
      <c r="C751" s="1" t="s">
        <v>2142</v>
      </c>
      <c r="D751" s="1" t="s">
        <v>1531</v>
      </c>
      <c r="E751" s="1" t="s">
        <v>85</v>
      </c>
      <c r="F751" s="3">
        <v>44753</v>
      </c>
      <c r="G751" s="1" t="s">
        <v>2225</v>
      </c>
      <c r="H751" s="1">
        <v>842</v>
      </c>
      <c r="I751" s="4">
        <v>1320</v>
      </c>
      <c r="J751" s="1" t="s">
        <v>224</v>
      </c>
      <c r="K751" s="3">
        <v>44753</v>
      </c>
      <c r="L751" s="1" t="s">
        <v>1338</v>
      </c>
      <c r="M751" s="1" t="str">
        <f>TEXT(BRF_Boleto_Notas[[#This Row],[DATA ]],"AAAA")</f>
        <v>2022</v>
      </c>
      <c r="N751" s="1" t="str">
        <f>UPPER(TEXT(BRF_Boleto_Notas[[#This Row],[DATA ]],"MMM"))</f>
        <v>JUN</v>
      </c>
      <c r="O751" s="1" t="str">
        <f>TEXT(BRF_Boleto_Notas[[#This Row],[DATA VENCIMENTO]],"AAAA")</f>
        <v>2022</v>
      </c>
      <c r="P751" s="1" t="str">
        <f>UPPER(TEXT(BRF_Boleto_Notas[[#This Row],[DATA VENCIMENTO]],"MMM"))</f>
        <v>JUL</v>
      </c>
      <c r="Q751" s="1" t="str">
        <f>IFERROR(INDEX(BRF_TIPO_SERV[DESCRIÇAO],MATCH(BRF_Boleto_Notas[[#This Row],[CAT]],BRF_TIPO_SERV[TIPOS DE SERV.],0)),"")</f>
        <v>FRETE EXTRAS</v>
      </c>
      <c r="R751" s="1">
        <f>IFERROR(INDEX(BRF_MÊS_NOTA[NUN_MÊS],MATCH(BRF_Boleto_Notas[[#This Row],[MÊS_VENC]],BRF_MÊS_NOTA[MÊS],0)),"")</f>
        <v>7</v>
      </c>
      <c r="S751" s="1" t="str">
        <f>IF(BRF_Boleto_Notas[[#This Row],[PAGO DIA]]="","",TEXT(BRF_Boleto_Notas[[#This Row],[PAGO DIA]],"AAAA"))</f>
        <v>2022</v>
      </c>
      <c r="T751" s="1" t="str">
        <f>UPPER(TEXT(BRF_Boleto_Notas[[#This Row],[PAGO DIA]],"MMM"))</f>
        <v>JUL</v>
      </c>
    </row>
    <row r="752" spans="1:20" x14ac:dyDescent="0.2">
      <c r="A752" s="3">
        <v>44734</v>
      </c>
      <c r="B752" s="1" t="s">
        <v>1534</v>
      </c>
      <c r="C752" s="1" t="s">
        <v>1680</v>
      </c>
      <c r="D752" s="1" t="s">
        <v>1531</v>
      </c>
      <c r="E752" s="1" t="s">
        <v>85</v>
      </c>
      <c r="F752" s="3">
        <v>44754</v>
      </c>
      <c r="G752" s="1" t="s">
        <v>2226</v>
      </c>
      <c r="H752" s="1">
        <v>843</v>
      </c>
      <c r="I752" s="4">
        <v>1100</v>
      </c>
      <c r="J752" s="1" t="s">
        <v>224</v>
      </c>
      <c r="K752" s="3">
        <v>44754</v>
      </c>
      <c r="L752" s="1" t="s">
        <v>1338</v>
      </c>
      <c r="M752" s="1" t="str">
        <f>TEXT(BRF_Boleto_Notas[[#This Row],[DATA ]],"AAAA")</f>
        <v>2022</v>
      </c>
      <c r="N752" s="1" t="str">
        <f>UPPER(TEXT(BRF_Boleto_Notas[[#This Row],[DATA ]],"MMM"))</f>
        <v>JUN</v>
      </c>
      <c r="O752" s="1" t="str">
        <f>TEXT(BRF_Boleto_Notas[[#This Row],[DATA VENCIMENTO]],"AAAA")</f>
        <v>2022</v>
      </c>
      <c r="P752" s="1" t="str">
        <f>UPPER(TEXT(BRF_Boleto_Notas[[#This Row],[DATA VENCIMENTO]],"MMM"))</f>
        <v>JUL</v>
      </c>
      <c r="Q752" s="1" t="str">
        <f>IFERROR(INDEX(BRF_TIPO_SERV[DESCRIÇAO],MATCH(BRF_Boleto_Notas[[#This Row],[CAT]],BRF_TIPO_SERV[TIPOS DE SERV.],0)),"")</f>
        <v>FRETE EXTRAS</v>
      </c>
      <c r="R752" s="1">
        <f>IFERROR(INDEX(BRF_MÊS_NOTA[NUN_MÊS],MATCH(BRF_Boleto_Notas[[#This Row],[MÊS_VENC]],BRF_MÊS_NOTA[MÊS],0)),"")</f>
        <v>7</v>
      </c>
      <c r="S752" s="1" t="str">
        <f>IF(BRF_Boleto_Notas[[#This Row],[PAGO DIA]]="","",TEXT(BRF_Boleto_Notas[[#This Row],[PAGO DIA]],"AAAA"))</f>
        <v>2022</v>
      </c>
      <c r="T752" s="1" t="str">
        <f>UPPER(TEXT(BRF_Boleto_Notas[[#This Row],[PAGO DIA]],"MMM"))</f>
        <v>JUL</v>
      </c>
    </row>
    <row r="753" spans="1:20" x14ac:dyDescent="0.2">
      <c r="A753" s="3">
        <v>44736</v>
      </c>
      <c r="B753" s="1" t="s">
        <v>1534</v>
      </c>
      <c r="C753" s="1" t="s">
        <v>2174</v>
      </c>
      <c r="D753" s="1" t="s">
        <v>1531</v>
      </c>
      <c r="E753" s="1" t="s">
        <v>85</v>
      </c>
      <c r="F753" s="3">
        <v>44756</v>
      </c>
      <c r="G753" s="1" t="s">
        <v>2227</v>
      </c>
      <c r="H753" s="1">
        <v>844</v>
      </c>
      <c r="I753" s="4">
        <v>1320</v>
      </c>
      <c r="J753" s="1" t="s">
        <v>224</v>
      </c>
      <c r="K753" s="3">
        <v>44756</v>
      </c>
      <c r="L753" s="1" t="s">
        <v>1338</v>
      </c>
      <c r="M753" s="1" t="str">
        <f>TEXT(BRF_Boleto_Notas[[#This Row],[DATA ]],"AAAA")</f>
        <v>2022</v>
      </c>
      <c r="N753" s="1" t="str">
        <f>UPPER(TEXT(BRF_Boleto_Notas[[#This Row],[DATA ]],"MMM"))</f>
        <v>JUN</v>
      </c>
      <c r="O753" s="1" t="str">
        <f>TEXT(BRF_Boleto_Notas[[#This Row],[DATA VENCIMENTO]],"AAAA")</f>
        <v>2022</v>
      </c>
      <c r="P753" s="1" t="str">
        <f>UPPER(TEXT(BRF_Boleto_Notas[[#This Row],[DATA VENCIMENTO]],"MMM"))</f>
        <v>JUL</v>
      </c>
      <c r="Q753" s="1" t="str">
        <f>IFERROR(INDEX(BRF_TIPO_SERV[DESCRIÇAO],MATCH(BRF_Boleto_Notas[[#This Row],[CAT]],BRF_TIPO_SERV[TIPOS DE SERV.],0)),"")</f>
        <v>FRETE EXTRAS</v>
      </c>
      <c r="R753" s="1">
        <f>IFERROR(INDEX(BRF_MÊS_NOTA[NUN_MÊS],MATCH(BRF_Boleto_Notas[[#This Row],[MÊS_VENC]],BRF_MÊS_NOTA[MÊS],0)),"")</f>
        <v>7</v>
      </c>
      <c r="S753" s="1" t="str">
        <f>IF(BRF_Boleto_Notas[[#This Row],[PAGO DIA]]="","",TEXT(BRF_Boleto_Notas[[#This Row],[PAGO DIA]],"AAAA"))</f>
        <v>2022</v>
      </c>
      <c r="T753" s="1" t="str">
        <f>UPPER(TEXT(BRF_Boleto_Notas[[#This Row],[PAGO DIA]],"MMM"))</f>
        <v>JUL</v>
      </c>
    </row>
    <row r="754" spans="1:20" x14ac:dyDescent="0.2">
      <c r="A754" s="3">
        <v>44736</v>
      </c>
      <c r="B754" s="1" t="s">
        <v>1534</v>
      </c>
      <c r="C754" s="1" t="s">
        <v>2174</v>
      </c>
      <c r="D754" s="1" t="s">
        <v>1531</v>
      </c>
      <c r="E754" s="1" t="s">
        <v>85</v>
      </c>
      <c r="F754" s="3">
        <v>44756</v>
      </c>
      <c r="G754" s="1" t="s">
        <v>2228</v>
      </c>
      <c r="H754" s="1">
        <v>845</v>
      </c>
      <c r="I754" s="4">
        <v>1320</v>
      </c>
      <c r="J754" s="1" t="s">
        <v>224</v>
      </c>
      <c r="K754" s="3">
        <v>44756</v>
      </c>
      <c r="L754" s="1" t="s">
        <v>1338</v>
      </c>
      <c r="M754" s="1" t="str">
        <f>TEXT(BRF_Boleto_Notas[[#This Row],[DATA ]],"AAAA")</f>
        <v>2022</v>
      </c>
      <c r="N754" s="1" t="str">
        <f>UPPER(TEXT(BRF_Boleto_Notas[[#This Row],[DATA ]],"MMM"))</f>
        <v>JUN</v>
      </c>
      <c r="O754" s="1" t="str">
        <f>TEXT(BRF_Boleto_Notas[[#This Row],[DATA VENCIMENTO]],"AAAA")</f>
        <v>2022</v>
      </c>
      <c r="P754" s="1" t="str">
        <f>UPPER(TEXT(BRF_Boleto_Notas[[#This Row],[DATA VENCIMENTO]],"MMM"))</f>
        <v>JUL</v>
      </c>
      <c r="Q754" s="1" t="str">
        <f>IFERROR(INDEX(BRF_TIPO_SERV[DESCRIÇAO],MATCH(BRF_Boleto_Notas[[#This Row],[CAT]],BRF_TIPO_SERV[TIPOS DE SERV.],0)),"")</f>
        <v>FRETE EXTRAS</v>
      </c>
      <c r="R754" s="1">
        <f>IFERROR(INDEX(BRF_MÊS_NOTA[NUN_MÊS],MATCH(BRF_Boleto_Notas[[#This Row],[MÊS_VENC]],BRF_MÊS_NOTA[MÊS],0)),"")</f>
        <v>7</v>
      </c>
      <c r="S754" s="1" t="str">
        <f>IF(BRF_Boleto_Notas[[#This Row],[PAGO DIA]]="","",TEXT(BRF_Boleto_Notas[[#This Row],[PAGO DIA]],"AAAA"))</f>
        <v>2022</v>
      </c>
      <c r="T754" s="1" t="str">
        <f>UPPER(TEXT(BRF_Boleto_Notas[[#This Row],[PAGO DIA]],"MMM"))</f>
        <v>JUL</v>
      </c>
    </row>
    <row r="755" spans="1:20" x14ac:dyDescent="0.2">
      <c r="A755" s="3">
        <v>44737</v>
      </c>
      <c r="B755" s="1" t="s">
        <v>1534</v>
      </c>
      <c r="C755" s="1" t="s">
        <v>2055</v>
      </c>
      <c r="D755" s="1" t="s">
        <v>1531</v>
      </c>
      <c r="E755" s="1" t="s">
        <v>85</v>
      </c>
      <c r="F755" s="3">
        <v>44760</v>
      </c>
      <c r="G755" s="1" t="s">
        <v>2229</v>
      </c>
      <c r="H755" s="1">
        <v>846</v>
      </c>
      <c r="I755" s="4">
        <v>500</v>
      </c>
      <c r="J755" s="1" t="s">
        <v>224</v>
      </c>
      <c r="K755" s="3">
        <v>44760</v>
      </c>
      <c r="L755" s="1" t="s">
        <v>1338</v>
      </c>
      <c r="M755" s="1" t="str">
        <f>TEXT(BRF_Boleto_Notas[[#This Row],[DATA ]],"AAAA")</f>
        <v>2022</v>
      </c>
      <c r="N755" s="1" t="str">
        <f>UPPER(TEXT(BRF_Boleto_Notas[[#This Row],[DATA ]],"MMM"))</f>
        <v>JUN</v>
      </c>
      <c r="O755" s="1" t="str">
        <f>TEXT(BRF_Boleto_Notas[[#This Row],[DATA VENCIMENTO]],"AAAA")</f>
        <v>2022</v>
      </c>
      <c r="P755" s="1" t="str">
        <f>UPPER(TEXT(BRF_Boleto_Notas[[#This Row],[DATA VENCIMENTO]],"MMM"))</f>
        <v>JUL</v>
      </c>
      <c r="Q755" s="1" t="str">
        <f>IFERROR(INDEX(BRF_TIPO_SERV[DESCRIÇAO],MATCH(BRF_Boleto_Notas[[#This Row],[CAT]],BRF_TIPO_SERV[TIPOS DE SERV.],0)),"")</f>
        <v>FRETE EXTRAS</v>
      </c>
      <c r="R755" s="1">
        <f>IFERROR(INDEX(BRF_MÊS_NOTA[NUN_MÊS],MATCH(BRF_Boleto_Notas[[#This Row],[MÊS_VENC]],BRF_MÊS_NOTA[MÊS],0)),"")</f>
        <v>7</v>
      </c>
      <c r="S755" s="1" t="str">
        <f>IF(BRF_Boleto_Notas[[#This Row],[PAGO DIA]]="","",TEXT(BRF_Boleto_Notas[[#This Row],[PAGO DIA]],"AAAA"))</f>
        <v>2022</v>
      </c>
      <c r="T755" s="1" t="str">
        <f>UPPER(TEXT(BRF_Boleto_Notas[[#This Row],[PAGO DIA]],"MMM"))</f>
        <v>JUL</v>
      </c>
    </row>
    <row r="756" spans="1:20" x14ac:dyDescent="0.2">
      <c r="A756" s="3">
        <v>44737</v>
      </c>
      <c r="B756" s="1" t="s">
        <v>1534</v>
      </c>
      <c r="C756" s="1" t="s">
        <v>1990</v>
      </c>
      <c r="D756" s="1" t="s">
        <v>1531</v>
      </c>
      <c r="E756" s="1" t="s">
        <v>85</v>
      </c>
      <c r="F756" s="3">
        <v>44760</v>
      </c>
      <c r="G756" s="1" t="s">
        <v>2230</v>
      </c>
      <c r="H756" s="1">
        <v>847</v>
      </c>
      <c r="I756" s="4">
        <v>1500</v>
      </c>
      <c r="J756" s="1" t="s">
        <v>224</v>
      </c>
      <c r="K756" s="3">
        <v>44760</v>
      </c>
      <c r="L756" s="1" t="s">
        <v>1338</v>
      </c>
      <c r="M756" s="1" t="str">
        <f>TEXT(BRF_Boleto_Notas[[#This Row],[DATA ]],"AAAA")</f>
        <v>2022</v>
      </c>
      <c r="N756" s="1" t="str">
        <f>UPPER(TEXT(BRF_Boleto_Notas[[#This Row],[DATA ]],"MMM"))</f>
        <v>JUN</v>
      </c>
      <c r="O756" s="1" t="str">
        <f>TEXT(BRF_Boleto_Notas[[#This Row],[DATA VENCIMENTO]],"AAAA")</f>
        <v>2022</v>
      </c>
      <c r="P756" s="1" t="str">
        <f>UPPER(TEXT(BRF_Boleto_Notas[[#This Row],[DATA VENCIMENTO]],"MMM"))</f>
        <v>JUL</v>
      </c>
      <c r="Q756" s="1" t="str">
        <f>IFERROR(INDEX(BRF_TIPO_SERV[DESCRIÇAO],MATCH(BRF_Boleto_Notas[[#This Row],[CAT]],BRF_TIPO_SERV[TIPOS DE SERV.],0)),"")</f>
        <v>FRETE EXTRAS</v>
      </c>
      <c r="R756" s="1">
        <f>IFERROR(INDEX(BRF_MÊS_NOTA[NUN_MÊS],MATCH(BRF_Boleto_Notas[[#This Row],[MÊS_VENC]],BRF_MÊS_NOTA[MÊS],0)),"")</f>
        <v>7</v>
      </c>
      <c r="S756" s="1" t="str">
        <f>IF(BRF_Boleto_Notas[[#This Row],[PAGO DIA]]="","",TEXT(BRF_Boleto_Notas[[#This Row],[PAGO DIA]],"AAAA"))</f>
        <v>2022</v>
      </c>
      <c r="T756" s="1" t="str">
        <f>UPPER(TEXT(BRF_Boleto_Notas[[#This Row],[PAGO DIA]],"MMM"))</f>
        <v>JUL</v>
      </c>
    </row>
    <row r="757" spans="1:20" x14ac:dyDescent="0.2">
      <c r="A757" s="3">
        <v>44737</v>
      </c>
      <c r="B757" s="1" t="s">
        <v>1534</v>
      </c>
      <c r="C757" s="1" t="s">
        <v>2231</v>
      </c>
      <c r="D757" s="1" t="s">
        <v>1531</v>
      </c>
      <c r="E757" s="1" t="s">
        <v>85</v>
      </c>
      <c r="F757" s="3">
        <v>44760</v>
      </c>
      <c r="G757" s="1" t="s">
        <v>2232</v>
      </c>
      <c r="H757" s="1">
        <v>848</v>
      </c>
      <c r="I757" s="4">
        <v>220</v>
      </c>
      <c r="J757" s="1" t="s">
        <v>224</v>
      </c>
      <c r="K757" s="3">
        <v>44760</v>
      </c>
      <c r="L757" s="1" t="s">
        <v>1338</v>
      </c>
      <c r="M757" s="1" t="str">
        <f>TEXT(BRF_Boleto_Notas[[#This Row],[DATA ]],"AAAA")</f>
        <v>2022</v>
      </c>
      <c r="N757" s="1" t="str">
        <f>UPPER(TEXT(BRF_Boleto_Notas[[#This Row],[DATA ]],"MMM"))</f>
        <v>JUN</v>
      </c>
      <c r="O757" s="1" t="str">
        <f>TEXT(BRF_Boleto_Notas[[#This Row],[DATA VENCIMENTO]],"AAAA")</f>
        <v>2022</v>
      </c>
      <c r="P757" s="1" t="str">
        <f>UPPER(TEXT(BRF_Boleto_Notas[[#This Row],[DATA VENCIMENTO]],"MMM"))</f>
        <v>JUL</v>
      </c>
      <c r="Q757" s="1" t="str">
        <f>IFERROR(INDEX(BRF_TIPO_SERV[DESCRIÇAO],MATCH(BRF_Boleto_Notas[[#This Row],[CAT]],BRF_TIPO_SERV[TIPOS DE SERV.],0)),"")</f>
        <v>FRETE EXTRAS</v>
      </c>
      <c r="R757" s="1">
        <f>IFERROR(INDEX(BRF_MÊS_NOTA[NUN_MÊS],MATCH(BRF_Boleto_Notas[[#This Row],[MÊS_VENC]],BRF_MÊS_NOTA[MÊS],0)),"")</f>
        <v>7</v>
      </c>
      <c r="S757" s="1" t="str">
        <f>IF(BRF_Boleto_Notas[[#This Row],[PAGO DIA]]="","",TEXT(BRF_Boleto_Notas[[#This Row],[PAGO DIA]],"AAAA"))</f>
        <v>2022</v>
      </c>
      <c r="T757" s="1" t="str">
        <f>UPPER(TEXT(BRF_Boleto_Notas[[#This Row],[PAGO DIA]],"MMM"))</f>
        <v>JUL</v>
      </c>
    </row>
    <row r="758" spans="1:20" x14ac:dyDescent="0.2">
      <c r="A758" s="3">
        <v>44737</v>
      </c>
      <c r="B758" s="1" t="s">
        <v>1534</v>
      </c>
      <c r="C758" s="1" t="s">
        <v>2152</v>
      </c>
      <c r="D758" s="1" t="s">
        <v>1531</v>
      </c>
      <c r="E758" s="1" t="s">
        <v>85</v>
      </c>
      <c r="F758" s="3">
        <v>44760</v>
      </c>
      <c r="G758" s="1" t="s">
        <v>2233</v>
      </c>
      <c r="H758" s="1">
        <v>849</v>
      </c>
      <c r="I758" s="4">
        <v>1540</v>
      </c>
      <c r="J758" s="1" t="s">
        <v>224</v>
      </c>
      <c r="K758" s="3">
        <v>44760</v>
      </c>
      <c r="L758" s="1" t="s">
        <v>1338</v>
      </c>
      <c r="M758" s="1" t="str">
        <f>TEXT(BRF_Boleto_Notas[[#This Row],[DATA ]],"AAAA")</f>
        <v>2022</v>
      </c>
      <c r="N758" s="1" t="str">
        <f>UPPER(TEXT(BRF_Boleto_Notas[[#This Row],[DATA ]],"MMM"))</f>
        <v>JUN</v>
      </c>
      <c r="O758" s="1" t="str">
        <f>TEXT(BRF_Boleto_Notas[[#This Row],[DATA VENCIMENTO]],"AAAA")</f>
        <v>2022</v>
      </c>
      <c r="P758" s="1" t="str">
        <f>UPPER(TEXT(BRF_Boleto_Notas[[#This Row],[DATA VENCIMENTO]],"MMM"))</f>
        <v>JUL</v>
      </c>
      <c r="Q758" s="1" t="str">
        <f>IFERROR(INDEX(BRF_TIPO_SERV[DESCRIÇAO],MATCH(BRF_Boleto_Notas[[#This Row],[CAT]],BRF_TIPO_SERV[TIPOS DE SERV.],0)),"")</f>
        <v>FRETE EXTRAS</v>
      </c>
      <c r="R758" s="1">
        <f>IFERROR(INDEX(BRF_MÊS_NOTA[NUN_MÊS],MATCH(BRF_Boleto_Notas[[#This Row],[MÊS_VENC]],BRF_MÊS_NOTA[MÊS],0)),"")</f>
        <v>7</v>
      </c>
      <c r="S758" s="1" t="str">
        <f>IF(BRF_Boleto_Notas[[#This Row],[PAGO DIA]]="","",TEXT(BRF_Boleto_Notas[[#This Row],[PAGO DIA]],"AAAA"))</f>
        <v>2022</v>
      </c>
      <c r="T758" s="1" t="str">
        <f>UPPER(TEXT(BRF_Boleto_Notas[[#This Row],[PAGO DIA]],"MMM"))</f>
        <v>JUL</v>
      </c>
    </row>
    <row r="759" spans="1:20" x14ac:dyDescent="0.2">
      <c r="A759" s="3">
        <v>44737</v>
      </c>
      <c r="B759" s="1" t="s">
        <v>1534</v>
      </c>
      <c r="C759" s="1" t="s">
        <v>2152</v>
      </c>
      <c r="D759" s="1" t="s">
        <v>1531</v>
      </c>
      <c r="E759" s="1" t="s">
        <v>85</v>
      </c>
      <c r="F759" s="3">
        <v>44760</v>
      </c>
      <c r="G759" s="1" t="s">
        <v>2234</v>
      </c>
      <c r="H759" s="1">
        <v>850</v>
      </c>
      <c r="I759" s="4">
        <v>1540</v>
      </c>
      <c r="J759" s="1" t="s">
        <v>224</v>
      </c>
      <c r="K759" s="3">
        <v>44760</v>
      </c>
      <c r="L759" s="1" t="s">
        <v>1338</v>
      </c>
      <c r="M759" s="1" t="str">
        <f>TEXT(BRF_Boleto_Notas[[#This Row],[DATA ]],"AAAA")</f>
        <v>2022</v>
      </c>
      <c r="N759" s="1" t="str">
        <f>UPPER(TEXT(BRF_Boleto_Notas[[#This Row],[DATA ]],"MMM"))</f>
        <v>JUN</v>
      </c>
      <c r="O759" s="1" t="str">
        <f>TEXT(BRF_Boleto_Notas[[#This Row],[DATA VENCIMENTO]],"AAAA")</f>
        <v>2022</v>
      </c>
      <c r="P759" s="1" t="str">
        <f>UPPER(TEXT(BRF_Boleto_Notas[[#This Row],[DATA VENCIMENTO]],"MMM"))</f>
        <v>JUL</v>
      </c>
      <c r="Q759" s="1" t="str">
        <f>IFERROR(INDEX(BRF_TIPO_SERV[DESCRIÇAO],MATCH(BRF_Boleto_Notas[[#This Row],[CAT]],BRF_TIPO_SERV[TIPOS DE SERV.],0)),"")</f>
        <v>FRETE EXTRAS</v>
      </c>
      <c r="R759" s="1">
        <f>IFERROR(INDEX(BRF_MÊS_NOTA[NUN_MÊS],MATCH(BRF_Boleto_Notas[[#This Row],[MÊS_VENC]],BRF_MÊS_NOTA[MÊS],0)),"")</f>
        <v>7</v>
      </c>
      <c r="S759" s="1" t="str">
        <f>IF(BRF_Boleto_Notas[[#This Row],[PAGO DIA]]="","",TEXT(BRF_Boleto_Notas[[#This Row],[PAGO DIA]],"AAAA"))</f>
        <v>2022</v>
      </c>
      <c r="T759" s="1" t="str">
        <f>UPPER(TEXT(BRF_Boleto_Notas[[#This Row],[PAGO DIA]],"MMM"))</f>
        <v>JUL</v>
      </c>
    </row>
    <row r="760" spans="1:20" x14ac:dyDescent="0.2">
      <c r="A760" s="3">
        <v>44739</v>
      </c>
      <c r="B760" s="1" t="s">
        <v>1534</v>
      </c>
      <c r="C760" s="1" t="s">
        <v>2235</v>
      </c>
      <c r="D760" s="1" t="s">
        <v>1531</v>
      </c>
      <c r="E760" s="1" t="s">
        <v>85</v>
      </c>
      <c r="F760" s="3">
        <v>44760</v>
      </c>
      <c r="G760" s="1" t="s">
        <v>2236</v>
      </c>
      <c r="H760" s="1">
        <v>851</v>
      </c>
      <c r="I760" s="4">
        <v>4900</v>
      </c>
      <c r="J760" s="1" t="s">
        <v>224</v>
      </c>
      <c r="K760" s="3">
        <v>44760</v>
      </c>
      <c r="L760" s="1" t="s">
        <v>1338</v>
      </c>
      <c r="M760" s="1" t="str">
        <f>TEXT(BRF_Boleto_Notas[[#This Row],[DATA ]],"AAAA")</f>
        <v>2022</v>
      </c>
      <c r="N760" s="1" t="str">
        <f>UPPER(TEXT(BRF_Boleto_Notas[[#This Row],[DATA ]],"MMM"))</f>
        <v>JUN</v>
      </c>
      <c r="O760" s="1" t="str">
        <f>TEXT(BRF_Boleto_Notas[[#This Row],[DATA VENCIMENTO]],"AAAA")</f>
        <v>2022</v>
      </c>
      <c r="P760" s="1" t="str">
        <f>UPPER(TEXT(BRF_Boleto_Notas[[#This Row],[DATA VENCIMENTO]],"MMM"))</f>
        <v>JUL</v>
      </c>
      <c r="Q760" s="1" t="str">
        <f>IFERROR(INDEX(BRF_TIPO_SERV[DESCRIÇAO],MATCH(BRF_Boleto_Notas[[#This Row],[CAT]],BRF_TIPO_SERV[TIPOS DE SERV.],0)),"")</f>
        <v>FRETE EXTRAS</v>
      </c>
      <c r="R760" s="1">
        <f>IFERROR(INDEX(BRF_MÊS_NOTA[NUN_MÊS],MATCH(BRF_Boleto_Notas[[#This Row],[MÊS_VENC]],BRF_MÊS_NOTA[MÊS],0)),"")</f>
        <v>7</v>
      </c>
      <c r="S760" s="1" t="str">
        <f>IF(BRF_Boleto_Notas[[#This Row],[PAGO DIA]]="","",TEXT(BRF_Boleto_Notas[[#This Row],[PAGO DIA]],"AAAA"))</f>
        <v>2022</v>
      </c>
      <c r="T760" s="1" t="str">
        <f>UPPER(TEXT(BRF_Boleto_Notas[[#This Row],[PAGO DIA]],"MMM"))</f>
        <v>JUL</v>
      </c>
    </row>
    <row r="761" spans="1:20" x14ac:dyDescent="0.2">
      <c r="A761" s="3">
        <v>44740</v>
      </c>
      <c r="B761" s="1" t="s">
        <v>1534</v>
      </c>
      <c r="C761" s="1" t="s">
        <v>2174</v>
      </c>
      <c r="D761" s="1" t="s">
        <v>1531</v>
      </c>
      <c r="E761" s="1" t="s">
        <v>85</v>
      </c>
      <c r="F761" s="3">
        <v>44760</v>
      </c>
      <c r="G761" s="1" t="s">
        <v>2237</v>
      </c>
      <c r="H761" s="1">
        <v>852</v>
      </c>
      <c r="I761" s="4">
        <v>1320</v>
      </c>
      <c r="J761" s="1" t="s">
        <v>224</v>
      </c>
      <c r="K761" s="3">
        <v>44760</v>
      </c>
      <c r="L761" s="1" t="s">
        <v>1338</v>
      </c>
      <c r="M761" s="1" t="str">
        <f>TEXT(BRF_Boleto_Notas[[#This Row],[DATA ]],"AAAA")</f>
        <v>2022</v>
      </c>
      <c r="N761" s="1" t="str">
        <f>UPPER(TEXT(BRF_Boleto_Notas[[#This Row],[DATA ]],"MMM"))</f>
        <v>JUN</v>
      </c>
      <c r="O761" s="1" t="str">
        <f>TEXT(BRF_Boleto_Notas[[#This Row],[DATA VENCIMENTO]],"AAAA")</f>
        <v>2022</v>
      </c>
      <c r="P761" s="1" t="str">
        <f>UPPER(TEXT(BRF_Boleto_Notas[[#This Row],[DATA VENCIMENTO]],"MMM"))</f>
        <v>JUL</v>
      </c>
      <c r="Q761" s="1" t="str">
        <f>IFERROR(INDEX(BRF_TIPO_SERV[DESCRIÇAO],MATCH(BRF_Boleto_Notas[[#This Row],[CAT]],BRF_TIPO_SERV[TIPOS DE SERV.],0)),"")</f>
        <v>FRETE EXTRAS</v>
      </c>
      <c r="R761" s="1">
        <f>IFERROR(INDEX(BRF_MÊS_NOTA[NUN_MÊS],MATCH(BRF_Boleto_Notas[[#This Row],[MÊS_VENC]],BRF_MÊS_NOTA[MÊS],0)),"")</f>
        <v>7</v>
      </c>
      <c r="S761" s="1" t="str">
        <f>IF(BRF_Boleto_Notas[[#This Row],[PAGO DIA]]="","",TEXT(BRF_Boleto_Notas[[#This Row],[PAGO DIA]],"AAAA"))</f>
        <v>2022</v>
      </c>
      <c r="T761" s="1" t="str">
        <f>UPPER(TEXT(BRF_Boleto_Notas[[#This Row],[PAGO DIA]],"MMM"))</f>
        <v>JUL</v>
      </c>
    </row>
    <row r="762" spans="1:20" x14ac:dyDescent="0.2">
      <c r="A762" s="3">
        <v>44740</v>
      </c>
      <c r="B762" s="1" t="s">
        <v>1534</v>
      </c>
      <c r="C762" s="1" t="s">
        <v>2169</v>
      </c>
      <c r="D762" s="1" t="s">
        <v>1531</v>
      </c>
      <c r="E762" s="1" t="s">
        <v>85</v>
      </c>
      <c r="F762" s="3">
        <v>44760</v>
      </c>
      <c r="G762" s="1" t="s">
        <v>2238</v>
      </c>
      <c r="H762" s="1">
        <v>853</v>
      </c>
      <c r="I762" s="4">
        <v>1540</v>
      </c>
      <c r="J762" s="1" t="s">
        <v>224</v>
      </c>
      <c r="K762" s="3">
        <v>44760</v>
      </c>
      <c r="L762" s="1" t="s">
        <v>1338</v>
      </c>
      <c r="M762" s="1" t="str">
        <f>TEXT(BRF_Boleto_Notas[[#This Row],[DATA ]],"AAAA")</f>
        <v>2022</v>
      </c>
      <c r="N762" s="1" t="str">
        <f>UPPER(TEXT(BRF_Boleto_Notas[[#This Row],[DATA ]],"MMM"))</f>
        <v>JUN</v>
      </c>
      <c r="O762" s="1" t="str">
        <f>TEXT(BRF_Boleto_Notas[[#This Row],[DATA VENCIMENTO]],"AAAA")</f>
        <v>2022</v>
      </c>
      <c r="P762" s="1" t="str">
        <f>UPPER(TEXT(BRF_Boleto_Notas[[#This Row],[DATA VENCIMENTO]],"MMM"))</f>
        <v>JUL</v>
      </c>
      <c r="Q762" s="1" t="str">
        <f>IFERROR(INDEX(BRF_TIPO_SERV[DESCRIÇAO],MATCH(BRF_Boleto_Notas[[#This Row],[CAT]],BRF_TIPO_SERV[TIPOS DE SERV.],0)),"")</f>
        <v>FRETE EXTRAS</v>
      </c>
      <c r="R762" s="1">
        <f>IFERROR(INDEX(BRF_MÊS_NOTA[NUN_MÊS],MATCH(BRF_Boleto_Notas[[#This Row],[MÊS_VENC]],BRF_MÊS_NOTA[MÊS],0)),"")</f>
        <v>7</v>
      </c>
      <c r="S762" s="1" t="str">
        <f>IF(BRF_Boleto_Notas[[#This Row],[PAGO DIA]]="","",TEXT(BRF_Boleto_Notas[[#This Row],[PAGO DIA]],"AAAA"))</f>
        <v>2022</v>
      </c>
      <c r="T762" s="1" t="str">
        <f>UPPER(TEXT(BRF_Boleto_Notas[[#This Row],[PAGO DIA]],"MMM"))</f>
        <v>JUL</v>
      </c>
    </row>
    <row r="763" spans="1:20" x14ac:dyDescent="0.2">
      <c r="A763" s="3">
        <v>44740</v>
      </c>
      <c r="B763" s="1" t="s">
        <v>1534</v>
      </c>
      <c r="C763" s="1" t="s">
        <v>1680</v>
      </c>
      <c r="D763" s="1" t="s">
        <v>1531</v>
      </c>
      <c r="E763" s="1" t="s">
        <v>85</v>
      </c>
      <c r="F763" s="3">
        <v>44760</v>
      </c>
      <c r="G763" s="1" t="s">
        <v>2239</v>
      </c>
      <c r="H763" s="1">
        <v>854</v>
      </c>
      <c r="I763" s="4">
        <v>1100</v>
      </c>
      <c r="J763" s="1" t="s">
        <v>224</v>
      </c>
      <c r="K763" s="3">
        <v>44760</v>
      </c>
      <c r="L763" s="1" t="s">
        <v>1338</v>
      </c>
      <c r="M763" s="1" t="str">
        <f>TEXT(BRF_Boleto_Notas[[#This Row],[DATA ]],"AAAA")</f>
        <v>2022</v>
      </c>
      <c r="N763" s="1" t="str">
        <f>UPPER(TEXT(BRF_Boleto_Notas[[#This Row],[DATA ]],"MMM"))</f>
        <v>JUN</v>
      </c>
      <c r="O763" s="1" t="str">
        <f>TEXT(BRF_Boleto_Notas[[#This Row],[DATA VENCIMENTO]],"AAAA")</f>
        <v>2022</v>
      </c>
      <c r="P763" s="1" t="str">
        <f>UPPER(TEXT(BRF_Boleto_Notas[[#This Row],[DATA VENCIMENTO]],"MMM"))</f>
        <v>JUL</v>
      </c>
      <c r="Q763" s="1" t="str">
        <f>IFERROR(INDEX(BRF_TIPO_SERV[DESCRIÇAO],MATCH(BRF_Boleto_Notas[[#This Row],[CAT]],BRF_TIPO_SERV[TIPOS DE SERV.],0)),"")</f>
        <v>FRETE EXTRAS</v>
      </c>
      <c r="R763" s="1">
        <f>IFERROR(INDEX(BRF_MÊS_NOTA[NUN_MÊS],MATCH(BRF_Boleto_Notas[[#This Row],[MÊS_VENC]],BRF_MÊS_NOTA[MÊS],0)),"")</f>
        <v>7</v>
      </c>
      <c r="S763" s="1" t="str">
        <f>IF(BRF_Boleto_Notas[[#This Row],[PAGO DIA]]="","",TEXT(BRF_Boleto_Notas[[#This Row],[PAGO DIA]],"AAAA"))</f>
        <v>2022</v>
      </c>
      <c r="T763" s="1" t="str">
        <f>UPPER(TEXT(BRF_Boleto_Notas[[#This Row],[PAGO DIA]],"MMM"))</f>
        <v>JUL</v>
      </c>
    </row>
    <row r="764" spans="1:20" x14ac:dyDescent="0.2">
      <c r="A764" s="3">
        <v>44741</v>
      </c>
      <c r="B764" s="1" t="s">
        <v>1534</v>
      </c>
      <c r="C764" s="1" t="s">
        <v>2207</v>
      </c>
      <c r="D764" s="1" t="s">
        <v>1531</v>
      </c>
      <c r="E764" s="1" t="s">
        <v>85</v>
      </c>
      <c r="F764" s="3">
        <v>44761</v>
      </c>
      <c r="G764" s="1" t="s">
        <v>2240</v>
      </c>
      <c r="H764" s="1">
        <v>855</v>
      </c>
      <c r="I764" s="4">
        <v>1980</v>
      </c>
      <c r="J764" s="1" t="s">
        <v>224</v>
      </c>
      <c r="K764" s="3">
        <v>44761</v>
      </c>
      <c r="L764" s="1" t="s">
        <v>1338</v>
      </c>
      <c r="M764" s="1" t="str">
        <f>TEXT(BRF_Boleto_Notas[[#This Row],[DATA ]],"AAAA")</f>
        <v>2022</v>
      </c>
      <c r="N764" s="1" t="str">
        <f>UPPER(TEXT(BRF_Boleto_Notas[[#This Row],[DATA ]],"MMM"))</f>
        <v>JUN</v>
      </c>
      <c r="O764" s="1" t="str">
        <f>TEXT(BRF_Boleto_Notas[[#This Row],[DATA VENCIMENTO]],"AAAA")</f>
        <v>2022</v>
      </c>
      <c r="P764" s="1" t="str">
        <f>UPPER(TEXT(BRF_Boleto_Notas[[#This Row],[DATA VENCIMENTO]],"MMM"))</f>
        <v>JUL</v>
      </c>
      <c r="Q764" s="1" t="str">
        <f>IFERROR(INDEX(BRF_TIPO_SERV[DESCRIÇAO],MATCH(BRF_Boleto_Notas[[#This Row],[CAT]],BRF_TIPO_SERV[TIPOS DE SERV.],0)),"")</f>
        <v>FRETE EXTRAS</v>
      </c>
      <c r="R764" s="1">
        <f>IFERROR(INDEX(BRF_MÊS_NOTA[NUN_MÊS],MATCH(BRF_Boleto_Notas[[#This Row],[MÊS_VENC]],BRF_MÊS_NOTA[MÊS],0)),"")</f>
        <v>7</v>
      </c>
      <c r="S764" s="1" t="str">
        <f>IF(BRF_Boleto_Notas[[#This Row],[PAGO DIA]]="","",TEXT(BRF_Boleto_Notas[[#This Row],[PAGO DIA]],"AAAA"))</f>
        <v>2022</v>
      </c>
      <c r="T764" s="1" t="str">
        <f>UPPER(TEXT(BRF_Boleto_Notas[[#This Row],[PAGO DIA]],"MMM"))</f>
        <v>JUL</v>
      </c>
    </row>
    <row r="765" spans="1:20" x14ac:dyDescent="0.2">
      <c r="A765" s="3">
        <v>44741</v>
      </c>
      <c r="B765" s="1" t="s">
        <v>1534</v>
      </c>
      <c r="C765" s="1" t="s">
        <v>2207</v>
      </c>
      <c r="D765" s="1" t="s">
        <v>1531</v>
      </c>
      <c r="E765" s="1" t="s">
        <v>85</v>
      </c>
      <c r="F765" s="3">
        <v>44761</v>
      </c>
      <c r="G765" s="1" t="s">
        <v>2241</v>
      </c>
      <c r="H765" s="1">
        <v>856</v>
      </c>
      <c r="I765" s="4">
        <v>1980</v>
      </c>
      <c r="J765" s="1" t="s">
        <v>224</v>
      </c>
      <c r="K765" s="3">
        <v>44761</v>
      </c>
      <c r="L765" s="1" t="s">
        <v>1338</v>
      </c>
      <c r="M765" s="1" t="str">
        <f>TEXT(BRF_Boleto_Notas[[#This Row],[DATA ]],"AAAA")</f>
        <v>2022</v>
      </c>
      <c r="N765" s="1" t="str">
        <f>UPPER(TEXT(BRF_Boleto_Notas[[#This Row],[DATA ]],"MMM"))</f>
        <v>JUN</v>
      </c>
      <c r="O765" s="1" t="str">
        <f>TEXT(BRF_Boleto_Notas[[#This Row],[DATA VENCIMENTO]],"AAAA")</f>
        <v>2022</v>
      </c>
      <c r="P765" s="1" t="str">
        <f>UPPER(TEXT(BRF_Boleto_Notas[[#This Row],[DATA VENCIMENTO]],"MMM"))</f>
        <v>JUL</v>
      </c>
      <c r="Q765" s="1" t="str">
        <f>IFERROR(INDEX(BRF_TIPO_SERV[DESCRIÇAO],MATCH(BRF_Boleto_Notas[[#This Row],[CAT]],BRF_TIPO_SERV[TIPOS DE SERV.],0)),"")</f>
        <v>FRETE EXTRAS</v>
      </c>
      <c r="R765" s="1">
        <f>IFERROR(INDEX(BRF_MÊS_NOTA[NUN_MÊS],MATCH(BRF_Boleto_Notas[[#This Row],[MÊS_VENC]],BRF_MÊS_NOTA[MÊS],0)),"")</f>
        <v>7</v>
      </c>
      <c r="S765" s="1" t="str">
        <f>IF(BRF_Boleto_Notas[[#This Row],[PAGO DIA]]="","",TEXT(BRF_Boleto_Notas[[#This Row],[PAGO DIA]],"AAAA"))</f>
        <v>2022</v>
      </c>
      <c r="T765" s="1" t="str">
        <f>UPPER(TEXT(BRF_Boleto_Notas[[#This Row],[PAGO DIA]],"MMM"))</f>
        <v>JUL</v>
      </c>
    </row>
    <row r="766" spans="1:20" x14ac:dyDescent="0.2">
      <c r="A766" s="3">
        <v>44741</v>
      </c>
      <c r="B766" s="1" t="s">
        <v>1534</v>
      </c>
      <c r="C766" s="1" t="s">
        <v>2242</v>
      </c>
      <c r="D766" s="1" t="s">
        <v>1531</v>
      </c>
      <c r="E766" s="1" t="s">
        <v>85</v>
      </c>
      <c r="F766" s="3">
        <v>44761</v>
      </c>
      <c r="G766" s="1" t="s">
        <v>2243</v>
      </c>
      <c r="H766" s="1">
        <v>857</v>
      </c>
      <c r="I766" s="4">
        <v>1760</v>
      </c>
      <c r="J766" s="1" t="s">
        <v>224</v>
      </c>
      <c r="K766" s="3">
        <v>44761</v>
      </c>
      <c r="L766" s="1" t="s">
        <v>1338</v>
      </c>
      <c r="M766" s="1" t="str">
        <f>TEXT(BRF_Boleto_Notas[[#This Row],[DATA ]],"AAAA")</f>
        <v>2022</v>
      </c>
      <c r="N766" s="1" t="str">
        <f>UPPER(TEXT(BRF_Boleto_Notas[[#This Row],[DATA ]],"MMM"))</f>
        <v>JUN</v>
      </c>
      <c r="O766" s="1" t="str">
        <f>TEXT(BRF_Boleto_Notas[[#This Row],[DATA VENCIMENTO]],"AAAA")</f>
        <v>2022</v>
      </c>
      <c r="P766" s="1" t="str">
        <f>UPPER(TEXT(BRF_Boleto_Notas[[#This Row],[DATA VENCIMENTO]],"MMM"))</f>
        <v>JUL</v>
      </c>
      <c r="Q766" s="1" t="str">
        <f>IFERROR(INDEX(BRF_TIPO_SERV[DESCRIÇAO],MATCH(BRF_Boleto_Notas[[#This Row],[CAT]],BRF_TIPO_SERV[TIPOS DE SERV.],0)),"")</f>
        <v>FRETE EXTRAS</v>
      </c>
      <c r="R766" s="1">
        <f>IFERROR(INDEX(BRF_MÊS_NOTA[NUN_MÊS],MATCH(BRF_Boleto_Notas[[#This Row],[MÊS_VENC]],BRF_MÊS_NOTA[MÊS],0)),"")</f>
        <v>7</v>
      </c>
      <c r="S766" s="1" t="str">
        <f>IF(BRF_Boleto_Notas[[#This Row],[PAGO DIA]]="","",TEXT(BRF_Boleto_Notas[[#This Row],[PAGO DIA]],"AAAA"))</f>
        <v>2022</v>
      </c>
      <c r="T766" s="1" t="str">
        <f>UPPER(TEXT(BRF_Boleto_Notas[[#This Row],[PAGO DIA]],"MMM"))</f>
        <v>JUL</v>
      </c>
    </row>
    <row r="767" spans="1:20" x14ac:dyDescent="0.2">
      <c r="A767" s="3">
        <v>44741</v>
      </c>
      <c r="B767" s="1" t="s">
        <v>1534</v>
      </c>
      <c r="C767" s="1" t="s">
        <v>2242</v>
      </c>
      <c r="D767" s="1" t="s">
        <v>1531</v>
      </c>
      <c r="E767" s="1" t="s">
        <v>85</v>
      </c>
      <c r="F767" s="3">
        <v>44761</v>
      </c>
      <c r="G767" s="1" t="s">
        <v>2244</v>
      </c>
      <c r="H767" s="1">
        <v>858</v>
      </c>
      <c r="I767" s="4">
        <v>1760</v>
      </c>
      <c r="J767" s="1" t="s">
        <v>224</v>
      </c>
      <c r="K767" s="3">
        <v>44761</v>
      </c>
      <c r="L767" s="1" t="s">
        <v>1338</v>
      </c>
      <c r="M767" s="1" t="str">
        <f>TEXT(BRF_Boleto_Notas[[#This Row],[DATA ]],"AAAA")</f>
        <v>2022</v>
      </c>
      <c r="N767" s="1" t="str">
        <f>UPPER(TEXT(BRF_Boleto_Notas[[#This Row],[DATA ]],"MMM"))</f>
        <v>JUN</v>
      </c>
      <c r="O767" s="1" t="str">
        <f>TEXT(BRF_Boleto_Notas[[#This Row],[DATA VENCIMENTO]],"AAAA")</f>
        <v>2022</v>
      </c>
      <c r="P767" s="1" t="str">
        <f>UPPER(TEXT(BRF_Boleto_Notas[[#This Row],[DATA VENCIMENTO]],"MMM"))</f>
        <v>JUL</v>
      </c>
      <c r="Q767" s="1" t="str">
        <f>IFERROR(INDEX(BRF_TIPO_SERV[DESCRIÇAO],MATCH(BRF_Boleto_Notas[[#This Row],[CAT]],BRF_TIPO_SERV[TIPOS DE SERV.],0)),"")</f>
        <v>FRETE EXTRAS</v>
      </c>
      <c r="R767" s="1">
        <f>IFERROR(INDEX(BRF_MÊS_NOTA[NUN_MÊS],MATCH(BRF_Boleto_Notas[[#This Row],[MÊS_VENC]],BRF_MÊS_NOTA[MÊS],0)),"")</f>
        <v>7</v>
      </c>
      <c r="S767" s="1" t="str">
        <f>IF(BRF_Boleto_Notas[[#This Row],[PAGO DIA]]="","",TEXT(BRF_Boleto_Notas[[#This Row],[PAGO DIA]],"AAAA"))</f>
        <v>2022</v>
      </c>
      <c r="T767" s="1" t="str">
        <f>UPPER(TEXT(BRF_Boleto_Notas[[#This Row],[PAGO DIA]],"MMM"))</f>
        <v>JUL</v>
      </c>
    </row>
    <row r="768" spans="1:20" x14ac:dyDescent="0.2">
      <c r="A768" s="3">
        <v>44741</v>
      </c>
      <c r="B768" s="1" t="s">
        <v>1534</v>
      </c>
      <c r="C768" s="1" t="s">
        <v>2242</v>
      </c>
      <c r="D768" s="1" t="s">
        <v>1531</v>
      </c>
      <c r="E768" s="1" t="s">
        <v>85</v>
      </c>
      <c r="F768" s="3">
        <v>44761</v>
      </c>
      <c r="G768" s="1" t="s">
        <v>2245</v>
      </c>
      <c r="H768" s="1">
        <v>859</v>
      </c>
      <c r="I768" s="4">
        <v>1760</v>
      </c>
      <c r="J768" s="1" t="s">
        <v>224</v>
      </c>
      <c r="K768" s="3">
        <v>44761</v>
      </c>
      <c r="L768" s="1" t="s">
        <v>1338</v>
      </c>
      <c r="M768" s="1" t="str">
        <f>TEXT(BRF_Boleto_Notas[[#This Row],[DATA ]],"AAAA")</f>
        <v>2022</v>
      </c>
      <c r="N768" s="1" t="str">
        <f>UPPER(TEXT(BRF_Boleto_Notas[[#This Row],[DATA ]],"MMM"))</f>
        <v>JUN</v>
      </c>
      <c r="O768" s="1" t="str">
        <f>TEXT(BRF_Boleto_Notas[[#This Row],[DATA VENCIMENTO]],"AAAA")</f>
        <v>2022</v>
      </c>
      <c r="P768" s="1" t="str">
        <f>UPPER(TEXT(BRF_Boleto_Notas[[#This Row],[DATA VENCIMENTO]],"MMM"))</f>
        <v>JUL</v>
      </c>
      <c r="Q768" s="1" t="str">
        <f>IFERROR(INDEX(BRF_TIPO_SERV[DESCRIÇAO],MATCH(BRF_Boleto_Notas[[#This Row],[CAT]],BRF_TIPO_SERV[TIPOS DE SERV.],0)),"")</f>
        <v>FRETE EXTRAS</v>
      </c>
      <c r="R768" s="1">
        <f>IFERROR(INDEX(BRF_MÊS_NOTA[NUN_MÊS],MATCH(BRF_Boleto_Notas[[#This Row],[MÊS_VENC]],BRF_MÊS_NOTA[MÊS],0)),"")</f>
        <v>7</v>
      </c>
      <c r="S768" s="1" t="str">
        <f>IF(BRF_Boleto_Notas[[#This Row],[PAGO DIA]]="","",TEXT(BRF_Boleto_Notas[[#This Row],[PAGO DIA]],"AAAA"))</f>
        <v>2022</v>
      </c>
      <c r="T768" s="1" t="str">
        <f>UPPER(TEXT(BRF_Boleto_Notas[[#This Row],[PAGO DIA]],"MMM"))</f>
        <v>JUL</v>
      </c>
    </row>
    <row r="769" spans="1:20" x14ac:dyDescent="0.2">
      <c r="A769" s="3">
        <v>44742</v>
      </c>
      <c r="B769" s="1" t="s">
        <v>1534</v>
      </c>
      <c r="C769" s="1" t="s">
        <v>1680</v>
      </c>
      <c r="D769" s="1" t="s">
        <v>1531</v>
      </c>
      <c r="E769" s="1" t="s">
        <v>85</v>
      </c>
      <c r="F769" s="3">
        <v>44762</v>
      </c>
      <c r="G769" s="1" t="s">
        <v>2246</v>
      </c>
      <c r="H769" s="1">
        <v>860</v>
      </c>
      <c r="I769" s="4">
        <v>1100</v>
      </c>
      <c r="J769" s="1" t="s">
        <v>224</v>
      </c>
      <c r="K769" s="3">
        <v>44762</v>
      </c>
      <c r="L769" s="1" t="s">
        <v>1338</v>
      </c>
      <c r="M769" s="1" t="str">
        <f>TEXT(BRF_Boleto_Notas[[#This Row],[DATA ]],"AAAA")</f>
        <v>2022</v>
      </c>
      <c r="N769" s="1" t="str">
        <f>UPPER(TEXT(BRF_Boleto_Notas[[#This Row],[DATA ]],"MMM"))</f>
        <v>JUN</v>
      </c>
      <c r="O769" s="1" t="str">
        <f>TEXT(BRF_Boleto_Notas[[#This Row],[DATA VENCIMENTO]],"AAAA")</f>
        <v>2022</v>
      </c>
      <c r="P769" s="1" t="str">
        <f>UPPER(TEXT(BRF_Boleto_Notas[[#This Row],[DATA VENCIMENTO]],"MMM"))</f>
        <v>JUL</v>
      </c>
      <c r="Q769" s="1" t="str">
        <f>IFERROR(INDEX(BRF_TIPO_SERV[DESCRIÇAO],MATCH(BRF_Boleto_Notas[[#This Row],[CAT]],BRF_TIPO_SERV[TIPOS DE SERV.],0)),"")</f>
        <v>FRETE EXTRAS</v>
      </c>
      <c r="R769" s="1">
        <f>IFERROR(INDEX(BRF_MÊS_NOTA[NUN_MÊS],MATCH(BRF_Boleto_Notas[[#This Row],[MÊS_VENC]],BRF_MÊS_NOTA[MÊS],0)),"")</f>
        <v>7</v>
      </c>
      <c r="S769" s="1" t="str">
        <f>IF(BRF_Boleto_Notas[[#This Row],[PAGO DIA]]="","",TEXT(BRF_Boleto_Notas[[#This Row],[PAGO DIA]],"AAAA"))</f>
        <v>2022</v>
      </c>
      <c r="T769" s="1" t="str">
        <f>UPPER(TEXT(BRF_Boleto_Notas[[#This Row],[PAGO DIA]],"MMM"))</f>
        <v>JUL</v>
      </c>
    </row>
    <row r="770" spans="1:20" x14ac:dyDescent="0.2">
      <c r="A770" s="3">
        <v>44743</v>
      </c>
      <c r="B770" s="1" t="s">
        <v>1534</v>
      </c>
      <c r="C770" s="1" t="s">
        <v>2247</v>
      </c>
      <c r="D770" s="1" t="s">
        <v>1531</v>
      </c>
      <c r="E770" s="1" t="s">
        <v>85</v>
      </c>
      <c r="F770" s="3">
        <v>44763</v>
      </c>
      <c r="G770" s="1" t="s">
        <v>2248</v>
      </c>
      <c r="H770" s="1">
        <v>861</v>
      </c>
      <c r="I770" s="4">
        <v>4900</v>
      </c>
      <c r="J770" s="1" t="s">
        <v>224</v>
      </c>
      <c r="K770" s="3">
        <v>44763</v>
      </c>
      <c r="L770" s="1" t="s">
        <v>1338</v>
      </c>
      <c r="M770" s="1" t="str">
        <f>TEXT(BRF_Boleto_Notas[[#This Row],[DATA ]],"AAAA")</f>
        <v>2022</v>
      </c>
      <c r="N770" s="1" t="str">
        <f>UPPER(TEXT(BRF_Boleto_Notas[[#This Row],[DATA ]],"MMM"))</f>
        <v>JUL</v>
      </c>
      <c r="O770" s="1" t="str">
        <f>TEXT(BRF_Boleto_Notas[[#This Row],[DATA VENCIMENTO]],"AAAA")</f>
        <v>2022</v>
      </c>
      <c r="P770" s="1" t="str">
        <f>UPPER(TEXT(BRF_Boleto_Notas[[#This Row],[DATA VENCIMENTO]],"MMM"))</f>
        <v>JUL</v>
      </c>
      <c r="Q770" s="1" t="str">
        <f>IFERROR(INDEX(BRF_TIPO_SERV[DESCRIÇAO],MATCH(BRF_Boleto_Notas[[#This Row],[CAT]],BRF_TIPO_SERV[TIPOS DE SERV.],0)),"")</f>
        <v>FRETE EXTRAS</v>
      </c>
      <c r="R770" s="1">
        <f>IFERROR(INDEX(BRF_MÊS_NOTA[NUN_MÊS],MATCH(BRF_Boleto_Notas[[#This Row],[MÊS_VENC]],BRF_MÊS_NOTA[MÊS],0)),"")</f>
        <v>7</v>
      </c>
      <c r="S770" s="1" t="str">
        <f>IF(BRF_Boleto_Notas[[#This Row],[PAGO DIA]]="","",TEXT(BRF_Boleto_Notas[[#This Row],[PAGO DIA]],"AAAA"))</f>
        <v>2022</v>
      </c>
      <c r="T770" s="1" t="str">
        <f>UPPER(TEXT(BRF_Boleto_Notas[[#This Row],[PAGO DIA]],"MMM"))</f>
        <v>JUL</v>
      </c>
    </row>
    <row r="771" spans="1:20" x14ac:dyDescent="0.2">
      <c r="A771" s="3">
        <v>44744</v>
      </c>
      <c r="B771" s="1" t="s">
        <v>1534</v>
      </c>
      <c r="C771" s="1" t="s">
        <v>1990</v>
      </c>
      <c r="D771" s="1" t="s">
        <v>1531</v>
      </c>
      <c r="E771" s="1" t="s">
        <v>85</v>
      </c>
      <c r="F771" s="3">
        <v>44764</v>
      </c>
      <c r="G771" s="1" t="s">
        <v>2249</v>
      </c>
      <c r="H771" s="1">
        <v>862</v>
      </c>
      <c r="I771" s="4">
        <v>1500</v>
      </c>
      <c r="J771" s="1" t="s">
        <v>224</v>
      </c>
      <c r="K771" s="3">
        <v>44764</v>
      </c>
      <c r="L771" s="1" t="s">
        <v>1338</v>
      </c>
      <c r="M771" s="1" t="str">
        <f>TEXT(BRF_Boleto_Notas[[#This Row],[DATA ]],"AAAA")</f>
        <v>2022</v>
      </c>
      <c r="N771" s="1" t="str">
        <f>UPPER(TEXT(BRF_Boleto_Notas[[#This Row],[DATA ]],"MMM"))</f>
        <v>JUL</v>
      </c>
      <c r="O771" s="1" t="str">
        <f>TEXT(BRF_Boleto_Notas[[#This Row],[DATA VENCIMENTO]],"AAAA")</f>
        <v>2022</v>
      </c>
      <c r="P771" s="1" t="str">
        <f>UPPER(TEXT(BRF_Boleto_Notas[[#This Row],[DATA VENCIMENTO]],"MMM"))</f>
        <v>JUL</v>
      </c>
      <c r="Q771" s="1" t="str">
        <f>IFERROR(INDEX(BRF_TIPO_SERV[DESCRIÇAO],MATCH(BRF_Boleto_Notas[[#This Row],[CAT]],BRF_TIPO_SERV[TIPOS DE SERV.],0)),"")</f>
        <v>FRETE EXTRAS</v>
      </c>
      <c r="R771" s="1">
        <f>IFERROR(INDEX(BRF_MÊS_NOTA[NUN_MÊS],MATCH(BRF_Boleto_Notas[[#This Row],[MÊS_VENC]],BRF_MÊS_NOTA[MÊS],0)),"")</f>
        <v>7</v>
      </c>
      <c r="S771" s="1" t="str">
        <f>IF(BRF_Boleto_Notas[[#This Row],[PAGO DIA]]="","",TEXT(BRF_Boleto_Notas[[#This Row],[PAGO DIA]],"AAAA"))</f>
        <v>2022</v>
      </c>
      <c r="T771" s="1" t="str">
        <f>UPPER(TEXT(BRF_Boleto_Notas[[#This Row],[PAGO DIA]],"MMM"))</f>
        <v>JUL</v>
      </c>
    </row>
    <row r="772" spans="1:20" x14ac:dyDescent="0.2">
      <c r="A772" s="3">
        <v>44744</v>
      </c>
      <c r="B772" s="1" t="s">
        <v>1534</v>
      </c>
      <c r="C772" s="1" t="s">
        <v>1988</v>
      </c>
      <c r="D772" s="1" t="s">
        <v>1531</v>
      </c>
      <c r="E772" s="1" t="s">
        <v>85</v>
      </c>
      <c r="F772" s="3">
        <v>44764</v>
      </c>
      <c r="G772" s="1" t="s">
        <v>2250</v>
      </c>
      <c r="H772" s="1">
        <v>863</v>
      </c>
      <c r="I772" s="4">
        <v>800</v>
      </c>
      <c r="J772" s="1" t="s">
        <v>224</v>
      </c>
      <c r="K772" s="3">
        <v>44764</v>
      </c>
      <c r="L772" s="1" t="s">
        <v>1338</v>
      </c>
      <c r="M772" s="1" t="str">
        <f>TEXT(BRF_Boleto_Notas[[#This Row],[DATA ]],"AAAA")</f>
        <v>2022</v>
      </c>
      <c r="N772" s="1" t="str">
        <f>UPPER(TEXT(BRF_Boleto_Notas[[#This Row],[DATA ]],"MMM"))</f>
        <v>JUL</v>
      </c>
      <c r="O772" s="1" t="str">
        <f>TEXT(BRF_Boleto_Notas[[#This Row],[DATA VENCIMENTO]],"AAAA")</f>
        <v>2022</v>
      </c>
      <c r="P772" s="1" t="str">
        <f>UPPER(TEXT(BRF_Boleto_Notas[[#This Row],[DATA VENCIMENTO]],"MMM"))</f>
        <v>JUL</v>
      </c>
      <c r="Q772" s="1" t="str">
        <f>IFERROR(INDEX(BRF_TIPO_SERV[DESCRIÇAO],MATCH(BRF_Boleto_Notas[[#This Row],[CAT]],BRF_TIPO_SERV[TIPOS DE SERV.],0)),"")</f>
        <v>FRETE EXTRAS</v>
      </c>
      <c r="R772" s="1">
        <f>IFERROR(INDEX(BRF_MÊS_NOTA[NUN_MÊS],MATCH(BRF_Boleto_Notas[[#This Row],[MÊS_VENC]],BRF_MÊS_NOTA[MÊS],0)),"")</f>
        <v>7</v>
      </c>
      <c r="S772" s="1" t="str">
        <f>IF(BRF_Boleto_Notas[[#This Row],[PAGO DIA]]="","",TEXT(BRF_Boleto_Notas[[#This Row],[PAGO DIA]],"AAAA"))</f>
        <v>2022</v>
      </c>
      <c r="T772" s="1" t="str">
        <f>UPPER(TEXT(BRF_Boleto_Notas[[#This Row],[PAGO DIA]],"MMM"))</f>
        <v>JUL</v>
      </c>
    </row>
    <row r="773" spans="1:20" x14ac:dyDescent="0.2">
      <c r="A773" s="3">
        <v>44744</v>
      </c>
      <c r="B773" s="1" t="s">
        <v>1534</v>
      </c>
      <c r="C773" s="1" t="s">
        <v>1992</v>
      </c>
      <c r="D773" s="1" t="s">
        <v>1531</v>
      </c>
      <c r="E773" s="1" t="s">
        <v>85</v>
      </c>
      <c r="F773" s="3">
        <v>44764</v>
      </c>
      <c r="G773" s="1" t="s">
        <v>2251</v>
      </c>
      <c r="H773" s="1">
        <v>864</v>
      </c>
      <c r="I773" s="4">
        <v>600</v>
      </c>
      <c r="J773" s="1" t="s">
        <v>224</v>
      </c>
      <c r="K773" s="3">
        <v>44764</v>
      </c>
      <c r="L773" s="1" t="s">
        <v>1338</v>
      </c>
      <c r="M773" s="1" t="str">
        <f>TEXT(BRF_Boleto_Notas[[#This Row],[DATA ]],"AAAA")</f>
        <v>2022</v>
      </c>
      <c r="N773" s="1" t="str">
        <f>UPPER(TEXT(BRF_Boleto_Notas[[#This Row],[DATA ]],"MMM"))</f>
        <v>JUL</v>
      </c>
      <c r="O773" s="1" t="str">
        <f>TEXT(BRF_Boleto_Notas[[#This Row],[DATA VENCIMENTO]],"AAAA")</f>
        <v>2022</v>
      </c>
      <c r="P773" s="1" t="str">
        <f>UPPER(TEXT(BRF_Boleto_Notas[[#This Row],[DATA VENCIMENTO]],"MMM"))</f>
        <v>JUL</v>
      </c>
      <c r="Q773" s="1" t="str">
        <f>IFERROR(INDEX(BRF_TIPO_SERV[DESCRIÇAO],MATCH(BRF_Boleto_Notas[[#This Row],[CAT]],BRF_TIPO_SERV[TIPOS DE SERV.],0)),"")</f>
        <v>FRETE EXTRAS</v>
      </c>
      <c r="R773" s="1">
        <f>IFERROR(INDEX(BRF_MÊS_NOTA[NUN_MÊS],MATCH(BRF_Boleto_Notas[[#This Row],[MÊS_VENC]],BRF_MÊS_NOTA[MÊS],0)),"")</f>
        <v>7</v>
      </c>
      <c r="S773" s="1" t="str">
        <f>IF(BRF_Boleto_Notas[[#This Row],[PAGO DIA]]="","",TEXT(BRF_Boleto_Notas[[#This Row],[PAGO DIA]],"AAAA"))</f>
        <v>2022</v>
      </c>
      <c r="T773" s="1" t="str">
        <f>UPPER(TEXT(BRF_Boleto_Notas[[#This Row],[PAGO DIA]],"MMM"))</f>
        <v>JUL</v>
      </c>
    </row>
    <row r="774" spans="1:20" x14ac:dyDescent="0.2">
      <c r="A774" s="3">
        <v>44744</v>
      </c>
      <c r="B774" s="1" t="s">
        <v>1534</v>
      </c>
      <c r="C774" s="1" t="s">
        <v>2055</v>
      </c>
      <c r="D774" s="1" t="s">
        <v>1531</v>
      </c>
      <c r="E774" s="1" t="s">
        <v>85</v>
      </c>
      <c r="F774" s="3">
        <v>44764</v>
      </c>
      <c r="G774" s="1" t="s">
        <v>2252</v>
      </c>
      <c r="H774" s="1">
        <v>865</v>
      </c>
      <c r="I774" s="4">
        <v>500</v>
      </c>
      <c r="J774" s="1" t="s">
        <v>224</v>
      </c>
      <c r="K774" s="3">
        <v>44764</v>
      </c>
      <c r="L774" s="1" t="s">
        <v>1338</v>
      </c>
      <c r="M774" s="1" t="str">
        <f>TEXT(BRF_Boleto_Notas[[#This Row],[DATA ]],"AAAA")</f>
        <v>2022</v>
      </c>
      <c r="N774" s="1" t="str">
        <f>UPPER(TEXT(BRF_Boleto_Notas[[#This Row],[DATA ]],"MMM"))</f>
        <v>JUL</v>
      </c>
      <c r="O774" s="1" t="str">
        <f>TEXT(BRF_Boleto_Notas[[#This Row],[DATA VENCIMENTO]],"AAAA")</f>
        <v>2022</v>
      </c>
      <c r="P774" s="1" t="str">
        <f>UPPER(TEXT(BRF_Boleto_Notas[[#This Row],[DATA VENCIMENTO]],"MMM"))</f>
        <v>JUL</v>
      </c>
      <c r="Q774" s="1" t="str">
        <f>IFERROR(INDEX(BRF_TIPO_SERV[DESCRIÇAO],MATCH(BRF_Boleto_Notas[[#This Row],[CAT]],BRF_TIPO_SERV[TIPOS DE SERV.],0)),"")</f>
        <v>FRETE EXTRAS</v>
      </c>
      <c r="R774" s="1">
        <f>IFERROR(INDEX(BRF_MÊS_NOTA[NUN_MÊS],MATCH(BRF_Boleto_Notas[[#This Row],[MÊS_VENC]],BRF_MÊS_NOTA[MÊS],0)),"")</f>
        <v>7</v>
      </c>
      <c r="S774" s="1" t="str">
        <f>IF(BRF_Boleto_Notas[[#This Row],[PAGO DIA]]="","",TEXT(BRF_Boleto_Notas[[#This Row],[PAGO DIA]],"AAAA"))</f>
        <v>2022</v>
      </c>
      <c r="T774" s="1" t="str">
        <f>UPPER(TEXT(BRF_Boleto_Notas[[#This Row],[PAGO DIA]],"MMM"))</f>
        <v>JUL</v>
      </c>
    </row>
    <row r="775" spans="1:20" x14ac:dyDescent="0.2">
      <c r="A775" s="3">
        <v>44744</v>
      </c>
      <c r="B775" s="1" t="s">
        <v>1534</v>
      </c>
      <c r="C775" s="1" t="s">
        <v>2142</v>
      </c>
      <c r="D775" s="1" t="s">
        <v>1531</v>
      </c>
      <c r="E775" s="1" t="s">
        <v>85</v>
      </c>
      <c r="F775" s="3">
        <v>44764</v>
      </c>
      <c r="G775" s="1" t="s">
        <v>2253</v>
      </c>
      <c r="H775" s="1">
        <v>866</v>
      </c>
      <c r="I775" s="4">
        <v>1320</v>
      </c>
      <c r="J775" s="1" t="s">
        <v>224</v>
      </c>
      <c r="K775" s="3">
        <v>44764</v>
      </c>
      <c r="L775" s="1" t="s">
        <v>1338</v>
      </c>
      <c r="M775" s="1" t="str">
        <f>TEXT(BRF_Boleto_Notas[[#This Row],[DATA ]],"AAAA")</f>
        <v>2022</v>
      </c>
      <c r="N775" s="1" t="str">
        <f>UPPER(TEXT(BRF_Boleto_Notas[[#This Row],[DATA ]],"MMM"))</f>
        <v>JUL</v>
      </c>
      <c r="O775" s="1" t="str">
        <f>TEXT(BRF_Boleto_Notas[[#This Row],[DATA VENCIMENTO]],"AAAA")</f>
        <v>2022</v>
      </c>
      <c r="P775" s="1" t="str">
        <f>UPPER(TEXT(BRF_Boleto_Notas[[#This Row],[DATA VENCIMENTO]],"MMM"))</f>
        <v>JUL</v>
      </c>
      <c r="Q775" s="1" t="str">
        <f>IFERROR(INDEX(BRF_TIPO_SERV[DESCRIÇAO],MATCH(BRF_Boleto_Notas[[#This Row],[CAT]],BRF_TIPO_SERV[TIPOS DE SERV.],0)),"")</f>
        <v>FRETE EXTRAS</v>
      </c>
      <c r="R775" s="1">
        <f>IFERROR(INDEX(BRF_MÊS_NOTA[NUN_MÊS],MATCH(BRF_Boleto_Notas[[#This Row],[MÊS_VENC]],BRF_MÊS_NOTA[MÊS],0)),"")</f>
        <v>7</v>
      </c>
      <c r="S775" s="1" t="str">
        <f>IF(BRF_Boleto_Notas[[#This Row],[PAGO DIA]]="","",TEXT(BRF_Boleto_Notas[[#This Row],[PAGO DIA]],"AAAA"))</f>
        <v>2022</v>
      </c>
      <c r="T775" s="1" t="str">
        <f>UPPER(TEXT(BRF_Boleto_Notas[[#This Row],[PAGO DIA]],"MMM"))</f>
        <v>JUL</v>
      </c>
    </row>
    <row r="776" spans="1:20" x14ac:dyDescent="0.2">
      <c r="A776" s="3">
        <v>44744</v>
      </c>
      <c r="B776" s="1" t="s">
        <v>1534</v>
      </c>
      <c r="C776" s="1" t="s">
        <v>2191</v>
      </c>
      <c r="D776" s="1" t="s">
        <v>1531</v>
      </c>
      <c r="E776" s="1" t="s">
        <v>85</v>
      </c>
      <c r="F776" s="3">
        <v>44764</v>
      </c>
      <c r="G776" s="1" t="s">
        <v>2254</v>
      </c>
      <c r="H776" s="1">
        <v>867</v>
      </c>
      <c r="I776" s="4">
        <v>1100</v>
      </c>
      <c r="J776" s="1" t="s">
        <v>224</v>
      </c>
      <c r="K776" s="3">
        <v>44764</v>
      </c>
      <c r="L776" s="1" t="s">
        <v>1338</v>
      </c>
      <c r="M776" s="1" t="str">
        <f>TEXT(BRF_Boleto_Notas[[#This Row],[DATA ]],"AAAA")</f>
        <v>2022</v>
      </c>
      <c r="N776" s="1" t="str">
        <f>UPPER(TEXT(BRF_Boleto_Notas[[#This Row],[DATA ]],"MMM"))</f>
        <v>JUL</v>
      </c>
      <c r="O776" s="1" t="str">
        <f>TEXT(BRF_Boleto_Notas[[#This Row],[DATA VENCIMENTO]],"AAAA")</f>
        <v>2022</v>
      </c>
      <c r="P776" s="1" t="str">
        <f>UPPER(TEXT(BRF_Boleto_Notas[[#This Row],[DATA VENCIMENTO]],"MMM"))</f>
        <v>JUL</v>
      </c>
      <c r="Q776" s="1" t="str">
        <f>IFERROR(INDEX(BRF_TIPO_SERV[DESCRIÇAO],MATCH(BRF_Boleto_Notas[[#This Row],[CAT]],BRF_TIPO_SERV[TIPOS DE SERV.],0)),"")</f>
        <v>FRETE EXTRAS</v>
      </c>
      <c r="R776" s="1">
        <f>IFERROR(INDEX(BRF_MÊS_NOTA[NUN_MÊS],MATCH(BRF_Boleto_Notas[[#This Row],[MÊS_VENC]],BRF_MÊS_NOTA[MÊS],0)),"")</f>
        <v>7</v>
      </c>
      <c r="S776" s="1" t="str">
        <f>IF(BRF_Boleto_Notas[[#This Row],[PAGO DIA]]="","",TEXT(BRF_Boleto_Notas[[#This Row],[PAGO DIA]],"AAAA"))</f>
        <v>2022</v>
      </c>
      <c r="T776" s="1" t="str">
        <f>UPPER(TEXT(BRF_Boleto_Notas[[#This Row],[PAGO DIA]],"MMM"))</f>
        <v>JUL</v>
      </c>
    </row>
    <row r="777" spans="1:20" x14ac:dyDescent="0.2">
      <c r="A777" s="3">
        <v>44746</v>
      </c>
      <c r="B777" s="1" t="s">
        <v>1534</v>
      </c>
      <c r="C777" s="1" t="s">
        <v>2255</v>
      </c>
      <c r="D777" s="1" t="s">
        <v>1531</v>
      </c>
      <c r="E777" s="1" t="s">
        <v>85</v>
      </c>
      <c r="F777" s="3">
        <v>44767</v>
      </c>
      <c r="G777" s="1" t="s">
        <v>2256</v>
      </c>
      <c r="H777" s="1">
        <v>868</v>
      </c>
      <c r="I777" s="4">
        <v>500</v>
      </c>
      <c r="J777" s="1" t="s">
        <v>224</v>
      </c>
      <c r="K777" s="3">
        <v>44737</v>
      </c>
      <c r="L777" s="1" t="s">
        <v>1338</v>
      </c>
      <c r="M777" s="1" t="str">
        <f>TEXT(BRF_Boleto_Notas[[#This Row],[DATA ]],"AAAA")</f>
        <v>2022</v>
      </c>
      <c r="N777" s="1" t="str">
        <f>UPPER(TEXT(BRF_Boleto_Notas[[#This Row],[DATA ]],"MMM"))</f>
        <v>JUL</v>
      </c>
      <c r="O777" s="1" t="str">
        <f>TEXT(BRF_Boleto_Notas[[#This Row],[DATA VENCIMENTO]],"AAAA")</f>
        <v>2022</v>
      </c>
      <c r="P777" s="1" t="str">
        <f>UPPER(TEXT(BRF_Boleto_Notas[[#This Row],[DATA VENCIMENTO]],"MMM"))</f>
        <v>JUL</v>
      </c>
      <c r="Q777" s="1" t="str">
        <f>IFERROR(INDEX(BRF_TIPO_SERV[DESCRIÇAO],MATCH(BRF_Boleto_Notas[[#This Row],[CAT]],BRF_TIPO_SERV[TIPOS DE SERV.],0)),"")</f>
        <v>FRETE EXTRAS</v>
      </c>
      <c r="R777" s="1">
        <f>IFERROR(INDEX(BRF_MÊS_NOTA[NUN_MÊS],MATCH(BRF_Boleto_Notas[[#This Row],[MÊS_VENC]],BRF_MÊS_NOTA[MÊS],0)),"")</f>
        <v>7</v>
      </c>
      <c r="S777" s="1" t="str">
        <f>IF(BRF_Boleto_Notas[[#This Row],[PAGO DIA]]="","",TEXT(BRF_Boleto_Notas[[#This Row],[PAGO DIA]],"AAAA"))</f>
        <v>2022</v>
      </c>
      <c r="T777" s="1" t="str">
        <f>UPPER(TEXT(BRF_Boleto_Notas[[#This Row],[PAGO DIA]],"MMM"))</f>
        <v>JUN</v>
      </c>
    </row>
    <row r="778" spans="1:20" x14ac:dyDescent="0.2">
      <c r="A778" s="3">
        <v>44746</v>
      </c>
      <c r="B778" s="1" t="s">
        <v>1534</v>
      </c>
      <c r="C778" s="1" t="s">
        <v>1680</v>
      </c>
      <c r="D778" s="1" t="s">
        <v>1531</v>
      </c>
      <c r="E778" s="1" t="s">
        <v>85</v>
      </c>
      <c r="F778" s="3">
        <v>44767</v>
      </c>
      <c r="G778" s="1" t="s">
        <v>2257</v>
      </c>
      <c r="H778" s="1">
        <v>870</v>
      </c>
      <c r="I778" s="4">
        <v>1100</v>
      </c>
      <c r="J778" s="1" t="s">
        <v>224</v>
      </c>
      <c r="K778" s="3">
        <v>44737</v>
      </c>
      <c r="L778" s="1" t="s">
        <v>1338</v>
      </c>
      <c r="M778" s="1" t="str">
        <f>TEXT(BRF_Boleto_Notas[[#This Row],[DATA ]],"AAAA")</f>
        <v>2022</v>
      </c>
      <c r="N778" s="1" t="str">
        <f>UPPER(TEXT(BRF_Boleto_Notas[[#This Row],[DATA ]],"MMM"))</f>
        <v>JUL</v>
      </c>
      <c r="O778" s="1" t="str">
        <f>TEXT(BRF_Boleto_Notas[[#This Row],[DATA VENCIMENTO]],"AAAA")</f>
        <v>2022</v>
      </c>
      <c r="P778" s="1" t="str">
        <f>UPPER(TEXT(BRF_Boleto_Notas[[#This Row],[DATA VENCIMENTO]],"MMM"))</f>
        <v>JUL</v>
      </c>
      <c r="Q778" s="1" t="str">
        <f>IFERROR(INDEX(BRF_TIPO_SERV[DESCRIÇAO],MATCH(BRF_Boleto_Notas[[#This Row],[CAT]],BRF_TIPO_SERV[TIPOS DE SERV.],0)),"")</f>
        <v>FRETE EXTRAS</v>
      </c>
      <c r="R778" s="1">
        <f>IFERROR(INDEX(BRF_MÊS_NOTA[NUN_MÊS],MATCH(BRF_Boleto_Notas[[#This Row],[MÊS_VENC]],BRF_MÊS_NOTA[MÊS],0)),"")</f>
        <v>7</v>
      </c>
      <c r="S778" s="1" t="str">
        <f>IF(BRF_Boleto_Notas[[#This Row],[PAGO DIA]]="","",TEXT(BRF_Boleto_Notas[[#This Row],[PAGO DIA]],"AAAA"))</f>
        <v>2022</v>
      </c>
      <c r="T778" s="1" t="str">
        <f>UPPER(TEXT(BRF_Boleto_Notas[[#This Row],[PAGO DIA]],"MMM"))</f>
        <v>JUN</v>
      </c>
    </row>
    <row r="779" spans="1:20" x14ac:dyDescent="0.2">
      <c r="A779" s="3">
        <v>44747</v>
      </c>
      <c r="B779" s="1" t="s">
        <v>1534</v>
      </c>
      <c r="C779" s="1" t="s">
        <v>1680</v>
      </c>
      <c r="D779" s="1" t="s">
        <v>1531</v>
      </c>
      <c r="E779" s="1" t="s">
        <v>85</v>
      </c>
      <c r="F779" s="3">
        <v>44767</v>
      </c>
      <c r="G779" s="1" t="s">
        <v>2258</v>
      </c>
      <c r="H779" s="1">
        <v>871</v>
      </c>
      <c r="I779" s="4">
        <v>1100</v>
      </c>
      <c r="J779" s="1" t="s">
        <v>224</v>
      </c>
      <c r="K779" s="3">
        <v>44737</v>
      </c>
      <c r="L779" s="1" t="s">
        <v>1338</v>
      </c>
      <c r="M779" s="1" t="str">
        <f>TEXT(BRF_Boleto_Notas[[#This Row],[DATA ]],"AAAA")</f>
        <v>2022</v>
      </c>
      <c r="N779" s="1" t="str">
        <f>UPPER(TEXT(BRF_Boleto_Notas[[#This Row],[DATA ]],"MMM"))</f>
        <v>JUL</v>
      </c>
      <c r="O779" s="1" t="str">
        <f>TEXT(BRF_Boleto_Notas[[#This Row],[DATA VENCIMENTO]],"AAAA")</f>
        <v>2022</v>
      </c>
      <c r="P779" s="1" t="str">
        <f>UPPER(TEXT(BRF_Boleto_Notas[[#This Row],[DATA VENCIMENTO]],"MMM"))</f>
        <v>JUL</v>
      </c>
      <c r="Q779" s="1" t="str">
        <f>IFERROR(INDEX(BRF_TIPO_SERV[DESCRIÇAO],MATCH(BRF_Boleto_Notas[[#This Row],[CAT]],BRF_TIPO_SERV[TIPOS DE SERV.],0)),"")</f>
        <v>FRETE EXTRAS</v>
      </c>
      <c r="R779" s="1">
        <f>IFERROR(INDEX(BRF_MÊS_NOTA[NUN_MÊS],MATCH(BRF_Boleto_Notas[[#This Row],[MÊS_VENC]],BRF_MÊS_NOTA[MÊS],0)),"")</f>
        <v>7</v>
      </c>
      <c r="S779" s="1" t="str">
        <f>IF(BRF_Boleto_Notas[[#This Row],[PAGO DIA]]="","",TEXT(BRF_Boleto_Notas[[#This Row],[PAGO DIA]],"AAAA"))</f>
        <v>2022</v>
      </c>
      <c r="T779" s="1" t="str">
        <f>UPPER(TEXT(BRF_Boleto_Notas[[#This Row],[PAGO DIA]],"MMM"))</f>
        <v>JUN</v>
      </c>
    </row>
    <row r="780" spans="1:20" x14ac:dyDescent="0.2">
      <c r="A780" s="3">
        <v>44747</v>
      </c>
      <c r="B780" s="1" t="s">
        <v>1534</v>
      </c>
      <c r="C780" s="1" t="s">
        <v>2259</v>
      </c>
      <c r="D780" s="1" t="s">
        <v>1531</v>
      </c>
      <c r="E780" s="1" t="s">
        <v>85</v>
      </c>
      <c r="F780" s="3">
        <v>44767</v>
      </c>
      <c r="G780" s="1" t="s">
        <v>2260</v>
      </c>
      <c r="H780" s="1">
        <v>872</v>
      </c>
      <c r="I780" s="4">
        <v>2100</v>
      </c>
      <c r="J780" s="1" t="s">
        <v>224</v>
      </c>
      <c r="K780" s="3">
        <v>44737</v>
      </c>
      <c r="L780" s="1" t="s">
        <v>1338</v>
      </c>
      <c r="M780" s="1" t="str">
        <f>TEXT(BRF_Boleto_Notas[[#This Row],[DATA ]],"AAAA")</f>
        <v>2022</v>
      </c>
      <c r="N780" s="1" t="str">
        <f>UPPER(TEXT(BRF_Boleto_Notas[[#This Row],[DATA ]],"MMM"))</f>
        <v>JUL</v>
      </c>
      <c r="O780" s="1" t="str">
        <f>TEXT(BRF_Boleto_Notas[[#This Row],[DATA VENCIMENTO]],"AAAA")</f>
        <v>2022</v>
      </c>
      <c r="P780" s="1" t="str">
        <f>UPPER(TEXT(BRF_Boleto_Notas[[#This Row],[DATA VENCIMENTO]],"MMM"))</f>
        <v>JUL</v>
      </c>
      <c r="Q780" s="1" t="str">
        <f>IFERROR(INDEX(BRF_TIPO_SERV[DESCRIÇAO],MATCH(BRF_Boleto_Notas[[#This Row],[CAT]],BRF_TIPO_SERV[TIPOS DE SERV.],0)),"")</f>
        <v>FRETE EXTRAS</v>
      </c>
      <c r="R780" s="1">
        <f>IFERROR(INDEX(BRF_MÊS_NOTA[NUN_MÊS],MATCH(BRF_Boleto_Notas[[#This Row],[MÊS_VENC]],BRF_MÊS_NOTA[MÊS],0)),"")</f>
        <v>7</v>
      </c>
      <c r="S780" s="1" t="str">
        <f>IF(BRF_Boleto_Notas[[#This Row],[PAGO DIA]]="","",TEXT(BRF_Boleto_Notas[[#This Row],[PAGO DIA]],"AAAA"))</f>
        <v>2022</v>
      </c>
      <c r="T780" s="1" t="str">
        <f>UPPER(TEXT(BRF_Boleto_Notas[[#This Row],[PAGO DIA]],"MMM"))</f>
        <v>JUN</v>
      </c>
    </row>
    <row r="781" spans="1:20" x14ac:dyDescent="0.2">
      <c r="A781" s="3">
        <v>44749</v>
      </c>
      <c r="B781" s="1" t="s">
        <v>1534</v>
      </c>
      <c r="C781" s="1" t="s">
        <v>2169</v>
      </c>
      <c r="D781" s="1" t="s">
        <v>1531</v>
      </c>
      <c r="E781" s="1" t="s">
        <v>85</v>
      </c>
      <c r="F781" s="3">
        <v>44769</v>
      </c>
      <c r="G781" s="1" t="s">
        <v>2261</v>
      </c>
      <c r="H781" s="1">
        <v>873</v>
      </c>
      <c r="I781" s="4">
        <v>1540</v>
      </c>
      <c r="J781" s="1" t="s">
        <v>224</v>
      </c>
      <c r="K781" s="3">
        <v>44739</v>
      </c>
      <c r="L781" s="1" t="s">
        <v>1338</v>
      </c>
      <c r="M781" s="1" t="str">
        <f>TEXT(BRF_Boleto_Notas[[#This Row],[DATA ]],"AAAA")</f>
        <v>2022</v>
      </c>
      <c r="N781" s="1" t="str">
        <f>UPPER(TEXT(BRF_Boleto_Notas[[#This Row],[DATA ]],"MMM"))</f>
        <v>JUL</v>
      </c>
      <c r="O781" s="1" t="str">
        <f>TEXT(BRF_Boleto_Notas[[#This Row],[DATA VENCIMENTO]],"AAAA")</f>
        <v>2022</v>
      </c>
      <c r="P781" s="1" t="str">
        <f>UPPER(TEXT(BRF_Boleto_Notas[[#This Row],[DATA VENCIMENTO]],"MMM"))</f>
        <v>JUL</v>
      </c>
      <c r="Q781" s="1" t="str">
        <f>IFERROR(INDEX(BRF_TIPO_SERV[DESCRIÇAO],MATCH(BRF_Boleto_Notas[[#This Row],[CAT]],BRF_TIPO_SERV[TIPOS DE SERV.],0)),"")</f>
        <v>FRETE EXTRAS</v>
      </c>
      <c r="R781" s="1">
        <f>IFERROR(INDEX(BRF_MÊS_NOTA[NUN_MÊS],MATCH(BRF_Boleto_Notas[[#This Row],[MÊS_VENC]],BRF_MÊS_NOTA[MÊS],0)),"")</f>
        <v>7</v>
      </c>
      <c r="S781" s="1" t="str">
        <f>IF(BRF_Boleto_Notas[[#This Row],[PAGO DIA]]="","",TEXT(BRF_Boleto_Notas[[#This Row],[PAGO DIA]],"AAAA"))</f>
        <v>2022</v>
      </c>
      <c r="T781" s="1" t="str">
        <f>UPPER(TEXT(BRF_Boleto_Notas[[#This Row],[PAGO DIA]],"MMM"))</f>
        <v>JUN</v>
      </c>
    </row>
    <row r="782" spans="1:20" x14ac:dyDescent="0.2">
      <c r="A782" s="3">
        <v>44749</v>
      </c>
      <c r="B782" s="1" t="s">
        <v>1534</v>
      </c>
      <c r="C782" s="1" t="s">
        <v>2242</v>
      </c>
      <c r="D782" s="1" t="s">
        <v>1531</v>
      </c>
      <c r="E782" s="1" t="s">
        <v>85</v>
      </c>
      <c r="F782" s="3">
        <v>44769</v>
      </c>
      <c r="G782" s="1" t="s">
        <v>2262</v>
      </c>
      <c r="H782" s="1">
        <v>874</v>
      </c>
      <c r="I782" s="4">
        <v>1760</v>
      </c>
      <c r="J782" s="1" t="s">
        <v>224</v>
      </c>
      <c r="K782" s="3">
        <v>44739</v>
      </c>
      <c r="L782" s="1" t="s">
        <v>1338</v>
      </c>
      <c r="M782" s="1" t="str">
        <f>TEXT(BRF_Boleto_Notas[[#This Row],[DATA ]],"AAAA")</f>
        <v>2022</v>
      </c>
      <c r="N782" s="1" t="str">
        <f>UPPER(TEXT(BRF_Boleto_Notas[[#This Row],[DATA ]],"MMM"))</f>
        <v>JUL</v>
      </c>
      <c r="O782" s="1" t="str">
        <f>TEXT(BRF_Boleto_Notas[[#This Row],[DATA VENCIMENTO]],"AAAA")</f>
        <v>2022</v>
      </c>
      <c r="P782" s="1" t="str">
        <f>UPPER(TEXT(BRF_Boleto_Notas[[#This Row],[DATA VENCIMENTO]],"MMM"))</f>
        <v>JUL</v>
      </c>
      <c r="Q782" s="1" t="str">
        <f>IFERROR(INDEX(BRF_TIPO_SERV[DESCRIÇAO],MATCH(BRF_Boleto_Notas[[#This Row],[CAT]],BRF_TIPO_SERV[TIPOS DE SERV.],0)),"")</f>
        <v>FRETE EXTRAS</v>
      </c>
      <c r="R782" s="1">
        <f>IFERROR(INDEX(BRF_MÊS_NOTA[NUN_MÊS],MATCH(BRF_Boleto_Notas[[#This Row],[MÊS_VENC]],BRF_MÊS_NOTA[MÊS],0)),"")</f>
        <v>7</v>
      </c>
      <c r="S782" s="1" t="str">
        <f>IF(BRF_Boleto_Notas[[#This Row],[PAGO DIA]]="","",TEXT(BRF_Boleto_Notas[[#This Row],[PAGO DIA]],"AAAA"))</f>
        <v>2022</v>
      </c>
      <c r="T782" s="1" t="str">
        <f>UPPER(TEXT(BRF_Boleto_Notas[[#This Row],[PAGO DIA]],"MMM"))</f>
        <v>JUN</v>
      </c>
    </row>
    <row r="783" spans="1:20" x14ac:dyDescent="0.2">
      <c r="A783" s="3">
        <v>44749</v>
      </c>
      <c r="B783" s="1" t="s">
        <v>1534</v>
      </c>
      <c r="C783" s="1" t="s">
        <v>2174</v>
      </c>
      <c r="D783" s="1" t="s">
        <v>1531</v>
      </c>
      <c r="E783" s="1" t="s">
        <v>85</v>
      </c>
      <c r="F783" s="3">
        <v>44769</v>
      </c>
      <c r="G783" s="1" t="s">
        <v>2263</v>
      </c>
      <c r="H783" s="1">
        <v>875</v>
      </c>
      <c r="I783" s="4">
        <v>1320</v>
      </c>
      <c r="J783" s="1" t="s">
        <v>224</v>
      </c>
      <c r="K783" s="3">
        <v>44739</v>
      </c>
      <c r="L783" s="1" t="s">
        <v>1338</v>
      </c>
      <c r="M783" s="1" t="str">
        <f>TEXT(BRF_Boleto_Notas[[#This Row],[DATA ]],"AAAA")</f>
        <v>2022</v>
      </c>
      <c r="N783" s="1" t="str">
        <f>UPPER(TEXT(BRF_Boleto_Notas[[#This Row],[DATA ]],"MMM"))</f>
        <v>JUL</v>
      </c>
      <c r="O783" s="1" t="str">
        <f>TEXT(BRF_Boleto_Notas[[#This Row],[DATA VENCIMENTO]],"AAAA")</f>
        <v>2022</v>
      </c>
      <c r="P783" s="1" t="str">
        <f>UPPER(TEXT(BRF_Boleto_Notas[[#This Row],[DATA VENCIMENTO]],"MMM"))</f>
        <v>JUL</v>
      </c>
      <c r="Q783" s="1" t="str">
        <f>IFERROR(INDEX(BRF_TIPO_SERV[DESCRIÇAO],MATCH(BRF_Boleto_Notas[[#This Row],[CAT]],BRF_TIPO_SERV[TIPOS DE SERV.],0)),"")</f>
        <v>FRETE EXTRAS</v>
      </c>
      <c r="R783" s="1">
        <f>IFERROR(INDEX(BRF_MÊS_NOTA[NUN_MÊS],MATCH(BRF_Boleto_Notas[[#This Row],[MÊS_VENC]],BRF_MÊS_NOTA[MÊS],0)),"")</f>
        <v>7</v>
      </c>
      <c r="S783" s="1" t="str">
        <f>IF(BRF_Boleto_Notas[[#This Row],[PAGO DIA]]="","",TEXT(BRF_Boleto_Notas[[#This Row],[PAGO DIA]],"AAAA"))</f>
        <v>2022</v>
      </c>
      <c r="T783" s="1" t="str">
        <f>UPPER(TEXT(BRF_Boleto_Notas[[#This Row],[PAGO DIA]],"MMM"))</f>
        <v>JUN</v>
      </c>
    </row>
    <row r="784" spans="1:20" x14ac:dyDescent="0.2">
      <c r="A784" s="3">
        <v>44749</v>
      </c>
      <c r="B784" s="1" t="s">
        <v>1534</v>
      </c>
      <c r="C784" s="1" t="s">
        <v>2174</v>
      </c>
      <c r="D784" s="1" t="s">
        <v>1531</v>
      </c>
      <c r="E784" s="1" t="s">
        <v>85</v>
      </c>
      <c r="F784" s="3">
        <v>44769</v>
      </c>
      <c r="G784" s="1" t="s">
        <v>2264</v>
      </c>
      <c r="H784" s="1">
        <v>876</v>
      </c>
      <c r="I784" s="4">
        <v>1320</v>
      </c>
      <c r="J784" s="1" t="s">
        <v>224</v>
      </c>
      <c r="K784" s="3">
        <v>44739</v>
      </c>
      <c r="L784" s="1" t="s">
        <v>1338</v>
      </c>
      <c r="M784" s="1" t="str">
        <f>TEXT(BRF_Boleto_Notas[[#This Row],[DATA ]],"AAAA")</f>
        <v>2022</v>
      </c>
      <c r="N784" s="1" t="str">
        <f>UPPER(TEXT(BRF_Boleto_Notas[[#This Row],[DATA ]],"MMM"))</f>
        <v>JUL</v>
      </c>
      <c r="O784" s="1" t="str">
        <f>TEXT(BRF_Boleto_Notas[[#This Row],[DATA VENCIMENTO]],"AAAA")</f>
        <v>2022</v>
      </c>
      <c r="P784" s="1" t="str">
        <f>UPPER(TEXT(BRF_Boleto_Notas[[#This Row],[DATA VENCIMENTO]],"MMM"))</f>
        <v>JUL</v>
      </c>
      <c r="Q784" s="1" t="str">
        <f>IFERROR(INDEX(BRF_TIPO_SERV[DESCRIÇAO],MATCH(BRF_Boleto_Notas[[#This Row],[CAT]],BRF_TIPO_SERV[TIPOS DE SERV.],0)),"")</f>
        <v>FRETE EXTRAS</v>
      </c>
      <c r="R784" s="1">
        <f>IFERROR(INDEX(BRF_MÊS_NOTA[NUN_MÊS],MATCH(BRF_Boleto_Notas[[#This Row],[MÊS_VENC]],BRF_MÊS_NOTA[MÊS],0)),"")</f>
        <v>7</v>
      </c>
      <c r="S784" s="1" t="str">
        <f>IF(BRF_Boleto_Notas[[#This Row],[PAGO DIA]]="","",TEXT(BRF_Boleto_Notas[[#This Row],[PAGO DIA]],"AAAA"))</f>
        <v>2022</v>
      </c>
      <c r="T784" s="1" t="str">
        <f>UPPER(TEXT(BRF_Boleto_Notas[[#This Row],[PAGO DIA]],"MMM"))</f>
        <v>JUN</v>
      </c>
    </row>
    <row r="785" spans="1:20" x14ac:dyDescent="0.2">
      <c r="A785" s="3">
        <v>44749</v>
      </c>
      <c r="B785" s="1" t="s">
        <v>1534</v>
      </c>
      <c r="C785" s="1" t="s">
        <v>1988</v>
      </c>
      <c r="D785" s="1" t="s">
        <v>1531</v>
      </c>
      <c r="E785" s="1" t="s">
        <v>85</v>
      </c>
      <c r="F785" s="3">
        <v>44769</v>
      </c>
      <c r="G785" s="1" t="s">
        <v>2265</v>
      </c>
      <c r="H785" s="1">
        <v>877</v>
      </c>
      <c r="I785" s="4">
        <v>800</v>
      </c>
      <c r="J785" s="1" t="s">
        <v>224</v>
      </c>
      <c r="K785" s="3">
        <v>44739</v>
      </c>
      <c r="L785" s="1" t="s">
        <v>1338</v>
      </c>
      <c r="M785" s="1" t="str">
        <f>TEXT(BRF_Boleto_Notas[[#This Row],[DATA ]],"AAAA")</f>
        <v>2022</v>
      </c>
      <c r="N785" s="1" t="str">
        <f>UPPER(TEXT(BRF_Boleto_Notas[[#This Row],[DATA ]],"MMM"))</f>
        <v>JUL</v>
      </c>
      <c r="O785" s="1" t="str">
        <f>TEXT(BRF_Boleto_Notas[[#This Row],[DATA VENCIMENTO]],"AAAA")</f>
        <v>2022</v>
      </c>
      <c r="P785" s="1" t="str">
        <f>UPPER(TEXT(BRF_Boleto_Notas[[#This Row],[DATA VENCIMENTO]],"MMM"))</f>
        <v>JUL</v>
      </c>
      <c r="Q785" s="1" t="str">
        <f>IFERROR(INDEX(BRF_TIPO_SERV[DESCRIÇAO],MATCH(BRF_Boleto_Notas[[#This Row],[CAT]],BRF_TIPO_SERV[TIPOS DE SERV.],0)),"")</f>
        <v>FRETE EXTRAS</v>
      </c>
      <c r="R785" s="1">
        <f>IFERROR(INDEX(BRF_MÊS_NOTA[NUN_MÊS],MATCH(BRF_Boleto_Notas[[#This Row],[MÊS_VENC]],BRF_MÊS_NOTA[MÊS],0)),"")</f>
        <v>7</v>
      </c>
      <c r="S785" s="1" t="str">
        <f>IF(BRF_Boleto_Notas[[#This Row],[PAGO DIA]]="","",TEXT(BRF_Boleto_Notas[[#This Row],[PAGO DIA]],"AAAA"))</f>
        <v>2022</v>
      </c>
      <c r="T785" s="1" t="str">
        <f>UPPER(TEXT(BRF_Boleto_Notas[[#This Row],[PAGO DIA]],"MMM"))</f>
        <v>JUN</v>
      </c>
    </row>
    <row r="786" spans="1:20" x14ac:dyDescent="0.2">
      <c r="A786" s="3">
        <v>44749</v>
      </c>
      <c r="B786" s="1" t="s">
        <v>1534</v>
      </c>
      <c r="C786" s="1" t="s">
        <v>2266</v>
      </c>
      <c r="D786" s="1" t="s">
        <v>1531</v>
      </c>
      <c r="E786" s="1" t="s">
        <v>85</v>
      </c>
      <c r="F786" s="3">
        <v>44769</v>
      </c>
      <c r="G786" s="1" t="s">
        <v>2267</v>
      </c>
      <c r="H786" s="1">
        <v>878</v>
      </c>
      <c r="I786" s="4">
        <v>1100</v>
      </c>
      <c r="J786" s="1" t="s">
        <v>224</v>
      </c>
      <c r="K786" s="3">
        <v>44739</v>
      </c>
      <c r="L786" s="1" t="s">
        <v>1338</v>
      </c>
      <c r="M786" s="1" t="str">
        <f>TEXT(BRF_Boleto_Notas[[#This Row],[DATA ]],"AAAA")</f>
        <v>2022</v>
      </c>
      <c r="N786" s="1" t="str">
        <f>UPPER(TEXT(BRF_Boleto_Notas[[#This Row],[DATA ]],"MMM"))</f>
        <v>JUL</v>
      </c>
      <c r="O786" s="1" t="str">
        <f>TEXT(BRF_Boleto_Notas[[#This Row],[DATA VENCIMENTO]],"AAAA")</f>
        <v>2022</v>
      </c>
      <c r="P786" s="1" t="str">
        <f>UPPER(TEXT(BRF_Boleto_Notas[[#This Row],[DATA VENCIMENTO]],"MMM"))</f>
        <v>JUL</v>
      </c>
      <c r="Q786" s="1" t="str">
        <f>IFERROR(INDEX(BRF_TIPO_SERV[DESCRIÇAO],MATCH(BRF_Boleto_Notas[[#This Row],[CAT]],BRF_TIPO_SERV[TIPOS DE SERV.],0)),"")</f>
        <v>FRETE EXTRAS</v>
      </c>
      <c r="R786" s="1">
        <f>IFERROR(INDEX(BRF_MÊS_NOTA[NUN_MÊS],MATCH(BRF_Boleto_Notas[[#This Row],[MÊS_VENC]],BRF_MÊS_NOTA[MÊS],0)),"")</f>
        <v>7</v>
      </c>
      <c r="S786" s="1" t="str">
        <f>IF(BRF_Boleto_Notas[[#This Row],[PAGO DIA]]="","",TEXT(BRF_Boleto_Notas[[#This Row],[PAGO DIA]],"AAAA"))</f>
        <v>2022</v>
      </c>
      <c r="T786" s="1" t="str">
        <f>UPPER(TEXT(BRF_Boleto_Notas[[#This Row],[PAGO DIA]],"MMM"))</f>
        <v>JUN</v>
      </c>
    </row>
    <row r="787" spans="1:20" x14ac:dyDescent="0.2">
      <c r="A787" s="3">
        <v>44749</v>
      </c>
      <c r="B787" s="1" t="s">
        <v>1534</v>
      </c>
      <c r="C787" s="1" t="s">
        <v>2011</v>
      </c>
      <c r="D787" s="1" t="s">
        <v>1531</v>
      </c>
      <c r="E787" s="1" t="s">
        <v>85</v>
      </c>
      <c r="F787" s="3">
        <v>44769</v>
      </c>
      <c r="G787" s="1" t="s">
        <v>2268</v>
      </c>
      <c r="H787" s="1">
        <v>879</v>
      </c>
      <c r="I787" s="4">
        <v>1320</v>
      </c>
      <c r="J787" s="1" t="s">
        <v>224</v>
      </c>
      <c r="K787" s="3">
        <v>44739</v>
      </c>
      <c r="L787" s="1" t="s">
        <v>1338</v>
      </c>
      <c r="M787" s="1" t="str">
        <f>TEXT(BRF_Boleto_Notas[[#This Row],[DATA ]],"AAAA")</f>
        <v>2022</v>
      </c>
      <c r="N787" s="1" t="str">
        <f>UPPER(TEXT(BRF_Boleto_Notas[[#This Row],[DATA ]],"MMM"))</f>
        <v>JUL</v>
      </c>
      <c r="O787" s="1" t="str">
        <f>TEXT(BRF_Boleto_Notas[[#This Row],[DATA VENCIMENTO]],"AAAA")</f>
        <v>2022</v>
      </c>
      <c r="P787" s="1" t="str">
        <f>UPPER(TEXT(BRF_Boleto_Notas[[#This Row],[DATA VENCIMENTO]],"MMM"))</f>
        <v>JUL</v>
      </c>
      <c r="Q787" s="1" t="str">
        <f>IFERROR(INDEX(BRF_TIPO_SERV[DESCRIÇAO],MATCH(BRF_Boleto_Notas[[#This Row],[CAT]],BRF_TIPO_SERV[TIPOS DE SERV.],0)),"")</f>
        <v>FRETE EXTRAS</v>
      </c>
      <c r="R787" s="1">
        <f>IFERROR(INDEX(BRF_MÊS_NOTA[NUN_MÊS],MATCH(BRF_Boleto_Notas[[#This Row],[MÊS_VENC]],BRF_MÊS_NOTA[MÊS],0)),"")</f>
        <v>7</v>
      </c>
      <c r="S787" s="1" t="str">
        <f>IF(BRF_Boleto_Notas[[#This Row],[PAGO DIA]]="","",TEXT(BRF_Boleto_Notas[[#This Row],[PAGO DIA]],"AAAA"))</f>
        <v>2022</v>
      </c>
      <c r="T787" s="1" t="str">
        <f>UPPER(TEXT(BRF_Boleto_Notas[[#This Row],[PAGO DIA]],"MMM"))</f>
        <v>JUN</v>
      </c>
    </row>
    <row r="788" spans="1:20" x14ac:dyDescent="0.2">
      <c r="A788" s="3">
        <v>44749</v>
      </c>
      <c r="B788" s="1" t="s">
        <v>1534</v>
      </c>
      <c r="C788" s="1" t="s">
        <v>2055</v>
      </c>
      <c r="D788" s="1" t="s">
        <v>1531</v>
      </c>
      <c r="E788" s="1" t="s">
        <v>85</v>
      </c>
      <c r="F788" s="3">
        <v>44769</v>
      </c>
      <c r="G788" s="1" t="s">
        <v>2269</v>
      </c>
      <c r="H788" s="1">
        <v>880</v>
      </c>
      <c r="I788" s="4">
        <v>500</v>
      </c>
      <c r="J788" s="1" t="s">
        <v>224</v>
      </c>
      <c r="K788" s="3">
        <v>44739</v>
      </c>
      <c r="L788" s="1" t="s">
        <v>1338</v>
      </c>
      <c r="M788" s="1" t="str">
        <f>TEXT(BRF_Boleto_Notas[[#This Row],[DATA ]],"AAAA")</f>
        <v>2022</v>
      </c>
      <c r="N788" s="1" t="str">
        <f>UPPER(TEXT(BRF_Boleto_Notas[[#This Row],[DATA ]],"MMM"))</f>
        <v>JUL</v>
      </c>
      <c r="O788" s="1" t="str">
        <f>TEXT(BRF_Boleto_Notas[[#This Row],[DATA VENCIMENTO]],"AAAA")</f>
        <v>2022</v>
      </c>
      <c r="P788" s="1" t="str">
        <f>UPPER(TEXT(BRF_Boleto_Notas[[#This Row],[DATA VENCIMENTO]],"MMM"))</f>
        <v>JUL</v>
      </c>
      <c r="Q788" s="1" t="str">
        <f>IFERROR(INDEX(BRF_TIPO_SERV[DESCRIÇAO],MATCH(BRF_Boleto_Notas[[#This Row],[CAT]],BRF_TIPO_SERV[TIPOS DE SERV.],0)),"")</f>
        <v>FRETE EXTRAS</v>
      </c>
      <c r="R788" s="1">
        <f>IFERROR(INDEX(BRF_MÊS_NOTA[NUN_MÊS],MATCH(BRF_Boleto_Notas[[#This Row],[MÊS_VENC]],BRF_MÊS_NOTA[MÊS],0)),"")</f>
        <v>7</v>
      </c>
      <c r="S788" s="1" t="str">
        <f>IF(BRF_Boleto_Notas[[#This Row],[PAGO DIA]]="","",TEXT(BRF_Boleto_Notas[[#This Row],[PAGO DIA]],"AAAA"))</f>
        <v>2022</v>
      </c>
      <c r="T788" s="1" t="str">
        <f>UPPER(TEXT(BRF_Boleto_Notas[[#This Row],[PAGO DIA]],"MMM"))</f>
        <v>JUN</v>
      </c>
    </row>
    <row r="789" spans="1:20" x14ac:dyDescent="0.2">
      <c r="A789" s="3">
        <v>44750</v>
      </c>
      <c r="B789" s="1" t="s">
        <v>1534</v>
      </c>
      <c r="C789" s="1" t="s">
        <v>1696</v>
      </c>
      <c r="D789" s="1" t="s">
        <v>1531</v>
      </c>
      <c r="E789" s="1" t="s">
        <v>85</v>
      </c>
      <c r="F789" s="3">
        <v>44770</v>
      </c>
      <c r="G789" s="1" t="s">
        <v>2270</v>
      </c>
      <c r="H789" s="1">
        <v>881</v>
      </c>
      <c r="I789" s="4">
        <v>400</v>
      </c>
      <c r="J789" s="1" t="s">
        <v>224</v>
      </c>
      <c r="K789" s="3">
        <v>44770</v>
      </c>
      <c r="L789" s="1" t="s">
        <v>1338</v>
      </c>
      <c r="M789" s="1" t="str">
        <f>TEXT(BRF_Boleto_Notas[[#This Row],[DATA ]],"AAAA")</f>
        <v>2022</v>
      </c>
      <c r="N789" s="1" t="str">
        <f>UPPER(TEXT(BRF_Boleto_Notas[[#This Row],[DATA ]],"MMM"))</f>
        <v>JUL</v>
      </c>
      <c r="O789" s="1" t="str">
        <f>TEXT(BRF_Boleto_Notas[[#This Row],[DATA VENCIMENTO]],"AAAA")</f>
        <v>2022</v>
      </c>
      <c r="P789" s="1" t="str">
        <f>UPPER(TEXT(BRF_Boleto_Notas[[#This Row],[DATA VENCIMENTO]],"MMM"))</f>
        <v>JUL</v>
      </c>
      <c r="Q789" s="1" t="str">
        <f>IFERROR(INDEX(BRF_TIPO_SERV[DESCRIÇAO],MATCH(BRF_Boleto_Notas[[#This Row],[CAT]],BRF_TIPO_SERV[TIPOS DE SERV.],0)),"")</f>
        <v>FRETE EXTRAS</v>
      </c>
      <c r="R789" s="1">
        <f>IFERROR(INDEX(BRF_MÊS_NOTA[NUN_MÊS],MATCH(BRF_Boleto_Notas[[#This Row],[MÊS_VENC]],BRF_MÊS_NOTA[MÊS],0)),"")</f>
        <v>7</v>
      </c>
      <c r="S789" s="1" t="str">
        <f>IF(BRF_Boleto_Notas[[#This Row],[PAGO DIA]]="","",TEXT(BRF_Boleto_Notas[[#This Row],[PAGO DIA]],"AAAA"))</f>
        <v>2022</v>
      </c>
      <c r="T789" s="1" t="str">
        <f>UPPER(TEXT(BRF_Boleto_Notas[[#This Row],[PAGO DIA]],"MMM"))</f>
        <v>JUL</v>
      </c>
    </row>
    <row r="790" spans="1:20" x14ac:dyDescent="0.2">
      <c r="A790" s="3">
        <v>44750</v>
      </c>
      <c r="B790" s="1" t="s">
        <v>1534</v>
      </c>
      <c r="C790" s="1" t="s">
        <v>1680</v>
      </c>
      <c r="D790" s="1" t="s">
        <v>1531</v>
      </c>
      <c r="E790" s="1" t="s">
        <v>85</v>
      </c>
      <c r="F790" s="3">
        <v>44770</v>
      </c>
      <c r="G790" s="1" t="s">
        <v>2271</v>
      </c>
      <c r="H790" s="1">
        <v>882</v>
      </c>
      <c r="I790" s="4">
        <v>1100</v>
      </c>
      <c r="J790" s="1" t="s">
        <v>224</v>
      </c>
      <c r="K790" s="3">
        <v>44770</v>
      </c>
      <c r="L790" s="1" t="s">
        <v>1338</v>
      </c>
      <c r="M790" s="1" t="str">
        <f>TEXT(BRF_Boleto_Notas[[#This Row],[DATA ]],"AAAA")</f>
        <v>2022</v>
      </c>
      <c r="N790" s="1" t="str">
        <f>UPPER(TEXT(BRF_Boleto_Notas[[#This Row],[DATA ]],"MMM"))</f>
        <v>JUL</v>
      </c>
      <c r="O790" s="1" t="str">
        <f>TEXT(BRF_Boleto_Notas[[#This Row],[DATA VENCIMENTO]],"AAAA")</f>
        <v>2022</v>
      </c>
      <c r="P790" s="1" t="str">
        <f>UPPER(TEXT(BRF_Boleto_Notas[[#This Row],[DATA VENCIMENTO]],"MMM"))</f>
        <v>JUL</v>
      </c>
      <c r="Q790" s="1" t="str">
        <f>IFERROR(INDEX(BRF_TIPO_SERV[DESCRIÇAO],MATCH(BRF_Boleto_Notas[[#This Row],[CAT]],BRF_TIPO_SERV[TIPOS DE SERV.],0)),"")</f>
        <v>FRETE EXTRAS</v>
      </c>
      <c r="R790" s="1">
        <f>IFERROR(INDEX(BRF_MÊS_NOTA[NUN_MÊS],MATCH(BRF_Boleto_Notas[[#This Row],[MÊS_VENC]],BRF_MÊS_NOTA[MÊS],0)),"")</f>
        <v>7</v>
      </c>
      <c r="S790" s="1" t="str">
        <f>IF(BRF_Boleto_Notas[[#This Row],[PAGO DIA]]="","",TEXT(BRF_Boleto_Notas[[#This Row],[PAGO DIA]],"AAAA"))</f>
        <v>2022</v>
      </c>
      <c r="T790" s="1" t="str">
        <f>UPPER(TEXT(BRF_Boleto_Notas[[#This Row],[PAGO DIA]],"MMM"))</f>
        <v>JUL</v>
      </c>
    </row>
    <row r="791" spans="1:20" x14ac:dyDescent="0.2">
      <c r="A791" s="3">
        <v>44763</v>
      </c>
      <c r="B791" s="1" t="s">
        <v>1547</v>
      </c>
      <c r="C791" s="1" t="s">
        <v>1548</v>
      </c>
      <c r="D791" s="1" t="s">
        <v>1531</v>
      </c>
      <c r="E791" s="1" t="s">
        <v>1543</v>
      </c>
      <c r="F791" s="3">
        <v>44774</v>
      </c>
      <c r="G791" s="1">
        <v>402</v>
      </c>
      <c r="H791" s="1">
        <v>899</v>
      </c>
      <c r="I791" s="4">
        <v>5000</v>
      </c>
      <c r="J791" s="1" t="s">
        <v>224</v>
      </c>
      <c r="K791" s="3">
        <v>44774</v>
      </c>
      <c r="L791" s="1" t="s">
        <v>1338</v>
      </c>
      <c r="M791" s="1" t="str">
        <f>TEXT(BRF_Boleto_Notas[[#This Row],[DATA ]],"AAAA")</f>
        <v>2022</v>
      </c>
      <c r="N791" s="1" t="str">
        <f>UPPER(TEXT(BRF_Boleto_Notas[[#This Row],[DATA ]],"MMM"))</f>
        <v>JUL</v>
      </c>
      <c r="O791" s="1" t="str">
        <f>TEXT(BRF_Boleto_Notas[[#This Row],[DATA VENCIMENTO]],"AAAA")</f>
        <v>2022</v>
      </c>
      <c r="P791" s="1" t="str">
        <f>UPPER(TEXT(BRF_Boleto_Notas[[#This Row],[DATA VENCIMENTO]],"MMM"))</f>
        <v>AGO</v>
      </c>
      <c r="Q791" s="1" t="str">
        <f>IFERROR(INDEX(BRF_TIPO_SERV[DESCRIÇAO],MATCH(BRF_Boleto_Notas[[#This Row],[CAT]],BRF_TIPO_SERV[TIPOS DE SERV.],0)),"")</f>
        <v>HABIBS</v>
      </c>
      <c r="R791" s="1">
        <f>IFERROR(INDEX(BRF_MÊS_NOTA[NUN_MÊS],MATCH(BRF_Boleto_Notas[[#This Row],[MÊS_VENC]],BRF_MÊS_NOTA[MÊS],0)),"")</f>
        <v>8</v>
      </c>
      <c r="S791" s="1" t="str">
        <f>IF(BRF_Boleto_Notas[[#This Row],[PAGO DIA]]="","",TEXT(BRF_Boleto_Notas[[#This Row],[PAGO DIA]],"AAAA"))</f>
        <v>2022</v>
      </c>
      <c r="T791" s="1" t="str">
        <f>UPPER(TEXT(BRF_Boleto_Notas[[#This Row],[PAGO DIA]],"MMM"))</f>
        <v>AGO</v>
      </c>
    </row>
    <row r="792" spans="1:20" x14ac:dyDescent="0.2">
      <c r="A792" s="3">
        <v>44763</v>
      </c>
      <c r="B792" s="1" t="s">
        <v>1547</v>
      </c>
      <c r="C792" s="1" t="s">
        <v>3319</v>
      </c>
      <c r="D792" s="1" t="s">
        <v>1531</v>
      </c>
      <c r="E792" s="1" t="s">
        <v>1550</v>
      </c>
      <c r="F792" s="3">
        <v>44774</v>
      </c>
      <c r="G792" s="1">
        <v>403</v>
      </c>
      <c r="H792" s="1">
        <v>900</v>
      </c>
      <c r="I792" s="4">
        <v>6000</v>
      </c>
      <c r="J792" s="1" t="s">
        <v>224</v>
      </c>
      <c r="K792" s="3">
        <v>44774</v>
      </c>
      <c r="L792" s="1" t="s">
        <v>1338</v>
      </c>
      <c r="M792" s="1" t="str">
        <f>TEXT(BRF_Boleto_Notas[[#This Row],[DATA ]],"AAAA")</f>
        <v>2022</v>
      </c>
      <c r="N792" s="1" t="str">
        <f>UPPER(TEXT(BRF_Boleto_Notas[[#This Row],[DATA ]],"MMM"))</f>
        <v>JUL</v>
      </c>
      <c r="O792" s="1" t="str">
        <f>TEXT(BRF_Boleto_Notas[[#This Row],[DATA VENCIMENTO]],"AAAA")</f>
        <v>2022</v>
      </c>
      <c r="P792" s="1" t="str">
        <f>UPPER(TEXT(BRF_Boleto_Notas[[#This Row],[DATA VENCIMENTO]],"MMM"))</f>
        <v>AGO</v>
      </c>
      <c r="Q792" s="1" t="str">
        <f>IFERROR(INDEX(BRF_TIPO_SERV[DESCRIÇAO],MATCH(BRF_Boleto_Notas[[#This Row],[CAT]],BRF_TIPO_SERV[TIPOS DE SERV.],0)),"")</f>
        <v>HABIBS</v>
      </c>
      <c r="R792" s="1">
        <f>IFERROR(INDEX(BRF_MÊS_NOTA[NUN_MÊS],MATCH(BRF_Boleto_Notas[[#This Row],[MÊS_VENC]],BRF_MÊS_NOTA[MÊS],0)),"")</f>
        <v>8</v>
      </c>
      <c r="S792" s="1" t="str">
        <f>IF(BRF_Boleto_Notas[[#This Row],[PAGO DIA]]="","",TEXT(BRF_Boleto_Notas[[#This Row],[PAGO DIA]],"AAAA"))</f>
        <v>2022</v>
      </c>
      <c r="T792" s="1" t="str">
        <f>UPPER(TEXT(BRF_Boleto_Notas[[#This Row],[PAGO DIA]],"MMM"))</f>
        <v>AGO</v>
      </c>
    </row>
    <row r="793" spans="1:20" x14ac:dyDescent="0.2">
      <c r="A793" s="3">
        <v>44763</v>
      </c>
      <c r="B793" s="1" t="s">
        <v>1547</v>
      </c>
      <c r="C793" s="1" t="s">
        <v>1551</v>
      </c>
      <c r="D793" s="1" t="s">
        <v>1531</v>
      </c>
      <c r="E793" s="1" t="s">
        <v>1552</v>
      </c>
      <c r="F793" s="3">
        <v>44774</v>
      </c>
      <c r="G793" s="1">
        <v>404</v>
      </c>
      <c r="H793" s="1">
        <v>901</v>
      </c>
      <c r="I793" s="4">
        <v>5000</v>
      </c>
      <c r="J793" s="1" t="s">
        <v>224</v>
      </c>
      <c r="K793" s="3">
        <v>44774</v>
      </c>
      <c r="L793" s="1" t="s">
        <v>1338</v>
      </c>
      <c r="M793" s="1" t="str">
        <f>TEXT(BRF_Boleto_Notas[[#This Row],[DATA ]],"AAAA")</f>
        <v>2022</v>
      </c>
      <c r="N793" s="1" t="str">
        <f>UPPER(TEXT(BRF_Boleto_Notas[[#This Row],[DATA ]],"MMM"))</f>
        <v>JUL</v>
      </c>
      <c r="O793" s="1" t="str">
        <f>TEXT(BRF_Boleto_Notas[[#This Row],[DATA VENCIMENTO]],"AAAA")</f>
        <v>2022</v>
      </c>
      <c r="P793" s="1" t="str">
        <f>UPPER(TEXT(BRF_Boleto_Notas[[#This Row],[DATA VENCIMENTO]],"MMM"))</f>
        <v>AGO</v>
      </c>
      <c r="Q793" s="1" t="str">
        <f>IFERROR(INDEX(BRF_TIPO_SERV[DESCRIÇAO],MATCH(BRF_Boleto_Notas[[#This Row],[CAT]],BRF_TIPO_SERV[TIPOS DE SERV.],0)),"")</f>
        <v>HABIBS</v>
      </c>
      <c r="R793" s="1">
        <f>IFERROR(INDEX(BRF_MÊS_NOTA[NUN_MÊS],MATCH(BRF_Boleto_Notas[[#This Row],[MÊS_VENC]],BRF_MÊS_NOTA[MÊS],0)),"")</f>
        <v>8</v>
      </c>
      <c r="S793" s="1" t="str">
        <f>IF(BRF_Boleto_Notas[[#This Row],[PAGO DIA]]="","",TEXT(BRF_Boleto_Notas[[#This Row],[PAGO DIA]],"AAAA"))</f>
        <v>2022</v>
      </c>
      <c r="T793" s="1" t="str">
        <f>UPPER(TEXT(BRF_Boleto_Notas[[#This Row],[PAGO DIA]],"MMM"))</f>
        <v>AGO</v>
      </c>
    </row>
    <row r="794" spans="1:20" x14ac:dyDescent="0.2">
      <c r="A794" s="3">
        <v>44763</v>
      </c>
      <c r="B794" s="1" t="s">
        <v>1547</v>
      </c>
      <c r="C794" s="1" t="s">
        <v>1553</v>
      </c>
      <c r="D794" s="1" t="s">
        <v>1531</v>
      </c>
      <c r="E794" s="1" t="s">
        <v>1554</v>
      </c>
      <c r="F794" s="3">
        <v>44774</v>
      </c>
      <c r="G794" s="1">
        <v>405</v>
      </c>
      <c r="H794" s="1">
        <v>902</v>
      </c>
      <c r="I794" s="4">
        <v>4000</v>
      </c>
      <c r="J794" s="1" t="s">
        <v>224</v>
      </c>
      <c r="K794" s="3">
        <v>44774</v>
      </c>
      <c r="L794" s="1" t="s">
        <v>1338</v>
      </c>
      <c r="M794" s="1" t="str">
        <f>TEXT(BRF_Boleto_Notas[[#This Row],[DATA ]],"AAAA")</f>
        <v>2022</v>
      </c>
      <c r="N794" s="1" t="str">
        <f>UPPER(TEXT(BRF_Boleto_Notas[[#This Row],[DATA ]],"MMM"))</f>
        <v>JUL</v>
      </c>
      <c r="O794" s="1" t="str">
        <f>TEXT(BRF_Boleto_Notas[[#This Row],[DATA VENCIMENTO]],"AAAA")</f>
        <v>2022</v>
      </c>
      <c r="P794" s="1" t="str">
        <f>UPPER(TEXT(BRF_Boleto_Notas[[#This Row],[DATA VENCIMENTO]],"MMM"))</f>
        <v>AGO</v>
      </c>
      <c r="Q794" s="1" t="str">
        <f>IFERROR(INDEX(BRF_TIPO_SERV[DESCRIÇAO],MATCH(BRF_Boleto_Notas[[#This Row],[CAT]],BRF_TIPO_SERV[TIPOS DE SERV.],0)),"")</f>
        <v>HABIBS</v>
      </c>
      <c r="R794" s="1">
        <f>IFERROR(INDEX(BRF_MÊS_NOTA[NUN_MÊS],MATCH(BRF_Boleto_Notas[[#This Row],[MÊS_VENC]],BRF_MÊS_NOTA[MÊS],0)),"")</f>
        <v>8</v>
      </c>
      <c r="S794" s="1" t="str">
        <f>IF(BRF_Boleto_Notas[[#This Row],[PAGO DIA]]="","",TEXT(BRF_Boleto_Notas[[#This Row],[PAGO DIA]],"AAAA"))</f>
        <v>2022</v>
      </c>
      <c r="T794" s="1" t="str">
        <f>UPPER(TEXT(BRF_Boleto_Notas[[#This Row],[PAGO DIA]],"MMM"))</f>
        <v>AGO</v>
      </c>
    </row>
    <row r="795" spans="1:20" x14ac:dyDescent="0.2">
      <c r="A795" s="3">
        <v>44763</v>
      </c>
      <c r="B795" s="1" t="s">
        <v>1547</v>
      </c>
      <c r="C795" s="1" t="s">
        <v>1555</v>
      </c>
      <c r="D795" s="1" t="s">
        <v>1556</v>
      </c>
      <c r="E795" s="1" t="s">
        <v>1557</v>
      </c>
      <c r="F795" s="3">
        <v>44774</v>
      </c>
      <c r="G795" s="1">
        <v>406</v>
      </c>
      <c r="H795" s="1">
        <v>903</v>
      </c>
      <c r="I795" s="4">
        <v>4000</v>
      </c>
      <c r="J795" s="1" t="s">
        <v>224</v>
      </c>
      <c r="K795" s="3">
        <v>44776</v>
      </c>
      <c r="L795" s="1" t="s">
        <v>1338</v>
      </c>
      <c r="M795" s="1" t="str">
        <f>TEXT(BRF_Boleto_Notas[[#This Row],[DATA ]],"AAAA")</f>
        <v>2022</v>
      </c>
      <c r="N795" s="1" t="str">
        <f>UPPER(TEXT(BRF_Boleto_Notas[[#This Row],[DATA ]],"MMM"))</f>
        <v>JUL</v>
      </c>
      <c r="O795" s="1" t="str">
        <f>TEXT(BRF_Boleto_Notas[[#This Row],[DATA VENCIMENTO]],"AAAA")</f>
        <v>2022</v>
      </c>
      <c r="P795" s="1" t="str">
        <f>UPPER(TEXT(BRF_Boleto_Notas[[#This Row],[DATA VENCIMENTO]],"MMM"))</f>
        <v>AGO</v>
      </c>
      <c r="Q795" s="1" t="str">
        <f>IFERROR(INDEX(BRF_TIPO_SERV[DESCRIÇAO],MATCH(BRF_Boleto_Notas[[#This Row],[CAT]],BRF_TIPO_SERV[TIPOS DE SERV.],0)),"")</f>
        <v>HABIBS</v>
      </c>
      <c r="R795" s="1">
        <f>IFERROR(INDEX(BRF_MÊS_NOTA[NUN_MÊS],MATCH(BRF_Boleto_Notas[[#This Row],[MÊS_VENC]],BRF_MÊS_NOTA[MÊS],0)),"")</f>
        <v>8</v>
      </c>
      <c r="S795" s="1" t="str">
        <f>IF(BRF_Boleto_Notas[[#This Row],[PAGO DIA]]="","",TEXT(BRF_Boleto_Notas[[#This Row],[PAGO DIA]],"AAAA"))</f>
        <v>2022</v>
      </c>
      <c r="T795" s="1" t="str">
        <f>UPPER(TEXT(BRF_Boleto_Notas[[#This Row],[PAGO DIA]],"MMM"))</f>
        <v>AGO</v>
      </c>
    </row>
    <row r="796" spans="1:20" x14ac:dyDescent="0.2">
      <c r="A796" s="3">
        <v>44763</v>
      </c>
      <c r="B796" s="1" t="s">
        <v>1547</v>
      </c>
      <c r="C796" s="1" t="s">
        <v>1558</v>
      </c>
      <c r="D796" s="1" t="s">
        <v>1531</v>
      </c>
      <c r="E796" s="1" t="s">
        <v>1559</v>
      </c>
      <c r="F796" s="3">
        <v>44774</v>
      </c>
      <c r="G796" s="1">
        <v>407</v>
      </c>
      <c r="H796" s="1">
        <v>904</v>
      </c>
      <c r="I796" s="4">
        <v>5900</v>
      </c>
      <c r="J796" s="1" t="s">
        <v>224</v>
      </c>
      <c r="K796" s="3">
        <v>44774</v>
      </c>
      <c r="L796" s="1" t="s">
        <v>1338</v>
      </c>
      <c r="M796" s="1" t="str">
        <f>TEXT(BRF_Boleto_Notas[[#This Row],[DATA ]],"AAAA")</f>
        <v>2022</v>
      </c>
      <c r="N796" s="1" t="str">
        <f>UPPER(TEXT(BRF_Boleto_Notas[[#This Row],[DATA ]],"MMM"))</f>
        <v>JUL</v>
      </c>
      <c r="O796" s="1" t="str">
        <f>TEXT(BRF_Boleto_Notas[[#This Row],[DATA VENCIMENTO]],"AAAA")</f>
        <v>2022</v>
      </c>
      <c r="P796" s="1" t="str">
        <f>UPPER(TEXT(BRF_Boleto_Notas[[#This Row],[DATA VENCIMENTO]],"MMM"))</f>
        <v>AGO</v>
      </c>
      <c r="Q796" s="1" t="str">
        <f>IFERROR(INDEX(BRF_TIPO_SERV[DESCRIÇAO],MATCH(BRF_Boleto_Notas[[#This Row],[CAT]],BRF_TIPO_SERV[TIPOS DE SERV.],0)),"")</f>
        <v>HABIBS</v>
      </c>
      <c r="R796" s="1">
        <f>IFERROR(INDEX(BRF_MÊS_NOTA[NUN_MÊS],MATCH(BRF_Boleto_Notas[[#This Row],[MÊS_VENC]],BRF_MÊS_NOTA[MÊS],0)),"")</f>
        <v>8</v>
      </c>
      <c r="S796" s="1" t="str">
        <f>IF(BRF_Boleto_Notas[[#This Row],[PAGO DIA]]="","",TEXT(BRF_Boleto_Notas[[#This Row],[PAGO DIA]],"AAAA"))</f>
        <v>2022</v>
      </c>
      <c r="T796" s="1" t="str">
        <f>UPPER(TEXT(BRF_Boleto_Notas[[#This Row],[PAGO DIA]],"MMM"))</f>
        <v>AGO</v>
      </c>
    </row>
    <row r="797" spans="1:20" x14ac:dyDescent="0.2">
      <c r="A797" s="3">
        <v>44763</v>
      </c>
      <c r="B797" s="1" t="s">
        <v>1547</v>
      </c>
      <c r="C797" s="1" t="s">
        <v>1560</v>
      </c>
      <c r="D797" s="1" t="s">
        <v>1531</v>
      </c>
      <c r="E797" s="1" t="s">
        <v>1561</v>
      </c>
      <c r="F797" s="3">
        <v>44774</v>
      </c>
      <c r="G797" s="1">
        <v>408</v>
      </c>
      <c r="H797" s="1">
        <v>905</v>
      </c>
      <c r="I797" s="4">
        <v>4500</v>
      </c>
      <c r="J797" s="1" t="s">
        <v>224</v>
      </c>
      <c r="K797" s="3">
        <v>44774</v>
      </c>
      <c r="L797" s="1" t="s">
        <v>1338</v>
      </c>
      <c r="M797" s="1" t="str">
        <f>TEXT(BRF_Boleto_Notas[[#This Row],[DATA ]],"AAAA")</f>
        <v>2022</v>
      </c>
      <c r="N797" s="1" t="str">
        <f>UPPER(TEXT(BRF_Boleto_Notas[[#This Row],[DATA ]],"MMM"))</f>
        <v>JUL</v>
      </c>
      <c r="O797" s="1" t="str">
        <f>TEXT(BRF_Boleto_Notas[[#This Row],[DATA VENCIMENTO]],"AAAA")</f>
        <v>2022</v>
      </c>
      <c r="P797" s="1" t="str">
        <f>UPPER(TEXT(BRF_Boleto_Notas[[#This Row],[DATA VENCIMENTO]],"MMM"))</f>
        <v>AGO</v>
      </c>
      <c r="Q797" s="1" t="str">
        <f>IFERROR(INDEX(BRF_TIPO_SERV[DESCRIÇAO],MATCH(BRF_Boleto_Notas[[#This Row],[CAT]],BRF_TIPO_SERV[TIPOS DE SERV.],0)),"")</f>
        <v>HABIBS</v>
      </c>
      <c r="R797" s="1">
        <f>IFERROR(INDEX(BRF_MÊS_NOTA[NUN_MÊS],MATCH(BRF_Boleto_Notas[[#This Row],[MÊS_VENC]],BRF_MÊS_NOTA[MÊS],0)),"")</f>
        <v>8</v>
      </c>
      <c r="S797" s="1" t="str">
        <f>IF(BRF_Boleto_Notas[[#This Row],[PAGO DIA]]="","",TEXT(BRF_Boleto_Notas[[#This Row],[PAGO DIA]],"AAAA"))</f>
        <v>2022</v>
      </c>
      <c r="T797" s="1" t="str">
        <f>UPPER(TEXT(BRF_Boleto_Notas[[#This Row],[PAGO DIA]],"MMM"))</f>
        <v>AGO</v>
      </c>
    </row>
    <row r="798" spans="1:20" x14ac:dyDescent="0.2">
      <c r="A798" s="3">
        <v>44763</v>
      </c>
      <c r="B798" s="1" t="s">
        <v>1547</v>
      </c>
      <c r="C798" s="1" t="s">
        <v>1562</v>
      </c>
      <c r="D798" s="1" t="s">
        <v>1531</v>
      </c>
      <c r="E798" s="1" t="s">
        <v>1537</v>
      </c>
      <c r="F798" s="3">
        <v>44774</v>
      </c>
      <c r="G798" s="1">
        <v>409</v>
      </c>
      <c r="H798" s="1">
        <v>906</v>
      </c>
      <c r="I798" s="4">
        <v>2000</v>
      </c>
      <c r="J798" s="1" t="s">
        <v>224</v>
      </c>
      <c r="K798" s="3">
        <v>44774</v>
      </c>
      <c r="L798" s="1" t="s">
        <v>1338</v>
      </c>
      <c r="M798" s="1" t="str">
        <f>TEXT(BRF_Boleto_Notas[[#This Row],[DATA ]],"AAAA")</f>
        <v>2022</v>
      </c>
      <c r="N798" s="1" t="str">
        <f>UPPER(TEXT(BRF_Boleto_Notas[[#This Row],[DATA ]],"MMM"))</f>
        <v>JUL</v>
      </c>
      <c r="O798" s="1" t="str">
        <f>TEXT(BRF_Boleto_Notas[[#This Row],[DATA VENCIMENTO]],"AAAA")</f>
        <v>2022</v>
      </c>
      <c r="P798" s="1" t="str">
        <f>UPPER(TEXT(BRF_Boleto_Notas[[#This Row],[DATA VENCIMENTO]],"MMM"))</f>
        <v>AGO</v>
      </c>
      <c r="Q798" s="1" t="str">
        <f>IFERROR(INDEX(BRF_TIPO_SERV[DESCRIÇAO],MATCH(BRF_Boleto_Notas[[#This Row],[CAT]],BRF_TIPO_SERV[TIPOS DE SERV.],0)),"")</f>
        <v>HABIBS</v>
      </c>
      <c r="R798" s="1">
        <f>IFERROR(INDEX(BRF_MÊS_NOTA[NUN_MÊS],MATCH(BRF_Boleto_Notas[[#This Row],[MÊS_VENC]],BRF_MÊS_NOTA[MÊS],0)),"")</f>
        <v>8</v>
      </c>
      <c r="S798" s="1" t="str">
        <f>IF(BRF_Boleto_Notas[[#This Row],[PAGO DIA]]="","",TEXT(BRF_Boleto_Notas[[#This Row],[PAGO DIA]],"AAAA"))</f>
        <v>2022</v>
      </c>
      <c r="T798" s="1" t="str">
        <f>UPPER(TEXT(BRF_Boleto_Notas[[#This Row],[PAGO DIA]],"MMM"))</f>
        <v>AGO</v>
      </c>
    </row>
    <row r="799" spans="1:20" x14ac:dyDescent="0.2">
      <c r="A799" s="3">
        <v>44763</v>
      </c>
      <c r="B799" s="1" t="s">
        <v>1547</v>
      </c>
      <c r="C799" s="1" t="s">
        <v>1563</v>
      </c>
      <c r="D799" s="1" t="s">
        <v>1531</v>
      </c>
      <c r="E799" s="1" t="s">
        <v>1564</v>
      </c>
      <c r="F799" s="3">
        <v>44774</v>
      </c>
      <c r="G799" s="1">
        <v>410</v>
      </c>
      <c r="H799" s="1">
        <v>907</v>
      </c>
      <c r="I799" s="4">
        <v>6000</v>
      </c>
      <c r="J799" s="1" t="s">
        <v>224</v>
      </c>
      <c r="K799" s="3">
        <v>44774</v>
      </c>
      <c r="L799" s="1" t="s">
        <v>1338</v>
      </c>
      <c r="M799" s="1" t="str">
        <f>TEXT(BRF_Boleto_Notas[[#This Row],[DATA ]],"AAAA")</f>
        <v>2022</v>
      </c>
      <c r="N799" s="1" t="str">
        <f>UPPER(TEXT(BRF_Boleto_Notas[[#This Row],[DATA ]],"MMM"))</f>
        <v>JUL</v>
      </c>
      <c r="O799" s="1" t="str">
        <f>TEXT(BRF_Boleto_Notas[[#This Row],[DATA VENCIMENTO]],"AAAA")</f>
        <v>2022</v>
      </c>
      <c r="P799" s="1" t="str">
        <f>UPPER(TEXT(BRF_Boleto_Notas[[#This Row],[DATA VENCIMENTO]],"MMM"))</f>
        <v>AGO</v>
      </c>
      <c r="Q799" s="1" t="str">
        <f>IFERROR(INDEX(BRF_TIPO_SERV[DESCRIÇAO],MATCH(BRF_Boleto_Notas[[#This Row],[CAT]],BRF_TIPO_SERV[TIPOS DE SERV.],0)),"")</f>
        <v>HABIBS</v>
      </c>
      <c r="R799" s="1">
        <f>IFERROR(INDEX(BRF_MÊS_NOTA[NUN_MÊS],MATCH(BRF_Boleto_Notas[[#This Row],[MÊS_VENC]],BRF_MÊS_NOTA[MÊS],0)),"")</f>
        <v>8</v>
      </c>
      <c r="S799" s="1" t="str">
        <f>IF(BRF_Boleto_Notas[[#This Row],[PAGO DIA]]="","",TEXT(BRF_Boleto_Notas[[#This Row],[PAGO DIA]],"AAAA"))</f>
        <v>2022</v>
      </c>
      <c r="T799" s="1" t="str">
        <f>UPPER(TEXT(BRF_Boleto_Notas[[#This Row],[PAGO DIA]],"MMM"))</f>
        <v>AGO</v>
      </c>
    </row>
    <row r="800" spans="1:20" x14ac:dyDescent="0.2">
      <c r="A800" s="3">
        <v>44763</v>
      </c>
      <c r="B800" s="1" t="s">
        <v>1547</v>
      </c>
      <c r="C800" s="1" t="s">
        <v>1565</v>
      </c>
      <c r="D800" s="1" t="s">
        <v>1531</v>
      </c>
      <c r="E800" s="1" t="s">
        <v>1566</v>
      </c>
      <c r="F800" s="3">
        <v>44774</v>
      </c>
      <c r="G800" s="1">
        <v>411</v>
      </c>
      <c r="H800" s="1">
        <v>908</v>
      </c>
      <c r="I800" s="4">
        <v>5800</v>
      </c>
      <c r="J800" s="1" t="s">
        <v>224</v>
      </c>
      <c r="K800" s="3">
        <v>44774</v>
      </c>
      <c r="L800" s="1" t="s">
        <v>1338</v>
      </c>
      <c r="M800" s="1" t="str">
        <f>TEXT(BRF_Boleto_Notas[[#This Row],[DATA ]],"AAAA")</f>
        <v>2022</v>
      </c>
      <c r="N800" s="1" t="str">
        <f>UPPER(TEXT(BRF_Boleto_Notas[[#This Row],[DATA ]],"MMM"))</f>
        <v>JUL</v>
      </c>
      <c r="O800" s="1" t="str">
        <f>TEXT(BRF_Boleto_Notas[[#This Row],[DATA VENCIMENTO]],"AAAA")</f>
        <v>2022</v>
      </c>
      <c r="P800" s="1" t="str">
        <f>UPPER(TEXT(BRF_Boleto_Notas[[#This Row],[DATA VENCIMENTO]],"MMM"))</f>
        <v>AGO</v>
      </c>
      <c r="Q800" s="1" t="str">
        <f>IFERROR(INDEX(BRF_TIPO_SERV[DESCRIÇAO],MATCH(BRF_Boleto_Notas[[#This Row],[CAT]],BRF_TIPO_SERV[TIPOS DE SERV.],0)),"")</f>
        <v>HABIBS</v>
      </c>
      <c r="R800" s="1">
        <f>IFERROR(INDEX(BRF_MÊS_NOTA[NUN_MÊS],MATCH(BRF_Boleto_Notas[[#This Row],[MÊS_VENC]],BRF_MÊS_NOTA[MÊS],0)),"")</f>
        <v>8</v>
      </c>
      <c r="S800" s="1" t="str">
        <f>IF(BRF_Boleto_Notas[[#This Row],[PAGO DIA]]="","",TEXT(BRF_Boleto_Notas[[#This Row],[PAGO DIA]],"AAAA"))</f>
        <v>2022</v>
      </c>
      <c r="T800" s="1" t="str">
        <f>UPPER(TEXT(BRF_Boleto_Notas[[#This Row],[PAGO DIA]],"MMM"))</f>
        <v>AGO</v>
      </c>
    </row>
    <row r="801" spans="1:20" x14ac:dyDescent="0.2">
      <c r="A801" s="3">
        <v>44763</v>
      </c>
      <c r="B801" s="1" t="s">
        <v>1547</v>
      </c>
      <c r="C801" s="1" t="s">
        <v>1567</v>
      </c>
      <c r="D801" s="1" t="s">
        <v>1531</v>
      </c>
      <c r="E801" s="1" t="s">
        <v>1568</v>
      </c>
      <c r="F801" s="3">
        <v>44774</v>
      </c>
      <c r="G801" s="1">
        <v>412</v>
      </c>
      <c r="H801" s="1">
        <v>909</v>
      </c>
      <c r="I801" s="4">
        <v>5000</v>
      </c>
      <c r="J801" s="1" t="s">
        <v>224</v>
      </c>
      <c r="K801" s="3">
        <v>44774</v>
      </c>
      <c r="L801" s="1" t="s">
        <v>1338</v>
      </c>
      <c r="M801" s="1" t="str">
        <f>TEXT(BRF_Boleto_Notas[[#This Row],[DATA ]],"AAAA")</f>
        <v>2022</v>
      </c>
      <c r="N801" s="1" t="str">
        <f>UPPER(TEXT(BRF_Boleto_Notas[[#This Row],[DATA ]],"MMM"))</f>
        <v>JUL</v>
      </c>
      <c r="O801" s="1" t="str">
        <f>TEXT(BRF_Boleto_Notas[[#This Row],[DATA VENCIMENTO]],"AAAA")</f>
        <v>2022</v>
      </c>
      <c r="P801" s="1" t="str">
        <f>UPPER(TEXT(BRF_Boleto_Notas[[#This Row],[DATA VENCIMENTO]],"MMM"))</f>
        <v>AGO</v>
      </c>
      <c r="Q801" s="1" t="str">
        <f>IFERROR(INDEX(BRF_TIPO_SERV[DESCRIÇAO],MATCH(BRF_Boleto_Notas[[#This Row],[CAT]],BRF_TIPO_SERV[TIPOS DE SERV.],0)),"")</f>
        <v>HABIBS</v>
      </c>
      <c r="R801" s="1">
        <f>IFERROR(INDEX(BRF_MÊS_NOTA[NUN_MÊS],MATCH(BRF_Boleto_Notas[[#This Row],[MÊS_VENC]],BRF_MÊS_NOTA[MÊS],0)),"")</f>
        <v>8</v>
      </c>
      <c r="S801" s="1" t="str">
        <f>IF(BRF_Boleto_Notas[[#This Row],[PAGO DIA]]="","",TEXT(BRF_Boleto_Notas[[#This Row],[PAGO DIA]],"AAAA"))</f>
        <v>2022</v>
      </c>
      <c r="T801" s="1" t="str">
        <f>UPPER(TEXT(BRF_Boleto_Notas[[#This Row],[PAGO DIA]],"MMM"))</f>
        <v>AGO</v>
      </c>
    </row>
    <row r="802" spans="1:20" x14ac:dyDescent="0.2">
      <c r="A802" s="3">
        <v>44763</v>
      </c>
      <c r="B802" s="1" t="s">
        <v>1547</v>
      </c>
      <c r="C802" s="1" t="s">
        <v>1569</v>
      </c>
      <c r="D802" s="1" t="s">
        <v>1531</v>
      </c>
      <c r="E802" s="1" t="s">
        <v>1570</v>
      </c>
      <c r="F802" s="3">
        <v>44774</v>
      </c>
      <c r="G802" s="1">
        <v>413</v>
      </c>
      <c r="H802" s="1">
        <v>910</v>
      </c>
      <c r="I802" s="4">
        <v>1150</v>
      </c>
      <c r="J802" s="1" t="s">
        <v>224</v>
      </c>
      <c r="K802" s="3">
        <v>44774</v>
      </c>
      <c r="L802" s="1" t="s">
        <v>1338</v>
      </c>
      <c r="M802" s="1" t="str">
        <f>TEXT(BRF_Boleto_Notas[[#This Row],[DATA ]],"AAAA")</f>
        <v>2022</v>
      </c>
      <c r="N802" s="1" t="str">
        <f>UPPER(TEXT(BRF_Boleto_Notas[[#This Row],[DATA ]],"MMM"))</f>
        <v>JUL</v>
      </c>
      <c r="O802" s="1" t="str">
        <f>TEXT(BRF_Boleto_Notas[[#This Row],[DATA VENCIMENTO]],"AAAA")</f>
        <v>2022</v>
      </c>
      <c r="P802" s="1" t="str">
        <f>UPPER(TEXT(BRF_Boleto_Notas[[#This Row],[DATA VENCIMENTO]],"MMM"))</f>
        <v>AGO</v>
      </c>
      <c r="Q802" s="1" t="str">
        <f>IFERROR(INDEX(BRF_TIPO_SERV[DESCRIÇAO],MATCH(BRF_Boleto_Notas[[#This Row],[CAT]],BRF_TIPO_SERV[TIPOS DE SERV.],0)),"")</f>
        <v>HABIBS</v>
      </c>
      <c r="R802" s="1">
        <f>IFERROR(INDEX(BRF_MÊS_NOTA[NUN_MÊS],MATCH(BRF_Boleto_Notas[[#This Row],[MÊS_VENC]],BRF_MÊS_NOTA[MÊS],0)),"")</f>
        <v>8</v>
      </c>
      <c r="S802" s="1" t="str">
        <f>IF(BRF_Boleto_Notas[[#This Row],[PAGO DIA]]="","",TEXT(BRF_Boleto_Notas[[#This Row],[PAGO DIA]],"AAAA"))</f>
        <v>2022</v>
      </c>
      <c r="T802" s="1" t="str">
        <f>UPPER(TEXT(BRF_Boleto_Notas[[#This Row],[PAGO DIA]],"MMM"))</f>
        <v>AGO</v>
      </c>
    </row>
    <row r="803" spans="1:20" x14ac:dyDescent="0.2">
      <c r="A803" s="3">
        <v>44763</v>
      </c>
      <c r="B803" s="1" t="s">
        <v>1547</v>
      </c>
      <c r="C803" s="1" t="s">
        <v>1571</v>
      </c>
      <c r="D803" s="1" t="s">
        <v>1531</v>
      </c>
      <c r="E803" s="1" t="s">
        <v>1572</v>
      </c>
      <c r="F803" s="3">
        <v>44774</v>
      </c>
      <c r="G803" s="1">
        <v>414</v>
      </c>
      <c r="H803" s="1">
        <v>911</v>
      </c>
      <c r="I803" s="4">
        <v>5500</v>
      </c>
      <c r="J803" s="1" t="s">
        <v>224</v>
      </c>
      <c r="K803" s="3">
        <v>44774</v>
      </c>
      <c r="L803" s="1" t="s">
        <v>1338</v>
      </c>
      <c r="M803" s="1" t="str">
        <f>TEXT(BRF_Boleto_Notas[[#This Row],[DATA ]],"AAAA")</f>
        <v>2022</v>
      </c>
      <c r="N803" s="1" t="str">
        <f>UPPER(TEXT(BRF_Boleto_Notas[[#This Row],[DATA ]],"MMM"))</f>
        <v>JUL</v>
      </c>
      <c r="O803" s="1" t="str">
        <f>TEXT(BRF_Boleto_Notas[[#This Row],[DATA VENCIMENTO]],"AAAA")</f>
        <v>2022</v>
      </c>
      <c r="P803" s="1" t="str">
        <f>UPPER(TEXT(BRF_Boleto_Notas[[#This Row],[DATA VENCIMENTO]],"MMM"))</f>
        <v>AGO</v>
      </c>
      <c r="Q803" s="1" t="str">
        <f>IFERROR(INDEX(BRF_TIPO_SERV[DESCRIÇAO],MATCH(BRF_Boleto_Notas[[#This Row],[CAT]],BRF_TIPO_SERV[TIPOS DE SERV.],0)),"")</f>
        <v>HABIBS</v>
      </c>
      <c r="R803" s="1">
        <f>IFERROR(INDEX(BRF_MÊS_NOTA[NUN_MÊS],MATCH(BRF_Boleto_Notas[[#This Row],[MÊS_VENC]],BRF_MÊS_NOTA[MÊS],0)),"")</f>
        <v>8</v>
      </c>
      <c r="S803" s="1" t="str">
        <f>IF(BRF_Boleto_Notas[[#This Row],[PAGO DIA]]="","",TEXT(BRF_Boleto_Notas[[#This Row],[PAGO DIA]],"AAAA"))</f>
        <v>2022</v>
      </c>
      <c r="T803" s="1" t="str">
        <f>UPPER(TEXT(BRF_Boleto_Notas[[#This Row],[PAGO DIA]],"MMM"))</f>
        <v>AGO</v>
      </c>
    </row>
    <row r="804" spans="1:20" x14ac:dyDescent="0.2">
      <c r="A804" s="3">
        <v>44763</v>
      </c>
      <c r="B804" s="1" t="s">
        <v>1547</v>
      </c>
      <c r="C804" s="1" t="s">
        <v>1573</v>
      </c>
      <c r="D804" s="1" t="s">
        <v>1531</v>
      </c>
      <c r="E804" s="1" t="s">
        <v>1574</v>
      </c>
      <c r="F804" s="3">
        <v>44774</v>
      </c>
      <c r="G804" s="1">
        <v>415</v>
      </c>
      <c r="H804" s="1">
        <v>912</v>
      </c>
      <c r="I804" s="4">
        <v>1150</v>
      </c>
      <c r="J804" s="1" t="s">
        <v>224</v>
      </c>
      <c r="K804" s="3">
        <v>44774</v>
      </c>
      <c r="L804" s="1" t="s">
        <v>1338</v>
      </c>
      <c r="M804" s="1" t="str">
        <f>TEXT(BRF_Boleto_Notas[[#This Row],[DATA ]],"AAAA")</f>
        <v>2022</v>
      </c>
      <c r="N804" s="1" t="str">
        <f>UPPER(TEXT(BRF_Boleto_Notas[[#This Row],[DATA ]],"MMM"))</f>
        <v>JUL</v>
      </c>
      <c r="O804" s="1" t="str">
        <f>TEXT(BRF_Boleto_Notas[[#This Row],[DATA VENCIMENTO]],"AAAA")</f>
        <v>2022</v>
      </c>
      <c r="P804" s="1" t="str">
        <f>UPPER(TEXT(BRF_Boleto_Notas[[#This Row],[DATA VENCIMENTO]],"MMM"))</f>
        <v>AGO</v>
      </c>
      <c r="Q804" s="1" t="str">
        <f>IFERROR(INDEX(BRF_TIPO_SERV[DESCRIÇAO],MATCH(BRF_Boleto_Notas[[#This Row],[CAT]],BRF_TIPO_SERV[TIPOS DE SERV.],0)),"")</f>
        <v>HABIBS</v>
      </c>
      <c r="R804" s="1">
        <f>IFERROR(INDEX(BRF_MÊS_NOTA[NUN_MÊS],MATCH(BRF_Boleto_Notas[[#This Row],[MÊS_VENC]],BRF_MÊS_NOTA[MÊS],0)),"")</f>
        <v>8</v>
      </c>
      <c r="S804" s="1" t="str">
        <f>IF(BRF_Boleto_Notas[[#This Row],[PAGO DIA]]="","",TEXT(BRF_Boleto_Notas[[#This Row],[PAGO DIA]],"AAAA"))</f>
        <v>2022</v>
      </c>
      <c r="T804" s="1" t="str">
        <f>UPPER(TEXT(BRF_Boleto_Notas[[#This Row],[PAGO DIA]],"MMM"))</f>
        <v>AGO</v>
      </c>
    </row>
    <row r="805" spans="1:20" x14ac:dyDescent="0.2">
      <c r="A805" s="3">
        <v>44760</v>
      </c>
      <c r="B805" s="1" t="s">
        <v>1534</v>
      </c>
      <c r="C805" s="1" t="s">
        <v>2272</v>
      </c>
      <c r="D805" s="1" t="s">
        <v>2273</v>
      </c>
      <c r="E805" s="1" t="s">
        <v>244</v>
      </c>
      <c r="F805" s="3">
        <v>44762</v>
      </c>
      <c r="G805" s="1" t="s">
        <v>2274</v>
      </c>
      <c r="H805" s="1">
        <v>897</v>
      </c>
      <c r="I805" s="4">
        <v>1800</v>
      </c>
      <c r="J805" s="1" t="s">
        <v>224</v>
      </c>
      <c r="K805" s="3">
        <v>44762</v>
      </c>
      <c r="L805" s="1" t="s">
        <v>1338</v>
      </c>
      <c r="M805" s="1" t="str">
        <f>TEXT(BRF_Boleto_Notas[[#This Row],[DATA ]],"AAAA")</f>
        <v>2022</v>
      </c>
      <c r="N805" s="1" t="str">
        <f>UPPER(TEXT(BRF_Boleto_Notas[[#This Row],[DATA ]],"MMM"))</f>
        <v>JUL</v>
      </c>
      <c r="O805" s="1" t="str">
        <f>TEXT(BRF_Boleto_Notas[[#This Row],[DATA VENCIMENTO]],"AAAA")</f>
        <v>2022</v>
      </c>
      <c r="P805" s="1" t="str">
        <f>UPPER(TEXT(BRF_Boleto_Notas[[#This Row],[DATA VENCIMENTO]],"MMM"))</f>
        <v>JUL</v>
      </c>
      <c r="Q805" s="1" t="str">
        <f>IFERROR(INDEX(BRF_TIPO_SERV[DESCRIÇAO],MATCH(BRF_Boleto_Notas[[#This Row],[CAT]],BRF_TIPO_SERV[TIPOS DE SERV.],0)),"")</f>
        <v>FRETE EXTRAS</v>
      </c>
      <c r="R805" s="1">
        <f>IFERROR(INDEX(BRF_MÊS_NOTA[NUN_MÊS],MATCH(BRF_Boleto_Notas[[#This Row],[MÊS_VENC]],BRF_MÊS_NOTA[MÊS],0)),"")</f>
        <v>7</v>
      </c>
      <c r="S805" s="1" t="str">
        <f>IF(BRF_Boleto_Notas[[#This Row],[PAGO DIA]]="","",TEXT(BRF_Boleto_Notas[[#This Row],[PAGO DIA]],"AAAA"))</f>
        <v>2022</v>
      </c>
      <c r="T805" s="1" t="str">
        <f>UPPER(TEXT(BRF_Boleto_Notas[[#This Row],[PAGO DIA]],"MMM"))</f>
        <v>JUL</v>
      </c>
    </row>
    <row r="806" spans="1:20" x14ac:dyDescent="0.2">
      <c r="A806" s="3">
        <v>44763</v>
      </c>
      <c r="B806" s="1" t="s">
        <v>1547</v>
      </c>
      <c r="C806" s="1" t="s">
        <v>1575</v>
      </c>
      <c r="D806" s="1" t="s">
        <v>1531</v>
      </c>
      <c r="E806" s="1" t="s">
        <v>1576</v>
      </c>
      <c r="F806" s="3">
        <v>44774</v>
      </c>
      <c r="G806" s="1">
        <v>416</v>
      </c>
      <c r="H806" s="1">
        <v>913</v>
      </c>
      <c r="I806" s="4">
        <v>4800</v>
      </c>
      <c r="J806" s="1" t="s">
        <v>224</v>
      </c>
      <c r="K806" s="3">
        <v>44774</v>
      </c>
      <c r="L806" s="1" t="s">
        <v>1338</v>
      </c>
      <c r="M806" s="1" t="str">
        <f>TEXT(BRF_Boleto_Notas[[#This Row],[DATA ]],"AAAA")</f>
        <v>2022</v>
      </c>
      <c r="N806" s="1" t="str">
        <f>UPPER(TEXT(BRF_Boleto_Notas[[#This Row],[DATA ]],"MMM"))</f>
        <v>JUL</v>
      </c>
      <c r="O806" s="1" t="str">
        <f>TEXT(BRF_Boleto_Notas[[#This Row],[DATA VENCIMENTO]],"AAAA")</f>
        <v>2022</v>
      </c>
      <c r="P806" s="1" t="str">
        <f>UPPER(TEXT(BRF_Boleto_Notas[[#This Row],[DATA VENCIMENTO]],"MMM"))</f>
        <v>AGO</v>
      </c>
      <c r="Q806" s="1" t="str">
        <f>IFERROR(INDEX(BRF_TIPO_SERV[DESCRIÇAO],MATCH(BRF_Boleto_Notas[[#This Row],[CAT]],BRF_TIPO_SERV[TIPOS DE SERV.],0)),"")</f>
        <v>HABIBS</v>
      </c>
      <c r="R806" s="1">
        <f>IFERROR(INDEX(BRF_MÊS_NOTA[NUN_MÊS],MATCH(BRF_Boleto_Notas[[#This Row],[MÊS_VENC]],BRF_MÊS_NOTA[MÊS],0)),"")</f>
        <v>8</v>
      </c>
      <c r="S806" s="1" t="str">
        <f>IF(BRF_Boleto_Notas[[#This Row],[PAGO DIA]]="","",TEXT(BRF_Boleto_Notas[[#This Row],[PAGO DIA]],"AAAA"))</f>
        <v>2022</v>
      </c>
      <c r="T806" s="1" t="str">
        <f>UPPER(TEXT(BRF_Boleto_Notas[[#This Row],[PAGO DIA]],"MMM"))</f>
        <v>AGO</v>
      </c>
    </row>
    <row r="807" spans="1:20" x14ac:dyDescent="0.2">
      <c r="A807" s="3">
        <v>44763</v>
      </c>
      <c r="B807" s="1" t="s">
        <v>1547</v>
      </c>
      <c r="C807" s="1" t="s">
        <v>1577</v>
      </c>
      <c r="D807" s="1" t="s">
        <v>1531</v>
      </c>
      <c r="E807" s="1" t="s">
        <v>1539</v>
      </c>
      <c r="F807" s="3">
        <v>44774</v>
      </c>
      <c r="G807" s="1">
        <v>417</v>
      </c>
      <c r="H807" s="1">
        <v>914</v>
      </c>
      <c r="I807" s="4">
        <v>3000</v>
      </c>
      <c r="J807" s="1" t="s">
        <v>224</v>
      </c>
      <c r="K807" s="3">
        <v>44774</v>
      </c>
      <c r="L807" s="1" t="s">
        <v>1338</v>
      </c>
      <c r="M807" s="1" t="str">
        <f>TEXT(BRF_Boleto_Notas[[#This Row],[DATA ]],"AAAA")</f>
        <v>2022</v>
      </c>
      <c r="N807" s="1" t="str">
        <f>UPPER(TEXT(BRF_Boleto_Notas[[#This Row],[DATA ]],"MMM"))</f>
        <v>JUL</v>
      </c>
      <c r="O807" s="1" t="str">
        <f>TEXT(BRF_Boleto_Notas[[#This Row],[DATA VENCIMENTO]],"AAAA")</f>
        <v>2022</v>
      </c>
      <c r="P807" s="1" t="str">
        <f>UPPER(TEXT(BRF_Boleto_Notas[[#This Row],[DATA VENCIMENTO]],"MMM"))</f>
        <v>AGO</v>
      </c>
      <c r="Q807" s="1" t="str">
        <f>IFERROR(INDEX(BRF_TIPO_SERV[DESCRIÇAO],MATCH(BRF_Boleto_Notas[[#This Row],[CAT]],BRF_TIPO_SERV[TIPOS DE SERV.],0)),"")</f>
        <v>HABIBS</v>
      </c>
      <c r="R807" s="1">
        <f>IFERROR(INDEX(BRF_MÊS_NOTA[NUN_MÊS],MATCH(BRF_Boleto_Notas[[#This Row],[MÊS_VENC]],BRF_MÊS_NOTA[MÊS],0)),"")</f>
        <v>8</v>
      </c>
      <c r="S807" s="1" t="str">
        <f>IF(BRF_Boleto_Notas[[#This Row],[PAGO DIA]]="","",TEXT(BRF_Boleto_Notas[[#This Row],[PAGO DIA]],"AAAA"))</f>
        <v>2022</v>
      </c>
      <c r="T807" s="1" t="str">
        <f>UPPER(TEXT(BRF_Boleto_Notas[[#This Row],[PAGO DIA]],"MMM"))</f>
        <v>AGO</v>
      </c>
    </row>
    <row r="808" spans="1:20" x14ac:dyDescent="0.2">
      <c r="A808" s="3">
        <v>44763</v>
      </c>
      <c r="B808" s="1" t="s">
        <v>1547</v>
      </c>
      <c r="C808" s="1" t="s">
        <v>1544</v>
      </c>
      <c r="D808" s="1" t="s">
        <v>1531</v>
      </c>
      <c r="E808" s="1" t="s">
        <v>1545</v>
      </c>
      <c r="F808" s="3">
        <v>44774</v>
      </c>
      <c r="G808" s="1">
        <v>418</v>
      </c>
      <c r="H808" s="1">
        <v>915</v>
      </c>
      <c r="I808" s="4">
        <v>4000</v>
      </c>
      <c r="J808" s="1" t="s">
        <v>224</v>
      </c>
      <c r="K808" s="3">
        <v>44774</v>
      </c>
      <c r="L808" s="1" t="s">
        <v>1338</v>
      </c>
      <c r="M808" s="1" t="str">
        <f>TEXT(BRF_Boleto_Notas[[#This Row],[DATA ]],"AAAA")</f>
        <v>2022</v>
      </c>
      <c r="N808" s="1" t="str">
        <f>UPPER(TEXT(BRF_Boleto_Notas[[#This Row],[DATA ]],"MMM"))</f>
        <v>JUL</v>
      </c>
      <c r="O808" s="1" t="str">
        <f>TEXT(BRF_Boleto_Notas[[#This Row],[DATA VENCIMENTO]],"AAAA")</f>
        <v>2022</v>
      </c>
      <c r="P808" s="1" t="str">
        <f>UPPER(TEXT(BRF_Boleto_Notas[[#This Row],[DATA VENCIMENTO]],"MMM"))</f>
        <v>AGO</v>
      </c>
      <c r="Q808" s="1" t="str">
        <f>IFERROR(INDEX(BRF_TIPO_SERV[DESCRIÇAO],MATCH(BRF_Boleto_Notas[[#This Row],[CAT]],BRF_TIPO_SERV[TIPOS DE SERV.],0)),"")</f>
        <v>HABIBS</v>
      </c>
      <c r="R808" s="1">
        <f>IFERROR(INDEX(BRF_MÊS_NOTA[NUN_MÊS],MATCH(BRF_Boleto_Notas[[#This Row],[MÊS_VENC]],BRF_MÊS_NOTA[MÊS],0)),"")</f>
        <v>8</v>
      </c>
      <c r="S808" s="1" t="str">
        <f>IF(BRF_Boleto_Notas[[#This Row],[PAGO DIA]]="","",TEXT(BRF_Boleto_Notas[[#This Row],[PAGO DIA]],"AAAA"))</f>
        <v>2022</v>
      </c>
      <c r="T808" s="1" t="str">
        <f>UPPER(TEXT(BRF_Boleto_Notas[[#This Row],[PAGO DIA]],"MMM"))</f>
        <v>AGO</v>
      </c>
    </row>
    <row r="809" spans="1:20" x14ac:dyDescent="0.2">
      <c r="A809" s="3">
        <v>44763</v>
      </c>
      <c r="B809" s="1" t="s">
        <v>1547</v>
      </c>
      <c r="C809" s="1" t="s">
        <v>1579</v>
      </c>
      <c r="D809" s="1" t="s">
        <v>1128</v>
      </c>
      <c r="E809" s="1" t="s">
        <v>681</v>
      </c>
      <c r="F809" s="3">
        <v>44774</v>
      </c>
      <c r="G809" s="1">
        <v>419</v>
      </c>
      <c r="H809" s="1">
        <v>916</v>
      </c>
      <c r="I809" s="4">
        <v>2500</v>
      </c>
      <c r="J809" s="1" t="s">
        <v>224</v>
      </c>
      <c r="K809" s="3">
        <v>44774</v>
      </c>
      <c r="L809" s="1" t="s">
        <v>1338</v>
      </c>
      <c r="M809" s="1" t="str">
        <f>TEXT(BRF_Boleto_Notas[[#This Row],[DATA ]],"AAAA")</f>
        <v>2022</v>
      </c>
      <c r="N809" s="1" t="str">
        <f>UPPER(TEXT(BRF_Boleto_Notas[[#This Row],[DATA ]],"MMM"))</f>
        <v>JUL</v>
      </c>
      <c r="O809" s="1" t="str">
        <f>TEXT(BRF_Boleto_Notas[[#This Row],[DATA VENCIMENTO]],"AAAA")</f>
        <v>2022</v>
      </c>
      <c r="P809" s="1" t="str">
        <f>UPPER(TEXT(BRF_Boleto_Notas[[#This Row],[DATA VENCIMENTO]],"MMM"))</f>
        <v>AGO</v>
      </c>
      <c r="Q809" s="1" t="str">
        <f>IFERROR(INDEX(BRF_TIPO_SERV[DESCRIÇAO],MATCH(BRF_Boleto_Notas[[#This Row],[CAT]],BRF_TIPO_SERV[TIPOS DE SERV.],0)),"")</f>
        <v>HABIBS</v>
      </c>
      <c r="R809" s="1">
        <f>IFERROR(INDEX(BRF_MÊS_NOTA[NUN_MÊS],MATCH(BRF_Boleto_Notas[[#This Row],[MÊS_VENC]],BRF_MÊS_NOTA[MÊS],0)),"")</f>
        <v>8</v>
      </c>
      <c r="S809" s="1" t="str">
        <f>IF(BRF_Boleto_Notas[[#This Row],[PAGO DIA]]="","",TEXT(BRF_Boleto_Notas[[#This Row],[PAGO DIA]],"AAAA"))</f>
        <v>2022</v>
      </c>
      <c r="T809" s="1" t="str">
        <f>UPPER(TEXT(BRF_Boleto_Notas[[#This Row],[PAGO DIA]],"MMM"))</f>
        <v>AGO</v>
      </c>
    </row>
    <row r="810" spans="1:20" x14ac:dyDescent="0.2">
      <c r="A810" s="3">
        <v>44755</v>
      </c>
      <c r="B810" s="1" t="s">
        <v>1534</v>
      </c>
      <c r="C810" s="1" t="s">
        <v>1680</v>
      </c>
      <c r="D810" s="1" t="s">
        <v>1531</v>
      </c>
      <c r="E810" s="1" t="s">
        <v>85</v>
      </c>
      <c r="F810" s="3">
        <v>44775</v>
      </c>
      <c r="G810" s="1" t="s">
        <v>2275</v>
      </c>
      <c r="H810" s="1">
        <v>883</v>
      </c>
      <c r="I810" s="4">
        <v>1100</v>
      </c>
      <c r="J810" s="1" t="s">
        <v>224</v>
      </c>
      <c r="K810" s="3">
        <v>44775</v>
      </c>
      <c r="L810" s="1" t="s">
        <v>1338</v>
      </c>
      <c r="M810" s="1" t="str">
        <f>TEXT(BRF_Boleto_Notas[[#This Row],[DATA ]],"AAAA")</f>
        <v>2022</v>
      </c>
      <c r="N810" s="1" t="str">
        <f>UPPER(TEXT(BRF_Boleto_Notas[[#This Row],[DATA ]],"MMM"))</f>
        <v>JUL</v>
      </c>
      <c r="O810" s="1" t="str">
        <f>TEXT(BRF_Boleto_Notas[[#This Row],[DATA VENCIMENTO]],"AAAA")</f>
        <v>2022</v>
      </c>
      <c r="P810" s="1" t="str">
        <f>UPPER(TEXT(BRF_Boleto_Notas[[#This Row],[DATA VENCIMENTO]],"MMM"))</f>
        <v>AGO</v>
      </c>
      <c r="Q810" s="1" t="str">
        <f>IFERROR(INDEX(BRF_TIPO_SERV[DESCRIÇAO],MATCH(BRF_Boleto_Notas[[#This Row],[CAT]],BRF_TIPO_SERV[TIPOS DE SERV.],0)),"")</f>
        <v>FRETE EXTRAS</v>
      </c>
      <c r="R810" s="1">
        <f>IFERROR(INDEX(BRF_MÊS_NOTA[NUN_MÊS],MATCH(BRF_Boleto_Notas[[#This Row],[MÊS_VENC]],BRF_MÊS_NOTA[MÊS],0)),"")</f>
        <v>8</v>
      </c>
      <c r="S810" s="1" t="str">
        <f>IF(BRF_Boleto_Notas[[#This Row],[PAGO DIA]]="","",TEXT(BRF_Boleto_Notas[[#This Row],[PAGO DIA]],"AAAA"))</f>
        <v>2022</v>
      </c>
      <c r="T810" s="1" t="str">
        <f>UPPER(TEXT(BRF_Boleto_Notas[[#This Row],[PAGO DIA]],"MMM"))</f>
        <v>AGO</v>
      </c>
    </row>
    <row r="811" spans="1:20" x14ac:dyDescent="0.2">
      <c r="A811" s="3">
        <v>44755</v>
      </c>
      <c r="B811" s="1" t="s">
        <v>1534</v>
      </c>
      <c r="C811" s="1" t="s">
        <v>1696</v>
      </c>
      <c r="D811" s="1" t="s">
        <v>1531</v>
      </c>
      <c r="E811" s="1" t="s">
        <v>85</v>
      </c>
      <c r="F811" s="3">
        <v>44775</v>
      </c>
      <c r="G811" s="1" t="s">
        <v>2276</v>
      </c>
      <c r="H811" s="1">
        <v>884</v>
      </c>
      <c r="I811" s="4">
        <v>400</v>
      </c>
      <c r="J811" s="1" t="s">
        <v>224</v>
      </c>
      <c r="K811" s="3">
        <v>44775</v>
      </c>
      <c r="L811" s="1" t="s">
        <v>1338</v>
      </c>
      <c r="M811" s="1" t="str">
        <f>TEXT(BRF_Boleto_Notas[[#This Row],[DATA ]],"AAAA")</f>
        <v>2022</v>
      </c>
      <c r="N811" s="1" t="str">
        <f>UPPER(TEXT(BRF_Boleto_Notas[[#This Row],[DATA ]],"MMM"))</f>
        <v>JUL</v>
      </c>
      <c r="O811" s="1" t="str">
        <f>TEXT(BRF_Boleto_Notas[[#This Row],[DATA VENCIMENTO]],"AAAA")</f>
        <v>2022</v>
      </c>
      <c r="P811" s="1" t="str">
        <f>UPPER(TEXT(BRF_Boleto_Notas[[#This Row],[DATA VENCIMENTO]],"MMM"))</f>
        <v>AGO</v>
      </c>
      <c r="Q811" s="1" t="str">
        <f>IFERROR(INDEX(BRF_TIPO_SERV[DESCRIÇAO],MATCH(BRF_Boleto_Notas[[#This Row],[CAT]],BRF_TIPO_SERV[TIPOS DE SERV.],0)),"")</f>
        <v>FRETE EXTRAS</v>
      </c>
      <c r="R811" s="1">
        <f>IFERROR(INDEX(BRF_MÊS_NOTA[NUN_MÊS],MATCH(BRF_Boleto_Notas[[#This Row],[MÊS_VENC]],BRF_MÊS_NOTA[MÊS],0)),"")</f>
        <v>8</v>
      </c>
      <c r="S811" s="1" t="str">
        <f>IF(BRF_Boleto_Notas[[#This Row],[PAGO DIA]]="","",TEXT(BRF_Boleto_Notas[[#This Row],[PAGO DIA]],"AAAA"))</f>
        <v>2022</v>
      </c>
      <c r="T811" s="1" t="str">
        <f>UPPER(TEXT(BRF_Boleto_Notas[[#This Row],[PAGO DIA]],"MMM"))</f>
        <v>AGO</v>
      </c>
    </row>
    <row r="812" spans="1:20" x14ac:dyDescent="0.2">
      <c r="A812" s="3">
        <v>44757</v>
      </c>
      <c r="B812" s="1" t="s">
        <v>1534</v>
      </c>
      <c r="C812" s="1" t="s">
        <v>1680</v>
      </c>
      <c r="D812" s="1" t="s">
        <v>1531</v>
      </c>
      <c r="E812" s="1" t="s">
        <v>85</v>
      </c>
      <c r="F812" s="3">
        <v>44777</v>
      </c>
      <c r="G812" s="1" t="s">
        <v>2277</v>
      </c>
      <c r="H812" s="1">
        <v>885</v>
      </c>
      <c r="I812" s="4">
        <v>1100</v>
      </c>
      <c r="J812" s="1" t="s">
        <v>224</v>
      </c>
      <c r="K812" s="3">
        <v>44778</v>
      </c>
      <c r="L812" s="1" t="s">
        <v>1338</v>
      </c>
      <c r="M812" s="1" t="str">
        <f>TEXT(BRF_Boleto_Notas[[#This Row],[DATA ]],"AAAA")</f>
        <v>2022</v>
      </c>
      <c r="N812" s="1" t="str">
        <f>UPPER(TEXT(BRF_Boleto_Notas[[#This Row],[DATA ]],"MMM"))</f>
        <v>JUL</v>
      </c>
      <c r="O812" s="1" t="str">
        <f>TEXT(BRF_Boleto_Notas[[#This Row],[DATA VENCIMENTO]],"AAAA")</f>
        <v>2022</v>
      </c>
      <c r="P812" s="1" t="str">
        <f>UPPER(TEXT(BRF_Boleto_Notas[[#This Row],[DATA VENCIMENTO]],"MMM"))</f>
        <v>AGO</v>
      </c>
      <c r="Q812" s="1" t="str">
        <f>IFERROR(INDEX(BRF_TIPO_SERV[DESCRIÇAO],MATCH(BRF_Boleto_Notas[[#This Row],[CAT]],BRF_TIPO_SERV[TIPOS DE SERV.],0)),"")</f>
        <v>FRETE EXTRAS</v>
      </c>
      <c r="R812" s="1">
        <f>IFERROR(INDEX(BRF_MÊS_NOTA[NUN_MÊS],MATCH(BRF_Boleto_Notas[[#This Row],[MÊS_VENC]],BRF_MÊS_NOTA[MÊS],0)),"")</f>
        <v>8</v>
      </c>
      <c r="S812" s="1" t="str">
        <f>IF(BRF_Boleto_Notas[[#This Row],[PAGO DIA]]="","",TEXT(BRF_Boleto_Notas[[#This Row],[PAGO DIA]],"AAAA"))</f>
        <v>2022</v>
      </c>
      <c r="T812" s="1" t="str">
        <f>UPPER(TEXT(BRF_Boleto_Notas[[#This Row],[PAGO DIA]],"MMM"))</f>
        <v>AGO</v>
      </c>
    </row>
    <row r="813" spans="1:20" x14ac:dyDescent="0.2">
      <c r="A813" s="3">
        <v>44757</v>
      </c>
      <c r="B813" s="1" t="s">
        <v>1534</v>
      </c>
      <c r="C813" s="1" t="s">
        <v>2278</v>
      </c>
      <c r="D813" s="1" t="s">
        <v>1531</v>
      </c>
      <c r="E813" s="1" t="s">
        <v>85</v>
      </c>
      <c r="F813" s="3">
        <v>44777</v>
      </c>
      <c r="G813" s="1" t="s">
        <v>2279</v>
      </c>
      <c r="H813" s="1">
        <v>886</v>
      </c>
      <c r="I813" s="4">
        <v>220</v>
      </c>
      <c r="J813" s="1" t="s">
        <v>224</v>
      </c>
      <c r="K813" s="3">
        <v>44778</v>
      </c>
      <c r="L813" s="1" t="s">
        <v>1338</v>
      </c>
      <c r="M813" s="1" t="str">
        <f>TEXT(BRF_Boleto_Notas[[#This Row],[DATA ]],"AAAA")</f>
        <v>2022</v>
      </c>
      <c r="N813" s="1" t="str">
        <f>UPPER(TEXT(BRF_Boleto_Notas[[#This Row],[DATA ]],"MMM"))</f>
        <v>JUL</v>
      </c>
      <c r="O813" s="1" t="str">
        <f>TEXT(BRF_Boleto_Notas[[#This Row],[DATA VENCIMENTO]],"AAAA")</f>
        <v>2022</v>
      </c>
      <c r="P813" s="1" t="str">
        <f>UPPER(TEXT(BRF_Boleto_Notas[[#This Row],[DATA VENCIMENTO]],"MMM"))</f>
        <v>AGO</v>
      </c>
      <c r="Q813" s="1" t="str">
        <f>IFERROR(INDEX(BRF_TIPO_SERV[DESCRIÇAO],MATCH(BRF_Boleto_Notas[[#This Row],[CAT]],BRF_TIPO_SERV[TIPOS DE SERV.],0)),"")</f>
        <v>FRETE EXTRAS</v>
      </c>
      <c r="R813" s="1">
        <f>IFERROR(INDEX(BRF_MÊS_NOTA[NUN_MÊS],MATCH(BRF_Boleto_Notas[[#This Row],[MÊS_VENC]],BRF_MÊS_NOTA[MÊS],0)),"")</f>
        <v>8</v>
      </c>
      <c r="S813" s="1" t="str">
        <f>IF(BRF_Boleto_Notas[[#This Row],[PAGO DIA]]="","",TEXT(BRF_Boleto_Notas[[#This Row],[PAGO DIA]],"AAAA"))</f>
        <v>2022</v>
      </c>
      <c r="T813" s="1" t="str">
        <f>UPPER(TEXT(BRF_Boleto_Notas[[#This Row],[PAGO DIA]],"MMM"))</f>
        <v>AGO</v>
      </c>
    </row>
    <row r="814" spans="1:20" x14ac:dyDescent="0.2">
      <c r="A814" s="3">
        <v>44757</v>
      </c>
      <c r="B814" s="1" t="s">
        <v>1534</v>
      </c>
      <c r="C814" s="1" t="s">
        <v>2169</v>
      </c>
      <c r="D814" s="1" t="s">
        <v>1531</v>
      </c>
      <c r="E814" s="1" t="s">
        <v>85</v>
      </c>
      <c r="F814" s="3">
        <v>44777</v>
      </c>
      <c r="G814" s="1" t="s">
        <v>2280</v>
      </c>
      <c r="H814" s="1">
        <v>887</v>
      </c>
      <c r="I814" s="4">
        <v>1540</v>
      </c>
      <c r="J814" s="1" t="s">
        <v>224</v>
      </c>
      <c r="K814" s="3">
        <v>44778</v>
      </c>
      <c r="L814" s="1" t="s">
        <v>1338</v>
      </c>
      <c r="M814" s="1" t="str">
        <f>TEXT(BRF_Boleto_Notas[[#This Row],[DATA ]],"AAAA")</f>
        <v>2022</v>
      </c>
      <c r="N814" s="1" t="str">
        <f>UPPER(TEXT(BRF_Boleto_Notas[[#This Row],[DATA ]],"MMM"))</f>
        <v>JUL</v>
      </c>
      <c r="O814" s="1" t="str">
        <f>TEXT(BRF_Boleto_Notas[[#This Row],[DATA VENCIMENTO]],"AAAA")</f>
        <v>2022</v>
      </c>
      <c r="P814" s="1" t="str">
        <f>UPPER(TEXT(BRF_Boleto_Notas[[#This Row],[DATA VENCIMENTO]],"MMM"))</f>
        <v>AGO</v>
      </c>
      <c r="Q814" s="1" t="str">
        <f>IFERROR(INDEX(BRF_TIPO_SERV[DESCRIÇAO],MATCH(BRF_Boleto_Notas[[#This Row],[CAT]],BRF_TIPO_SERV[TIPOS DE SERV.],0)),"")</f>
        <v>FRETE EXTRAS</v>
      </c>
      <c r="R814" s="1">
        <f>IFERROR(INDEX(BRF_MÊS_NOTA[NUN_MÊS],MATCH(BRF_Boleto_Notas[[#This Row],[MÊS_VENC]],BRF_MÊS_NOTA[MÊS],0)),"")</f>
        <v>8</v>
      </c>
      <c r="S814" s="1" t="str">
        <f>IF(BRF_Boleto_Notas[[#This Row],[PAGO DIA]]="","",TEXT(BRF_Boleto_Notas[[#This Row],[PAGO DIA]],"AAAA"))</f>
        <v>2022</v>
      </c>
      <c r="T814" s="1" t="str">
        <f>UPPER(TEXT(BRF_Boleto_Notas[[#This Row],[PAGO DIA]],"MMM"))</f>
        <v>AGO</v>
      </c>
    </row>
    <row r="815" spans="1:20" x14ac:dyDescent="0.2">
      <c r="A815" s="3">
        <v>44757</v>
      </c>
      <c r="B815" s="1" t="s">
        <v>1534</v>
      </c>
      <c r="C815" s="1" t="s">
        <v>2209</v>
      </c>
      <c r="D815" s="1" t="s">
        <v>1531</v>
      </c>
      <c r="E815" s="1" t="s">
        <v>85</v>
      </c>
      <c r="F815" s="3">
        <v>44777</v>
      </c>
      <c r="G815" s="1" t="s">
        <v>2281</v>
      </c>
      <c r="H815" s="1">
        <v>888</v>
      </c>
      <c r="I815" s="4">
        <v>2420</v>
      </c>
      <c r="J815" s="1" t="s">
        <v>224</v>
      </c>
      <c r="K815" s="3">
        <v>44778</v>
      </c>
      <c r="L815" s="1" t="s">
        <v>1338</v>
      </c>
      <c r="M815" s="1" t="str">
        <f>TEXT(BRF_Boleto_Notas[[#This Row],[DATA ]],"AAAA")</f>
        <v>2022</v>
      </c>
      <c r="N815" s="1" t="str">
        <f>UPPER(TEXT(BRF_Boleto_Notas[[#This Row],[DATA ]],"MMM"))</f>
        <v>JUL</v>
      </c>
      <c r="O815" s="1" t="str">
        <f>TEXT(BRF_Boleto_Notas[[#This Row],[DATA VENCIMENTO]],"AAAA")</f>
        <v>2022</v>
      </c>
      <c r="P815" s="1" t="str">
        <f>UPPER(TEXT(BRF_Boleto_Notas[[#This Row],[DATA VENCIMENTO]],"MMM"))</f>
        <v>AGO</v>
      </c>
      <c r="Q815" s="1" t="str">
        <f>IFERROR(INDEX(BRF_TIPO_SERV[DESCRIÇAO],MATCH(BRF_Boleto_Notas[[#This Row],[CAT]],BRF_TIPO_SERV[TIPOS DE SERV.],0)),"")</f>
        <v>FRETE EXTRAS</v>
      </c>
      <c r="R815" s="1">
        <f>IFERROR(INDEX(BRF_MÊS_NOTA[NUN_MÊS],MATCH(BRF_Boleto_Notas[[#This Row],[MÊS_VENC]],BRF_MÊS_NOTA[MÊS],0)),"")</f>
        <v>8</v>
      </c>
      <c r="S815" s="1" t="str">
        <f>IF(BRF_Boleto_Notas[[#This Row],[PAGO DIA]]="","",TEXT(BRF_Boleto_Notas[[#This Row],[PAGO DIA]],"AAAA"))</f>
        <v>2022</v>
      </c>
      <c r="T815" s="1" t="str">
        <f>UPPER(TEXT(BRF_Boleto_Notas[[#This Row],[PAGO DIA]],"MMM"))</f>
        <v>AGO</v>
      </c>
    </row>
    <row r="816" spans="1:20" x14ac:dyDescent="0.2">
      <c r="A816" s="3">
        <v>44757</v>
      </c>
      <c r="B816" s="1" t="s">
        <v>1534</v>
      </c>
      <c r="C816" s="1" t="s">
        <v>2174</v>
      </c>
      <c r="D816" s="1" t="s">
        <v>1531</v>
      </c>
      <c r="E816" s="1" t="s">
        <v>85</v>
      </c>
      <c r="F816" s="3">
        <v>44777</v>
      </c>
      <c r="G816" s="1" t="s">
        <v>2282</v>
      </c>
      <c r="H816" s="1">
        <v>889</v>
      </c>
      <c r="I816" s="4">
        <v>1320</v>
      </c>
      <c r="J816" s="1" t="s">
        <v>224</v>
      </c>
      <c r="K816" s="3">
        <v>44778</v>
      </c>
      <c r="L816" s="1" t="s">
        <v>1338</v>
      </c>
      <c r="M816" s="1" t="str">
        <f>TEXT(BRF_Boleto_Notas[[#This Row],[DATA ]],"AAAA")</f>
        <v>2022</v>
      </c>
      <c r="N816" s="1" t="str">
        <f>UPPER(TEXT(BRF_Boleto_Notas[[#This Row],[DATA ]],"MMM"))</f>
        <v>JUL</v>
      </c>
      <c r="O816" s="1" t="str">
        <f>TEXT(BRF_Boleto_Notas[[#This Row],[DATA VENCIMENTO]],"AAAA")</f>
        <v>2022</v>
      </c>
      <c r="P816" s="1" t="str">
        <f>UPPER(TEXT(BRF_Boleto_Notas[[#This Row],[DATA VENCIMENTO]],"MMM"))</f>
        <v>AGO</v>
      </c>
      <c r="Q816" s="1" t="str">
        <f>IFERROR(INDEX(BRF_TIPO_SERV[DESCRIÇAO],MATCH(BRF_Boleto_Notas[[#This Row],[CAT]],BRF_TIPO_SERV[TIPOS DE SERV.],0)),"")</f>
        <v>FRETE EXTRAS</v>
      </c>
      <c r="R816" s="1">
        <f>IFERROR(INDEX(BRF_MÊS_NOTA[NUN_MÊS],MATCH(BRF_Boleto_Notas[[#This Row],[MÊS_VENC]],BRF_MÊS_NOTA[MÊS],0)),"")</f>
        <v>8</v>
      </c>
      <c r="S816" s="1" t="str">
        <f>IF(BRF_Boleto_Notas[[#This Row],[PAGO DIA]]="","",TEXT(BRF_Boleto_Notas[[#This Row],[PAGO DIA]],"AAAA"))</f>
        <v>2022</v>
      </c>
      <c r="T816" s="1" t="str">
        <f>UPPER(TEXT(BRF_Boleto_Notas[[#This Row],[PAGO DIA]],"MMM"))</f>
        <v>AGO</v>
      </c>
    </row>
    <row r="817" spans="1:20" x14ac:dyDescent="0.2">
      <c r="A817" s="3">
        <v>44757</v>
      </c>
      <c r="B817" s="1" t="s">
        <v>1534</v>
      </c>
      <c r="C817" s="1" t="s">
        <v>2207</v>
      </c>
      <c r="D817" s="1" t="s">
        <v>1531</v>
      </c>
      <c r="E817" s="1" t="s">
        <v>85</v>
      </c>
      <c r="F817" s="3">
        <v>44777</v>
      </c>
      <c r="G817" s="1" t="s">
        <v>2283</v>
      </c>
      <c r="H817" s="1">
        <v>890</v>
      </c>
      <c r="I817" s="4">
        <v>1980</v>
      </c>
      <c r="J817" s="1" t="s">
        <v>224</v>
      </c>
      <c r="K817" s="3">
        <v>44778</v>
      </c>
      <c r="L817" s="1" t="s">
        <v>1338</v>
      </c>
      <c r="M817" s="1" t="str">
        <f>TEXT(BRF_Boleto_Notas[[#This Row],[DATA ]],"AAAA")</f>
        <v>2022</v>
      </c>
      <c r="N817" s="1" t="str">
        <f>UPPER(TEXT(BRF_Boleto_Notas[[#This Row],[DATA ]],"MMM"))</f>
        <v>JUL</v>
      </c>
      <c r="O817" s="1" t="str">
        <f>TEXT(BRF_Boleto_Notas[[#This Row],[DATA VENCIMENTO]],"AAAA")</f>
        <v>2022</v>
      </c>
      <c r="P817" s="1" t="str">
        <f>UPPER(TEXT(BRF_Boleto_Notas[[#This Row],[DATA VENCIMENTO]],"MMM"))</f>
        <v>AGO</v>
      </c>
      <c r="Q817" s="1" t="str">
        <f>IFERROR(INDEX(BRF_TIPO_SERV[DESCRIÇAO],MATCH(BRF_Boleto_Notas[[#This Row],[CAT]],BRF_TIPO_SERV[TIPOS DE SERV.],0)),"")</f>
        <v>FRETE EXTRAS</v>
      </c>
      <c r="R817" s="1">
        <f>IFERROR(INDEX(BRF_MÊS_NOTA[NUN_MÊS],MATCH(BRF_Boleto_Notas[[#This Row],[MÊS_VENC]],BRF_MÊS_NOTA[MÊS],0)),"")</f>
        <v>8</v>
      </c>
      <c r="S817" s="1" t="str">
        <f>IF(BRF_Boleto_Notas[[#This Row],[PAGO DIA]]="","",TEXT(BRF_Boleto_Notas[[#This Row],[PAGO DIA]],"AAAA"))</f>
        <v>2022</v>
      </c>
      <c r="T817" s="1" t="str">
        <f>UPPER(TEXT(BRF_Boleto_Notas[[#This Row],[PAGO DIA]],"MMM"))</f>
        <v>AGO</v>
      </c>
    </row>
    <row r="818" spans="1:20" x14ac:dyDescent="0.2">
      <c r="A818" s="3">
        <v>44757</v>
      </c>
      <c r="B818" s="1" t="s">
        <v>1534</v>
      </c>
      <c r="C818" s="1" t="s">
        <v>2242</v>
      </c>
      <c r="D818" s="1" t="s">
        <v>1531</v>
      </c>
      <c r="E818" s="1" t="s">
        <v>85</v>
      </c>
      <c r="F818" s="3">
        <v>44777</v>
      </c>
      <c r="G818" s="1" t="s">
        <v>2284</v>
      </c>
      <c r="H818" s="1">
        <v>891</v>
      </c>
      <c r="I818" s="4">
        <v>1760</v>
      </c>
      <c r="J818" s="1" t="s">
        <v>224</v>
      </c>
      <c r="K818" s="3">
        <v>44778</v>
      </c>
      <c r="L818" s="1" t="s">
        <v>1338</v>
      </c>
      <c r="M818" s="1" t="str">
        <f>TEXT(BRF_Boleto_Notas[[#This Row],[DATA ]],"AAAA")</f>
        <v>2022</v>
      </c>
      <c r="N818" s="1" t="str">
        <f>UPPER(TEXT(BRF_Boleto_Notas[[#This Row],[DATA ]],"MMM"))</f>
        <v>JUL</v>
      </c>
      <c r="O818" s="1" t="str">
        <f>TEXT(BRF_Boleto_Notas[[#This Row],[DATA VENCIMENTO]],"AAAA")</f>
        <v>2022</v>
      </c>
      <c r="P818" s="1" t="str">
        <f>UPPER(TEXT(BRF_Boleto_Notas[[#This Row],[DATA VENCIMENTO]],"MMM"))</f>
        <v>AGO</v>
      </c>
      <c r="Q818" s="1" t="str">
        <f>IFERROR(INDEX(BRF_TIPO_SERV[DESCRIÇAO],MATCH(BRF_Boleto_Notas[[#This Row],[CAT]],BRF_TIPO_SERV[TIPOS DE SERV.],0)),"")</f>
        <v>FRETE EXTRAS</v>
      </c>
      <c r="R818" s="1">
        <f>IFERROR(INDEX(BRF_MÊS_NOTA[NUN_MÊS],MATCH(BRF_Boleto_Notas[[#This Row],[MÊS_VENC]],BRF_MÊS_NOTA[MÊS],0)),"")</f>
        <v>8</v>
      </c>
      <c r="S818" s="1" t="str">
        <f>IF(BRF_Boleto_Notas[[#This Row],[PAGO DIA]]="","",TEXT(BRF_Boleto_Notas[[#This Row],[PAGO DIA]],"AAAA"))</f>
        <v>2022</v>
      </c>
      <c r="T818" s="1" t="str">
        <f>UPPER(TEXT(BRF_Boleto_Notas[[#This Row],[PAGO DIA]],"MMM"))</f>
        <v>AGO</v>
      </c>
    </row>
    <row r="819" spans="1:20" x14ac:dyDescent="0.2">
      <c r="A819" s="3">
        <v>44757</v>
      </c>
      <c r="B819" s="1" t="s">
        <v>1534</v>
      </c>
      <c r="C819" s="1" t="s">
        <v>2191</v>
      </c>
      <c r="D819" s="1" t="s">
        <v>1531</v>
      </c>
      <c r="E819" s="1" t="s">
        <v>85</v>
      </c>
      <c r="F819" s="3">
        <v>44777</v>
      </c>
      <c r="G819" s="1" t="s">
        <v>2285</v>
      </c>
      <c r="H819" s="1">
        <v>892</v>
      </c>
      <c r="I819" s="4">
        <v>1100</v>
      </c>
      <c r="J819" s="1" t="s">
        <v>224</v>
      </c>
      <c r="K819" s="3">
        <v>44778</v>
      </c>
      <c r="L819" s="1" t="s">
        <v>1338</v>
      </c>
      <c r="M819" s="1" t="str">
        <f>TEXT(BRF_Boleto_Notas[[#This Row],[DATA ]],"AAAA")</f>
        <v>2022</v>
      </c>
      <c r="N819" s="1" t="str">
        <f>UPPER(TEXT(BRF_Boleto_Notas[[#This Row],[DATA ]],"MMM"))</f>
        <v>JUL</v>
      </c>
      <c r="O819" s="1" t="str">
        <f>TEXT(BRF_Boleto_Notas[[#This Row],[DATA VENCIMENTO]],"AAAA")</f>
        <v>2022</v>
      </c>
      <c r="P819" s="1" t="str">
        <f>UPPER(TEXT(BRF_Boleto_Notas[[#This Row],[DATA VENCIMENTO]],"MMM"))</f>
        <v>AGO</v>
      </c>
      <c r="Q819" s="1" t="str">
        <f>IFERROR(INDEX(BRF_TIPO_SERV[DESCRIÇAO],MATCH(BRF_Boleto_Notas[[#This Row],[CAT]],BRF_TIPO_SERV[TIPOS DE SERV.],0)),"")</f>
        <v>FRETE EXTRAS</v>
      </c>
      <c r="R819" s="1">
        <f>IFERROR(INDEX(BRF_MÊS_NOTA[NUN_MÊS],MATCH(BRF_Boleto_Notas[[#This Row],[MÊS_VENC]],BRF_MÊS_NOTA[MÊS],0)),"")</f>
        <v>8</v>
      </c>
      <c r="S819" s="1" t="str">
        <f>IF(BRF_Boleto_Notas[[#This Row],[PAGO DIA]]="","",TEXT(BRF_Boleto_Notas[[#This Row],[PAGO DIA]],"AAAA"))</f>
        <v>2022</v>
      </c>
      <c r="T819" s="1" t="str">
        <f>UPPER(TEXT(BRF_Boleto_Notas[[#This Row],[PAGO DIA]],"MMM"))</f>
        <v>AGO</v>
      </c>
    </row>
    <row r="820" spans="1:20" x14ac:dyDescent="0.2">
      <c r="A820" s="3">
        <v>44757</v>
      </c>
      <c r="B820" s="1" t="s">
        <v>1534</v>
      </c>
      <c r="C820" s="1" t="s">
        <v>1990</v>
      </c>
      <c r="D820" s="1" t="s">
        <v>1531</v>
      </c>
      <c r="E820" s="1" t="s">
        <v>85</v>
      </c>
      <c r="F820" s="3">
        <v>44777</v>
      </c>
      <c r="G820" s="1" t="s">
        <v>2286</v>
      </c>
      <c r="H820" s="1">
        <v>893</v>
      </c>
      <c r="I820" s="4">
        <v>1500</v>
      </c>
      <c r="J820" s="1" t="s">
        <v>224</v>
      </c>
      <c r="K820" s="3">
        <v>44778</v>
      </c>
      <c r="L820" s="1" t="s">
        <v>1338</v>
      </c>
      <c r="M820" s="1" t="str">
        <f>TEXT(BRF_Boleto_Notas[[#This Row],[DATA ]],"AAAA")</f>
        <v>2022</v>
      </c>
      <c r="N820" s="1" t="str">
        <f>UPPER(TEXT(BRF_Boleto_Notas[[#This Row],[DATA ]],"MMM"))</f>
        <v>JUL</v>
      </c>
      <c r="O820" s="1" t="str">
        <f>TEXT(BRF_Boleto_Notas[[#This Row],[DATA VENCIMENTO]],"AAAA")</f>
        <v>2022</v>
      </c>
      <c r="P820" s="1" t="str">
        <f>UPPER(TEXT(BRF_Boleto_Notas[[#This Row],[DATA VENCIMENTO]],"MMM"))</f>
        <v>AGO</v>
      </c>
      <c r="Q820" s="1" t="str">
        <f>IFERROR(INDEX(BRF_TIPO_SERV[DESCRIÇAO],MATCH(BRF_Boleto_Notas[[#This Row],[CAT]],BRF_TIPO_SERV[TIPOS DE SERV.],0)),"")</f>
        <v>FRETE EXTRAS</v>
      </c>
      <c r="R820" s="1">
        <f>IFERROR(INDEX(BRF_MÊS_NOTA[NUN_MÊS],MATCH(BRF_Boleto_Notas[[#This Row],[MÊS_VENC]],BRF_MÊS_NOTA[MÊS],0)),"")</f>
        <v>8</v>
      </c>
      <c r="S820" s="1" t="str">
        <f>IF(BRF_Boleto_Notas[[#This Row],[PAGO DIA]]="","",TEXT(BRF_Boleto_Notas[[#This Row],[PAGO DIA]],"AAAA"))</f>
        <v>2022</v>
      </c>
      <c r="T820" s="1" t="str">
        <f>UPPER(TEXT(BRF_Boleto_Notas[[#This Row],[PAGO DIA]],"MMM"))</f>
        <v>AGO</v>
      </c>
    </row>
    <row r="821" spans="1:20" x14ac:dyDescent="0.2">
      <c r="A821" s="3">
        <v>44774</v>
      </c>
      <c r="B821" s="1" t="s">
        <v>1534</v>
      </c>
      <c r="C821" s="1" t="s">
        <v>2287</v>
      </c>
      <c r="D821" s="1" t="s">
        <v>2273</v>
      </c>
      <c r="E821" s="1" t="s">
        <v>244</v>
      </c>
      <c r="F821" s="3">
        <v>44778</v>
      </c>
      <c r="G821" s="1" t="s">
        <v>1580</v>
      </c>
      <c r="H821" s="1">
        <v>941</v>
      </c>
      <c r="I821" s="4">
        <v>4399</v>
      </c>
      <c r="J821" s="1" t="s">
        <v>224</v>
      </c>
      <c r="K821" s="3">
        <v>44778</v>
      </c>
      <c r="L821" s="1" t="s">
        <v>1338</v>
      </c>
      <c r="M821" s="1" t="str">
        <f>TEXT(BRF_Boleto_Notas[[#This Row],[DATA ]],"AAAA")</f>
        <v>2022</v>
      </c>
      <c r="N821" s="1" t="str">
        <f>UPPER(TEXT(BRF_Boleto_Notas[[#This Row],[DATA ]],"MMM"))</f>
        <v>AGO</v>
      </c>
      <c r="O821" s="1" t="str">
        <f>TEXT(BRF_Boleto_Notas[[#This Row],[DATA VENCIMENTO]],"AAAA")</f>
        <v>2022</v>
      </c>
      <c r="P821" s="1" t="str">
        <f>UPPER(TEXT(BRF_Boleto_Notas[[#This Row],[DATA VENCIMENTO]],"MMM"))</f>
        <v>AGO</v>
      </c>
      <c r="Q821" s="1" t="str">
        <f>IFERROR(INDEX(BRF_TIPO_SERV[DESCRIÇAO],MATCH(BRF_Boleto_Notas[[#This Row],[CAT]],BRF_TIPO_SERV[TIPOS DE SERV.],0)),"")</f>
        <v>FRETE EXTRAS</v>
      </c>
      <c r="R821" s="1">
        <f>IFERROR(INDEX(BRF_MÊS_NOTA[NUN_MÊS],MATCH(BRF_Boleto_Notas[[#This Row],[MÊS_VENC]],BRF_MÊS_NOTA[MÊS],0)),"")</f>
        <v>8</v>
      </c>
      <c r="S821" s="1" t="str">
        <f>IF(BRF_Boleto_Notas[[#This Row],[PAGO DIA]]="","",TEXT(BRF_Boleto_Notas[[#This Row],[PAGO DIA]],"AAAA"))</f>
        <v>2022</v>
      </c>
      <c r="T821" s="1" t="str">
        <f>UPPER(TEXT(BRF_Boleto_Notas[[#This Row],[PAGO DIA]],"MMM"))</f>
        <v>AGO</v>
      </c>
    </row>
    <row r="822" spans="1:20" x14ac:dyDescent="0.2">
      <c r="A822" s="3">
        <v>44759</v>
      </c>
      <c r="B822" s="1" t="s">
        <v>1534</v>
      </c>
      <c r="C822" s="1" t="s">
        <v>2142</v>
      </c>
      <c r="D822" s="1" t="s">
        <v>1531</v>
      </c>
      <c r="E822" s="1" t="s">
        <v>85</v>
      </c>
      <c r="F822" s="3">
        <v>44781</v>
      </c>
      <c r="G822" s="1" t="s">
        <v>2288</v>
      </c>
      <c r="H822" s="1">
        <v>894</v>
      </c>
      <c r="I822" s="4">
        <v>1320</v>
      </c>
      <c r="J822" s="1" t="s">
        <v>224</v>
      </c>
      <c r="K822" s="3">
        <v>44781</v>
      </c>
      <c r="L822" s="1" t="s">
        <v>1338</v>
      </c>
      <c r="M822" s="1" t="str">
        <f>TEXT(BRF_Boleto_Notas[[#This Row],[DATA ]],"AAAA")</f>
        <v>2022</v>
      </c>
      <c r="N822" s="1" t="str">
        <f>UPPER(TEXT(BRF_Boleto_Notas[[#This Row],[DATA ]],"MMM"))</f>
        <v>JUL</v>
      </c>
      <c r="O822" s="1" t="str">
        <f>TEXT(BRF_Boleto_Notas[[#This Row],[DATA VENCIMENTO]],"AAAA")</f>
        <v>2022</v>
      </c>
      <c r="P822" s="1" t="str">
        <f>UPPER(TEXT(BRF_Boleto_Notas[[#This Row],[DATA VENCIMENTO]],"MMM"))</f>
        <v>AGO</v>
      </c>
      <c r="Q822" s="1" t="str">
        <f>IFERROR(INDEX(BRF_TIPO_SERV[DESCRIÇAO],MATCH(BRF_Boleto_Notas[[#This Row],[CAT]],BRF_TIPO_SERV[TIPOS DE SERV.],0)),"")</f>
        <v>FRETE EXTRAS</v>
      </c>
      <c r="R822" s="1">
        <f>IFERROR(INDEX(BRF_MÊS_NOTA[NUN_MÊS],MATCH(BRF_Boleto_Notas[[#This Row],[MÊS_VENC]],BRF_MÊS_NOTA[MÊS],0)),"")</f>
        <v>8</v>
      </c>
      <c r="S822" s="1" t="str">
        <f>IF(BRF_Boleto_Notas[[#This Row],[PAGO DIA]]="","",TEXT(BRF_Boleto_Notas[[#This Row],[PAGO DIA]],"AAAA"))</f>
        <v>2022</v>
      </c>
      <c r="T822" s="1" t="str">
        <f>UPPER(TEXT(BRF_Boleto_Notas[[#This Row],[PAGO DIA]],"MMM"))</f>
        <v>AGO</v>
      </c>
    </row>
    <row r="823" spans="1:20" x14ac:dyDescent="0.2">
      <c r="A823" s="3">
        <v>44759</v>
      </c>
      <c r="B823" s="1" t="s">
        <v>1534</v>
      </c>
      <c r="C823" s="1" t="s">
        <v>2142</v>
      </c>
      <c r="D823" s="1" t="s">
        <v>1531</v>
      </c>
      <c r="E823" s="1" t="s">
        <v>85</v>
      </c>
      <c r="F823" s="3">
        <v>44781</v>
      </c>
      <c r="G823" s="1" t="s">
        <v>2289</v>
      </c>
      <c r="H823" s="1">
        <v>895</v>
      </c>
      <c r="I823" s="4">
        <v>1320</v>
      </c>
      <c r="J823" s="1" t="s">
        <v>224</v>
      </c>
      <c r="K823" s="3">
        <v>44781</v>
      </c>
      <c r="L823" s="1" t="s">
        <v>1338</v>
      </c>
      <c r="M823" s="1" t="str">
        <f>TEXT(BRF_Boleto_Notas[[#This Row],[DATA ]],"AAAA")</f>
        <v>2022</v>
      </c>
      <c r="N823" s="1" t="str">
        <f>UPPER(TEXT(BRF_Boleto_Notas[[#This Row],[DATA ]],"MMM"))</f>
        <v>JUL</v>
      </c>
      <c r="O823" s="1" t="str">
        <f>TEXT(BRF_Boleto_Notas[[#This Row],[DATA VENCIMENTO]],"AAAA")</f>
        <v>2022</v>
      </c>
      <c r="P823" s="1" t="str">
        <f>UPPER(TEXT(BRF_Boleto_Notas[[#This Row],[DATA VENCIMENTO]],"MMM"))</f>
        <v>AGO</v>
      </c>
      <c r="Q823" s="1" t="str">
        <f>IFERROR(INDEX(BRF_TIPO_SERV[DESCRIÇAO],MATCH(BRF_Boleto_Notas[[#This Row],[CAT]],BRF_TIPO_SERV[TIPOS DE SERV.],0)),"")</f>
        <v>FRETE EXTRAS</v>
      </c>
      <c r="R823" s="1">
        <f>IFERROR(INDEX(BRF_MÊS_NOTA[NUN_MÊS],MATCH(BRF_Boleto_Notas[[#This Row],[MÊS_VENC]],BRF_MÊS_NOTA[MÊS],0)),"")</f>
        <v>8</v>
      </c>
      <c r="S823" s="1" t="str">
        <f>IF(BRF_Boleto_Notas[[#This Row],[PAGO DIA]]="","",TEXT(BRF_Boleto_Notas[[#This Row],[PAGO DIA]],"AAAA"))</f>
        <v>2022</v>
      </c>
      <c r="T823" s="1" t="str">
        <f>UPPER(TEXT(BRF_Boleto_Notas[[#This Row],[PAGO DIA]],"MMM"))</f>
        <v>AGO</v>
      </c>
    </row>
    <row r="824" spans="1:20" x14ac:dyDescent="0.2">
      <c r="A824" s="3">
        <v>44760</v>
      </c>
      <c r="B824" s="1" t="s">
        <v>1534</v>
      </c>
      <c r="C824" s="1" t="s">
        <v>1696</v>
      </c>
      <c r="D824" s="1" t="s">
        <v>1531</v>
      </c>
      <c r="E824" s="1" t="s">
        <v>85</v>
      </c>
      <c r="F824" s="3">
        <v>44781</v>
      </c>
      <c r="G824" s="1" t="s">
        <v>2290</v>
      </c>
      <c r="H824" s="1">
        <v>896</v>
      </c>
      <c r="I824" s="4">
        <v>400</v>
      </c>
      <c r="J824" s="1" t="s">
        <v>224</v>
      </c>
      <c r="K824" s="3">
        <v>44781</v>
      </c>
      <c r="L824" s="1" t="s">
        <v>1338</v>
      </c>
      <c r="M824" s="1" t="str">
        <f>TEXT(BRF_Boleto_Notas[[#This Row],[DATA ]],"AAAA")</f>
        <v>2022</v>
      </c>
      <c r="N824" s="1" t="str">
        <f>UPPER(TEXT(BRF_Boleto_Notas[[#This Row],[DATA ]],"MMM"))</f>
        <v>JUL</v>
      </c>
      <c r="O824" s="1" t="str">
        <f>TEXT(BRF_Boleto_Notas[[#This Row],[DATA VENCIMENTO]],"AAAA")</f>
        <v>2022</v>
      </c>
      <c r="P824" s="1" t="str">
        <f>UPPER(TEXT(BRF_Boleto_Notas[[#This Row],[DATA VENCIMENTO]],"MMM"))</f>
        <v>AGO</v>
      </c>
      <c r="Q824" s="1" t="str">
        <f>IFERROR(INDEX(BRF_TIPO_SERV[DESCRIÇAO],MATCH(BRF_Boleto_Notas[[#This Row],[CAT]],BRF_TIPO_SERV[TIPOS DE SERV.],0)),"")</f>
        <v>FRETE EXTRAS</v>
      </c>
      <c r="R824" s="1">
        <f>IFERROR(INDEX(BRF_MÊS_NOTA[NUN_MÊS],MATCH(BRF_Boleto_Notas[[#This Row],[MÊS_VENC]],BRF_MÊS_NOTA[MÊS],0)),"")</f>
        <v>8</v>
      </c>
      <c r="S824" s="1" t="str">
        <f>IF(BRF_Boleto_Notas[[#This Row],[PAGO DIA]]="","",TEXT(BRF_Boleto_Notas[[#This Row],[PAGO DIA]],"AAAA"))</f>
        <v>2022</v>
      </c>
      <c r="T824" s="1" t="str">
        <f>UPPER(TEXT(BRF_Boleto_Notas[[#This Row],[PAGO DIA]],"MMM"))</f>
        <v>AGO</v>
      </c>
    </row>
    <row r="825" spans="1:20" x14ac:dyDescent="0.2">
      <c r="A825" s="3">
        <v>44762</v>
      </c>
      <c r="B825" s="1" t="s">
        <v>1534</v>
      </c>
      <c r="C825" s="1" t="s">
        <v>1696</v>
      </c>
      <c r="D825" s="1" t="s">
        <v>1531</v>
      </c>
      <c r="E825" s="1" t="s">
        <v>85</v>
      </c>
      <c r="F825" s="3">
        <v>44782</v>
      </c>
      <c r="G825" s="1" t="s">
        <v>2291</v>
      </c>
      <c r="H825" s="1">
        <v>898</v>
      </c>
      <c r="I825" s="4">
        <v>400</v>
      </c>
      <c r="J825" s="1" t="s">
        <v>224</v>
      </c>
      <c r="K825" s="3">
        <v>44782</v>
      </c>
      <c r="L825" s="1" t="s">
        <v>1338</v>
      </c>
      <c r="M825" s="1" t="str">
        <f>TEXT(BRF_Boleto_Notas[[#This Row],[DATA ]],"AAAA")</f>
        <v>2022</v>
      </c>
      <c r="N825" s="1" t="str">
        <f>UPPER(TEXT(BRF_Boleto_Notas[[#This Row],[DATA ]],"MMM"))</f>
        <v>JUL</v>
      </c>
      <c r="O825" s="1" t="str">
        <f>TEXT(BRF_Boleto_Notas[[#This Row],[DATA VENCIMENTO]],"AAAA")</f>
        <v>2022</v>
      </c>
      <c r="P825" s="1" t="str">
        <f>UPPER(TEXT(BRF_Boleto_Notas[[#This Row],[DATA VENCIMENTO]],"MMM"))</f>
        <v>AGO</v>
      </c>
      <c r="Q825" s="1" t="str">
        <f>IFERROR(INDEX(BRF_TIPO_SERV[DESCRIÇAO],MATCH(BRF_Boleto_Notas[[#This Row],[CAT]],BRF_TIPO_SERV[TIPOS DE SERV.],0)),"")</f>
        <v>FRETE EXTRAS</v>
      </c>
      <c r="R825" s="1">
        <f>IFERROR(INDEX(BRF_MÊS_NOTA[NUN_MÊS],MATCH(BRF_Boleto_Notas[[#This Row],[MÊS_VENC]],BRF_MÊS_NOTA[MÊS],0)),"")</f>
        <v>8</v>
      </c>
      <c r="S825" s="1" t="str">
        <f>IF(BRF_Boleto_Notas[[#This Row],[PAGO DIA]]="","",TEXT(BRF_Boleto_Notas[[#This Row],[PAGO DIA]],"AAAA"))</f>
        <v>2022</v>
      </c>
      <c r="T825" s="1" t="str">
        <f>UPPER(TEXT(BRF_Boleto_Notas[[#This Row],[PAGO DIA]],"MMM"))</f>
        <v>AGO</v>
      </c>
    </row>
    <row r="826" spans="1:20" x14ac:dyDescent="0.2">
      <c r="A826" s="3">
        <v>44763</v>
      </c>
      <c r="B826" s="1" t="s">
        <v>1534</v>
      </c>
      <c r="C826" s="1" t="s">
        <v>1696</v>
      </c>
      <c r="D826" s="1" t="s">
        <v>1531</v>
      </c>
      <c r="E826" s="1" t="s">
        <v>85</v>
      </c>
      <c r="F826" s="3">
        <v>44784</v>
      </c>
      <c r="G826" s="1" t="s">
        <v>2292</v>
      </c>
      <c r="H826" s="1">
        <v>917</v>
      </c>
      <c r="I826" s="4">
        <v>300</v>
      </c>
      <c r="J826" s="1" t="s">
        <v>224</v>
      </c>
      <c r="K826" s="3">
        <v>44784</v>
      </c>
      <c r="L826" s="1" t="s">
        <v>1338</v>
      </c>
      <c r="M826" s="1" t="str">
        <f>TEXT(BRF_Boleto_Notas[[#This Row],[DATA ]],"AAAA")</f>
        <v>2022</v>
      </c>
      <c r="N826" s="1" t="str">
        <f>UPPER(TEXT(BRF_Boleto_Notas[[#This Row],[DATA ]],"MMM"))</f>
        <v>JUL</v>
      </c>
      <c r="O826" s="1" t="str">
        <f>TEXT(BRF_Boleto_Notas[[#This Row],[DATA VENCIMENTO]],"AAAA")</f>
        <v>2022</v>
      </c>
      <c r="P826" s="1" t="str">
        <f>UPPER(TEXT(BRF_Boleto_Notas[[#This Row],[DATA VENCIMENTO]],"MMM"))</f>
        <v>AGO</v>
      </c>
      <c r="Q826" s="1" t="str">
        <f>IFERROR(INDEX(BRF_TIPO_SERV[DESCRIÇAO],MATCH(BRF_Boleto_Notas[[#This Row],[CAT]],BRF_TIPO_SERV[TIPOS DE SERV.],0)),"")</f>
        <v>FRETE EXTRAS</v>
      </c>
      <c r="R826" s="1">
        <f>IFERROR(INDEX(BRF_MÊS_NOTA[NUN_MÊS],MATCH(BRF_Boleto_Notas[[#This Row],[MÊS_VENC]],BRF_MÊS_NOTA[MÊS],0)),"")</f>
        <v>8</v>
      </c>
      <c r="S826" s="1" t="str">
        <f>IF(BRF_Boleto_Notas[[#This Row],[PAGO DIA]]="","",TEXT(BRF_Boleto_Notas[[#This Row],[PAGO DIA]],"AAAA"))</f>
        <v>2022</v>
      </c>
      <c r="T826" s="1" t="str">
        <f>UPPER(TEXT(BRF_Boleto_Notas[[#This Row],[PAGO DIA]],"MMM"))</f>
        <v>AGO</v>
      </c>
    </row>
    <row r="827" spans="1:20" x14ac:dyDescent="0.2">
      <c r="A827" s="3">
        <v>44764</v>
      </c>
      <c r="B827" s="1" t="s">
        <v>1534</v>
      </c>
      <c r="C827" s="1" t="s">
        <v>1696</v>
      </c>
      <c r="D827" s="1" t="s">
        <v>1531</v>
      </c>
      <c r="E827" s="1" t="s">
        <v>85</v>
      </c>
      <c r="F827" s="3">
        <v>44784</v>
      </c>
      <c r="G827" s="1" t="s">
        <v>2293</v>
      </c>
      <c r="H827" s="1">
        <v>918</v>
      </c>
      <c r="I827" s="4">
        <v>400</v>
      </c>
      <c r="J827" s="1" t="s">
        <v>224</v>
      </c>
      <c r="K827" s="3">
        <v>44784</v>
      </c>
      <c r="L827" s="1" t="s">
        <v>1338</v>
      </c>
      <c r="M827" s="1" t="str">
        <f>TEXT(BRF_Boleto_Notas[[#This Row],[DATA ]],"AAAA")</f>
        <v>2022</v>
      </c>
      <c r="N827" s="1" t="str">
        <f>UPPER(TEXT(BRF_Boleto_Notas[[#This Row],[DATA ]],"MMM"))</f>
        <v>JUL</v>
      </c>
      <c r="O827" s="1" t="str">
        <f>TEXT(BRF_Boleto_Notas[[#This Row],[DATA VENCIMENTO]],"AAAA")</f>
        <v>2022</v>
      </c>
      <c r="P827" s="1" t="str">
        <f>UPPER(TEXT(BRF_Boleto_Notas[[#This Row],[DATA VENCIMENTO]],"MMM"))</f>
        <v>AGO</v>
      </c>
      <c r="Q827" s="1" t="str">
        <f>IFERROR(INDEX(BRF_TIPO_SERV[DESCRIÇAO],MATCH(BRF_Boleto_Notas[[#This Row],[CAT]],BRF_TIPO_SERV[TIPOS DE SERV.],0)),"")</f>
        <v>FRETE EXTRAS</v>
      </c>
      <c r="R827" s="1">
        <f>IFERROR(INDEX(BRF_MÊS_NOTA[NUN_MÊS],MATCH(BRF_Boleto_Notas[[#This Row],[MÊS_VENC]],BRF_MÊS_NOTA[MÊS],0)),"")</f>
        <v>8</v>
      </c>
      <c r="S827" s="1" t="str">
        <f>IF(BRF_Boleto_Notas[[#This Row],[PAGO DIA]]="","",TEXT(BRF_Boleto_Notas[[#This Row],[PAGO DIA]],"AAAA"))</f>
        <v>2022</v>
      </c>
      <c r="T827" s="1" t="str">
        <f>UPPER(TEXT(BRF_Boleto_Notas[[#This Row],[PAGO DIA]],"MMM"))</f>
        <v>AGO</v>
      </c>
    </row>
    <row r="828" spans="1:20" x14ac:dyDescent="0.2">
      <c r="A828" s="3">
        <v>44764</v>
      </c>
      <c r="B828" s="1" t="s">
        <v>1534</v>
      </c>
      <c r="C828" s="1" t="s">
        <v>1680</v>
      </c>
      <c r="D828" s="1" t="s">
        <v>1531</v>
      </c>
      <c r="E828" s="1" t="s">
        <v>85</v>
      </c>
      <c r="F828" s="3">
        <v>44784</v>
      </c>
      <c r="G828" s="1" t="s">
        <v>2294</v>
      </c>
      <c r="H828" s="1">
        <v>919</v>
      </c>
      <c r="I828" s="4">
        <v>1100</v>
      </c>
      <c r="J828" s="1" t="s">
        <v>224</v>
      </c>
      <c r="K828" s="3">
        <v>44784</v>
      </c>
      <c r="L828" s="1" t="s">
        <v>1338</v>
      </c>
      <c r="M828" s="1" t="str">
        <f>TEXT(BRF_Boleto_Notas[[#This Row],[DATA ]],"AAAA")</f>
        <v>2022</v>
      </c>
      <c r="N828" s="1" t="str">
        <f>UPPER(TEXT(BRF_Boleto_Notas[[#This Row],[DATA ]],"MMM"))</f>
        <v>JUL</v>
      </c>
      <c r="O828" s="1" t="str">
        <f>TEXT(BRF_Boleto_Notas[[#This Row],[DATA VENCIMENTO]],"AAAA")</f>
        <v>2022</v>
      </c>
      <c r="P828" s="1" t="str">
        <f>UPPER(TEXT(BRF_Boleto_Notas[[#This Row],[DATA VENCIMENTO]],"MMM"))</f>
        <v>AGO</v>
      </c>
      <c r="Q828" s="1" t="str">
        <f>IFERROR(INDEX(BRF_TIPO_SERV[DESCRIÇAO],MATCH(BRF_Boleto_Notas[[#This Row],[CAT]],BRF_TIPO_SERV[TIPOS DE SERV.],0)),"")</f>
        <v>FRETE EXTRAS</v>
      </c>
      <c r="R828" s="1">
        <f>IFERROR(INDEX(BRF_MÊS_NOTA[NUN_MÊS],MATCH(BRF_Boleto_Notas[[#This Row],[MÊS_VENC]],BRF_MÊS_NOTA[MÊS],0)),"")</f>
        <v>8</v>
      </c>
      <c r="S828" s="1" t="str">
        <f>IF(BRF_Boleto_Notas[[#This Row],[PAGO DIA]]="","",TEXT(BRF_Boleto_Notas[[#This Row],[PAGO DIA]],"AAAA"))</f>
        <v>2022</v>
      </c>
      <c r="T828" s="1" t="str">
        <f>UPPER(TEXT(BRF_Boleto_Notas[[#This Row],[PAGO DIA]],"MMM"))</f>
        <v>AGO</v>
      </c>
    </row>
    <row r="829" spans="1:20" x14ac:dyDescent="0.2">
      <c r="A829" s="3">
        <v>44764</v>
      </c>
      <c r="B829" s="1" t="s">
        <v>1534</v>
      </c>
      <c r="C829" s="1" t="s">
        <v>2295</v>
      </c>
      <c r="D829" s="1" t="s">
        <v>1531</v>
      </c>
      <c r="E829" s="1" t="s">
        <v>85</v>
      </c>
      <c r="F829" s="3">
        <v>44784</v>
      </c>
      <c r="G829" s="1" t="s">
        <v>2296</v>
      </c>
      <c r="H829" s="1">
        <v>920</v>
      </c>
      <c r="I829" s="4">
        <v>880</v>
      </c>
      <c r="J829" s="1" t="s">
        <v>224</v>
      </c>
      <c r="K829" s="3">
        <v>44784</v>
      </c>
      <c r="L829" s="1" t="s">
        <v>1338</v>
      </c>
      <c r="M829" s="1" t="str">
        <f>TEXT(BRF_Boleto_Notas[[#This Row],[DATA ]],"AAAA")</f>
        <v>2022</v>
      </c>
      <c r="N829" s="1" t="str">
        <f>UPPER(TEXT(BRF_Boleto_Notas[[#This Row],[DATA ]],"MMM"))</f>
        <v>JUL</v>
      </c>
      <c r="O829" s="1" t="str">
        <f>TEXT(BRF_Boleto_Notas[[#This Row],[DATA VENCIMENTO]],"AAAA")</f>
        <v>2022</v>
      </c>
      <c r="P829" s="1" t="str">
        <f>UPPER(TEXT(BRF_Boleto_Notas[[#This Row],[DATA VENCIMENTO]],"MMM"))</f>
        <v>AGO</v>
      </c>
      <c r="Q829" s="1" t="str">
        <f>IFERROR(INDEX(BRF_TIPO_SERV[DESCRIÇAO],MATCH(BRF_Boleto_Notas[[#This Row],[CAT]],BRF_TIPO_SERV[TIPOS DE SERV.],0)),"")</f>
        <v>FRETE EXTRAS</v>
      </c>
      <c r="R829" s="1">
        <f>IFERROR(INDEX(BRF_MÊS_NOTA[NUN_MÊS],MATCH(BRF_Boleto_Notas[[#This Row],[MÊS_VENC]],BRF_MÊS_NOTA[MÊS],0)),"")</f>
        <v>8</v>
      </c>
      <c r="S829" s="1" t="str">
        <f>IF(BRF_Boleto_Notas[[#This Row],[PAGO DIA]]="","",TEXT(BRF_Boleto_Notas[[#This Row],[PAGO DIA]],"AAAA"))</f>
        <v>2022</v>
      </c>
      <c r="T829" s="1" t="str">
        <f>UPPER(TEXT(BRF_Boleto_Notas[[#This Row],[PAGO DIA]],"MMM"))</f>
        <v>AGO</v>
      </c>
    </row>
    <row r="830" spans="1:20" x14ac:dyDescent="0.2">
      <c r="A830" s="3">
        <v>44765</v>
      </c>
      <c r="B830" s="1" t="s">
        <v>1534</v>
      </c>
      <c r="C830" s="1" t="s">
        <v>1696</v>
      </c>
      <c r="D830" s="1" t="s">
        <v>1531</v>
      </c>
      <c r="E830" s="1" t="s">
        <v>85</v>
      </c>
      <c r="F830" s="3">
        <v>44788</v>
      </c>
      <c r="G830" s="1" t="s">
        <v>2297</v>
      </c>
      <c r="H830" s="1">
        <v>921</v>
      </c>
      <c r="I830" s="4">
        <v>500</v>
      </c>
      <c r="J830" s="1" t="s">
        <v>224</v>
      </c>
      <c r="K830" s="3">
        <v>44788</v>
      </c>
      <c r="L830" s="1" t="s">
        <v>1338</v>
      </c>
      <c r="M830" s="1" t="str">
        <f>TEXT(BRF_Boleto_Notas[[#This Row],[DATA ]],"AAAA")</f>
        <v>2022</v>
      </c>
      <c r="N830" s="1" t="str">
        <f>UPPER(TEXT(BRF_Boleto_Notas[[#This Row],[DATA ]],"MMM"))</f>
        <v>JUL</v>
      </c>
      <c r="O830" s="1" t="str">
        <f>TEXT(BRF_Boleto_Notas[[#This Row],[DATA VENCIMENTO]],"AAAA")</f>
        <v>2022</v>
      </c>
      <c r="P830" s="1" t="str">
        <f>UPPER(TEXT(BRF_Boleto_Notas[[#This Row],[DATA VENCIMENTO]],"MMM"))</f>
        <v>AGO</v>
      </c>
      <c r="Q830" s="1" t="str">
        <f>IFERROR(INDEX(BRF_TIPO_SERV[DESCRIÇAO],MATCH(BRF_Boleto_Notas[[#This Row],[CAT]],BRF_TIPO_SERV[TIPOS DE SERV.],0)),"")</f>
        <v>FRETE EXTRAS</v>
      </c>
      <c r="R830" s="1">
        <f>IFERROR(INDEX(BRF_MÊS_NOTA[NUN_MÊS],MATCH(BRF_Boleto_Notas[[#This Row],[MÊS_VENC]],BRF_MÊS_NOTA[MÊS],0)),"")</f>
        <v>8</v>
      </c>
      <c r="S830" s="1" t="str">
        <f>IF(BRF_Boleto_Notas[[#This Row],[PAGO DIA]]="","",TEXT(BRF_Boleto_Notas[[#This Row],[PAGO DIA]],"AAAA"))</f>
        <v>2022</v>
      </c>
      <c r="T830" s="1" t="str">
        <f>UPPER(TEXT(BRF_Boleto_Notas[[#This Row],[PAGO DIA]],"MMM"))</f>
        <v>AGO</v>
      </c>
    </row>
    <row r="831" spans="1:20" x14ac:dyDescent="0.2">
      <c r="A831" s="3">
        <v>44767</v>
      </c>
      <c r="B831" s="1" t="s">
        <v>1534</v>
      </c>
      <c r="C831" s="1" t="s">
        <v>2187</v>
      </c>
      <c r="D831" s="1" t="s">
        <v>1531</v>
      </c>
      <c r="E831" s="1" t="s">
        <v>85</v>
      </c>
      <c r="F831" s="3">
        <v>44788</v>
      </c>
      <c r="G831" s="1" t="s">
        <v>2298</v>
      </c>
      <c r="H831" s="1">
        <v>922</v>
      </c>
      <c r="I831" s="4">
        <v>1760</v>
      </c>
      <c r="J831" s="1" t="s">
        <v>224</v>
      </c>
      <c r="K831" s="3">
        <v>44788</v>
      </c>
      <c r="L831" s="1" t="s">
        <v>1338</v>
      </c>
      <c r="M831" s="1" t="str">
        <f>TEXT(BRF_Boleto_Notas[[#This Row],[DATA ]],"AAAA")</f>
        <v>2022</v>
      </c>
      <c r="N831" s="1" t="str">
        <f>UPPER(TEXT(BRF_Boleto_Notas[[#This Row],[DATA ]],"MMM"))</f>
        <v>JUL</v>
      </c>
      <c r="O831" s="1" t="str">
        <f>TEXT(BRF_Boleto_Notas[[#This Row],[DATA VENCIMENTO]],"AAAA")</f>
        <v>2022</v>
      </c>
      <c r="P831" s="1" t="str">
        <f>UPPER(TEXT(BRF_Boleto_Notas[[#This Row],[DATA VENCIMENTO]],"MMM"))</f>
        <v>AGO</v>
      </c>
      <c r="Q831" s="1" t="str">
        <f>IFERROR(INDEX(BRF_TIPO_SERV[DESCRIÇAO],MATCH(BRF_Boleto_Notas[[#This Row],[CAT]],BRF_TIPO_SERV[TIPOS DE SERV.],0)),"")</f>
        <v>FRETE EXTRAS</v>
      </c>
      <c r="R831" s="1">
        <f>IFERROR(INDEX(BRF_MÊS_NOTA[NUN_MÊS],MATCH(BRF_Boleto_Notas[[#This Row],[MÊS_VENC]],BRF_MÊS_NOTA[MÊS],0)),"")</f>
        <v>8</v>
      </c>
      <c r="S831" s="1" t="str">
        <f>IF(BRF_Boleto_Notas[[#This Row],[PAGO DIA]]="","",TEXT(BRF_Boleto_Notas[[#This Row],[PAGO DIA]],"AAAA"))</f>
        <v>2022</v>
      </c>
      <c r="T831" s="1" t="str">
        <f>UPPER(TEXT(BRF_Boleto_Notas[[#This Row],[PAGO DIA]],"MMM"))</f>
        <v>AGO</v>
      </c>
    </row>
    <row r="832" spans="1:20" x14ac:dyDescent="0.2">
      <c r="A832" s="3">
        <v>44767</v>
      </c>
      <c r="B832" s="1" t="s">
        <v>1534</v>
      </c>
      <c r="C832" s="1" t="s">
        <v>2299</v>
      </c>
      <c r="D832" s="1" t="s">
        <v>1531</v>
      </c>
      <c r="E832" s="1" t="s">
        <v>85</v>
      </c>
      <c r="F832" s="3">
        <v>44788</v>
      </c>
      <c r="G832" s="1" t="s">
        <v>2300</v>
      </c>
      <c r="H832" s="1">
        <v>923</v>
      </c>
      <c r="I832" s="4">
        <v>3500</v>
      </c>
      <c r="J832" s="1" t="s">
        <v>224</v>
      </c>
      <c r="K832" s="3">
        <v>44788</v>
      </c>
      <c r="L832" s="1" t="s">
        <v>1338</v>
      </c>
      <c r="M832" s="1" t="str">
        <f>TEXT(BRF_Boleto_Notas[[#This Row],[DATA ]],"AAAA")</f>
        <v>2022</v>
      </c>
      <c r="N832" s="1" t="str">
        <f>UPPER(TEXT(BRF_Boleto_Notas[[#This Row],[DATA ]],"MMM"))</f>
        <v>JUL</v>
      </c>
      <c r="O832" s="1" t="str">
        <f>TEXT(BRF_Boleto_Notas[[#This Row],[DATA VENCIMENTO]],"AAAA")</f>
        <v>2022</v>
      </c>
      <c r="P832" s="1" t="str">
        <f>UPPER(TEXT(BRF_Boleto_Notas[[#This Row],[DATA VENCIMENTO]],"MMM"))</f>
        <v>AGO</v>
      </c>
      <c r="Q832" s="1" t="str">
        <f>IFERROR(INDEX(BRF_TIPO_SERV[DESCRIÇAO],MATCH(BRF_Boleto_Notas[[#This Row],[CAT]],BRF_TIPO_SERV[TIPOS DE SERV.],0)),"")</f>
        <v>FRETE EXTRAS</v>
      </c>
      <c r="R832" s="1">
        <f>IFERROR(INDEX(BRF_MÊS_NOTA[NUN_MÊS],MATCH(BRF_Boleto_Notas[[#This Row],[MÊS_VENC]],BRF_MÊS_NOTA[MÊS],0)),"")</f>
        <v>8</v>
      </c>
      <c r="S832" s="1" t="str">
        <f>IF(BRF_Boleto_Notas[[#This Row],[PAGO DIA]]="","",TEXT(BRF_Boleto_Notas[[#This Row],[PAGO DIA]],"AAAA"))</f>
        <v>2022</v>
      </c>
      <c r="T832" s="1" t="str">
        <f>UPPER(TEXT(BRF_Boleto_Notas[[#This Row],[PAGO DIA]],"MMM"))</f>
        <v>AGO</v>
      </c>
    </row>
    <row r="833" spans="1:20" x14ac:dyDescent="0.2">
      <c r="A833" s="3">
        <v>44768</v>
      </c>
      <c r="B833" s="1" t="s">
        <v>1534</v>
      </c>
      <c r="C833" s="1" t="s">
        <v>2189</v>
      </c>
      <c r="D833" s="1" t="s">
        <v>1531</v>
      </c>
      <c r="E833" s="1" t="s">
        <v>85</v>
      </c>
      <c r="F833" s="3">
        <v>44788</v>
      </c>
      <c r="G833" s="1" t="s">
        <v>2301</v>
      </c>
      <c r="H833" s="1">
        <v>924</v>
      </c>
      <c r="I833" s="4">
        <v>1540</v>
      </c>
      <c r="J833" s="1" t="s">
        <v>224</v>
      </c>
      <c r="K833" s="3">
        <v>44788</v>
      </c>
      <c r="L833" s="1" t="s">
        <v>1338</v>
      </c>
      <c r="M833" s="1" t="str">
        <f>TEXT(BRF_Boleto_Notas[[#This Row],[DATA ]],"AAAA")</f>
        <v>2022</v>
      </c>
      <c r="N833" s="1" t="str">
        <f>UPPER(TEXT(BRF_Boleto_Notas[[#This Row],[DATA ]],"MMM"))</f>
        <v>JUL</v>
      </c>
      <c r="O833" s="1" t="str">
        <f>TEXT(BRF_Boleto_Notas[[#This Row],[DATA VENCIMENTO]],"AAAA")</f>
        <v>2022</v>
      </c>
      <c r="P833" s="1" t="str">
        <f>UPPER(TEXT(BRF_Boleto_Notas[[#This Row],[DATA VENCIMENTO]],"MMM"))</f>
        <v>AGO</v>
      </c>
      <c r="Q833" s="1" t="str">
        <f>IFERROR(INDEX(BRF_TIPO_SERV[DESCRIÇAO],MATCH(BRF_Boleto_Notas[[#This Row],[CAT]],BRF_TIPO_SERV[TIPOS DE SERV.],0)),"")</f>
        <v>FRETE EXTRAS</v>
      </c>
      <c r="R833" s="1">
        <f>IFERROR(INDEX(BRF_MÊS_NOTA[NUN_MÊS],MATCH(BRF_Boleto_Notas[[#This Row],[MÊS_VENC]],BRF_MÊS_NOTA[MÊS],0)),"")</f>
        <v>8</v>
      </c>
      <c r="S833" s="1" t="str">
        <f>IF(BRF_Boleto_Notas[[#This Row],[PAGO DIA]]="","",TEXT(BRF_Boleto_Notas[[#This Row],[PAGO DIA]],"AAAA"))</f>
        <v>2022</v>
      </c>
      <c r="T833" s="1" t="str">
        <f>UPPER(TEXT(BRF_Boleto_Notas[[#This Row],[PAGO DIA]],"MMM"))</f>
        <v>AGO</v>
      </c>
    </row>
    <row r="834" spans="1:20" x14ac:dyDescent="0.2">
      <c r="A834" s="3">
        <v>44768</v>
      </c>
      <c r="B834" s="1" t="s">
        <v>1534</v>
      </c>
      <c r="C834" s="1" t="s">
        <v>2189</v>
      </c>
      <c r="D834" s="1" t="s">
        <v>1531</v>
      </c>
      <c r="E834" s="1" t="s">
        <v>85</v>
      </c>
      <c r="F834" s="3">
        <v>44788</v>
      </c>
      <c r="G834" s="1" t="s">
        <v>2302</v>
      </c>
      <c r="H834" s="1">
        <v>925</v>
      </c>
      <c r="I834" s="4">
        <v>1540</v>
      </c>
      <c r="J834" s="1" t="s">
        <v>224</v>
      </c>
      <c r="K834" s="3">
        <v>44788</v>
      </c>
      <c r="L834" s="1" t="s">
        <v>1338</v>
      </c>
      <c r="M834" s="1" t="str">
        <f>TEXT(BRF_Boleto_Notas[[#This Row],[DATA ]],"AAAA")</f>
        <v>2022</v>
      </c>
      <c r="N834" s="1" t="str">
        <f>UPPER(TEXT(BRF_Boleto_Notas[[#This Row],[DATA ]],"MMM"))</f>
        <v>JUL</v>
      </c>
      <c r="O834" s="1" t="str">
        <f>TEXT(BRF_Boleto_Notas[[#This Row],[DATA VENCIMENTO]],"AAAA")</f>
        <v>2022</v>
      </c>
      <c r="P834" s="1" t="str">
        <f>UPPER(TEXT(BRF_Boleto_Notas[[#This Row],[DATA VENCIMENTO]],"MMM"))</f>
        <v>AGO</v>
      </c>
      <c r="Q834" s="1" t="str">
        <f>IFERROR(INDEX(BRF_TIPO_SERV[DESCRIÇAO],MATCH(BRF_Boleto_Notas[[#This Row],[CAT]],BRF_TIPO_SERV[TIPOS DE SERV.],0)),"")</f>
        <v>FRETE EXTRAS</v>
      </c>
      <c r="R834" s="1">
        <f>IFERROR(INDEX(BRF_MÊS_NOTA[NUN_MÊS],MATCH(BRF_Boleto_Notas[[#This Row],[MÊS_VENC]],BRF_MÊS_NOTA[MÊS],0)),"")</f>
        <v>8</v>
      </c>
      <c r="S834" s="1" t="str">
        <f>IF(BRF_Boleto_Notas[[#This Row],[PAGO DIA]]="","",TEXT(BRF_Boleto_Notas[[#This Row],[PAGO DIA]],"AAAA"))</f>
        <v>2022</v>
      </c>
      <c r="T834" s="1" t="str">
        <f>UPPER(TEXT(BRF_Boleto_Notas[[#This Row],[PAGO DIA]],"MMM"))</f>
        <v>AGO</v>
      </c>
    </row>
    <row r="835" spans="1:20" x14ac:dyDescent="0.2">
      <c r="A835" s="3">
        <v>44769</v>
      </c>
      <c r="B835" s="1" t="s">
        <v>1534</v>
      </c>
      <c r="C835" s="1" t="s">
        <v>1680</v>
      </c>
      <c r="D835" s="1" t="s">
        <v>1531</v>
      </c>
      <c r="E835" s="1" t="s">
        <v>85</v>
      </c>
      <c r="F835" s="3">
        <v>44789</v>
      </c>
      <c r="G835" s="1" t="s">
        <v>2303</v>
      </c>
      <c r="H835" s="1">
        <v>926</v>
      </c>
      <c r="I835" s="4">
        <v>1100</v>
      </c>
      <c r="J835" s="1" t="s">
        <v>224</v>
      </c>
      <c r="K835" s="3">
        <v>44789</v>
      </c>
      <c r="L835" s="1" t="s">
        <v>1338</v>
      </c>
      <c r="M835" s="1" t="str">
        <f>TEXT(BRF_Boleto_Notas[[#This Row],[DATA ]],"AAAA")</f>
        <v>2022</v>
      </c>
      <c r="N835" s="1" t="str">
        <f>UPPER(TEXT(BRF_Boleto_Notas[[#This Row],[DATA ]],"MMM"))</f>
        <v>JUL</v>
      </c>
      <c r="O835" s="1" t="str">
        <f>TEXT(BRF_Boleto_Notas[[#This Row],[DATA VENCIMENTO]],"AAAA")</f>
        <v>2022</v>
      </c>
      <c r="P835" s="1" t="str">
        <f>UPPER(TEXT(BRF_Boleto_Notas[[#This Row],[DATA VENCIMENTO]],"MMM"))</f>
        <v>AGO</v>
      </c>
      <c r="Q835" s="1" t="str">
        <f>IFERROR(INDEX(BRF_TIPO_SERV[DESCRIÇAO],MATCH(BRF_Boleto_Notas[[#This Row],[CAT]],BRF_TIPO_SERV[TIPOS DE SERV.],0)),"")</f>
        <v>FRETE EXTRAS</v>
      </c>
      <c r="R835" s="1">
        <f>IFERROR(INDEX(BRF_MÊS_NOTA[NUN_MÊS],MATCH(BRF_Boleto_Notas[[#This Row],[MÊS_VENC]],BRF_MÊS_NOTA[MÊS],0)),"")</f>
        <v>8</v>
      </c>
      <c r="S835" s="1" t="str">
        <f>IF(BRF_Boleto_Notas[[#This Row],[PAGO DIA]]="","",TEXT(BRF_Boleto_Notas[[#This Row],[PAGO DIA]],"AAAA"))</f>
        <v>2022</v>
      </c>
      <c r="T835" s="1" t="str">
        <f>UPPER(TEXT(BRF_Boleto_Notas[[#This Row],[PAGO DIA]],"MMM"))</f>
        <v>AGO</v>
      </c>
    </row>
    <row r="836" spans="1:20" x14ac:dyDescent="0.2">
      <c r="A836" s="3">
        <v>44770</v>
      </c>
      <c r="B836" s="1" t="s">
        <v>1529</v>
      </c>
      <c r="C836" s="1" t="s">
        <v>2304</v>
      </c>
      <c r="D836" s="1" t="s">
        <v>1531</v>
      </c>
      <c r="E836" s="1" t="s">
        <v>94</v>
      </c>
      <c r="F836" s="3">
        <v>44790</v>
      </c>
      <c r="G836" s="1" t="s">
        <v>2305</v>
      </c>
      <c r="H836" s="1">
        <v>927</v>
      </c>
      <c r="I836" s="4">
        <v>3300</v>
      </c>
      <c r="J836" s="1" t="s">
        <v>224</v>
      </c>
      <c r="K836" s="3">
        <v>44790</v>
      </c>
      <c r="L836" s="1" t="s">
        <v>1338</v>
      </c>
      <c r="M836" s="1" t="str">
        <f>TEXT(BRF_Boleto_Notas[[#This Row],[DATA ]],"AAAA")</f>
        <v>2022</v>
      </c>
      <c r="N836" s="1" t="str">
        <f>UPPER(TEXT(BRF_Boleto_Notas[[#This Row],[DATA ]],"MMM"))</f>
        <v>JUL</v>
      </c>
      <c r="O836" s="1" t="str">
        <f>TEXT(BRF_Boleto_Notas[[#This Row],[DATA VENCIMENTO]],"AAAA")</f>
        <v>2022</v>
      </c>
      <c r="P836" s="1" t="str">
        <f>UPPER(TEXT(BRF_Boleto_Notas[[#This Row],[DATA VENCIMENTO]],"MMM"))</f>
        <v>AGO</v>
      </c>
      <c r="Q836" s="1" t="str">
        <f>IFERROR(INDEX(BRF_TIPO_SERV[DESCRIÇAO],MATCH(BRF_Boleto_Notas[[#This Row],[CAT]],BRF_TIPO_SERV[TIPOS DE SERV.],0)),"")</f>
        <v>VIAGEM</v>
      </c>
      <c r="R836" s="1">
        <f>IFERROR(INDEX(BRF_MÊS_NOTA[NUN_MÊS],MATCH(BRF_Boleto_Notas[[#This Row],[MÊS_VENC]],BRF_MÊS_NOTA[MÊS],0)),"")</f>
        <v>8</v>
      </c>
      <c r="S836" s="1" t="str">
        <f>IF(BRF_Boleto_Notas[[#This Row],[PAGO DIA]]="","",TEXT(BRF_Boleto_Notas[[#This Row],[PAGO DIA]],"AAAA"))</f>
        <v>2022</v>
      </c>
      <c r="T836" s="1" t="str">
        <f>UPPER(TEXT(BRF_Boleto_Notas[[#This Row],[PAGO DIA]],"MMM"))</f>
        <v>AGO</v>
      </c>
    </row>
    <row r="837" spans="1:20" x14ac:dyDescent="0.2">
      <c r="A837" s="3">
        <v>44770</v>
      </c>
      <c r="B837" s="1" t="s">
        <v>1534</v>
      </c>
      <c r="C837" s="1" t="s">
        <v>2209</v>
      </c>
      <c r="D837" s="1" t="s">
        <v>1531</v>
      </c>
      <c r="E837" s="1" t="s">
        <v>85</v>
      </c>
      <c r="F837" s="3">
        <v>44790</v>
      </c>
      <c r="G837" s="1" t="s">
        <v>2306</v>
      </c>
      <c r="H837" s="1">
        <v>928</v>
      </c>
      <c r="I837" s="4">
        <v>2420</v>
      </c>
      <c r="J837" s="1" t="s">
        <v>224</v>
      </c>
      <c r="K837" s="3">
        <v>44790</v>
      </c>
      <c r="L837" s="1" t="s">
        <v>1338</v>
      </c>
      <c r="M837" s="1" t="str">
        <f>TEXT(BRF_Boleto_Notas[[#This Row],[DATA ]],"AAAA")</f>
        <v>2022</v>
      </c>
      <c r="N837" s="1" t="str">
        <f>UPPER(TEXT(BRF_Boleto_Notas[[#This Row],[DATA ]],"MMM"))</f>
        <v>JUL</v>
      </c>
      <c r="O837" s="1" t="str">
        <f>TEXT(BRF_Boleto_Notas[[#This Row],[DATA VENCIMENTO]],"AAAA")</f>
        <v>2022</v>
      </c>
      <c r="P837" s="1" t="str">
        <f>UPPER(TEXT(BRF_Boleto_Notas[[#This Row],[DATA VENCIMENTO]],"MMM"))</f>
        <v>AGO</v>
      </c>
      <c r="Q837" s="1" t="str">
        <f>IFERROR(INDEX(BRF_TIPO_SERV[DESCRIÇAO],MATCH(BRF_Boleto_Notas[[#This Row],[CAT]],BRF_TIPO_SERV[TIPOS DE SERV.],0)),"")</f>
        <v>FRETE EXTRAS</v>
      </c>
      <c r="R837" s="1">
        <f>IFERROR(INDEX(BRF_MÊS_NOTA[NUN_MÊS],MATCH(BRF_Boleto_Notas[[#This Row],[MÊS_VENC]],BRF_MÊS_NOTA[MÊS],0)),"")</f>
        <v>8</v>
      </c>
      <c r="S837" s="1" t="str">
        <f>IF(BRF_Boleto_Notas[[#This Row],[PAGO DIA]]="","",TEXT(BRF_Boleto_Notas[[#This Row],[PAGO DIA]],"AAAA"))</f>
        <v>2022</v>
      </c>
      <c r="T837" s="1" t="str">
        <f>UPPER(TEXT(BRF_Boleto_Notas[[#This Row],[PAGO DIA]],"MMM"))</f>
        <v>AGO</v>
      </c>
    </row>
    <row r="838" spans="1:20" x14ac:dyDescent="0.2">
      <c r="A838" s="3">
        <v>44770</v>
      </c>
      <c r="B838" s="1" t="s">
        <v>1534</v>
      </c>
      <c r="C838" s="1" t="s">
        <v>2207</v>
      </c>
      <c r="D838" s="1" t="s">
        <v>1531</v>
      </c>
      <c r="E838" s="1" t="s">
        <v>85</v>
      </c>
      <c r="F838" s="3">
        <v>44790</v>
      </c>
      <c r="G838" s="1" t="s">
        <v>2307</v>
      </c>
      <c r="H838" s="1">
        <v>929</v>
      </c>
      <c r="I838" s="4">
        <v>1980</v>
      </c>
      <c r="J838" s="1" t="s">
        <v>224</v>
      </c>
      <c r="K838" s="3">
        <v>44790</v>
      </c>
      <c r="L838" s="1" t="s">
        <v>1338</v>
      </c>
      <c r="M838" s="1" t="str">
        <f>TEXT(BRF_Boleto_Notas[[#This Row],[DATA ]],"AAAA")</f>
        <v>2022</v>
      </c>
      <c r="N838" s="1" t="str">
        <f>UPPER(TEXT(BRF_Boleto_Notas[[#This Row],[DATA ]],"MMM"))</f>
        <v>JUL</v>
      </c>
      <c r="O838" s="1" t="str">
        <f>TEXT(BRF_Boleto_Notas[[#This Row],[DATA VENCIMENTO]],"AAAA")</f>
        <v>2022</v>
      </c>
      <c r="P838" s="1" t="str">
        <f>UPPER(TEXT(BRF_Boleto_Notas[[#This Row],[DATA VENCIMENTO]],"MMM"))</f>
        <v>AGO</v>
      </c>
      <c r="Q838" s="1" t="str">
        <f>IFERROR(INDEX(BRF_TIPO_SERV[DESCRIÇAO],MATCH(BRF_Boleto_Notas[[#This Row],[CAT]],BRF_TIPO_SERV[TIPOS DE SERV.],0)),"")</f>
        <v>FRETE EXTRAS</v>
      </c>
      <c r="R838" s="1">
        <f>IFERROR(INDEX(BRF_MÊS_NOTA[NUN_MÊS],MATCH(BRF_Boleto_Notas[[#This Row],[MÊS_VENC]],BRF_MÊS_NOTA[MÊS],0)),"")</f>
        <v>8</v>
      </c>
      <c r="S838" s="1" t="str">
        <f>IF(BRF_Boleto_Notas[[#This Row],[PAGO DIA]]="","",TEXT(BRF_Boleto_Notas[[#This Row],[PAGO DIA]],"AAAA"))</f>
        <v>2022</v>
      </c>
      <c r="T838" s="1" t="str">
        <f>UPPER(TEXT(BRF_Boleto_Notas[[#This Row],[PAGO DIA]],"MMM"))</f>
        <v>AGO</v>
      </c>
    </row>
    <row r="839" spans="1:20" x14ac:dyDescent="0.2">
      <c r="A839" s="3">
        <v>44770</v>
      </c>
      <c r="B839" s="1" t="s">
        <v>1534</v>
      </c>
      <c r="C839" s="1" t="s">
        <v>2242</v>
      </c>
      <c r="D839" s="1" t="s">
        <v>1531</v>
      </c>
      <c r="E839" s="1" t="s">
        <v>85</v>
      </c>
      <c r="F839" s="3">
        <v>44790</v>
      </c>
      <c r="G839" s="1" t="s">
        <v>2308</v>
      </c>
      <c r="H839" s="1">
        <v>930</v>
      </c>
      <c r="I839" s="4">
        <v>1760</v>
      </c>
      <c r="J839" s="1" t="s">
        <v>224</v>
      </c>
      <c r="K839" s="3">
        <v>44790</v>
      </c>
      <c r="L839" s="1" t="s">
        <v>1338</v>
      </c>
      <c r="M839" s="1" t="str">
        <f>TEXT(BRF_Boleto_Notas[[#This Row],[DATA ]],"AAAA")</f>
        <v>2022</v>
      </c>
      <c r="N839" s="1" t="str">
        <f>UPPER(TEXT(BRF_Boleto_Notas[[#This Row],[DATA ]],"MMM"))</f>
        <v>JUL</v>
      </c>
      <c r="O839" s="1" t="str">
        <f>TEXT(BRF_Boleto_Notas[[#This Row],[DATA VENCIMENTO]],"AAAA")</f>
        <v>2022</v>
      </c>
      <c r="P839" s="1" t="str">
        <f>UPPER(TEXT(BRF_Boleto_Notas[[#This Row],[DATA VENCIMENTO]],"MMM"))</f>
        <v>AGO</v>
      </c>
      <c r="Q839" s="1" t="str">
        <f>IFERROR(INDEX(BRF_TIPO_SERV[DESCRIÇAO],MATCH(BRF_Boleto_Notas[[#This Row],[CAT]],BRF_TIPO_SERV[TIPOS DE SERV.],0)),"")</f>
        <v>FRETE EXTRAS</v>
      </c>
      <c r="R839" s="1">
        <f>IFERROR(INDEX(BRF_MÊS_NOTA[NUN_MÊS],MATCH(BRF_Boleto_Notas[[#This Row],[MÊS_VENC]],BRF_MÊS_NOTA[MÊS],0)),"")</f>
        <v>8</v>
      </c>
      <c r="S839" s="1" t="str">
        <f>IF(BRF_Boleto_Notas[[#This Row],[PAGO DIA]]="","",TEXT(BRF_Boleto_Notas[[#This Row],[PAGO DIA]],"AAAA"))</f>
        <v>2022</v>
      </c>
      <c r="T839" s="1" t="str">
        <f>UPPER(TEXT(BRF_Boleto_Notas[[#This Row],[PAGO DIA]],"MMM"))</f>
        <v>AGO</v>
      </c>
    </row>
    <row r="840" spans="1:20" x14ac:dyDescent="0.2">
      <c r="A840" s="3">
        <v>44770</v>
      </c>
      <c r="B840" s="1" t="s">
        <v>1534</v>
      </c>
      <c r="C840" s="1" t="s">
        <v>2207</v>
      </c>
      <c r="D840" s="1" t="s">
        <v>1531</v>
      </c>
      <c r="E840" s="1" t="s">
        <v>85</v>
      </c>
      <c r="F840" s="3">
        <v>44790</v>
      </c>
      <c r="G840" s="1" t="s">
        <v>2309</v>
      </c>
      <c r="H840" s="1">
        <v>931</v>
      </c>
      <c r="I840" s="4">
        <v>1980</v>
      </c>
      <c r="J840" s="1" t="s">
        <v>224</v>
      </c>
      <c r="K840" s="3">
        <v>44790</v>
      </c>
      <c r="L840" s="1" t="s">
        <v>1338</v>
      </c>
      <c r="M840" s="1" t="str">
        <f>TEXT(BRF_Boleto_Notas[[#This Row],[DATA ]],"AAAA")</f>
        <v>2022</v>
      </c>
      <c r="N840" s="1" t="str">
        <f>UPPER(TEXT(BRF_Boleto_Notas[[#This Row],[DATA ]],"MMM"))</f>
        <v>JUL</v>
      </c>
      <c r="O840" s="1" t="str">
        <f>TEXT(BRF_Boleto_Notas[[#This Row],[DATA VENCIMENTO]],"AAAA")</f>
        <v>2022</v>
      </c>
      <c r="P840" s="1" t="str">
        <f>UPPER(TEXT(BRF_Boleto_Notas[[#This Row],[DATA VENCIMENTO]],"MMM"))</f>
        <v>AGO</v>
      </c>
      <c r="Q840" s="1" t="str">
        <f>IFERROR(INDEX(BRF_TIPO_SERV[DESCRIÇAO],MATCH(BRF_Boleto_Notas[[#This Row],[CAT]],BRF_TIPO_SERV[TIPOS DE SERV.],0)),"")</f>
        <v>FRETE EXTRAS</v>
      </c>
      <c r="R840" s="1">
        <f>IFERROR(INDEX(BRF_MÊS_NOTA[NUN_MÊS],MATCH(BRF_Boleto_Notas[[#This Row],[MÊS_VENC]],BRF_MÊS_NOTA[MÊS],0)),"")</f>
        <v>8</v>
      </c>
      <c r="S840" s="1" t="str">
        <f>IF(BRF_Boleto_Notas[[#This Row],[PAGO DIA]]="","",TEXT(BRF_Boleto_Notas[[#This Row],[PAGO DIA]],"AAAA"))</f>
        <v>2022</v>
      </c>
      <c r="T840" s="1" t="str">
        <f>UPPER(TEXT(BRF_Boleto_Notas[[#This Row],[PAGO DIA]],"MMM"))</f>
        <v>AGO</v>
      </c>
    </row>
    <row r="841" spans="1:20" x14ac:dyDescent="0.2">
      <c r="A841" s="3">
        <v>44770</v>
      </c>
      <c r="B841" s="1" t="s">
        <v>1534</v>
      </c>
      <c r="C841" s="1" t="s">
        <v>2242</v>
      </c>
      <c r="D841" s="1" t="s">
        <v>1531</v>
      </c>
      <c r="E841" s="1" t="s">
        <v>85</v>
      </c>
      <c r="F841" s="3">
        <v>44790</v>
      </c>
      <c r="G841" s="1" t="s">
        <v>2310</v>
      </c>
      <c r="H841" s="1">
        <v>932</v>
      </c>
      <c r="I841" s="4">
        <v>1760</v>
      </c>
      <c r="J841" s="1" t="s">
        <v>224</v>
      </c>
      <c r="K841" s="3">
        <v>44790</v>
      </c>
      <c r="L841" s="1" t="s">
        <v>1338</v>
      </c>
      <c r="M841" s="1" t="str">
        <f>TEXT(BRF_Boleto_Notas[[#This Row],[DATA ]],"AAAA")</f>
        <v>2022</v>
      </c>
      <c r="N841" s="1" t="str">
        <f>UPPER(TEXT(BRF_Boleto_Notas[[#This Row],[DATA ]],"MMM"))</f>
        <v>JUL</v>
      </c>
      <c r="O841" s="1" t="str">
        <f>TEXT(BRF_Boleto_Notas[[#This Row],[DATA VENCIMENTO]],"AAAA")</f>
        <v>2022</v>
      </c>
      <c r="P841" s="1" t="str">
        <f>UPPER(TEXT(BRF_Boleto_Notas[[#This Row],[DATA VENCIMENTO]],"MMM"))</f>
        <v>AGO</v>
      </c>
      <c r="Q841" s="1" t="str">
        <f>IFERROR(INDEX(BRF_TIPO_SERV[DESCRIÇAO],MATCH(BRF_Boleto_Notas[[#This Row],[CAT]],BRF_TIPO_SERV[TIPOS DE SERV.],0)),"")</f>
        <v>FRETE EXTRAS</v>
      </c>
      <c r="R841" s="1">
        <f>IFERROR(INDEX(BRF_MÊS_NOTA[NUN_MÊS],MATCH(BRF_Boleto_Notas[[#This Row],[MÊS_VENC]],BRF_MÊS_NOTA[MÊS],0)),"")</f>
        <v>8</v>
      </c>
      <c r="S841" s="1" t="str">
        <f>IF(BRF_Boleto_Notas[[#This Row],[PAGO DIA]]="","",TEXT(BRF_Boleto_Notas[[#This Row],[PAGO DIA]],"AAAA"))</f>
        <v>2022</v>
      </c>
      <c r="T841" s="1" t="str">
        <f>UPPER(TEXT(BRF_Boleto_Notas[[#This Row],[PAGO DIA]],"MMM"))</f>
        <v>AGO</v>
      </c>
    </row>
    <row r="842" spans="1:20" x14ac:dyDescent="0.2">
      <c r="A842" s="3">
        <v>44773</v>
      </c>
      <c r="B842" s="1" t="s">
        <v>1529</v>
      </c>
      <c r="C842" s="1" t="s">
        <v>1869</v>
      </c>
      <c r="D842" s="1" t="s">
        <v>1531</v>
      </c>
      <c r="E842" s="1" t="s">
        <v>85</v>
      </c>
      <c r="F842" s="3">
        <v>44795</v>
      </c>
      <c r="G842" s="1" t="s">
        <v>2311</v>
      </c>
      <c r="H842" s="1">
        <v>933</v>
      </c>
      <c r="I842" s="4">
        <v>2700</v>
      </c>
      <c r="J842" s="1" t="s">
        <v>224</v>
      </c>
      <c r="K842" s="3">
        <v>44795</v>
      </c>
      <c r="L842" s="1" t="s">
        <v>1338</v>
      </c>
      <c r="M842" s="1" t="str">
        <f>TEXT(BRF_Boleto_Notas[[#This Row],[DATA ]],"AAAA")</f>
        <v>2022</v>
      </c>
      <c r="N842" s="1" t="str">
        <f>UPPER(TEXT(BRF_Boleto_Notas[[#This Row],[DATA ]],"MMM"))</f>
        <v>JUL</v>
      </c>
      <c r="O842" s="1" t="str">
        <f>TEXT(BRF_Boleto_Notas[[#This Row],[DATA VENCIMENTO]],"AAAA")</f>
        <v>2022</v>
      </c>
      <c r="P842" s="1" t="str">
        <f>UPPER(TEXT(BRF_Boleto_Notas[[#This Row],[DATA VENCIMENTO]],"MMM"))</f>
        <v>AGO</v>
      </c>
      <c r="Q842" s="1" t="str">
        <f>IFERROR(INDEX(BRF_TIPO_SERV[DESCRIÇAO],MATCH(BRF_Boleto_Notas[[#This Row],[CAT]],BRF_TIPO_SERV[TIPOS DE SERV.],0)),"")</f>
        <v>VIAGEM</v>
      </c>
      <c r="R842" s="1">
        <f>IFERROR(INDEX(BRF_MÊS_NOTA[NUN_MÊS],MATCH(BRF_Boleto_Notas[[#This Row],[MÊS_VENC]],BRF_MÊS_NOTA[MÊS],0)),"")</f>
        <v>8</v>
      </c>
      <c r="S842" s="1" t="str">
        <f>IF(BRF_Boleto_Notas[[#This Row],[PAGO DIA]]="","",TEXT(BRF_Boleto_Notas[[#This Row],[PAGO DIA]],"AAAA"))</f>
        <v>2022</v>
      </c>
      <c r="T842" s="1" t="str">
        <f>UPPER(TEXT(BRF_Boleto_Notas[[#This Row],[PAGO DIA]],"MMM"))</f>
        <v>AGO</v>
      </c>
    </row>
    <row r="843" spans="1:20" x14ac:dyDescent="0.2">
      <c r="A843" s="3">
        <v>44773</v>
      </c>
      <c r="B843" s="1" t="s">
        <v>1534</v>
      </c>
      <c r="C843" s="1" t="s">
        <v>2055</v>
      </c>
      <c r="D843" s="1" t="s">
        <v>1531</v>
      </c>
      <c r="E843" s="1" t="s">
        <v>85</v>
      </c>
      <c r="F843" s="3">
        <v>44795</v>
      </c>
      <c r="G843" s="1" t="s">
        <v>2312</v>
      </c>
      <c r="H843" s="1">
        <v>934</v>
      </c>
      <c r="I843" s="4">
        <v>500</v>
      </c>
      <c r="J843" s="1" t="s">
        <v>224</v>
      </c>
      <c r="K843" s="3">
        <v>44795</v>
      </c>
      <c r="L843" s="1" t="s">
        <v>1338</v>
      </c>
      <c r="M843" s="1" t="str">
        <f>TEXT(BRF_Boleto_Notas[[#This Row],[DATA ]],"AAAA")</f>
        <v>2022</v>
      </c>
      <c r="N843" s="1" t="str">
        <f>UPPER(TEXT(BRF_Boleto_Notas[[#This Row],[DATA ]],"MMM"))</f>
        <v>JUL</v>
      </c>
      <c r="O843" s="1" t="str">
        <f>TEXT(BRF_Boleto_Notas[[#This Row],[DATA VENCIMENTO]],"AAAA")</f>
        <v>2022</v>
      </c>
      <c r="P843" s="1" t="str">
        <f>UPPER(TEXT(BRF_Boleto_Notas[[#This Row],[DATA VENCIMENTO]],"MMM"))</f>
        <v>AGO</v>
      </c>
      <c r="Q843" s="1" t="str">
        <f>IFERROR(INDEX(BRF_TIPO_SERV[DESCRIÇAO],MATCH(BRF_Boleto_Notas[[#This Row],[CAT]],BRF_TIPO_SERV[TIPOS DE SERV.],0)),"")</f>
        <v>FRETE EXTRAS</v>
      </c>
      <c r="R843" s="1">
        <f>IFERROR(INDEX(BRF_MÊS_NOTA[NUN_MÊS],MATCH(BRF_Boleto_Notas[[#This Row],[MÊS_VENC]],BRF_MÊS_NOTA[MÊS],0)),"")</f>
        <v>8</v>
      </c>
      <c r="S843" s="1" t="str">
        <f>IF(BRF_Boleto_Notas[[#This Row],[PAGO DIA]]="","",TEXT(BRF_Boleto_Notas[[#This Row],[PAGO DIA]],"AAAA"))</f>
        <v>2022</v>
      </c>
      <c r="T843" s="1" t="str">
        <f>UPPER(TEXT(BRF_Boleto_Notas[[#This Row],[PAGO DIA]],"MMM"))</f>
        <v>AGO</v>
      </c>
    </row>
    <row r="844" spans="1:20" x14ac:dyDescent="0.2">
      <c r="A844" s="3">
        <v>44773</v>
      </c>
      <c r="B844" s="1" t="s">
        <v>1534</v>
      </c>
      <c r="C844" s="1" t="s">
        <v>2142</v>
      </c>
      <c r="D844" s="1" t="s">
        <v>1531</v>
      </c>
      <c r="E844" s="1" t="s">
        <v>85</v>
      </c>
      <c r="F844" s="3">
        <v>44795</v>
      </c>
      <c r="G844" s="1" t="s">
        <v>2313</v>
      </c>
      <c r="H844" s="1">
        <v>935</v>
      </c>
      <c r="I844" s="4">
        <v>1320</v>
      </c>
      <c r="J844" s="1" t="s">
        <v>224</v>
      </c>
      <c r="K844" s="3">
        <v>44795</v>
      </c>
      <c r="L844" s="1" t="s">
        <v>1338</v>
      </c>
      <c r="M844" s="1" t="str">
        <f>TEXT(BRF_Boleto_Notas[[#This Row],[DATA ]],"AAAA")</f>
        <v>2022</v>
      </c>
      <c r="N844" s="1" t="str">
        <f>UPPER(TEXT(BRF_Boleto_Notas[[#This Row],[DATA ]],"MMM"))</f>
        <v>JUL</v>
      </c>
      <c r="O844" s="1" t="str">
        <f>TEXT(BRF_Boleto_Notas[[#This Row],[DATA VENCIMENTO]],"AAAA")</f>
        <v>2022</v>
      </c>
      <c r="P844" s="1" t="str">
        <f>UPPER(TEXT(BRF_Boleto_Notas[[#This Row],[DATA VENCIMENTO]],"MMM"))</f>
        <v>AGO</v>
      </c>
      <c r="Q844" s="1" t="str">
        <f>IFERROR(INDEX(BRF_TIPO_SERV[DESCRIÇAO],MATCH(BRF_Boleto_Notas[[#This Row],[CAT]],BRF_TIPO_SERV[TIPOS DE SERV.],0)),"")</f>
        <v>FRETE EXTRAS</v>
      </c>
      <c r="R844" s="1">
        <f>IFERROR(INDEX(BRF_MÊS_NOTA[NUN_MÊS],MATCH(BRF_Boleto_Notas[[#This Row],[MÊS_VENC]],BRF_MÊS_NOTA[MÊS],0)),"")</f>
        <v>8</v>
      </c>
      <c r="S844" s="1" t="str">
        <f>IF(BRF_Boleto_Notas[[#This Row],[PAGO DIA]]="","",TEXT(BRF_Boleto_Notas[[#This Row],[PAGO DIA]],"AAAA"))</f>
        <v>2022</v>
      </c>
      <c r="T844" s="1" t="str">
        <f>UPPER(TEXT(BRF_Boleto_Notas[[#This Row],[PAGO DIA]],"MMM"))</f>
        <v>AGO</v>
      </c>
    </row>
    <row r="845" spans="1:20" x14ac:dyDescent="0.2">
      <c r="A845" s="3">
        <v>44773</v>
      </c>
      <c r="B845" s="1" t="s">
        <v>1534</v>
      </c>
      <c r="C845" s="1" t="s">
        <v>2189</v>
      </c>
      <c r="D845" s="1" t="s">
        <v>1531</v>
      </c>
      <c r="E845" s="1" t="s">
        <v>85</v>
      </c>
      <c r="F845" s="3">
        <v>44795</v>
      </c>
      <c r="G845" s="1" t="s">
        <v>2314</v>
      </c>
      <c r="H845" s="1">
        <v>936</v>
      </c>
      <c r="I845" s="4">
        <v>1540</v>
      </c>
      <c r="J845" s="1" t="s">
        <v>224</v>
      </c>
      <c r="K845" s="3">
        <v>44795</v>
      </c>
      <c r="L845" s="1" t="s">
        <v>1338</v>
      </c>
      <c r="M845" s="1" t="str">
        <f>TEXT(BRF_Boleto_Notas[[#This Row],[DATA ]],"AAAA")</f>
        <v>2022</v>
      </c>
      <c r="N845" s="1" t="str">
        <f>UPPER(TEXT(BRF_Boleto_Notas[[#This Row],[DATA ]],"MMM"))</f>
        <v>JUL</v>
      </c>
      <c r="O845" s="1" t="str">
        <f>TEXT(BRF_Boleto_Notas[[#This Row],[DATA VENCIMENTO]],"AAAA")</f>
        <v>2022</v>
      </c>
      <c r="P845" s="1" t="str">
        <f>UPPER(TEXT(BRF_Boleto_Notas[[#This Row],[DATA VENCIMENTO]],"MMM"))</f>
        <v>AGO</v>
      </c>
      <c r="Q845" s="1" t="str">
        <f>IFERROR(INDEX(BRF_TIPO_SERV[DESCRIÇAO],MATCH(BRF_Boleto_Notas[[#This Row],[CAT]],BRF_TIPO_SERV[TIPOS DE SERV.],0)),"")</f>
        <v>FRETE EXTRAS</v>
      </c>
      <c r="R845" s="1">
        <f>IFERROR(INDEX(BRF_MÊS_NOTA[NUN_MÊS],MATCH(BRF_Boleto_Notas[[#This Row],[MÊS_VENC]],BRF_MÊS_NOTA[MÊS],0)),"")</f>
        <v>8</v>
      </c>
      <c r="S845" s="1" t="str">
        <f>IF(BRF_Boleto_Notas[[#This Row],[PAGO DIA]]="","",TEXT(BRF_Boleto_Notas[[#This Row],[PAGO DIA]],"AAAA"))</f>
        <v>2022</v>
      </c>
      <c r="T845" s="1" t="str">
        <f>UPPER(TEXT(BRF_Boleto_Notas[[#This Row],[PAGO DIA]],"MMM"))</f>
        <v>AGO</v>
      </c>
    </row>
    <row r="846" spans="1:20" x14ac:dyDescent="0.2">
      <c r="A846" s="3">
        <v>44773</v>
      </c>
      <c r="B846" s="1" t="s">
        <v>1534</v>
      </c>
      <c r="C846" s="1" t="s">
        <v>2142</v>
      </c>
      <c r="D846" s="1" t="s">
        <v>1531</v>
      </c>
      <c r="E846" s="1" t="s">
        <v>85</v>
      </c>
      <c r="F846" s="3">
        <v>44795</v>
      </c>
      <c r="G846" s="1" t="s">
        <v>2315</v>
      </c>
      <c r="H846" s="1">
        <v>937</v>
      </c>
      <c r="I846" s="4">
        <v>1320</v>
      </c>
      <c r="J846" s="1" t="s">
        <v>224</v>
      </c>
      <c r="K846" s="3">
        <v>44795</v>
      </c>
      <c r="L846" s="1" t="s">
        <v>1338</v>
      </c>
      <c r="M846" s="1" t="str">
        <f>TEXT(BRF_Boleto_Notas[[#This Row],[DATA ]],"AAAA")</f>
        <v>2022</v>
      </c>
      <c r="N846" s="1" t="str">
        <f>UPPER(TEXT(BRF_Boleto_Notas[[#This Row],[DATA ]],"MMM"))</f>
        <v>JUL</v>
      </c>
      <c r="O846" s="1" t="str">
        <f>TEXT(BRF_Boleto_Notas[[#This Row],[DATA VENCIMENTO]],"AAAA")</f>
        <v>2022</v>
      </c>
      <c r="P846" s="1" t="str">
        <f>UPPER(TEXT(BRF_Boleto_Notas[[#This Row],[DATA VENCIMENTO]],"MMM"))</f>
        <v>AGO</v>
      </c>
      <c r="Q846" s="1" t="str">
        <f>IFERROR(INDEX(BRF_TIPO_SERV[DESCRIÇAO],MATCH(BRF_Boleto_Notas[[#This Row],[CAT]],BRF_TIPO_SERV[TIPOS DE SERV.],0)),"")</f>
        <v>FRETE EXTRAS</v>
      </c>
      <c r="R846" s="1">
        <f>IFERROR(INDEX(BRF_MÊS_NOTA[NUN_MÊS],MATCH(BRF_Boleto_Notas[[#This Row],[MÊS_VENC]],BRF_MÊS_NOTA[MÊS],0)),"")</f>
        <v>8</v>
      </c>
      <c r="S846" s="1" t="str">
        <f>IF(BRF_Boleto_Notas[[#This Row],[PAGO DIA]]="","",TEXT(BRF_Boleto_Notas[[#This Row],[PAGO DIA]],"AAAA"))</f>
        <v>2022</v>
      </c>
      <c r="T846" s="1" t="str">
        <f>UPPER(TEXT(BRF_Boleto_Notas[[#This Row],[PAGO DIA]],"MMM"))</f>
        <v>AGO</v>
      </c>
    </row>
    <row r="847" spans="1:20" x14ac:dyDescent="0.2">
      <c r="A847" s="3">
        <v>44774</v>
      </c>
      <c r="B847" s="1" t="s">
        <v>1534</v>
      </c>
      <c r="C847" s="1" t="s">
        <v>2316</v>
      </c>
      <c r="D847" s="1" t="s">
        <v>1531</v>
      </c>
      <c r="E847" s="1" t="s">
        <v>85</v>
      </c>
      <c r="F847" s="3">
        <v>44795</v>
      </c>
      <c r="G847" s="1" t="s">
        <v>2317</v>
      </c>
      <c r="H847" s="1">
        <v>938</v>
      </c>
      <c r="I847" s="4">
        <v>1400</v>
      </c>
      <c r="J847" s="1" t="s">
        <v>224</v>
      </c>
      <c r="K847" s="3">
        <v>44795</v>
      </c>
      <c r="L847" s="1" t="s">
        <v>1338</v>
      </c>
      <c r="M847" s="1" t="str">
        <f>TEXT(BRF_Boleto_Notas[[#This Row],[DATA ]],"AAAA")</f>
        <v>2022</v>
      </c>
      <c r="N847" s="1" t="str">
        <f>UPPER(TEXT(BRF_Boleto_Notas[[#This Row],[DATA ]],"MMM"))</f>
        <v>AGO</v>
      </c>
      <c r="O847" s="1" t="str">
        <f>TEXT(BRF_Boleto_Notas[[#This Row],[DATA VENCIMENTO]],"AAAA")</f>
        <v>2022</v>
      </c>
      <c r="P847" s="1" t="str">
        <f>UPPER(TEXT(BRF_Boleto_Notas[[#This Row],[DATA VENCIMENTO]],"MMM"))</f>
        <v>AGO</v>
      </c>
      <c r="Q847" s="1" t="str">
        <f>IFERROR(INDEX(BRF_TIPO_SERV[DESCRIÇAO],MATCH(BRF_Boleto_Notas[[#This Row],[CAT]],BRF_TIPO_SERV[TIPOS DE SERV.],0)),"")</f>
        <v>FRETE EXTRAS</v>
      </c>
      <c r="R847" s="1">
        <f>IFERROR(INDEX(BRF_MÊS_NOTA[NUN_MÊS],MATCH(BRF_Boleto_Notas[[#This Row],[MÊS_VENC]],BRF_MÊS_NOTA[MÊS],0)),"")</f>
        <v>8</v>
      </c>
      <c r="S847" s="1" t="str">
        <f>IF(BRF_Boleto_Notas[[#This Row],[PAGO DIA]]="","",TEXT(BRF_Boleto_Notas[[#This Row],[PAGO DIA]],"AAAA"))</f>
        <v>2022</v>
      </c>
      <c r="T847" s="1" t="str">
        <f>UPPER(TEXT(BRF_Boleto_Notas[[#This Row],[PAGO DIA]],"MMM"))</f>
        <v>AGO</v>
      </c>
    </row>
    <row r="848" spans="1:20" x14ac:dyDescent="0.2">
      <c r="A848" s="3">
        <v>44776</v>
      </c>
      <c r="B848" s="1" t="s">
        <v>1534</v>
      </c>
      <c r="C848" s="1" t="s">
        <v>2189</v>
      </c>
      <c r="D848" s="1" t="s">
        <v>1531</v>
      </c>
      <c r="E848" s="1" t="s">
        <v>85</v>
      </c>
      <c r="F848" s="3">
        <v>44796</v>
      </c>
      <c r="G848" s="1" t="s">
        <v>2318</v>
      </c>
      <c r="H848" s="1">
        <v>942</v>
      </c>
      <c r="I848" s="4">
        <v>1540</v>
      </c>
      <c r="J848" s="1" t="s">
        <v>224</v>
      </c>
      <c r="K848" s="3">
        <v>44796</v>
      </c>
      <c r="L848" s="1" t="s">
        <v>1338</v>
      </c>
      <c r="M848" s="1" t="str">
        <f>TEXT(BRF_Boleto_Notas[[#This Row],[DATA ]],"AAAA")</f>
        <v>2022</v>
      </c>
      <c r="N848" s="1" t="str">
        <f>UPPER(TEXT(BRF_Boleto_Notas[[#This Row],[DATA ]],"MMM"))</f>
        <v>AGO</v>
      </c>
      <c r="O848" s="1" t="str">
        <f>TEXT(BRF_Boleto_Notas[[#This Row],[DATA VENCIMENTO]],"AAAA")</f>
        <v>2022</v>
      </c>
      <c r="P848" s="1" t="str">
        <f>UPPER(TEXT(BRF_Boleto_Notas[[#This Row],[DATA VENCIMENTO]],"MMM"))</f>
        <v>AGO</v>
      </c>
      <c r="Q848" s="1" t="str">
        <f>IFERROR(INDEX(BRF_TIPO_SERV[DESCRIÇAO],MATCH(BRF_Boleto_Notas[[#This Row],[CAT]],BRF_TIPO_SERV[TIPOS DE SERV.],0)),"")</f>
        <v>FRETE EXTRAS</v>
      </c>
      <c r="R848" s="1">
        <f>IFERROR(INDEX(BRF_MÊS_NOTA[NUN_MÊS],MATCH(BRF_Boleto_Notas[[#This Row],[MÊS_VENC]],BRF_MÊS_NOTA[MÊS],0)),"")</f>
        <v>8</v>
      </c>
      <c r="S848" s="1" t="str">
        <f>IF(BRF_Boleto_Notas[[#This Row],[PAGO DIA]]="","",TEXT(BRF_Boleto_Notas[[#This Row],[PAGO DIA]],"AAAA"))</f>
        <v>2022</v>
      </c>
      <c r="T848" s="1" t="str">
        <f>UPPER(TEXT(BRF_Boleto_Notas[[#This Row],[PAGO DIA]],"MMM"))</f>
        <v>AGO</v>
      </c>
    </row>
    <row r="849" spans="1:20" x14ac:dyDescent="0.2">
      <c r="A849" s="3">
        <v>44776</v>
      </c>
      <c r="B849" s="1" t="s">
        <v>1534</v>
      </c>
      <c r="C849" s="1" t="s">
        <v>2187</v>
      </c>
      <c r="D849" s="1" t="s">
        <v>1531</v>
      </c>
      <c r="E849" s="1" t="s">
        <v>85</v>
      </c>
      <c r="F849" s="3">
        <v>44796</v>
      </c>
      <c r="G849" s="1" t="s">
        <v>2319</v>
      </c>
      <c r="H849" s="1">
        <v>943</v>
      </c>
      <c r="I849" s="4">
        <v>1760</v>
      </c>
      <c r="J849" s="1" t="s">
        <v>224</v>
      </c>
      <c r="K849" s="3">
        <v>44796</v>
      </c>
      <c r="L849" s="1" t="s">
        <v>1338</v>
      </c>
      <c r="M849" s="1" t="str">
        <f>TEXT(BRF_Boleto_Notas[[#This Row],[DATA ]],"AAAA")</f>
        <v>2022</v>
      </c>
      <c r="N849" s="1" t="str">
        <f>UPPER(TEXT(BRF_Boleto_Notas[[#This Row],[DATA ]],"MMM"))</f>
        <v>AGO</v>
      </c>
      <c r="O849" s="1" t="str">
        <f>TEXT(BRF_Boleto_Notas[[#This Row],[DATA VENCIMENTO]],"AAAA")</f>
        <v>2022</v>
      </c>
      <c r="P849" s="1" t="str">
        <f>UPPER(TEXT(BRF_Boleto_Notas[[#This Row],[DATA VENCIMENTO]],"MMM"))</f>
        <v>AGO</v>
      </c>
      <c r="Q849" s="1" t="str">
        <f>IFERROR(INDEX(BRF_TIPO_SERV[DESCRIÇAO],MATCH(BRF_Boleto_Notas[[#This Row],[CAT]],BRF_TIPO_SERV[TIPOS DE SERV.],0)),"")</f>
        <v>FRETE EXTRAS</v>
      </c>
      <c r="R849" s="1">
        <f>IFERROR(INDEX(BRF_MÊS_NOTA[NUN_MÊS],MATCH(BRF_Boleto_Notas[[#This Row],[MÊS_VENC]],BRF_MÊS_NOTA[MÊS],0)),"")</f>
        <v>8</v>
      </c>
      <c r="S849" s="1" t="str">
        <f>IF(BRF_Boleto_Notas[[#This Row],[PAGO DIA]]="","",TEXT(BRF_Boleto_Notas[[#This Row],[PAGO DIA]],"AAAA"))</f>
        <v>2022</v>
      </c>
      <c r="T849" s="1" t="str">
        <f>UPPER(TEXT(BRF_Boleto_Notas[[#This Row],[PAGO DIA]],"MMM"))</f>
        <v>AGO</v>
      </c>
    </row>
    <row r="850" spans="1:20" x14ac:dyDescent="0.2">
      <c r="A850" s="3">
        <v>44778</v>
      </c>
      <c r="B850" s="1" t="s">
        <v>1534</v>
      </c>
      <c r="C850" s="1" t="s">
        <v>2191</v>
      </c>
      <c r="D850" s="1" t="s">
        <v>1531</v>
      </c>
      <c r="E850" s="1" t="s">
        <v>85</v>
      </c>
      <c r="F850" s="3">
        <v>44798</v>
      </c>
      <c r="G850" s="1" t="s">
        <v>2320</v>
      </c>
      <c r="H850" s="1">
        <v>944</v>
      </c>
      <c r="I850" s="4">
        <v>1100</v>
      </c>
      <c r="J850" s="1" t="s">
        <v>224</v>
      </c>
      <c r="K850" s="3">
        <v>44798</v>
      </c>
      <c r="L850" s="1" t="s">
        <v>1338</v>
      </c>
      <c r="M850" s="1" t="str">
        <f>TEXT(BRF_Boleto_Notas[[#This Row],[DATA ]],"AAAA")</f>
        <v>2022</v>
      </c>
      <c r="N850" s="1" t="str">
        <f>UPPER(TEXT(BRF_Boleto_Notas[[#This Row],[DATA ]],"MMM"))</f>
        <v>AGO</v>
      </c>
      <c r="O850" s="1" t="str">
        <f>TEXT(BRF_Boleto_Notas[[#This Row],[DATA VENCIMENTO]],"AAAA")</f>
        <v>2022</v>
      </c>
      <c r="P850" s="1" t="str">
        <f>UPPER(TEXT(BRF_Boleto_Notas[[#This Row],[DATA VENCIMENTO]],"MMM"))</f>
        <v>AGO</v>
      </c>
      <c r="Q850" s="1" t="str">
        <f>IFERROR(INDEX(BRF_TIPO_SERV[DESCRIÇAO],MATCH(BRF_Boleto_Notas[[#This Row],[CAT]],BRF_TIPO_SERV[TIPOS DE SERV.],0)),"")</f>
        <v>FRETE EXTRAS</v>
      </c>
      <c r="R850" s="1">
        <f>IFERROR(INDEX(BRF_MÊS_NOTA[NUN_MÊS],MATCH(BRF_Boleto_Notas[[#This Row],[MÊS_VENC]],BRF_MÊS_NOTA[MÊS],0)),"")</f>
        <v>8</v>
      </c>
      <c r="S850" s="1" t="str">
        <f>IF(BRF_Boleto_Notas[[#This Row],[PAGO DIA]]="","",TEXT(BRF_Boleto_Notas[[#This Row],[PAGO DIA]],"AAAA"))</f>
        <v>2022</v>
      </c>
      <c r="T850" s="1" t="str">
        <f>UPPER(TEXT(BRF_Boleto_Notas[[#This Row],[PAGO DIA]],"MMM"))</f>
        <v>AGO</v>
      </c>
    </row>
    <row r="851" spans="1:20" x14ac:dyDescent="0.2">
      <c r="A851" s="3">
        <v>44778</v>
      </c>
      <c r="B851" s="1" t="s">
        <v>1534</v>
      </c>
      <c r="C851" s="1" t="s">
        <v>1696</v>
      </c>
      <c r="D851" s="1" t="s">
        <v>1531</v>
      </c>
      <c r="E851" s="1" t="s">
        <v>85</v>
      </c>
      <c r="F851" s="3">
        <v>44798</v>
      </c>
      <c r="G851" s="1" t="s">
        <v>2321</v>
      </c>
      <c r="H851" s="1">
        <v>945</v>
      </c>
      <c r="I851" s="4">
        <v>400</v>
      </c>
      <c r="J851" s="1" t="s">
        <v>224</v>
      </c>
      <c r="K851" s="3">
        <v>44798</v>
      </c>
      <c r="L851" s="1" t="s">
        <v>1338</v>
      </c>
      <c r="M851" s="1" t="str">
        <f>TEXT(BRF_Boleto_Notas[[#This Row],[DATA ]],"AAAA")</f>
        <v>2022</v>
      </c>
      <c r="N851" s="1" t="str">
        <f>UPPER(TEXT(BRF_Boleto_Notas[[#This Row],[DATA ]],"MMM"))</f>
        <v>AGO</v>
      </c>
      <c r="O851" s="1" t="str">
        <f>TEXT(BRF_Boleto_Notas[[#This Row],[DATA VENCIMENTO]],"AAAA")</f>
        <v>2022</v>
      </c>
      <c r="P851" s="1" t="str">
        <f>UPPER(TEXT(BRF_Boleto_Notas[[#This Row],[DATA VENCIMENTO]],"MMM"))</f>
        <v>AGO</v>
      </c>
      <c r="Q851" s="1" t="str">
        <f>IFERROR(INDEX(BRF_TIPO_SERV[DESCRIÇAO],MATCH(BRF_Boleto_Notas[[#This Row],[CAT]],BRF_TIPO_SERV[TIPOS DE SERV.],0)),"")</f>
        <v>FRETE EXTRAS</v>
      </c>
      <c r="R851" s="1">
        <f>IFERROR(INDEX(BRF_MÊS_NOTA[NUN_MÊS],MATCH(BRF_Boleto_Notas[[#This Row],[MÊS_VENC]],BRF_MÊS_NOTA[MÊS],0)),"")</f>
        <v>8</v>
      </c>
      <c r="S851" s="1" t="str">
        <f>IF(BRF_Boleto_Notas[[#This Row],[PAGO DIA]]="","",TEXT(BRF_Boleto_Notas[[#This Row],[PAGO DIA]],"AAAA"))</f>
        <v>2022</v>
      </c>
      <c r="T851" s="1" t="str">
        <f>UPPER(TEXT(BRF_Boleto_Notas[[#This Row],[PAGO DIA]],"MMM"))</f>
        <v>AGO</v>
      </c>
    </row>
    <row r="852" spans="1:20" x14ac:dyDescent="0.2">
      <c r="A852" s="3">
        <v>44780</v>
      </c>
      <c r="B852" s="1" t="s">
        <v>1534</v>
      </c>
      <c r="C852" s="1" t="s">
        <v>1988</v>
      </c>
      <c r="D852" s="1" t="s">
        <v>1531</v>
      </c>
      <c r="E852" s="1" t="s">
        <v>85</v>
      </c>
      <c r="F852" s="3">
        <v>44802</v>
      </c>
      <c r="G852" s="1" t="s">
        <v>2322</v>
      </c>
      <c r="H852" s="1">
        <v>946</v>
      </c>
      <c r="I852" s="4">
        <v>800</v>
      </c>
      <c r="J852" s="1" t="s">
        <v>224</v>
      </c>
      <c r="K852" s="3">
        <v>44798</v>
      </c>
      <c r="L852" s="1" t="s">
        <v>1338</v>
      </c>
      <c r="M852" s="1" t="str">
        <f>TEXT(BRF_Boleto_Notas[[#This Row],[DATA ]],"AAAA")</f>
        <v>2022</v>
      </c>
      <c r="N852" s="1" t="str">
        <f>UPPER(TEXT(BRF_Boleto_Notas[[#This Row],[DATA ]],"MMM"))</f>
        <v>AGO</v>
      </c>
      <c r="O852" s="1" t="str">
        <f>TEXT(BRF_Boleto_Notas[[#This Row],[DATA VENCIMENTO]],"AAAA")</f>
        <v>2022</v>
      </c>
      <c r="P852" s="1" t="str">
        <f>UPPER(TEXT(BRF_Boleto_Notas[[#This Row],[DATA VENCIMENTO]],"MMM"))</f>
        <v>AGO</v>
      </c>
      <c r="Q852" s="1" t="str">
        <f>IFERROR(INDEX(BRF_TIPO_SERV[DESCRIÇAO],MATCH(BRF_Boleto_Notas[[#This Row],[CAT]],BRF_TIPO_SERV[TIPOS DE SERV.],0)),"")</f>
        <v>FRETE EXTRAS</v>
      </c>
      <c r="R852" s="1">
        <f>IFERROR(INDEX(BRF_MÊS_NOTA[NUN_MÊS],MATCH(BRF_Boleto_Notas[[#This Row],[MÊS_VENC]],BRF_MÊS_NOTA[MÊS],0)),"")</f>
        <v>8</v>
      </c>
      <c r="S852" s="1" t="str">
        <f>IF(BRF_Boleto_Notas[[#This Row],[PAGO DIA]]="","",TEXT(BRF_Boleto_Notas[[#This Row],[PAGO DIA]],"AAAA"))</f>
        <v>2022</v>
      </c>
      <c r="T852" s="1" t="str">
        <f>UPPER(TEXT(BRF_Boleto_Notas[[#This Row],[PAGO DIA]],"MMM"))</f>
        <v>AGO</v>
      </c>
    </row>
    <row r="853" spans="1:20" x14ac:dyDescent="0.2">
      <c r="A853" s="3">
        <v>44780</v>
      </c>
      <c r="B853" s="1" t="s">
        <v>1534</v>
      </c>
      <c r="C853" s="1" t="s">
        <v>1992</v>
      </c>
      <c r="D853" s="1" t="s">
        <v>1531</v>
      </c>
      <c r="E853" s="1" t="s">
        <v>85</v>
      </c>
      <c r="F853" s="3">
        <v>44802</v>
      </c>
      <c r="G853" s="1" t="s">
        <v>2323</v>
      </c>
      <c r="H853" s="1">
        <v>947</v>
      </c>
      <c r="I853" s="4">
        <v>600</v>
      </c>
      <c r="J853" s="1" t="s">
        <v>224</v>
      </c>
      <c r="K853" s="3">
        <v>44798</v>
      </c>
      <c r="L853" s="1" t="s">
        <v>1338</v>
      </c>
      <c r="M853" s="1" t="str">
        <f>TEXT(BRF_Boleto_Notas[[#This Row],[DATA ]],"AAAA")</f>
        <v>2022</v>
      </c>
      <c r="N853" s="1" t="str">
        <f>UPPER(TEXT(BRF_Boleto_Notas[[#This Row],[DATA ]],"MMM"))</f>
        <v>AGO</v>
      </c>
      <c r="O853" s="1" t="str">
        <f>TEXT(BRF_Boleto_Notas[[#This Row],[DATA VENCIMENTO]],"AAAA")</f>
        <v>2022</v>
      </c>
      <c r="P853" s="1" t="str">
        <f>UPPER(TEXT(BRF_Boleto_Notas[[#This Row],[DATA VENCIMENTO]],"MMM"))</f>
        <v>AGO</v>
      </c>
      <c r="Q853" s="1" t="str">
        <f>IFERROR(INDEX(BRF_TIPO_SERV[DESCRIÇAO],MATCH(BRF_Boleto_Notas[[#This Row],[CAT]],BRF_TIPO_SERV[TIPOS DE SERV.],0)),"")</f>
        <v>FRETE EXTRAS</v>
      </c>
      <c r="R853" s="1">
        <f>IFERROR(INDEX(BRF_MÊS_NOTA[NUN_MÊS],MATCH(BRF_Boleto_Notas[[#This Row],[MÊS_VENC]],BRF_MÊS_NOTA[MÊS],0)),"")</f>
        <v>8</v>
      </c>
      <c r="S853" s="1" t="str">
        <f>IF(BRF_Boleto_Notas[[#This Row],[PAGO DIA]]="","",TEXT(BRF_Boleto_Notas[[#This Row],[PAGO DIA]],"AAAA"))</f>
        <v>2022</v>
      </c>
      <c r="T853" s="1" t="str">
        <f>UPPER(TEXT(BRF_Boleto_Notas[[#This Row],[PAGO DIA]],"MMM"))</f>
        <v>AGO</v>
      </c>
    </row>
    <row r="854" spans="1:20" x14ac:dyDescent="0.2">
      <c r="A854" s="3">
        <v>44780</v>
      </c>
      <c r="B854" s="1" t="s">
        <v>1534</v>
      </c>
      <c r="C854" s="1" t="s">
        <v>2187</v>
      </c>
      <c r="D854" s="1" t="s">
        <v>1531</v>
      </c>
      <c r="E854" s="1" t="s">
        <v>85</v>
      </c>
      <c r="F854" s="3">
        <v>44802</v>
      </c>
      <c r="G854" s="1" t="s">
        <v>2324</v>
      </c>
      <c r="H854" s="1">
        <v>948</v>
      </c>
      <c r="I854" s="4">
        <v>1760</v>
      </c>
      <c r="J854" s="1" t="s">
        <v>224</v>
      </c>
      <c r="K854" s="3">
        <v>44798</v>
      </c>
      <c r="L854" s="1" t="s">
        <v>1338</v>
      </c>
      <c r="M854" s="1" t="str">
        <f>TEXT(BRF_Boleto_Notas[[#This Row],[DATA ]],"AAAA")</f>
        <v>2022</v>
      </c>
      <c r="N854" s="1" t="str">
        <f>UPPER(TEXT(BRF_Boleto_Notas[[#This Row],[DATA ]],"MMM"))</f>
        <v>AGO</v>
      </c>
      <c r="O854" s="1" t="str">
        <f>TEXT(BRF_Boleto_Notas[[#This Row],[DATA VENCIMENTO]],"AAAA")</f>
        <v>2022</v>
      </c>
      <c r="P854" s="1" t="str">
        <f>UPPER(TEXT(BRF_Boleto_Notas[[#This Row],[DATA VENCIMENTO]],"MMM"))</f>
        <v>AGO</v>
      </c>
      <c r="Q854" s="1" t="str">
        <f>IFERROR(INDEX(BRF_TIPO_SERV[DESCRIÇAO],MATCH(BRF_Boleto_Notas[[#This Row],[CAT]],BRF_TIPO_SERV[TIPOS DE SERV.],0)),"")</f>
        <v>FRETE EXTRAS</v>
      </c>
      <c r="R854" s="1">
        <f>IFERROR(INDEX(BRF_MÊS_NOTA[NUN_MÊS],MATCH(BRF_Boleto_Notas[[#This Row],[MÊS_VENC]],BRF_MÊS_NOTA[MÊS],0)),"")</f>
        <v>8</v>
      </c>
      <c r="S854" s="1" t="str">
        <f>IF(BRF_Boleto_Notas[[#This Row],[PAGO DIA]]="","",TEXT(BRF_Boleto_Notas[[#This Row],[PAGO DIA]],"AAAA"))</f>
        <v>2022</v>
      </c>
      <c r="T854" s="1" t="str">
        <f>UPPER(TEXT(BRF_Boleto_Notas[[#This Row],[PAGO DIA]],"MMM"))</f>
        <v>AGO</v>
      </c>
    </row>
    <row r="855" spans="1:20" x14ac:dyDescent="0.2">
      <c r="A855" s="3">
        <v>44781</v>
      </c>
      <c r="B855" s="1" t="s">
        <v>1534</v>
      </c>
      <c r="C855" s="1" t="s">
        <v>1680</v>
      </c>
      <c r="D855" s="1" t="s">
        <v>1531</v>
      </c>
      <c r="E855" s="1" t="s">
        <v>85</v>
      </c>
      <c r="F855" s="3">
        <v>44802</v>
      </c>
      <c r="G855" s="1" t="s">
        <v>2325</v>
      </c>
      <c r="H855" s="1">
        <v>949</v>
      </c>
      <c r="I855" s="4">
        <v>1100</v>
      </c>
      <c r="J855" s="1" t="s">
        <v>224</v>
      </c>
      <c r="K855" s="3">
        <v>44802</v>
      </c>
      <c r="L855" s="1" t="s">
        <v>1338</v>
      </c>
      <c r="M855" s="1" t="str">
        <f>TEXT(BRF_Boleto_Notas[[#This Row],[DATA ]],"AAAA")</f>
        <v>2022</v>
      </c>
      <c r="N855" s="1" t="str">
        <f>UPPER(TEXT(BRF_Boleto_Notas[[#This Row],[DATA ]],"MMM"))</f>
        <v>AGO</v>
      </c>
      <c r="O855" s="1" t="str">
        <f>TEXT(BRF_Boleto_Notas[[#This Row],[DATA VENCIMENTO]],"AAAA")</f>
        <v>2022</v>
      </c>
      <c r="P855" s="1" t="str">
        <f>UPPER(TEXT(BRF_Boleto_Notas[[#This Row],[DATA VENCIMENTO]],"MMM"))</f>
        <v>AGO</v>
      </c>
      <c r="Q855" s="1" t="str">
        <f>IFERROR(INDEX(BRF_TIPO_SERV[DESCRIÇAO],MATCH(BRF_Boleto_Notas[[#This Row],[CAT]],BRF_TIPO_SERV[TIPOS DE SERV.],0)),"")</f>
        <v>FRETE EXTRAS</v>
      </c>
      <c r="R855" s="1">
        <f>IFERROR(INDEX(BRF_MÊS_NOTA[NUN_MÊS],MATCH(BRF_Boleto_Notas[[#This Row],[MÊS_VENC]],BRF_MÊS_NOTA[MÊS],0)),"")</f>
        <v>8</v>
      </c>
      <c r="S855" s="1" t="str">
        <f>IF(BRF_Boleto_Notas[[#This Row],[PAGO DIA]]="","",TEXT(BRF_Boleto_Notas[[#This Row],[PAGO DIA]],"AAAA"))</f>
        <v>2022</v>
      </c>
      <c r="T855" s="1" t="str">
        <f>UPPER(TEXT(BRF_Boleto_Notas[[#This Row],[PAGO DIA]],"MMM"))</f>
        <v>AGO</v>
      </c>
    </row>
    <row r="856" spans="1:20" x14ac:dyDescent="0.2">
      <c r="A856" s="3">
        <v>44781</v>
      </c>
      <c r="B856" s="1" t="s">
        <v>1534</v>
      </c>
      <c r="C856" s="1" t="s">
        <v>2326</v>
      </c>
      <c r="D856" s="1" t="s">
        <v>1531</v>
      </c>
      <c r="E856" s="1" t="s">
        <v>85</v>
      </c>
      <c r="F856" s="3">
        <v>44802</v>
      </c>
      <c r="G856" s="1" t="s">
        <v>2327</v>
      </c>
      <c r="H856" s="1">
        <v>950</v>
      </c>
      <c r="I856" s="4">
        <v>660</v>
      </c>
      <c r="J856" s="1" t="s">
        <v>224</v>
      </c>
      <c r="K856" s="3">
        <v>44802</v>
      </c>
      <c r="L856" s="1" t="s">
        <v>1338</v>
      </c>
      <c r="M856" s="1" t="str">
        <f>TEXT(BRF_Boleto_Notas[[#This Row],[DATA ]],"AAAA")</f>
        <v>2022</v>
      </c>
      <c r="N856" s="1" t="str">
        <f>UPPER(TEXT(BRF_Boleto_Notas[[#This Row],[DATA ]],"MMM"))</f>
        <v>AGO</v>
      </c>
      <c r="O856" s="1" t="str">
        <f>TEXT(BRF_Boleto_Notas[[#This Row],[DATA VENCIMENTO]],"AAAA")</f>
        <v>2022</v>
      </c>
      <c r="P856" s="1" t="str">
        <f>UPPER(TEXT(BRF_Boleto_Notas[[#This Row],[DATA VENCIMENTO]],"MMM"))</f>
        <v>AGO</v>
      </c>
      <c r="Q856" s="1" t="str">
        <f>IFERROR(INDEX(BRF_TIPO_SERV[DESCRIÇAO],MATCH(BRF_Boleto_Notas[[#This Row],[CAT]],BRF_TIPO_SERV[TIPOS DE SERV.],0)),"")</f>
        <v>FRETE EXTRAS</v>
      </c>
      <c r="R856" s="1">
        <f>IFERROR(INDEX(BRF_MÊS_NOTA[NUN_MÊS],MATCH(BRF_Boleto_Notas[[#This Row],[MÊS_VENC]],BRF_MÊS_NOTA[MÊS],0)),"")</f>
        <v>8</v>
      </c>
      <c r="S856" s="1" t="str">
        <f>IF(BRF_Boleto_Notas[[#This Row],[PAGO DIA]]="","",TEXT(BRF_Boleto_Notas[[#This Row],[PAGO DIA]],"AAAA"))</f>
        <v>2022</v>
      </c>
      <c r="T856" s="1" t="str">
        <f>UPPER(TEXT(BRF_Boleto_Notas[[#This Row],[PAGO DIA]],"MMM"))</f>
        <v>AGO</v>
      </c>
    </row>
    <row r="857" spans="1:20" x14ac:dyDescent="0.2">
      <c r="A857" s="3">
        <v>44783</v>
      </c>
      <c r="B857" s="1" t="s">
        <v>1534</v>
      </c>
      <c r="C857" s="1" t="s">
        <v>2328</v>
      </c>
      <c r="D857" s="1" t="s">
        <v>1531</v>
      </c>
      <c r="E857" s="1" t="s">
        <v>85</v>
      </c>
      <c r="F857" s="3">
        <v>44803</v>
      </c>
      <c r="G857" s="1" t="s">
        <v>2329</v>
      </c>
      <c r="H857" s="1">
        <v>951</v>
      </c>
      <c r="I857" s="4">
        <v>4900</v>
      </c>
      <c r="J857" s="1" t="s">
        <v>224</v>
      </c>
      <c r="K857" s="3">
        <v>44803</v>
      </c>
      <c r="L857" s="1" t="s">
        <v>1338</v>
      </c>
      <c r="M857" s="1" t="str">
        <f>TEXT(BRF_Boleto_Notas[[#This Row],[DATA ]],"AAAA")</f>
        <v>2022</v>
      </c>
      <c r="N857" s="1" t="str">
        <f>UPPER(TEXT(BRF_Boleto_Notas[[#This Row],[DATA ]],"MMM"))</f>
        <v>AGO</v>
      </c>
      <c r="O857" s="1" t="str">
        <f>TEXT(BRF_Boleto_Notas[[#This Row],[DATA VENCIMENTO]],"AAAA")</f>
        <v>2022</v>
      </c>
      <c r="P857" s="1" t="str">
        <f>UPPER(TEXT(BRF_Boleto_Notas[[#This Row],[DATA VENCIMENTO]],"MMM"))</f>
        <v>AGO</v>
      </c>
      <c r="Q857" s="1" t="str">
        <f>IFERROR(INDEX(BRF_TIPO_SERV[DESCRIÇAO],MATCH(BRF_Boleto_Notas[[#This Row],[CAT]],BRF_TIPO_SERV[TIPOS DE SERV.],0)),"")</f>
        <v>FRETE EXTRAS</v>
      </c>
      <c r="R857" s="1">
        <f>IFERROR(INDEX(BRF_MÊS_NOTA[NUN_MÊS],MATCH(BRF_Boleto_Notas[[#This Row],[MÊS_VENC]],BRF_MÊS_NOTA[MÊS],0)),"")</f>
        <v>8</v>
      </c>
      <c r="S857" s="1" t="str">
        <f>IF(BRF_Boleto_Notas[[#This Row],[PAGO DIA]]="","",TEXT(BRF_Boleto_Notas[[#This Row],[PAGO DIA]],"AAAA"))</f>
        <v>2022</v>
      </c>
      <c r="T857" s="1" t="str">
        <f>UPPER(TEXT(BRF_Boleto_Notas[[#This Row],[PAGO DIA]],"MMM"))</f>
        <v>AGO</v>
      </c>
    </row>
    <row r="858" spans="1:20" x14ac:dyDescent="0.2">
      <c r="A858" s="3">
        <v>44784</v>
      </c>
      <c r="B858" s="1" t="s">
        <v>1534</v>
      </c>
      <c r="C858" s="1" t="s">
        <v>1696</v>
      </c>
      <c r="D858" s="1" t="s">
        <v>1531</v>
      </c>
      <c r="E858" s="1" t="s">
        <v>85</v>
      </c>
      <c r="F858" s="3">
        <v>44804</v>
      </c>
      <c r="G858" s="1" t="s">
        <v>2330</v>
      </c>
      <c r="H858" s="1">
        <v>952</v>
      </c>
      <c r="I858" s="4">
        <v>300</v>
      </c>
      <c r="J858" s="1" t="s">
        <v>224</v>
      </c>
      <c r="K858" s="3">
        <v>44804</v>
      </c>
      <c r="L858" s="1" t="s">
        <v>1338</v>
      </c>
      <c r="M858" s="1" t="str">
        <f>TEXT(BRF_Boleto_Notas[[#This Row],[DATA ]],"AAAA")</f>
        <v>2022</v>
      </c>
      <c r="N858" s="1" t="str">
        <f>UPPER(TEXT(BRF_Boleto_Notas[[#This Row],[DATA ]],"MMM"))</f>
        <v>AGO</v>
      </c>
      <c r="O858" s="1" t="str">
        <f>TEXT(BRF_Boleto_Notas[[#This Row],[DATA VENCIMENTO]],"AAAA")</f>
        <v>2022</v>
      </c>
      <c r="P858" s="1" t="str">
        <f>UPPER(TEXT(BRF_Boleto_Notas[[#This Row],[DATA VENCIMENTO]],"MMM"))</f>
        <v>AGO</v>
      </c>
      <c r="Q858" s="1" t="str">
        <f>IFERROR(INDEX(BRF_TIPO_SERV[DESCRIÇAO],MATCH(BRF_Boleto_Notas[[#This Row],[CAT]],BRF_TIPO_SERV[TIPOS DE SERV.],0)),"")</f>
        <v>FRETE EXTRAS</v>
      </c>
      <c r="R858" s="1">
        <f>IFERROR(INDEX(BRF_MÊS_NOTA[NUN_MÊS],MATCH(BRF_Boleto_Notas[[#This Row],[MÊS_VENC]],BRF_MÊS_NOTA[MÊS],0)),"")</f>
        <v>8</v>
      </c>
      <c r="S858" s="1" t="str">
        <f>IF(BRF_Boleto_Notas[[#This Row],[PAGO DIA]]="","",TEXT(BRF_Boleto_Notas[[#This Row],[PAGO DIA]],"AAAA"))</f>
        <v>2022</v>
      </c>
      <c r="T858" s="1" t="str">
        <f>UPPER(TEXT(BRF_Boleto_Notas[[#This Row],[PAGO DIA]],"MMM"))</f>
        <v>AGO</v>
      </c>
    </row>
    <row r="859" spans="1:20" x14ac:dyDescent="0.2">
      <c r="A859" s="3">
        <v>44784</v>
      </c>
      <c r="B859" s="1" t="s">
        <v>1534</v>
      </c>
      <c r="C859" s="1" t="s">
        <v>2242</v>
      </c>
      <c r="D859" s="1" t="s">
        <v>1531</v>
      </c>
      <c r="E859" s="1" t="s">
        <v>85</v>
      </c>
      <c r="F859" s="3">
        <v>44804</v>
      </c>
      <c r="G859" s="1" t="s">
        <v>2331</v>
      </c>
      <c r="H859" s="1">
        <v>953</v>
      </c>
      <c r="I859" s="4">
        <v>1760</v>
      </c>
      <c r="J859" s="1" t="s">
        <v>224</v>
      </c>
      <c r="K859" s="3">
        <v>44804</v>
      </c>
      <c r="L859" s="1" t="s">
        <v>1338</v>
      </c>
      <c r="M859" s="1" t="str">
        <f>TEXT(BRF_Boleto_Notas[[#This Row],[DATA ]],"AAAA")</f>
        <v>2022</v>
      </c>
      <c r="N859" s="1" t="str">
        <f>UPPER(TEXT(BRF_Boleto_Notas[[#This Row],[DATA ]],"MMM"))</f>
        <v>AGO</v>
      </c>
      <c r="O859" s="1" t="str">
        <f>TEXT(BRF_Boleto_Notas[[#This Row],[DATA VENCIMENTO]],"AAAA")</f>
        <v>2022</v>
      </c>
      <c r="P859" s="1" t="str">
        <f>UPPER(TEXT(BRF_Boleto_Notas[[#This Row],[DATA VENCIMENTO]],"MMM"))</f>
        <v>AGO</v>
      </c>
      <c r="Q859" s="1" t="str">
        <f>IFERROR(INDEX(BRF_TIPO_SERV[DESCRIÇAO],MATCH(BRF_Boleto_Notas[[#This Row],[CAT]],BRF_TIPO_SERV[TIPOS DE SERV.],0)),"")</f>
        <v>FRETE EXTRAS</v>
      </c>
      <c r="R859" s="1">
        <f>IFERROR(INDEX(BRF_MÊS_NOTA[NUN_MÊS],MATCH(BRF_Boleto_Notas[[#This Row],[MÊS_VENC]],BRF_MÊS_NOTA[MÊS],0)),"")</f>
        <v>8</v>
      </c>
      <c r="S859" s="1" t="str">
        <f>IF(BRF_Boleto_Notas[[#This Row],[PAGO DIA]]="","",TEXT(BRF_Boleto_Notas[[#This Row],[PAGO DIA]],"AAAA"))</f>
        <v>2022</v>
      </c>
      <c r="T859" s="1" t="str">
        <f>UPPER(TEXT(BRF_Boleto_Notas[[#This Row],[PAGO DIA]],"MMM"))</f>
        <v>AGO</v>
      </c>
    </row>
    <row r="860" spans="1:20" x14ac:dyDescent="0.2">
      <c r="A860" s="3">
        <v>44784</v>
      </c>
      <c r="B860" s="1" t="s">
        <v>1534</v>
      </c>
      <c r="C860" s="1" t="s">
        <v>2207</v>
      </c>
      <c r="D860" s="1" t="s">
        <v>1531</v>
      </c>
      <c r="E860" s="1" t="s">
        <v>85</v>
      </c>
      <c r="F860" s="3">
        <v>44804</v>
      </c>
      <c r="G860" s="1" t="s">
        <v>2332</v>
      </c>
      <c r="H860" s="1">
        <v>954</v>
      </c>
      <c r="I860" s="4">
        <v>1980</v>
      </c>
      <c r="J860" s="1" t="s">
        <v>224</v>
      </c>
      <c r="K860" s="3">
        <v>44804</v>
      </c>
      <c r="L860" s="1" t="s">
        <v>1338</v>
      </c>
      <c r="M860" s="1" t="str">
        <f>TEXT(BRF_Boleto_Notas[[#This Row],[DATA ]],"AAAA")</f>
        <v>2022</v>
      </c>
      <c r="N860" s="1" t="str">
        <f>UPPER(TEXT(BRF_Boleto_Notas[[#This Row],[DATA ]],"MMM"))</f>
        <v>AGO</v>
      </c>
      <c r="O860" s="1" t="str">
        <f>TEXT(BRF_Boleto_Notas[[#This Row],[DATA VENCIMENTO]],"AAAA")</f>
        <v>2022</v>
      </c>
      <c r="P860" s="1" t="str">
        <f>UPPER(TEXT(BRF_Boleto_Notas[[#This Row],[DATA VENCIMENTO]],"MMM"))</f>
        <v>AGO</v>
      </c>
      <c r="Q860" s="1" t="str">
        <f>IFERROR(INDEX(BRF_TIPO_SERV[DESCRIÇAO],MATCH(BRF_Boleto_Notas[[#This Row],[CAT]],BRF_TIPO_SERV[TIPOS DE SERV.],0)),"")</f>
        <v>FRETE EXTRAS</v>
      </c>
      <c r="R860" s="1">
        <f>IFERROR(INDEX(BRF_MÊS_NOTA[NUN_MÊS],MATCH(BRF_Boleto_Notas[[#This Row],[MÊS_VENC]],BRF_MÊS_NOTA[MÊS],0)),"")</f>
        <v>8</v>
      </c>
      <c r="S860" s="1" t="str">
        <f>IF(BRF_Boleto_Notas[[#This Row],[PAGO DIA]]="","",TEXT(BRF_Boleto_Notas[[#This Row],[PAGO DIA]],"AAAA"))</f>
        <v>2022</v>
      </c>
      <c r="T860" s="1" t="str">
        <f>UPPER(TEXT(BRF_Boleto_Notas[[#This Row],[PAGO DIA]],"MMM"))</f>
        <v>AGO</v>
      </c>
    </row>
    <row r="861" spans="1:20" x14ac:dyDescent="0.2">
      <c r="A861" s="3">
        <v>44784</v>
      </c>
      <c r="B861" s="1" t="s">
        <v>1534</v>
      </c>
      <c r="C861" s="1" t="s">
        <v>2242</v>
      </c>
      <c r="D861" s="1" t="s">
        <v>1531</v>
      </c>
      <c r="E861" s="1" t="s">
        <v>85</v>
      </c>
      <c r="F861" s="3">
        <v>44804</v>
      </c>
      <c r="G861" s="1" t="s">
        <v>2333</v>
      </c>
      <c r="H861" s="1">
        <v>955</v>
      </c>
      <c r="I861" s="4">
        <v>1760</v>
      </c>
      <c r="J861" s="1" t="s">
        <v>224</v>
      </c>
      <c r="K861" s="3">
        <v>44804</v>
      </c>
      <c r="L861" s="1" t="s">
        <v>1338</v>
      </c>
      <c r="M861" s="1" t="str">
        <f>TEXT(BRF_Boleto_Notas[[#This Row],[DATA ]],"AAAA")</f>
        <v>2022</v>
      </c>
      <c r="N861" s="1" t="str">
        <f>UPPER(TEXT(BRF_Boleto_Notas[[#This Row],[DATA ]],"MMM"))</f>
        <v>AGO</v>
      </c>
      <c r="O861" s="1" t="str">
        <f>TEXT(BRF_Boleto_Notas[[#This Row],[DATA VENCIMENTO]],"AAAA")</f>
        <v>2022</v>
      </c>
      <c r="P861" s="1" t="str">
        <f>UPPER(TEXT(BRF_Boleto_Notas[[#This Row],[DATA VENCIMENTO]],"MMM"))</f>
        <v>AGO</v>
      </c>
      <c r="Q861" s="1" t="str">
        <f>IFERROR(INDEX(BRF_TIPO_SERV[DESCRIÇAO],MATCH(BRF_Boleto_Notas[[#This Row],[CAT]],BRF_TIPO_SERV[TIPOS DE SERV.],0)),"")</f>
        <v>FRETE EXTRAS</v>
      </c>
      <c r="R861" s="1">
        <f>IFERROR(INDEX(BRF_MÊS_NOTA[NUN_MÊS],MATCH(BRF_Boleto_Notas[[#This Row],[MÊS_VENC]],BRF_MÊS_NOTA[MÊS],0)),"")</f>
        <v>8</v>
      </c>
      <c r="S861" s="1" t="str">
        <f>IF(BRF_Boleto_Notas[[#This Row],[PAGO DIA]]="","",TEXT(BRF_Boleto_Notas[[#This Row],[PAGO DIA]],"AAAA"))</f>
        <v>2022</v>
      </c>
      <c r="T861" s="1" t="str">
        <f>UPPER(TEXT(BRF_Boleto_Notas[[#This Row],[PAGO DIA]],"MMM"))</f>
        <v>AGO</v>
      </c>
    </row>
    <row r="862" spans="1:20" x14ac:dyDescent="0.2">
      <c r="A862" s="3">
        <v>44784</v>
      </c>
      <c r="B862" s="1" t="s">
        <v>1534</v>
      </c>
      <c r="C862" s="1" t="s">
        <v>2160</v>
      </c>
      <c r="D862" s="1" t="s">
        <v>1531</v>
      </c>
      <c r="E862" s="1" t="s">
        <v>85</v>
      </c>
      <c r="F862" s="3">
        <v>44804</v>
      </c>
      <c r="G862" s="1" t="s">
        <v>2334</v>
      </c>
      <c r="H862" s="1">
        <v>956</v>
      </c>
      <c r="I862" s="4">
        <v>1100</v>
      </c>
      <c r="J862" s="1" t="s">
        <v>224</v>
      </c>
      <c r="K862" s="3">
        <v>44804</v>
      </c>
      <c r="L862" s="1" t="s">
        <v>1338</v>
      </c>
      <c r="M862" s="1" t="str">
        <f>TEXT(BRF_Boleto_Notas[[#This Row],[DATA ]],"AAAA")</f>
        <v>2022</v>
      </c>
      <c r="N862" s="1" t="str">
        <f>UPPER(TEXT(BRF_Boleto_Notas[[#This Row],[DATA ]],"MMM"))</f>
        <v>AGO</v>
      </c>
      <c r="O862" s="1" t="str">
        <f>TEXT(BRF_Boleto_Notas[[#This Row],[DATA VENCIMENTO]],"AAAA")</f>
        <v>2022</v>
      </c>
      <c r="P862" s="1" t="str">
        <f>UPPER(TEXT(BRF_Boleto_Notas[[#This Row],[DATA VENCIMENTO]],"MMM"))</f>
        <v>AGO</v>
      </c>
      <c r="Q862" s="1" t="str">
        <f>IFERROR(INDEX(BRF_TIPO_SERV[DESCRIÇAO],MATCH(BRF_Boleto_Notas[[#This Row],[CAT]],BRF_TIPO_SERV[TIPOS DE SERV.],0)),"")</f>
        <v>FRETE EXTRAS</v>
      </c>
      <c r="R862" s="1">
        <f>IFERROR(INDEX(BRF_MÊS_NOTA[NUN_MÊS],MATCH(BRF_Boleto_Notas[[#This Row],[MÊS_VENC]],BRF_MÊS_NOTA[MÊS],0)),"")</f>
        <v>8</v>
      </c>
      <c r="S862" s="1" t="str">
        <f>IF(BRF_Boleto_Notas[[#This Row],[PAGO DIA]]="","",TEXT(BRF_Boleto_Notas[[#This Row],[PAGO DIA]],"AAAA"))</f>
        <v>2022</v>
      </c>
      <c r="T862" s="1" t="str">
        <f>UPPER(TEXT(BRF_Boleto_Notas[[#This Row],[PAGO DIA]],"MMM"))</f>
        <v>AGO</v>
      </c>
    </row>
    <row r="863" spans="1:20" x14ac:dyDescent="0.2">
      <c r="A863" s="3">
        <v>44784</v>
      </c>
      <c r="B863" s="1" t="s">
        <v>1534</v>
      </c>
      <c r="C863" s="1" t="s">
        <v>2242</v>
      </c>
      <c r="D863" s="1" t="s">
        <v>1531</v>
      </c>
      <c r="E863" s="1" t="s">
        <v>85</v>
      </c>
      <c r="F863" s="3">
        <v>44804</v>
      </c>
      <c r="G863" s="1" t="s">
        <v>2335</v>
      </c>
      <c r="H863" s="1">
        <v>957</v>
      </c>
      <c r="I863" s="4">
        <v>1760</v>
      </c>
      <c r="J863" s="1" t="s">
        <v>224</v>
      </c>
      <c r="K863" s="3">
        <v>44804</v>
      </c>
      <c r="L863" s="1" t="s">
        <v>1338</v>
      </c>
      <c r="M863" s="1" t="str">
        <f>TEXT(BRF_Boleto_Notas[[#This Row],[DATA ]],"AAAA")</f>
        <v>2022</v>
      </c>
      <c r="N863" s="1" t="str">
        <f>UPPER(TEXT(BRF_Boleto_Notas[[#This Row],[DATA ]],"MMM"))</f>
        <v>AGO</v>
      </c>
      <c r="O863" s="1" t="str">
        <f>TEXT(BRF_Boleto_Notas[[#This Row],[DATA VENCIMENTO]],"AAAA")</f>
        <v>2022</v>
      </c>
      <c r="P863" s="1" t="str">
        <f>UPPER(TEXT(BRF_Boleto_Notas[[#This Row],[DATA VENCIMENTO]],"MMM"))</f>
        <v>AGO</v>
      </c>
      <c r="Q863" s="1" t="str">
        <f>IFERROR(INDEX(BRF_TIPO_SERV[DESCRIÇAO],MATCH(BRF_Boleto_Notas[[#This Row],[CAT]],BRF_TIPO_SERV[TIPOS DE SERV.],0)),"")</f>
        <v>FRETE EXTRAS</v>
      </c>
      <c r="R863" s="1">
        <f>IFERROR(INDEX(BRF_MÊS_NOTA[NUN_MÊS],MATCH(BRF_Boleto_Notas[[#This Row],[MÊS_VENC]],BRF_MÊS_NOTA[MÊS],0)),"")</f>
        <v>8</v>
      </c>
      <c r="S863" s="1" t="str">
        <f>IF(BRF_Boleto_Notas[[#This Row],[PAGO DIA]]="","",TEXT(BRF_Boleto_Notas[[#This Row],[PAGO DIA]],"AAAA"))</f>
        <v>2022</v>
      </c>
      <c r="T863" s="1" t="str">
        <f>UPPER(TEXT(BRF_Boleto_Notas[[#This Row],[PAGO DIA]],"MMM"))</f>
        <v>AGO</v>
      </c>
    </row>
    <row r="864" spans="1:20" x14ac:dyDescent="0.2">
      <c r="A864" s="3">
        <v>44785</v>
      </c>
      <c r="B864" s="1" t="s">
        <v>1534</v>
      </c>
      <c r="C864" s="1" t="s">
        <v>2336</v>
      </c>
      <c r="D864" s="1" t="s">
        <v>1531</v>
      </c>
      <c r="E864" s="1" t="s">
        <v>85</v>
      </c>
      <c r="F864" s="3">
        <v>44805</v>
      </c>
      <c r="G864" s="1" t="s">
        <v>2337</v>
      </c>
      <c r="H864" s="1">
        <v>958</v>
      </c>
      <c r="I864" s="4">
        <v>880</v>
      </c>
      <c r="J864" s="1" t="s">
        <v>224</v>
      </c>
      <c r="K864" s="3">
        <v>44805</v>
      </c>
      <c r="L864" s="1" t="s">
        <v>1338</v>
      </c>
      <c r="M864" s="1" t="str">
        <f>TEXT(BRF_Boleto_Notas[[#This Row],[DATA ]],"AAAA")</f>
        <v>2022</v>
      </c>
      <c r="N864" s="1" t="str">
        <f>UPPER(TEXT(BRF_Boleto_Notas[[#This Row],[DATA ]],"MMM"))</f>
        <v>AGO</v>
      </c>
      <c r="O864" s="1" t="str">
        <f>TEXT(BRF_Boleto_Notas[[#This Row],[DATA VENCIMENTO]],"AAAA")</f>
        <v>2022</v>
      </c>
      <c r="P864" s="1" t="str">
        <f>UPPER(TEXT(BRF_Boleto_Notas[[#This Row],[DATA VENCIMENTO]],"MMM"))</f>
        <v>SET</v>
      </c>
      <c r="Q864" s="1" t="str">
        <f>IFERROR(INDEX(BRF_TIPO_SERV[DESCRIÇAO],MATCH(BRF_Boleto_Notas[[#This Row],[CAT]],BRF_TIPO_SERV[TIPOS DE SERV.],0)),"")</f>
        <v>FRETE EXTRAS</v>
      </c>
      <c r="R864" s="1">
        <f>IFERROR(INDEX(BRF_MÊS_NOTA[NUN_MÊS],MATCH(BRF_Boleto_Notas[[#This Row],[MÊS_VENC]],BRF_MÊS_NOTA[MÊS],0)),"")</f>
        <v>9</v>
      </c>
      <c r="S864" s="1" t="str">
        <f>IF(BRF_Boleto_Notas[[#This Row],[PAGO DIA]]="","",TEXT(BRF_Boleto_Notas[[#This Row],[PAGO DIA]],"AAAA"))</f>
        <v>2022</v>
      </c>
      <c r="T864" s="1" t="str">
        <f>UPPER(TEXT(BRF_Boleto_Notas[[#This Row],[PAGO DIA]],"MMM"))</f>
        <v>SET</v>
      </c>
    </row>
    <row r="865" spans="1:20" x14ac:dyDescent="0.2">
      <c r="A865" s="3">
        <v>44785</v>
      </c>
      <c r="B865" s="1" t="s">
        <v>1534</v>
      </c>
      <c r="C865" s="1" t="s">
        <v>2191</v>
      </c>
      <c r="D865" s="1" t="s">
        <v>1531</v>
      </c>
      <c r="E865" s="1" t="s">
        <v>85</v>
      </c>
      <c r="F865" s="3">
        <v>44805</v>
      </c>
      <c r="G865" s="1" t="s">
        <v>2338</v>
      </c>
      <c r="H865" s="1">
        <v>959</v>
      </c>
      <c r="I865" s="4">
        <v>1100</v>
      </c>
      <c r="J865" s="1" t="s">
        <v>224</v>
      </c>
      <c r="K865" s="3">
        <v>44805</v>
      </c>
      <c r="L865" s="1" t="s">
        <v>1338</v>
      </c>
      <c r="M865" s="1" t="str">
        <f>TEXT(BRF_Boleto_Notas[[#This Row],[DATA ]],"AAAA")</f>
        <v>2022</v>
      </c>
      <c r="N865" s="1" t="str">
        <f>UPPER(TEXT(BRF_Boleto_Notas[[#This Row],[DATA ]],"MMM"))</f>
        <v>AGO</v>
      </c>
      <c r="O865" s="1" t="str">
        <f>TEXT(BRF_Boleto_Notas[[#This Row],[DATA VENCIMENTO]],"AAAA")</f>
        <v>2022</v>
      </c>
      <c r="P865" s="1" t="str">
        <f>UPPER(TEXT(BRF_Boleto_Notas[[#This Row],[DATA VENCIMENTO]],"MMM"))</f>
        <v>SET</v>
      </c>
      <c r="Q865" s="1" t="str">
        <f>IFERROR(INDEX(BRF_TIPO_SERV[DESCRIÇAO],MATCH(BRF_Boleto_Notas[[#This Row],[CAT]],BRF_TIPO_SERV[TIPOS DE SERV.],0)),"")</f>
        <v>FRETE EXTRAS</v>
      </c>
      <c r="R865" s="1">
        <f>IFERROR(INDEX(BRF_MÊS_NOTA[NUN_MÊS],MATCH(BRF_Boleto_Notas[[#This Row],[MÊS_VENC]],BRF_MÊS_NOTA[MÊS],0)),"")</f>
        <v>9</v>
      </c>
      <c r="S865" s="1" t="str">
        <f>IF(BRF_Boleto_Notas[[#This Row],[PAGO DIA]]="","",TEXT(BRF_Boleto_Notas[[#This Row],[PAGO DIA]],"AAAA"))</f>
        <v>2022</v>
      </c>
      <c r="T865" s="1" t="str">
        <f>UPPER(TEXT(BRF_Boleto_Notas[[#This Row],[PAGO DIA]],"MMM"))</f>
        <v>SET</v>
      </c>
    </row>
    <row r="866" spans="1:20" x14ac:dyDescent="0.2">
      <c r="A866" s="3">
        <v>44785</v>
      </c>
      <c r="B866" s="1" t="s">
        <v>1534</v>
      </c>
      <c r="C866" s="1" t="s">
        <v>2336</v>
      </c>
      <c r="D866" s="1" t="s">
        <v>1531</v>
      </c>
      <c r="E866" s="1" t="s">
        <v>85</v>
      </c>
      <c r="F866" s="3">
        <v>44805</v>
      </c>
      <c r="G866" s="1" t="s">
        <v>2339</v>
      </c>
      <c r="H866" s="1">
        <v>960</v>
      </c>
      <c r="I866" s="4">
        <v>880</v>
      </c>
      <c r="J866" s="1" t="s">
        <v>224</v>
      </c>
      <c r="K866" s="3">
        <v>44805</v>
      </c>
      <c r="L866" s="1" t="s">
        <v>1338</v>
      </c>
      <c r="M866" s="1" t="str">
        <f>TEXT(BRF_Boleto_Notas[[#This Row],[DATA ]],"AAAA")</f>
        <v>2022</v>
      </c>
      <c r="N866" s="1" t="str">
        <f>UPPER(TEXT(BRF_Boleto_Notas[[#This Row],[DATA ]],"MMM"))</f>
        <v>AGO</v>
      </c>
      <c r="O866" s="1" t="str">
        <f>TEXT(BRF_Boleto_Notas[[#This Row],[DATA VENCIMENTO]],"AAAA")</f>
        <v>2022</v>
      </c>
      <c r="P866" s="1" t="str">
        <f>UPPER(TEXT(BRF_Boleto_Notas[[#This Row],[DATA VENCIMENTO]],"MMM"))</f>
        <v>SET</v>
      </c>
      <c r="Q866" s="1" t="str">
        <f>IFERROR(INDEX(BRF_TIPO_SERV[DESCRIÇAO],MATCH(BRF_Boleto_Notas[[#This Row],[CAT]],BRF_TIPO_SERV[TIPOS DE SERV.],0)),"")</f>
        <v>FRETE EXTRAS</v>
      </c>
      <c r="R866" s="1">
        <f>IFERROR(INDEX(BRF_MÊS_NOTA[NUN_MÊS],MATCH(BRF_Boleto_Notas[[#This Row],[MÊS_VENC]],BRF_MÊS_NOTA[MÊS],0)),"")</f>
        <v>9</v>
      </c>
      <c r="S866" s="1" t="str">
        <f>IF(BRF_Boleto_Notas[[#This Row],[PAGO DIA]]="","",TEXT(BRF_Boleto_Notas[[#This Row],[PAGO DIA]],"AAAA"))</f>
        <v>2022</v>
      </c>
      <c r="T866" s="1" t="str">
        <f>UPPER(TEXT(BRF_Boleto_Notas[[#This Row],[PAGO DIA]],"MMM"))</f>
        <v>SET</v>
      </c>
    </row>
    <row r="867" spans="1:20" x14ac:dyDescent="0.2">
      <c r="A867" s="3">
        <v>44785</v>
      </c>
      <c r="B867" s="1" t="s">
        <v>1534</v>
      </c>
      <c r="C867" s="1" t="s">
        <v>2142</v>
      </c>
      <c r="D867" s="1" t="s">
        <v>1531</v>
      </c>
      <c r="E867" s="1" t="s">
        <v>85</v>
      </c>
      <c r="F867" s="3">
        <v>44805</v>
      </c>
      <c r="G867" s="1" t="s">
        <v>2340</v>
      </c>
      <c r="H867" s="1">
        <v>961</v>
      </c>
      <c r="I867" s="4">
        <v>1320</v>
      </c>
      <c r="J867" s="1" t="s">
        <v>224</v>
      </c>
      <c r="K867" s="3">
        <v>44805</v>
      </c>
      <c r="L867" s="1" t="s">
        <v>1338</v>
      </c>
      <c r="M867" s="1" t="str">
        <f>TEXT(BRF_Boleto_Notas[[#This Row],[DATA ]],"AAAA")</f>
        <v>2022</v>
      </c>
      <c r="N867" s="1" t="str">
        <f>UPPER(TEXT(BRF_Boleto_Notas[[#This Row],[DATA ]],"MMM"))</f>
        <v>AGO</v>
      </c>
      <c r="O867" s="1" t="str">
        <f>TEXT(BRF_Boleto_Notas[[#This Row],[DATA VENCIMENTO]],"AAAA")</f>
        <v>2022</v>
      </c>
      <c r="P867" s="1" t="str">
        <f>UPPER(TEXT(BRF_Boleto_Notas[[#This Row],[DATA VENCIMENTO]],"MMM"))</f>
        <v>SET</v>
      </c>
      <c r="Q867" s="1" t="str">
        <f>IFERROR(INDEX(BRF_TIPO_SERV[DESCRIÇAO],MATCH(BRF_Boleto_Notas[[#This Row],[CAT]],BRF_TIPO_SERV[TIPOS DE SERV.],0)),"")</f>
        <v>FRETE EXTRAS</v>
      </c>
      <c r="R867" s="1">
        <f>IFERROR(INDEX(BRF_MÊS_NOTA[NUN_MÊS],MATCH(BRF_Boleto_Notas[[#This Row],[MÊS_VENC]],BRF_MÊS_NOTA[MÊS],0)),"")</f>
        <v>9</v>
      </c>
      <c r="S867" s="1" t="str">
        <f>IF(BRF_Boleto_Notas[[#This Row],[PAGO DIA]]="","",TEXT(BRF_Boleto_Notas[[#This Row],[PAGO DIA]],"AAAA"))</f>
        <v>2022</v>
      </c>
      <c r="T867" s="1" t="str">
        <f>UPPER(TEXT(BRF_Boleto_Notas[[#This Row],[PAGO DIA]],"MMM"))</f>
        <v>SET</v>
      </c>
    </row>
    <row r="868" spans="1:20" x14ac:dyDescent="0.2">
      <c r="A868" s="3">
        <v>44796</v>
      </c>
      <c r="B868" s="1" t="s">
        <v>1547</v>
      </c>
      <c r="C868" s="1" t="s">
        <v>1548</v>
      </c>
      <c r="D868" s="1" t="s">
        <v>1531</v>
      </c>
      <c r="E868" s="1" t="s">
        <v>1543</v>
      </c>
      <c r="F868" s="3">
        <v>44805</v>
      </c>
      <c r="G868" s="1">
        <v>420</v>
      </c>
      <c r="H868" s="1">
        <v>979</v>
      </c>
      <c r="I868" s="4">
        <v>5000</v>
      </c>
      <c r="J868" s="1" t="s">
        <v>224</v>
      </c>
      <c r="K868" s="3">
        <v>44810</v>
      </c>
      <c r="L868" s="1" t="s">
        <v>1338</v>
      </c>
      <c r="M868" s="1" t="str">
        <f>TEXT(BRF_Boleto_Notas[[#This Row],[DATA ]],"AAAA")</f>
        <v>2022</v>
      </c>
      <c r="N868" s="1" t="str">
        <f>UPPER(TEXT(BRF_Boleto_Notas[[#This Row],[DATA ]],"MMM"))</f>
        <v>AGO</v>
      </c>
      <c r="O868" s="1" t="str">
        <f>TEXT(BRF_Boleto_Notas[[#This Row],[DATA VENCIMENTO]],"AAAA")</f>
        <v>2022</v>
      </c>
      <c r="P868" s="1" t="str">
        <f>UPPER(TEXT(BRF_Boleto_Notas[[#This Row],[DATA VENCIMENTO]],"MMM"))</f>
        <v>SET</v>
      </c>
      <c r="Q868" s="1" t="str">
        <f>IFERROR(INDEX(BRF_TIPO_SERV[DESCRIÇAO],MATCH(BRF_Boleto_Notas[[#This Row],[CAT]],BRF_TIPO_SERV[TIPOS DE SERV.],0)),"")</f>
        <v>HABIBS</v>
      </c>
      <c r="R868" s="1">
        <f>IFERROR(INDEX(BRF_MÊS_NOTA[NUN_MÊS],MATCH(BRF_Boleto_Notas[[#This Row],[MÊS_VENC]],BRF_MÊS_NOTA[MÊS],0)),"")</f>
        <v>9</v>
      </c>
      <c r="S868" s="1" t="str">
        <f>IF(BRF_Boleto_Notas[[#This Row],[PAGO DIA]]="","",TEXT(BRF_Boleto_Notas[[#This Row],[PAGO DIA]],"AAAA"))</f>
        <v>2022</v>
      </c>
      <c r="T868" s="1" t="str">
        <f>UPPER(TEXT(BRF_Boleto_Notas[[#This Row],[PAGO DIA]],"MMM"))</f>
        <v>SET</v>
      </c>
    </row>
    <row r="869" spans="1:20" x14ac:dyDescent="0.2">
      <c r="A869" s="3">
        <v>44796</v>
      </c>
      <c r="B869" s="1" t="s">
        <v>1547</v>
      </c>
      <c r="C869" s="1" t="s">
        <v>3319</v>
      </c>
      <c r="D869" s="1" t="s">
        <v>1531</v>
      </c>
      <c r="E869" s="1" t="s">
        <v>1550</v>
      </c>
      <c r="F869" s="3">
        <v>44805</v>
      </c>
      <c r="G869" s="1">
        <v>421</v>
      </c>
      <c r="H869" s="1">
        <v>980</v>
      </c>
      <c r="I869" s="4">
        <v>6000</v>
      </c>
      <c r="J869" s="1" t="s">
        <v>224</v>
      </c>
      <c r="K869" s="3">
        <v>44805</v>
      </c>
      <c r="L869" s="1" t="s">
        <v>1338</v>
      </c>
      <c r="M869" s="1" t="str">
        <f>TEXT(BRF_Boleto_Notas[[#This Row],[DATA ]],"AAAA")</f>
        <v>2022</v>
      </c>
      <c r="N869" s="1" t="str">
        <f>UPPER(TEXT(BRF_Boleto_Notas[[#This Row],[DATA ]],"MMM"))</f>
        <v>AGO</v>
      </c>
      <c r="O869" s="1" t="str">
        <f>TEXT(BRF_Boleto_Notas[[#This Row],[DATA VENCIMENTO]],"AAAA")</f>
        <v>2022</v>
      </c>
      <c r="P869" s="1" t="str">
        <f>UPPER(TEXT(BRF_Boleto_Notas[[#This Row],[DATA VENCIMENTO]],"MMM"))</f>
        <v>SET</v>
      </c>
      <c r="Q869" s="1" t="str">
        <f>IFERROR(INDEX(BRF_TIPO_SERV[DESCRIÇAO],MATCH(BRF_Boleto_Notas[[#This Row],[CAT]],BRF_TIPO_SERV[TIPOS DE SERV.],0)),"")</f>
        <v>HABIBS</v>
      </c>
      <c r="R869" s="1">
        <f>IFERROR(INDEX(BRF_MÊS_NOTA[NUN_MÊS],MATCH(BRF_Boleto_Notas[[#This Row],[MÊS_VENC]],BRF_MÊS_NOTA[MÊS],0)),"")</f>
        <v>9</v>
      </c>
      <c r="S869" s="1" t="str">
        <f>IF(BRF_Boleto_Notas[[#This Row],[PAGO DIA]]="","",TEXT(BRF_Boleto_Notas[[#This Row],[PAGO DIA]],"AAAA"))</f>
        <v>2022</v>
      </c>
      <c r="T869" s="1" t="str">
        <f>UPPER(TEXT(BRF_Boleto_Notas[[#This Row],[PAGO DIA]],"MMM"))</f>
        <v>SET</v>
      </c>
    </row>
    <row r="870" spans="1:20" x14ac:dyDescent="0.2">
      <c r="A870" s="3">
        <v>44796</v>
      </c>
      <c r="B870" s="1" t="s">
        <v>1547</v>
      </c>
      <c r="C870" s="1" t="s">
        <v>1551</v>
      </c>
      <c r="D870" s="1" t="s">
        <v>1531</v>
      </c>
      <c r="E870" s="1" t="s">
        <v>1552</v>
      </c>
      <c r="F870" s="3">
        <v>44805</v>
      </c>
      <c r="G870" s="1">
        <v>422</v>
      </c>
      <c r="H870" s="1">
        <v>981</v>
      </c>
      <c r="I870" s="4">
        <v>5000</v>
      </c>
      <c r="J870" s="1" t="s">
        <v>224</v>
      </c>
      <c r="K870" s="3">
        <v>44805</v>
      </c>
      <c r="L870" s="1" t="s">
        <v>1338</v>
      </c>
      <c r="M870" s="1" t="str">
        <f>TEXT(BRF_Boleto_Notas[[#This Row],[DATA ]],"AAAA")</f>
        <v>2022</v>
      </c>
      <c r="N870" s="1" t="str">
        <f>UPPER(TEXT(BRF_Boleto_Notas[[#This Row],[DATA ]],"MMM"))</f>
        <v>AGO</v>
      </c>
      <c r="O870" s="1" t="str">
        <f>TEXT(BRF_Boleto_Notas[[#This Row],[DATA VENCIMENTO]],"AAAA")</f>
        <v>2022</v>
      </c>
      <c r="P870" s="1" t="str">
        <f>UPPER(TEXT(BRF_Boleto_Notas[[#This Row],[DATA VENCIMENTO]],"MMM"))</f>
        <v>SET</v>
      </c>
      <c r="Q870" s="1" t="str">
        <f>IFERROR(INDEX(BRF_TIPO_SERV[DESCRIÇAO],MATCH(BRF_Boleto_Notas[[#This Row],[CAT]],BRF_TIPO_SERV[TIPOS DE SERV.],0)),"")</f>
        <v>HABIBS</v>
      </c>
      <c r="R870" s="1">
        <f>IFERROR(INDEX(BRF_MÊS_NOTA[NUN_MÊS],MATCH(BRF_Boleto_Notas[[#This Row],[MÊS_VENC]],BRF_MÊS_NOTA[MÊS],0)),"")</f>
        <v>9</v>
      </c>
      <c r="S870" s="1" t="str">
        <f>IF(BRF_Boleto_Notas[[#This Row],[PAGO DIA]]="","",TEXT(BRF_Boleto_Notas[[#This Row],[PAGO DIA]],"AAAA"))</f>
        <v>2022</v>
      </c>
      <c r="T870" s="1" t="str">
        <f>UPPER(TEXT(BRF_Boleto_Notas[[#This Row],[PAGO DIA]],"MMM"))</f>
        <v>SET</v>
      </c>
    </row>
    <row r="871" spans="1:20" x14ac:dyDescent="0.2">
      <c r="A871" s="3">
        <v>44796</v>
      </c>
      <c r="B871" s="1" t="s">
        <v>1547</v>
      </c>
      <c r="C871" s="1" t="s">
        <v>1553</v>
      </c>
      <c r="D871" s="1" t="s">
        <v>1531</v>
      </c>
      <c r="E871" s="1" t="s">
        <v>1554</v>
      </c>
      <c r="F871" s="3">
        <v>44805</v>
      </c>
      <c r="G871" s="1">
        <v>423</v>
      </c>
      <c r="H871" s="1">
        <v>982</v>
      </c>
      <c r="I871" s="4">
        <v>4000</v>
      </c>
      <c r="J871" s="1" t="s">
        <v>224</v>
      </c>
      <c r="K871" s="3">
        <v>44805</v>
      </c>
      <c r="L871" s="1" t="s">
        <v>1338</v>
      </c>
      <c r="M871" s="1" t="str">
        <f>TEXT(BRF_Boleto_Notas[[#This Row],[DATA ]],"AAAA")</f>
        <v>2022</v>
      </c>
      <c r="N871" s="1" t="str">
        <f>UPPER(TEXT(BRF_Boleto_Notas[[#This Row],[DATA ]],"MMM"))</f>
        <v>AGO</v>
      </c>
      <c r="O871" s="1" t="str">
        <f>TEXT(BRF_Boleto_Notas[[#This Row],[DATA VENCIMENTO]],"AAAA")</f>
        <v>2022</v>
      </c>
      <c r="P871" s="1" t="str">
        <f>UPPER(TEXT(BRF_Boleto_Notas[[#This Row],[DATA VENCIMENTO]],"MMM"))</f>
        <v>SET</v>
      </c>
      <c r="Q871" s="1" t="str">
        <f>IFERROR(INDEX(BRF_TIPO_SERV[DESCRIÇAO],MATCH(BRF_Boleto_Notas[[#This Row],[CAT]],BRF_TIPO_SERV[TIPOS DE SERV.],0)),"")</f>
        <v>HABIBS</v>
      </c>
      <c r="R871" s="1">
        <f>IFERROR(INDEX(BRF_MÊS_NOTA[NUN_MÊS],MATCH(BRF_Boleto_Notas[[#This Row],[MÊS_VENC]],BRF_MÊS_NOTA[MÊS],0)),"")</f>
        <v>9</v>
      </c>
      <c r="S871" s="1" t="str">
        <f>IF(BRF_Boleto_Notas[[#This Row],[PAGO DIA]]="","",TEXT(BRF_Boleto_Notas[[#This Row],[PAGO DIA]],"AAAA"))</f>
        <v>2022</v>
      </c>
      <c r="T871" s="1" t="str">
        <f>UPPER(TEXT(BRF_Boleto_Notas[[#This Row],[PAGO DIA]],"MMM"))</f>
        <v>SET</v>
      </c>
    </row>
    <row r="872" spans="1:20" x14ac:dyDescent="0.2">
      <c r="A872" s="3">
        <v>44796</v>
      </c>
      <c r="B872" s="1" t="s">
        <v>1547</v>
      </c>
      <c r="C872" s="1" t="s">
        <v>1555</v>
      </c>
      <c r="D872" s="1" t="s">
        <v>1556</v>
      </c>
      <c r="E872" s="1" t="s">
        <v>1557</v>
      </c>
      <c r="F872" s="3">
        <v>44805</v>
      </c>
      <c r="G872" s="1">
        <v>424</v>
      </c>
      <c r="H872" s="1">
        <v>983</v>
      </c>
      <c r="I872" s="4">
        <v>4000</v>
      </c>
      <c r="J872" s="1" t="s">
        <v>224</v>
      </c>
      <c r="K872" s="3">
        <v>44805</v>
      </c>
      <c r="L872" s="1" t="s">
        <v>1338</v>
      </c>
      <c r="M872" s="1" t="str">
        <f>TEXT(BRF_Boleto_Notas[[#This Row],[DATA ]],"AAAA")</f>
        <v>2022</v>
      </c>
      <c r="N872" s="1" t="str">
        <f>UPPER(TEXT(BRF_Boleto_Notas[[#This Row],[DATA ]],"MMM"))</f>
        <v>AGO</v>
      </c>
      <c r="O872" s="1" t="str">
        <f>TEXT(BRF_Boleto_Notas[[#This Row],[DATA VENCIMENTO]],"AAAA")</f>
        <v>2022</v>
      </c>
      <c r="P872" s="1" t="str">
        <f>UPPER(TEXT(BRF_Boleto_Notas[[#This Row],[DATA VENCIMENTO]],"MMM"))</f>
        <v>SET</v>
      </c>
      <c r="Q872" s="1" t="str">
        <f>IFERROR(INDEX(BRF_TIPO_SERV[DESCRIÇAO],MATCH(BRF_Boleto_Notas[[#This Row],[CAT]],BRF_TIPO_SERV[TIPOS DE SERV.],0)),"")</f>
        <v>HABIBS</v>
      </c>
      <c r="R872" s="1">
        <f>IFERROR(INDEX(BRF_MÊS_NOTA[NUN_MÊS],MATCH(BRF_Boleto_Notas[[#This Row],[MÊS_VENC]],BRF_MÊS_NOTA[MÊS],0)),"")</f>
        <v>9</v>
      </c>
      <c r="S872" s="1" t="str">
        <f>IF(BRF_Boleto_Notas[[#This Row],[PAGO DIA]]="","",TEXT(BRF_Boleto_Notas[[#This Row],[PAGO DIA]],"AAAA"))</f>
        <v>2022</v>
      </c>
      <c r="T872" s="1" t="str">
        <f>UPPER(TEXT(BRF_Boleto_Notas[[#This Row],[PAGO DIA]],"MMM"))</f>
        <v>SET</v>
      </c>
    </row>
    <row r="873" spans="1:20" x14ac:dyDescent="0.2">
      <c r="A873" s="3">
        <v>44796</v>
      </c>
      <c r="B873" s="1" t="s">
        <v>1547</v>
      </c>
      <c r="C873" s="1" t="s">
        <v>1558</v>
      </c>
      <c r="D873" s="1" t="s">
        <v>1531</v>
      </c>
      <c r="E873" s="1" t="s">
        <v>1559</v>
      </c>
      <c r="F873" s="3">
        <v>44805</v>
      </c>
      <c r="G873" s="1">
        <v>425</v>
      </c>
      <c r="H873" s="1">
        <v>984</v>
      </c>
      <c r="I873" s="4">
        <v>5900</v>
      </c>
      <c r="J873" s="1" t="s">
        <v>224</v>
      </c>
      <c r="K873" s="3">
        <v>44805</v>
      </c>
      <c r="L873" s="1" t="s">
        <v>1338</v>
      </c>
      <c r="M873" s="1" t="str">
        <f>TEXT(BRF_Boleto_Notas[[#This Row],[DATA ]],"AAAA")</f>
        <v>2022</v>
      </c>
      <c r="N873" s="1" t="str">
        <f>UPPER(TEXT(BRF_Boleto_Notas[[#This Row],[DATA ]],"MMM"))</f>
        <v>AGO</v>
      </c>
      <c r="O873" s="1" t="str">
        <f>TEXT(BRF_Boleto_Notas[[#This Row],[DATA VENCIMENTO]],"AAAA")</f>
        <v>2022</v>
      </c>
      <c r="P873" s="1" t="str">
        <f>UPPER(TEXT(BRF_Boleto_Notas[[#This Row],[DATA VENCIMENTO]],"MMM"))</f>
        <v>SET</v>
      </c>
      <c r="Q873" s="1" t="str">
        <f>IFERROR(INDEX(BRF_TIPO_SERV[DESCRIÇAO],MATCH(BRF_Boleto_Notas[[#This Row],[CAT]],BRF_TIPO_SERV[TIPOS DE SERV.],0)),"")</f>
        <v>HABIBS</v>
      </c>
      <c r="R873" s="1">
        <f>IFERROR(INDEX(BRF_MÊS_NOTA[NUN_MÊS],MATCH(BRF_Boleto_Notas[[#This Row],[MÊS_VENC]],BRF_MÊS_NOTA[MÊS],0)),"")</f>
        <v>9</v>
      </c>
      <c r="S873" s="1" t="str">
        <f>IF(BRF_Boleto_Notas[[#This Row],[PAGO DIA]]="","",TEXT(BRF_Boleto_Notas[[#This Row],[PAGO DIA]],"AAAA"))</f>
        <v>2022</v>
      </c>
      <c r="T873" s="1" t="str">
        <f>UPPER(TEXT(BRF_Boleto_Notas[[#This Row],[PAGO DIA]],"MMM"))</f>
        <v>SET</v>
      </c>
    </row>
    <row r="874" spans="1:20" x14ac:dyDescent="0.2">
      <c r="A874" s="3">
        <v>44796</v>
      </c>
      <c r="B874" s="1" t="s">
        <v>1547</v>
      </c>
      <c r="C874" s="1" t="s">
        <v>1560</v>
      </c>
      <c r="D874" s="1" t="s">
        <v>1531</v>
      </c>
      <c r="E874" s="1" t="s">
        <v>1561</v>
      </c>
      <c r="F874" s="3">
        <v>44805</v>
      </c>
      <c r="G874" s="1">
        <v>426</v>
      </c>
      <c r="H874" s="1">
        <v>985</v>
      </c>
      <c r="I874" s="4">
        <v>4500</v>
      </c>
      <c r="J874" s="1" t="s">
        <v>224</v>
      </c>
      <c r="K874" s="3">
        <v>44805</v>
      </c>
      <c r="L874" s="1" t="s">
        <v>1338</v>
      </c>
      <c r="M874" s="1" t="str">
        <f>TEXT(BRF_Boleto_Notas[[#This Row],[DATA ]],"AAAA")</f>
        <v>2022</v>
      </c>
      <c r="N874" s="1" t="str">
        <f>UPPER(TEXT(BRF_Boleto_Notas[[#This Row],[DATA ]],"MMM"))</f>
        <v>AGO</v>
      </c>
      <c r="O874" s="1" t="str">
        <f>TEXT(BRF_Boleto_Notas[[#This Row],[DATA VENCIMENTO]],"AAAA")</f>
        <v>2022</v>
      </c>
      <c r="P874" s="1" t="str">
        <f>UPPER(TEXT(BRF_Boleto_Notas[[#This Row],[DATA VENCIMENTO]],"MMM"))</f>
        <v>SET</v>
      </c>
      <c r="Q874" s="1" t="str">
        <f>IFERROR(INDEX(BRF_TIPO_SERV[DESCRIÇAO],MATCH(BRF_Boleto_Notas[[#This Row],[CAT]],BRF_TIPO_SERV[TIPOS DE SERV.],0)),"")</f>
        <v>HABIBS</v>
      </c>
      <c r="R874" s="1">
        <f>IFERROR(INDEX(BRF_MÊS_NOTA[NUN_MÊS],MATCH(BRF_Boleto_Notas[[#This Row],[MÊS_VENC]],BRF_MÊS_NOTA[MÊS],0)),"")</f>
        <v>9</v>
      </c>
      <c r="S874" s="1" t="str">
        <f>IF(BRF_Boleto_Notas[[#This Row],[PAGO DIA]]="","",TEXT(BRF_Boleto_Notas[[#This Row],[PAGO DIA]],"AAAA"))</f>
        <v>2022</v>
      </c>
      <c r="T874" s="1" t="str">
        <f>UPPER(TEXT(BRF_Boleto_Notas[[#This Row],[PAGO DIA]],"MMM"))</f>
        <v>SET</v>
      </c>
    </row>
    <row r="875" spans="1:20" x14ac:dyDescent="0.2">
      <c r="A875" s="3">
        <v>44796</v>
      </c>
      <c r="B875" s="1" t="s">
        <v>1547</v>
      </c>
      <c r="C875" s="1" t="s">
        <v>1562</v>
      </c>
      <c r="D875" s="1" t="s">
        <v>1531</v>
      </c>
      <c r="E875" s="1" t="s">
        <v>1537</v>
      </c>
      <c r="F875" s="3">
        <v>44805</v>
      </c>
      <c r="G875" s="1">
        <v>427</v>
      </c>
      <c r="H875" s="1">
        <v>986</v>
      </c>
      <c r="I875" s="4">
        <v>2000</v>
      </c>
      <c r="J875" s="1" t="s">
        <v>224</v>
      </c>
      <c r="K875" s="3">
        <v>44805</v>
      </c>
      <c r="L875" s="1" t="s">
        <v>1338</v>
      </c>
      <c r="M875" s="1" t="str">
        <f>TEXT(BRF_Boleto_Notas[[#This Row],[DATA ]],"AAAA")</f>
        <v>2022</v>
      </c>
      <c r="N875" s="1" t="str">
        <f>UPPER(TEXT(BRF_Boleto_Notas[[#This Row],[DATA ]],"MMM"))</f>
        <v>AGO</v>
      </c>
      <c r="O875" s="1" t="str">
        <f>TEXT(BRF_Boleto_Notas[[#This Row],[DATA VENCIMENTO]],"AAAA")</f>
        <v>2022</v>
      </c>
      <c r="P875" s="1" t="str">
        <f>UPPER(TEXT(BRF_Boleto_Notas[[#This Row],[DATA VENCIMENTO]],"MMM"))</f>
        <v>SET</v>
      </c>
      <c r="Q875" s="1" t="str">
        <f>IFERROR(INDEX(BRF_TIPO_SERV[DESCRIÇAO],MATCH(BRF_Boleto_Notas[[#This Row],[CAT]],BRF_TIPO_SERV[TIPOS DE SERV.],0)),"")</f>
        <v>HABIBS</v>
      </c>
      <c r="R875" s="1">
        <f>IFERROR(INDEX(BRF_MÊS_NOTA[NUN_MÊS],MATCH(BRF_Boleto_Notas[[#This Row],[MÊS_VENC]],BRF_MÊS_NOTA[MÊS],0)),"")</f>
        <v>9</v>
      </c>
      <c r="S875" s="1" t="str">
        <f>IF(BRF_Boleto_Notas[[#This Row],[PAGO DIA]]="","",TEXT(BRF_Boleto_Notas[[#This Row],[PAGO DIA]],"AAAA"))</f>
        <v>2022</v>
      </c>
      <c r="T875" s="1" t="str">
        <f>UPPER(TEXT(BRF_Boleto_Notas[[#This Row],[PAGO DIA]],"MMM"))</f>
        <v>SET</v>
      </c>
    </row>
    <row r="876" spans="1:20" x14ac:dyDescent="0.2">
      <c r="A876" s="3">
        <v>44796</v>
      </c>
      <c r="B876" s="1" t="s">
        <v>1547</v>
      </c>
      <c r="C876" s="1" t="s">
        <v>1563</v>
      </c>
      <c r="D876" s="1" t="s">
        <v>1531</v>
      </c>
      <c r="E876" s="1" t="s">
        <v>1564</v>
      </c>
      <c r="F876" s="3">
        <v>44805</v>
      </c>
      <c r="G876" s="1">
        <v>428</v>
      </c>
      <c r="H876" s="1">
        <v>987</v>
      </c>
      <c r="I876" s="4">
        <v>6000</v>
      </c>
      <c r="J876" s="1" t="s">
        <v>224</v>
      </c>
      <c r="K876" s="3">
        <v>44805</v>
      </c>
      <c r="L876" s="1" t="s">
        <v>1338</v>
      </c>
      <c r="M876" s="1" t="str">
        <f>TEXT(BRF_Boleto_Notas[[#This Row],[DATA ]],"AAAA")</f>
        <v>2022</v>
      </c>
      <c r="N876" s="1" t="str">
        <f>UPPER(TEXT(BRF_Boleto_Notas[[#This Row],[DATA ]],"MMM"))</f>
        <v>AGO</v>
      </c>
      <c r="O876" s="1" t="str">
        <f>TEXT(BRF_Boleto_Notas[[#This Row],[DATA VENCIMENTO]],"AAAA")</f>
        <v>2022</v>
      </c>
      <c r="P876" s="1" t="str">
        <f>UPPER(TEXT(BRF_Boleto_Notas[[#This Row],[DATA VENCIMENTO]],"MMM"))</f>
        <v>SET</v>
      </c>
      <c r="Q876" s="1" t="str">
        <f>IFERROR(INDEX(BRF_TIPO_SERV[DESCRIÇAO],MATCH(BRF_Boleto_Notas[[#This Row],[CAT]],BRF_TIPO_SERV[TIPOS DE SERV.],0)),"")</f>
        <v>HABIBS</v>
      </c>
      <c r="R876" s="1">
        <f>IFERROR(INDEX(BRF_MÊS_NOTA[NUN_MÊS],MATCH(BRF_Boleto_Notas[[#This Row],[MÊS_VENC]],BRF_MÊS_NOTA[MÊS],0)),"")</f>
        <v>9</v>
      </c>
      <c r="S876" s="1" t="str">
        <f>IF(BRF_Boleto_Notas[[#This Row],[PAGO DIA]]="","",TEXT(BRF_Boleto_Notas[[#This Row],[PAGO DIA]],"AAAA"))</f>
        <v>2022</v>
      </c>
      <c r="T876" s="1" t="str">
        <f>UPPER(TEXT(BRF_Boleto_Notas[[#This Row],[PAGO DIA]],"MMM"))</f>
        <v>SET</v>
      </c>
    </row>
    <row r="877" spans="1:20" x14ac:dyDescent="0.2">
      <c r="A877" s="3">
        <v>44796</v>
      </c>
      <c r="B877" s="1" t="s">
        <v>1547</v>
      </c>
      <c r="C877" s="1" t="s">
        <v>1565</v>
      </c>
      <c r="D877" s="1" t="s">
        <v>1531</v>
      </c>
      <c r="E877" s="1" t="s">
        <v>1566</v>
      </c>
      <c r="F877" s="3">
        <v>44805</v>
      </c>
      <c r="G877" s="1">
        <v>429</v>
      </c>
      <c r="H877" s="1">
        <v>988</v>
      </c>
      <c r="I877" s="4">
        <v>5500</v>
      </c>
      <c r="J877" s="1" t="s">
        <v>224</v>
      </c>
      <c r="K877" s="3">
        <v>44805</v>
      </c>
      <c r="L877" s="1" t="s">
        <v>1338</v>
      </c>
      <c r="M877" s="1" t="str">
        <f>TEXT(BRF_Boleto_Notas[[#This Row],[DATA ]],"AAAA")</f>
        <v>2022</v>
      </c>
      <c r="N877" s="1" t="str">
        <f>UPPER(TEXT(BRF_Boleto_Notas[[#This Row],[DATA ]],"MMM"))</f>
        <v>AGO</v>
      </c>
      <c r="O877" s="1" t="str">
        <f>TEXT(BRF_Boleto_Notas[[#This Row],[DATA VENCIMENTO]],"AAAA")</f>
        <v>2022</v>
      </c>
      <c r="P877" s="1" t="str">
        <f>UPPER(TEXT(BRF_Boleto_Notas[[#This Row],[DATA VENCIMENTO]],"MMM"))</f>
        <v>SET</v>
      </c>
      <c r="Q877" s="1" t="str">
        <f>IFERROR(INDEX(BRF_TIPO_SERV[DESCRIÇAO],MATCH(BRF_Boleto_Notas[[#This Row],[CAT]],BRF_TIPO_SERV[TIPOS DE SERV.],0)),"")</f>
        <v>HABIBS</v>
      </c>
      <c r="R877" s="1">
        <f>IFERROR(INDEX(BRF_MÊS_NOTA[NUN_MÊS],MATCH(BRF_Boleto_Notas[[#This Row],[MÊS_VENC]],BRF_MÊS_NOTA[MÊS],0)),"")</f>
        <v>9</v>
      </c>
      <c r="S877" s="1" t="str">
        <f>IF(BRF_Boleto_Notas[[#This Row],[PAGO DIA]]="","",TEXT(BRF_Boleto_Notas[[#This Row],[PAGO DIA]],"AAAA"))</f>
        <v>2022</v>
      </c>
      <c r="T877" s="1" t="str">
        <f>UPPER(TEXT(BRF_Boleto_Notas[[#This Row],[PAGO DIA]],"MMM"))</f>
        <v>SET</v>
      </c>
    </row>
    <row r="878" spans="1:20" x14ac:dyDescent="0.2">
      <c r="A878" s="3">
        <v>44796</v>
      </c>
      <c r="B878" s="1" t="s">
        <v>1547</v>
      </c>
      <c r="C878" s="1" t="s">
        <v>1567</v>
      </c>
      <c r="D878" s="1" t="s">
        <v>1531</v>
      </c>
      <c r="E878" s="1" t="s">
        <v>1568</v>
      </c>
      <c r="F878" s="3">
        <v>44805</v>
      </c>
      <c r="G878" s="1">
        <v>430</v>
      </c>
      <c r="H878" s="1">
        <v>989</v>
      </c>
      <c r="I878" s="4">
        <v>5000</v>
      </c>
      <c r="J878" s="1" t="s">
        <v>224</v>
      </c>
      <c r="K878" s="3">
        <v>44805</v>
      </c>
      <c r="L878" s="1" t="s">
        <v>1338</v>
      </c>
      <c r="M878" s="1" t="str">
        <f>TEXT(BRF_Boleto_Notas[[#This Row],[DATA ]],"AAAA")</f>
        <v>2022</v>
      </c>
      <c r="N878" s="1" t="str">
        <f>UPPER(TEXT(BRF_Boleto_Notas[[#This Row],[DATA ]],"MMM"))</f>
        <v>AGO</v>
      </c>
      <c r="O878" s="1" t="str">
        <f>TEXT(BRF_Boleto_Notas[[#This Row],[DATA VENCIMENTO]],"AAAA")</f>
        <v>2022</v>
      </c>
      <c r="P878" s="1" t="str">
        <f>UPPER(TEXT(BRF_Boleto_Notas[[#This Row],[DATA VENCIMENTO]],"MMM"))</f>
        <v>SET</v>
      </c>
      <c r="Q878" s="1" t="str">
        <f>IFERROR(INDEX(BRF_TIPO_SERV[DESCRIÇAO],MATCH(BRF_Boleto_Notas[[#This Row],[CAT]],BRF_TIPO_SERV[TIPOS DE SERV.],0)),"")</f>
        <v>HABIBS</v>
      </c>
      <c r="R878" s="1">
        <f>IFERROR(INDEX(BRF_MÊS_NOTA[NUN_MÊS],MATCH(BRF_Boleto_Notas[[#This Row],[MÊS_VENC]],BRF_MÊS_NOTA[MÊS],0)),"")</f>
        <v>9</v>
      </c>
      <c r="S878" s="1" t="str">
        <f>IF(BRF_Boleto_Notas[[#This Row],[PAGO DIA]]="","",TEXT(BRF_Boleto_Notas[[#This Row],[PAGO DIA]],"AAAA"))</f>
        <v>2022</v>
      </c>
      <c r="T878" s="1" t="str">
        <f>UPPER(TEXT(BRF_Boleto_Notas[[#This Row],[PAGO DIA]],"MMM"))</f>
        <v>SET</v>
      </c>
    </row>
    <row r="879" spans="1:20" x14ac:dyDescent="0.2">
      <c r="A879" s="3">
        <v>44796</v>
      </c>
      <c r="B879" s="1" t="s">
        <v>1547</v>
      </c>
      <c r="C879" s="1" t="s">
        <v>1569</v>
      </c>
      <c r="D879" s="1" t="s">
        <v>1531</v>
      </c>
      <c r="E879" s="1" t="s">
        <v>1570</v>
      </c>
      <c r="F879" s="3">
        <v>44805</v>
      </c>
      <c r="G879" s="1">
        <v>431</v>
      </c>
      <c r="H879" s="1">
        <v>990</v>
      </c>
      <c r="I879" s="4">
        <v>1150</v>
      </c>
      <c r="J879" s="1" t="s">
        <v>224</v>
      </c>
      <c r="K879" s="3">
        <v>44810</v>
      </c>
      <c r="L879" s="1" t="s">
        <v>1338</v>
      </c>
      <c r="M879" s="1" t="str">
        <f>TEXT(BRF_Boleto_Notas[[#This Row],[DATA ]],"AAAA")</f>
        <v>2022</v>
      </c>
      <c r="N879" s="1" t="str">
        <f>UPPER(TEXT(BRF_Boleto_Notas[[#This Row],[DATA ]],"MMM"))</f>
        <v>AGO</v>
      </c>
      <c r="O879" s="1" t="str">
        <f>TEXT(BRF_Boleto_Notas[[#This Row],[DATA VENCIMENTO]],"AAAA")</f>
        <v>2022</v>
      </c>
      <c r="P879" s="1" t="str">
        <f>UPPER(TEXT(BRF_Boleto_Notas[[#This Row],[DATA VENCIMENTO]],"MMM"))</f>
        <v>SET</v>
      </c>
      <c r="Q879" s="1" t="str">
        <f>IFERROR(INDEX(BRF_TIPO_SERV[DESCRIÇAO],MATCH(BRF_Boleto_Notas[[#This Row],[CAT]],BRF_TIPO_SERV[TIPOS DE SERV.],0)),"")</f>
        <v>HABIBS</v>
      </c>
      <c r="R879" s="1">
        <f>IFERROR(INDEX(BRF_MÊS_NOTA[NUN_MÊS],MATCH(BRF_Boleto_Notas[[#This Row],[MÊS_VENC]],BRF_MÊS_NOTA[MÊS],0)),"")</f>
        <v>9</v>
      </c>
      <c r="S879" s="1" t="str">
        <f>IF(BRF_Boleto_Notas[[#This Row],[PAGO DIA]]="","",TEXT(BRF_Boleto_Notas[[#This Row],[PAGO DIA]],"AAAA"))</f>
        <v>2022</v>
      </c>
      <c r="T879" s="1" t="str">
        <f>UPPER(TEXT(BRF_Boleto_Notas[[#This Row],[PAGO DIA]],"MMM"))</f>
        <v>SET</v>
      </c>
    </row>
    <row r="880" spans="1:20" x14ac:dyDescent="0.2">
      <c r="A880" s="3">
        <v>44796</v>
      </c>
      <c r="B880" s="1" t="s">
        <v>1547</v>
      </c>
      <c r="C880" s="1" t="s">
        <v>1571</v>
      </c>
      <c r="D880" s="1" t="s">
        <v>1531</v>
      </c>
      <c r="E880" s="1" t="s">
        <v>1572</v>
      </c>
      <c r="F880" s="3">
        <v>44805</v>
      </c>
      <c r="G880" s="1">
        <v>432</v>
      </c>
      <c r="H880" s="1">
        <v>991</v>
      </c>
      <c r="I880" s="4">
        <v>5500</v>
      </c>
      <c r="J880" s="1" t="s">
        <v>224</v>
      </c>
      <c r="K880" s="3">
        <v>44805</v>
      </c>
      <c r="L880" s="1" t="s">
        <v>1338</v>
      </c>
      <c r="M880" s="1" t="str">
        <f>TEXT(BRF_Boleto_Notas[[#This Row],[DATA ]],"AAAA")</f>
        <v>2022</v>
      </c>
      <c r="N880" s="1" t="str">
        <f>UPPER(TEXT(BRF_Boleto_Notas[[#This Row],[DATA ]],"MMM"))</f>
        <v>AGO</v>
      </c>
      <c r="O880" s="1" t="str">
        <f>TEXT(BRF_Boleto_Notas[[#This Row],[DATA VENCIMENTO]],"AAAA")</f>
        <v>2022</v>
      </c>
      <c r="P880" s="1" t="str">
        <f>UPPER(TEXT(BRF_Boleto_Notas[[#This Row],[DATA VENCIMENTO]],"MMM"))</f>
        <v>SET</v>
      </c>
      <c r="Q880" s="1" t="str">
        <f>IFERROR(INDEX(BRF_TIPO_SERV[DESCRIÇAO],MATCH(BRF_Boleto_Notas[[#This Row],[CAT]],BRF_TIPO_SERV[TIPOS DE SERV.],0)),"")</f>
        <v>HABIBS</v>
      </c>
      <c r="R880" s="1">
        <f>IFERROR(INDEX(BRF_MÊS_NOTA[NUN_MÊS],MATCH(BRF_Boleto_Notas[[#This Row],[MÊS_VENC]],BRF_MÊS_NOTA[MÊS],0)),"")</f>
        <v>9</v>
      </c>
      <c r="S880" s="1" t="str">
        <f>IF(BRF_Boleto_Notas[[#This Row],[PAGO DIA]]="","",TEXT(BRF_Boleto_Notas[[#This Row],[PAGO DIA]],"AAAA"))</f>
        <v>2022</v>
      </c>
      <c r="T880" s="1" t="str">
        <f>UPPER(TEXT(BRF_Boleto_Notas[[#This Row],[PAGO DIA]],"MMM"))</f>
        <v>SET</v>
      </c>
    </row>
    <row r="881" spans="1:20" x14ac:dyDescent="0.2">
      <c r="A881" s="3">
        <v>44796</v>
      </c>
      <c r="B881" s="1" t="s">
        <v>1547</v>
      </c>
      <c r="C881" s="1" t="s">
        <v>1573</v>
      </c>
      <c r="D881" s="1" t="s">
        <v>1531</v>
      </c>
      <c r="E881" s="1" t="s">
        <v>1574</v>
      </c>
      <c r="F881" s="3">
        <v>44805</v>
      </c>
      <c r="G881" s="1">
        <v>433</v>
      </c>
      <c r="H881" s="1">
        <v>992</v>
      </c>
      <c r="I881" s="4">
        <v>1450</v>
      </c>
      <c r="J881" s="1" t="s">
        <v>224</v>
      </c>
      <c r="K881" s="3">
        <v>44805</v>
      </c>
      <c r="L881" s="1" t="s">
        <v>1338</v>
      </c>
      <c r="M881" s="1" t="str">
        <f>TEXT(BRF_Boleto_Notas[[#This Row],[DATA ]],"AAAA")</f>
        <v>2022</v>
      </c>
      <c r="N881" s="1" t="str">
        <f>UPPER(TEXT(BRF_Boleto_Notas[[#This Row],[DATA ]],"MMM"))</f>
        <v>AGO</v>
      </c>
      <c r="O881" s="1" t="str">
        <f>TEXT(BRF_Boleto_Notas[[#This Row],[DATA VENCIMENTO]],"AAAA")</f>
        <v>2022</v>
      </c>
      <c r="P881" s="1" t="str">
        <f>UPPER(TEXT(BRF_Boleto_Notas[[#This Row],[DATA VENCIMENTO]],"MMM"))</f>
        <v>SET</v>
      </c>
      <c r="Q881" s="1" t="str">
        <f>IFERROR(INDEX(BRF_TIPO_SERV[DESCRIÇAO],MATCH(BRF_Boleto_Notas[[#This Row],[CAT]],BRF_TIPO_SERV[TIPOS DE SERV.],0)),"")</f>
        <v>HABIBS</v>
      </c>
      <c r="R881" s="1">
        <f>IFERROR(INDEX(BRF_MÊS_NOTA[NUN_MÊS],MATCH(BRF_Boleto_Notas[[#This Row],[MÊS_VENC]],BRF_MÊS_NOTA[MÊS],0)),"")</f>
        <v>9</v>
      </c>
      <c r="S881" s="1" t="str">
        <f>IF(BRF_Boleto_Notas[[#This Row],[PAGO DIA]]="","",TEXT(BRF_Boleto_Notas[[#This Row],[PAGO DIA]],"AAAA"))</f>
        <v>2022</v>
      </c>
      <c r="T881" s="1" t="str">
        <f>UPPER(TEXT(BRF_Boleto_Notas[[#This Row],[PAGO DIA]],"MMM"))</f>
        <v>SET</v>
      </c>
    </row>
    <row r="882" spans="1:20" x14ac:dyDescent="0.2">
      <c r="A882" s="3">
        <v>44796</v>
      </c>
      <c r="B882" s="1" t="s">
        <v>1547</v>
      </c>
      <c r="C882" s="1" t="s">
        <v>1575</v>
      </c>
      <c r="D882" s="1" t="s">
        <v>1531</v>
      </c>
      <c r="E882" s="1" t="s">
        <v>1576</v>
      </c>
      <c r="F882" s="3">
        <v>44805</v>
      </c>
      <c r="G882" s="1">
        <v>434</v>
      </c>
      <c r="H882" s="1">
        <v>993</v>
      </c>
      <c r="I882" s="4">
        <v>4800</v>
      </c>
      <c r="J882" s="1" t="s">
        <v>224</v>
      </c>
      <c r="K882" s="3">
        <v>44805</v>
      </c>
      <c r="L882" s="1" t="s">
        <v>1338</v>
      </c>
      <c r="M882" s="1" t="str">
        <f>TEXT(BRF_Boleto_Notas[[#This Row],[DATA ]],"AAAA")</f>
        <v>2022</v>
      </c>
      <c r="N882" s="1" t="str">
        <f>UPPER(TEXT(BRF_Boleto_Notas[[#This Row],[DATA ]],"MMM"))</f>
        <v>AGO</v>
      </c>
      <c r="O882" s="1" t="str">
        <f>TEXT(BRF_Boleto_Notas[[#This Row],[DATA VENCIMENTO]],"AAAA")</f>
        <v>2022</v>
      </c>
      <c r="P882" s="1" t="str">
        <f>UPPER(TEXT(BRF_Boleto_Notas[[#This Row],[DATA VENCIMENTO]],"MMM"))</f>
        <v>SET</v>
      </c>
      <c r="Q882" s="1" t="str">
        <f>IFERROR(INDEX(BRF_TIPO_SERV[DESCRIÇAO],MATCH(BRF_Boleto_Notas[[#This Row],[CAT]],BRF_TIPO_SERV[TIPOS DE SERV.],0)),"")</f>
        <v>HABIBS</v>
      </c>
      <c r="R882" s="1">
        <f>IFERROR(INDEX(BRF_MÊS_NOTA[NUN_MÊS],MATCH(BRF_Boleto_Notas[[#This Row],[MÊS_VENC]],BRF_MÊS_NOTA[MÊS],0)),"")</f>
        <v>9</v>
      </c>
      <c r="S882" s="1" t="str">
        <f>IF(BRF_Boleto_Notas[[#This Row],[PAGO DIA]]="","",TEXT(BRF_Boleto_Notas[[#This Row],[PAGO DIA]],"AAAA"))</f>
        <v>2022</v>
      </c>
      <c r="T882" s="1" t="str">
        <f>UPPER(TEXT(BRF_Boleto_Notas[[#This Row],[PAGO DIA]],"MMM"))</f>
        <v>SET</v>
      </c>
    </row>
    <row r="883" spans="1:20" x14ac:dyDescent="0.2">
      <c r="A883" s="3">
        <v>44796</v>
      </c>
      <c r="B883" s="1" t="s">
        <v>1547</v>
      </c>
      <c r="C883" s="1" t="s">
        <v>1577</v>
      </c>
      <c r="D883" s="1" t="s">
        <v>1531</v>
      </c>
      <c r="E883" s="1" t="s">
        <v>1539</v>
      </c>
      <c r="F883" s="3">
        <v>44805</v>
      </c>
      <c r="G883" s="1">
        <v>435</v>
      </c>
      <c r="H883" s="1">
        <v>1004</v>
      </c>
      <c r="I883" s="4">
        <v>3000</v>
      </c>
      <c r="J883" s="1" t="s">
        <v>224</v>
      </c>
      <c r="K883" s="3">
        <v>44806</v>
      </c>
      <c r="L883" s="1" t="s">
        <v>1338</v>
      </c>
      <c r="M883" s="1" t="str">
        <f>TEXT(BRF_Boleto_Notas[[#This Row],[DATA ]],"AAAA")</f>
        <v>2022</v>
      </c>
      <c r="N883" s="1" t="str">
        <f>UPPER(TEXT(BRF_Boleto_Notas[[#This Row],[DATA ]],"MMM"))</f>
        <v>AGO</v>
      </c>
      <c r="O883" s="1" t="str">
        <f>TEXT(BRF_Boleto_Notas[[#This Row],[DATA VENCIMENTO]],"AAAA")</f>
        <v>2022</v>
      </c>
      <c r="P883" s="1" t="str">
        <f>UPPER(TEXT(BRF_Boleto_Notas[[#This Row],[DATA VENCIMENTO]],"MMM"))</f>
        <v>SET</v>
      </c>
      <c r="Q883" s="1" t="str">
        <f>IFERROR(INDEX(BRF_TIPO_SERV[DESCRIÇAO],MATCH(BRF_Boleto_Notas[[#This Row],[CAT]],BRF_TIPO_SERV[TIPOS DE SERV.],0)),"")</f>
        <v>HABIBS</v>
      </c>
      <c r="R883" s="1">
        <f>IFERROR(INDEX(BRF_MÊS_NOTA[NUN_MÊS],MATCH(BRF_Boleto_Notas[[#This Row],[MÊS_VENC]],BRF_MÊS_NOTA[MÊS],0)),"")</f>
        <v>9</v>
      </c>
      <c r="S883" s="1" t="str">
        <f>IF(BRF_Boleto_Notas[[#This Row],[PAGO DIA]]="","",TEXT(BRF_Boleto_Notas[[#This Row],[PAGO DIA]],"AAAA"))</f>
        <v>2022</v>
      </c>
      <c r="T883" s="1" t="str">
        <f>UPPER(TEXT(BRF_Boleto_Notas[[#This Row],[PAGO DIA]],"MMM"))</f>
        <v>SET</v>
      </c>
    </row>
    <row r="884" spans="1:20" x14ac:dyDescent="0.2">
      <c r="A884" s="3">
        <v>44796</v>
      </c>
      <c r="B884" s="1" t="s">
        <v>1547</v>
      </c>
      <c r="C884" s="1" t="s">
        <v>1544</v>
      </c>
      <c r="D884" s="1" t="s">
        <v>1531</v>
      </c>
      <c r="E884" s="1" t="s">
        <v>1545</v>
      </c>
      <c r="F884" s="3">
        <v>44805</v>
      </c>
      <c r="G884" s="1">
        <v>436</v>
      </c>
      <c r="H884" s="1">
        <v>995</v>
      </c>
      <c r="I884" s="4">
        <v>4000</v>
      </c>
      <c r="J884" s="1" t="s">
        <v>224</v>
      </c>
      <c r="K884" s="3">
        <v>44805</v>
      </c>
      <c r="L884" s="1" t="s">
        <v>1338</v>
      </c>
      <c r="M884" s="1" t="str">
        <f>TEXT(BRF_Boleto_Notas[[#This Row],[DATA ]],"AAAA")</f>
        <v>2022</v>
      </c>
      <c r="N884" s="1" t="str">
        <f>UPPER(TEXT(BRF_Boleto_Notas[[#This Row],[DATA ]],"MMM"))</f>
        <v>AGO</v>
      </c>
      <c r="O884" s="1" t="str">
        <f>TEXT(BRF_Boleto_Notas[[#This Row],[DATA VENCIMENTO]],"AAAA")</f>
        <v>2022</v>
      </c>
      <c r="P884" s="1" t="str">
        <f>UPPER(TEXT(BRF_Boleto_Notas[[#This Row],[DATA VENCIMENTO]],"MMM"))</f>
        <v>SET</v>
      </c>
      <c r="Q884" s="1" t="str">
        <f>IFERROR(INDEX(BRF_TIPO_SERV[DESCRIÇAO],MATCH(BRF_Boleto_Notas[[#This Row],[CAT]],BRF_TIPO_SERV[TIPOS DE SERV.],0)),"")</f>
        <v>HABIBS</v>
      </c>
      <c r="R884" s="1">
        <f>IFERROR(INDEX(BRF_MÊS_NOTA[NUN_MÊS],MATCH(BRF_Boleto_Notas[[#This Row],[MÊS_VENC]],BRF_MÊS_NOTA[MÊS],0)),"")</f>
        <v>9</v>
      </c>
      <c r="S884" s="1" t="str">
        <f>IF(BRF_Boleto_Notas[[#This Row],[PAGO DIA]]="","",TEXT(BRF_Boleto_Notas[[#This Row],[PAGO DIA]],"AAAA"))</f>
        <v>2022</v>
      </c>
      <c r="T884" s="1" t="str">
        <f>UPPER(TEXT(BRF_Boleto_Notas[[#This Row],[PAGO DIA]],"MMM"))</f>
        <v>SET</v>
      </c>
    </row>
    <row r="885" spans="1:20" x14ac:dyDescent="0.2">
      <c r="A885" s="3">
        <v>44796</v>
      </c>
      <c r="B885" s="1" t="s">
        <v>1547</v>
      </c>
      <c r="C885" s="1" t="s">
        <v>1579</v>
      </c>
      <c r="D885" s="1" t="s">
        <v>1128</v>
      </c>
      <c r="E885" s="1" t="s">
        <v>681</v>
      </c>
      <c r="F885" s="3">
        <v>44805</v>
      </c>
      <c r="G885" s="1">
        <v>437</v>
      </c>
      <c r="H885" s="1">
        <v>996</v>
      </c>
      <c r="I885" s="4">
        <v>2500</v>
      </c>
      <c r="J885" s="1" t="s">
        <v>224</v>
      </c>
      <c r="K885" s="3">
        <v>44805</v>
      </c>
      <c r="L885" s="1" t="s">
        <v>1338</v>
      </c>
      <c r="M885" s="1" t="str">
        <f>TEXT(BRF_Boleto_Notas[[#This Row],[DATA ]],"AAAA")</f>
        <v>2022</v>
      </c>
      <c r="N885" s="1" t="str">
        <f>UPPER(TEXT(BRF_Boleto_Notas[[#This Row],[DATA ]],"MMM"))</f>
        <v>AGO</v>
      </c>
      <c r="O885" s="1" t="str">
        <f>TEXT(BRF_Boleto_Notas[[#This Row],[DATA VENCIMENTO]],"AAAA")</f>
        <v>2022</v>
      </c>
      <c r="P885" s="1" t="str">
        <f>UPPER(TEXT(BRF_Boleto_Notas[[#This Row],[DATA VENCIMENTO]],"MMM"))</f>
        <v>SET</v>
      </c>
      <c r="Q885" s="1" t="str">
        <f>IFERROR(INDEX(BRF_TIPO_SERV[DESCRIÇAO],MATCH(BRF_Boleto_Notas[[#This Row],[CAT]],BRF_TIPO_SERV[TIPOS DE SERV.],0)),"")</f>
        <v>HABIBS</v>
      </c>
      <c r="R885" s="1">
        <f>IFERROR(INDEX(BRF_MÊS_NOTA[NUN_MÊS],MATCH(BRF_Boleto_Notas[[#This Row],[MÊS_VENC]],BRF_MÊS_NOTA[MÊS],0)),"")</f>
        <v>9</v>
      </c>
      <c r="S885" s="1" t="str">
        <f>IF(BRF_Boleto_Notas[[#This Row],[PAGO DIA]]="","",TEXT(BRF_Boleto_Notas[[#This Row],[PAGO DIA]],"AAAA"))</f>
        <v>2022</v>
      </c>
      <c r="T885" s="1" t="str">
        <f>UPPER(TEXT(BRF_Boleto_Notas[[#This Row],[PAGO DIA]],"MMM"))</f>
        <v>SET</v>
      </c>
    </row>
    <row r="886" spans="1:20" x14ac:dyDescent="0.2">
      <c r="A886" s="3">
        <v>44786</v>
      </c>
      <c r="B886" s="1" t="s">
        <v>1534</v>
      </c>
      <c r="C886" s="1" t="s">
        <v>2341</v>
      </c>
      <c r="D886" s="1" t="s">
        <v>1531</v>
      </c>
      <c r="E886" s="1" t="s">
        <v>85</v>
      </c>
      <c r="F886" s="3">
        <v>44809</v>
      </c>
      <c r="G886" s="1" t="s">
        <v>2342</v>
      </c>
      <c r="H886" s="1">
        <v>962</v>
      </c>
      <c r="I886" s="4">
        <v>1760</v>
      </c>
      <c r="J886" s="1" t="s">
        <v>224</v>
      </c>
      <c r="K886" s="3">
        <v>44809</v>
      </c>
      <c r="L886" s="1" t="s">
        <v>1338</v>
      </c>
      <c r="M886" s="1" t="str">
        <f>TEXT(BRF_Boleto_Notas[[#This Row],[DATA ]],"AAAA")</f>
        <v>2022</v>
      </c>
      <c r="N886" s="1" t="str">
        <f>UPPER(TEXT(BRF_Boleto_Notas[[#This Row],[DATA ]],"MMM"))</f>
        <v>AGO</v>
      </c>
      <c r="O886" s="1" t="str">
        <f>TEXT(BRF_Boleto_Notas[[#This Row],[DATA VENCIMENTO]],"AAAA")</f>
        <v>2022</v>
      </c>
      <c r="P886" s="1" t="str">
        <f>UPPER(TEXT(BRF_Boleto_Notas[[#This Row],[DATA VENCIMENTO]],"MMM"))</f>
        <v>SET</v>
      </c>
      <c r="Q886" s="1" t="str">
        <f>IFERROR(INDEX(BRF_TIPO_SERV[DESCRIÇAO],MATCH(BRF_Boleto_Notas[[#This Row],[CAT]],BRF_TIPO_SERV[TIPOS DE SERV.],0)),"")</f>
        <v>FRETE EXTRAS</v>
      </c>
      <c r="R886" s="1">
        <f>IFERROR(INDEX(BRF_MÊS_NOTA[NUN_MÊS],MATCH(BRF_Boleto_Notas[[#This Row],[MÊS_VENC]],BRF_MÊS_NOTA[MÊS],0)),"")</f>
        <v>9</v>
      </c>
      <c r="S886" s="1" t="str">
        <f>IF(BRF_Boleto_Notas[[#This Row],[PAGO DIA]]="","",TEXT(BRF_Boleto_Notas[[#This Row],[PAGO DIA]],"AAAA"))</f>
        <v>2022</v>
      </c>
      <c r="T886" s="1" t="str">
        <f>UPPER(TEXT(BRF_Boleto_Notas[[#This Row],[PAGO DIA]],"MMM"))</f>
        <v>SET</v>
      </c>
    </row>
    <row r="887" spans="1:20" x14ac:dyDescent="0.2">
      <c r="A887" s="3">
        <v>44786</v>
      </c>
      <c r="B887" s="1" t="s">
        <v>1534</v>
      </c>
      <c r="C887" s="1" t="s">
        <v>2055</v>
      </c>
      <c r="D887" s="1" t="s">
        <v>1531</v>
      </c>
      <c r="E887" s="1" t="s">
        <v>85</v>
      </c>
      <c r="F887" s="3">
        <v>44809</v>
      </c>
      <c r="G887" s="1" t="s">
        <v>2343</v>
      </c>
      <c r="H887" s="1">
        <v>963</v>
      </c>
      <c r="I887" s="4">
        <v>500</v>
      </c>
      <c r="J887" s="1" t="s">
        <v>224</v>
      </c>
      <c r="K887" s="3">
        <v>44809</v>
      </c>
      <c r="L887" s="1" t="s">
        <v>1338</v>
      </c>
      <c r="M887" s="1" t="str">
        <f>TEXT(BRF_Boleto_Notas[[#This Row],[DATA ]],"AAAA")</f>
        <v>2022</v>
      </c>
      <c r="N887" s="1" t="str">
        <f>UPPER(TEXT(BRF_Boleto_Notas[[#This Row],[DATA ]],"MMM"))</f>
        <v>AGO</v>
      </c>
      <c r="O887" s="1" t="str">
        <f>TEXT(BRF_Boleto_Notas[[#This Row],[DATA VENCIMENTO]],"AAAA")</f>
        <v>2022</v>
      </c>
      <c r="P887" s="1" t="str">
        <f>UPPER(TEXT(BRF_Boleto_Notas[[#This Row],[DATA VENCIMENTO]],"MMM"))</f>
        <v>SET</v>
      </c>
      <c r="Q887" s="1" t="str">
        <f>IFERROR(INDEX(BRF_TIPO_SERV[DESCRIÇAO],MATCH(BRF_Boleto_Notas[[#This Row],[CAT]],BRF_TIPO_SERV[TIPOS DE SERV.],0)),"")</f>
        <v>FRETE EXTRAS</v>
      </c>
      <c r="R887" s="1">
        <f>IFERROR(INDEX(BRF_MÊS_NOTA[NUN_MÊS],MATCH(BRF_Boleto_Notas[[#This Row],[MÊS_VENC]],BRF_MÊS_NOTA[MÊS],0)),"")</f>
        <v>9</v>
      </c>
      <c r="S887" s="1" t="str">
        <f>IF(BRF_Boleto_Notas[[#This Row],[PAGO DIA]]="","",TEXT(BRF_Boleto_Notas[[#This Row],[PAGO DIA]],"AAAA"))</f>
        <v>2022</v>
      </c>
      <c r="T887" s="1" t="str">
        <f>UPPER(TEXT(BRF_Boleto_Notas[[#This Row],[PAGO DIA]],"MMM"))</f>
        <v>SET</v>
      </c>
    </row>
    <row r="888" spans="1:20" x14ac:dyDescent="0.2">
      <c r="A888" s="3">
        <v>44788</v>
      </c>
      <c r="B888" s="1" t="s">
        <v>1534</v>
      </c>
      <c r="C888" s="1" t="s">
        <v>2344</v>
      </c>
      <c r="D888" s="1" t="s">
        <v>1531</v>
      </c>
      <c r="E888" s="1" t="s">
        <v>85</v>
      </c>
      <c r="F888" s="3">
        <v>44809</v>
      </c>
      <c r="G888" s="1" t="s">
        <v>2345</v>
      </c>
      <c r="H888" s="1">
        <v>964</v>
      </c>
      <c r="I888" s="4">
        <v>2100</v>
      </c>
      <c r="J888" s="1" t="s">
        <v>224</v>
      </c>
      <c r="K888" s="3">
        <v>44809</v>
      </c>
      <c r="L888" s="1" t="s">
        <v>1338</v>
      </c>
      <c r="M888" s="1" t="str">
        <f>TEXT(BRF_Boleto_Notas[[#This Row],[DATA ]],"AAAA")</f>
        <v>2022</v>
      </c>
      <c r="N888" s="1" t="str">
        <f>UPPER(TEXT(BRF_Boleto_Notas[[#This Row],[DATA ]],"MMM"))</f>
        <v>AGO</v>
      </c>
      <c r="O888" s="1" t="str">
        <f>TEXT(BRF_Boleto_Notas[[#This Row],[DATA VENCIMENTO]],"AAAA")</f>
        <v>2022</v>
      </c>
      <c r="P888" s="1" t="str">
        <f>UPPER(TEXT(BRF_Boleto_Notas[[#This Row],[DATA VENCIMENTO]],"MMM"))</f>
        <v>SET</v>
      </c>
      <c r="Q888" s="1" t="str">
        <f>IFERROR(INDEX(BRF_TIPO_SERV[DESCRIÇAO],MATCH(BRF_Boleto_Notas[[#This Row],[CAT]],BRF_TIPO_SERV[TIPOS DE SERV.],0)),"")</f>
        <v>FRETE EXTRAS</v>
      </c>
      <c r="R888" s="1">
        <f>IFERROR(INDEX(BRF_MÊS_NOTA[NUN_MÊS],MATCH(BRF_Boleto_Notas[[#This Row],[MÊS_VENC]],BRF_MÊS_NOTA[MÊS],0)),"")</f>
        <v>9</v>
      </c>
      <c r="S888" s="1" t="str">
        <f>IF(BRF_Boleto_Notas[[#This Row],[PAGO DIA]]="","",TEXT(BRF_Boleto_Notas[[#This Row],[PAGO DIA]],"AAAA"))</f>
        <v>2022</v>
      </c>
      <c r="T888" s="1" t="str">
        <f>UPPER(TEXT(BRF_Boleto_Notas[[#This Row],[PAGO DIA]],"MMM"))</f>
        <v>SET</v>
      </c>
    </row>
    <row r="889" spans="1:20" x14ac:dyDescent="0.2">
      <c r="A889" s="3">
        <v>44789</v>
      </c>
      <c r="B889" s="1" t="s">
        <v>1534</v>
      </c>
      <c r="C889" s="1" t="s">
        <v>1680</v>
      </c>
      <c r="D889" s="1" t="s">
        <v>1531</v>
      </c>
      <c r="E889" s="1" t="s">
        <v>85</v>
      </c>
      <c r="F889" s="3">
        <v>44809</v>
      </c>
      <c r="G889" s="1" t="s">
        <v>2346</v>
      </c>
      <c r="H889" s="1">
        <v>965</v>
      </c>
      <c r="I889" s="4">
        <v>1100</v>
      </c>
      <c r="J889" s="1" t="s">
        <v>224</v>
      </c>
      <c r="K889" s="3">
        <v>44809</v>
      </c>
      <c r="L889" s="1" t="s">
        <v>1338</v>
      </c>
      <c r="M889" s="1" t="str">
        <f>TEXT(BRF_Boleto_Notas[[#This Row],[DATA ]],"AAAA")</f>
        <v>2022</v>
      </c>
      <c r="N889" s="1" t="str">
        <f>UPPER(TEXT(BRF_Boleto_Notas[[#This Row],[DATA ]],"MMM"))</f>
        <v>AGO</v>
      </c>
      <c r="O889" s="1" t="str">
        <f>TEXT(BRF_Boleto_Notas[[#This Row],[DATA VENCIMENTO]],"AAAA")</f>
        <v>2022</v>
      </c>
      <c r="P889" s="1" t="str">
        <f>UPPER(TEXT(BRF_Boleto_Notas[[#This Row],[DATA VENCIMENTO]],"MMM"))</f>
        <v>SET</v>
      </c>
      <c r="Q889" s="1" t="str">
        <f>IFERROR(INDEX(BRF_TIPO_SERV[DESCRIÇAO],MATCH(BRF_Boleto_Notas[[#This Row],[CAT]],BRF_TIPO_SERV[TIPOS DE SERV.],0)),"")</f>
        <v>FRETE EXTRAS</v>
      </c>
      <c r="R889" s="1">
        <f>IFERROR(INDEX(BRF_MÊS_NOTA[NUN_MÊS],MATCH(BRF_Boleto_Notas[[#This Row],[MÊS_VENC]],BRF_MÊS_NOTA[MÊS],0)),"")</f>
        <v>9</v>
      </c>
      <c r="S889" s="1" t="str">
        <f>IF(BRF_Boleto_Notas[[#This Row],[PAGO DIA]]="","",TEXT(BRF_Boleto_Notas[[#This Row],[PAGO DIA]],"AAAA"))</f>
        <v>2022</v>
      </c>
      <c r="T889" s="1" t="str">
        <f>UPPER(TEXT(BRF_Boleto_Notas[[#This Row],[PAGO DIA]],"MMM"))</f>
        <v>SET</v>
      </c>
    </row>
    <row r="890" spans="1:20" x14ac:dyDescent="0.2">
      <c r="A890" s="3">
        <v>44789</v>
      </c>
      <c r="B890" s="1" t="s">
        <v>1534</v>
      </c>
      <c r="C890" s="1" t="s">
        <v>2148</v>
      </c>
      <c r="D890" s="1" t="s">
        <v>1531</v>
      </c>
      <c r="E890" s="1" t="s">
        <v>85</v>
      </c>
      <c r="F890" s="3">
        <v>44809</v>
      </c>
      <c r="G890" s="1" t="s">
        <v>2347</v>
      </c>
      <c r="H890" s="1">
        <v>966</v>
      </c>
      <c r="I890" s="4">
        <v>1320</v>
      </c>
      <c r="J890" s="1" t="s">
        <v>224</v>
      </c>
      <c r="K890" s="3">
        <v>44809</v>
      </c>
      <c r="L890" s="1" t="s">
        <v>1338</v>
      </c>
      <c r="M890" s="1" t="str">
        <f>TEXT(BRF_Boleto_Notas[[#This Row],[DATA ]],"AAAA")</f>
        <v>2022</v>
      </c>
      <c r="N890" s="1" t="str">
        <f>UPPER(TEXT(BRF_Boleto_Notas[[#This Row],[DATA ]],"MMM"))</f>
        <v>AGO</v>
      </c>
      <c r="O890" s="1" t="str">
        <f>TEXT(BRF_Boleto_Notas[[#This Row],[DATA VENCIMENTO]],"AAAA")</f>
        <v>2022</v>
      </c>
      <c r="P890" s="1" t="str">
        <f>UPPER(TEXT(BRF_Boleto_Notas[[#This Row],[DATA VENCIMENTO]],"MMM"))</f>
        <v>SET</v>
      </c>
      <c r="Q890" s="1" t="str">
        <f>IFERROR(INDEX(BRF_TIPO_SERV[DESCRIÇAO],MATCH(BRF_Boleto_Notas[[#This Row],[CAT]],BRF_TIPO_SERV[TIPOS DE SERV.],0)),"")</f>
        <v>FRETE EXTRAS</v>
      </c>
      <c r="R890" s="1">
        <f>IFERROR(INDEX(BRF_MÊS_NOTA[NUN_MÊS],MATCH(BRF_Boleto_Notas[[#This Row],[MÊS_VENC]],BRF_MÊS_NOTA[MÊS],0)),"")</f>
        <v>9</v>
      </c>
      <c r="S890" s="1" t="str">
        <f>IF(BRF_Boleto_Notas[[#This Row],[PAGO DIA]]="","",TEXT(BRF_Boleto_Notas[[#This Row],[PAGO DIA]],"AAAA"))</f>
        <v>2022</v>
      </c>
      <c r="T890" s="1" t="str">
        <f>UPPER(TEXT(BRF_Boleto_Notas[[#This Row],[PAGO DIA]],"MMM"))</f>
        <v>SET</v>
      </c>
    </row>
    <row r="891" spans="1:20" x14ac:dyDescent="0.2">
      <c r="A891" s="3">
        <v>44790</v>
      </c>
      <c r="B891" s="1" t="s">
        <v>1534</v>
      </c>
      <c r="C891" s="1" t="s">
        <v>2348</v>
      </c>
      <c r="D891" s="1" t="s">
        <v>1531</v>
      </c>
      <c r="E891" s="1" t="s">
        <v>85</v>
      </c>
      <c r="F891" s="3">
        <v>44809</v>
      </c>
      <c r="G891" s="1" t="s">
        <v>2349</v>
      </c>
      <c r="H891" s="1">
        <v>967</v>
      </c>
      <c r="I891" s="4">
        <v>1100</v>
      </c>
      <c r="J891" s="1" t="s">
        <v>224</v>
      </c>
      <c r="K891" s="3">
        <v>44809</v>
      </c>
      <c r="L891" s="1" t="s">
        <v>1338</v>
      </c>
      <c r="M891" s="1" t="str">
        <f>TEXT(BRF_Boleto_Notas[[#This Row],[DATA ]],"AAAA")</f>
        <v>2022</v>
      </c>
      <c r="N891" s="1" t="str">
        <f>UPPER(TEXT(BRF_Boleto_Notas[[#This Row],[DATA ]],"MMM"))</f>
        <v>AGO</v>
      </c>
      <c r="O891" s="1" t="str">
        <f>TEXT(BRF_Boleto_Notas[[#This Row],[DATA VENCIMENTO]],"AAAA")</f>
        <v>2022</v>
      </c>
      <c r="P891" s="1" t="str">
        <f>UPPER(TEXT(BRF_Boleto_Notas[[#This Row],[DATA VENCIMENTO]],"MMM"))</f>
        <v>SET</v>
      </c>
      <c r="Q891" s="1" t="str">
        <f>IFERROR(INDEX(BRF_TIPO_SERV[DESCRIÇAO],MATCH(BRF_Boleto_Notas[[#This Row],[CAT]],BRF_TIPO_SERV[TIPOS DE SERV.],0)),"")</f>
        <v>FRETE EXTRAS</v>
      </c>
      <c r="R891" s="1">
        <f>IFERROR(INDEX(BRF_MÊS_NOTA[NUN_MÊS],MATCH(BRF_Boleto_Notas[[#This Row],[MÊS_VENC]],BRF_MÊS_NOTA[MÊS],0)),"")</f>
        <v>9</v>
      </c>
      <c r="S891" s="1" t="str">
        <f>IF(BRF_Boleto_Notas[[#This Row],[PAGO DIA]]="","",TEXT(BRF_Boleto_Notas[[#This Row],[PAGO DIA]],"AAAA"))</f>
        <v>2022</v>
      </c>
      <c r="T891" s="1" t="str">
        <f>UPPER(TEXT(BRF_Boleto_Notas[[#This Row],[PAGO DIA]],"MMM"))</f>
        <v>SET</v>
      </c>
    </row>
    <row r="892" spans="1:20" x14ac:dyDescent="0.2">
      <c r="A892" s="3">
        <v>44806</v>
      </c>
      <c r="B892" s="1" t="s">
        <v>2350</v>
      </c>
      <c r="C892" s="1" t="s">
        <v>2351</v>
      </c>
      <c r="D892" s="1" t="s">
        <v>2273</v>
      </c>
      <c r="E892" s="1" t="s">
        <v>244</v>
      </c>
      <c r="F892" s="3">
        <v>44809</v>
      </c>
      <c r="G892" s="1" t="s">
        <v>1580</v>
      </c>
      <c r="H892" s="1">
        <v>1005</v>
      </c>
      <c r="I892" s="4">
        <v>11835.36</v>
      </c>
      <c r="J892" s="1" t="s">
        <v>224</v>
      </c>
      <c r="K892" s="3">
        <v>44809</v>
      </c>
      <c r="L892" s="1" t="s">
        <v>1338</v>
      </c>
      <c r="M892" s="1" t="str">
        <f>TEXT(BRF_Boleto_Notas[[#This Row],[DATA ]],"AAAA")</f>
        <v>2022</v>
      </c>
      <c r="N892" s="1" t="str">
        <f>UPPER(TEXT(BRF_Boleto_Notas[[#This Row],[DATA ]],"MMM"))</f>
        <v>SET</v>
      </c>
      <c r="O892" s="1" t="str">
        <f>TEXT(BRF_Boleto_Notas[[#This Row],[DATA VENCIMENTO]],"AAAA")</f>
        <v>2022</v>
      </c>
      <c r="P892" s="1" t="str">
        <f>UPPER(TEXT(BRF_Boleto_Notas[[#This Row],[DATA VENCIMENTO]],"MMM"))</f>
        <v>SET</v>
      </c>
      <c r="Q892" s="1" t="str">
        <f>IFERROR(INDEX(BRF_TIPO_SERV[DESCRIÇAO],MATCH(BRF_Boleto_Notas[[#This Row],[CAT]],BRF_TIPO_SERV[TIPOS DE SERV.],0)),"")</f>
        <v>FRETE EXTRAS</v>
      </c>
      <c r="R892" s="1">
        <f>IFERROR(INDEX(BRF_MÊS_NOTA[NUN_MÊS],MATCH(BRF_Boleto_Notas[[#This Row],[MÊS_VENC]],BRF_MÊS_NOTA[MÊS],0)),"")</f>
        <v>9</v>
      </c>
      <c r="S892" s="1" t="str">
        <f>IF(BRF_Boleto_Notas[[#This Row],[PAGO DIA]]="","",TEXT(BRF_Boleto_Notas[[#This Row],[PAGO DIA]],"AAAA"))</f>
        <v>2022</v>
      </c>
      <c r="T892" s="1" t="str">
        <f>UPPER(TEXT(BRF_Boleto_Notas[[#This Row],[PAGO DIA]],"MMM"))</f>
        <v>SET</v>
      </c>
    </row>
    <row r="893" spans="1:20" x14ac:dyDescent="0.2">
      <c r="A893" s="3">
        <v>44792</v>
      </c>
      <c r="B893" s="1" t="s">
        <v>1534</v>
      </c>
      <c r="C893" s="1" t="s">
        <v>2160</v>
      </c>
      <c r="D893" s="1" t="s">
        <v>1531</v>
      </c>
      <c r="E893" s="1" t="s">
        <v>85</v>
      </c>
      <c r="F893" s="3">
        <v>44812</v>
      </c>
      <c r="G893" s="1" t="s">
        <v>2352</v>
      </c>
      <c r="H893" s="1">
        <v>968</v>
      </c>
      <c r="I893" s="4">
        <v>1100</v>
      </c>
      <c r="J893" s="1" t="s">
        <v>224</v>
      </c>
      <c r="K893" s="3">
        <v>44812</v>
      </c>
      <c r="L893" s="1" t="s">
        <v>1338</v>
      </c>
      <c r="M893" s="1" t="str">
        <f>TEXT(BRF_Boleto_Notas[[#This Row],[DATA ]],"AAAA")</f>
        <v>2022</v>
      </c>
      <c r="N893" s="1" t="str">
        <f>UPPER(TEXT(BRF_Boleto_Notas[[#This Row],[DATA ]],"MMM"))</f>
        <v>AGO</v>
      </c>
      <c r="O893" s="1" t="str">
        <f>TEXT(BRF_Boleto_Notas[[#This Row],[DATA VENCIMENTO]],"AAAA")</f>
        <v>2022</v>
      </c>
      <c r="P893" s="1" t="str">
        <f>UPPER(TEXT(BRF_Boleto_Notas[[#This Row],[DATA VENCIMENTO]],"MMM"))</f>
        <v>SET</v>
      </c>
      <c r="Q893" s="1" t="str">
        <f>IFERROR(INDEX(BRF_TIPO_SERV[DESCRIÇAO],MATCH(BRF_Boleto_Notas[[#This Row],[CAT]],BRF_TIPO_SERV[TIPOS DE SERV.],0)),"")</f>
        <v>FRETE EXTRAS</v>
      </c>
      <c r="R893" s="1">
        <f>IFERROR(INDEX(BRF_MÊS_NOTA[NUN_MÊS],MATCH(BRF_Boleto_Notas[[#This Row],[MÊS_VENC]],BRF_MÊS_NOTA[MÊS],0)),"")</f>
        <v>9</v>
      </c>
      <c r="S893" s="1" t="str">
        <f>IF(BRF_Boleto_Notas[[#This Row],[PAGO DIA]]="","",TEXT(BRF_Boleto_Notas[[#This Row],[PAGO DIA]],"AAAA"))</f>
        <v>2022</v>
      </c>
      <c r="T893" s="1" t="str">
        <f>UPPER(TEXT(BRF_Boleto_Notas[[#This Row],[PAGO DIA]],"MMM"))</f>
        <v>SET</v>
      </c>
    </row>
    <row r="894" spans="1:20" x14ac:dyDescent="0.2">
      <c r="A894" s="3">
        <v>44792</v>
      </c>
      <c r="B894" s="1" t="s">
        <v>1534</v>
      </c>
      <c r="C894" s="1" t="s">
        <v>2205</v>
      </c>
      <c r="D894" s="1" t="s">
        <v>1531</v>
      </c>
      <c r="E894" s="1" t="s">
        <v>85</v>
      </c>
      <c r="F894" s="3">
        <v>44812</v>
      </c>
      <c r="G894" s="1" t="s">
        <v>2353</v>
      </c>
      <c r="H894" s="1">
        <v>969</v>
      </c>
      <c r="I894" s="4">
        <v>2200</v>
      </c>
      <c r="J894" s="1" t="s">
        <v>224</v>
      </c>
      <c r="K894" s="3">
        <v>44812</v>
      </c>
      <c r="L894" s="1" t="s">
        <v>1338</v>
      </c>
      <c r="M894" s="1" t="str">
        <f>TEXT(BRF_Boleto_Notas[[#This Row],[DATA ]],"AAAA")</f>
        <v>2022</v>
      </c>
      <c r="N894" s="1" t="str">
        <f>UPPER(TEXT(BRF_Boleto_Notas[[#This Row],[DATA ]],"MMM"))</f>
        <v>AGO</v>
      </c>
      <c r="O894" s="1" t="str">
        <f>TEXT(BRF_Boleto_Notas[[#This Row],[DATA VENCIMENTO]],"AAAA")</f>
        <v>2022</v>
      </c>
      <c r="P894" s="1" t="str">
        <f>UPPER(TEXT(BRF_Boleto_Notas[[#This Row],[DATA VENCIMENTO]],"MMM"))</f>
        <v>SET</v>
      </c>
      <c r="Q894" s="1" t="str">
        <f>IFERROR(INDEX(BRF_TIPO_SERV[DESCRIÇAO],MATCH(BRF_Boleto_Notas[[#This Row],[CAT]],BRF_TIPO_SERV[TIPOS DE SERV.],0)),"")</f>
        <v>FRETE EXTRAS</v>
      </c>
      <c r="R894" s="1">
        <f>IFERROR(INDEX(BRF_MÊS_NOTA[NUN_MÊS],MATCH(BRF_Boleto_Notas[[#This Row],[MÊS_VENC]],BRF_MÊS_NOTA[MÊS],0)),"")</f>
        <v>9</v>
      </c>
      <c r="S894" s="1" t="str">
        <f>IF(BRF_Boleto_Notas[[#This Row],[PAGO DIA]]="","",TEXT(BRF_Boleto_Notas[[#This Row],[PAGO DIA]],"AAAA"))</f>
        <v>2022</v>
      </c>
      <c r="T894" s="1" t="str">
        <f>UPPER(TEXT(BRF_Boleto_Notas[[#This Row],[PAGO DIA]],"MMM"))</f>
        <v>SET</v>
      </c>
    </row>
    <row r="895" spans="1:20" x14ac:dyDescent="0.2">
      <c r="A895" s="3">
        <v>44792</v>
      </c>
      <c r="B895" s="1" t="s">
        <v>1534</v>
      </c>
      <c r="C895" s="1" t="s">
        <v>2205</v>
      </c>
      <c r="D895" s="1" t="s">
        <v>1531</v>
      </c>
      <c r="E895" s="1" t="s">
        <v>85</v>
      </c>
      <c r="F895" s="3">
        <v>44812</v>
      </c>
      <c r="G895" s="1" t="s">
        <v>2354</v>
      </c>
      <c r="H895" s="1">
        <v>970</v>
      </c>
      <c r="I895" s="4">
        <v>2200</v>
      </c>
      <c r="J895" s="1" t="s">
        <v>224</v>
      </c>
      <c r="K895" s="3">
        <v>44812</v>
      </c>
      <c r="L895" s="1" t="s">
        <v>1338</v>
      </c>
      <c r="M895" s="1" t="str">
        <f>TEXT(BRF_Boleto_Notas[[#This Row],[DATA ]],"AAAA")</f>
        <v>2022</v>
      </c>
      <c r="N895" s="1" t="str">
        <f>UPPER(TEXT(BRF_Boleto_Notas[[#This Row],[DATA ]],"MMM"))</f>
        <v>AGO</v>
      </c>
      <c r="O895" s="1" t="str">
        <f>TEXT(BRF_Boleto_Notas[[#This Row],[DATA VENCIMENTO]],"AAAA")</f>
        <v>2022</v>
      </c>
      <c r="P895" s="1" t="str">
        <f>UPPER(TEXT(BRF_Boleto_Notas[[#This Row],[DATA VENCIMENTO]],"MMM"))</f>
        <v>SET</v>
      </c>
      <c r="Q895" s="1" t="str">
        <f>IFERROR(INDEX(BRF_TIPO_SERV[DESCRIÇAO],MATCH(BRF_Boleto_Notas[[#This Row],[CAT]],BRF_TIPO_SERV[TIPOS DE SERV.],0)),"")</f>
        <v>FRETE EXTRAS</v>
      </c>
      <c r="R895" s="1">
        <f>IFERROR(INDEX(BRF_MÊS_NOTA[NUN_MÊS],MATCH(BRF_Boleto_Notas[[#This Row],[MÊS_VENC]],BRF_MÊS_NOTA[MÊS],0)),"")</f>
        <v>9</v>
      </c>
      <c r="S895" s="1" t="str">
        <f>IF(BRF_Boleto_Notas[[#This Row],[PAGO DIA]]="","",TEXT(BRF_Boleto_Notas[[#This Row],[PAGO DIA]],"AAAA"))</f>
        <v>2022</v>
      </c>
      <c r="T895" s="1" t="str">
        <f>UPPER(TEXT(BRF_Boleto_Notas[[#This Row],[PAGO DIA]],"MMM"))</f>
        <v>SET</v>
      </c>
    </row>
    <row r="896" spans="1:20" x14ac:dyDescent="0.2">
      <c r="A896" s="3">
        <v>44792</v>
      </c>
      <c r="B896" s="1" t="s">
        <v>1534</v>
      </c>
      <c r="C896" s="1" t="s">
        <v>2181</v>
      </c>
      <c r="D896" s="1" t="s">
        <v>1531</v>
      </c>
      <c r="E896" s="1" t="s">
        <v>85</v>
      </c>
      <c r="F896" s="3">
        <v>44812</v>
      </c>
      <c r="G896" s="1" t="s">
        <v>2355</v>
      </c>
      <c r="H896" s="1">
        <v>971</v>
      </c>
      <c r="I896" s="4">
        <v>880</v>
      </c>
      <c r="J896" s="1" t="s">
        <v>224</v>
      </c>
      <c r="K896" s="3">
        <v>44812</v>
      </c>
      <c r="L896" s="1" t="s">
        <v>1338</v>
      </c>
      <c r="M896" s="1" t="str">
        <f>TEXT(BRF_Boleto_Notas[[#This Row],[DATA ]],"AAAA")</f>
        <v>2022</v>
      </c>
      <c r="N896" s="1" t="str">
        <f>UPPER(TEXT(BRF_Boleto_Notas[[#This Row],[DATA ]],"MMM"))</f>
        <v>AGO</v>
      </c>
      <c r="O896" s="1" t="str">
        <f>TEXT(BRF_Boleto_Notas[[#This Row],[DATA VENCIMENTO]],"AAAA")</f>
        <v>2022</v>
      </c>
      <c r="P896" s="1" t="str">
        <f>UPPER(TEXT(BRF_Boleto_Notas[[#This Row],[DATA VENCIMENTO]],"MMM"))</f>
        <v>SET</v>
      </c>
      <c r="Q896" s="1" t="str">
        <f>IFERROR(INDEX(BRF_TIPO_SERV[DESCRIÇAO],MATCH(BRF_Boleto_Notas[[#This Row],[CAT]],BRF_TIPO_SERV[TIPOS DE SERV.],0)),"")</f>
        <v>FRETE EXTRAS</v>
      </c>
      <c r="R896" s="1">
        <f>IFERROR(INDEX(BRF_MÊS_NOTA[NUN_MÊS],MATCH(BRF_Boleto_Notas[[#This Row],[MÊS_VENC]],BRF_MÊS_NOTA[MÊS],0)),"")</f>
        <v>9</v>
      </c>
      <c r="S896" s="1" t="str">
        <f>IF(BRF_Boleto_Notas[[#This Row],[PAGO DIA]]="","",TEXT(BRF_Boleto_Notas[[#This Row],[PAGO DIA]],"AAAA"))</f>
        <v>2022</v>
      </c>
      <c r="T896" s="1" t="str">
        <f>UPPER(TEXT(BRF_Boleto_Notas[[#This Row],[PAGO DIA]],"MMM"))</f>
        <v>SET</v>
      </c>
    </row>
    <row r="897" spans="1:20" x14ac:dyDescent="0.2">
      <c r="A897" s="3">
        <v>44792</v>
      </c>
      <c r="B897" s="1" t="s">
        <v>1534</v>
      </c>
      <c r="C897" s="1" t="s">
        <v>2160</v>
      </c>
      <c r="D897" s="1" t="s">
        <v>1531</v>
      </c>
      <c r="E897" s="1" t="s">
        <v>85</v>
      </c>
      <c r="F897" s="3">
        <v>44812</v>
      </c>
      <c r="G897" s="1" t="s">
        <v>2356</v>
      </c>
      <c r="H897" s="1">
        <v>972</v>
      </c>
      <c r="I897" s="4">
        <v>1100</v>
      </c>
      <c r="J897" s="1" t="s">
        <v>224</v>
      </c>
      <c r="K897" s="3">
        <v>44812</v>
      </c>
      <c r="L897" s="1" t="s">
        <v>1338</v>
      </c>
      <c r="M897" s="1" t="str">
        <f>TEXT(BRF_Boleto_Notas[[#This Row],[DATA ]],"AAAA")</f>
        <v>2022</v>
      </c>
      <c r="N897" s="1" t="str">
        <f>UPPER(TEXT(BRF_Boleto_Notas[[#This Row],[DATA ]],"MMM"))</f>
        <v>AGO</v>
      </c>
      <c r="O897" s="1" t="str">
        <f>TEXT(BRF_Boleto_Notas[[#This Row],[DATA VENCIMENTO]],"AAAA")</f>
        <v>2022</v>
      </c>
      <c r="P897" s="1" t="str">
        <f>UPPER(TEXT(BRF_Boleto_Notas[[#This Row],[DATA VENCIMENTO]],"MMM"))</f>
        <v>SET</v>
      </c>
      <c r="Q897" s="1" t="str">
        <f>IFERROR(INDEX(BRF_TIPO_SERV[DESCRIÇAO],MATCH(BRF_Boleto_Notas[[#This Row],[CAT]],BRF_TIPO_SERV[TIPOS DE SERV.],0)),"")</f>
        <v>FRETE EXTRAS</v>
      </c>
      <c r="R897" s="1">
        <f>IFERROR(INDEX(BRF_MÊS_NOTA[NUN_MÊS],MATCH(BRF_Boleto_Notas[[#This Row],[MÊS_VENC]],BRF_MÊS_NOTA[MÊS],0)),"")</f>
        <v>9</v>
      </c>
      <c r="S897" s="1" t="str">
        <f>IF(BRF_Boleto_Notas[[#This Row],[PAGO DIA]]="","",TEXT(BRF_Boleto_Notas[[#This Row],[PAGO DIA]],"AAAA"))</f>
        <v>2022</v>
      </c>
      <c r="T897" s="1" t="str">
        <f>UPPER(TEXT(BRF_Boleto_Notas[[#This Row],[PAGO DIA]],"MMM"))</f>
        <v>SET</v>
      </c>
    </row>
    <row r="898" spans="1:20" x14ac:dyDescent="0.2">
      <c r="A898" s="3">
        <v>44792</v>
      </c>
      <c r="B898" s="1" t="s">
        <v>1534</v>
      </c>
      <c r="C898" s="1" t="s">
        <v>1680</v>
      </c>
      <c r="D898" s="1" t="s">
        <v>1531</v>
      </c>
      <c r="E898" s="1" t="s">
        <v>85</v>
      </c>
      <c r="F898" s="3">
        <v>44812</v>
      </c>
      <c r="G898" s="1" t="s">
        <v>2357</v>
      </c>
      <c r="H898" s="1">
        <v>973</v>
      </c>
      <c r="I898" s="4">
        <v>1100</v>
      </c>
      <c r="J898" s="1" t="s">
        <v>224</v>
      </c>
      <c r="K898" s="3">
        <v>44812</v>
      </c>
      <c r="L898" s="1" t="s">
        <v>1338</v>
      </c>
      <c r="M898" s="1" t="str">
        <f>TEXT(BRF_Boleto_Notas[[#This Row],[DATA ]],"AAAA")</f>
        <v>2022</v>
      </c>
      <c r="N898" s="1" t="str">
        <f>UPPER(TEXT(BRF_Boleto_Notas[[#This Row],[DATA ]],"MMM"))</f>
        <v>AGO</v>
      </c>
      <c r="O898" s="1" t="str">
        <f>TEXT(BRF_Boleto_Notas[[#This Row],[DATA VENCIMENTO]],"AAAA")</f>
        <v>2022</v>
      </c>
      <c r="P898" s="1" t="str">
        <f>UPPER(TEXT(BRF_Boleto_Notas[[#This Row],[DATA VENCIMENTO]],"MMM"))</f>
        <v>SET</v>
      </c>
      <c r="Q898" s="1" t="str">
        <f>IFERROR(INDEX(BRF_TIPO_SERV[DESCRIÇAO],MATCH(BRF_Boleto_Notas[[#This Row],[CAT]],BRF_TIPO_SERV[TIPOS DE SERV.],0)),"")</f>
        <v>FRETE EXTRAS</v>
      </c>
      <c r="R898" s="1">
        <f>IFERROR(INDEX(BRF_MÊS_NOTA[NUN_MÊS],MATCH(BRF_Boleto_Notas[[#This Row],[MÊS_VENC]],BRF_MÊS_NOTA[MÊS],0)),"")</f>
        <v>9</v>
      </c>
      <c r="S898" s="1" t="str">
        <f>IF(BRF_Boleto_Notas[[#This Row],[PAGO DIA]]="","",TEXT(BRF_Boleto_Notas[[#This Row],[PAGO DIA]],"AAAA"))</f>
        <v>2022</v>
      </c>
      <c r="T898" s="1" t="str">
        <f>UPPER(TEXT(BRF_Boleto_Notas[[#This Row],[PAGO DIA]],"MMM"))</f>
        <v>SET</v>
      </c>
    </row>
    <row r="899" spans="1:20" x14ac:dyDescent="0.2">
      <c r="A899" s="3">
        <v>44792</v>
      </c>
      <c r="B899" s="1" t="s">
        <v>1534</v>
      </c>
      <c r="C899" s="1" t="s">
        <v>2348</v>
      </c>
      <c r="D899" s="1" t="s">
        <v>1531</v>
      </c>
      <c r="E899" s="1" t="s">
        <v>85</v>
      </c>
      <c r="F899" s="3">
        <v>44812</v>
      </c>
      <c r="G899" s="1" t="s">
        <v>2358</v>
      </c>
      <c r="H899" s="1">
        <v>974</v>
      </c>
      <c r="I899" s="4">
        <v>1100</v>
      </c>
      <c r="J899" s="1" t="s">
        <v>224</v>
      </c>
      <c r="K899" s="3">
        <v>44812</v>
      </c>
      <c r="L899" s="1" t="s">
        <v>1338</v>
      </c>
      <c r="M899" s="1" t="str">
        <f>TEXT(BRF_Boleto_Notas[[#This Row],[DATA ]],"AAAA")</f>
        <v>2022</v>
      </c>
      <c r="N899" s="1" t="str">
        <f>UPPER(TEXT(BRF_Boleto_Notas[[#This Row],[DATA ]],"MMM"))</f>
        <v>AGO</v>
      </c>
      <c r="O899" s="1" t="str">
        <f>TEXT(BRF_Boleto_Notas[[#This Row],[DATA VENCIMENTO]],"AAAA")</f>
        <v>2022</v>
      </c>
      <c r="P899" s="1" t="str">
        <f>UPPER(TEXT(BRF_Boleto_Notas[[#This Row],[DATA VENCIMENTO]],"MMM"))</f>
        <v>SET</v>
      </c>
      <c r="Q899" s="1" t="str">
        <f>IFERROR(INDEX(BRF_TIPO_SERV[DESCRIÇAO],MATCH(BRF_Boleto_Notas[[#This Row],[CAT]],BRF_TIPO_SERV[TIPOS DE SERV.],0)),"")</f>
        <v>FRETE EXTRAS</v>
      </c>
      <c r="R899" s="1">
        <f>IFERROR(INDEX(BRF_MÊS_NOTA[NUN_MÊS],MATCH(BRF_Boleto_Notas[[#This Row],[MÊS_VENC]],BRF_MÊS_NOTA[MÊS],0)),"")</f>
        <v>9</v>
      </c>
      <c r="S899" s="1" t="str">
        <f>IF(BRF_Boleto_Notas[[#This Row],[PAGO DIA]]="","",TEXT(BRF_Boleto_Notas[[#This Row],[PAGO DIA]],"AAAA"))</f>
        <v>2022</v>
      </c>
      <c r="T899" s="1" t="str">
        <f>UPPER(TEXT(BRF_Boleto_Notas[[#This Row],[PAGO DIA]],"MMM"))</f>
        <v>SET</v>
      </c>
    </row>
    <row r="900" spans="1:20" x14ac:dyDescent="0.2">
      <c r="A900" s="3">
        <v>44792</v>
      </c>
      <c r="B900" s="1" t="s">
        <v>1534</v>
      </c>
      <c r="C900" s="1" t="s">
        <v>3334</v>
      </c>
      <c r="D900" s="1" t="s">
        <v>1531</v>
      </c>
      <c r="E900" s="1" t="s">
        <v>85</v>
      </c>
      <c r="F900" s="3">
        <v>44812</v>
      </c>
      <c r="G900" s="1" t="s">
        <v>2360</v>
      </c>
      <c r="H900" s="1">
        <v>975</v>
      </c>
      <c r="I900" s="4">
        <v>2100</v>
      </c>
      <c r="J900" s="1" t="s">
        <v>224</v>
      </c>
      <c r="K900" s="3">
        <v>44812</v>
      </c>
      <c r="L900" s="1" t="s">
        <v>1338</v>
      </c>
      <c r="M900" s="1" t="str">
        <f>TEXT(BRF_Boleto_Notas[[#This Row],[DATA ]],"AAAA")</f>
        <v>2022</v>
      </c>
      <c r="N900" s="1" t="str">
        <f>UPPER(TEXT(BRF_Boleto_Notas[[#This Row],[DATA ]],"MMM"))</f>
        <v>AGO</v>
      </c>
      <c r="O900" s="1" t="str">
        <f>TEXT(BRF_Boleto_Notas[[#This Row],[DATA VENCIMENTO]],"AAAA")</f>
        <v>2022</v>
      </c>
      <c r="P900" s="1" t="str">
        <f>UPPER(TEXT(BRF_Boleto_Notas[[#This Row],[DATA VENCIMENTO]],"MMM"))</f>
        <v>SET</v>
      </c>
      <c r="Q900" s="1" t="str">
        <f>IFERROR(INDEX(BRF_TIPO_SERV[DESCRIÇAO],MATCH(BRF_Boleto_Notas[[#This Row],[CAT]],BRF_TIPO_SERV[TIPOS DE SERV.],0)),"")</f>
        <v>FRETE EXTRAS</v>
      </c>
      <c r="R900" s="1">
        <f>IFERROR(INDEX(BRF_MÊS_NOTA[NUN_MÊS],MATCH(BRF_Boleto_Notas[[#This Row],[MÊS_VENC]],BRF_MÊS_NOTA[MÊS],0)),"")</f>
        <v>9</v>
      </c>
      <c r="S900" s="1" t="str">
        <f>IF(BRF_Boleto_Notas[[#This Row],[PAGO DIA]]="","",TEXT(BRF_Boleto_Notas[[#This Row],[PAGO DIA]],"AAAA"))</f>
        <v>2022</v>
      </c>
      <c r="T900" s="1" t="str">
        <f>UPPER(TEXT(BRF_Boleto_Notas[[#This Row],[PAGO DIA]],"MMM"))</f>
        <v>SET</v>
      </c>
    </row>
    <row r="901" spans="1:20" x14ac:dyDescent="0.2">
      <c r="A901" s="3">
        <v>44793</v>
      </c>
      <c r="B901" s="1" t="s">
        <v>1534</v>
      </c>
      <c r="C901" s="1" t="s">
        <v>2348</v>
      </c>
      <c r="D901" s="1" t="s">
        <v>1531</v>
      </c>
      <c r="E901" s="1" t="s">
        <v>85</v>
      </c>
      <c r="F901" s="3">
        <v>44813</v>
      </c>
      <c r="G901" s="1" t="s">
        <v>2361</v>
      </c>
      <c r="H901" s="1">
        <v>976</v>
      </c>
      <c r="I901" s="4">
        <v>1100</v>
      </c>
      <c r="J901" s="1" t="s">
        <v>224</v>
      </c>
      <c r="K901" s="3">
        <v>44813</v>
      </c>
      <c r="L901" s="1" t="s">
        <v>1338</v>
      </c>
      <c r="M901" s="1" t="str">
        <f>TEXT(BRF_Boleto_Notas[[#This Row],[DATA ]],"AAAA")</f>
        <v>2022</v>
      </c>
      <c r="N901" s="1" t="str">
        <f>UPPER(TEXT(BRF_Boleto_Notas[[#This Row],[DATA ]],"MMM"))</f>
        <v>AGO</v>
      </c>
      <c r="O901" s="1" t="str">
        <f>TEXT(BRF_Boleto_Notas[[#This Row],[DATA VENCIMENTO]],"AAAA")</f>
        <v>2022</v>
      </c>
      <c r="P901" s="1" t="str">
        <f>UPPER(TEXT(BRF_Boleto_Notas[[#This Row],[DATA VENCIMENTO]],"MMM"))</f>
        <v>SET</v>
      </c>
      <c r="Q901" s="1" t="str">
        <f>IFERROR(INDEX(BRF_TIPO_SERV[DESCRIÇAO],MATCH(BRF_Boleto_Notas[[#This Row],[CAT]],BRF_TIPO_SERV[TIPOS DE SERV.],0)),"")</f>
        <v>FRETE EXTRAS</v>
      </c>
      <c r="R901" s="1">
        <f>IFERROR(INDEX(BRF_MÊS_NOTA[NUN_MÊS],MATCH(BRF_Boleto_Notas[[#This Row],[MÊS_VENC]],BRF_MÊS_NOTA[MÊS],0)),"")</f>
        <v>9</v>
      </c>
      <c r="S901" s="1" t="str">
        <f>IF(BRF_Boleto_Notas[[#This Row],[PAGO DIA]]="","",TEXT(BRF_Boleto_Notas[[#This Row],[PAGO DIA]],"AAAA"))</f>
        <v>2022</v>
      </c>
      <c r="T901" s="1" t="str">
        <f>UPPER(TEXT(BRF_Boleto_Notas[[#This Row],[PAGO DIA]],"MMM"))</f>
        <v>SET</v>
      </c>
    </row>
    <row r="902" spans="1:20" x14ac:dyDescent="0.2">
      <c r="A902" s="3">
        <v>44795</v>
      </c>
      <c r="B902" s="1" t="s">
        <v>1534</v>
      </c>
      <c r="C902" s="1" t="s">
        <v>3335</v>
      </c>
      <c r="D902" s="1" t="s">
        <v>1531</v>
      </c>
      <c r="E902" s="1" t="s">
        <v>85</v>
      </c>
      <c r="F902" s="3">
        <v>44816</v>
      </c>
      <c r="G902" s="1" t="s">
        <v>2363</v>
      </c>
      <c r="H902" s="1">
        <v>977</v>
      </c>
      <c r="I902" s="4">
        <v>2100</v>
      </c>
      <c r="J902" s="1" t="s">
        <v>224</v>
      </c>
      <c r="K902" s="3">
        <v>44816</v>
      </c>
      <c r="L902" s="1" t="s">
        <v>1338</v>
      </c>
      <c r="M902" s="1" t="str">
        <f>TEXT(BRF_Boleto_Notas[[#This Row],[DATA ]],"AAAA")</f>
        <v>2022</v>
      </c>
      <c r="N902" s="1" t="str">
        <f>UPPER(TEXT(BRF_Boleto_Notas[[#This Row],[DATA ]],"MMM"))</f>
        <v>AGO</v>
      </c>
      <c r="O902" s="1" t="str">
        <f>TEXT(BRF_Boleto_Notas[[#This Row],[DATA VENCIMENTO]],"AAAA")</f>
        <v>2022</v>
      </c>
      <c r="P902" s="1" t="str">
        <f>UPPER(TEXT(BRF_Boleto_Notas[[#This Row],[DATA VENCIMENTO]],"MMM"))</f>
        <v>SET</v>
      </c>
      <c r="Q902" s="1" t="str">
        <f>IFERROR(INDEX(BRF_TIPO_SERV[DESCRIÇAO],MATCH(BRF_Boleto_Notas[[#This Row],[CAT]],BRF_TIPO_SERV[TIPOS DE SERV.],0)),"")</f>
        <v>FRETE EXTRAS</v>
      </c>
      <c r="R902" s="1">
        <f>IFERROR(INDEX(BRF_MÊS_NOTA[NUN_MÊS],MATCH(BRF_Boleto_Notas[[#This Row],[MÊS_VENC]],BRF_MÊS_NOTA[MÊS],0)),"")</f>
        <v>9</v>
      </c>
      <c r="S902" s="1" t="str">
        <f>IF(BRF_Boleto_Notas[[#This Row],[PAGO DIA]]="","",TEXT(BRF_Boleto_Notas[[#This Row],[PAGO DIA]],"AAAA"))</f>
        <v>2022</v>
      </c>
      <c r="T902" s="1" t="str">
        <f>UPPER(TEXT(BRF_Boleto_Notas[[#This Row],[PAGO DIA]],"MMM"))</f>
        <v>SET</v>
      </c>
    </row>
    <row r="903" spans="1:20" x14ac:dyDescent="0.2">
      <c r="A903" s="3">
        <v>44795</v>
      </c>
      <c r="B903" s="1" t="s">
        <v>1534</v>
      </c>
      <c r="C903" s="1" t="s">
        <v>1680</v>
      </c>
      <c r="D903" s="1" t="s">
        <v>1531</v>
      </c>
      <c r="E903" s="1" t="s">
        <v>85</v>
      </c>
      <c r="F903" s="3">
        <v>44816</v>
      </c>
      <c r="G903" s="1" t="s">
        <v>2364</v>
      </c>
      <c r="H903" s="1">
        <v>978</v>
      </c>
      <c r="I903" s="4">
        <v>1100</v>
      </c>
      <c r="J903" s="1" t="s">
        <v>224</v>
      </c>
      <c r="K903" s="3">
        <v>44816</v>
      </c>
      <c r="L903" s="1" t="s">
        <v>1338</v>
      </c>
      <c r="M903" s="1" t="str">
        <f>TEXT(BRF_Boleto_Notas[[#This Row],[DATA ]],"AAAA")</f>
        <v>2022</v>
      </c>
      <c r="N903" s="1" t="str">
        <f>UPPER(TEXT(BRF_Boleto_Notas[[#This Row],[DATA ]],"MMM"))</f>
        <v>AGO</v>
      </c>
      <c r="O903" s="1" t="str">
        <f>TEXT(BRF_Boleto_Notas[[#This Row],[DATA VENCIMENTO]],"AAAA")</f>
        <v>2022</v>
      </c>
      <c r="P903" s="1" t="str">
        <f>UPPER(TEXT(BRF_Boleto_Notas[[#This Row],[DATA VENCIMENTO]],"MMM"))</f>
        <v>SET</v>
      </c>
      <c r="Q903" s="1" t="str">
        <f>IFERROR(INDEX(BRF_TIPO_SERV[DESCRIÇAO],MATCH(BRF_Boleto_Notas[[#This Row],[CAT]],BRF_TIPO_SERV[TIPOS DE SERV.],0)),"")</f>
        <v>FRETE EXTRAS</v>
      </c>
      <c r="R903" s="1">
        <f>IFERROR(INDEX(BRF_MÊS_NOTA[NUN_MÊS],MATCH(BRF_Boleto_Notas[[#This Row],[MÊS_VENC]],BRF_MÊS_NOTA[MÊS],0)),"")</f>
        <v>9</v>
      </c>
      <c r="S903" s="1" t="str">
        <f>IF(BRF_Boleto_Notas[[#This Row],[PAGO DIA]]="","",TEXT(BRF_Boleto_Notas[[#This Row],[PAGO DIA]],"AAAA"))</f>
        <v>2022</v>
      </c>
      <c r="T903" s="1" t="str">
        <f>UPPER(TEXT(BRF_Boleto_Notas[[#This Row],[PAGO DIA]],"MMM"))</f>
        <v>SET</v>
      </c>
    </row>
    <row r="904" spans="1:20" x14ac:dyDescent="0.2">
      <c r="A904" s="3">
        <v>44797</v>
      </c>
      <c r="B904" s="1" t="s">
        <v>1534</v>
      </c>
      <c r="C904" s="1" t="s">
        <v>1696</v>
      </c>
      <c r="D904" s="1" t="s">
        <v>1531</v>
      </c>
      <c r="E904" s="1" t="s">
        <v>85</v>
      </c>
      <c r="F904" s="3">
        <v>44817</v>
      </c>
      <c r="G904" s="1" t="s">
        <v>2365</v>
      </c>
      <c r="H904" s="1">
        <v>998</v>
      </c>
      <c r="I904" s="4">
        <v>400</v>
      </c>
      <c r="J904" s="1" t="s">
        <v>224</v>
      </c>
      <c r="K904" s="3">
        <v>44817</v>
      </c>
      <c r="L904" s="1" t="s">
        <v>1338</v>
      </c>
      <c r="M904" s="1" t="str">
        <f>TEXT(BRF_Boleto_Notas[[#This Row],[DATA ]],"AAAA")</f>
        <v>2022</v>
      </c>
      <c r="N904" s="1" t="str">
        <f>UPPER(TEXT(BRF_Boleto_Notas[[#This Row],[DATA ]],"MMM"))</f>
        <v>AGO</v>
      </c>
      <c r="O904" s="1" t="str">
        <f>TEXT(BRF_Boleto_Notas[[#This Row],[DATA VENCIMENTO]],"AAAA")</f>
        <v>2022</v>
      </c>
      <c r="P904" s="1" t="str">
        <f>UPPER(TEXT(BRF_Boleto_Notas[[#This Row],[DATA VENCIMENTO]],"MMM"))</f>
        <v>SET</v>
      </c>
      <c r="Q904" s="1" t="str">
        <f>IFERROR(INDEX(BRF_TIPO_SERV[DESCRIÇAO],MATCH(BRF_Boleto_Notas[[#This Row],[CAT]],BRF_TIPO_SERV[TIPOS DE SERV.],0)),"")</f>
        <v>FRETE EXTRAS</v>
      </c>
      <c r="R904" s="1">
        <f>IFERROR(INDEX(BRF_MÊS_NOTA[NUN_MÊS],MATCH(BRF_Boleto_Notas[[#This Row],[MÊS_VENC]],BRF_MÊS_NOTA[MÊS],0)),"")</f>
        <v>9</v>
      </c>
      <c r="S904" s="1" t="str">
        <f>IF(BRF_Boleto_Notas[[#This Row],[PAGO DIA]]="","",TEXT(BRF_Boleto_Notas[[#This Row],[PAGO DIA]],"AAAA"))</f>
        <v>2022</v>
      </c>
      <c r="T904" s="1" t="str">
        <f>UPPER(TEXT(BRF_Boleto_Notas[[#This Row],[PAGO DIA]],"MMM"))</f>
        <v>SET</v>
      </c>
    </row>
    <row r="905" spans="1:20" x14ac:dyDescent="0.2">
      <c r="A905" s="3">
        <v>44797</v>
      </c>
      <c r="B905" s="1" t="s">
        <v>1534</v>
      </c>
      <c r="C905" s="1" t="s">
        <v>3336</v>
      </c>
      <c r="D905" s="1" t="s">
        <v>1531</v>
      </c>
      <c r="E905" s="1" t="s">
        <v>85</v>
      </c>
      <c r="F905" s="3">
        <v>44818</v>
      </c>
      <c r="G905" s="1" t="s">
        <v>2367</v>
      </c>
      <c r="H905" s="1">
        <v>999</v>
      </c>
      <c r="I905" s="4">
        <v>2100</v>
      </c>
      <c r="J905" s="1" t="s">
        <v>224</v>
      </c>
      <c r="K905" s="3">
        <v>44818</v>
      </c>
      <c r="L905" s="1" t="s">
        <v>1338</v>
      </c>
      <c r="M905" s="1" t="str">
        <f>TEXT(BRF_Boleto_Notas[[#This Row],[DATA ]],"AAAA")</f>
        <v>2022</v>
      </c>
      <c r="N905" s="1" t="str">
        <f>UPPER(TEXT(BRF_Boleto_Notas[[#This Row],[DATA ]],"MMM"))</f>
        <v>AGO</v>
      </c>
      <c r="O905" s="1" t="str">
        <f>TEXT(BRF_Boleto_Notas[[#This Row],[DATA VENCIMENTO]],"AAAA")</f>
        <v>2022</v>
      </c>
      <c r="P905" s="1" t="str">
        <f>UPPER(TEXT(BRF_Boleto_Notas[[#This Row],[DATA VENCIMENTO]],"MMM"))</f>
        <v>SET</v>
      </c>
      <c r="Q905" s="1" t="str">
        <f>IFERROR(INDEX(BRF_TIPO_SERV[DESCRIÇAO],MATCH(BRF_Boleto_Notas[[#This Row],[CAT]],BRF_TIPO_SERV[TIPOS DE SERV.],0)),"")</f>
        <v>FRETE EXTRAS</v>
      </c>
      <c r="R905" s="1">
        <f>IFERROR(INDEX(BRF_MÊS_NOTA[NUN_MÊS],MATCH(BRF_Boleto_Notas[[#This Row],[MÊS_VENC]],BRF_MÊS_NOTA[MÊS],0)),"")</f>
        <v>9</v>
      </c>
      <c r="S905" s="1" t="str">
        <f>IF(BRF_Boleto_Notas[[#This Row],[PAGO DIA]]="","",TEXT(BRF_Boleto_Notas[[#This Row],[PAGO DIA]],"AAAA"))</f>
        <v>2022</v>
      </c>
      <c r="T905" s="1" t="str">
        <f>UPPER(TEXT(BRF_Boleto_Notas[[#This Row],[PAGO DIA]],"MMM"))</f>
        <v>SET</v>
      </c>
    </row>
    <row r="906" spans="1:20" x14ac:dyDescent="0.2">
      <c r="A906" s="3">
        <v>44802</v>
      </c>
      <c r="B906" s="1" t="s">
        <v>1534</v>
      </c>
      <c r="C906" s="1" t="s">
        <v>1680</v>
      </c>
      <c r="D906" s="1" t="s">
        <v>1531</v>
      </c>
      <c r="E906" s="1" t="s">
        <v>85</v>
      </c>
      <c r="F906" s="3">
        <v>44823</v>
      </c>
      <c r="G906" s="1" t="s">
        <v>2368</v>
      </c>
      <c r="H906" s="1">
        <v>1000</v>
      </c>
      <c r="I906" s="4">
        <v>1200</v>
      </c>
      <c r="J906" s="1" t="s">
        <v>224</v>
      </c>
      <c r="K906" s="3">
        <v>44823</v>
      </c>
      <c r="L906" s="1" t="s">
        <v>1338</v>
      </c>
      <c r="M906" s="1" t="str">
        <f>TEXT(BRF_Boleto_Notas[[#This Row],[DATA ]],"AAAA")</f>
        <v>2022</v>
      </c>
      <c r="N906" s="1" t="str">
        <f>UPPER(TEXT(BRF_Boleto_Notas[[#This Row],[DATA ]],"MMM"))</f>
        <v>AGO</v>
      </c>
      <c r="O906" s="1" t="str">
        <f>TEXT(BRF_Boleto_Notas[[#This Row],[DATA VENCIMENTO]],"AAAA")</f>
        <v>2022</v>
      </c>
      <c r="P906" s="1" t="str">
        <f>UPPER(TEXT(BRF_Boleto_Notas[[#This Row],[DATA VENCIMENTO]],"MMM"))</f>
        <v>SET</v>
      </c>
      <c r="Q906" s="1" t="str">
        <f>IFERROR(INDEX(BRF_TIPO_SERV[DESCRIÇAO],MATCH(BRF_Boleto_Notas[[#This Row],[CAT]],BRF_TIPO_SERV[TIPOS DE SERV.],0)),"")</f>
        <v>FRETE EXTRAS</v>
      </c>
      <c r="R906" s="1">
        <f>IFERROR(INDEX(BRF_MÊS_NOTA[NUN_MÊS],MATCH(BRF_Boleto_Notas[[#This Row],[MÊS_VENC]],BRF_MÊS_NOTA[MÊS],0)),"")</f>
        <v>9</v>
      </c>
      <c r="S906" s="1" t="str">
        <f>IF(BRF_Boleto_Notas[[#This Row],[PAGO DIA]]="","",TEXT(BRF_Boleto_Notas[[#This Row],[PAGO DIA]],"AAAA"))</f>
        <v>2022</v>
      </c>
      <c r="T906" s="1" t="str">
        <f>UPPER(TEXT(BRF_Boleto_Notas[[#This Row],[PAGO DIA]],"MMM"))</f>
        <v>SET</v>
      </c>
    </row>
    <row r="907" spans="1:20" x14ac:dyDescent="0.2">
      <c r="A907" s="3">
        <v>44802</v>
      </c>
      <c r="B907" s="1" t="s">
        <v>1534</v>
      </c>
      <c r="C907" s="1" t="s">
        <v>1680</v>
      </c>
      <c r="D907" s="1" t="s">
        <v>1531</v>
      </c>
      <c r="E907" s="1" t="s">
        <v>85</v>
      </c>
      <c r="F907" s="3">
        <v>44823</v>
      </c>
      <c r="G907" s="1" t="s">
        <v>2369</v>
      </c>
      <c r="H907" s="1">
        <v>1001</v>
      </c>
      <c r="I907" s="4">
        <v>1200</v>
      </c>
      <c r="J907" s="1" t="s">
        <v>224</v>
      </c>
      <c r="K907" s="3">
        <v>44823</v>
      </c>
      <c r="L907" s="1" t="s">
        <v>1338</v>
      </c>
      <c r="M907" s="1" t="str">
        <f>TEXT(BRF_Boleto_Notas[[#This Row],[DATA ]],"AAAA")</f>
        <v>2022</v>
      </c>
      <c r="N907" s="1" t="str">
        <f>UPPER(TEXT(BRF_Boleto_Notas[[#This Row],[DATA ]],"MMM"))</f>
        <v>AGO</v>
      </c>
      <c r="O907" s="1" t="str">
        <f>TEXT(BRF_Boleto_Notas[[#This Row],[DATA VENCIMENTO]],"AAAA")</f>
        <v>2022</v>
      </c>
      <c r="P907" s="1" t="str">
        <f>UPPER(TEXT(BRF_Boleto_Notas[[#This Row],[DATA VENCIMENTO]],"MMM"))</f>
        <v>SET</v>
      </c>
      <c r="Q907" s="1" t="str">
        <f>IFERROR(INDEX(BRF_TIPO_SERV[DESCRIÇAO],MATCH(BRF_Boleto_Notas[[#This Row],[CAT]],BRF_TIPO_SERV[TIPOS DE SERV.],0)),"")</f>
        <v>FRETE EXTRAS</v>
      </c>
      <c r="R907" s="1">
        <f>IFERROR(INDEX(BRF_MÊS_NOTA[NUN_MÊS],MATCH(BRF_Boleto_Notas[[#This Row],[MÊS_VENC]],BRF_MÊS_NOTA[MÊS],0)),"")</f>
        <v>9</v>
      </c>
      <c r="S907" s="1" t="str">
        <f>IF(BRF_Boleto_Notas[[#This Row],[PAGO DIA]]="","",TEXT(BRF_Boleto_Notas[[#This Row],[PAGO DIA]],"AAAA"))</f>
        <v>2022</v>
      </c>
      <c r="T907" s="1" t="str">
        <f>UPPER(TEXT(BRF_Boleto_Notas[[#This Row],[PAGO DIA]],"MMM"))</f>
        <v>SET</v>
      </c>
    </row>
    <row r="908" spans="1:20" x14ac:dyDescent="0.2">
      <c r="A908" s="3">
        <v>44804</v>
      </c>
      <c r="B908" s="1" t="s">
        <v>1534</v>
      </c>
      <c r="C908" s="1" t="s">
        <v>1680</v>
      </c>
      <c r="D908" s="1" t="s">
        <v>1531</v>
      </c>
      <c r="E908" s="1" t="s">
        <v>85</v>
      </c>
      <c r="F908" s="3">
        <v>44824</v>
      </c>
      <c r="G908" s="1" t="s">
        <v>2370</v>
      </c>
      <c r="H908" s="1">
        <v>1002</v>
      </c>
      <c r="I908" s="4">
        <v>1200</v>
      </c>
      <c r="J908" s="1" t="s">
        <v>224</v>
      </c>
      <c r="K908" s="3">
        <v>44824</v>
      </c>
      <c r="L908" s="1" t="s">
        <v>1338</v>
      </c>
      <c r="M908" s="1" t="str">
        <f>TEXT(BRF_Boleto_Notas[[#This Row],[DATA ]],"AAAA")</f>
        <v>2022</v>
      </c>
      <c r="N908" s="1" t="str">
        <f>UPPER(TEXT(BRF_Boleto_Notas[[#This Row],[DATA ]],"MMM"))</f>
        <v>AGO</v>
      </c>
      <c r="O908" s="1" t="str">
        <f>TEXT(BRF_Boleto_Notas[[#This Row],[DATA VENCIMENTO]],"AAAA")</f>
        <v>2022</v>
      </c>
      <c r="P908" s="1" t="str">
        <f>UPPER(TEXT(BRF_Boleto_Notas[[#This Row],[DATA VENCIMENTO]],"MMM"))</f>
        <v>SET</v>
      </c>
      <c r="Q908" s="1" t="str">
        <f>IFERROR(INDEX(BRF_TIPO_SERV[DESCRIÇAO],MATCH(BRF_Boleto_Notas[[#This Row],[CAT]],BRF_TIPO_SERV[TIPOS DE SERV.],0)),"")</f>
        <v>FRETE EXTRAS</v>
      </c>
      <c r="R908" s="1">
        <f>IFERROR(INDEX(BRF_MÊS_NOTA[NUN_MÊS],MATCH(BRF_Boleto_Notas[[#This Row],[MÊS_VENC]],BRF_MÊS_NOTA[MÊS],0)),"")</f>
        <v>9</v>
      </c>
      <c r="S908" s="1" t="str">
        <f>IF(BRF_Boleto_Notas[[#This Row],[PAGO DIA]]="","",TEXT(BRF_Boleto_Notas[[#This Row],[PAGO DIA]],"AAAA"))</f>
        <v>2022</v>
      </c>
      <c r="T908" s="1" t="str">
        <f>UPPER(TEXT(BRF_Boleto_Notas[[#This Row],[PAGO DIA]],"MMM"))</f>
        <v>SET</v>
      </c>
    </row>
    <row r="909" spans="1:20" x14ac:dyDescent="0.2">
      <c r="A909" s="3">
        <v>44805</v>
      </c>
      <c r="B909" s="1" t="s">
        <v>1534</v>
      </c>
      <c r="C909" s="1" t="s">
        <v>1680</v>
      </c>
      <c r="D909" s="1" t="s">
        <v>1531</v>
      </c>
      <c r="E909" s="1" t="s">
        <v>85</v>
      </c>
      <c r="F909" s="3">
        <v>44825</v>
      </c>
      <c r="G909" s="1" t="s">
        <v>2371</v>
      </c>
      <c r="H909" s="1">
        <v>1003</v>
      </c>
      <c r="I909" s="4">
        <v>1200</v>
      </c>
      <c r="J909" s="1" t="s">
        <v>224</v>
      </c>
      <c r="K909" s="3">
        <v>44825</v>
      </c>
      <c r="L909" s="1" t="s">
        <v>1338</v>
      </c>
      <c r="M909" s="1" t="str">
        <f>TEXT(BRF_Boleto_Notas[[#This Row],[DATA ]],"AAAA")</f>
        <v>2022</v>
      </c>
      <c r="N909" s="1" t="str">
        <f>UPPER(TEXT(BRF_Boleto_Notas[[#This Row],[DATA ]],"MMM"))</f>
        <v>SET</v>
      </c>
      <c r="O909" s="1" t="str">
        <f>TEXT(BRF_Boleto_Notas[[#This Row],[DATA VENCIMENTO]],"AAAA")</f>
        <v>2022</v>
      </c>
      <c r="P909" s="1" t="str">
        <f>UPPER(TEXT(BRF_Boleto_Notas[[#This Row],[DATA VENCIMENTO]],"MMM"))</f>
        <v>SET</v>
      </c>
      <c r="Q909" s="1" t="str">
        <f>IFERROR(INDEX(BRF_TIPO_SERV[DESCRIÇAO],MATCH(BRF_Boleto_Notas[[#This Row],[CAT]],BRF_TIPO_SERV[TIPOS DE SERV.],0)),"")</f>
        <v>FRETE EXTRAS</v>
      </c>
      <c r="R909" s="1">
        <f>IFERROR(INDEX(BRF_MÊS_NOTA[NUN_MÊS],MATCH(BRF_Boleto_Notas[[#This Row],[MÊS_VENC]],BRF_MÊS_NOTA[MÊS],0)),"")</f>
        <v>9</v>
      </c>
      <c r="S909" s="1" t="str">
        <f>IF(BRF_Boleto_Notas[[#This Row],[PAGO DIA]]="","",TEXT(BRF_Boleto_Notas[[#This Row],[PAGO DIA]],"AAAA"))</f>
        <v>2022</v>
      </c>
      <c r="T909" s="1" t="str">
        <f>UPPER(TEXT(BRF_Boleto_Notas[[#This Row],[PAGO DIA]],"MMM"))</f>
        <v>SET</v>
      </c>
    </row>
    <row r="910" spans="1:20" x14ac:dyDescent="0.2">
      <c r="A910" s="3">
        <v>44820</v>
      </c>
      <c r="B910" s="1" t="s">
        <v>2350</v>
      </c>
      <c r="C910" s="1" t="s">
        <v>2372</v>
      </c>
      <c r="D910" s="1" t="s">
        <v>2273</v>
      </c>
      <c r="E910" s="1" t="s">
        <v>244</v>
      </c>
      <c r="F910" s="3">
        <v>44825</v>
      </c>
      <c r="G910" s="1" t="s">
        <v>1580</v>
      </c>
      <c r="H910" s="1">
        <v>1049</v>
      </c>
      <c r="I910" s="4">
        <v>17290.23</v>
      </c>
      <c r="J910" s="1" t="s">
        <v>224</v>
      </c>
      <c r="K910" s="3">
        <v>44825</v>
      </c>
      <c r="L910" s="1" t="s">
        <v>1338</v>
      </c>
      <c r="M910" s="1" t="str">
        <f>TEXT(BRF_Boleto_Notas[[#This Row],[DATA ]],"AAAA")</f>
        <v>2022</v>
      </c>
      <c r="N910" s="1" t="str">
        <f>UPPER(TEXT(BRF_Boleto_Notas[[#This Row],[DATA ]],"MMM"))</f>
        <v>SET</v>
      </c>
      <c r="O910" s="1" t="str">
        <f>TEXT(BRF_Boleto_Notas[[#This Row],[DATA VENCIMENTO]],"AAAA")</f>
        <v>2022</v>
      </c>
      <c r="P910" s="1" t="str">
        <f>UPPER(TEXT(BRF_Boleto_Notas[[#This Row],[DATA VENCIMENTO]],"MMM"))</f>
        <v>SET</v>
      </c>
      <c r="Q910" s="1" t="str">
        <f>IFERROR(INDEX(BRF_TIPO_SERV[DESCRIÇAO],MATCH(BRF_Boleto_Notas[[#This Row],[CAT]],BRF_TIPO_SERV[TIPOS DE SERV.],0)),"")</f>
        <v>FRETE EXTRAS</v>
      </c>
      <c r="R910" s="1">
        <f>IFERROR(INDEX(BRF_MÊS_NOTA[NUN_MÊS],MATCH(BRF_Boleto_Notas[[#This Row],[MÊS_VENC]],BRF_MÊS_NOTA[MÊS],0)),"")</f>
        <v>9</v>
      </c>
      <c r="S910" s="1" t="str">
        <f>IF(BRF_Boleto_Notas[[#This Row],[PAGO DIA]]="","",TEXT(BRF_Boleto_Notas[[#This Row],[PAGO DIA]],"AAAA"))</f>
        <v>2022</v>
      </c>
      <c r="T910" s="1" t="str">
        <f>UPPER(TEXT(BRF_Boleto_Notas[[#This Row],[PAGO DIA]],"MMM"))</f>
        <v>SET</v>
      </c>
    </row>
    <row r="911" spans="1:20" x14ac:dyDescent="0.2">
      <c r="A911" s="3">
        <v>44806</v>
      </c>
      <c r="B911" s="1" t="s">
        <v>1529</v>
      </c>
      <c r="C911" s="1" t="s">
        <v>2101</v>
      </c>
      <c r="D911" s="1" t="s">
        <v>1531</v>
      </c>
      <c r="E911" s="1" t="s">
        <v>94</v>
      </c>
      <c r="F911" s="3">
        <v>44826</v>
      </c>
      <c r="G911" s="1" t="s">
        <v>2373</v>
      </c>
      <c r="H911" s="1">
        <v>1006</v>
      </c>
      <c r="I911" s="4">
        <v>3800</v>
      </c>
      <c r="J911" s="1" t="s">
        <v>224</v>
      </c>
      <c r="K911" s="3">
        <v>44826</v>
      </c>
      <c r="L911" s="1" t="s">
        <v>1338</v>
      </c>
      <c r="M911" s="1" t="str">
        <f>TEXT(BRF_Boleto_Notas[[#This Row],[DATA ]],"AAAA")</f>
        <v>2022</v>
      </c>
      <c r="N911" s="1" t="str">
        <f>UPPER(TEXT(BRF_Boleto_Notas[[#This Row],[DATA ]],"MMM"))</f>
        <v>SET</v>
      </c>
      <c r="O911" s="1" t="str">
        <f>TEXT(BRF_Boleto_Notas[[#This Row],[DATA VENCIMENTO]],"AAAA")</f>
        <v>2022</v>
      </c>
      <c r="P911" s="1" t="str">
        <f>UPPER(TEXT(BRF_Boleto_Notas[[#This Row],[DATA VENCIMENTO]],"MMM"))</f>
        <v>SET</v>
      </c>
      <c r="Q911" s="1" t="str">
        <f>IFERROR(INDEX(BRF_TIPO_SERV[DESCRIÇAO],MATCH(BRF_Boleto_Notas[[#This Row],[CAT]],BRF_TIPO_SERV[TIPOS DE SERV.],0)),"")</f>
        <v>VIAGEM</v>
      </c>
      <c r="R911" s="1">
        <f>IFERROR(INDEX(BRF_MÊS_NOTA[NUN_MÊS],MATCH(BRF_Boleto_Notas[[#This Row],[MÊS_VENC]],BRF_MÊS_NOTA[MÊS],0)),"")</f>
        <v>9</v>
      </c>
      <c r="S911" s="1" t="str">
        <f>IF(BRF_Boleto_Notas[[#This Row],[PAGO DIA]]="","",TEXT(BRF_Boleto_Notas[[#This Row],[PAGO DIA]],"AAAA"))</f>
        <v>2022</v>
      </c>
      <c r="T911" s="1" t="str">
        <f>UPPER(TEXT(BRF_Boleto_Notas[[#This Row],[PAGO DIA]],"MMM"))</f>
        <v>SET</v>
      </c>
    </row>
    <row r="912" spans="1:20" x14ac:dyDescent="0.2">
      <c r="A912" s="3">
        <v>44806</v>
      </c>
      <c r="B912" s="1" t="s">
        <v>1534</v>
      </c>
      <c r="C912" s="1" t="s">
        <v>2266</v>
      </c>
      <c r="D912" s="1" t="s">
        <v>1531</v>
      </c>
      <c r="E912" s="1" t="s">
        <v>85</v>
      </c>
      <c r="F912" s="3">
        <v>44826</v>
      </c>
      <c r="G912" s="1" t="s">
        <v>2374</v>
      </c>
      <c r="H912" s="1">
        <v>1007</v>
      </c>
      <c r="I912" s="4">
        <v>1100</v>
      </c>
      <c r="J912" s="1" t="s">
        <v>224</v>
      </c>
      <c r="K912" s="3">
        <v>44826</v>
      </c>
      <c r="L912" s="1" t="s">
        <v>1338</v>
      </c>
      <c r="M912" s="1" t="str">
        <f>TEXT(BRF_Boleto_Notas[[#This Row],[DATA ]],"AAAA")</f>
        <v>2022</v>
      </c>
      <c r="N912" s="1" t="str">
        <f>UPPER(TEXT(BRF_Boleto_Notas[[#This Row],[DATA ]],"MMM"))</f>
        <v>SET</v>
      </c>
      <c r="O912" s="1" t="str">
        <f>TEXT(BRF_Boleto_Notas[[#This Row],[DATA VENCIMENTO]],"AAAA")</f>
        <v>2022</v>
      </c>
      <c r="P912" s="1" t="str">
        <f>UPPER(TEXT(BRF_Boleto_Notas[[#This Row],[DATA VENCIMENTO]],"MMM"))</f>
        <v>SET</v>
      </c>
      <c r="Q912" s="1" t="str">
        <f>IFERROR(INDEX(BRF_TIPO_SERV[DESCRIÇAO],MATCH(BRF_Boleto_Notas[[#This Row],[CAT]],BRF_TIPO_SERV[TIPOS DE SERV.],0)),"")</f>
        <v>FRETE EXTRAS</v>
      </c>
      <c r="R912" s="1">
        <f>IFERROR(INDEX(BRF_MÊS_NOTA[NUN_MÊS],MATCH(BRF_Boleto_Notas[[#This Row],[MÊS_VENC]],BRF_MÊS_NOTA[MÊS],0)),"")</f>
        <v>9</v>
      </c>
      <c r="S912" s="1" t="str">
        <f>IF(BRF_Boleto_Notas[[#This Row],[PAGO DIA]]="","",TEXT(BRF_Boleto_Notas[[#This Row],[PAGO DIA]],"AAAA"))</f>
        <v>2022</v>
      </c>
      <c r="T912" s="1" t="str">
        <f>UPPER(TEXT(BRF_Boleto_Notas[[#This Row],[PAGO DIA]],"MMM"))</f>
        <v>SET</v>
      </c>
    </row>
    <row r="913" spans="1:20" x14ac:dyDescent="0.2">
      <c r="A913" s="3">
        <v>44809</v>
      </c>
      <c r="B913" s="1" t="s">
        <v>1534</v>
      </c>
      <c r="C913" s="1" t="s">
        <v>1680</v>
      </c>
      <c r="D913" s="1" t="s">
        <v>1531</v>
      </c>
      <c r="E913" s="1" t="s">
        <v>85</v>
      </c>
      <c r="F913" s="3">
        <v>44830</v>
      </c>
      <c r="G913" s="1" t="s">
        <v>2375</v>
      </c>
      <c r="H913" s="1">
        <v>1008</v>
      </c>
      <c r="I913" s="4">
        <v>1200</v>
      </c>
      <c r="J913" s="1" t="s">
        <v>224</v>
      </c>
      <c r="K913" s="3">
        <v>44830</v>
      </c>
      <c r="L913" s="1" t="s">
        <v>1338</v>
      </c>
      <c r="M913" s="1" t="str">
        <f>TEXT(BRF_Boleto_Notas[[#This Row],[DATA ]],"AAAA")</f>
        <v>2022</v>
      </c>
      <c r="N913" s="1" t="str">
        <f>UPPER(TEXT(BRF_Boleto_Notas[[#This Row],[DATA ]],"MMM"))</f>
        <v>SET</v>
      </c>
      <c r="O913" s="1" t="str">
        <f>TEXT(BRF_Boleto_Notas[[#This Row],[DATA VENCIMENTO]],"AAAA")</f>
        <v>2022</v>
      </c>
      <c r="P913" s="1" t="str">
        <f>UPPER(TEXT(BRF_Boleto_Notas[[#This Row],[DATA VENCIMENTO]],"MMM"))</f>
        <v>SET</v>
      </c>
      <c r="Q913" s="1" t="str">
        <f>IFERROR(INDEX(BRF_TIPO_SERV[DESCRIÇAO],MATCH(BRF_Boleto_Notas[[#This Row],[CAT]],BRF_TIPO_SERV[TIPOS DE SERV.],0)),"")</f>
        <v>FRETE EXTRAS</v>
      </c>
      <c r="R913" s="1">
        <f>IFERROR(INDEX(BRF_MÊS_NOTA[NUN_MÊS],MATCH(BRF_Boleto_Notas[[#This Row],[MÊS_VENC]],BRF_MÊS_NOTA[MÊS],0)),"")</f>
        <v>9</v>
      </c>
      <c r="S913" s="1" t="str">
        <f>IF(BRF_Boleto_Notas[[#This Row],[PAGO DIA]]="","",TEXT(BRF_Boleto_Notas[[#This Row],[PAGO DIA]],"AAAA"))</f>
        <v>2022</v>
      </c>
      <c r="T913" s="1" t="str">
        <f>UPPER(TEXT(BRF_Boleto_Notas[[#This Row],[PAGO DIA]],"MMM"))</f>
        <v>SET</v>
      </c>
    </row>
    <row r="914" spans="1:20" x14ac:dyDescent="0.2">
      <c r="A914" s="3">
        <v>44810</v>
      </c>
      <c r="B914" s="1" t="s">
        <v>1534</v>
      </c>
      <c r="C914" s="1" t="s">
        <v>1680</v>
      </c>
      <c r="D914" s="1" t="s">
        <v>1531</v>
      </c>
      <c r="E914" s="1" t="s">
        <v>85</v>
      </c>
      <c r="F914" s="3">
        <v>44830</v>
      </c>
      <c r="G914" s="1" t="s">
        <v>2376</v>
      </c>
      <c r="H914" s="1">
        <v>1009</v>
      </c>
      <c r="I914" s="4">
        <v>1200</v>
      </c>
      <c r="J914" s="1" t="s">
        <v>224</v>
      </c>
      <c r="K914" s="3">
        <v>44830</v>
      </c>
      <c r="L914" s="1" t="s">
        <v>1338</v>
      </c>
      <c r="M914" s="1" t="str">
        <f>TEXT(BRF_Boleto_Notas[[#This Row],[DATA ]],"AAAA")</f>
        <v>2022</v>
      </c>
      <c r="N914" s="1" t="str">
        <f>UPPER(TEXT(BRF_Boleto_Notas[[#This Row],[DATA ]],"MMM"))</f>
        <v>SET</v>
      </c>
      <c r="O914" s="1" t="str">
        <f>TEXT(BRF_Boleto_Notas[[#This Row],[DATA VENCIMENTO]],"AAAA")</f>
        <v>2022</v>
      </c>
      <c r="P914" s="1" t="str">
        <f>UPPER(TEXT(BRF_Boleto_Notas[[#This Row],[DATA VENCIMENTO]],"MMM"))</f>
        <v>SET</v>
      </c>
      <c r="Q914" s="1" t="str">
        <f>IFERROR(INDEX(BRF_TIPO_SERV[DESCRIÇAO],MATCH(BRF_Boleto_Notas[[#This Row],[CAT]],BRF_TIPO_SERV[TIPOS DE SERV.],0)),"")</f>
        <v>FRETE EXTRAS</v>
      </c>
      <c r="R914" s="1">
        <f>IFERROR(INDEX(BRF_MÊS_NOTA[NUN_MÊS],MATCH(BRF_Boleto_Notas[[#This Row],[MÊS_VENC]],BRF_MÊS_NOTA[MÊS],0)),"")</f>
        <v>9</v>
      </c>
      <c r="S914" s="1" t="str">
        <f>IF(BRF_Boleto_Notas[[#This Row],[PAGO DIA]]="","",TEXT(BRF_Boleto_Notas[[#This Row],[PAGO DIA]],"AAAA"))</f>
        <v>2022</v>
      </c>
      <c r="T914" s="1" t="str">
        <f>UPPER(TEXT(BRF_Boleto_Notas[[#This Row],[PAGO DIA]],"MMM"))</f>
        <v>SET</v>
      </c>
    </row>
    <row r="915" spans="1:20" x14ac:dyDescent="0.2">
      <c r="A915" s="3">
        <v>44810</v>
      </c>
      <c r="B915" s="1" t="s">
        <v>1534</v>
      </c>
      <c r="C915" s="1" t="s">
        <v>3337</v>
      </c>
      <c r="D915" s="1" t="s">
        <v>1531</v>
      </c>
      <c r="E915" s="1" t="s">
        <v>85</v>
      </c>
      <c r="F915" s="3">
        <v>44830</v>
      </c>
      <c r="G915" s="1" t="s">
        <v>2378</v>
      </c>
      <c r="H915" s="1">
        <v>1010</v>
      </c>
      <c r="I915" s="4">
        <v>500</v>
      </c>
      <c r="J915" s="1" t="s">
        <v>224</v>
      </c>
      <c r="K915" s="3">
        <v>44830</v>
      </c>
      <c r="L915" s="1" t="s">
        <v>1338</v>
      </c>
      <c r="M915" s="1" t="str">
        <f>TEXT(BRF_Boleto_Notas[[#This Row],[DATA ]],"AAAA")</f>
        <v>2022</v>
      </c>
      <c r="N915" s="1" t="str">
        <f>UPPER(TEXT(BRF_Boleto_Notas[[#This Row],[DATA ]],"MMM"))</f>
        <v>SET</v>
      </c>
      <c r="O915" s="1" t="str">
        <f>TEXT(BRF_Boleto_Notas[[#This Row],[DATA VENCIMENTO]],"AAAA")</f>
        <v>2022</v>
      </c>
      <c r="P915" s="1" t="str">
        <f>UPPER(TEXT(BRF_Boleto_Notas[[#This Row],[DATA VENCIMENTO]],"MMM"))</f>
        <v>SET</v>
      </c>
      <c r="Q915" s="1" t="str">
        <f>IFERROR(INDEX(BRF_TIPO_SERV[DESCRIÇAO],MATCH(BRF_Boleto_Notas[[#This Row],[CAT]],BRF_TIPO_SERV[TIPOS DE SERV.],0)),"")</f>
        <v>FRETE EXTRAS</v>
      </c>
      <c r="R915" s="1">
        <f>IFERROR(INDEX(BRF_MÊS_NOTA[NUN_MÊS],MATCH(BRF_Boleto_Notas[[#This Row],[MÊS_VENC]],BRF_MÊS_NOTA[MÊS],0)),"")</f>
        <v>9</v>
      </c>
      <c r="S915" s="1" t="str">
        <f>IF(BRF_Boleto_Notas[[#This Row],[PAGO DIA]]="","",TEXT(BRF_Boleto_Notas[[#This Row],[PAGO DIA]],"AAAA"))</f>
        <v>2022</v>
      </c>
      <c r="T915" s="1" t="str">
        <f>UPPER(TEXT(BRF_Boleto_Notas[[#This Row],[PAGO DIA]],"MMM"))</f>
        <v>SET</v>
      </c>
    </row>
    <row r="916" spans="1:20" x14ac:dyDescent="0.2">
      <c r="A916" s="3">
        <v>44810</v>
      </c>
      <c r="B916" s="1" t="s">
        <v>1534</v>
      </c>
      <c r="C916" s="1" t="s">
        <v>2205</v>
      </c>
      <c r="D916" s="1" t="s">
        <v>1531</v>
      </c>
      <c r="E916" s="1" t="s">
        <v>85</v>
      </c>
      <c r="F916" s="3">
        <v>44830</v>
      </c>
      <c r="G916" s="1" t="s">
        <v>2379</v>
      </c>
      <c r="H916" s="1">
        <v>1011</v>
      </c>
      <c r="I916" s="4">
        <v>1000</v>
      </c>
      <c r="J916" s="1" t="s">
        <v>224</v>
      </c>
      <c r="K916" s="3">
        <v>44830</v>
      </c>
      <c r="L916" s="1" t="s">
        <v>1338</v>
      </c>
      <c r="M916" s="1" t="str">
        <f>TEXT(BRF_Boleto_Notas[[#This Row],[DATA ]],"AAAA")</f>
        <v>2022</v>
      </c>
      <c r="N916" s="1" t="str">
        <f>UPPER(TEXT(BRF_Boleto_Notas[[#This Row],[DATA ]],"MMM"))</f>
        <v>SET</v>
      </c>
      <c r="O916" s="1" t="str">
        <f>TEXT(BRF_Boleto_Notas[[#This Row],[DATA VENCIMENTO]],"AAAA")</f>
        <v>2022</v>
      </c>
      <c r="P916" s="1" t="str">
        <f>UPPER(TEXT(BRF_Boleto_Notas[[#This Row],[DATA VENCIMENTO]],"MMM"))</f>
        <v>SET</v>
      </c>
      <c r="Q916" s="1" t="str">
        <f>IFERROR(INDEX(BRF_TIPO_SERV[DESCRIÇAO],MATCH(BRF_Boleto_Notas[[#This Row],[CAT]],BRF_TIPO_SERV[TIPOS DE SERV.],0)),"")</f>
        <v>FRETE EXTRAS</v>
      </c>
      <c r="R916" s="1">
        <f>IFERROR(INDEX(BRF_MÊS_NOTA[NUN_MÊS],MATCH(BRF_Boleto_Notas[[#This Row],[MÊS_VENC]],BRF_MÊS_NOTA[MÊS],0)),"")</f>
        <v>9</v>
      </c>
      <c r="S916" s="1" t="str">
        <f>IF(BRF_Boleto_Notas[[#This Row],[PAGO DIA]]="","",TEXT(BRF_Boleto_Notas[[#This Row],[PAGO DIA]],"AAAA"))</f>
        <v>2022</v>
      </c>
      <c r="T916" s="1" t="str">
        <f>UPPER(TEXT(BRF_Boleto_Notas[[#This Row],[PAGO DIA]],"MMM"))</f>
        <v>SET</v>
      </c>
    </row>
    <row r="917" spans="1:20" x14ac:dyDescent="0.2">
      <c r="A917" s="3">
        <v>44810</v>
      </c>
      <c r="B917" s="1" t="s">
        <v>1534</v>
      </c>
      <c r="C917" s="1" t="s">
        <v>2380</v>
      </c>
      <c r="D917" s="1" t="s">
        <v>1531</v>
      </c>
      <c r="E917" s="1" t="s">
        <v>85</v>
      </c>
      <c r="F917" s="3">
        <v>44830</v>
      </c>
      <c r="G917" s="1" t="s">
        <v>2381</v>
      </c>
      <c r="H917" s="1">
        <v>1012</v>
      </c>
      <c r="I917" s="4">
        <v>1200</v>
      </c>
      <c r="J917" s="1" t="s">
        <v>224</v>
      </c>
      <c r="K917" s="3">
        <v>44830</v>
      </c>
      <c r="L917" s="1" t="s">
        <v>1338</v>
      </c>
      <c r="M917" s="1" t="str">
        <f>TEXT(BRF_Boleto_Notas[[#This Row],[DATA ]],"AAAA")</f>
        <v>2022</v>
      </c>
      <c r="N917" s="1" t="str">
        <f>UPPER(TEXT(BRF_Boleto_Notas[[#This Row],[DATA ]],"MMM"))</f>
        <v>SET</v>
      </c>
      <c r="O917" s="1" t="str">
        <f>TEXT(BRF_Boleto_Notas[[#This Row],[DATA VENCIMENTO]],"AAAA")</f>
        <v>2022</v>
      </c>
      <c r="P917" s="1" t="str">
        <f>UPPER(TEXT(BRF_Boleto_Notas[[#This Row],[DATA VENCIMENTO]],"MMM"))</f>
        <v>SET</v>
      </c>
      <c r="Q917" s="1" t="str">
        <f>IFERROR(INDEX(BRF_TIPO_SERV[DESCRIÇAO],MATCH(BRF_Boleto_Notas[[#This Row],[CAT]],BRF_TIPO_SERV[TIPOS DE SERV.],0)),"")</f>
        <v>FRETE EXTRAS</v>
      </c>
      <c r="R917" s="1">
        <f>IFERROR(INDEX(BRF_MÊS_NOTA[NUN_MÊS],MATCH(BRF_Boleto_Notas[[#This Row],[MÊS_VENC]],BRF_MÊS_NOTA[MÊS],0)),"")</f>
        <v>9</v>
      </c>
      <c r="S917" s="1" t="str">
        <f>IF(BRF_Boleto_Notas[[#This Row],[PAGO DIA]]="","",TEXT(BRF_Boleto_Notas[[#This Row],[PAGO DIA]],"AAAA"))</f>
        <v>2022</v>
      </c>
      <c r="T917" s="1" t="str">
        <f>UPPER(TEXT(BRF_Boleto_Notas[[#This Row],[PAGO DIA]],"MMM"))</f>
        <v>SET</v>
      </c>
    </row>
    <row r="918" spans="1:20" x14ac:dyDescent="0.2">
      <c r="A918" s="3">
        <v>44810</v>
      </c>
      <c r="B918" s="1" t="s">
        <v>1534</v>
      </c>
      <c r="C918" s="1" t="s">
        <v>2382</v>
      </c>
      <c r="D918" s="1" t="s">
        <v>1531</v>
      </c>
      <c r="E918" s="1" t="s">
        <v>85</v>
      </c>
      <c r="F918" s="3">
        <v>44830</v>
      </c>
      <c r="G918" s="1" t="s">
        <v>2383</v>
      </c>
      <c r="H918" s="1">
        <v>1013</v>
      </c>
      <c r="I918" s="4">
        <v>1600</v>
      </c>
      <c r="J918" s="1" t="s">
        <v>224</v>
      </c>
      <c r="K918" s="3">
        <v>44830</v>
      </c>
      <c r="L918" s="1" t="s">
        <v>1338</v>
      </c>
      <c r="M918" s="1" t="str">
        <f>TEXT(BRF_Boleto_Notas[[#This Row],[DATA ]],"AAAA")</f>
        <v>2022</v>
      </c>
      <c r="N918" s="1" t="str">
        <f>UPPER(TEXT(BRF_Boleto_Notas[[#This Row],[DATA ]],"MMM"))</f>
        <v>SET</v>
      </c>
      <c r="O918" s="1" t="str">
        <f>TEXT(BRF_Boleto_Notas[[#This Row],[DATA VENCIMENTO]],"AAAA")</f>
        <v>2022</v>
      </c>
      <c r="P918" s="1" t="str">
        <f>UPPER(TEXT(BRF_Boleto_Notas[[#This Row],[DATA VENCIMENTO]],"MMM"))</f>
        <v>SET</v>
      </c>
      <c r="Q918" s="1" t="str">
        <f>IFERROR(INDEX(BRF_TIPO_SERV[DESCRIÇAO],MATCH(BRF_Boleto_Notas[[#This Row],[CAT]],BRF_TIPO_SERV[TIPOS DE SERV.],0)),"")</f>
        <v>FRETE EXTRAS</v>
      </c>
      <c r="R918" s="1">
        <f>IFERROR(INDEX(BRF_MÊS_NOTA[NUN_MÊS],MATCH(BRF_Boleto_Notas[[#This Row],[MÊS_VENC]],BRF_MÊS_NOTA[MÊS],0)),"")</f>
        <v>9</v>
      </c>
      <c r="S918" s="1" t="str">
        <f>IF(BRF_Boleto_Notas[[#This Row],[PAGO DIA]]="","",TEXT(BRF_Boleto_Notas[[#This Row],[PAGO DIA]],"AAAA"))</f>
        <v>2022</v>
      </c>
      <c r="T918" s="1" t="str">
        <f>UPPER(TEXT(BRF_Boleto_Notas[[#This Row],[PAGO DIA]],"MMM"))</f>
        <v>SET</v>
      </c>
    </row>
    <row r="919" spans="1:20" x14ac:dyDescent="0.2">
      <c r="A919" s="3">
        <v>44810</v>
      </c>
      <c r="B919" s="1" t="s">
        <v>1534</v>
      </c>
      <c r="C919" s="1" t="s">
        <v>2207</v>
      </c>
      <c r="D919" s="1" t="s">
        <v>1531</v>
      </c>
      <c r="E919" s="1" t="s">
        <v>85</v>
      </c>
      <c r="F919" s="3">
        <v>44830</v>
      </c>
      <c r="G919" s="1" t="s">
        <v>2384</v>
      </c>
      <c r="H919" s="1">
        <v>1014</v>
      </c>
      <c r="I919" s="4">
        <v>900</v>
      </c>
      <c r="J919" s="1" t="s">
        <v>224</v>
      </c>
      <c r="K919" s="3">
        <v>44830</v>
      </c>
      <c r="L919" s="1" t="s">
        <v>1338</v>
      </c>
      <c r="M919" s="1" t="str">
        <f>TEXT(BRF_Boleto_Notas[[#This Row],[DATA ]],"AAAA")</f>
        <v>2022</v>
      </c>
      <c r="N919" s="1" t="str">
        <f>UPPER(TEXT(BRF_Boleto_Notas[[#This Row],[DATA ]],"MMM"))</f>
        <v>SET</v>
      </c>
      <c r="O919" s="1" t="str">
        <f>TEXT(BRF_Boleto_Notas[[#This Row],[DATA VENCIMENTO]],"AAAA")</f>
        <v>2022</v>
      </c>
      <c r="P919" s="1" t="str">
        <f>UPPER(TEXT(BRF_Boleto_Notas[[#This Row],[DATA VENCIMENTO]],"MMM"))</f>
        <v>SET</v>
      </c>
      <c r="Q919" s="1" t="str">
        <f>IFERROR(INDEX(BRF_TIPO_SERV[DESCRIÇAO],MATCH(BRF_Boleto_Notas[[#This Row],[CAT]],BRF_TIPO_SERV[TIPOS DE SERV.],0)),"")</f>
        <v>FRETE EXTRAS</v>
      </c>
      <c r="R919" s="1">
        <f>IFERROR(INDEX(BRF_MÊS_NOTA[NUN_MÊS],MATCH(BRF_Boleto_Notas[[#This Row],[MÊS_VENC]],BRF_MÊS_NOTA[MÊS],0)),"")</f>
        <v>9</v>
      </c>
      <c r="S919" s="1" t="str">
        <f>IF(BRF_Boleto_Notas[[#This Row],[PAGO DIA]]="","",TEXT(BRF_Boleto_Notas[[#This Row],[PAGO DIA]],"AAAA"))</f>
        <v>2022</v>
      </c>
      <c r="T919" s="1" t="str">
        <f>UPPER(TEXT(BRF_Boleto_Notas[[#This Row],[PAGO DIA]],"MMM"))</f>
        <v>SET</v>
      </c>
    </row>
    <row r="920" spans="1:20" x14ac:dyDescent="0.2">
      <c r="A920" s="3">
        <v>44810</v>
      </c>
      <c r="B920" s="1" t="s">
        <v>1534</v>
      </c>
      <c r="C920" s="1" t="s">
        <v>2207</v>
      </c>
      <c r="D920" s="1" t="s">
        <v>1531</v>
      </c>
      <c r="E920" s="1" t="s">
        <v>85</v>
      </c>
      <c r="F920" s="3">
        <v>44830</v>
      </c>
      <c r="G920" s="1" t="s">
        <v>2385</v>
      </c>
      <c r="H920" s="1">
        <v>1015</v>
      </c>
      <c r="I920" s="4">
        <v>900</v>
      </c>
      <c r="J920" s="1" t="s">
        <v>224</v>
      </c>
      <c r="K920" s="3">
        <v>44830</v>
      </c>
      <c r="L920" s="1" t="s">
        <v>1338</v>
      </c>
      <c r="M920" s="1" t="str">
        <f>TEXT(BRF_Boleto_Notas[[#This Row],[DATA ]],"AAAA")</f>
        <v>2022</v>
      </c>
      <c r="N920" s="1" t="str">
        <f>UPPER(TEXT(BRF_Boleto_Notas[[#This Row],[DATA ]],"MMM"))</f>
        <v>SET</v>
      </c>
      <c r="O920" s="1" t="str">
        <f>TEXT(BRF_Boleto_Notas[[#This Row],[DATA VENCIMENTO]],"AAAA")</f>
        <v>2022</v>
      </c>
      <c r="P920" s="1" t="str">
        <f>UPPER(TEXT(BRF_Boleto_Notas[[#This Row],[DATA VENCIMENTO]],"MMM"))</f>
        <v>SET</v>
      </c>
      <c r="Q920" s="1" t="str">
        <f>IFERROR(INDEX(BRF_TIPO_SERV[DESCRIÇAO],MATCH(BRF_Boleto_Notas[[#This Row],[CAT]],BRF_TIPO_SERV[TIPOS DE SERV.],0)),"")</f>
        <v>FRETE EXTRAS</v>
      </c>
      <c r="R920" s="1">
        <f>IFERROR(INDEX(BRF_MÊS_NOTA[NUN_MÊS],MATCH(BRF_Boleto_Notas[[#This Row],[MÊS_VENC]],BRF_MÊS_NOTA[MÊS],0)),"")</f>
        <v>9</v>
      </c>
      <c r="S920" s="1" t="str">
        <f>IF(BRF_Boleto_Notas[[#This Row],[PAGO DIA]]="","",TEXT(BRF_Boleto_Notas[[#This Row],[PAGO DIA]],"AAAA"))</f>
        <v>2022</v>
      </c>
      <c r="T920" s="1" t="str">
        <f>UPPER(TEXT(BRF_Boleto_Notas[[#This Row],[PAGO DIA]],"MMM"))</f>
        <v>SET</v>
      </c>
    </row>
    <row r="921" spans="1:20" x14ac:dyDescent="0.2">
      <c r="A921" s="3">
        <v>44811</v>
      </c>
      <c r="B921" s="1" t="s">
        <v>1534</v>
      </c>
      <c r="C921" s="1" t="s">
        <v>2169</v>
      </c>
      <c r="D921" s="1" t="s">
        <v>1531</v>
      </c>
      <c r="E921" s="1" t="s">
        <v>85</v>
      </c>
      <c r="F921" s="3">
        <v>44832</v>
      </c>
      <c r="G921" s="1" t="s">
        <v>2386</v>
      </c>
      <c r="H921" s="1">
        <v>1016</v>
      </c>
      <c r="I921" s="4">
        <v>1540</v>
      </c>
      <c r="J921" s="1" t="s">
        <v>224</v>
      </c>
      <c r="K921" s="3">
        <v>44832</v>
      </c>
      <c r="L921" s="1" t="s">
        <v>1338</v>
      </c>
      <c r="M921" s="1" t="str">
        <f>TEXT(BRF_Boleto_Notas[[#This Row],[DATA ]],"AAAA")</f>
        <v>2022</v>
      </c>
      <c r="N921" s="1" t="str">
        <f>UPPER(TEXT(BRF_Boleto_Notas[[#This Row],[DATA ]],"MMM"))</f>
        <v>SET</v>
      </c>
      <c r="O921" s="1" t="str">
        <f>TEXT(BRF_Boleto_Notas[[#This Row],[DATA VENCIMENTO]],"AAAA")</f>
        <v>2022</v>
      </c>
      <c r="P921" s="1" t="str">
        <f>UPPER(TEXT(BRF_Boleto_Notas[[#This Row],[DATA VENCIMENTO]],"MMM"))</f>
        <v>SET</v>
      </c>
      <c r="Q921" s="1" t="str">
        <f>IFERROR(INDEX(BRF_TIPO_SERV[DESCRIÇAO],MATCH(BRF_Boleto_Notas[[#This Row],[CAT]],BRF_TIPO_SERV[TIPOS DE SERV.],0)),"")</f>
        <v>FRETE EXTRAS</v>
      </c>
      <c r="R921" s="1">
        <f>IFERROR(INDEX(BRF_MÊS_NOTA[NUN_MÊS],MATCH(BRF_Boleto_Notas[[#This Row],[MÊS_VENC]],BRF_MÊS_NOTA[MÊS],0)),"")</f>
        <v>9</v>
      </c>
      <c r="S921" s="1" t="str">
        <f>IF(BRF_Boleto_Notas[[#This Row],[PAGO DIA]]="","",TEXT(BRF_Boleto_Notas[[#This Row],[PAGO DIA]],"AAAA"))</f>
        <v>2022</v>
      </c>
      <c r="T921" s="1" t="str">
        <f>UPPER(TEXT(BRF_Boleto_Notas[[#This Row],[PAGO DIA]],"MMM"))</f>
        <v>SET</v>
      </c>
    </row>
    <row r="922" spans="1:20" x14ac:dyDescent="0.2">
      <c r="A922" s="3">
        <v>44811</v>
      </c>
      <c r="B922" s="1" t="s">
        <v>1534</v>
      </c>
      <c r="C922" s="1" t="s">
        <v>2174</v>
      </c>
      <c r="D922" s="1" t="s">
        <v>1531</v>
      </c>
      <c r="E922" s="1" t="s">
        <v>85</v>
      </c>
      <c r="F922" s="3">
        <v>44832</v>
      </c>
      <c r="G922" s="1" t="s">
        <v>2387</v>
      </c>
      <c r="H922" s="1">
        <v>1017</v>
      </c>
      <c r="I922" s="4">
        <v>1320</v>
      </c>
      <c r="J922" s="1" t="s">
        <v>224</v>
      </c>
      <c r="K922" s="3">
        <v>44832</v>
      </c>
      <c r="L922" s="1" t="s">
        <v>1338</v>
      </c>
      <c r="M922" s="1" t="str">
        <f>TEXT(BRF_Boleto_Notas[[#This Row],[DATA ]],"AAAA")</f>
        <v>2022</v>
      </c>
      <c r="N922" s="1" t="str">
        <f>UPPER(TEXT(BRF_Boleto_Notas[[#This Row],[DATA ]],"MMM"))</f>
        <v>SET</v>
      </c>
      <c r="O922" s="1" t="str">
        <f>TEXT(BRF_Boleto_Notas[[#This Row],[DATA VENCIMENTO]],"AAAA")</f>
        <v>2022</v>
      </c>
      <c r="P922" s="1" t="str">
        <f>UPPER(TEXT(BRF_Boleto_Notas[[#This Row],[DATA VENCIMENTO]],"MMM"))</f>
        <v>SET</v>
      </c>
      <c r="Q922" s="1" t="str">
        <f>IFERROR(INDEX(BRF_TIPO_SERV[DESCRIÇAO],MATCH(BRF_Boleto_Notas[[#This Row],[CAT]],BRF_TIPO_SERV[TIPOS DE SERV.],0)),"")</f>
        <v>FRETE EXTRAS</v>
      </c>
      <c r="R922" s="1">
        <f>IFERROR(INDEX(BRF_MÊS_NOTA[NUN_MÊS],MATCH(BRF_Boleto_Notas[[#This Row],[MÊS_VENC]],BRF_MÊS_NOTA[MÊS],0)),"")</f>
        <v>9</v>
      </c>
      <c r="S922" s="1" t="str">
        <f>IF(BRF_Boleto_Notas[[#This Row],[PAGO DIA]]="","",TEXT(BRF_Boleto_Notas[[#This Row],[PAGO DIA]],"AAAA"))</f>
        <v>2022</v>
      </c>
      <c r="T922" s="1" t="str">
        <f>UPPER(TEXT(BRF_Boleto_Notas[[#This Row],[PAGO DIA]],"MMM"))</f>
        <v>SET</v>
      </c>
    </row>
    <row r="923" spans="1:20" x14ac:dyDescent="0.2">
      <c r="A923" s="3">
        <v>44811</v>
      </c>
      <c r="B923" s="1" t="s">
        <v>1534</v>
      </c>
      <c r="C923" s="1" t="s">
        <v>2169</v>
      </c>
      <c r="D923" s="1" t="s">
        <v>1531</v>
      </c>
      <c r="E923" s="1" t="s">
        <v>85</v>
      </c>
      <c r="F923" s="3">
        <v>44832</v>
      </c>
      <c r="G923" s="1" t="s">
        <v>2388</v>
      </c>
      <c r="H923" s="1">
        <v>1018</v>
      </c>
      <c r="I923" s="4">
        <v>1540</v>
      </c>
      <c r="J923" s="1" t="s">
        <v>224</v>
      </c>
      <c r="K923" s="3">
        <v>44832</v>
      </c>
      <c r="L923" s="1" t="s">
        <v>1338</v>
      </c>
      <c r="M923" s="1" t="str">
        <f>TEXT(BRF_Boleto_Notas[[#This Row],[DATA ]],"AAAA")</f>
        <v>2022</v>
      </c>
      <c r="N923" s="1" t="str">
        <f>UPPER(TEXT(BRF_Boleto_Notas[[#This Row],[DATA ]],"MMM"))</f>
        <v>SET</v>
      </c>
      <c r="O923" s="1" t="str">
        <f>TEXT(BRF_Boleto_Notas[[#This Row],[DATA VENCIMENTO]],"AAAA")</f>
        <v>2022</v>
      </c>
      <c r="P923" s="1" t="str">
        <f>UPPER(TEXT(BRF_Boleto_Notas[[#This Row],[DATA VENCIMENTO]],"MMM"))</f>
        <v>SET</v>
      </c>
      <c r="Q923" s="1" t="str">
        <f>IFERROR(INDEX(BRF_TIPO_SERV[DESCRIÇAO],MATCH(BRF_Boleto_Notas[[#This Row],[CAT]],BRF_TIPO_SERV[TIPOS DE SERV.],0)),"")</f>
        <v>FRETE EXTRAS</v>
      </c>
      <c r="R923" s="1">
        <f>IFERROR(INDEX(BRF_MÊS_NOTA[NUN_MÊS],MATCH(BRF_Boleto_Notas[[#This Row],[MÊS_VENC]],BRF_MÊS_NOTA[MÊS],0)),"")</f>
        <v>9</v>
      </c>
      <c r="S923" s="1" t="str">
        <f>IF(BRF_Boleto_Notas[[#This Row],[PAGO DIA]]="","",TEXT(BRF_Boleto_Notas[[#This Row],[PAGO DIA]],"AAAA"))</f>
        <v>2022</v>
      </c>
      <c r="T923" s="1" t="str">
        <f>UPPER(TEXT(BRF_Boleto_Notas[[#This Row],[PAGO DIA]],"MMM"))</f>
        <v>SET</v>
      </c>
    </row>
    <row r="924" spans="1:20" x14ac:dyDescent="0.2">
      <c r="A924" s="3">
        <v>44811</v>
      </c>
      <c r="B924" s="1" t="s">
        <v>1534</v>
      </c>
      <c r="C924" s="1" t="s">
        <v>2181</v>
      </c>
      <c r="D924" s="1" t="s">
        <v>1531</v>
      </c>
      <c r="E924" s="1" t="s">
        <v>85</v>
      </c>
      <c r="F924" s="3">
        <v>44832</v>
      </c>
      <c r="G924" s="1" t="s">
        <v>2389</v>
      </c>
      <c r="H924" s="1">
        <v>1019</v>
      </c>
      <c r="I924" s="4">
        <v>880</v>
      </c>
      <c r="J924" s="1" t="s">
        <v>224</v>
      </c>
      <c r="K924" s="3">
        <v>44832</v>
      </c>
      <c r="L924" s="1" t="s">
        <v>1338</v>
      </c>
      <c r="M924" s="1" t="str">
        <f>TEXT(BRF_Boleto_Notas[[#This Row],[DATA ]],"AAAA")</f>
        <v>2022</v>
      </c>
      <c r="N924" s="1" t="str">
        <f>UPPER(TEXT(BRF_Boleto_Notas[[#This Row],[DATA ]],"MMM"))</f>
        <v>SET</v>
      </c>
      <c r="O924" s="1" t="str">
        <f>TEXT(BRF_Boleto_Notas[[#This Row],[DATA VENCIMENTO]],"AAAA")</f>
        <v>2022</v>
      </c>
      <c r="P924" s="1" t="str">
        <f>UPPER(TEXT(BRF_Boleto_Notas[[#This Row],[DATA VENCIMENTO]],"MMM"))</f>
        <v>SET</v>
      </c>
      <c r="Q924" s="1" t="str">
        <f>IFERROR(INDEX(BRF_TIPO_SERV[DESCRIÇAO],MATCH(BRF_Boleto_Notas[[#This Row],[CAT]],BRF_TIPO_SERV[TIPOS DE SERV.],0)),"")</f>
        <v>FRETE EXTRAS</v>
      </c>
      <c r="R924" s="1">
        <f>IFERROR(INDEX(BRF_MÊS_NOTA[NUN_MÊS],MATCH(BRF_Boleto_Notas[[#This Row],[MÊS_VENC]],BRF_MÊS_NOTA[MÊS],0)),"")</f>
        <v>9</v>
      </c>
      <c r="S924" s="1" t="str">
        <f>IF(BRF_Boleto_Notas[[#This Row],[PAGO DIA]]="","",TEXT(BRF_Boleto_Notas[[#This Row],[PAGO DIA]],"AAAA"))</f>
        <v>2022</v>
      </c>
      <c r="T924" s="1" t="str">
        <f>UPPER(TEXT(BRF_Boleto_Notas[[#This Row],[PAGO DIA]],"MMM"))</f>
        <v>SET</v>
      </c>
    </row>
    <row r="925" spans="1:20" x14ac:dyDescent="0.2">
      <c r="A925" s="3">
        <v>44811</v>
      </c>
      <c r="B925" s="1" t="s">
        <v>1534</v>
      </c>
      <c r="C925" s="1" t="s">
        <v>2174</v>
      </c>
      <c r="D925" s="1" t="s">
        <v>1531</v>
      </c>
      <c r="E925" s="1" t="s">
        <v>85</v>
      </c>
      <c r="F925" s="3">
        <v>44832</v>
      </c>
      <c r="G925" s="1" t="s">
        <v>2390</v>
      </c>
      <c r="H925" s="1">
        <v>1020</v>
      </c>
      <c r="I925" s="4">
        <v>1320</v>
      </c>
      <c r="J925" s="1" t="s">
        <v>224</v>
      </c>
      <c r="K925" s="3">
        <v>44832</v>
      </c>
      <c r="L925" s="1" t="s">
        <v>1338</v>
      </c>
      <c r="M925" s="1" t="str">
        <f>TEXT(BRF_Boleto_Notas[[#This Row],[DATA ]],"AAAA")</f>
        <v>2022</v>
      </c>
      <c r="N925" s="1" t="str">
        <f>UPPER(TEXT(BRF_Boleto_Notas[[#This Row],[DATA ]],"MMM"))</f>
        <v>SET</v>
      </c>
      <c r="O925" s="1" t="str">
        <f>TEXT(BRF_Boleto_Notas[[#This Row],[DATA VENCIMENTO]],"AAAA")</f>
        <v>2022</v>
      </c>
      <c r="P925" s="1" t="str">
        <f>UPPER(TEXT(BRF_Boleto_Notas[[#This Row],[DATA VENCIMENTO]],"MMM"))</f>
        <v>SET</v>
      </c>
      <c r="Q925" s="1" t="str">
        <f>IFERROR(INDEX(BRF_TIPO_SERV[DESCRIÇAO],MATCH(BRF_Boleto_Notas[[#This Row],[CAT]],BRF_TIPO_SERV[TIPOS DE SERV.],0)),"")</f>
        <v>FRETE EXTRAS</v>
      </c>
      <c r="R925" s="1">
        <f>IFERROR(INDEX(BRF_MÊS_NOTA[NUN_MÊS],MATCH(BRF_Boleto_Notas[[#This Row],[MÊS_VENC]],BRF_MÊS_NOTA[MÊS],0)),"")</f>
        <v>9</v>
      </c>
      <c r="S925" s="1" t="str">
        <f>IF(BRF_Boleto_Notas[[#This Row],[PAGO DIA]]="","",TEXT(BRF_Boleto_Notas[[#This Row],[PAGO DIA]],"AAAA"))</f>
        <v>2022</v>
      </c>
      <c r="T925" s="1" t="str">
        <f>UPPER(TEXT(BRF_Boleto_Notas[[#This Row],[PAGO DIA]],"MMM"))</f>
        <v>SET</v>
      </c>
    </row>
    <row r="926" spans="1:20" x14ac:dyDescent="0.2">
      <c r="A926" s="3">
        <v>44812</v>
      </c>
      <c r="B926" s="1" t="s">
        <v>1534</v>
      </c>
      <c r="C926" s="1" t="s">
        <v>1680</v>
      </c>
      <c r="D926" s="1" t="s">
        <v>1531</v>
      </c>
      <c r="E926" s="1" t="s">
        <v>85</v>
      </c>
      <c r="F926" s="3">
        <v>44832</v>
      </c>
      <c r="G926" s="1" t="s">
        <v>2391</v>
      </c>
      <c r="H926" s="1">
        <v>1021</v>
      </c>
      <c r="I926" s="4">
        <v>1200</v>
      </c>
      <c r="J926" s="1" t="s">
        <v>224</v>
      </c>
      <c r="K926" s="3">
        <v>44832</v>
      </c>
      <c r="L926" s="1" t="s">
        <v>1338</v>
      </c>
      <c r="M926" s="1" t="str">
        <f>TEXT(BRF_Boleto_Notas[[#This Row],[DATA ]],"AAAA")</f>
        <v>2022</v>
      </c>
      <c r="N926" s="1" t="str">
        <f>UPPER(TEXT(BRF_Boleto_Notas[[#This Row],[DATA ]],"MMM"))</f>
        <v>SET</v>
      </c>
      <c r="O926" s="1" t="str">
        <f>TEXT(BRF_Boleto_Notas[[#This Row],[DATA VENCIMENTO]],"AAAA")</f>
        <v>2022</v>
      </c>
      <c r="P926" s="1" t="str">
        <f>UPPER(TEXT(BRF_Boleto_Notas[[#This Row],[DATA VENCIMENTO]],"MMM"))</f>
        <v>SET</v>
      </c>
      <c r="Q926" s="1" t="str">
        <f>IFERROR(INDEX(BRF_TIPO_SERV[DESCRIÇAO],MATCH(BRF_Boleto_Notas[[#This Row],[CAT]],BRF_TIPO_SERV[TIPOS DE SERV.],0)),"")</f>
        <v>FRETE EXTRAS</v>
      </c>
      <c r="R926" s="1">
        <f>IFERROR(INDEX(BRF_MÊS_NOTA[NUN_MÊS],MATCH(BRF_Boleto_Notas[[#This Row],[MÊS_VENC]],BRF_MÊS_NOTA[MÊS],0)),"")</f>
        <v>9</v>
      </c>
      <c r="S926" s="1" t="str">
        <f>IF(BRF_Boleto_Notas[[#This Row],[PAGO DIA]]="","",TEXT(BRF_Boleto_Notas[[#This Row],[PAGO DIA]],"AAAA"))</f>
        <v>2022</v>
      </c>
      <c r="T926" s="1" t="str">
        <f>UPPER(TEXT(BRF_Boleto_Notas[[#This Row],[PAGO DIA]],"MMM"))</f>
        <v>SET</v>
      </c>
    </row>
    <row r="927" spans="1:20" x14ac:dyDescent="0.2">
      <c r="A927" s="3">
        <v>44814</v>
      </c>
      <c r="B927" s="1" t="s">
        <v>1534</v>
      </c>
      <c r="C927" s="1" t="s">
        <v>2326</v>
      </c>
      <c r="D927" s="1" t="s">
        <v>1531</v>
      </c>
      <c r="E927" s="1" t="s">
        <v>85</v>
      </c>
      <c r="F927" s="3">
        <v>44837</v>
      </c>
      <c r="G927" s="1" t="s">
        <v>2392</v>
      </c>
      <c r="H927" s="1">
        <v>1022</v>
      </c>
      <c r="I927" s="4">
        <v>660</v>
      </c>
      <c r="J927" s="1" t="s">
        <v>224</v>
      </c>
      <c r="K927" s="3">
        <v>44837</v>
      </c>
      <c r="L927" s="1" t="s">
        <v>1338</v>
      </c>
      <c r="M927" s="1" t="str">
        <f>TEXT(BRF_Boleto_Notas[[#This Row],[DATA ]],"AAAA")</f>
        <v>2022</v>
      </c>
      <c r="N927" s="1" t="str">
        <f>UPPER(TEXT(BRF_Boleto_Notas[[#This Row],[DATA ]],"MMM"))</f>
        <v>SET</v>
      </c>
      <c r="O927" s="1" t="str">
        <f>TEXT(BRF_Boleto_Notas[[#This Row],[DATA VENCIMENTO]],"AAAA")</f>
        <v>2022</v>
      </c>
      <c r="P927" s="1" t="str">
        <f>UPPER(TEXT(BRF_Boleto_Notas[[#This Row],[DATA VENCIMENTO]],"MMM"))</f>
        <v>OUT</v>
      </c>
      <c r="Q927" s="1" t="str">
        <f>IFERROR(INDEX(BRF_TIPO_SERV[DESCRIÇAO],MATCH(BRF_Boleto_Notas[[#This Row],[CAT]],BRF_TIPO_SERV[TIPOS DE SERV.],0)),"")</f>
        <v>FRETE EXTRAS</v>
      </c>
      <c r="R927" s="1">
        <f>IFERROR(INDEX(BRF_MÊS_NOTA[NUN_MÊS],MATCH(BRF_Boleto_Notas[[#This Row],[MÊS_VENC]],BRF_MÊS_NOTA[MÊS],0)),"")</f>
        <v>10</v>
      </c>
      <c r="S927" s="1" t="str">
        <f>IF(BRF_Boleto_Notas[[#This Row],[PAGO DIA]]="","",TEXT(BRF_Boleto_Notas[[#This Row],[PAGO DIA]],"AAAA"))</f>
        <v>2022</v>
      </c>
      <c r="T927" s="1" t="str">
        <f>UPPER(TEXT(BRF_Boleto_Notas[[#This Row],[PAGO DIA]],"MMM"))</f>
        <v>OUT</v>
      </c>
    </row>
    <row r="928" spans="1:20" x14ac:dyDescent="0.2">
      <c r="A928" s="3">
        <v>44814</v>
      </c>
      <c r="B928" s="1" t="s">
        <v>1534</v>
      </c>
      <c r="C928" s="1" t="s">
        <v>1992</v>
      </c>
      <c r="D928" s="1" t="s">
        <v>1531</v>
      </c>
      <c r="E928" s="1" t="s">
        <v>85</v>
      </c>
      <c r="F928" s="3">
        <v>44837</v>
      </c>
      <c r="G928" s="1" t="s">
        <v>2393</v>
      </c>
      <c r="H928" s="1">
        <v>1023</v>
      </c>
      <c r="I928" s="4">
        <v>600</v>
      </c>
      <c r="J928" s="1" t="s">
        <v>224</v>
      </c>
      <c r="K928" s="3">
        <v>44837</v>
      </c>
      <c r="L928" s="1" t="s">
        <v>1338</v>
      </c>
      <c r="M928" s="1" t="str">
        <f>TEXT(BRF_Boleto_Notas[[#This Row],[DATA ]],"AAAA")</f>
        <v>2022</v>
      </c>
      <c r="N928" s="1" t="str">
        <f>UPPER(TEXT(BRF_Boleto_Notas[[#This Row],[DATA ]],"MMM"))</f>
        <v>SET</v>
      </c>
      <c r="O928" s="1" t="str">
        <f>TEXT(BRF_Boleto_Notas[[#This Row],[DATA VENCIMENTO]],"AAAA")</f>
        <v>2022</v>
      </c>
      <c r="P928" s="1" t="str">
        <f>UPPER(TEXT(BRF_Boleto_Notas[[#This Row],[DATA VENCIMENTO]],"MMM"))</f>
        <v>OUT</v>
      </c>
      <c r="Q928" s="1" t="str">
        <f>IFERROR(INDEX(BRF_TIPO_SERV[DESCRIÇAO],MATCH(BRF_Boleto_Notas[[#This Row],[CAT]],BRF_TIPO_SERV[TIPOS DE SERV.],0)),"")</f>
        <v>FRETE EXTRAS</v>
      </c>
      <c r="R928" s="1">
        <f>IFERROR(INDEX(BRF_MÊS_NOTA[NUN_MÊS],MATCH(BRF_Boleto_Notas[[#This Row],[MÊS_VENC]],BRF_MÊS_NOTA[MÊS],0)),"")</f>
        <v>10</v>
      </c>
      <c r="S928" s="1" t="str">
        <f>IF(BRF_Boleto_Notas[[#This Row],[PAGO DIA]]="","",TEXT(BRF_Boleto_Notas[[#This Row],[PAGO DIA]],"AAAA"))</f>
        <v>2022</v>
      </c>
      <c r="T928" s="1" t="str">
        <f>UPPER(TEXT(BRF_Boleto_Notas[[#This Row],[PAGO DIA]],"MMM"))</f>
        <v>OUT</v>
      </c>
    </row>
    <row r="929" spans="1:20" x14ac:dyDescent="0.2">
      <c r="A929" s="3">
        <v>44814</v>
      </c>
      <c r="B929" s="1" t="s">
        <v>1534</v>
      </c>
      <c r="C929" s="1" t="s">
        <v>1990</v>
      </c>
      <c r="D929" s="1" t="s">
        <v>1531</v>
      </c>
      <c r="E929" s="1" t="s">
        <v>85</v>
      </c>
      <c r="F929" s="3">
        <v>44837</v>
      </c>
      <c r="G929" s="1" t="s">
        <v>2394</v>
      </c>
      <c r="H929" s="1">
        <v>1024</v>
      </c>
      <c r="I929" s="4">
        <v>1500</v>
      </c>
      <c r="J929" s="1" t="s">
        <v>224</v>
      </c>
      <c r="K929" s="3">
        <v>44837</v>
      </c>
      <c r="L929" s="1" t="s">
        <v>1338</v>
      </c>
      <c r="M929" s="1" t="str">
        <f>TEXT(BRF_Boleto_Notas[[#This Row],[DATA ]],"AAAA")</f>
        <v>2022</v>
      </c>
      <c r="N929" s="1" t="str">
        <f>UPPER(TEXT(BRF_Boleto_Notas[[#This Row],[DATA ]],"MMM"))</f>
        <v>SET</v>
      </c>
      <c r="O929" s="1" t="str">
        <f>TEXT(BRF_Boleto_Notas[[#This Row],[DATA VENCIMENTO]],"AAAA")</f>
        <v>2022</v>
      </c>
      <c r="P929" s="1" t="str">
        <f>UPPER(TEXT(BRF_Boleto_Notas[[#This Row],[DATA VENCIMENTO]],"MMM"))</f>
        <v>OUT</v>
      </c>
      <c r="Q929" s="1" t="str">
        <f>IFERROR(INDEX(BRF_TIPO_SERV[DESCRIÇAO],MATCH(BRF_Boleto_Notas[[#This Row],[CAT]],BRF_TIPO_SERV[TIPOS DE SERV.],0)),"")</f>
        <v>FRETE EXTRAS</v>
      </c>
      <c r="R929" s="1">
        <f>IFERROR(INDEX(BRF_MÊS_NOTA[NUN_MÊS],MATCH(BRF_Boleto_Notas[[#This Row],[MÊS_VENC]],BRF_MÊS_NOTA[MÊS],0)),"")</f>
        <v>10</v>
      </c>
      <c r="S929" s="1" t="str">
        <f>IF(BRF_Boleto_Notas[[#This Row],[PAGO DIA]]="","",TEXT(BRF_Boleto_Notas[[#This Row],[PAGO DIA]],"AAAA"))</f>
        <v>2022</v>
      </c>
      <c r="T929" s="1" t="str">
        <f>UPPER(TEXT(BRF_Boleto_Notas[[#This Row],[PAGO DIA]],"MMM"))</f>
        <v>OUT</v>
      </c>
    </row>
    <row r="930" spans="1:20" x14ac:dyDescent="0.2">
      <c r="A930" s="3">
        <v>44814</v>
      </c>
      <c r="B930" s="1" t="s">
        <v>1534</v>
      </c>
      <c r="C930" s="1" t="s">
        <v>1680</v>
      </c>
      <c r="D930" s="1" t="s">
        <v>1531</v>
      </c>
      <c r="E930" s="1" t="s">
        <v>85</v>
      </c>
      <c r="F930" s="3">
        <v>44837</v>
      </c>
      <c r="G930" s="1" t="s">
        <v>2395</v>
      </c>
      <c r="H930" s="1">
        <v>1025</v>
      </c>
      <c r="I930" s="4">
        <v>1200</v>
      </c>
      <c r="J930" s="1" t="s">
        <v>224</v>
      </c>
      <c r="K930" s="3">
        <v>44837</v>
      </c>
      <c r="L930" s="1" t="s">
        <v>1338</v>
      </c>
      <c r="M930" s="1" t="str">
        <f>TEXT(BRF_Boleto_Notas[[#This Row],[DATA ]],"AAAA")</f>
        <v>2022</v>
      </c>
      <c r="N930" s="1" t="str">
        <f>UPPER(TEXT(BRF_Boleto_Notas[[#This Row],[DATA ]],"MMM"))</f>
        <v>SET</v>
      </c>
      <c r="O930" s="1" t="str">
        <f>TEXT(BRF_Boleto_Notas[[#This Row],[DATA VENCIMENTO]],"AAAA")</f>
        <v>2022</v>
      </c>
      <c r="P930" s="1" t="str">
        <f>UPPER(TEXT(BRF_Boleto_Notas[[#This Row],[DATA VENCIMENTO]],"MMM"))</f>
        <v>OUT</v>
      </c>
      <c r="Q930" s="1" t="str">
        <f>IFERROR(INDEX(BRF_TIPO_SERV[DESCRIÇAO],MATCH(BRF_Boleto_Notas[[#This Row],[CAT]],BRF_TIPO_SERV[TIPOS DE SERV.],0)),"")</f>
        <v>FRETE EXTRAS</v>
      </c>
      <c r="R930" s="1">
        <f>IFERROR(INDEX(BRF_MÊS_NOTA[NUN_MÊS],MATCH(BRF_Boleto_Notas[[#This Row],[MÊS_VENC]],BRF_MÊS_NOTA[MÊS],0)),"")</f>
        <v>10</v>
      </c>
      <c r="S930" s="1" t="str">
        <f>IF(BRF_Boleto_Notas[[#This Row],[PAGO DIA]]="","",TEXT(BRF_Boleto_Notas[[#This Row],[PAGO DIA]],"AAAA"))</f>
        <v>2022</v>
      </c>
      <c r="T930" s="1" t="str">
        <f>UPPER(TEXT(BRF_Boleto_Notas[[#This Row],[PAGO DIA]],"MMM"))</f>
        <v>OUT</v>
      </c>
    </row>
    <row r="931" spans="1:20" x14ac:dyDescent="0.2">
      <c r="A931" s="3">
        <v>44814</v>
      </c>
      <c r="B931" s="1" t="s">
        <v>1534</v>
      </c>
      <c r="C931" s="1" t="s">
        <v>2174</v>
      </c>
      <c r="D931" s="1" t="s">
        <v>1531</v>
      </c>
      <c r="E931" s="1" t="s">
        <v>85</v>
      </c>
      <c r="F931" s="3">
        <v>44837</v>
      </c>
      <c r="G931" s="1" t="s">
        <v>2396</v>
      </c>
      <c r="H931" s="1">
        <v>1026</v>
      </c>
      <c r="I931" s="4">
        <v>1320</v>
      </c>
      <c r="J931" s="1" t="s">
        <v>224</v>
      </c>
      <c r="K931" s="3">
        <v>44837</v>
      </c>
      <c r="L931" s="1" t="s">
        <v>1338</v>
      </c>
      <c r="M931" s="1" t="str">
        <f>TEXT(BRF_Boleto_Notas[[#This Row],[DATA ]],"AAAA")</f>
        <v>2022</v>
      </c>
      <c r="N931" s="1" t="str">
        <f>UPPER(TEXT(BRF_Boleto_Notas[[#This Row],[DATA ]],"MMM"))</f>
        <v>SET</v>
      </c>
      <c r="O931" s="1" t="str">
        <f>TEXT(BRF_Boleto_Notas[[#This Row],[DATA VENCIMENTO]],"AAAA")</f>
        <v>2022</v>
      </c>
      <c r="P931" s="1" t="str">
        <f>UPPER(TEXT(BRF_Boleto_Notas[[#This Row],[DATA VENCIMENTO]],"MMM"))</f>
        <v>OUT</v>
      </c>
      <c r="Q931" s="1" t="str">
        <f>IFERROR(INDEX(BRF_TIPO_SERV[DESCRIÇAO],MATCH(BRF_Boleto_Notas[[#This Row],[CAT]],BRF_TIPO_SERV[TIPOS DE SERV.],0)),"")</f>
        <v>FRETE EXTRAS</v>
      </c>
      <c r="R931" s="1">
        <f>IFERROR(INDEX(BRF_MÊS_NOTA[NUN_MÊS],MATCH(BRF_Boleto_Notas[[#This Row],[MÊS_VENC]],BRF_MÊS_NOTA[MÊS],0)),"")</f>
        <v>10</v>
      </c>
      <c r="S931" s="1" t="str">
        <f>IF(BRF_Boleto_Notas[[#This Row],[PAGO DIA]]="","",TEXT(BRF_Boleto_Notas[[#This Row],[PAGO DIA]],"AAAA"))</f>
        <v>2022</v>
      </c>
      <c r="T931" s="1" t="str">
        <f>UPPER(TEXT(BRF_Boleto_Notas[[#This Row],[PAGO DIA]],"MMM"))</f>
        <v>OUT</v>
      </c>
    </row>
    <row r="932" spans="1:20" x14ac:dyDescent="0.2">
      <c r="A932" s="3">
        <v>44814</v>
      </c>
      <c r="B932" s="1" t="s">
        <v>1534</v>
      </c>
      <c r="C932" s="1" t="s">
        <v>2207</v>
      </c>
      <c r="D932" s="1" t="s">
        <v>1531</v>
      </c>
      <c r="E932" s="1" t="s">
        <v>85</v>
      </c>
      <c r="F932" s="3">
        <v>44837</v>
      </c>
      <c r="G932" s="1" t="s">
        <v>2397</v>
      </c>
      <c r="H932" s="1">
        <v>1027</v>
      </c>
      <c r="I932" s="4">
        <v>1980</v>
      </c>
      <c r="J932" s="1" t="s">
        <v>224</v>
      </c>
      <c r="K932" s="3">
        <v>44837</v>
      </c>
      <c r="L932" s="1" t="s">
        <v>1338</v>
      </c>
      <c r="M932" s="1" t="str">
        <f>TEXT(BRF_Boleto_Notas[[#This Row],[DATA ]],"AAAA")</f>
        <v>2022</v>
      </c>
      <c r="N932" s="1" t="str">
        <f>UPPER(TEXT(BRF_Boleto_Notas[[#This Row],[DATA ]],"MMM"))</f>
        <v>SET</v>
      </c>
      <c r="O932" s="1" t="str">
        <f>TEXT(BRF_Boleto_Notas[[#This Row],[DATA VENCIMENTO]],"AAAA")</f>
        <v>2022</v>
      </c>
      <c r="P932" s="1" t="str">
        <f>UPPER(TEXT(BRF_Boleto_Notas[[#This Row],[DATA VENCIMENTO]],"MMM"))</f>
        <v>OUT</v>
      </c>
      <c r="Q932" s="1" t="str">
        <f>IFERROR(INDEX(BRF_TIPO_SERV[DESCRIÇAO],MATCH(BRF_Boleto_Notas[[#This Row],[CAT]],BRF_TIPO_SERV[TIPOS DE SERV.],0)),"")</f>
        <v>FRETE EXTRAS</v>
      </c>
      <c r="R932" s="1">
        <f>IFERROR(INDEX(BRF_MÊS_NOTA[NUN_MÊS],MATCH(BRF_Boleto_Notas[[#This Row],[MÊS_VENC]],BRF_MÊS_NOTA[MÊS],0)),"")</f>
        <v>10</v>
      </c>
      <c r="S932" s="1" t="str">
        <f>IF(BRF_Boleto_Notas[[#This Row],[PAGO DIA]]="","",TEXT(BRF_Boleto_Notas[[#This Row],[PAGO DIA]],"AAAA"))</f>
        <v>2022</v>
      </c>
      <c r="T932" s="1" t="str">
        <f>UPPER(TEXT(BRF_Boleto_Notas[[#This Row],[PAGO DIA]],"MMM"))</f>
        <v>OUT</v>
      </c>
    </row>
    <row r="933" spans="1:20" x14ac:dyDescent="0.2">
      <c r="A933" s="3">
        <v>44814</v>
      </c>
      <c r="B933" s="1" t="s">
        <v>1534</v>
      </c>
      <c r="C933" s="1" t="s">
        <v>2205</v>
      </c>
      <c r="D933" s="1" t="s">
        <v>1531</v>
      </c>
      <c r="E933" s="1" t="s">
        <v>85</v>
      </c>
      <c r="F933" s="3">
        <v>44837</v>
      </c>
      <c r="G933" s="1" t="s">
        <v>2398</v>
      </c>
      <c r="H933" s="1">
        <v>1028</v>
      </c>
      <c r="I933" s="4">
        <v>2200</v>
      </c>
      <c r="J933" s="1" t="s">
        <v>224</v>
      </c>
      <c r="K933" s="3">
        <v>44837</v>
      </c>
      <c r="L933" s="1" t="s">
        <v>1338</v>
      </c>
      <c r="M933" s="1" t="str">
        <f>TEXT(BRF_Boleto_Notas[[#This Row],[DATA ]],"AAAA")</f>
        <v>2022</v>
      </c>
      <c r="N933" s="1" t="str">
        <f>UPPER(TEXT(BRF_Boleto_Notas[[#This Row],[DATA ]],"MMM"))</f>
        <v>SET</v>
      </c>
      <c r="O933" s="1" t="str">
        <f>TEXT(BRF_Boleto_Notas[[#This Row],[DATA VENCIMENTO]],"AAAA")</f>
        <v>2022</v>
      </c>
      <c r="P933" s="1" t="str">
        <f>UPPER(TEXT(BRF_Boleto_Notas[[#This Row],[DATA VENCIMENTO]],"MMM"))</f>
        <v>OUT</v>
      </c>
      <c r="Q933" s="1" t="str">
        <f>IFERROR(INDEX(BRF_TIPO_SERV[DESCRIÇAO],MATCH(BRF_Boleto_Notas[[#This Row],[CAT]],BRF_TIPO_SERV[TIPOS DE SERV.],0)),"")</f>
        <v>FRETE EXTRAS</v>
      </c>
      <c r="R933" s="1">
        <f>IFERROR(INDEX(BRF_MÊS_NOTA[NUN_MÊS],MATCH(BRF_Boleto_Notas[[#This Row],[MÊS_VENC]],BRF_MÊS_NOTA[MÊS],0)),"")</f>
        <v>10</v>
      </c>
      <c r="S933" s="1" t="str">
        <f>IF(BRF_Boleto_Notas[[#This Row],[PAGO DIA]]="","",TEXT(BRF_Boleto_Notas[[#This Row],[PAGO DIA]],"AAAA"))</f>
        <v>2022</v>
      </c>
      <c r="T933" s="1" t="str">
        <f>UPPER(TEXT(BRF_Boleto_Notas[[#This Row],[PAGO DIA]],"MMM"))</f>
        <v>OUT</v>
      </c>
    </row>
    <row r="934" spans="1:20" x14ac:dyDescent="0.2">
      <c r="A934" s="3">
        <v>44814</v>
      </c>
      <c r="B934" s="1" t="s">
        <v>1534</v>
      </c>
      <c r="C934" s="1" t="s">
        <v>2174</v>
      </c>
      <c r="D934" s="1" t="s">
        <v>1531</v>
      </c>
      <c r="E934" s="1" t="s">
        <v>85</v>
      </c>
      <c r="F934" s="3">
        <v>44837</v>
      </c>
      <c r="G934" s="1" t="s">
        <v>2399</v>
      </c>
      <c r="H934" s="1">
        <v>1029</v>
      </c>
      <c r="I934" s="4">
        <v>1320</v>
      </c>
      <c r="J934" s="1" t="s">
        <v>224</v>
      </c>
      <c r="K934" s="3">
        <v>44837</v>
      </c>
      <c r="L934" s="1" t="s">
        <v>1338</v>
      </c>
      <c r="M934" s="1" t="str">
        <f>TEXT(BRF_Boleto_Notas[[#This Row],[DATA ]],"AAAA")</f>
        <v>2022</v>
      </c>
      <c r="N934" s="1" t="str">
        <f>UPPER(TEXT(BRF_Boleto_Notas[[#This Row],[DATA ]],"MMM"))</f>
        <v>SET</v>
      </c>
      <c r="O934" s="1" t="str">
        <f>TEXT(BRF_Boleto_Notas[[#This Row],[DATA VENCIMENTO]],"AAAA")</f>
        <v>2022</v>
      </c>
      <c r="P934" s="1" t="str">
        <f>UPPER(TEXT(BRF_Boleto_Notas[[#This Row],[DATA VENCIMENTO]],"MMM"))</f>
        <v>OUT</v>
      </c>
      <c r="Q934" s="1" t="str">
        <f>IFERROR(INDEX(BRF_TIPO_SERV[DESCRIÇAO],MATCH(BRF_Boleto_Notas[[#This Row],[CAT]],BRF_TIPO_SERV[TIPOS DE SERV.],0)),"")</f>
        <v>FRETE EXTRAS</v>
      </c>
      <c r="R934" s="1">
        <f>IFERROR(INDEX(BRF_MÊS_NOTA[NUN_MÊS],MATCH(BRF_Boleto_Notas[[#This Row],[MÊS_VENC]],BRF_MÊS_NOTA[MÊS],0)),"")</f>
        <v>10</v>
      </c>
      <c r="S934" s="1" t="str">
        <f>IF(BRF_Boleto_Notas[[#This Row],[PAGO DIA]]="","",TEXT(BRF_Boleto_Notas[[#This Row],[PAGO DIA]],"AAAA"))</f>
        <v>2022</v>
      </c>
      <c r="T934" s="1" t="str">
        <f>UPPER(TEXT(BRF_Boleto_Notas[[#This Row],[PAGO DIA]],"MMM"))</f>
        <v>OUT</v>
      </c>
    </row>
    <row r="935" spans="1:20" x14ac:dyDescent="0.2">
      <c r="A935" s="3">
        <v>44814</v>
      </c>
      <c r="B935" s="1" t="s">
        <v>1534</v>
      </c>
      <c r="C935" s="1" t="s">
        <v>2174</v>
      </c>
      <c r="D935" s="1" t="s">
        <v>1531</v>
      </c>
      <c r="E935" s="1" t="s">
        <v>85</v>
      </c>
      <c r="F935" s="3">
        <v>44837</v>
      </c>
      <c r="G935" s="1" t="s">
        <v>2400</v>
      </c>
      <c r="H935" s="1">
        <v>1030</v>
      </c>
      <c r="I935" s="4">
        <v>1320</v>
      </c>
      <c r="J935" s="1" t="s">
        <v>224</v>
      </c>
      <c r="K935" s="3">
        <v>44837</v>
      </c>
      <c r="L935" s="1" t="s">
        <v>1338</v>
      </c>
      <c r="M935" s="1" t="str">
        <f>TEXT(BRF_Boleto_Notas[[#This Row],[DATA ]],"AAAA")</f>
        <v>2022</v>
      </c>
      <c r="N935" s="1" t="str">
        <f>UPPER(TEXT(BRF_Boleto_Notas[[#This Row],[DATA ]],"MMM"))</f>
        <v>SET</v>
      </c>
      <c r="O935" s="1" t="str">
        <f>TEXT(BRF_Boleto_Notas[[#This Row],[DATA VENCIMENTO]],"AAAA")</f>
        <v>2022</v>
      </c>
      <c r="P935" s="1" t="str">
        <f>UPPER(TEXT(BRF_Boleto_Notas[[#This Row],[DATA VENCIMENTO]],"MMM"))</f>
        <v>OUT</v>
      </c>
      <c r="Q935" s="1" t="str">
        <f>IFERROR(INDEX(BRF_TIPO_SERV[DESCRIÇAO],MATCH(BRF_Boleto_Notas[[#This Row],[CAT]],BRF_TIPO_SERV[TIPOS DE SERV.],0)),"")</f>
        <v>FRETE EXTRAS</v>
      </c>
      <c r="R935" s="1">
        <f>IFERROR(INDEX(BRF_MÊS_NOTA[NUN_MÊS],MATCH(BRF_Boleto_Notas[[#This Row],[MÊS_VENC]],BRF_MÊS_NOTA[MÊS],0)),"")</f>
        <v>10</v>
      </c>
      <c r="S935" s="1" t="str">
        <f>IF(BRF_Boleto_Notas[[#This Row],[PAGO DIA]]="","",TEXT(BRF_Boleto_Notas[[#This Row],[PAGO DIA]],"AAAA"))</f>
        <v>2022</v>
      </c>
      <c r="T935" s="1" t="str">
        <f>UPPER(TEXT(BRF_Boleto_Notas[[#This Row],[PAGO DIA]],"MMM"))</f>
        <v>OUT</v>
      </c>
    </row>
    <row r="936" spans="1:20" x14ac:dyDescent="0.2">
      <c r="A936" s="3">
        <v>44816</v>
      </c>
      <c r="B936" s="1" t="s">
        <v>2401</v>
      </c>
      <c r="C936" s="1" t="s">
        <v>2402</v>
      </c>
      <c r="D936" s="1" t="s">
        <v>1531</v>
      </c>
      <c r="E936" s="1" t="s">
        <v>2403</v>
      </c>
      <c r="F936" s="3">
        <v>44837</v>
      </c>
      <c r="G936" s="1" t="s">
        <v>2404</v>
      </c>
      <c r="H936" s="1">
        <v>1031</v>
      </c>
      <c r="I936" s="4">
        <v>1136</v>
      </c>
      <c r="J936" s="1" t="s">
        <v>224</v>
      </c>
      <c r="K936" s="3">
        <v>44837</v>
      </c>
      <c r="L936" s="1" t="s">
        <v>1338</v>
      </c>
      <c r="M936" s="1" t="str">
        <f>TEXT(BRF_Boleto_Notas[[#This Row],[DATA ]],"AAAA")</f>
        <v>2022</v>
      </c>
      <c r="N936" s="1" t="str">
        <f>UPPER(TEXT(BRF_Boleto_Notas[[#This Row],[DATA ]],"MMM"))</f>
        <v>SET</v>
      </c>
      <c r="O936" s="1" t="str">
        <f>TEXT(BRF_Boleto_Notas[[#This Row],[DATA VENCIMENTO]],"AAAA")</f>
        <v>2022</v>
      </c>
      <c r="P936" s="1" t="str">
        <f>UPPER(TEXT(BRF_Boleto_Notas[[#This Row],[DATA VENCIMENTO]],"MMM"))</f>
        <v>OUT</v>
      </c>
      <c r="Q936" s="1" t="str">
        <f>IFERROR(INDEX(BRF_TIPO_SERV[DESCRIÇAO],MATCH(BRF_Boleto_Notas[[#This Row],[CAT]],BRF_TIPO_SERV[TIPOS DE SERV.],0)),"")</f>
        <v>ARMAZENAMENTO</v>
      </c>
      <c r="R936" s="1">
        <f>IFERROR(INDEX(BRF_MÊS_NOTA[NUN_MÊS],MATCH(BRF_Boleto_Notas[[#This Row],[MÊS_VENC]],BRF_MÊS_NOTA[MÊS],0)),"")</f>
        <v>10</v>
      </c>
      <c r="S936" s="1" t="str">
        <f>IF(BRF_Boleto_Notas[[#This Row],[PAGO DIA]]="","",TEXT(BRF_Boleto_Notas[[#This Row],[PAGO DIA]],"AAAA"))</f>
        <v>2022</v>
      </c>
      <c r="T936" s="1" t="str">
        <f>UPPER(TEXT(BRF_Boleto_Notas[[#This Row],[PAGO DIA]],"MMM"))</f>
        <v>OUT</v>
      </c>
    </row>
    <row r="937" spans="1:20" x14ac:dyDescent="0.2">
      <c r="A937" s="3">
        <v>44816</v>
      </c>
      <c r="B937" s="1" t="s">
        <v>1534</v>
      </c>
      <c r="C937" s="1" t="s">
        <v>3338</v>
      </c>
      <c r="D937" s="1" t="s">
        <v>1531</v>
      </c>
      <c r="E937" s="1" t="s">
        <v>2403</v>
      </c>
      <c r="F937" s="3">
        <v>44837</v>
      </c>
      <c r="G937" s="1" t="s">
        <v>2406</v>
      </c>
      <c r="H937" s="1">
        <v>1032</v>
      </c>
      <c r="I937" s="4">
        <v>800</v>
      </c>
      <c r="J937" s="1" t="s">
        <v>224</v>
      </c>
      <c r="K937" s="3">
        <v>44837</v>
      </c>
      <c r="L937" s="1" t="s">
        <v>1338</v>
      </c>
      <c r="M937" s="1" t="str">
        <f>TEXT(BRF_Boleto_Notas[[#This Row],[DATA ]],"AAAA")</f>
        <v>2022</v>
      </c>
      <c r="N937" s="1" t="str">
        <f>UPPER(TEXT(BRF_Boleto_Notas[[#This Row],[DATA ]],"MMM"))</f>
        <v>SET</v>
      </c>
      <c r="O937" s="1" t="str">
        <f>TEXT(BRF_Boleto_Notas[[#This Row],[DATA VENCIMENTO]],"AAAA")</f>
        <v>2022</v>
      </c>
      <c r="P937" s="1" t="str">
        <f>UPPER(TEXT(BRF_Boleto_Notas[[#This Row],[DATA VENCIMENTO]],"MMM"))</f>
        <v>OUT</v>
      </c>
      <c r="Q937" s="1" t="str">
        <f>IFERROR(INDEX(BRF_TIPO_SERV[DESCRIÇAO],MATCH(BRF_Boleto_Notas[[#This Row],[CAT]],BRF_TIPO_SERV[TIPOS DE SERV.],0)),"")</f>
        <v>FRETE EXTRAS</v>
      </c>
      <c r="R937" s="1">
        <f>IFERROR(INDEX(BRF_MÊS_NOTA[NUN_MÊS],MATCH(BRF_Boleto_Notas[[#This Row],[MÊS_VENC]],BRF_MÊS_NOTA[MÊS],0)),"")</f>
        <v>10</v>
      </c>
      <c r="S937" s="1" t="str">
        <f>IF(BRF_Boleto_Notas[[#This Row],[PAGO DIA]]="","",TEXT(BRF_Boleto_Notas[[#This Row],[PAGO DIA]],"AAAA"))</f>
        <v>2022</v>
      </c>
      <c r="T937" s="1" t="str">
        <f>UPPER(TEXT(BRF_Boleto_Notas[[#This Row],[PAGO DIA]],"MMM"))</f>
        <v>OUT</v>
      </c>
    </row>
    <row r="938" spans="1:20" x14ac:dyDescent="0.2">
      <c r="A938" s="3">
        <v>44817</v>
      </c>
      <c r="B938" s="1" t="s">
        <v>1529</v>
      </c>
      <c r="C938" s="1" t="s">
        <v>2101</v>
      </c>
      <c r="D938" s="1" t="s">
        <v>1531</v>
      </c>
      <c r="E938" s="1" t="s">
        <v>94</v>
      </c>
      <c r="F938" s="3">
        <v>44837</v>
      </c>
      <c r="G938" s="1" t="s">
        <v>1580</v>
      </c>
      <c r="H938" s="1">
        <v>1034</v>
      </c>
      <c r="I938" s="4">
        <v>3800</v>
      </c>
      <c r="J938" s="1" t="s">
        <v>224</v>
      </c>
      <c r="K938" s="3">
        <v>44839</v>
      </c>
      <c r="L938" s="1" t="s">
        <v>1338</v>
      </c>
      <c r="M938" s="1" t="str">
        <f>TEXT(BRF_Boleto_Notas[[#This Row],[DATA ]],"AAAA")</f>
        <v>2022</v>
      </c>
      <c r="N938" s="1" t="str">
        <f>UPPER(TEXT(BRF_Boleto_Notas[[#This Row],[DATA ]],"MMM"))</f>
        <v>SET</v>
      </c>
      <c r="O938" s="1" t="str">
        <f>TEXT(BRF_Boleto_Notas[[#This Row],[DATA VENCIMENTO]],"AAAA")</f>
        <v>2022</v>
      </c>
      <c r="P938" s="1" t="str">
        <f>UPPER(TEXT(BRF_Boleto_Notas[[#This Row],[DATA VENCIMENTO]],"MMM"))</f>
        <v>OUT</v>
      </c>
      <c r="Q938" s="1" t="str">
        <f>IFERROR(INDEX(BRF_TIPO_SERV[DESCRIÇAO],MATCH(BRF_Boleto_Notas[[#This Row],[CAT]],BRF_TIPO_SERV[TIPOS DE SERV.],0)),"")</f>
        <v>VIAGEM</v>
      </c>
      <c r="R938" s="1">
        <f>IFERROR(INDEX(BRF_MÊS_NOTA[NUN_MÊS],MATCH(BRF_Boleto_Notas[[#This Row],[MÊS_VENC]],BRF_MÊS_NOTA[MÊS],0)),"")</f>
        <v>10</v>
      </c>
      <c r="S938" s="1" t="str">
        <f>IF(BRF_Boleto_Notas[[#This Row],[PAGO DIA]]="","",TEXT(BRF_Boleto_Notas[[#This Row],[PAGO DIA]],"AAAA"))</f>
        <v>2022</v>
      </c>
      <c r="T938" s="1" t="str">
        <f>UPPER(TEXT(BRF_Boleto_Notas[[#This Row],[PAGO DIA]],"MMM"))</f>
        <v>OUT</v>
      </c>
    </row>
    <row r="939" spans="1:20" x14ac:dyDescent="0.2">
      <c r="A939" s="3">
        <v>44825</v>
      </c>
      <c r="B939" s="1" t="s">
        <v>1547</v>
      </c>
      <c r="C939" s="1" t="s">
        <v>1548</v>
      </c>
      <c r="D939" s="1" t="s">
        <v>1531</v>
      </c>
      <c r="E939" s="1" t="s">
        <v>1543</v>
      </c>
      <c r="F939" s="3">
        <v>44837</v>
      </c>
      <c r="G939" s="1" t="s">
        <v>2407</v>
      </c>
      <c r="H939" s="1">
        <v>1051</v>
      </c>
      <c r="I939" s="4">
        <v>5000</v>
      </c>
      <c r="J939" s="1" t="s">
        <v>224</v>
      </c>
      <c r="K939" s="3">
        <v>44840</v>
      </c>
      <c r="L939" s="1" t="s">
        <v>1338</v>
      </c>
      <c r="M939" s="1" t="str">
        <f>TEXT(BRF_Boleto_Notas[[#This Row],[DATA ]],"AAAA")</f>
        <v>2022</v>
      </c>
      <c r="N939" s="1" t="str">
        <f>UPPER(TEXT(BRF_Boleto_Notas[[#This Row],[DATA ]],"MMM"))</f>
        <v>SET</v>
      </c>
      <c r="O939" s="1" t="str">
        <f>TEXT(BRF_Boleto_Notas[[#This Row],[DATA VENCIMENTO]],"AAAA")</f>
        <v>2022</v>
      </c>
      <c r="P939" s="1" t="str">
        <f>UPPER(TEXT(BRF_Boleto_Notas[[#This Row],[DATA VENCIMENTO]],"MMM"))</f>
        <v>OUT</v>
      </c>
      <c r="Q939" s="1" t="str">
        <f>IFERROR(INDEX(BRF_TIPO_SERV[DESCRIÇAO],MATCH(BRF_Boleto_Notas[[#This Row],[CAT]],BRF_TIPO_SERV[TIPOS DE SERV.],0)),"")</f>
        <v>HABIBS</v>
      </c>
      <c r="R939" s="1">
        <f>IFERROR(INDEX(BRF_MÊS_NOTA[NUN_MÊS],MATCH(BRF_Boleto_Notas[[#This Row],[MÊS_VENC]],BRF_MÊS_NOTA[MÊS],0)),"")</f>
        <v>10</v>
      </c>
      <c r="S939" s="1" t="str">
        <f>IF(BRF_Boleto_Notas[[#This Row],[PAGO DIA]]="","",TEXT(BRF_Boleto_Notas[[#This Row],[PAGO DIA]],"AAAA"))</f>
        <v>2022</v>
      </c>
      <c r="T939" s="1" t="str">
        <f>UPPER(TEXT(BRF_Boleto_Notas[[#This Row],[PAGO DIA]],"MMM"))</f>
        <v>OUT</v>
      </c>
    </row>
    <row r="940" spans="1:20" x14ac:dyDescent="0.2">
      <c r="A940" s="3">
        <v>44825</v>
      </c>
      <c r="B940" s="1" t="s">
        <v>1547</v>
      </c>
      <c r="C940" s="1" t="s">
        <v>3319</v>
      </c>
      <c r="D940" s="1" t="s">
        <v>1531</v>
      </c>
      <c r="E940" s="1" t="s">
        <v>1550</v>
      </c>
      <c r="F940" s="3">
        <v>44837</v>
      </c>
      <c r="G940" s="1" t="s">
        <v>2408</v>
      </c>
      <c r="H940" s="1">
        <v>1052</v>
      </c>
      <c r="I940" s="4">
        <v>6000</v>
      </c>
      <c r="J940" s="1" t="s">
        <v>224</v>
      </c>
      <c r="K940" s="3">
        <v>44837</v>
      </c>
      <c r="L940" s="1" t="s">
        <v>1338</v>
      </c>
      <c r="M940" s="1" t="str">
        <f>TEXT(BRF_Boleto_Notas[[#This Row],[DATA ]],"AAAA")</f>
        <v>2022</v>
      </c>
      <c r="N940" s="1" t="str">
        <f>UPPER(TEXT(BRF_Boleto_Notas[[#This Row],[DATA ]],"MMM"))</f>
        <v>SET</v>
      </c>
      <c r="O940" s="1" t="str">
        <f>TEXT(BRF_Boleto_Notas[[#This Row],[DATA VENCIMENTO]],"AAAA")</f>
        <v>2022</v>
      </c>
      <c r="P940" s="1" t="str">
        <f>UPPER(TEXT(BRF_Boleto_Notas[[#This Row],[DATA VENCIMENTO]],"MMM"))</f>
        <v>OUT</v>
      </c>
      <c r="Q940" s="1" t="str">
        <f>IFERROR(INDEX(BRF_TIPO_SERV[DESCRIÇAO],MATCH(BRF_Boleto_Notas[[#This Row],[CAT]],BRF_TIPO_SERV[TIPOS DE SERV.],0)),"")</f>
        <v>HABIBS</v>
      </c>
      <c r="R940" s="1">
        <f>IFERROR(INDEX(BRF_MÊS_NOTA[NUN_MÊS],MATCH(BRF_Boleto_Notas[[#This Row],[MÊS_VENC]],BRF_MÊS_NOTA[MÊS],0)),"")</f>
        <v>10</v>
      </c>
      <c r="S940" s="1" t="str">
        <f>IF(BRF_Boleto_Notas[[#This Row],[PAGO DIA]]="","",TEXT(BRF_Boleto_Notas[[#This Row],[PAGO DIA]],"AAAA"))</f>
        <v>2022</v>
      </c>
      <c r="T940" s="1" t="str">
        <f>UPPER(TEXT(BRF_Boleto_Notas[[#This Row],[PAGO DIA]],"MMM"))</f>
        <v>OUT</v>
      </c>
    </row>
    <row r="941" spans="1:20" x14ac:dyDescent="0.2">
      <c r="A941" s="3">
        <v>44825</v>
      </c>
      <c r="B941" s="1" t="s">
        <v>1547</v>
      </c>
      <c r="C941" s="1" t="s">
        <v>1551</v>
      </c>
      <c r="D941" s="1" t="s">
        <v>1531</v>
      </c>
      <c r="E941" s="1" t="s">
        <v>1552</v>
      </c>
      <c r="F941" s="3">
        <v>44837</v>
      </c>
      <c r="G941" s="1" t="s">
        <v>2409</v>
      </c>
      <c r="H941" s="1">
        <v>1053</v>
      </c>
      <c r="I941" s="4">
        <v>5000</v>
      </c>
      <c r="J941" s="1" t="s">
        <v>224</v>
      </c>
      <c r="K941" s="3">
        <v>44837</v>
      </c>
      <c r="L941" s="1" t="s">
        <v>1338</v>
      </c>
      <c r="M941" s="1" t="str">
        <f>TEXT(BRF_Boleto_Notas[[#This Row],[DATA ]],"AAAA")</f>
        <v>2022</v>
      </c>
      <c r="N941" s="1" t="str">
        <f>UPPER(TEXT(BRF_Boleto_Notas[[#This Row],[DATA ]],"MMM"))</f>
        <v>SET</v>
      </c>
      <c r="O941" s="1" t="str">
        <f>TEXT(BRF_Boleto_Notas[[#This Row],[DATA VENCIMENTO]],"AAAA")</f>
        <v>2022</v>
      </c>
      <c r="P941" s="1" t="str">
        <f>UPPER(TEXT(BRF_Boleto_Notas[[#This Row],[DATA VENCIMENTO]],"MMM"))</f>
        <v>OUT</v>
      </c>
      <c r="Q941" s="1" t="str">
        <f>IFERROR(INDEX(BRF_TIPO_SERV[DESCRIÇAO],MATCH(BRF_Boleto_Notas[[#This Row],[CAT]],BRF_TIPO_SERV[TIPOS DE SERV.],0)),"")</f>
        <v>HABIBS</v>
      </c>
      <c r="R941" s="1">
        <f>IFERROR(INDEX(BRF_MÊS_NOTA[NUN_MÊS],MATCH(BRF_Boleto_Notas[[#This Row],[MÊS_VENC]],BRF_MÊS_NOTA[MÊS],0)),"")</f>
        <v>10</v>
      </c>
      <c r="S941" s="1" t="str">
        <f>IF(BRF_Boleto_Notas[[#This Row],[PAGO DIA]]="","",TEXT(BRF_Boleto_Notas[[#This Row],[PAGO DIA]],"AAAA"))</f>
        <v>2022</v>
      </c>
      <c r="T941" s="1" t="str">
        <f>UPPER(TEXT(BRF_Boleto_Notas[[#This Row],[PAGO DIA]],"MMM"))</f>
        <v>OUT</v>
      </c>
    </row>
    <row r="942" spans="1:20" x14ac:dyDescent="0.2">
      <c r="A942" s="3">
        <v>44825</v>
      </c>
      <c r="B942" s="1" t="s">
        <v>1547</v>
      </c>
      <c r="C942" s="1" t="s">
        <v>1553</v>
      </c>
      <c r="D942" s="1" t="s">
        <v>1531</v>
      </c>
      <c r="E942" s="1" t="s">
        <v>1554</v>
      </c>
      <c r="F942" s="3">
        <v>44837</v>
      </c>
      <c r="G942" s="1" t="s">
        <v>2410</v>
      </c>
      <c r="H942" s="1">
        <v>1054</v>
      </c>
      <c r="I942" s="4">
        <v>4000</v>
      </c>
      <c r="J942" s="1" t="s">
        <v>224</v>
      </c>
      <c r="K942" s="3">
        <v>44837</v>
      </c>
      <c r="L942" s="1" t="s">
        <v>1338</v>
      </c>
      <c r="M942" s="1" t="str">
        <f>TEXT(BRF_Boleto_Notas[[#This Row],[DATA ]],"AAAA")</f>
        <v>2022</v>
      </c>
      <c r="N942" s="1" t="str">
        <f>UPPER(TEXT(BRF_Boleto_Notas[[#This Row],[DATA ]],"MMM"))</f>
        <v>SET</v>
      </c>
      <c r="O942" s="1" t="str">
        <f>TEXT(BRF_Boleto_Notas[[#This Row],[DATA VENCIMENTO]],"AAAA")</f>
        <v>2022</v>
      </c>
      <c r="P942" s="1" t="str">
        <f>UPPER(TEXT(BRF_Boleto_Notas[[#This Row],[DATA VENCIMENTO]],"MMM"))</f>
        <v>OUT</v>
      </c>
      <c r="Q942" s="1" t="str">
        <f>IFERROR(INDEX(BRF_TIPO_SERV[DESCRIÇAO],MATCH(BRF_Boleto_Notas[[#This Row],[CAT]],BRF_TIPO_SERV[TIPOS DE SERV.],0)),"")</f>
        <v>HABIBS</v>
      </c>
      <c r="R942" s="1">
        <f>IFERROR(INDEX(BRF_MÊS_NOTA[NUN_MÊS],MATCH(BRF_Boleto_Notas[[#This Row],[MÊS_VENC]],BRF_MÊS_NOTA[MÊS],0)),"")</f>
        <v>10</v>
      </c>
      <c r="S942" s="1" t="str">
        <f>IF(BRF_Boleto_Notas[[#This Row],[PAGO DIA]]="","",TEXT(BRF_Boleto_Notas[[#This Row],[PAGO DIA]],"AAAA"))</f>
        <v>2022</v>
      </c>
      <c r="T942" s="1" t="str">
        <f>UPPER(TEXT(BRF_Boleto_Notas[[#This Row],[PAGO DIA]],"MMM"))</f>
        <v>OUT</v>
      </c>
    </row>
    <row r="943" spans="1:20" x14ac:dyDescent="0.2">
      <c r="A943" s="3">
        <v>44825</v>
      </c>
      <c r="B943" s="1" t="s">
        <v>1547</v>
      </c>
      <c r="C943" s="1" t="s">
        <v>1555</v>
      </c>
      <c r="D943" s="1" t="s">
        <v>1556</v>
      </c>
      <c r="E943" s="1" t="s">
        <v>1557</v>
      </c>
      <c r="F943" s="3">
        <v>44837</v>
      </c>
      <c r="G943" s="1" t="s">
        <v>1580</v>
      </c>
      <c r="H943" s="1">
        <v>1055</v>
      </c>
      <c r="I943" s="4">
        <v>4000</v>
      </c>
      <c r="J943" s="1" t="s">
        <v>224</v>
      </c>
      <c r="K943" s="3">
        <v>44833</v>
      </c>
      <c r="L943" s="1" t="s">
        <v>1338</v>
      </c>
      <c r="M943" s="1" t="str">
        <f>TEXT(BRF_Boleto_Notas[[#This Row],[DATA ]],"AAAA")</f>
        <v>2022</v>
      </c>
      <c r="N943" s="1" t="str">
        <f>UPPER(TEXT(BRF_Boleto_Notas[[#This Row],[DATA ]],"MMM"))</f>
        <v>SET</v>
      </c>
      <c r="O943" s="1" t="str">
        <f>TEXT(BRF_Boleto_Notas[[#This Row],[DATA VENCIMENTO]],"AAAA")</f>
        <v>2022</v>
      </c>
      <c r="P943" s="1" t="str">
        <f>UPPER(TEXT(BRF_Boleto_Notas[[#This Row],[DATA VENCIMENTO]],"MMM"))</f>
        <v>OUT</v>
      </c>
      <c r="Q943" s="1" t="str">
        <f>IFERROR(INDEX(BRF_TIPO_SERV[DESCRIÇAO],MATCH(BRF_Boleto_Notas[[#This Row],[CAT]],BRF_TIPO_SERV[TIPOS DE SERV.],0)),"")</f>
        <v>HABIBS</v>
      </c>
      <c r="R943" s="1">
        <f>IFERROR(INDEX(BRF_MÊS_NOTA[NUN_MÊS],MATCH(BRF_Boleto_Notas[[#This Row],[MÊS_VENC]],BRF_MÊS_NOTA[MÊS],0)),"")</f>
        <v>10</v>
      </c>
      <c r="S943" s="1" t="str">
        <f>IF(BRF_Boleto_Notas[[#This Row],[PAGO DIA]]="","",TEXT(BRF_Boleto_Notas[[#This Row],[PAGO DIA]],"AAAA"))</f>
        <v>2022</v>
      </c>
      <c r="T943" s="1" t="str">
        <f>UPPER(TEXT(BRF_Boleto_Notas[[#This Row],[PAGO DIA]],"MMM"))</f>
        <v>SET</v>
      </c>
    </row>
    <row r="944" spans="1:20" x14ac:dyDescent="0.2">
      <c r="A944" s="3">
        <v>44825</v>
      </c>
      <c r="B944" s="1" t="s">
        <v>1547</v>
      </c>
      <c r="C944" s="1" t="s">
        <v>1558</v>
      </c>
      <c r="D944" s="1" t="s">
        <v>1531</v>
      </c>
      <c r="E944" s="1" t="s">
        <v>1559</v>
      </c>
      <c r="F944" s="3">
        <v>44837</v>
      </c>
      <c r="G944" s="1" t="s">
        <v>2411</v>
      </c>
      <c r="H944" s="1">
        <v>1056</v>
      </c>
      <c r="I944" s="4">
        <v>5900</v>
      </c>
      <c r="J944" s="1" t="s">
        <v>224</v>
      </c>
      <c r="K944" s="3">
        <v>44837</v>
      </c>
      <c r="L944" s="1" t="s">
        <v>1338</v>
      </c>
      <c r="M944" s="1" t="str">
        <f>TEXT(BRF_Boleto_Notas[[#This Row],[DATA ]],"AAAA")</f>
        <v>2022</v>
      </c>
      <c r="N944" s="1" t="str">
        <f>UPPER(TEXT(BRF_Boleto_Notas[[#This Row],[DATA ]],"MMM"))</f>
        <v>SET</v>
      </c>
      <c r="O944" s="1" t="str">
        <f>TEXT(BRF_Boleto_Notas[[#This Row],[DATA VENCIMENTO]],"AAAA")</f>
        <v>2022</v>
      </c>
      <c r="P944" s="1" t="str">
        <f>UPPER(TEXT(BRF_Boleto_Notas[[#This Row],[DATA VENCIMENTO]],"MMM"))</f>
        <v>OUT</v>
      </c>
      <c r="Q944" s="1" t="str">
        <f>IFERROR(INDEX(BRF_TIPO_SERV[DESCRIÇAO],MATCH(BRF_Boleto_Notas[[#This Row],[CAT]],BRF_TIPO_SERV[TIPOS DE SERV.],0)),"")</f>
        <v>HABIBS</v>
      </c>
      <c r="R944" s="1">
        <f>IFERROR(INDEX(BRF_MÊS_NOTA[NUN_MÊS],MATCH(BRF_Boleto_Notas[[#This Row],[MÊS_VENC]],BRF_MÊS_NOTA[MÊS],0)),"")</f>
        <v>10</v>
      </c>
      <c r="S944" s="1" t="str">
        <f>IF(BRF_Boleto_Notas[[#This Row],[PAGO DIA]]="","",TEXT(BRF_Boleto_Notas[[#This Row],[PAGO DIA]],"AAAA"))</f>
        <v>2022</v>
      </c>
      <c r="T944" s="1" t="str">
        <f>UPPER(TEXT(BRF_Boleto_Notas[[#This Row],[PAGO DIA]],"MMM"))</f>
        <v>OUT</v>
      </c>
    </row>
    <row r="945" spans="1:20" x14ac:dyDescent="0.2">
      <c r="A945" s="3">
        <v>44825</v>
      </c>
      <c r="B945" s="1" t="s">
        <v>1547</v>
      </c>
      <c r="C945" s="1" t="s">
        <v>1560</v>
      </c>
      <c r="D945" s="1" t="s">
        <v>1531</v>
      </c>
      <c r="E945" s="1" t="s">
        <v>1561</v>
      </c>
      <c r="F945" s="3">
        <v>44837</v>
      </c>
      <c r="G945" s="1" t="s">
        <v>2412</v>
      </c>
      <c r="H945" s="1">
        <v>1057</v>
      </c>
      <c r="I945" s="4">
        <v>4500</v>
      </c>
      <c r="J945" s="1" t="s">
        <v>224</v>
      </c>
      <c r="K945" s="3">
        <v>44837</v>
      </c>
      <c r="L945" s="1" t="s">
        <v>1338</v>
      </c>
      <c r="M945" s="1" t="str">
        <f>TEXT(BRF_Boleto_Notas[[#This Row],[DATA ]],"AAAA")</f>
        <v>2022</v>
      </c>
      <c r="N945" s="1" t="str">
        <f>UPPER(TEXT(BRF_Boleto_Notas[[#This Row],[DATA ]],"MMM"))</f>
        <v>SET</v>
      </c>
      <c r="O945" s="1" t="str">
        <f>TEXT(BRF_Boleto_Notas[[#This Row],[DATA VENCIMENTO]],"AAAA")</f>
        <v>2022</v>
      </c>
      <c r="P945" s="1" t="str">
        <f>UPPER(TEXT(BRF_Boleto_Notas[[#This Row],[DATA VENCIMENTO]],"MMM"))</f>
        <v>OUT</v>
      </c>
      <c r="Q945" s="1" t="str">
        <f>IFERROR(INDEX(BRF_TIPO_SERV[DESCRIÇAO],MATCH(BRF_Boleto_Notas[[#This Row],[CAT]],BRF_TIPO_SERV[TIPOS DE SERV.],0)),"")</f>
        <v>HABIBS</v>
      </c>
      <c r="R945" s="1">
        <f>IFERROR(INDEX(BRF_MÊS_NOTA[NUN_MÊS],MATCH(BRF_Boleto_Notas[[#This Row],[MÊS_VENC]],BRF_MÊS_NOTA[MÊS],0)),"")</f>
        <v>10</v>
      </c>
      <c r="S945" s="1" t="str">
        <f>IF(BRF_Boleto_Notas[[#This Row],[PAGO DIA]]="","",TEXT(BRF_Boleto_Notas[[#This Row],[PAGO DIA]],"AAAA"))</f>
        <v>2022</v>
      </c>
      <c r="T945" s="1" t="str">
        <f>UPPER(TEXT(BRF_Boleto_Notas[[#This Row],[PAGO DIA]],"MMM"))</f>
        <v>OUT</v>
      </c>
    </row>
    <row r="946" spans="1:20" x14ac:dyDescent="0.2">
      <c r="A946" s="3">
        <v>44825</v>
      </c>
      <c r="B946" s="1" t="s">
        <v>1547</v>
      </c>
      <c r="C946" s="1" t="s">
        <v>1562</v>
      </c>
      <c r="D946" s="1" t="s">
        <v>1531</v>
      </c>
      <c r="E946" s="1" t="s">
        <v>1537</v>
      </c>
      <c r="F946" s="3">
        <v>44837</v>
      </c>
      <c r="G946" s="1" t="s">
        <v>1585</v>
      </c>
      <c r="H946" s="1">
        <v>1058</v>
      </c>
      <c r="I946" s="4">
        <v>2000</v>
      </c>
      <c r="J946" s="1" t="s">
        <v>224</v>
      </c>
      <c r="K946" s="3">
        <v>44841</v>
      </c>
      <c r="L946" s="1" t="s">
        <v>1338</v>
      </c>
      <c r="M946" s="1" t="str">
        <f>TEXT(BRF_Boleto_Notas[[#This Row],[DATA ]],"AAAA")</f>
        <v>2022</v>
      </c>
      <c r="N946" s="1" t="str">
        <f>UPPER(TEXT(BRF_Boleto_Notas[[#This Row],[DATA ]],"MMM"))</f>
        <v>SET</v>
      </c>
      <c r="O946" s="1" t="str">
        <f>TEXT(BRF_Boleto_Notas[[#This Row],[DATA VENCIMENTO]],"AAAA")</f>
        <v>2022</v>
      </c>
      <c r="P946" s="1" t="str">
        <f>UPPER(TEXT(BRF_Boleto_Notas[[#This Row],[DATA VENCIMENTO]],"MMM"))</f>
        <v>OUT</v>
      </c>
      <c r="Q946" s="1" t="str">
        <f>IFERROR(INDEX(BRF_TIPO_SERV[DESCRIÇAO],MATCH(BRF_Boleto_Notas[[#This Row],[CAT]],BRF_TIPO_SERV[TIPOS DE SERV.],0)),"")</f>
        <v>HABIBS</v>
      </c>
      <c r="R946" s="1">
        <f>IFERROR(INDEX(BRF_MÊS_NOTA[NUN_MÊS],MATCH(BRF_Boleto_Notas[[#This Row],[MÊS_VENC]],BRF_MÊS_NOTA[MÊS],0)),"")</f>
        <v>10</v>
      </c>
      <c r="S946" s="1" t="str">
        <f>IF(BRF_Boleto_Notas[[#This Row],[PAGO DIA]]="","",TEXT(BRF_Boleto_Notas[[#This Row],[PAGO DIA]],"AAAA"))</f>
        <v>2022</v>
      </c>
      <c r="T946" s="1" t="str">
        <f>UPPER(TEXT(BRF_Boleto_Notas[[#This Row],[PAGO DIA]],"MMM"))</f>
        <v>OUT</v>
      </c>
    </row>
    <row r="947" spans="1:20" x14ac:dyDescent="0.2">
      <c r="A947" s="3">
        <v>44825</v>
      </c>
      <c r="B947" s="1" t="s">
        <v>1547</v>
      </c>
      <c r="C947" s="1" t="s">
        <v>1563</v>
      </c>
      <c r="D947" s="1" t="s">
        <v>1531</v>
      </c>
      <c r="E947" s="1" t="s">
        <v>1564</v>
      </c>
      <c r="F947" s="3">
        <v>44837</v>
      </c>
      <c r="G947" s="1" t="s">
        <v>2413</v>
      </c>
      <c r="H947" s="1">
        <v>1059</v>
      </c>
      <c r="I947" s="4">
        <v>6000</v>
      </c>
      <c r="J947" s="1" t="s">
        <v>224</v>
      </c>
      <c r="K947" s="3">
        <v>44837</v>
      </c>
      <c r="L947" s="1" t="s">
        <v>1338</v>
      </c>
      <c r="M947" s="1" t="str">
        <f>TEXT(BRF_Boleto_Notas[[#This Row],[DATA ]],"AAAA")</f>
        <v>2022</v>
      </c>
      <c r="N947" s="1" t="str">
        <f>UPPER(TEXT(BRF_Boleto_Notas[[#This Row],[DATA ]],"MMM"))</f>
        <v>SET</v>
      </c>
      <c r="O947" s="1" t="str">
        <f>TEXT(BRF_Boleto_Notas[[#This Row],[DATA VENCIMENTO]],"AAAA")</f>
        <v>2022</v>
      </c>
      <c r="P947" s="1" t="str">
        <f>UPPER(TEXT(BRF_Boleto_Notas[[#This Row],[DATA VENCIMENTO]],"MMM"))</f>
        <v>OUT</v>
      </c>
      <c r="Q947" s="1" t="str">
        <f>IFERROR(INDEX(BRF_TIPO_SERV[DESCRIÇAO],MATCH(BRF_Boleto_Notas[[#This Row],[CAT]],BRF_TIPO_SERV[TIPOS DE SERV.],0)),"")</f>
        <v>HABIBS</v>
      </c>
      <c r="R947" s="1">
        <f>IFERROR(INDEX(BRF_MÊS_NOTA[NUN_MÊS],MATCH(BRF_Boleto_Notas[[#This Row],[MÊS_VENC]],BRF_MÊS_NOTA[MÊS],0)),"")</f>
        <v>10</v>
      </c>
      <c r="S947" s="1" t="str">
        <f>IF(BRF_Boleto_Notas[[#This Row],[PAGO DIA]]="","",TEXT(BRF_Boleto_Notas[[#This Row],[PAGO DIA]],"AAAA"))</f>
        <v>2022</v>
      </c>
      <c r="T947" s="1" t="str">
        <f>UPPER(TEXT(BRF_Boleto_Notas[[#This Row],[PAGO DIA]],"MMM"))</f>
        <v>OUT</v>
      </c>
    </row>
    <row r="948" spans="1:20" x14ac:dyDescent="0.2">
      <c r="A948" s="3">
        <v>44825</v>
      </c>
      <c r="B948" s="1" t="s">
        <v>1547</v>
      </c>
      <c r="C948" s="1" t="s">
        <v>1565</v>
      </c>
      <c r="D948" s="1" t="s">
        <v>1531</v>
      </c>
      <c r="E948" s="1" t="s">
        <v>1566</v>
      </c>
      <c r="F948" s="3">
        <v>44837</v>
      </c>
      <c r="G948" s="1" t="s">
        <v>2414</v>
      </c>
      <c r="H948" s="1">
        <v>1060</v>
      </c>
      <c r="I948" s="4">
        <v>5500</v>
      </c>
      <c r="J948" s="1" t="s">
        <v>224</v>
      </c>
      <c r="K948" s="3">
        <v>44837</v>
      </c>
      <c r="L948" s="1" t="s">
        <v>1338</v>
      </c>
      <c r="M948" s="1" t="str">
        <f>TEXT(BRF_Boleto_Notas[[#This Row],[DATA ]],"AAAA")</f>
        <v>2022</v>
      </c>
      <c r="N948" s="1" t="str">
        <f>UPPER(TEXT(BRF_Boleto_Notas[[#This Row],[DATA ]],"MMM"))</f>
        <v>SET</v>
      </c>
      <c r="O948" s="1" t="str">
        <f>TEXT(BRF_Boleto_Notas[[#This Row],[DATA VENCIMENTO]],"AAAA")</f>
        <v>2022</v>
      </c>
      <c r="P948" s="1" t="str">
        <f>UPPER(TEXT(BRF_Boleto_Notas[[#This Row],[DATA VENCIMENTO]],"MMM"))</f>
        <v>OUT</v>
      </c>
      <c r="Q948" s="1" t="str">
        <f>IFERROR(INDEX(BRF_TIPO_SERV[DESCRIÇAO],MATCH(BRF_Boleto_Notas[[#This Row],[CAT]],BRF_TIPO_SERV[TIPOS DE SERV.],0)),"")</f>
        <v>HABIBS</v>
      </c>
      <c r="R948" s="1">
        <f>IFERROR(INDEX(BRF_MÊS_NOTA[NUN_MÊS],MATCH(BRF_Boleto_Notas[[#This Row],[MÊS_VENC]],BRF_MÊS_NOTA[MÊS],0)),"")</f>
        <v>10</v>
      </c>
      <c r="S948" s="1" t="str">
        <f>IF(BRF_Boleto_Notas[[#This Row],[PAGO DIA]]="","",TEXT(BRF_Boleto_Notas[[#This Row],[PAGO DIA]],"AAAA"))</f>
        <v>2022</v>
      </c>
      <c r="T948" s="1" t="str">
        <f>UPPER(TEXT(BRF_Boleto_Notas[[#This Row],[PAGO DIA]],"MMM"))</f>
        <v>OUT</v>
      </c>
    </row>
    <row r="949" spans="1:20" x14ac:dyDescent="0.2">
      <c r="A949" s="3">
        <v>44825</v>
      </c>
      <c r="B949" s="1" t="s">
        <v>1547</v>
      </c>
      <c r="C949" s="1" t="s">
        <v>1567</v>
      </c>
      <c r="D949" s="1" t="s">
        <v>1531</v>
      </c>
      <c r="E949" s="1" t="s">
        <v>1568</v>
      </c>
      <c r="F949" s="3">
        <v>44837</v>
      </c>
      <c r="G949" s="1" t="s">
        <v>2415</v>
      </c>
      <c r="H949" s="1">
        <v>1061</v>
      </c>
      <c r="I949" s="4">
        <v>5000</v>
      </c>
      <c r="J949" s="1" t="s">
        <v>224</v>
      </c>
      <c r="K949" s="3">
        <v>44837</v>
      </c>
      <c r="L949" s="1" t="s">
        <v>1338</v>
      </c>
      <c r="M949" s="1" t="str">
        <f>TEXT(BRF_Boleto_Notas[[#This Row],[DATA ]],"AAAA")</f>
        <v>2022</v>
      </c>
      <c r="N949" s="1" t="str">
        <f>UPPER(TEXT(BRF_Boleto_Notas[[#This Row],[DATA ]],"MMM"))</f>
        <v>SET</v>
      </c>
      <c r="O949" s="1" t="str">
        <f>TEXT(BRF_Boleto_Notas[[#This Row],[DATA VENCIMENTO]],"AAAA")</f>
        <v>2022</v>
      </c>
      <c r="P949" s="1" t="str">
        <f>UPPER(TEXT(BRF_Boleto_Notas[[#This Row],[DATA VENCIMENTO]],"MMM"))</f>
        <v>OUT</v>
      </c>
      <c r="Q949" s="1" t="str">
        <f>IFERROR(INDEX(BRF_TIPO_SERV[DESCRIÇAO],MATCH(BRF_Boleto_Notas[[#This Row],[CAT]],BRF_TIPO_SERV[TIPOS DE SERV.],0)),"")</f>
        <v>HABIBS</v>
      </c>
      <c r="R949" s="1">
        <f>IFERROR(INDEX(BRF_MÊS_NOTA[NUN_MÊS],MATCH(BRF_Boleto_Notas[[#This Row],[MÊS_VENC]],BRF_MÊS_NOTA[MÊS],0)),"")</f>
        <v>10</v>
      </c>
      <c r="S949" s="1" t="str">
        <f>IF(BRF_Boleto_Notas[[#This Row],[PAGO DIA]]="","",TEXT(BRF_Boleto_Notas[[#This Row],[PAGO DIA]],"AAAA"))</f>
        <v>2022</v>
      </c>
      <c r="T949" s="1" t="str">
        <f>UPPER(TEXT(BRF_Boleto_Notas[[#This Row],[PAGO DIA]],"MMM"))</f>
        <v>OUT</v>
      </c>
    </row>
    <row r="950" spans="1:20" x14ac:dyDescent="0.2">
      <c r="A950" s="3">
        <v>44825</v>
      </c>
      <c r="B950" s="1" t="s">
        <v>1547</v>
      </c>
      <c r="C950" s="1" t="s">
        <v>1569</v>
      </c>
      <c r="D950" s="1" t="s">
        <v>1531</v>
      </c>
      <c r="E950" s="1" t="s">
        <v>1570</v>
      </c>
      <c r="F950" s="3">
        <v>44837</v>
      </c>
      <c r="G950" s="1" t="s">
        <v>2416</v>
      </c>
      <c r="H950" s="1">
        <v>1062</v>
      </c>
      <c r="I950" s="4">
        <v>1150</v>
      </c>
      <c r="J950" s="1" t="s">
        <v>224</v>
      </c>
      <c r="K950" s="3">
        <v>44841</v>
      </c>
      <c r="L950" s="1" t="s">
        <v>1338</v>
      </c>
      <c r="M950" s="1" t="str">
        <f>TEXT(BRF_Boleto_Notas[[#This Row],[DATA ]],"AAAA")</f>
        <v>2022</v>
      </c>
      <c r="N950" s="1" t="str">
        <f>UPPER(TEXT(BRF_Boleto_Notas[[#This Row],[DATA ]],"MMM"))</f>
        <v>SET</v>
      </c>
      <c r="O950" s="1" t="str">
        <f>TEXT(BRF_Boleto_Notas[[#This Row],[DATA VENCIMENTO]],"AAAA")</f>
        <v>2022</v>
      </c>
      <c r="P950" s="1" t="str">
        <f>UPPER(TEXT(BRF_Boleto_Notas[[#This Row],[DATA VENCIMENTO]],"MMM"))</f>
        <v>OUT</v>
      </c>
      <c r="Q950" s="1" t="str">
        <f>IFERROR(INDEX(BRF_TIPO_SERV[DESCRIÇAO],MATCH(BRF_Boleto_Notas[[#This Row],[CAT]],BRF_TIPO_SERV[TIPOS DE SERV.],0)),"")</f>
        <v>HABIBS</v>
      </c>
      <c r="R950" s="1">
        <f>IFERROR(INDEX(BRF_MÊS_NOTA[NUN_MÊS],MATCH(BRF_Boleto_Notas[[#This Row],[MÊS_VENC]],BRF_MÊS_NOTA[MÊS],0)),"")</f>
        <v>10</v>
      </c>
      <c r="S950" s="1" t="str">
        <f>IF(BRF_Boleto_Notas[[#This Row],[PAGO DIA]]="","",TEXT(BRF_Boleto_Notas[[#This Row],[PAGO DIA]],"AAAA"))</f>
        <v>2022</v>
      </c>
      <c r="T950" s="1" t="str">
        <f>UPPER(TEXT(BRF_Boleto_Notas[[#This Row],[PAGO DIA]],"MMM"))</f>
        <v>OUT</v>
      </c>
    </row>
    <row r="951" spans="1:20" x14ac:dyDescent="0.2">
      <c r="A951" s="3">
        <v>44825</v>
      </c>
      <c r="B951" s="1" t="s">
        <v>1547</v>
      </c>
      <c r="C951" s="1" t="s">
        <v>1571</v>
      </c>
      <c r="D951" s="1" t="s">
        <v>1531</v>
      </c>
      <c r="E951" s="1" t="s">
        <v>1572</v>
      </c>
      <c r="F951" s="3">
        <v>44837</v>
      </c>
      <c r="G951" s="1" t="s">
        <v>2417</v>
      </c>
      <c r="H951" s="1">
        <v>1063</v>
      </c>
      <c r="I951" s="4">
        <v>5500</v>
      </c>
      <c r="J951" s="1" t="s">
        <v>224</v>
      </c>
      <c r="K951" s="3">
        <v>44837</v>
      </c>
      <c r="L951" s="1" t="s">
        <v>1338</v>
      </c>
      <c r="M951" s="1" t="str">
        <f>TEXT(BRF_Boleto_Notas[[#This Row],[DATA ]],"AAAA")</f>
        <v>2022</v>
      </c>
      <c r="N951" s="1" t="str">
        <f>UPPER(TEXT(BRF_Boleto_Notas[[#This Row],[DATA ]],"MMM"))</f>
        <v>SET</v>
      </c>
      <c r="O951" s="1" t="str">
        <f>TEXT(BRF_Boleto_Notas[[#This Row],[DATA VENCIMENTO]],"AAAA")</f>
        <v>2022</v>
      </c>
      <c r="P951" s="1" t="str">
        <f>UPPER(TEXT(BRF_Boleto_Notas[[#This Row],[DATA VENCIMENTO]],"MMM"))</f>
        <v>OUT</v>
      </c>
      <c r="Q951" s="1" t="str">
        <f>IFERROR(INDEX(BRF_TIPO_SERV[DESCRIÇAO],MATCH(BRF_Boleto_Notas[[#This Row],[CAT]],BRF_TIPO_SERV[TIPOS DE SERV.],0)),"")</f>
        <v>HABIBS</v>
      </c>
      <c r="R951" s="1">
        <f>IFERROR(INDEX(BRF_MÊS_NOTA[NUN_MÊS],MATCH(BRF_Boleto_Notas[[#This Row],[MÊS_VENC]],BRF_MÊS_NOTA[MÊS],0)),"")</f>
        <v>10</v>
      </c>
      <c r="S951" s="1" t="str">
        <f>IF(BRF_Boleto_Notas[[#This Row],[PAGO DIA]]="","",TEXT(BRF_Boleto_Notas[[#This Row],[PAGO DIA]],"AAAA"))</f>
        <v>2022</v>
      </c>
      <c r="T951" s="1" t="str">
        <f>UPPER(TEXT(BRF_Boleto_Notas[[#This Row],[PAGO DIA]],"MMM"))</f>
        <v>OUT</v>
      </c>
    </row>
    <row r="952" spans="1:20" x14ac:dyDescent="0.2">
      <c r="A952" s="3">
        <v>44825</v>
      </c>
      <c r="B952" s="1" t="s">
        <v>1547</v>
      </c>
      <c r="C952" s="1" t="s">
        <v>1573</v>
      </c>
      <c r="D952" s="1" t="s">
        <v>1531</v>
      </c>
      <c r="E952" s="1" t="s">
        <v>1574</v>
      </c>
      <c r="F952" s="3">
        <v>44837</v>
      </c>
      <c r="G952" s="1" t="s">
        <v>2418</v>
      </c>
      <c r="H952" s="1">
        <v>1064</v>
      </c>
      <c r="I952" s="4">
        <v>1150</v>
      </c>
      <c r="J952" s="1" t="s">
        <v>224</v>
      </c>
      <c r="K952" s="3">
        <v>44837</v>
      </c>
      <c r="L952" s="1" t="s">
        <v>1338</v>
      </c>
      <c r="M952" s="1" t="str">
        <f>TEXT(BRF_Boleto_Notas[[#This Row],[DATA ]],"AAAA")</f>
        <v>2022</v>
      </c>
      <c r="N952" s="1" t="str">
        <f>UPPER(TEXT(BRF_Boleto_Notas[[#This Row],[DATA ]],"MMM"))</f>
        <v>SET</v>
      </c>
      <c r="O952" s="1" t="str">
        <f>TEXT(BRF_Boleto_Notas[[#This Row],[DATA VENCIMENTO]],"AAAA")</f>
        <v>2022</v>
      </c>
      <c r="P952" s="1" t="str">
        <f>UPPER(TEXT(BRF_Boleto_Notas[[#This Row],[DATA VENCIMENTO]],"MMM"))</f>
        <v>OUT</v>
      </c>
      <c r="Q952" s="1" t="str">
        <f>IFERROR(INDEX(BRF_TIPO_SERV[DESCRIÇAO],MATCH(BRF_Boleto_Notas[[#This Row],[CAT]],BRF_TIPO_SERV[TIPOS DE SERV.],0)),"")</f>
        <v>HABIBS</v>
      </c>
      <c r="R952" s="1">
        <f>IFERROR(INDEX(BRF_MÊS_NOTA[NUN_MÊS],MATCH(BRF_Boleto_Notas[[#This Row],[MÊS_VENC]],BRF_MÊS_NOTA[MÊS],0)),"")</f>
        <v>10</v>
      </c>
      <c r="S952" s="1" t="str">
        <f>IF(BRF_Boleto_Notas[[#This Row],[PAGO DIA]]="","",TEXT(BRF_Boleto_Notas[[#This Row],[PAGO DIA]],"AAAA"))</f>
        <v>2022</v>
      </c>
      <c r="T952" s="1" t="str">
        <f>UPPER(TEXT(BRF_Boleto_Notas[[#This Row],[PAGO DIA]],"MMM"))</f>
        <v>OUT</v>
      </c>
    </row>
    <row r="953" spans="1:20" x14ac:dyDescent="0.2">
      <c r="A953" s="3">
        <v>44825</v>
      </c>
      <c r="B953" s="1" t="s">
        <v>1547</v>
      </c>
      <c r="C953" s="1" t="s">
        <v>1575</v>
      </c>
      <c r="D953" s="1" t="s">
        <v>1531</v>
      </c>
      <c r="E953" s="1" t="s">
        <v>1576</v>
      </c>
      <c r="F953" s="3">
        <v>44837</v>
      </c>
      <c r="G953" s="1" t="s">
        <v>2419</v>
      </c>
      <c r="H953" s="1">
        <v>1065</v>
      </c>
      <c r="I953" s="4">
        <v>4800</v>
      </c>
      <c r="J953" s="1" t="s">
        <v>224</v>
      </c>
      <c r="K953" s="3">
        <v>44837</v>
      </c>
      <c r="L953" s="1" t="s">
        <v>1338</v>
      </c>
      <c r="M953" s="1" t="str">
        <f>TEXT(BRF_Boleto_Notas[[#This Row],[DATA ]],"AAAA")</f>
        <v>2022</v>
      </c>
      <c r="N953" s="1" t="str">
        <f>UPPER(TEXT(BRF_Boleto_Notas[[#This Row],[DATA ]],"MMM"))</f>
        <v>SET</v>
      </c>
      <c r="O953" s="1" t="str">
        <f>TEXT(BRF_Boleto_Notas[[#This Row],[DATA VENCIMENTO]],"AAAA")</f>
        <v>2022</v>
      </c>
      <c r="P953" s="1" t="str">
        <f>UPPER(TEXT(BRF_Boleto_Notas[[#This Row],[DATA VENCIMENTO]],"MMM"))</f>
        <v>OUT</v>
      </c>
      <c r="Q953" s="1" t="str">
        <f>IFERROR(INDEX(BRF_TIPO_SERV[DESCRIÇAO],MATCH(BRF_Boleto_Notas[[#This Row],[CAT]],BRF_TIPO_SERV[TIPOS DE SERV.],0)),"")</f>
        <v>HABIBS</v>
      </c>
      <c r="R953" s="1">
        <f>IFERROR(INDEX(BRF_MÊS_NOTA[NUN_MÊS],MATCH(BRF_Boleto_Notas[[#This Row],[MÊS_VENC]],BRF_MÊS_NOTA[MÊS],0)),"")</f>
        <v>10</v>
      </c>
      <c r="S953" s="1" t="str">
        <f>IF(BRF_Boleto_Notas[[#This Row],[PAGO DIA]]="","",TEXT(BRF_Boleto_Notas[[#This Row],[PAGO DIA]],"AAAA"))</f>
        <v>2022</v>
      </c>
      <c r="T953" s="1" t="str">
        <f>UPPER(TEXT(BRF_Boleto_Notas[[#This Row],[PAGO DIA]],"MMM"))</f>
        <v>OUT</v>
      </c>
    </row>
    <row r="954" spans="1:20" x14ac:dyDescent="0.2">
      <c r="A954" s="3">
        <v>44825</v>
      </c>
      <c r="B954" s="1" t="s">
        <v>1547</v>
      </c>
      <c r="C954" s="1" t="s">
        <v>1577</v>
      </c>
      <c r="D954" s="1" t="s">
        <v>1531</v>
      </c>
      <c r="E954" s="1" t="s">
        <v>1539</v>
      </c>
      <c r="F954" s="3">
        <v>44837</v>
      </c>
      <c r="G954" s="1" t="s">
        <v>2420</v>
      </c>
      <c r="H954" s="1">
        <v>1066</v>
      </c>
      <c r="I954" s="4">
        <v>3000</v>
      </c>
      <c r="J954" s="1" t="s">
        <v>224</v>
      </c>
      <c r="K954" s="3">
        <v>44837</v>
      </c>
      <c r="L954" s="1" t="s">
        <v>1338</v>
      </c>
      <c r="M954" s="1" t="str">
        <f>TEXT(BRF_Boleto_Notas[[#This Row],[DATA ]],"AAAA")</f>
        <v>2022</v>
      </c>
      <c r="N954" s="1" t="str">
        <f>UPPER(TEXT(BRF_Boleto_Notas[[#This Row],[DATA ]],"MMM"))</f>
        <v>SET</v>
      </c>
      <c r="O954" s="1" t="str">
        <f>TEXT(BRF_Boleto_Notas[[#This Row],[DATA VENCIMENTO]],"AAAA")</f>
        <v>2022</v>
      </c>
      <c r="P954" s="1" t="str">
        <f>UPPER(TEXT(BRF_Boleto_Notas[[#This Row],[DATA VENCIMENTO]],"MMM"))</f>
        <v>OUT</v>
      </c>
      <c r="Q954" s="1" t="str">
        <f>IFERROR(INDEX(BRF_TIPO_SERV[DESCRIÇAO],MATCH(BRF_Boleto_Notas[[#This Row],[CAT]],BRF_TIPO_SERV[TIPOS DE SERV.],0)),"")</f>
        <v>HABIBS</v>
      </c>
      <c r="R954" s="1">
        <f>IFERROR(INDEX(BRF_MÊS_NOTA[NUN_MÊS],MATCH(BRF_Boleto_Notas[[#This Row],[MÊS_VENC]],BRF_MÊS_NOTA[MÊS],0)),"")</f>
        <v>10</v>
      </c>
      <c r="S954" s="1" t="str">
        <f>IF(BRF_Boleto_Notas[[#This Row],[PAGO DIA]]="","",TEXT(BRF_Boleto_Notas[[#This Row],[PAGO DIA]],"AAAA"))</f>
        <v>2022</v>
      </c>
      <c r="T954" s="1" t="str">
        <f>UPPER(TEXT(BRF_Boleto_Notas[[#This Row],[PAGO DIA]],"MMM"))</f>
        <v>OUT</v>
      </c>
    </row>
    <row r="955" spans="1:20" x14ac:dyDescent="0.2">
      <c r="A955" s="3">
        <v>44825</v>
      </c>
      <c r="B955" s="1" t="s">
        <v>1547</v>
      </c>
      <c r="C955" s="1" t="s">
        <v>1544</v>
      </c>
      <c r="D955" s="1" t="s">
        <v>1531</v>
      </c>
      <c r="E955" s="1" t="s">
        <v>1545</v>
      </c>
      <c r="F955" s="3">
        <v>44837</v>
      </c>
      <c r="G955" s="1" t="s">
        <v>2421</v>
      </c>
      <c r="H955" s="1">
        <v>1067</v>
      </c>
      <c r="I955" s="4">
        <v>4000</v>
      </c>
      <c r="J955" s="1" t="s">
        <v>224</v>
      </c>
      <c r="K955" s="3">
        <v>44840</v>
      </c>
      <c r="L955" s="1" t="s">
        <v>1338</v>
      </c>
      <c r="M955" s="1" t="str">
        <f>TEXT(BRF_Boleto_Notas[[#This Row],[DATA ]],"AAAA")</f>
        <v>2022</v>
      </c>
      <c r="N955" s="1" t="str">
        <f>UPPER(TEXT(BRF_Boleto_Notas[[#This Row],[DATA ]],"MMM"))</f>
        <v>SET</v>
      </c>
      <c r="O955" s="1" t="str">
        <f>TEXT(BRF_Boleto_Notas[[#This Row],[DATA VENCIMENTO]],"AAAA")</f>
        <v>2022</v>
      </c>
      <c r="P955" s="1" t="str">
        <f>UPPER(TEXT(BRF_Boleto_Notas[[#This Row],[DATA VENCIMENTO]],"MMM"))</f>
        <v>OUT</v>
      </c>
      <c r="Q955" s="1" t="str">
        <f>IFERROR(INDEX(BRF_TIPO_SERV[DESCRIÇAO],MATCH(BRF_Boleto_Notas[[#This Row],[CAT]],BRF_TIPO_SERV[TIPOS DE SERV.],0)),"")</f>
        <v>HABIBS</v>
      </c>
      <c r="R955" s="1">
        <f>IFERROR(INDEX(BRF_MÊS_NOTA[NUN_MÊS],MATCH(BRF_Boleto_Notas[[#This Row],[MÊS_VENC]],BRF_MÊS_NOTA[MÊS],0)),"")</f>
        <v>10</v>
      </c>
      <c r="S955" s="1" t="str">
        <f>IF(BRF_Boleto_Notas[[#This Row],[PAGO DIA]]="","",TEXT(BRF_Boleto_Notas[[#This Row],[PAGO DIA]],"AAAA"))</f>
        <v>2022</v>
      </c>
      <c r="T955" s="1" t="str">
        <f>UPPER(TEXT(BRF_Boleto_Notas[[#This Row],[PAGO DIA]],"MMM"))</f>
        <v>OUT</v>
      </c>
    </row>
    <row r="956" spans="1:20" x14ac:dyDescent="0.2">
      <c r="A956" s="3">
        <v>44825</v>
      </c>
      <c r="B956" s="1" t="s">
        <v>1547</v>
      </c>
      <c r="C956" s="1" t="s">
        <v>1579</v>
      </c>
      <c r="D956" s="1" t="s">
        <v>1128</v>
      </c>
      <c r="E956" s="1" t="s">
        <v>681</v>
      </c>
      <c r="F956" s="3">
        <v>44837</v>
      </c>
      <c r="G956" s="1" t="s">
        <v>2422</v>
      </c>
      <c r="H956" s="1">
        <v>1068</v>
      </c>
      <c r="I956" s="4">
        <v>2500</v>
      </c>
      <c r="J956" s="1" t="s">
        <v>224</v>
      </c>
      <c r="K956" s="3">
        <v>44837</v>
      </c>
      <c r="L956" s="1" t="s">
        <v>1338</v>
      </c>
      <c r="M956" s="1" t="str">
        <f>TEXT(BRF_Boleto_Notas[[#This Row],[DATA ]],"AAAA")</f>
        <v>2022</v>
      </c>
      <c r="N956" s="1" t="str">
        <f>UPPER(TEXT(BRF_Boleto_Notas[[#This Row],[DATA ]],"MMM"))</f>
        <v>SET</v>
      </c>
      <c r="O956" s="1" t="str">
        <f>TEXT(BRF_Boleto_Notas[[#This Row],[DATA VENCIMENTO]],"AAAA")</f>
        <v>2022</v>
      </c>
      <c r="P956" s="1" t="str">
        <f>UPPER(TEXT(BRF_Boleto_Notas[[#This Row],[DATA VENCIMENTO]],"MMM"))</f>
        <v>OUT</v>
      </c>
      <c r="Q956" s="1" t="str">
        <f>IFERROR(INDEX(BRF_TIPO_SERV[DESCRIÇAO],MATCH(BRF_Boleto_Notas[[#This Row],[CAT]],BRF_TIPO_SERV[TIPOS DE SERV.],0)),"")</f>
        <v>HABIBS</v>
      </c>
      <c r="R956" s="1">
        <f>IFERROR(INDEX(BRF_MÊS_NOTA[NUN_MÊS],MATCH(BRF_Boleto_Notas[[#This Row],[MÊS_VENC]],BRF_MÊS_NOTA[MÊS],0)),"")</f>
        <v>10</v>
      </c>
      <c r="S956" s="1" t="str">
        <f>IF(BRF_Boleto_Notas[[#This Row],[PAGO DIA]]="","",TEXT(BRF_Boleto_Notas[[#This Row],[PAGO DIA]],"AAAA"))</f>
        <v>2022</v>
      </c>
      <c r="T956" s="1" t="str">
        <f>UPPER(TEXT(BRF_Boleto_Notas[[#This Row],[PAGO DIA]],"MMM"))</f>
        <v>OUT</v>
      </c>
    </row>
    <row r="957" spans="1:20" x14ac:dyDescent="0.2">
      <c r="A957" s="3">
        <v>44818</v>
      </c>
      <c r="B957" s="1" t="s">
        <v>1529</v>
      </c>
      <c r="C957" s="1" t="s">
        <v>1869</v>
      </c>
      <c r="D957" s="1" t="s">
        <v>1531</v>
      </c>
      <c r="E957" s="1" t="s">
        <v>85</v>
      </c>
      <c r="F957" s="3">
        <v>44838</v>
      </c>
      <c r="G957" s="1" t="s">
        <v>2423</v>
      </c>
      <c r="H957" s="1">
        <v>1035</v>
      </c>
      <c r="I957" s="4">
        <v>3800</v>
      </c>
      <c r="J957" s="1" t="s">
        <v>224</v>
      </c>
      <c r="K957" s="3">
        <v>44838</v>
      </c>
      <c r="L957" s="1" t="s">
        <v>1338</v>
      </c>
      <c r="M957" s="1" t="str">
        <f>TEXT(BRF_Boleto_Notas[[#This Row],[DATA ]],"AAAA")</f>
        <v>2022</v>
      </c>
      <c r="N957" s="1" t="str">
        <f>UPPER(TEXT(BRF_Boleto_Notas[[#This Row],[DATA ]],"MMM"))</f>
        <v>SET</v>
      </c>
      <c r="O957" s="1" t="str">
        <f>TEXT(BRF_Boleto_Notas[[#This Row],[DATA VENCIMENTO]],"AAAA")</f>
        <v>2022</v>
      </c>
      <c r="P957" s="1" t="str">
        <f>UPPER(TEXT(BRF_Boleto_Notas[[#This Row],[DATA VENCIMENTO]],"MMM"))</f>
        <v>OUT</v>
      </c>
      <c r="Q957" s="1" t="str">
        <f>IFERROR(INDEX(BRF_TIPO_SERV[DESCRIÇAO],MATCH(BRF_Boleto_Notas[[#This Row],[CAT]],BRF_TIPO_SERV[TIPOS DE SERV.],0)),"")</f>
        <v>VIAGEM</v>
      </c>
      <c r="R957" s="1">
        <f>IFERROR(INDEX(BRF_MÊS_NOTA[NUN_MÊS],MATCH(BRF_Boleto_Notas[[#This Row],[MÊS_VENC]],BRF_MÊS_NOTA[MÊS],0)),"")</f>
        <v>10</v>
      </c>
      <c r="S957" s="1" t="str">
        <f>IF(BRF_Boleto_Notas[[#This Row],[PAGO DIA]]="","",TEXT(BRF_Boleto_Notas[[#This Row],[PAGO DIA]],"AAAA"))</f>
        <v>2022</v>
      </c>
      <c r="T957" s="1" t="str">
        <f>UPPER(TEXT(BRF_Boleto_Notas[[#This Row],[PAGO DIA]],"MMM"))</f>
        <v>OUT</v>
      </c>
    </row>
    <row r="958" spans="1:20" x14ac:dyDescent="0.2">
      <c r="A958" s="3">
        <v>44818</v>
      </c>
      <c r="B958" s="1" t="s">
        <v>1534</v>
      </c>
      <c r="C958" s="1" t="s">
        <v>1696</v>
      </c>
      <c r="D958" s="1" t="s">
        <v>1531</v>
      </c>
      <c r="E958" s="1" t="s">
        <v>85</v>
      </c>
      <c r="F958" s="3">
        <v>44838</v>
      </c>
      <c r="G958" s="1" t="s">
        <v>2424</v>
      </c>
      <c r="H958" s="1">
        <v>1036</v>
      </c>
      <c r="I958" s="4">
        <v>400</v>
      </c>
      <c r="J958" s="1" t="s">
        <v>224</v>
      </c>
      <c r="K958" s="3">
        <v>44838</v>
      </c>
      <c r="L958" s="1" t="s">
        <v>1338</v>
      </c>
      <c r="M958" s="1" t="str">
        <f>TEXT(BRF_Boleto_Notas[[#This Row],[DATA ]],"AAAA")</f>
        <v>2022</v>
      </c>
      <c r="N958" s="1" t="str">
        <f>UPPER(TEXT(BRF_Boleto_Notas[[#This Row],[DATA ]],"MMM"))</f>
        <v>SET</v>
      </c>
      <c r="O958" s="1" t="str">
        <f>TEXT(BRF_Boleto_Notas[[#This Row],[DATA VENCIMENTO]],"AAAA")</f>
        <v>2022</v>
      </c>
      <c r="P958" s="1" t="str">
        <f>UPPER(TEXT(BRF_Boleto_Notas[[#This Row],[DATA VENCIMENTO]],"MMM"))</f>
        <v>OUT</v>
      </c>
      <c r="Q958" s="1" t="str">
        <f>IFERROR(INDEX(BRF_TIPO_SERV[DESCRIÇAO],MATCH(BRF_Boleto_Notas[[#This Row],[CAT]],BRF_TIPO_SERV[TIPOS DE SERV.],0)),"")</f>
        <v>FRETE EXTRAS</v>
      </c>
      <c r="R958" s="1">
        <f>IFERROR(INDEX(BRF_MÊS_NOTA[NUN_MÊS],MATCH(BRF_Boleto_Notas[[#This Row],[MÊS_VENC]],BRF_MÊS_NOTA[MÊS],0)),"")</f>
        <v>10</v>
      </c>
      <c r="S958" s="1" t="str">
        <f>IF(BRF_Boleto_Notas[[#This Row],[PAGO DIA]]="","",TEXT(BRF_Boleto_Notas[[#This Row],[PAGO DIA]],"AAAA"))</f>
        <v>2022</v>
      </c>
      <c r="T958" s="1" t="str">
        <f>UPPER(TEXT(BRF_Boleto_Notas[[#This Row],[PAGO DIA]],"MMM"))</f>
        <v>OUT</v>
      </c>
    </row>
    <row r="959" spans="1:20" x14ac:dyDescent="0.2">
      <c r="A959" s="3">
        <v>44818</v>
      </c>
      <c r="B959" s="1" t="s">
        <v>1534</v>
      </c>
      <c r="C959" s="1" t="s">
        <v>1696</v>
      </c>
      <c r="D959" s="1" t="s">
        <v>1531</v>
      </c>
      <c r="E959" s="1" t="s">
        <v>85</v>
      </c>
      <c r="F959" s="3">
        <v>44838</v>
      </c>
      <c r="G959" s="1" t="s">
        <v>2425</v>
      </c>
      <c r="H959" s="1">
        <v>1037</v>
      </c>
      <c r="I959" s="4">
        <v>400</v>
      </c>
      <c r="J959" s="1" t="s">
        <v>224</v>
      </c>
      <c r="K959" s="3">
        <v>44838</v>
      </c>
      <c r="L959" s="1" t="s">
        <v>1338</v>
      </c>
      <c r="M959" s="1" t="str">
        <f>TEXT(BRF_Boleto_Notas[[#This Row],[DATA ]],"AAAA")</f>
        <v>2022</v>
      </c>
      <c r="N959" s="1" t="str">
        <f>UPPER(TEXT(BRF_Boleto_Notas[[#This Row],[DATA ]],"MMM"))</f>
        <v>SET</v>
      </c>
      <c r="O959" s="1" t="str">
        <f>TEXT(BRF_Boleto_Notas[[#This Row],[DATA VENCIMENTO]],"AAAA")</f>
        <v>2022</v>
      </c>
      <c r="P959" s="1" t="str">
        <f>UPPER(TEXT(BRF_Boleto_Notas[[#This Row],[DATA VENCIMENTO]],"MMM"))</f>
        <v>OUT</v>
      </c>
      <c r="Q959" s="1" t="str">
        <f>IFERROR(INDEX(BRF_TIPO_SERV[DESCRIÇAO],MATCH(BRF_Boleto_Notas[[#This Row],[CAT]],BRF_TIPO_SERV[TIPOS DE SERV.],0)),"")</f>
        <v>FRETE EXTRAS</v>
      </c>
      <c r="R959" s="1">
        <f>IFERROR(INDEX(BRF_MÊS_NOTA[NUN_MÊS],MATCH(BRF_Boleto_Notas[[#This Row],[MÊS_VENC]],BRF_MÊS_NOTA[MÊS],0)),"")</f>
        <v>10</v>
      </c>
      <c r="S959" s="1" t="str">
        <f>IF(BRF_Boleto_Notas[[#This Row],[PAGO DIA]]="","",TEXT(BRF_Boleto_Notas[[#This Row],[PAGO DIA]],"AAAA"))</f>
        <v>2022</v>
      </c>
      <c r="T959" s="1" t="str">
        <f>UPPER(TEXT(BRF_Boleto_Notas[[#This Row],[PAGO DIA]],"MMM"))</f>
        <v>OUT</v>
      </c>
    </row>
    <row r="960" spans="1:20" x14ac:dyDescent="0.2">
      <c r="A960" s="3">
        <v>44819</v>
      </c>
      <c r="B960" s="1" t="s">
        <v>1529</v>
      </c>
      <c r="C960" s="1" t="s">
        <v>2016</v>
      </c>
      <c r="D960" s="1" t="s">
        <v>1531</v>
      </c>
      <c r="E960" s="1" t="s">
        <v>85</v>
      </c>
      <c r="F960" s="3">
        <v>44839</v>
      </c>
      <c r="G960" s="1" t="s">
        <v>2426</v>
      </c>
      <c r="H960" s="1">
        <v>1038</v>
      </c>
      <c r="I960" s="4">
        <v>3800</v>
      </c>
      <c r="J960" s="1" t="s">
        <v>224</v>
      </c>
      <c r="K960" s="3">
        <v>44839</v>
      </c>
      <c r="L960" s="1" t="s">
        <v>1338</v>
      </c>
      <c r="M960" s="1" t="str">
        <f>TEXT(BRF_Boleto_Notas[[#This Row],[DATA ]],"AAAA")</f>
        <v>2022</v>
      </c>
      <c r="N960" s="1" t="str">
        <f>UPPER(TEXT(BRF_Boleto_Notas[[#This Row],[DATA ]],"MMM"))</f>
        <v>SET</v>
      </c>
      <c r="O960" s="1" t="str">
        <f>TEXT(BRF_Boleto_Notas[[#This Row],[DATA VENCIMENTO]],"AAAA")</f>
        <v>2022</v>
      </c>
      <c r="P960" s="1" t="str">
        <f>UPPER(TEXT(BRF_Boleto_Notas[[#This Row],[DATA VENCIMENTO]],"MMM"))</f>
        <v>OUT</v>
      </c>
      <c r="Q960" s="1" t="str">
        <f>IFERROR(INDEX(BRF_TIPO_SERV[DESCRIÇAO],MATCH(BRF_Boleto_Notas[[#This Row],[CAT]],BRF_TIPO_SERV[TIPOS DE SERV.],0)),"")</f>
        <v>VIAGEM</v>
      </c>
      <c r="R960" s="1">
        <f>IFERROR(INDEX(BRF_MÊS_NOTA[NUN_MÊS],MATCH(BRF_Boleto_Notas[[#This Row],[MÊS_VENC]],BRF_MÊS_NOTA[MÊS],0)),"")</f>
        <v>10</v>
      </c>
      <c r="S960" s="1" t="str">
        <f>IF(BRF_Boleto_Notas[[#This Row],[PAGO DIA]]="","",TEXT(BRF_Boleto_Notas[[#This Row],[PAGO DIA]],"AAAA"))</f>
        <v>2022</v>
      </c>
      <c r="T960" s="1" t="str">
        <f>UPPER(TEXT(BRF_Boleto_Notas[[#This Row],[PAGO DIA]],"MMM"))</f>
        <v>OUT</v>
      </c>
    </row>
    <row r="961" spans="1:20" x14ac:dyDescent="0.2">
      <c r="A961" s="3">
        <v>44819</v>
      </c>
      <c r="B961" s="1" t="s">
        <v>1534</v>
      </c>
      <c r="C961" s="1" t="s">
        <v>1696</v>
      </c>
      <c r="D961" s="1" t="s">
        <v>1531</v>
      </c>
      <c r="E961" s="1" t="s">
        <v>85</v>
      </c>
      <c r="F961" s="3">
        <v>44839</v>
      </c>
      <c r="G961" s="1">
        <v>438</v>
      </c>
      <c r="H961" s="1">
        <v>1039</v>
      </c>
      <c r="I961" s="4">
        <v>400</v>
      </c>
      <c r="J961" s="1" t="s">
        <v>224</v>
      </c>
      <c r="K961" s="3">
        <v>44839</v>
      </c>
      <c r="L961" s="1" t="s">
        <v>1338</v>
      </c>
      <c r="M961" s="1" t="str">
        <f>TEXT(BRF_Boleto_Notas[[#This Row],[DATA ]],"AAAA")</f>
        <v>2022</v>
      </c>
      <c r="N961" s="1" t="str">
        <f>UPPER(TEXT(BRF_Boleto_Notas[[#This Row],[DATA ]],"MMM"))</f>
        <v>SET</v>
      </c>
      <c r="O961" s="1" t="str">
        <f>TEXT(BRF_Boleto_Notas[[#This Row],[DATA VENCIMENTO]],"AAAA")</f>
        <v>2022</v>
      </c>
      <c r="P961" s="1" t="str">
        <f>UPPER(TEXT(BRF_Boleto_Notas[[#This Row],[DATA VENCIMENTO]],"MMM"))</f>
        <v>OUT</v>
      </c>
      <c r="Q961" s="1" t="str">
        <f>IFERROR(INDEX(BRF_TIPO_SERV[DESCRIÇAO],MATCH(BRF_Boleto_Notas[[#This Row],[CAT]],BRF_TIPO_SERV[TIPOS DE SERV.],0)),"")</f>
        <v>FRETE EXTRAS</v>
      </c>
      <c r="R961" s="1">
        <f>IFERROR(INDEX(BRF_MÊS_NOTA[NUN_MÊS],MATCH(BRF_Boleto_Notas[[#This Row],[MÊS_VENC]],BRF_MÊS_NOTA[MÊS],0)),"")</f>
        <v>10</v>
      </c>
      <c r="S961" s="1" t="str">
        <f>IF(BRF_Boleto_Notas[[#This Row],[PAGO DIA]]="","",TEXT(BRF_Boleto_Notas[[#This Row],[PAGO DIA]],"AAAA"))</f>
        <v>2022</v>
      </c>
      <c r="T961" s="1" t="str">
        <f>UPPER(TEXT(BRF_Boleto_Notas[[#This Row],[PAGO DIA]],"MMM"))</f>
        <v>OUT</v>
      </c>
    </row>
    <row r="962" spans="1:20" x14ac:dyDescent="0.2">
      <c r="A962" s="3">
        <v>44819</v>
      </c>
      <c r="B962" s="1" t="s">
        <v>1534</v>
      </c>
      <c r="C962" s="1" t="s">
        <v>2189</v>
      </c>
      <c r="D962" s="1" t="s">
        <v>1531</v>
      </c>
      <c r="E962" s="1" t="s">
        <v>85</v>
      </c>
      <c r="F962" s="3">
        <v>44839</v>
      </c>
      <c r="G962" s="1">
        <v>439</v>
      </c>
      <c r="H962" s="1">
        <v>1040</v>
      </c>
      <c r="I962" s="4">
        <v>1540</v>
      </c>
      <c r="J962" s="1" t="s">
        <v>224</v>
      </c>
      <c r="K962" s="3">
        <v>44839</v>
      </c>
      <c r="L962" s="1" t="s">
        <v>1338</v>
      </c>
      <c r="M962" s="1" t="str">
        <f>TEXT(BRF_Boleto_Notas[[#This Row],[DATA ]],"AAAA")</f>
        <v>2022</v>
      </c>
      <c r="N962" s="1" t="str">
        <f>UPPER(TEXT(BRF_Boleto_Notas[[#This Row],[DATA ]],"MMM"))</f>
        <v>SET</v>
      </c>
      <c r="O962" s="1" t="str">
        <f>TEXT(BRF_Boleto_Notas[[#This Row],[DATA VENCIMENTO]],"AAAA")</f>
        <v>2022</v>
      </c>
      <c r="P962" s="1" t="str">
        <f>UPPER(TEXT(BRF_Boleto_Notas[[#This Row],[DATA VENCIMENTO]],"MMM"))</f>
        <v>OUT</v>
      </c>
      <c r="Q962" s="1" t="str">
        <f>IFERROR(INDEX(BRF_TIPO_SERV[DESCRIÇAO],MATCH(BRF_Boleto_Notas[[#This Row],[CAT]],BRF_TIPO_SERV[TIPOS DE SERV.],0)),"")</f>
        <v>FRETE EXTRAS</v>
      </c>
      <c r="R962" s="1">
        <f>IFERROR(INDEX(BRF_MÊS_NOTA[NUN_MÊS],MATCH(BRF_Boleto_Notas[[#This Row],[MÊS_VENC]],BRF_MÊS_NOTA[MÊS],0)),"")</f>
        <v>10</v>
      </c>
      <c r="S962" s="1" t="str">
        <f>IF(BRF_Boleto_Notas[[#This Row],[PAGO DIA]]="","",TEXT(BRF_Boleto_Notas[[#This Row],[PAGO DIA]],"AAAA"))</f>
        <v>2022</v>
      </c>
      <c r="T962" s="1" t="str">
        <f>UPPER(TEXT(BRF_Boleto_Notas[[#This Row],[PAGO DIA]],"MMM"))</f>
        <v>OUT</v>
      </c>
    </row>
    <row r="963" spans="1:20" x14ac:dyDescent="0.2">
      <c r="A963" s="3">
        <v>44819</v>
      </c>
      <c r="B963" s="1" t="s">
        <v>1534</v>
      </c>
      <c r="C963" s="1" t="s">
        <v>2189</v>
      </c>
      <c r="D963" s="1" t="s">
        <v>1531</v>
      </c>
      <c r="E963" s="1" t="s">
        <v>85</v>
      </c>
      <c r="F963" s="3">
        <v>44839</v>
      </c>
      <c r="G963" s="1">
        <v>440</v>
      </c>
      <c r="H963" s="1">
        <v>1041</v>
      </c>
      <c r="I963" s="4">
        <v>1540</v>
      </c>
      <c r="J963" s="1" t="s">
        <v>224</v>
      </c>
      <c r="K963" s="3">
        <v>44839</v>
      </c>
      <c r="L963" s="1" t="s">
        <v>1338</v>
      </c>
      <c r="M963" s="1" t="str">
        <f>TEXT(BRF_Boleto_Notas[[#This Row],[DATA ]],"AAAA")</f>
        <v>2022</v>
      </c>
      <c r="N963" s="1" t="str">
        <f>UPPER(TEXT(BRF_Boleto_Notas[[#This Row],[DATA ]],"MMM"))</f>
        <v>SET</v>
      </c>
      <c r="O963" s="1" t="str">
        <f>TEXT(BRF_Boleto_Notas[[#This Row],[DATA VENCIMENTO]],"AAAA")</f>
        <v>2022</v>
      </c>
      <c r="P963" s="1" t="str">
        <f>UPPER(TEXT(BRF_Boleto_Notas[[#This Row],[DATA VENCIMENTO]],"MMM"))</f>
        <v>OUT</v>
      </c>
      <c r="Q963" s="1" t="str">
        <f>IFERROR(INDEX(BRF_TIPO_SERV[DESCRIÇAO],MATCH(BRF_Boleto_Notas[[#This Row],[CAT]],BRF_TIPO_SERV[TIPOS DE SERV.],0)),"")</f>
        <v>FRETE EXTRAS</v>
      </c>
      <c r="R963" s="1">
        <f>IFERROR(INDEX(BRF_MÊS_NOTA[NUN_MÊS],MATCH(BRF_Boleto_Notas[[#This Row],[MÊS_VENC]],BRF_MÊS_NOTA[MÊS],0)),"")</f>
        <v>10</v>
      </c>
      <c r="S963" s="1" t="str">
        <f>IF(BRF_Boleto_Notas[[#This Row],[PAGO DIA]]="","",TEXT(BRF_Boleto_Notas[[#This Row],[PAGO DIA]],"AAAA"))</f>
        <v>2022</v>
      </c>
      <c r="T963" s="1" t="str">
        <f>UPPER(TEXT(BRF_Boleto_Notas[[#This Row],[PAGO DIA]],"MMM"))</f>
        <v>OUT</v>
      </c>
    </row>
    <row r="964" spans="1:20" x14ac:dyDescent="0.2">
      <c r="A964" s="3">
        <v>44819</v>
      </c>
      <c r="B964" s="1" t="s">
        <v>1534</v>
      </c>
      <c r="C964" s="1" t="s">
        <v>2427</v>
      </c>
      <c r="D964" s="1" t="s">
        <v>1531</v>
      </c>
      <c r="E964" s="1" t="s">
        <v>85</v>
      </c>
      <c r="F964" s="3">
        <v>44839</v>
      </c>
      <c r="G964" s="1">
        <v>441</v>
      </c>
      <c r="H964" s="1">
        <v>1042</v>
      </c>
      <c r="I964" s="4">
        <v>800</v>
      </c>
      <c r="J964" s="1" t="s">
        <v>224</v>
      </c>
      <c r="K964" s="3">
        <v>44839</v>
      </c>
      <c r="L964" s="1" t="s">
        <v>1338</v>
      </c>
      <c r="M964" s="1" t="str">
        <f>TEXT(BRF_Boleto_Notas[[#This Row],[DATA ]],"AAAA")</f>
        <v>2022</v>
      </c>
      <c r="N964" s="1" t="str">
        <f>UPPER(TEXT(BRF_Boleto_Notas[[#This Row],[DATA ]],"MMM"))</f>
        <v>SET</v>
      </c>
      <c r="O964" s="1" t="str">
        <f>TEXT(BRF_Boleto_Notas[[#This Row],[DATA VENCIMENTO]],"AAAA")</f>
        <v>2022</v>
      </c>
      <c r="P964" s="1" t="str">
        <f>UPPER(TEXT(BRF_Boleto_Notas[[#This Row],[DATA VENCIMENTO]],"MMM"))</f>
        <v>OUT</v>
      </c>
      <c r="Q964" s="1" t="str">
        <f>IFERROR(INDEX(BRF_TIPO_SERV[DESCRIÇAO],MATCH(BRF_Boleto_Notas[[#This Row],[CAT]],BRF_TIPO_SERV[TIPOS DE SERV.],0)),"")</f>
        <v>FRETE EXTRAS</v>
      </c>
      <c r="R964" s="1">
        <f>IFERROR(INDEX(BRF_MÊS_NOTA[NUN_MÊS],MATCH(BRF_Boleto_Notas[[#This Row],[MÊS_VENC]],BRF_MÊS_NOTA[MÊS],0)),"")</f>
        <v>10</v>
      </c>
      <c r="S964" s="1" t="str">
        <f>IF(BRF_Boleto_Notas[[#This Row],[PAGO DIA]]="","",TEXT(BRF_Boleto_Notas[[#This Row],[PAGO DIA]],"AAAA"))</f>
        <v>2022</v>
      </c>
      <c r="T964" s="1" t="str">
        <f>UPPER(TEXT(BRF_Boleto_Notas[[#This Row],[PAGO DIA]],"MMM"))</f>
        <v>OUT</v>
      </c>
    </row>
    <row r="965" spans="1:20" x14ac:dyDescent="0.2">
      <c r="A965" s="3">
        <v>44819</v>
      </c>
      <c r="B965" s="1" t="s">
        <v>1534</v>
      </c>
      <c r="C965" s="1" t="s">
        <v>1992</v>
      </c>
      <c r="D965" s="1" t="s">
        <v>1531</v>
      </c>
      <c r="E965" s="1" t="s">
        <v>85</v>
      </c>
      <c r="F965" s="3">
        <v>44839</v>
      </c>
      <c r="G965" s="1">
        <v>442</v>
      </c>
      <c r="H965" s="1">
        <v>1043</v>
      </c>
      <c r="I965" s="4">
        <v>600</v>
      </c>
      <c r="J965" s="1" t="s">
        <v>224</v>
      </c>
      <c r="K965" s="3">
        <v>44839</v>
      </c>
      <c r="L965" s="1" t="s">
        <v>1338</v>
      </c>
      <c r="M965" s="1" t="str">
        <f>TEXT(BRF_Boleto_Notas[[#This Row],[DATA ]],"AAAA")</f>
        <v>2022</v>
      </c>
      <c r="N965" s="1" t="str">
        <f>UPPER(TEXT(BRF_Boleto_Notas[[#This Row],[DATA ]],"MMM"))</f>
        <v>SET</v>
      </c>
      <c r="O965" s="1" t="str">
        <f>TEXT(BRF_Boleto_Notas[[#This Row],[DATA VENCIMENTO]],"AAAA")</f>
        <v>2022</v>
      </c>
      <c r="P965" s="1" t="str">
        <f>UPPER(TEXT(BRF_Boleto_Notas[[#This Row],[DATA VENCIMENTO]],"MMM"))</f>
        <v>OUT</v>
      </c>
      <c r="Q965" s="1" t="str">
        <f>IFERROR(INDEX(BRF_TIPO_SERV[DESCRIÇAO],MATCH(BRF_Boleto_Notas[[#This Row],[CAT]],BRF_TIPO_SERV[TIPOS DE SERV.],0)),"")</f>
        <v>FRETE EXTRAS</v>
      </c>
      <c r="R965" s="1">
        <f>IFERROR(INDEX(BRF_MÊS_NOTA[NUN_MÊS],MATCH(BRF_Boleto_Notas[[#This Row],[MÊS_VENC]],BRF_MÊS_NOTA[MÊS],0)),"")</f>
        <v>10</v>
      </c>
      <c r="S965" s="1" t="str">
        <f>IF(BRF_Boleto_Notas[[#This Row],[PAGO DIA]]="","",TEXT(BRF_Boleto_Notas[[#This Row],[PAGO DIA]],"AAAA"))</f>
        <v>2022</v>
      </c>
      <c r="T965" s="1" t="str">
        <f>UPPER(TEXT(BRF_Boleto_Notas[[#This Row],[PAGO DIA]],"MMM"))</f>
        <v>OUT</v>
      </c>
    </row>
    <row r="966" spans="1:20" x14ac:dyDescent="0.2">
      <c r="A966" s="3">
        <v>44819</v>
      </c>
      <c r="B966" s="1" t="s">
        <v>1534</v>
      </c>
      <c r="C966" s="1" t="s">
        <v>2055</v>
      </c>
      <c r="D966" s="1" t="s">
        <v>1531</v>
      </c>
      <c r="E966" s="1" t="s">
        <v>85</v>
      </c>
      <c r="F966" s="3">
        <v>44839</v>
      </c>
      <c r="G966" s="1">
        <v>443</v>
      </c>
      <c r="H966" s="1">
        <v>1044</v>
      </c>
      <c r="I966" s="4">
        <v>500</v>
      </c>
      <c r="J966" s="1" t="s">
        <v>224</v>
      </c>
      <c r="K966" s="3">
        <v>44839</v>
      </c>
      <c r="L966" s="1" t="s">
        <v>1338</v>
      </c>
      <c r="M966" s="1" t="str">
        <f>TEXT(BRF_Boleto_Notas[[#This Row],[DATA ]],"AAAA")</f>
        <v>2022</v>
      </c>
      <c r="N966" s="1" t="str">
        <f>UPPER(TEXT(BRF_Boleto_Notas[[#This Row],[DATA ]],"MMM"))</f>
        <v>SET</v>
      </c>
      <c r="O966" s="1" t="str">
        <f>TEXT(BRF_Boleto_Notas[[#This Row],[DATA VENCIMENTO]],"AAAA")</f>
        <v>2022</v>
      </c>
      <c r="P966" s="1" t="str">
        <f>UPPER(TEXT(BRF_Boleto_Notas[[#This Row],[DATA VENCIMENTO]],"MMM"))</f>
        <v>OUT</v>
      </c>
      <c r="Q966" s="1" t="str">
        <f>IFERROR(INDEX(BRF_TIPO_SERV[DESCRIÇAO],MATCH(BRF_Boleto_Notas[[#This Row],[CAT]],BRF_TIPO_SERV[TIPOS DE SERV.],0)),"")</f>
        <v>FRETE EXTRAS</v>
      </c>
      <c r="R966" s="1">
        <f>IFERROR(INDEX(BRF_MÊS_NOTA[NUN_MÊS],MATCH(BRF_Boleto_Notas[[#This Row],[MÊS_VENC]],BRF_MÊS_NOTA[MÊS],0)),"")</f>
        <v>10</v>
      </c>
      <c r="S966" s="1" t="str">
        <f>IF(BRF_Boleto_Notas[[#This Row],[PAGO DIA]]="","",TEXT(BRF_Boleto_Notas[[#This Row],[PAGO DIA]],"AAAA"))</f>
        <v>2022</v>
      </c>
      <c r="T966" s="1" t="str">
        <f>UPPER(TEXT(BRF_Boleto_Notas[[#This Row],[PAGO DIA]],"MMM"))</f>
        <v>OUT</v>
      </c>
    </row>
    <row r="967" spans="1:20" x14ac:dyDescent="0.2">
      <c r="A967" s="3">
        <v>44819</v>
      </c>
      <c r="B967" s="1" t="s">
        <v>1534</v>
      </c>
      <c r="C967" s="1" t="s">
        <v>1990</v>
      </c>
      <c r="D967" s="1" t="s">
        <v>1531</v>
      </c>
      <c r="E967" s="1" t="s">
        <v>85</v>
      </c>
      <c r="F967" s="3">
        <v>44839</v>
      </c>
      <c r="G967" s="1">
        <v>444</v>
      </c>
      <c r="H967" s="1">
        <v>1045</v>
      </c>
      <c r="I967" s="4">
        <v>1500</v>
      </c>
      <c r="J967" s="1" t="s">
        <v>224</v>
      </c>
      <c r="K967" s="3">
        <v>44839</v>
      </c>
      <c r="L967" s="1" t="s">
        <v>1338</v>
      </c>
      <c r="M967" s="1" t="str">
        <f>TEXT(BRF_Boleto_Notas[[#This Row],[DATA ]],"AAAA")</f>
        <v>2022</v>
      </c>
      <c r="N967" s="1" t="str">
        <f>UPPER(TEXT(BRF_Boleto_Notas[[#This Row],[DATA ]],"MMM"))</f>
        <v>SET</v>
      </c>
      <c r="O967" s="1" t="str">
        <f>TEXT(BRF_Boleto_Notas[[#This Row],[DATA VENCIMENTO]],"AAAA")</f>
        <v>2022</v>
      </c>
      <c r="P967" s="1" t="str">
        <f>UPPER(TEXT(BRF_Boleto_Notas[[#This Row],[DATA VENCIMENTO]],"MMM"))</f>
        <v>OUT</v>
      </c>
      <c r="Q967" s="1" t="str">
        <f>IFERROR(INDEX(BRF_TIPO_SERV[DESCRIÇAO],MATCH(BRF_Boleto_Notas[[#This Row],[CAT]],BRF_TIPO_SERV[TIPOS DE SERV.],0)),"")</f>
        <v>FRETE EXTRAS</v>
      </c>
      <c r="R967" s="1">
        <f>IFERROR(INDEX(BRF_MÊS_NOTA[NUN_MÊS],MATCH(BRF_Boleto_Notas[[#This Row],[MÊS_VENC]],BRF_MÊS_NOTA[MÊS],0)),"")</f>
        <v>10</v>
      </c>
      <c r="S967" s="1" t="str">
        <f>IF(BRF_Boleto_Notas[[#This Row],[PAGO DIA]]="","",TEXT(BRF_Boleto_Notas[[#This Row],[PAGO DIA]],"AAAA"))</f>
        <v>2022</v>
      </c>
      <c r="T967" s="1" t="str">
        <f>UPPER(TEXT(BRF_Boleto_Notas[[#This Row],[PAGO DIA]],"MMM"))</f>
        <v>OUT</v>
      </c>
    </row>
    <row r="968" spans="1:20" x14ac:dyDescent="0.2">
      <c r="A968" s="3">
        <v>44819</v>
      </c>
      <c r="B968" s="1" t="s">
        <v>1534</v>
      </c>
      <c r="C968" s="1" t="s">
        <v>1696</v>
      </c>
      <c r="D968" s="1" t="s">
        <v>1531</v>
      </c>
      <c r="E968" s="1" t="s">
        <v>85</v>
      </c>
      <c r="F968" s="3">
        <v>44839</v>
      </c>
      <c r="G968" s="1">
        <v>445</v>
      </c>
      <c r="H968" s="1">
        <v>1046</v>
      </c>
      <c r="I968" s="4">
        <v>400</v>
      </c>
      <c r="J968" s="1" t="s">
        <v>224</v>
      </c>
      <c r="K968" s="3">
        <v>44839</v>
      </c>
      <c r="L968" s="1" t="s">
        <v>1338</v>
      </c>
      <c r="M968" s="1" t="str">
        <f>TEXT(BRF_Boleto_Notas[[#This Row],[DATA ]],"AAAA")</f>
        <v>2022</v>
      </c>
      <c r="N968" s="1" t="str">
        <f>UPPER(TEXT(BRF_Boleto_Notas[[#This Row],[DATA ]],"MMM"))</f>
        <v>SET</v>
      </c>
      <c r="O968" s="1" t="str">
        <f>TEXT(BRF_Boleto_Notas[[#This Row],[DATA VENCIMENTO]],"AAAA")</f>
        <v>2022</v>
      </c>
      <c r="P968" s="1" t="str">
        <f>UPPER(TEXT(BRF_Boleto_Notas[[#This Row],[DATA VENCIMENTO]],"MMM"))</f>
        <v>OUT</v>
      </c>
      <c r="Q968" s="1" t="str">
        <f>IFERROR(INDEX(BRF_TIPO_SERV[DESCRIÇAO],MATCH(BRF_Boleto_Notas[[#This Row],[CAT]],BRF_TIPO_SERV[TIPOS DE SERV.],0)),"")</f>
        <v>FRETE EXTRAS</v>
      </c>
      <c r="R968" s="1">
        <f>IFERROR(INDEX(BRF_MÊS_NOTA[NUN_MÊS],MATCH(BRF_Boleto_Notas[[#This Row],[MÊS_VENC]],BRF_MÊS_NOTA[MÊS],0)),"")</f>
        <v>10</v>
      </c>
      <c r="S968" s="1" t="str">
        <f>IF(BRF_Boleto_Notas[[#This Row],[PAGO DIA]]="","",TEXT(BRF_Boleto_Notas[[#This Row],[PAGO DIA]],"AAAA"))</f>
        <v>2022</v>
      </c>
      <c r="T968" s="1" t="str">
        <f>UPPER(TEXT(BRF_Boleto_Notas[[#This Row],[PAGO DIA]],"MMM"))</f>
        <v>OUT</v>
      </c>
    </row>
    <row r="969" spans="1:20" x14ac:dyDescent="0.2">
      <c r="A969" s="3">
        <v>44820</v>
      </c>
      <c r="B969" s="1" t="s">
        <v>1534</v>
      </c>
      <c r="C969" s="1" t="s">
        <v>1680</v>
      </c>
      <c r="D969" s="1" t="s">
        <v>1531</v>
      </c>
      <c r="E969" s="1" t="s">
        <v>85</v>
      </c>
      <c r="F969" s="3">
        <v>44840</v>
      </c>
      <c r="G969" s="1" t="s">
        <v>2428</v>
      </c>
      <c r="H969" s="1">
        <v>1047</v>
      </c>
      <c r="I969" s="4">
        <v>1200</v>
      </c>
      <c r="J969" s="1" t="s">
        <v>224</v>
      </c>
      <c r="K969" s="3">
        <v>44748</v>
      </c>
      <c r="L969" s="1" t="s">
        <v>1338</v>
      </c>
      <c r="M969" s="1" t="str">
        <f>TEXT(BRF_Boleto_Notas[[#This Row],[DATA ]],"AAAA")</f>
        <v>2022</v>
      </c>
      <c r="N969" s="1" t="str">
        <f>UPPER(TEXT(BRF_Boleto_Notas[[#This Row],[DATA ]],"MMM"))</f>
        <v>SET</v>
      </c>
      <c r="O969" s="1" t="str">
        <f>TEXT(BRF_Boleto_Notas[[#This Row],[DATA VENCIMENTO]],"AAAA")</f>
        <v>2022</v>
      </c>
      <c r="P969" s="1" t="str">
        <f>UPPER(TEXT(BRF_Boleto_Notas[[#This Row],[DATA VENCIMENTO]],"MMM"))</f>
        <v>OUT</v>
      </c>
      <c r="Q969" s="1" t="str">
        <f>IFERROR(INDEX(BRF_TIPO_SERV[DESCRIÇAO],MATCH(BRF_Boleto_Notas[[#This Row],[CAT]],BRF_TIPO_SERV[TIPOS DE SERV.],0)),"")</f>
        <v>FRETE EXTRAS</v>
      </c>
      <c r="R969" s="1">
        <f>IFERROR(INDEX(BRF_MÊS_NOTA[NUN_MÊS],MATCH(BRF_Boleto_Notas[[#This Row],[MÊS_VENC]],BRF_MÊS_NOTA[MÊS],0)),"")</f>
        <v>10</v>
      </c>
      <c r="S969" s="1" t="str">
        <f>IF(BRF_Boleto_Notas[[#This Row],[PAGO DIA]]="","",TEXT(BRF_Boleto_Notas[[#This Row],[PAGO DIA]],"AAAA"))</f>
        <v>2022</v>
      </c>
      <c r="T969" s="1" t="str">
        <f>UPPER(TEXT(BRF_Boleto_Notas[[#This Row],[PAGO DIA]],"MMM"))</f>
        <v>JUL</v>
      </c>
    </row>
    <row r="970" spans="1:20" x14ac:dyDescent="0.2">
      <c r="A970" s="3">
        <v>44837</v>
      </c>
      <c r="B970" s="1" t="s">
        <v>2350</v>
      </c>
      <c r="C970" s="1" t="s">
        <v>2429</v>
      </c>
      <c r="D970" s="1" t="s">
        <v>2273</v>
      </c>
      <c r="E970" s="1" t="s">
        <v>244</v>
      </c>
      <c r="F970" s="3">
        <v>44840</v>
      </c>
      <c r="G970" s="1">
        <v>446</v>
      </c>
      <c r="H970" s="1">
        <v>1082</v>
      </c>
      <c r="I970" s="4">
        <v>21120.66</v>
      </c>
      <c r="J970" s="1" t="s">
        <v>224</v>
      </c>
      <c r="K970" s="3">
        <v>44748</v>
      </c>
      <c r="L970" s="1" t="s">
        <v>1338</v>
      </c>
      <c r="M970" s="1" t="str">
        <f>TEXT(BRF_Boleto_Notas[[#This Row],[DATA ]],"AAAA")</f>
        <v>2022</v>
      </c>
      <c r="N970" s="1" t="str">
        <f>UPPER(TEXT(BRF_Boleto_Notas[[#This Row],[DATA ]],"MMM"))</f>
        <v>OUT</v>
      </c>
      <c r="O970" s="1" t="str">
        <f>TEXT(BRF_Boleto_Notas[[#This Row],[DATA VENCIMENTO]],"AAAA")</f>
        <v>2022</v>
      </c>
      <c r="P970" s="1" t="str">
        <f>UPPER(TEXT(BRF_Boleto_Notas[[#This Row],[DATA VENCIMENTO]],"MMM"))</f>
        <v>OUT</v>
      </c>
      <c r="Q970" s="1" t="str">
        <f>IFERROR(INDEX(BRF_TIPO_SERV[DESCRIÇAO],MATCH(BRF_Boleto_Notas[[#This Row],[CAT]],BRF_TIPO_SERV[TIPOS DE SERV.],0)),"")</f>
        <v>FRETE EXTRAS</v>
      </c>
      <c r="R970" s="1">
        <f>IFERROR(INDEX(BRF_MÊS_NOTA[NUN_MÊS],MATCH(BRF_Boleto_Notas[[#This Row],[MÊS_VENC]],BRF_MÊS_NOTA[MÊS],0)),"")</f>
        <v>10</v>
      </c>
      <c r="S970" s="1" t="str">
        <f>IF(BRF_Boleto_Notas[[#This Row],[PAGO DIA]]="","",TEXT(BRF_Boleto_Notas[[#This Row],[PAGO DIA]],"AAAA"))</f>
        <v>2022</v>
      </c>
      <c r="T970" s="1" t="str">
        <f>UPPER(TEXT(BRF_Boleto_Notas[[#This Row],[PAGO DIA]],"MMM"))</f>
        <v>JUL</v>
      </c>
    </row>
    <row r="971" spans="1:20" x14ac:dyDescent="0.2">
      <c r="A971" s="3">
        <v>44824</v>
      </c>
      <c r="B971" s="1" t="s">
        <v>2401</v>
      </c>
      <c r="C971" s="1" t="s">
        <v>1856</v>
      </c>
      <c r="D971" s="1" t="s">
        <v>1531</v>
      </c>
      <c r="E971" s="1" t="s">
        <v>85</v>
      </c>
      <c r="F971" s="3">
        <v>44844</v>
      </c>
      <c r="G971" s="1" t="s">
        <v>2430</v>
      </c>
      <c r="H971" s="1">
        <v>1050</v>
      </c>
      <c r="I971" s="4">
        <v>500</v>
      </c>
      <c r="J971" s="1" t="s">
        <v>224</v>
      </c>
      <c r="K971" s="3">
        <v>44844</v>
      </c>
      <c r="L971" s="1" t="s">
        <v>1338</v>
      </c>
      <c r="M971" s="1" t="str">
        <f>TEXT(BRF_Boleto_Notas[[#This Row],[DATA ]],"AAAA")</f>
        <v>2022</v>
      </c>
      <c r="N971" s="1" t="str">
        <f>UPPER(TEXT(BRF_Boleto_Notas[[#This Row],[DATA ]],"MMM"))</f>
        <v>SET</v>
      </c>
      <c r="O971" s="1" t="str">
        <f>TEXT(BRF_Boleto_Notas[[#This Row],[DATA VENCIMENTO]],"AAAA")</f>
        <v>2022</v>
      </c>
      <c r="P971" s="1" t="str">
        <f>UPPER(TEXT(BRF_Boleto_Notas[[#This Row],[DATA VENCIMENTO]],"MMM"))</f>
        <v>OUT</v>
      </c>
      <c r="Q971" s="1" t="str">
        <f>IFERROR(INDEX(BRF_TIPO_SERV[DESCRIÇAO],MATCH(BRF_Boleto_Notas[[#This Row],[CAT]],BRF_TIPO_SERV[TIPOS DE SERV.],0)),"")</f>
        <v>ARMAZENAMENTO</v>
      </c>
      <c r="R971" s="1">
        <f>IFERROR(INDEX(BRF_MÊS_NOTA[NUN_MÊS],MATCH(BRF_Boleto_Notas[[#This Row],[MÊS_VENC]],BRF_MÊS_NOTA[MÊS],0)),"")</f>
        <v>10</v>
      </c>
      <c r="S971" s="1" t="str">
        <f>IF(BRF_Boleto_Notas[[#This Row],[PAGO DIA]]="","",TEXT(BRF_Boleto_Notas[[#This Row],[PAGO DIA]],"AAAA"))</f>
        <v>2022</v>
      </c>
      <c r="T971" s="1" t="str">
        <f>UPPER(TEXT(BRF_Boleto_Notas[[#This Row],[PAGO DIA]],"MMM"))</f>
        <v>OUT</v>
      </c>
    </row>
    <row r="972" spans="1:20" x14ac:dyDescent="0.2">
      <c r="A972" s="3">
        <v>44826</v>
      </c>
      <c r="B972" s="1" t="s">
        <v>2401</v>
      </c>
      <c r="C972" s="1" t="s">
        <v>2402</v>
      </c>
      <c r="D972" s="1" t="s">
        <v>1531</v>
      </c>
      <c r="E972" s="1" t="s">
        <v>2403</v>
      </c>
      <c r="F972" s="3">
        <v>44846</v>
      </c>
      <c r="G972" s="1" t="s">
        <v>2431</v>
      </c>
      <c r="H972" s="1">
        <v>1069</v>
      </c>
      <c r="I972" s="4">
        <v>608</v>
      </c>
      <c r="J972" s="1" t="s">
        <v>224</v>
      </c>
      <c r="K972" s="3">
        <v>44847</v>
      </c>
      <c r="L972" s="1" t="s">
        <v>1338</v>
      </c>
      <c r="M972" s="1" t="str">
        <f>TEXT(BRF_Boleto_Notas[[#This Row],[DATA ]],"AAAA")</f>
        <v>2022</v>
      </c>
      <c r="N972" s="1" t="str">
        <f>UPPER(TEXT(BRF_Boleto_Notas[[#This Row],[DATA ]],"MMM"))</f>
        <v>SET</v>
      </c>
      <c r="O972" s="1" t="str">
        <f>TEXT(BRF_Boleto_Notas[[#This Row],[DATA VENCIMENTO]],"AAAA")</f>
        <v>2022</v>
      </c>
      <c r="P972" s="1" t="str">
        <f>UPPER(TEXT(BRF_Boleto_Notas[[#This Row],[DATA VENCIMENTO]],"MMM"))</f>
        <v>OUT</v>
      </c>
      <c r="Q972" s="1" t="str">
        <f>IFERROR(INDEX(BRF_TIPO_SERV[DESCRIÇAO],MATCH(BRF_Boleto_Notas[[#This Row],[CAT]],BRF_TIPO_SERV[TIPOS DE SERV.],0)),"")</f>
        <v>ARMAZENAMENTO</v>
      </c>
      <c r="R972" s="1">
        <f>IFERROR(INDEX(BRF_MÊS_NOTA[NUN_MÊS],MATCH(BRF_Boleto_Notas[[#This Row],[MÊS_VENC]],BRF_MÊS_NOTA[MÊS],0)),"")</f>
        <v>10</v>
      </c>
      <c r="S972" s="1" t="str">
        <f>IF(BRF_Boleto_Notas[[#This Row],[PAGO DIA]]="","",TEXT(BRF_Boleto_Notas[[#This Row],[PAGO DIA]],"AAAA"))</f>
        <v>2022</v>
      </c>
      <c r="T972" s="1" t="str">
        <f>UPPER(TEXT(BRF_Boleto_Notas[[#This Row],[PAGO DIA]],"MMM"))</f>
        <v>OUT</v>
      </c>
    </row>
    <row r="973" spans="1:20" x14ac:dyDescent="0.2">
      <c r="A973" s="3">
        <v>44826</v>
      </c>
      <c r="B973" s="1" t="s">
        <v>1534</v>
      </c>
      <c r="C973" s="1" t="s">
        <v>3338</v>
      </c>
      <c r="D973" s="1" t="s">
        <v>1531</v>
      </c>
      <c r="E973" s="1" t="s">
        <v>2403</v>
      </c>
      <c r="F973" s="3">
        <v>44846</v>
      </c>
      <c r="G973" s="1" t="s">
        <v>2432</v>
      </c>
      <c r="H973" s="1">
        <v>1070</v>
      </c>
      <c r="I973" s="4">
        <v>1200</v>
      </c>
      <c r="J973" s="1" t="s">
        <v>224</v>
      </c>
      <c r="K973" s="3">
        <v>44847</v>
      </c>
      <c r="L973" s="1" t="s">
        <v>1338</v>
      </c>
      <c r="M973" s="1" t="str">
        <f>TEXT(BRF_Boleto_Notas[[#This Row],[DATA ]],"AAAA")</f>
        <v>2022</v>
      </c>
      <c r="N973" s="1" t="str">
        <f>UPPER(TEXT(BRF_Boleto_Notas[[#This Row],[DATA ]],"MMM"))</f>
        <v>SET</v>
      </c>
      <c r="O973" s="1" t="str">
        <f>TEXT(BRF_Boleto_Notas[[#This Row],[DATA VENCIMENTO]],"AAAA")</f>
        <v>2022</v>
      </c>
      <c r="P973" s="1" t="str">
        <f>UPPER(TEXT(BRF_Boleto_Notas[[#This Row],[DATA VENCIMENTO]],"MMM"))</f>
        <v>OUT</v>
      </c>
      <c r="Q973" s="1" t="str">
        <f>IFERROR(INDEX(BRF_TIPO_SERV[DESCRIÇAO],MATCH(BRF_Boleto_Notas[[#This Row],[CAT]],BRF_TIPO_SERV[TIPOS DE SERV.],0)),"")</f>
        <v>FRETE EXTRAS</v>
      </c>
      <c r="R973" s="1">
        <f>IFERROR(INDEX(BRF_MÊS_NOTA[NUN_MÊS],MATCH(BRF_Boleto_Notas[[#This Row],[MÊS_VENC]],BRF_MÊS_NOTA[MÊS],0)),"")</f>
        <v>10</v>
      </c>
      <c r="S973" s="1" t="str">
        <f>IF(BRF_Boleto_Notas[[#This Row],[PAGO DIA]]="","",TEXT(BRF_Boleto_Notas[[#This Row],[PAGO DIA]],"AAAA"))</f>
        <v>2022</v>
      </c>
      <c r="T973" s="1" t="str">
        <f>UPPER(TEXT(BRF_Boleto_Notas[[#This Row],[PAGO DIA]],"MMM"))</f>
        <v>OUT</v>
      </c>
    </row>
    <row r="974" spans="1:20" x14ac:dyDescent="0.2">
      <c r="A974" s="3">
        <v>44844</v>
      </c>
      <c r="B974" s="1" t="s">
        <v>1534</v>
      </c>
      <c r="C974" s="1" t="s">
        <v>2272</v>
      </c>
      <c r="D974" s="1" t="s">
        <v>2273</v>
      </c>
      <c r="E974" s="1" t="s">
        <v>244</v>
      </c>
      <c r="F974" s="3">
        <v>44848</v>
      </c>
      <c r="G974" s="1" t="s">
        <v>2433</v>
      </c>
      <c r="H974" s="1">
        <v>1091</v>
      </c>
      <c r="I974" s="4">
        <v>1800</v>
      </c>
      <c r="J974" s="1" t="s">
        <v>224</v>
      </c>
      <c r="K974" s="3">
        <v>44848</v>
      </c>
      <c r="L974" s="1" t="s">
        <v>1338</v>
      </c>
      <c r="M974" s="1" t="str">
        <f>TEXT(BRF_Boleto_Notas[[#This Row],[DATA ]],"AAAA")</f>
        <v>2022</v>
      </c>
      <c r="N974" s="1" t="str">
        <f>UPPER(TEXT(BRF_Boleto_Notas[[#This Row],[DATA ]],"MMM"))</f>
        <v>OUT</v>
      </c>
      <c r="O974" s="1" t="str">
        <f>TEXT(BRF_Boleto_Notas[[#This Row],[DATA VENCIMENTO]],"AAAA")</f>
        <v>2022</v>
      </c>
      <c r="P974" s="1" t="str">
        <f>UPPER(TEXT(BRF_Boleto_Notas[[#This Row],[DATA VENCIMENTO]],"MMM"))</f>
        <v>OUT</v>
      </c>
      <c r="Q974" s="1" t="str">
        <f>IFERROR(INDEX(BRF_TIPO_SERV[DESCRIÇAO],MATCH(BRF_Boleto_Notas[[#This Row],[CAT]],BRF_TIPO_SERV[TIPOS DE SERV.],0)),"")</f>
        <v>FRETE EXTRAS</v>
      </c>
      <c r="R974" s="1">
        <f>IFERROR(INDEX(BRF_MÊS_NOTA[NUN_MÊS],MATCH(BRF_Boleto_Notas[[#This Row],[MÊS_VENC]],BRF_MÊS_NOTA[MÊS],0)),"")</f>
        <v>10</v>
      </c>
      <c r="S974" s="1" t="str">
        <f>IF(BRF_Boleto_Notas[[#This Row],[PAGO DIA]]="","",TEXT(BRF_Boleto_Notas[[#This Row],[PAGO DIA]],"AAAA"))</f>
        <v>2022</v>
      </c>
      <c r="T974" s="1" t="str">
        <f>UPPER(TEXT(BRF_Boleto_Notas[[#This Row],[PAGO DIA]],"MMM"))</f>
        <v>OUT</v>
      </c>
    </row>
    <row r="975" spans="1:20" x14ac:dyDescent="0.2">
      <c r="A975" s="3">
        <v>44831</v>
      </c>
      <c r="B975" s="1" t="s">
        <v>1534</v>
      </c>
      <c r="C975" s="1" t="s">
        <v>1696</v>
      </c>
      <c r="D975" s="1" t="s">
        <v>1531</v>
      </c>
      <c r="E975" s="1" t="s">
        <v>85</v>
      </c>
      <c r="F975" s="3">
        <v>44851</v>
      </c>
      <c r="G975" s="1" t="s">
        <v>2434</v>
      </c>
      <c r="H975" s="1">
        <v>1071</v>
      </c>
      <c r="I975" s="4">
        <v>400</v>
      </c>
      <c r="J975" s="1" t="s">
        <v>224</v>
      </c>
      <c r="K975" s="3">
        <v>44851</v>
      </c>
      <c r="L975" s="1" t="s">
        <v>1338</v>
      </c>
      <c r="M975" s="1" t="str">
        <f>TEXT(BRF_Boleto_Notas[[#This Row],[DATA ]],"AAAA")</f>
        <v>2022</v>
      </c>
      <c r="N975" s="1" t="str">
        <f>UPPER(TEXT(BRF_Boleto_Notas[[#This Row],[DATA ]],"MMM"))</f>
        <v>SET</v>
      </c>
      <c r="O975" s="1" t="str">
        <f>TEXT(BRF_Boleto_Notas[[#This Row],[DATA VENCIMENTO]],"AAAA")</f>
        <v>2022</v>
      </c>
      <c r="P975" s="1" t="str">
        <f>UPPER(TEXT(BRF_Boleto_Notas[[#This Row],[DATA VENCIMENTO]],"MMM"))</f>
        <v>OUT</v>
      </c>
      <c r="Q975" s="1" t="str">
        <f>IFERROR(INDEX(BRF_TIPO_SERV[DESCRIÇAO],MATCH(BRF_Boleto_Notas[[#This Row],[CAT]],BRF_TIPO_SERV[TIPOS DE SERV.],0)),"")</f>
        <v>FRETE EXTRAS</v>
      </c>
      <c r="R975" s="1">
        <f>IFERROR(INDEX(BRF_MÊS_NOTA[NUN_MÊS],MATCH(BRF_Boleto_Notas[[#This Row],[MÊS_VENC]],BRF_MÊS_NOTA[MÊS],0)),"")</f>
        <v>10</v>
      </c>
      <c r="S975" s="1" t="str">
        <f>IF(BRF_Boleto_Notas[[#This Row],[PAGO DIA]]="","",TEXT(BRF_Boleto_Notas[[#This Row],[PAGO DIA]],"AAAA"))</f>
        <v>2022</v>
      </c>
      <c r="T975" s="1" t="str">
        <f>UPPER(TEXT(BRF_Boleto_Notas[[#This Row],[PAGO DIA]],"MMM"))</f>
        <v>OUT</v>
      </c>
    </row>
    <row r="976" spans="1:20" x14ac:dyDescent="0.2">
      <c r="A976" s="3">
        <v>44832</v>
      </c>
      <c r="B976" s="1" t="s">
        <v>2401</v>
      </c>
      <c r="C976" s="1" t="s">
        <v>3339</v>
      </c>
      <c r="D976" s="1" t="s">
        <v>1531</v>
      </c>
      <c r="E976" s="1" t="s">
        <v>85</v>
      </c>
      <c r="F976" s="3">
        <v>44852</v>
      </c>
      <c r="G976" s="1" t="s">
        <v>2436</v>
      </c>
      <c r="H976" s="1">
        <v>1072</v>
      </c>
      <c r="I976" s="4">
        <v>4900</v>
      </c>
      <c r="J976" s="1" t="s">
        <v>224</v>
      </c>
      <c r="K976" s="3">
        <v>44852</v>
      </c>
      <c r="L976" s="1" t="s">
        <v>1338</v>
      </c>
      <c r="M976" s="1" t="str">
        <f>TEXT(BRF_Boleto_Notas[[#This Row],[DATA ]],"AAAA")</f>
        <v>2022</v>
      </c>
      <c r="N976" s="1" t="str">
        <f>UPPER(TEXT(BRF_Boleto_Notas[[#This Row],[DATA ]],"MMM"))</f>
        <v>SET</v>
      </c>
      <c r="O976" s="1" t="str">
        <f>TEXT(BRF_Boleto_Notas[[#This Row],[DATA VENCIMENTO]],"AAAA")</f>
        <v>2022</v>
      </c>
      <c r="P976" s="1" t="str">
        <f>UPPER(TEXT(BRF_Boleto_Notas[[#This Row],[DATA VENCIMENTO]],"MMM"))</f>
        <v>OUT</v>
      </c>
      <c r="Q976" s="1" t="str">
        <f>IFERROR(INDEX(BRF_TIPO_SERV[DESCRIÇAO],MATCH(BRF_Boleto_Notas[[#This Row],[CAT]],BRF_TIPO_SERV[TIPOS DE SERV.],0)),"")</f>
        <v>ARMAZENAMENTO</v>
      </c>
      <c r="R976" s="1">
        <f>IFERROR(INDEX(BRF_MÊS_NOTA[NUN_MÊS],MATCH(BRF_Boleto_Notas[[#This Row],[MÊS_VENC]],BRF_MÊS_NOTA[MÊS],0)),"")</f>
        <v>10</v>
      </c>
      <c r="S976" s="1" t="str">
        <f>IF(BRF_Boleto_Notas[[#This Row],[PAGO DIA]]="","",TEXT(BRF_Boleto_Notas[[#This Row],[PAGO DIA]],"AAAA"))</f>
        <v>2022</v>
      </c>
      <c r="T976" s="1" t="str">
        <f>UPPER(TEXT(BRF_Boleto_Notas[[#This Row],[PAGO DIA]],"MMM"))</f>
        <v>OUT</v>
      </c>
    </row>
    <row r="977" spans="1:20" x14ac:dyDescent="0.2">
      <c r="A977" s="3">
        <v>44832</v>
      </c>
      <c r="B977" s="1" t="s">
        <v>1534</v>
      </c>
      <c r="C977" s="1" t="s">
        <v>1770</v>
      </c>
      <c r="D977" s="1" t="s">
        <v>1531</v>
      </c>
      <c r="E977" s="1" t="s">
        <v>85</v>
      </c>
      <c r="F977" s="3">
        <v>44852</v>
      </c>
      <c r="G977" s="1" t="s">
        <v>2437</v>
      </c>
      <c r="H977" s="1">
        <v>1073</v>
      </c>
      <c r="I977" s="4">
        <v>300</v>
      </c>
      <c r="J977" s="1" t="s">
        <v>224</v>
      </c>
      <c r="K977" s="3">
        <v>44852</v>
      </c>
      <c r="L977" s="1" t="s">
        <v>1338</v>
      </c>
      <c r="M977" s="1" t="str">
        <f>TEXT(BRF_Boleto_Notas[[#This Row],[DATA ]],"AAAA")</f>
        <v>2022</v>
      </c>
      <c r="N977" s="1" t="str">
        <f>UPPER(TEXT(BRF_Boleto_Notas[[#This Row],[DATA ]],"MMM"))</f>
        <v>SET</v>
      </c>
      <c r="O977" s="1" t="str">
        <f>TEXT(BRF_Boleto_Notas[[#This Row],[DATA VENCIMENTO]],"AAAA")</f>
        <v>2022</v>
      </c>
      <c r="P977" s="1" t="str">
        <f>UPPER(TEXT(BRF_Boleto_Notas[[#This Row],[DATA VENCIMENTO]],"MMM"))</f>
        <v>OUT</v>
      </c>
      <c r="Q977" s="1" t="str">
        <f>IFERROR(INDEX(BRF_TIPO_SERV[DESCRIÇAO],MATCH(BRF_Boleto_Notas[[#This Row],[CAT]],BRF_TIPO_SERV[TIPOS DE SERV.],0)),"")</f>
        <v>FRETE EXTRAS</v>
      </c>
      <c r="R977" s="1">
        <f>IFERROR(INDEX(BRF_MÊS_NOTA[NUN_MÊS],MATCH(BRF_Boleto_Notas[[#This Row],[MÊS_VENC]],BRF_MÊS_NOTA[MÊS],0)),"")</f>
        <v>10</v>
      </c>
      <c r="S977" s="1" t="str">
        <f>IF(BRF_Boleto_Notas[[#This Row],[PAGO DIA]]="","",TEXT(BRF_Boleto_Notas[[#This Row],[PAGO DIA]],"AAAA"))</f>
        <v>2022</v>
      </c>
      <c r="T977" s="1" t="str">
        <f>UPPER(TEXT(BRF_Boleto_Notas[[#This Row],[PAGO DIA]],"MMM"))</f>
        <v>OUT</v>
      </c>
    </row>
    <row r="978" spans="1:20" x14ac:dyDescent="0.2">
      <c r="A978" s="3">
        <v>44833</v>
      </c>
      <c r="B978" s="1" t="s">
        <v>1534</v>
      </c>
      <c r="C978" s="1" t="s">
        <v>3340</v>
      </c>
      <c r="D978" s="1" t="s">
        <v>1531</v>
      </c>
      <c r="E978" s="1" t="s">
        <v>94</v>
      </c>
      <c r="F978" s="3">
        <v>44853</v>
      </c>
      <c r="G978" s="1" t="s">
        <v>2439</v>
      </c>
      <c r="H978" s="1">
        <v>1074</v>
      </c>
      <c r="I978" s="4">
        <v>500</v>
      </c>
      <c r="J978" s="1" t="s">
        <v>224</v>
      </c>
      <c r="K978" s="3">
        <v>44853</v>
      </c>
      <c r="L978" s="1" t="s">
        <v>1338</v>
      </c>
      <c r="M978" s="1" t="str">
        <f>TEXT(BRF_Boleto_Notas[[#This Row],[DATA ]],"AAAA")</f>
        <v>2022</v>
      </c>
      <c r="N978" s="1" t="str">
        <f>UPPER(TEXT(BRF_Boleto_Notas[[#This Row],[DATA ]],"MMM"))</f>
        <v>SET</v>
      </c>
      <c r="O978" s="1" t="str">
        <f>TEXT(BRF_Boleto_Notas[[#This Row],[DATA VENCIMENTO]],"AAAA")</f>
        <v>2022</v>
      </c>
      <c r="P978" s="1" t="str">
        <f>UPPER(TEXT(BRF_Boleto_Notas[[#This Row],[DATA VENCIMENTO]],"MMM"))</f>
        <v>OUT</v>
      </c>
      <c r="Q978" s="1" t="str">
        <f>IFERROR(INDEX(BRF_TIPO_SERV[DESCRIÇAO],MATCH(BRF_Boleto_Notas[[#This Row],[CAT]],BRF_TIPO_SERV[TIPOS DE SERV.],0)),"")</f>
        <v>FRETE EXTRAS</v>
      </c>
      <c r="R978" s="1">
        <f>IFERROR(INDEX(BRF_MÊS_NOTA[NUN_MÊS],MATCH(BRF_Boleto_Notas[[#This Row],[MÊS_VENC]],BRF_MÊS_NOTA[MÊS],0)),"")</f>
        <v>10</v>
      </c>
      <c r="S978" s="1" t="str">
        <f>IF(BRF_Boleto_Notas[[#This Row],[PAGO DIA]]="","",TEXT(BRF_Boleto_Notas[[#This Row],[PAGO DIA]],"AAAA"))</f>
        <v>2022</v>
      </c>
      <c r="T978" s="1" t="str">
        <f>UPPER(TEXT(BRF_Boleto_Notas[[#This Row],[PAGO DIA]],"MMM"))</f>
        <v>OUT</v>
      </c>
    </row>
    <row r="979" spans="1:20" x14ac:dyDescent="0.2">
      <c r="A979" s="3">
        <v>44834</v>
      </c>
      <c r="B979" s="1" t="s">
        <v>2401</v>
      </c>
      <c r="C979" s="1" t="s">
        <v>3341</v>
      </c>
      <c r="D979" s="1" t="s">
        <v>1531</v>
      </c>
      <c r="E979" s="1" t="s">
        <v>85</v>
      </c>
      <c r="F979" s="3">
        <v>44854</v>
      </c>
      <c r="G979" s="1" t="s">
        <v>2441</v>
      </c>
      <c r="H979" s="1">
        <v>1075</v>
      </c>
      <c r="I979" s="4">
        <v>3500</v>
      </c>
      <c r="J979" s="1" t="s">
        <v>224</v>
      </c>
      <c r="K979" s="3">
        <v>44854</v>
      </c>
      <c r="L979" s="1" t="s">
        <v>1338</v>
      </c>
      <c r="M979" s="1" t="str">
        <f>TEXT(BRF_Boleto_Notas[[#This Row],[DATA ]],"AAAA")</f>
        <v>2022</v>
      </c>
      <c r="N979" s="1" t="str">
        <f>UPPER(TEXT(BRF_Boleto_Notas[[#This Row],[DATA ]],"MMM"))</f>
        <v>SET</v>
      </c>
      <c r="O979" s="1" t="str">
        <f>TEXT(BRF_Boleto_Notas[[#This Row],[DATA VENCIMENTO]],"AAAA")</f>
        <v>2022</v>
      </c>
      <c r="P979" s="1" t="str">
        <f>UPPER(TEXT(BRF_Boleto_Notas[[#This Row],[DATA VENCIMENTO]],"MMM"))</f>
        <v>OUT</v>
      </c>
      <c r="Q979" s="1" t="str">
        <f>IFERROR(INDEX(BRF_TIPO_SERV[DESCRIÇAO],MATCH(BRF_Boleto_Notas[[#This Row],[CAT]],BRF_TIPO_SERV[TIPOS DE SERV.],0)),"")</f>
        <v>ARMAZENAMENTO</v>
      </c>
      <c r="R979" s="1">
        <f>IFERROR(INDEX(BRF_MÊS_NOTA[NUN_MÊS],MATCH(BRF_Boleto_Notas[[#This Row],[MÊS_VENC]],BRF_MÊS_NOTA[MÊS],0)),"")</f>
        <v>10</v>
      </c>
      <c r="S979" s="1" t="str">
        <f>IF(BRF_Boleto_Notas[[#This Row],[PAGO DIA]]="","",TEXT(BRF_Boleto_Notas[[#This Row],[PAGO DIA]],"AAAA"))</f>
        <v>2022</v>
      </c>
      <c r="T979" s="1" t="str">
        <f>UPPER(TEXT(BRF_Boleto_Notas[[#This Row],[PAGO DIA]],"MMM"))</f>
        <v>OUT</v>
      </c>
    </row>
    <row r="980" spans="1:20" x14ac:dyDescent="0.2">
      <c r="A980" s="3">
        <v>44834</v>
      </c>
      <c r="B980" s="1" t="s">
        <v>1534</v>
      </c>
      <c r="C980" s="1" t="s">
        <v>1680</v>
      </c>
      <c r="D980" s="1" t="s">
        <v>1531</v>
      </c>
      <c r="E980" s="1" t="s">
        <v>85</v>
      </c>
      <c r="F980" s="3">
        <v>44854</v>
      </c>
      <c r="G980" s="1" t="s">
        <v>2442</v>
      </c>
      <c r="H980" s="1">
        <v>1076</v>
      </c>
      <c r="I980" s="4">
        <v>1100</v>
      </c>
      <c r="J980" s="1" t="s">
        <v>224</v>
      </c>
      <c r="K980" s="3">
        <v>44854</v>
      </c>
      <c r="L980" s="1" t="s">
        <v>1338</v>
      </c>
      <c r="M980" s="1" t="str">
        <f>TEXT(BRF_Boleto_Notas[[#This Row],[DATA ]],"AAAA")</f>
        <v>2022</v>
      </c>
      <c r="N980" s="1" t="str">
        <f>UPPER(TEXT(BRF_Boleto_Notas[[#This Row],[DATA ]],"MMM"))</f>
        <v>SET</v>
      </c>
      <c r="O980" s="1" t="str">
        <f>TEXT(BRF_Boleto_Notas[[#This Row],[DATA VENCIMENTO]],"AAAA")</f>
        <v>2022</v>
      </c>
      <c r="P980" s="1" t="str">
        <f>UPPER(TEXT(BRF_Boleto_Notas[[#This Row],[DATA VENCIMENTO]],"MMM"))</f>
        <v>OUT</v>
      </c>
      <c r="Q980" s="1" t="str">
        <f>IFERROR(INDEX(BRF_TIPO_SERV[DESCRIÇAO],MATCH(BRF_Boleto_Notas[[#This Row],[CAT]],BRF_TIPO_SERV[TIPOS DE SERV.],0)),"")</f>
        <v>FRETE EXTRAS</v>
      </c>
      <c r="R980" s="1">
        <f>IFERROR(INDEX(BRF_MÊS_NOTA[NUN_MÊS],MATCH(BRF_Boleto_Notas[[#This Row],[MÊS_VENC]],BRF_MÊS_NOTA[MÊS],0)),"")</f>
        <v>10</v>
      </c>
      <c r="S980" s="1" t="str">
        <f>IF(BRF_Boleto_Notas[[#This Row],[PAGO DIA]]="","",TEXT(BRF_Boleto_Notas[[#This Row],[PAGO DIA]],"AAAA"))</f>
        <v>2022</v>
      </c>
      <c r="T980" s="1" t="str">
        <f>UPPER(TEXT(BRF_Boleto_Notas[[#This Row],[PAGO DIA]],"MMM"))</f>
        <v>OUT</v>
      </c>
    </row>
    <row r="981" spans="1:20" x14ac:dyDescent="0.2">
      <c r="A981" s="3">
        <v>44834</v>
      </c>
      <c r="B981" s="1" t="s">
        <v>1534</v>
      </c>
      <c r="C981" s="1" t="s">
        <v>2207</v>
      </c>
      <c r="D981" s="1" t="s">
        <v>1531</v>
      </c>
      <c r="E981" s="1" t="s">
        <v>85</v>
      </c>
      <c r="F981" s="3">
        <v>44854</v>
      </c>
      <c r="G981" s="1" t="s">
        <v>2443</v>
      </c>
      <c r="H981" s="1">
        <v>1077</v>
      </c>
      <c r="I981" s="4">
        <v>720</v>
      </c>
      <c r="J981" s="1" t="s">
        <v>224</v>
      </c>
      <c r="K981" s="3">
        <v>44854</v>
      </c>
      <c r="L981" s="1" t="s">
        <v>1338</v>
      </c>
      <c r="M981" s="1" t="str">
        <f>TEXT(BRF_Boleto_Notas[[#This Row],[DATA ]],"AAAA")</f>
        <v>2022</v>
      </c>
      <c r="N981" s="1" t="str">
        <f>UPPER(TEXT(BRF_Boleto_Notas[[#This Row],[DATA ]],"MMM"))</f>
        <v>SET</v>
      </c>
      <c r="O981" s="1" t="str">
        <f>TEXT(BRF_Boleto_Notas[[#This Row],[DATA VENCIMENTO]],"AAAA")</f>
        <v>2022</v>
      </c>
      <c r="P981" s="1" t="str">
        <f>UPPER(TEXT(BRF_Boleto_Notas[[#This Row],[DATA VENCIMENTO]],"MMM"))</f>
        <v>OUT</v>
      </c>
      <c r="Q981" s="1" t="str">
        <f>IFERROR(INDEX(BRF_TIPO_SERV[DESCRIÇAO],MATCH(BRF_Boleto_Notas[[#This Row],[CAT]],BRF_TIPO_SERV[TIPOS DE SERV.],0)),"")</f>
        <v>FRETE EXTRAS</v>
      </c>
      <c r="R981" s="1">
        <f>IFERROR(INDEX(BRF_MÊS_NOTA[NUN_MÊS],MATCH(BRF_Boleto_Notas[[#This Row],[MÊS_VENC]],BRF_MÊS_NOTA[MÊS],0)),"")</f>
        <v>10</v>
      </c>
      <c r="S981" s="1" t="str">
        <f>IF(BRF_Boleto_Notas[[#This Row],[PAGO DIA]]="","",TEXT(BRF_Boleto_Notas[[#This Row],[PAGO DIA]],"AAAA"))</f>
        <v>2022</v>
      </c>
      <c r="T981" s="1" t="str">
        <f>UPPER(TEXT(BRF_Boleto_Notas[[#This Row],[PAGO DIA]],"MMM"))</f>
        <v>OUT</v>
      </c>
    </row>
    <row r="982" spans="1:20" x14ac:dyDescent="0.2">
      <c r="A982" s="3">
        <v>44834</v>
      </c>
      <c r="B982" s="1" t="s">
        <v>1534</v>
      </c>
      <c r="C982" s="1" t="s">
        <v>2380</v>
      </c>
      <c r="D982" s="1" t="s">
        <v>1531</v>
      </c>
      <c r="E982" s="1" t="s">
        <v>85</v>
      </c>
      <c r="F982" s="3">
        <v>44854</v>
      </c>
      <c r="G982" s="1" t="s">
        <v>2444</v>
      </c>
      <c r="H982" s="1">
        <v>1078</v>
      </c>
      <c r="I982" s="4">
        <v>960</v>
      </c>
      <c r="J982" s="1" t="s">
        <v>224</v>
      </c>
      <c r="K982" s="3">
        <v>44854</v>
      </c>
      <c r="L982" s="1" t="s">
        <v>1338</v>
      </c>
      <c r="M982" s="1" t="str">
        <f>TEXT(BRF_Boleto_Notas[[#This Row],[DATA ]],"AAAA")</f>
        <v>2022</v>
      </c>
      <c r="N982" s="1" t="str">
        <f>UPPER(TEXT(BRF_Boleto_Notas[[#This Row],[DATA ]],"MMM"))</f>
        <v>SET</v>
      </c>
      <c r="O982" s="1" t="str">
        <f>TEXT(BRF_Boleto_Notas[[#This Row],[DATA VENCIMENTO]],"AAAA")</f>
        <v>2022</v>
      </c>
      <c r="P982" s="1" t="str">
        <f>UPPER(TEXT(BRF_Boleto_Notas[[#This Row],[DATA VENCIMENTO]],"MMM"))</f>
        <v>OUT</v>
      </c>
      <c r="Q982" s="1" t="str">
        <f>IFERROR(INDEX(BRF_TIPO_SERV[DESCRIÇAO],MATCH(BRF_Boleto_Notas[[#This Row],[CAT]],BRF_TIPO_SERV[TIPOS DE SERV.],0)),"")</f>
        <v>FRETE EXTRAS</v>
      </c>
      <c r="R982" s="1">
        <f>IFERROR(INDEX(BRF_MÊS_NOTA[NUN_MÊS],MATCH(BRF_Boleto_Notas[[#This Row],[MÊS_VENC]],BRF_MÊS_NOTA[MÊS],0)),"")</f>
        <v>10</v>
      </c>
      <c r="S982" s="1" t="str">
        <f>IF(BRF_Boleto_Notas[[#This Row],[PAGO DIA]]="","",TEXT(BRF_Boleto_Notas[[#This Row],[PAGO DIA]],"AAAA"))</f>
        <v>2022</v>
      </c>
      <c r="T982" s="1" t="str">
        <f>UPPER(TEXT(BRF_Boleto_Notas[[#This Row],[PAGO DIA]],"MMM"))</f>
        <v>OUT</v>
      </c>
    </row>
    <row r="983" spans="1:20" x14ac:dyDescent="0.2">
      <c r="A983" s="3">
        <v>44834</v>
      </c>
      <c r="B983" s="1" t="s">
        <v>1534</v>
      </c>
      <c r="C983" s="1" t="s">
        <v>2207</v>
      </c>
      <c r="D983" s="1" t="s">
        <v>1531</v>
      </c>
      <c r="E983" s="1" t="s">
        <v>85</v>
      </c>
      <c r="F983" s="3">
        <v>44854</v>
      </c>
      <c r="G983" s="1" t="s">
        <v>2445</v>
      </c>
      <c r="H983" s="1">
        <v>1079</v>
      </c>
      <c r="I983" s="4">
        <v>720</v>
      </c>
      <c r="J983" s="1" t="s">
        <v>224</v>
      </c>
      <c r="K983" s="3">
        <v>44854</v>
      </c>
      <c r="L983" s="1" t="s">
        <v>1338</v>
      </c>
      <c r="M983" s="1" t="str">
        <f>TEXT(BRF_Boleto_Notas[[#This Row],[DATA ]],"AAAA")</f>
        <v>2022</v>
      </c>
      <c r="N983" s="1" t="str">
        <f>UPPER(TEXT(BRF_Boleto_Notas[[#This Row],[DATA ]],"MMM"))</f>
        <v>SET</v>
      </c>
      <c r="O983" s="1" t="str">
        <f>TEXT(BRF_Boleto_Notas[[#This Row],[DATA VENCIMENTO]],"AAAA")</f>
        <v>2022</v>
      </c>
      <c r="P983" s="1" t="str">
        <f>UPPER(TEXT(BRF_Boleto_Notas[[#This Row],[DATA VENCIMENTO]],"MMM"))</f>
        <v>OUT</v>
      </c>
      <c r="Q983" s="1" t="str">
        <f>IFERROR(INDEX(BRF_TIPO_SERV[DESCRIÇAO],MATCH(BRF_Boleto_Notas[[#This Row],[CAT]],BRF_TIPO_SERV[TIPOS DE SERV.],0)),"")</f>
        <v>FRETE EXTRAS</v>
      </c>
      <c r="R983" s="1">
        <f>IFERROR(INDEX(BRF_MÊS_NOTA[NUN_MÊS],MATCH(BRF_Boleto_Notas[[#This Row],[MÊS_VENC]],BRF_MÊS_NOTA[MÊS],0)),"")</f>
        <v>10</v>
      </c>
      <c r="S983" s="1" t="str">
        <f>IF(BRF_Boleto_Notas[[#This Row],[PAGO DIA]]="","",TEXT(BRF_Boleto_Notas[[#This Row],[PAGO DIA]],"AAAA"))</f>
        <v>2022</v>
      </c>
      <c r="T983" s="1" t="str">
        <f>UPPER(TEXT(BRF_Boleto_Notas[[#This Row],[PAGO DIA]],"MMM"))</f>
        <v>OUT</v>
      </c>
    </row>
    <row r="984" spans="1:20" x14ac:dyDescent="0.2">
      <c r="A984" s="3">
        <v>44834</v>
      </c>
      <c r="B984" s="1" t="s">
        <v>1534</v>
      </c>
      <c r="C984" s="1" t="s">
        <v>2209</v>
      </c>
      <c r="D984" s="1" t="s">
        <v>1531</v>
      </c>
      <c r="E984" s="1" t="s">
        <v>85</v>
      </c>
      <c r="F984" s="3">
        <v>44854</v>
      </c>
      <c r="G984" s="1" t="s">
        <v>2446</v>
      </c>
      <c r="H984" s="1">
        <v>1080</v>
      </c>
      <c r="I984" s="4">
        <v>880</v>
      </c>
      <c r="J984" s="1" t="s">
        <v>224</v>
      </c>
      <c r="K984" s="3">
        <v>44854</v>
      </c>
      <c r="L984" s="1" t="s">
        <v>1338</v>
      </c>
      <c r="M984" s="1" t="str">
        <f>TEXT(BRF_Boleto_Notas[[#This Row],[DATA ]],"AAAA")</f>
        <v>2022</v>
      </c>
      <c r="N984" s="1" t="str">
        <f>UPPER(TEXT(BRF_Boleto_Notas[[#This Row],[DATA ]],"MMM"))</f>
        <v>SET</v>
      </c>
      <c r="O984" s="1" t="str">
        <f>TEXT(BRF_Boleto_Notas[[#This Row],[DATA VENCIMENTO]],"AAAA")</f>
        <v>2022</v>
      </c>
      <c r="P984" s="1" t="str">
        <f>UPPER(TEXT(BRF_Boleto_Notas[[#This Row],[DATA VENCIMENTO]],"MMM"))</f>
        <v>OUT</v>
      </c>
      <c r="Q984" s="1" t="str">
        <f>IFERROR(INDEX(BRF_TIPO_SERV[DESCRIÇAO],MATCH(BRF_Boleto_Notas[[#This Row],[CAT]],BRF_TIPO_SERV[TIPOS DE SERV.],0)),"")</f>
        <v>FRETE EXTRAS</v>
      </c>
      <c r="R984" s="1">
        <f>IFERROR(INDEX(BRF_MÊS_NOTA[NUN_MÊS],MATCH(BRF_Boleto_Notas[[#This Row],[MÊS_VENC]],BRF_MÊS_NOTA[MÊS],0)),"")</f>
        <v>10</v>
      </c>
      <c r="S984" s="1" t="str">
        <f>IF(BRF_Boleto_Notas[[#This Row],[PAGO DIA]]="","",TEXT(BRF_Boleto_Notas[[#This Row],[PAGO DIA]],"AAAA"))</f>
        <v>2022</v>
      </c>
      <c r="T984" s="1" t="str">
        <f>UPPER(TEXT(BRF_Boleto_Notas[[#This Row],[PAGO DIA]],"MMM"))</f>
        <v>OUT</v>
      </c>
    </row>
    <row r="985" spans="1:20" x14ac:dyDescent="0.2">
      <c r="A985" s="3">
        <v>44834</v>
      </c>
      <c r="B985" s="1" t="s">
        <v>1534</v>
      </c>
      <c r="C985" s="1" t="s">
        <v>2447</v>
      </c>
      <c r="D985" s="1" t="s">
        <v>1531</v>
      </c>
      <c r="E985" s="1" t="s">
        <v>85</v>
      </c>
      <c r="F985" s="3">
        <v>44854</v>
      </c>
      <c r="G985" s="1" t="s">
        <v>2448</v>
      </c>
      <c r="H985" s="1">
        <v>1081</v>
      </c>
      <c r="I985" s="4">
        <v>1120</v>
      </c>
      <c r="J985" s="1" t="s">
        <v>224</v>
      </c>
      <c r="K985" s="3">
        <v>44854</v>
      </c>
      <c r="L985" s="1" t="s">
        <v>1338</v>
      </c>
      <c r="M985" s="1" t="str">
        <f>TEXT(BRF_Boleto_Notas[[#This Row],[DATA ]],"AAAA")</f>
        <v>2022</v>
      </c>
      <c r="N985" s="1" t="str">
        <f>UPPER(TEXT(BRF_Boleto_Notas[[#This Row],[DATA ]],"MMM"))</f>
        <v>SET</v>
      </c>
      <c r="O985" s="1" t="str">
        <f>TEXT(BRF_Boleto_Notas[[#This Row],[DATA VENCIMENTO]],"AAAA")</f>
        <v>2022</v>
      </c>
      <c r="P985" s="1" t="str">
        <f>UPPER(TEXT(BRF_Boleto_Notas[[#This Row],[DATA VENCIMENTO]],"MMM"))</f>
        <v>OUT</v>
      </c>
      <c r="Q985" s="1" t="str">
        <f>IFERROR(INDEX(BRF_TIPO_SERV[DESCRIÇAO],MATCH(BRF_Boleto_Notas[[#This Row],[CAT]],BRF_TIPO_SERV[TIPOS DE SERV.],0)),"")</f>
        <v>FRETE EXTRAS</v>
      </c>
      <c r="R985" s="1">
        <f>IFERROR(INDEX(BRF_MÊS_NOTA[NUN_MÊS],MATCH(BRF_Boleto_Notas[[#This Row],[MÊS_VENC]],BRF_MÊS_NOTA[MÊS],0)),"")</f>
        <v>10</v>
      </c>
      <c r="S985" s="1" t="str">
        <f>IF(BRF_Boleto_Notas[[#This Row],[PAGO DIA]]="","",TEXT(BRF_Boleto_Notas[[#This Row],[PAGO DIA]],"AAAA"))</f>
        <v>2022</v>
      </c>
      <c r="T985" s="1" t="str">
        <f>UPPER(TEXT(BRF_Boleto_Notas[[#This Row],[PAGO DIA]],"MMM"))</f>
        <v>OUT</v>
      </c>
    </row>
    <row r="986" spans="1:20" x14ac:dyDescent="0.2">
      <c r="A986" s="3">
        <v>44853</v>
      </c>
      <c r="B986" s="1" t="s">
        <v>2350</v>
      </c>
      <c r="C986" s="1" t="s">
        <v>2449</v>
      </c>
      <c r="D986" s="1" t="s">
        <v>2273</v>
      </c>
      <c r="E986" s="1" t="s">
        <v>244</v>
      </c>
      <c r="F986" s="3">
        <v>44856</v>
      </c>
      <c r="G986" s="1">
        <v>447</v>
      </c>
      <c r="H986" s="1">
        <v>1100</v>
      </c>
      <c r="I986" s="4">
        <v>24587.72</v>
      </c>
      <c r="J986" s="1" t="s">
        <v>224</v>
      </c>
      <c r="K986" s="3">
        <v>44858</v>
      </c>
      <c r="L986" s="1" t="s">
        <v>1338</v>
      </c>
      <c r="M986" s="1" t="str">
        <f>TEXT(BRF_Boleto_Notas[[#This Row],[DATA ]],"AAAA")</f>
        <v>2022</v>
      </c>
      <c r="N986" s="1" t="str">
        <f>UPPER(TEXT(BRF_Boleto_Notas[[#This Row],[DATA ]],"MMM"))</f>
        <v>OUT</v>
      </c>
      <c r="O986" s="1" t="str">
        <f>TEXT(BRF_Boleto_Notas[[#This Row],[DATA VENCIMENTO]],"AAAA")</f>
        <v>2022</v>
      </c>
      <c r="P986" s="1" t="str">
        <f>UPPER(TEXT(BRF_Boleto_Notas[[#This Row],[DATA VENCIMENTO]],"MMM"))</f>
        <v>OUT</v>
      </c>
      <c r="Q986" s="1" t="str">
        <f>IFERROR(INDEX(BRF_TIPO_SERV[DESCRIÇAO],MATCH(BRF_Boleto_Notas[[#This Row],[CAT]],BRF_TIPO_SERV[TIPOS DE SERV.],0)),"")</f>
        <v>FRETE EXTRAS</v>
      </c>
      <c r="R986" s="1">
        <f>IFERROR(INDEX(BRF_MÊS_NOTA[NUN_MÊS],MATCH(BRF_Boleto_Notas[[#This Row],[MÊS_VENC]],BRF_MÊS_NOTA[MÊS],0)),"")</f>
        <v>10</v>
      </c>
      <c r="S986" s="1" t="str">
        <f>IF(BRF_Boleto_Notas[[#This Row],[PAGO DIA]]="","",TEXT(BRF_Boleto_Notas[[#This Row],[PAGO DIA]],"AAAA"))</f>
        <v>2022</v>
      </c>
      <c r="T986" s="1" t="str">
        <f>UPPER(TEXT(BRF_Boleto_Notas[[#This Row],[PAGO DIA]],"MMM"))</f>
        <v>OUT</v>
      </c>
    </row>
    <row r="987" spans="1:20" x14ac:dyDescent="0.2">
      <c r="A987" s="3">
        <v>44839</v>
      </c>
      <c r="B987" s="1" t="s">
        <v>1534</v>
      </c>
      <c r="C987" s="1" t="s">
        <v>2450</v>
      </c>
      <c r="D987" s="1" t="s">
        <v>1531</v>
      </c>
      <c r="E987" s="1" t="s">
        <v>94</v>
      </c>
      <c r="F987" s="3">
        <v>44859</v>
      </c>
      <c r="G987" s="1" t="s">
        <v>2451</v>
      </c>
      <c r="H987" s="1">
        <v>1083</v>
      </c>
      <c r="I987" s="4">
        <v>500</v>
      </c>
      <c r="J987" s="1" t="s">
        <v>224</v>
      </c>
      <c r="K987" s="3">
        <v>45224</v>
      </c>
      <c r="L987" s="1" t="s">
        <v>1338</v>
      </c>
      <c r="M987" s="1" t="str">
        <f>TEXT(BRF_Boleto_Notas[[#This Row],[DATA ]],"AAAA")</f>
        <v>2022</v>
      </c>
      <c r="N987" s="1" t="str">
        <f>UPPER(TEXT(BRF_Boleto_Notas[[#This Row],[DATA ]],"MMM"))</f>
        <v>OUT</v>
      </c>
      <c r="O987" s="1" t="str">
        <f>TEXT(BRF_Boleto_Notas[[#This Row],[DATA VENCIMENTO]],"AAAA")</f>
        <v>2022</v>
      </c>
      <c r="P987" s="1" t="str">
        <f>UPPER(TEXT(BRF_Boleto_Notas[[#This Row],[DATA VENCIMENTO]],"MMM"))</f>
        <v>OUT</v>
      </c>
      <c r="Q987" s="1" t="str">
        <f>IFERROR(INDEX(BRF_TIPO_SERV[DESCRIÇAO],MATCH(BRF_Boleto_Notas[[#This Row],[CAT]],BRF_TIPO_SERV[TIPOS DE SERV.],0)),"")</f>
        <v>FRETE EXTRAS</v>
      </c>
      <c r="R987" s="1">
        <f>IFERROR(INDEX(BRF_MÊS_NOTA[NUN_MÊS],MATCH(BRF_Boleto_Notas[[#This Row],[MÊS_VENC]],BRF_MÊS_NOTA[MÊS],0)),"")</f>
        <v>10</v>
      </c>
      <c r="S987" s="1" t="str">
        <f>IF(BRF_Boleto_Notas[[#This Row],[PAGO DIA]]="","",TEXT(BRF_Boleto_Notas[[#This Row],[PAGO DIA]],"AAAA"))</f>
        <v>2023</v>
      </c>
      <c r="T987" s="1" t="str">
        <f>UPPER(TEXT(BRF_Boleto_Notas[[#This Row],[PAGO DIA]],"MMM"))</f>
        <v>OUT</v>
      </c>
    </row>
    <row r="988" spans="1:20" x14ac:dyDescent="0.2">
      <c r="A988" s="3">
        <v>44840</v>
      </c>
      <c r="B988" s="1" t="s">
        <v>1534</v>
      </c>
      <c r="C988" s="1" t="s">
        <v>3342</v>
      </c>
      <c r="D988" s="1" t="s">
        <v>1531</v>
      </c>
      <c r="E988" s="1" t="s">
        <v>94</v>
      </c>
      <c r="F988" s="3">
        <v>44860</v>
      </c>
      <c r="G988" s="1" t="s">
        <v>2453</v>
      </c>
      <c r="H988" s="1">
        <v>1084</v>
      </c>
      <c r="I988" s="4">
        <v>400</v>
      </c>
      <c r="J988" s="1" t="s">
        <v>224</v>
      </c>
      <c r="K988" s="3">
        <v>44860</v>
      </c>
      <c r="L988" s="1" t="s">
        <v>1338</v>
      </c>
      <c r="M988" s="1" t="str">
        <f>TEXT(BRF_Boleto_Notas[[#This Row],[DATA ]],"AAAA")</f>
        <v>2022</v>
      </c>
      <c r="N988" s="1" t="str">
        <f>UPPER(TEXT(BRF_Boleto_Notas[[#This Row],[DATA ]],"MMM"))</f>
        <v>OUT</v>
      </c>
      <c r="O988" s="1" t="str">
        <f>TEXT(BRF_Boleto_Notas[[#This Row],[DATA VENCIMENTO]],"AAAA")</f>
        <v>2022</v>
      </c>
      <c r="P988" s="1" t="str">
        <f>UPPER(TEXT(BRF_Boleto_Notas[[#This Row],[DATA VENCIMENTO]],"MMM"))</f>
        <v>OUT</v>
      </c>
      <c r="Q988" s="1" t="str">
        <f>IFERROR(INDEX(BRF_TIPO_SERV[DESCRIÇAO],MATCH(BRF_Boleto_Notas[[#This Row],[CAT]],BRF_TIPO_SERV[TIPOS DE SERV.],0)),"")</f>
        <v>FRETE EXTRAS</v>
      </c>
      <c r="R988" s="1">
        <f>IFERROR(INDEX(BRF_MÊS_NOTA[NUN_MÊS],MATCH(BRF_Boleto_Notas[[#This Row],[MÊS_VENC]],BRF_MÊS_NOTA[MÊS],0)),"")</f>
        <v>10</v>
      </c>
      <c r="S988" s="1" t="str">
        <f>IF(BRF_Boleto_Notas[[#This Row],[PAGO DIA]]="","",TEXT(BRF_Boleto_Notas[[#This Row],[PAGO DIA]],"AAAA"))</f>
        <v>2022</v>
      </c>
      <c r="T988" s="1" t="str">
        <f>UPPER(TEXT(BRF_Boleto_Notas[[#This Row],[PAGO DIA]],"MMM"))</f>
        <v>OUT</v>
      </c>
    </row>
    <row r="989" spans="1:20" x14ac:dyDescent="0.2">
      <c r="A989" s="3">
        <v>44841</v>
      </c>
      <c r="B989" s="1" t="s">
        <v>1534</v>
      </c>
      <c r="C989" s="1" t="s">
        <v>2454</v>
      </c>
      <c r="D989" s="1" t="s">
        <v>1531</v>
      </c>
      <c r="E989" s="1" t="s">
        <v>85</v>
      </c>
      <c r="F989" s="3">
        <v>44861</v>
      </c>
      <c r="G989" s="1" t="s">
        <v>2455</v>
      </c>
      <c r="H989" s="1">
        <v>1085</v>
      </c>
      <c r="I989" s="4">
        <v>2200</v>
      </c>
      <c r="J989" s="1" t="s">
        <v>224</v>
      </c>
      <c r="K989" s="3">
        <v>44861</v>
      </c>
      <c r="L989" s="1" t="s">
        <v>1338</v>
      </c>
      <c r="M989" s="1" t="str">
        <f>TEXT(BRF_Boleto_Notas[[#This Row],[DATA ]],"AAAA")</f>
        <v>2022</v>
      </c>
      <c r="N989" s="1" t="str">
        <f>UPPER(TEXT(BRF_Boleto_Notas[[#This Row],[DATA ]],"MMM"))</f>
        <v>OUT</v>
      </c>
      <c r="O989" s="1" t="str">
        <f>TEXT(BRF_Boleto_Notas[[#This Row],[DATA VENCIMENTO]],"AAAA")</f>
        <v>2022</v>
      </c>
      <c r="P989" s="1" t="str">
        <f>UPPER(TEXT(BRF_Boleto_Notas[[#This Row],[DATA VENCIMENTO]],"MMM"))</f>
        <v>OUT</v>
      </c>
      <c r="Q989" s="1" t="str">
        <f>IFERROR(INDEX(BRF_TIPO_SERV[DESCRIÇAO],MATCH(BRF_Boleto_Notas[[#This Row],[CAT]],BRF_TIPO_SERV[TIPOS DE SERV.],0)),"")</f>
        <v>FRETE EXTRAS</v>
      </c>
      <c r="R989" s="1">
        <f>IFERROR(INDEX(BRF_MÊS_NOTA[NUN_MÊS],MATCH(BRF_Boleto_Notas[[#This Row],[MÊS_VENC]],BRF_MÊS_NOTA[MÊS],0)),"")</f>
        <v>10</v>
      </c>
      <c r="S989" s="1" t="str">
        <f>IF(BRF_Boleto_Notas[[#This Row],[PAGO DIA]]="","",TEXT(BRF_Boleto_Notas[[#This Row],[PAGO DIA]],"AAAA"))</f>
        <v>2022</v>
      </c>
      <c r="T989" s="1" t="str">
        <f>UPPER(TEXT(BRF_Boleto_Notas[[#This Row],[PAGO DIA]],"MMM"))</f>
        <v>OUT</v>
      </c>
    </row>
    <row r="990" spans="1:20" x14ac:dyDescent="0.2">
      <c r="A990" s="3">
        <v>44841</v>
      </c>
      <c r="B990" s="1" t="s">
        <v>1534</v>
      </c>
      <c r="C990" s="1" t="s">
        <v>2454</v>
      </c>
      <c r="D990" s="1" t="s">
        <v>1531</v>
      </c>
      <c r="E990" s="1" t="s">
        <v>85</v>
      </c>
      <c r="F990" s="3">
        <v>44861</v>
      </c>
      <c r="G990" s="1" t="s">
        <v>2456</v>
      </c>
      <c r="H990" s="1">
        <v>1086</v>
      </c>
      <c r="I990" s="4">
        <v>2200</v>
      </c>
      <c r="J990" s="1" t="s">
        <v>224</v>
      </c>
      <c r="K990" s="3">
        <v>44861</v>
      </c>
      <c r="L990" s="1" t="s">
        <v>1338</v>
      </c>
      <c r="M990" s="1" t="str">
        <f>TEXT(BRF_Boleto_Notas[[#This Row],[DATA ]],"AAAA")</f>
        <v>2022</v>
      </c>
      <c r="N990" s="1" t="str">
        <f>UPPER(TEXT(BRF_Boleto_Notas[[#This Row],[DATA ]],"MMM"))</f>
        <v>OUT</v>
      </c>
      <c r="O990" s="1" t="str">
        <f>TEXT(BRF_Boleto_Notas[[#This Row],[DATA VENCIMENTO]],"AAAA")</f>
        <v>2022</v>
      </c>
      <c r="P990" s="1" t="str">
        <f>UPPER(TEXT(BRF_Boleto_Notas[[#This Row],[DATA VENCIMENTO]],"MMM"))</f>
        <v>OUT</v>
      </c>
      <c r="Q990" s="1" t="str">
        <f>IFERROR(INDEX(BRF_TIPO_SERV[DESCRIÇAO],MATCH(BRF_Boleto_Notas[[#This Row],[CAT]],BRF_TIPO_SERV[TIPOS DE SERV.],0)),"")</f>
        <v>FRETE EXTRAS</v>
      </c>
      <c r="R990" s="1">
        <f>IFERROR(INDEX(BRF_MÊS_NOTA[NUN_MÊS],MATCH(BRF_Boleto_Notas[[#This Row],[MÊS_VENC]],BRF_MÊS_NOTA[MÊS],0)),"")</f>
        <v>10</v>
      </c>
      <c r="S990" s="1" t="str">
        <f>IF(BRF_Boleto_Notas[[#This Row],[PAGO DIA]]="","",TEXT(BRF_Boleto_Notas[[#This Row],[PAGO DIA]],"AAAA"))</f>
        <v>2022</v>
      </c>
      <c r="T990" s="1" t="str">
        <f>UPPER(TEXT(BRF_Boleto_Notas[[#This Row],[PAGO DIA]],"MMM"))</f>
        <v>OUT</v>
      </c>
    </row>
    <row r="991" spans="1:20" x14ac:dyDescent="0.2">
      <c r="A991" s="3">
        <v>44841</v>
      </c>
      <c r="B991" s="1" t="s">
        <v>1534</v>
      </c>
      <c r="C991" s="1" t="s">
        <v>2457</v>
      </c>
      <c r="D991" s="1" t="s">
        <v>1531</v>
      </c>
      <c r="E991" s="1" t="s">
        <v>85</v>
      </c>
      <c r="F991" s="3">
        <v>44861</v>
      </c>
      <c r="G991" s="1" t="s">
        <v>2458</v>
      </c>
      <c r="H991" s="1">
        <v>1087</v>
      </c>
      <c r="I991" s="4">
        <v>1760</v>
      </c>
      <c r="J991" s="1" t="s">
        <v>224</v>
      </c>
      <c r="K991" s="3">
        <v>44861</v>
      </c>
      <c r="L991" s="1" t="s">
        <v>1338</v>
      </c>
      <c r="M991" s="1" t="str">
        <f>TEXT(BRF_Boleto_Notas[[#This Row],[DATA ]],"AAAA")</f>
        <v>2022</v>
      </c>
      <c r="N991" s="1" t="str">
        <f>UPPER(TEXT(BRF_Boleto_Notas[[#This Row],[DATA ]],"MMM"))</f>
        <v>OUT</v>
      </c>
      <c r="O991" s="1" t="str">
        <f>TEXT(BRF_Boleto_Notas[[#This Row],[DATA VENCIMENTO]],"AAAA")</f>
        <v>2022</v>
      </c>
      <c r="P991" s="1" t="str">
        <f>UPPER(TEXT(BRF_Boleto_Notas[[#This Row],[DATA VENCIMENTO]],"MMM"))</f>
        <v>OUT</v>
      </c>
      <c r="Q991" s="1" t="str">
        <f>IFERROR(INDEX(BRF_TIPO_SERV[DESCRIÇAO],MATCH(BRF_Boleto_Notas[[#This Row],[CAT]],BRF_TIPO_SERV[TIPOS DE SERV.],0)),"")</f>
        <v>FRETE EXTRAS</v>
      </c>
      <c r="R991" s="1">
        <f>IFERROR(INDEX(BRF_MÊS_NOTA[NUN_MÊS],MATCH(BRF_Boleto_Notas[[#This Row],[MÊS_VENC]],BRF_MÊS_NOTA[MÊS],0)),"")</f>
        <v>10</v>
      </c>
      <c r="S991" s="1" t="str">
        <f>IF(BRF_Boleto_Notas[[#This Row],[PAGO DIA]]="","",TEXT(BRF_Boleto_Notas[[#This Row],[PAGO DIA]],"AAAA"))</f>
        <v>2022</v>
      </c>
      <c r="T991" s="1" t="str">
        <f>UPPER(TEXT(BRF_Boleto_Notas[[#This Row],[PAGO DIA]],"MMM"))</f>
        <v>OUT</v>
      </c>
    </row>
    <row r="992" spans="1:20" x14ac:dyDescent="0.2">
      <c r="A992" s="3">
        <v>44841</v>
      </c>
      <c r="B992" s="1" t="s">
        <v>1534</v>
      </c>
      <c r="C992" s="1" t="s">
        <v>2146</v>
      </c>
      <c r="D992" s="1" t="s">
        <v>1531</v>
      </c>
      <c r="E992" s="1" t="s">
        <v>85</v>
      </c>
      <c r="F992" s="3">
        <v>44861</v>
      </c>
      <c r="G992" s="1" t="s">
        <v>2459</v>
      </c>
      <c r="H992" s="1">
        <v>1088</v>
      </c>
      <c r="I992" s="4">
        <v>1320</v>
      </c>
      <c r="J992" s="1" t="s">
        <v>224</v>
      </c>
      <c r="K992" s="3">
        <v>44861</v>
      </c>
      <c r="L992" s="1" t="s">
        <v>1338</v>
      </c>
      <c r="M992" s="1" t="str">
        <f>TEXT(BRF_Boleto_Notas[[#This Row],[DATA ]],"AAAA")</f>
        <v>2022</v>
      </c>
      <c r="N992" s="1" t="str">
        <f>UPPER(TEXT(BRF_Boleto_Notas[[#This Row],[DATA ]],"MMM"))</f>
        <v>OUT</v>
      </c>
      <c r="O992" s="1" t="str">
        <f>TEXT(BRF_Boleto_Notas[[#This Row],[DATA VENCIMENTO]],"AAAA")</f>
        <v>2022</v>
      </c>
      <c r="P992" s="1" t="str">
        <f>UPPER(TEXT(BRF_Boleto_Notas[[#This Row],[DATA VENCIMENTO]],"MMM"))</f>
        <v>OUT</v>
      </c>
      <c r="Q992" s="1" t="str">
        <f>IFERROR(INDEX(BRF_TIPO_SERV[DESCRIÇAO],MATCH(BRF_Boleto_Notas[[#This Row],[CAT]],BRF_TIPO_SERV[TIPOS DE SERV.],0)),"")</f>
        <v>FRETE EXTRAS</v>
      </c>
      <c r="R992" s="1">
        <f>IFERROR(INDEX(BRF_MÊS_NOTA[NUN_MÊS],MATCH(BRF_Boleto_Notas[[#This Row],[MÊS_VENC]],BRF_MÊS_NOTA[MÊS],0)),"")</f>
        <v>10</v>
      </c>
      <c r="S992" s="1" t="str">
        <f>IF(BRF_Boleto_Notas[[#This Row],[PAGO DIA]]="","",TEXT(BRF_Boleto_Notas[[#This Row],[PAGO DIA]],"AAAA"))</f>
        <v>2022</v>
      </c>
      <c r="T992" s="1" t="str">
        <f>UPPER(TEXT(BRF_Boleto_Notas[[#This Row],[PAGO DIA]],"MMM"))</f>
        <v>OUT</v>
      </c>
    </row>
    <row r="993" spans="1:20" x14ac:dyDescent="0.2">
      <c r="A993" s="3">
        <v>44843</v>
      </c>
      <c r="B993" s="1" t="s">
        <v>1534</v>
      </c>
      <c r="C993" s="1" t="s">
        <v>2460</v>
      </c>
      <c r="D993" s="1" t="s">
        <v>1531</v>
      </c>
      <c r="E993" s="1" t="s">
        <v>85</v>
      </c>
      <c r="F993" s="3">
        <v>44865</v>
      </c>
      <c r="G993" s="1" t="s">
        <v>2461</v>
      </c>
      <c r="H993" s="1">
        <v>1089</v>
      </c>
      <c r="I993" s="4">
        <v>2200</v>
      </c>
      <c r="J993" s="1" t="s">
        <v>224</v>
      </c>
      <c r="K993" s="3">
        <v>44865</v>
      </c>
      <c r="L993" s="1" t="s">
        <v>1338</v>
      </c>
      <c r="M993" s="1" t="str">
        <f>TEXT(BRF_Boleto_Notas[[#This Row],[DATA ]],"AAAA")</f>
        <v>2022</v>
      </c>
      <c r="N993" s="1" t="str">
        <f>UPPER(TEXT(BRF_Boleto_Notas[[#This Row],[DATA ]],"MMM"))</f>
        <v>OUT</v>
      </c>
      <c r="O993" s="1" t="str">
        <f>TEXT(BRF_Boleto_Notas[[#This Row],[DATA VENCIMENTO]],"AAAA")</f>
        <v>2022</v>
      </c>
      <c r="P993" s="1" t="str">
        <f>UPPER(TEXT(BRF_Boleto_Notas[[#This Row],[DATA VENCIMENTO]],"MMM"))</f>
        <v>OUT</v>
      </c>
      <c r="Q993" s="1" t="str">
        <f>IFERROR(INDEX(BRF_TIPO_SERV[DESCRIÇAO],MATCH(BRF_Boleto_Notas[[#This Row],[CAT]],BRF_TIPO_SERV[TIPOS DE SERV.],0)),"")</f>
        <v>FRETE EXTRAS</v>
      </c>
      <c r="R993" s="1">
        <f>IFERROR(INDEX(BRF_MÊS_NOTA[NUN_MÊS],MATCH(BRF_Boleto_Notas[[#This Row],[MÊS_VENC]],BRF_MÊS_NOTA[MÊS],0)),"")</f>
        <v>10</v>
      </c>
      <c r="S993" s="1" t="str">
        <f>IF(BRF_Boleto_Notas[[#This Row],[PAGO DIA]]="","",TEXT(BRF_Boleto_Notas[[#This Row],[PAGO DIA]],"AAAA"))</f>
        <v>2022</v>
      </c>
      <c r="T993" s="1" t="str">
        <f>UPPER(TEXT(BRF_Boleto_Notas[[#This Row],[PAGO DIA]],"MMM"))</f>
        <v>OUT</v>
      </c>
    </row>
    <row r="994" spans="1:20" x14ac:dyDescent="0.2">
      <c r="A994" s="3">
        <v>44843</v>
      </c>
      <c r="B994" s="1" t="s">
        <v>1534</v>
      </c>
      <c r="C994" s="1" t="s">
        <v>2462</v>
      </c>
      <c r="D994" s="1" t="s">
        <v>1531</v>
      </c>
      <c r="E994" s="1" t="s">
        <v>85</v>
      </c>
      <c r="F994" s="3">
        <v>44865</v>
      </c>
      <c r="G994" s="1" t="s">
        <v>2463</v>
      </c>
      <c r="H994" s="1">
        <v>1090</v>
      </c>
      <c r="I994" s="4">
        <v>1980</v>
      </c>
      <c r="J994" s="1" t="s">
        <v>224</v>
      </c>
      <c r="K994" s="3">
        <v>44865</v>
      </c>
      <c r="L994" s="1" t="s">
        <v>1338</v>
      </c>
      <c r="M994" s="1" t="str">
        <f>TEXT(BRF_Boleto_Notas[[#This Row],[DATA ]],"AAAA")</f>
        <v>2022</v>
      </c>
      <c r="N994" s="1" t="str">
        <f>UPPER(TEXT(BRF_Boleto_Notas[[#This Row],[DATA ]],"MMM"))</f>
        <v>OUT</v>
      </c>
      <c r="O994" s="1" t="str">
        <f>TEXT(BRF_Boleto_Notas[[#This Row],[DATA VENCIMENTO]],"AAAA")</f>
        <v>2022</v>
      </c>
      <c r="P994" s="1" t="str">
        <f>UPPER(TEXT(BRF_Boleto_Notas[[#This Row],[DATA VENCIMENTO]],"MMM"))</f>
        <v>OUT</v>
      </c>
      <c r="Q994" s="1" t="str">
        <f>IFERROR(INDEX(BRF_TIPO_SERV[DESCRIÇAO],MATCH(BRF_Boleto_Notas[[#This Row],[CAT]],BRF_TIPO_SERV[TIPOS DE SERV.],0)),"")</f>
        <v>FRETE EXTRAS</v>
      </c>
      <c r="R994" s="1">
        <f>IFERROR(INDEX(BRF_MÊS_NOTA[NUN_MÊS],MATCH(BRF_Boleto_Notas[[#This Row],[MÊS_VENC]],BRF_MÊS_NOTA[MÊS],0)),"")</f>
        <v>10</v>
      </c>
      <c r="S994" s="1" t="str">
        <f>IF(BRF_Boleto_Notas[[#This Row],[PAGO DIA]]="","",TEXT(BRF_Boleto_Notas[[#This Row],[PAGO DIA]],"AAAA"))</f>
        <v>2022</v>
      </c>
      <c r="T994" s="1" t="str">
        <f>UPPER(TEXT(BRF_Boleto_Notas[[#This Row],[PAGO DIA]],"MMM"))</f>
        <v>OUT</v>
      </c>
    </row>
    <row r="995" spans="1:20" x14ac:dyDescent="0.2">
      <c r="A995" s="3">
        <v>44844</v>
      </c>
      <c r="B995" s="1" t="s">
        <v>1534</v>
      </c>
      <c r="C995" s="1" t="s">
        <v>2167</v>
      </c>
      <c r="D995" s="1" t="s">
        <v>1531</v>
      </c>
      <c r="E995" s="1" t="s">
        <v>85</v>
      </c>
      <c r="F995" s="3">
        <v>44865</v>
      </c>
      <c r="G995" s="1" t="s">
        <v>2464</v>
      </c>
      <c r="H995" s="1">
        <v>1092</v>
      </c>
      <c r="I995" s="4">
        <v>1250</v>
      </c>
      <c r="J995" s="1" t="s">
        <v>224</v>
      </c>
      <c r="K995" s="3">
        <v>44865</v>
      </c>
      <c r="L995" s="1" t="s">
        <v>1338</v>
      </c>
      <c r="M995" s="1" t="str">
        <f>TEXT(BRF_Boleto_Notas[[#This Row],[DATA ]],"AAAA")</f>
        <v>2022</v>
      </c>
      <c r="N995" s="1" t="str">
        <f>UPPER(TEXT(BRF_Boleto_Notas[[#This Row],[DATA ]],"MMM"))</f>
        <v>OUT</v>
      </c>
      <c r="O995" s="1" t="str">
        <f>TEXT(BRF_Boleto_Notas[[#This Row],[DATA VENCIMENTO]],"AAAA")</f>
        <v>2022</v>
      </c>
      <c r="P995" s="1" t="str">
        <f>UPPER(TEXT(BRF_Boleto_Notas[[#This Row],[DATA VENCIMENTO]],"MMM"))</f>
        <v>OUT</v>
      </c>
      <c r="Q995" s="1" t="str">
        <f>IFERROR(INDEX(BRF_TIPO_SERV[DESCRIÇAO],MATCH(BRF_Boleto_Notas[[#This Row],[CAT]],BRF_TIPO_SERV[TIPOS DE SERV.],0)),"")</f>
        <v>FRETE EXTRAS</v>
      </c>
      <c r="R995" s="1">
        <f>IFERROR(INDEX(BRF_MÊS_NOTA[NUN_MÊS],MATCH(BRF_Boleto_Notas[[#This Row],[MÊS_VENC]],BRF_MÊS_NOTA[MÊS],0)),"")</f>
        <v>10</v>
      </c>
      <c r="S995" s="1" t="str">
        <f>IF(BRF_Boleto_Notas[[#This Row],[PAGO DIA]]="","",TEXT(BRF_Boleto_Notas[[#This Row],[PAGO DIA]],"AAAA"))</f>
        <v>2022</v>
      </c>
      <c r="T995" s="1" t="str">
        <f>UPPER(TEXT(BRF_Boleto_Notas[[#This Row],[PAGO DIA]],"MMM"))</f>
        <v>OUT</v>
      </c>
    </row>
    <row r="996" spans="1:20" x14ac:dyDescent="0.2">
      <c r="A996" s="3">
        <v>44844</v>
      </c>
      <c r="B996" s="1" t="s">
        <v>1534</v>
      </c>
      <c r="C996" s="1" t="s">
        <v>1680</v>
      </c>
      <c r="D996" s="1" t="s">
        <v>1531</v>
      </c>
      <c r="E996" s="1" t="s">
        <v>85</v>
      </c>
      <c r="F996" s="3">
        <v>44865</v>
      </c>
      <c r="G996" s="1" t="s">
        <v>2465</v>
      </c>
      <c r="H996" s="1">
        <v>1093</v>
      </c>
      <c r="I996" s="4">
        <v>1100</v>
      </c>
      <c r="J996" s="1" t="s">
        <v>224</v>
      </c>
      <c r="K996" s="3">
        <v>44865</v>
      </c>
      <c r="L996" s="1" t="s">
        <v>1338</v>
      </c>
      <c r="M996" s="1" t="str">
        <f>TEXT(BRF_Boleto_Notas[[#This Row],[DATA ]],"AAAA")</f>
        <v>2022</v>
      </c>
      <c r="N996" s="1" t="str">
        <f>UPPER(TEXT(BRF_Boleto_Notas[[#This Row],[DATA ]],"MMM"))</f>
        <v>OUT</v>
      </c>
      <c r="O996" s="1" t="str">
        <f>TEXT(BRF_Boleto_Notas[[#This Row],[DATA VENCIMENTO]],"AAAA")</f>
        <v>2022</v>
      </c>
      <c r="P996" s="1" t="str">
        <f>UPPER(TEXT(BRF_Boleto_Notas[[#This Row],[DATA VENCIMENTO]],"MMM"))</f>
        <v>OUT</v>
      </c>
      <c r="Q996" s="1" t="str">
        <f>IFERROR(INDEX(BRF_TIPO_SERV[DESCRIÇAO],MATCH(BRF_Boleto_Notas[[#This Row],[CAT]],BRF_TIPO_SERV[TIPOS DE SERV.],0)),"")</f>
        <v>FRETE EXTRAS</v>
      </c>
      <c r="R996" s="1">
        <f>IFERROR(INDEX(BRF_MÊS_NOTA[NUN_MÊS],MATCH(BRF_Boleto_Notas[[#This Row],[MÊS_VENC]],BRF_MÊS_NOTA[MÊS],0)),"")</f>
        <v>10</v>
      </c>
      <c r="S996" s="1" t="str">
        <f>IF(BRF_Boleto_Notas[[#This Row],[PAGO DIA]]="","",TEXT(BRF_Boleto_Notas[[#This Row],[PAGO DIA]],"AAAA"))</f>
        <v>2022</v>
      </c>
      <c r="T996" s="1" t="str">
        <f>UPPER(TEXT(BRF_Boleto_Notas[[#This Row],[PAGO DIA]],"MMM"))</f>
        <v>OUT</v>
      </c>
    </row>
    <row r="997" spans="1:20" x14ac:dyDescent="0.2">
      <c r="A997" s="3">
        <v>44845</v>
      </c>
      <c r="B997" s="1" t="s">
        <v>1534</v>
      </c>
      <c r="C997" s="1" t="s">
        <v>2189</v>
      </c>
      <c r="D997" s="1" t="s">
        <v>1531</v>
      </c>
      <c r="E997" s="1" t="s">
        <v>85</v>
      </c>
      <c r="F997" s="3">
        <v>44867</v>
      </c>
      <c r="G997" s="1" t="s">
        <v>2466</v>
      </c>
      <c r="H997" s="1">
        <v>1094</v>
      </c>
      <c r="I997" s="4">
        <v>1540</v>
      </c>
      <c r="J997" s="1" t="s">
        <v>224</v>
      </c>
      <c r="K997" s="3">
        <v>44867</v>
      </c>
      <c r="L997" s="1" t="s">
        <v>1338</v>
      </c>
      <c r="M997" s="1" t="str">
        <f>TEXT(BRF_Boleto_Notas[[#This Row],[DATA ]],"AAAA")</f>
        <v>2022</v>
      </c>
      <c r="N997" s="1" t="str">
        <f>UPPER(TEXT(BRF_Boleto_Notas[[#This Row],[DATA ]],"MMM"))</f>
        <v>OUT</v>
      </c>
      <c r="O997" s="1" t="str">
        <f>TEXT(BRF_Boleto_Notas[[#This Row],[DATA VENCIMENTO]],"AAAA")</f>
        <v>2022</v>
      </c>
      <c r="P997" s="1" t="str">
        <f>UPPER(TEXT(BRF_Boleto_Notas[[#This Row],[DATA VENCIMENTO]],"MMM"))</f>
        <v>NOV</v>
      </c>
      <c r="Q997" s="1" t="str">
        <f>IFERROR(INDEX(BRF_TIPO_SERV[DESCRIÇAO],MATCH(BRF_Boleto_Notas[[#This Row],[CAT]],BRF_TIPO_SERV[TIPOS DE SERV.],0)),"")</f>
        <v>FRETE EXTRAS</v>
      </c>
      <c r="R997" s="1">
        <f>IFERROR(INDEX(BRF_MÊS_NOTA[NUN_MÊS],MATCH(BRF_Boleto_Notas[[#This Row],[MÊS_VENC]],BRF_MÊS_NOTA[MÊS],0)),"")</f>
        <v>11</v>
      </c>
      <c r="S997" s="1" t="str">
        <f>IF(BRF_Boleto_Notas[[#This Row],[PAGO DIA]]="","",TEXT(BRF_Boleto_Notas[[#This Row],[PAGO DIA]],"AAAA"))</f>
        <v>2022</v>
      </c>
      <c r="T997" s="1" t="str">
        <f>UPPER(TEXT(BRF_Boleto_Notas[[#This Row],[PAGO DIA]],"MMM"))</f>
        <v>NOV</v>
      </c>
    </row>
    <row r="998" spans="1:20" x14ac:dyDescent="0.2">
      <c r="A998" s="3">
        <v>44847</v>
      </c>
      <c r="B998" s="1" t="s">
        <v>1534</v>
      </c>
      <c r="C998" s="1" t="s">
        <v>1988</v>
      </c>
      <c r="D998" s="1" t="s">
        <v>1531</v>
      </c>
      <c r="E998" s="1" t="s">
        <v>85</v>
      </c>
      <c r="F998" s="3">
        <v>44867</v>
      </c>
      <c r="G998" s="1" t="s">
        <v>2467</v>
      </c>
      <c r="H998" s="1">
        <v>1095</v>
      </c>
      <c r="I998" s="4">
        <v>800</v>
      </c>
      <c r="J998" s="1" t="s">
        <v>224</v>
      </c>
      <c r="K998" s="3">
        <v>44867</v>
      </c>
      <c r="L998" s="1" t="s">
        <v>1338</v>
      </c>
      <c r="M998" s="1" t="str">
        <f>TEXT(BRF_Boleto_Notas[[#This Row],[DATA ]],"AAAA")</f>
        <v>2022</v>
      </c>
      <c r="N998" s="1" t="str">
        <f>UPPER(TEXT(BRF_Boleto_Notas[[#This Row],[DATA ]],"MMM"))</f>
        <v>OUT</v>
      </c>
      <c r="O998" s="1" t="str">
        <f>TEXT(BRF_Boleto_Notas[[#This Row],[DATA VENCIMENTO]],"AAAA")</f>
        <v>2022</v>
      </c>
      <c r="P998" s="1" t="str">
        <f>UPPER(TEXT(BRF_Boleto_Notas[[#This Row],[DATA VENCIMENTO]],"MMM"))</f>
        <v>NOV</v>
      </c>
      <c r="Q998" s="1" t="str">
        <f>IFERROR(INDEX(BRF_TIPO_SERV[DESCRIÇAO],MATCH(BRF_Boleto_Notas[[#This Row],[CAT]],BRF_TIPO_SERV[TIPOS DE SERV.],0)),"")</f>
        <v>FRETE EXTRAS</v>
      </c>
      <c r="R998" s="1">
        <f>IFERROR(INDEX(BRF_MÊS_NOTA[NUN_MÊS],MATCH(BRF_Boleto_Notas[[#This Row],[MÊS_VENC]],BRF_MÊS_NOTA[MÊS],0)),"")</f>
        <v>11</v>
      </c>
      <c r="S998" s="1" t="str">
        <f>IF(BRF_Boleto_Notas[[#This Row],[PAGO DIA]]="","",TEXT(BRF_Boleto_Notas[[#This Row],[PAGO DIA]],"AAAA"))</f>
        <v>2022</v>
      </c>
      <c r="T998" s="1" t="str">
        <f>UPPER(TEXT(BRF_Boleto_Notas[[#This Row],[PAGO DIA]],"MMM"))</f>
        <v>NOV</v>
      </c>
    </row>
    <row r="999" spans="1:20" x14ac:dyDescent="0.2">
      <c r="A999" s="3">
        <v>44847</v>
      </c>
      <c r="B999" s="1" t="s">
        <v>1534</v>
      </c>
      <c r="C999" s="1" t="s">
        <v>2468</v>
      </c>
      <c r="D999" s="1" t="s">
        <v>1531</v>
      </c>
      <c r="E999" s="1" t="s">
        <v>85</v>
      </c>
      <c r="F999" s="3">
        <v>44867</v>
      </c>
      <c r="G999" s="1" t="s">
        <v>2469</v>
      </c>
      <c r="H999" s="1">
        <v>1096</v>
      </c>
      <c r="I999" s="4">
        <v>1540</v>
      </c>
      <c r="J999" s="1" t="s">
        <v>224</v>
      </c>
      <c r="K999" s="3">
        <v>44867</v>
      </c>
      <c r="L999" s="1" t="s">
        <v>1338</v>
      </c>
      <c r="M999" s="1" t="str">
        <f>TEXT(BRF_Boleto_Notas[[#This Row],[DATA ]],"AAAA")</f>
        <v>2022</v>
      </c>
      <c r="N999" s="1" t="str">
        <f>UPPER(TEXT(BRF_Boleto_Notas[[#This Row],[DATA ]],"MMM"))</f>
        <v>OUT</v>
      </c>
      <c r="O999" s="1" t="str">
        <f>TEXT(BRF_Boleto_Notas[[#This Row],[DATA VENCIMENTO]],"AAAA")</f>
        <v>2022</v>
      </c>
      <c r="P999" s="1" t="str">
        <f>UPPER(TEXT(BRF_Boleto_Notas[[#This Row],[DATA VENCIMENTO]],"MMM"))</f>
        <v>NOV</v>
      </c>
      <c r="Q999" s="1" t="str">
        <f>IFERROR(INDEX(BRF_TIPO_SERV[DESCRIÇAO],MATCH(BRF_Boleto_Notas[[#This Row],[CAT]],BRF_TIPO_SERV[TIPOS DE SERV.],0)),"")</f>
        <v>FRETE EXTRAS</v>
      </c>
      <c r="R999" s="1">
        <f>IFERROR(INDEX(BRF_MÊS_NOTA[NUN_MÊS],MATCH(BRF_Boleto_Notas[[#This Row],[MÊS_VENC]],BRF_MÊS_NOTA[MÊS],0)),"")</f>
        <v>11</v>
      </c>
      <c r="S999" s="1" t="str">
        <f>IF(BRF_Boleto_Notas[[#This Row],[PAGO DIA]]="","",TEXT(BRF_Boleto_Notas[[#This Row],[PAGO DIA]],"AAAA"))</f>
        <v>2022</v>
      </c>
      <c r="T999" s="1" t="str">
        <f>UPPER(TEXT(BRF_Boleto_Notas[[#This Row],[PAGO DIA]],"MMM"))</f>
        <v>NOV</v>
      </c>
    </row>
    <row r="1000" spans="1:20" x14ac:dyDescent="0.2">
      <c r="A1000" s="3">
        <v>44847</v>
      </c>
      <c r="B1000" s="1" t="s">
        <v>1534</v>
      </c>
      <c r="C1000" s="1" t="s">
        <v>1706</v>
      </c>
      <c r="D1000" s="1" t="s">
        <v>1531</v>
      </c>
      <c r="E1000" s="1" t="s">
        <v>85</v>
      </c>
      <c r="F1000" s="3">
        <v>44868</v>
      </c>
      <c r="G1000" s="1" t="s">
        <v>2470</v>
      </c>
      <c r="H1000" s="1">
        <v>1097</v>
      </c>
      <c r="I1000" s="4">
        <v>500</v>
      </c>
      <c r="J1000" s="1" t="s">
        <v>224</v>
      </c>
      <c r="K1000" s="3">
        <v>44868</v>
      </c>
      <c r="L1000" s="1" t="s">
        <v>1338</v>
      </c>
      <c r="M1000" s="1" t="str">
        <f>TEXT(BRF_Boleto_Notas[[#This Row],[DATA ]],"AAAA")</f>
        <v>2022</v>
      </c>
      <c r="N1000" s="1" t="str">
        <f>UPPER(TEXT(BRF_Boleto_Notas[[#This Row],[DATA ]],"MMM"))</f>
        <v>OUT</v>
      </c>
      <c r="O1000" s="1" t="str">
        <f>TEXT(BRF_Boleto_Notas[[#This Row],[DATA VENCIMENTO]],"AAAA")</f>
        <v>2022</v>
      </c>
      <c r="P1000" s="1" t="str">
        <f>UPPER(TEXT(BRF_Boleto_Notas[[#This Row],[DATA VENCIMENTO]],"MMM"))</f>
        <v>NOV</v>
      </c>
      <c r="Q1000" s="1" t="str">
        <f>IFERROR(INDEX(BRF_TIPO_SERV[DESCRIÇAO],MATCH(BRF_Boleto_Notas[[#This Row],[CAT]],BRF_TIPO_SERV[TIPOS DE SERV.],0)),"")</f>
        <v>FRETE EXTRAS</v>
      </c>
      <c r="R1000" s="1">
        <f>IFERROR(INDEX(BRF_MÊS_NOTA[NUN_MÊS],MATCH(BRF_Boleto_Notas[[#This Row],[MÊS_VENC]],BRF_MÊS_NOTA[MÊS],0)),"")</f>
        <v>11</v>
      </c>
      <c r="S1000" s="1" t="str">
        <f>IF(BRF_Boleto_Notas[[#This Row],[PAGO DIA]]="","",TEXT(BRF_Boleto_Notas[[#This Row],[PAGO DIA]],"AAAA"))</f>
        <v>2022</v>
      </c>
      <c r="T1000" s="1" t="str">
        <f>UPPER(TEXT(BRF_Boleto_Notas[[#This Row],[PAGO DIA]],"MMM"))</f>
        <v>NOV</v>
      </c>
    </row>
    <row r="1001" spans="1:20" x14ac:dyDescent="0.2">
      <c r="A1001" s="3">
        <v>44848</v>
      </c>
      <c r="B1001" s="1" t="s">
        <v>2401</v>
      </c>
      <c r="C1001" s="1" t="s">
        <v>2471</v>
      </c>
      <c r="D1001" s="1" t="s">
        <v>1531</v>
      </c>
      <c r="E1001" s="1" t="s">
        <v>85</v>
      </c>
      <c r="F1001" s="3">
        <v>44868</v>
      </c>
      <c r="G1001" s="1" t="s">
        <v>2472</v>
      </c>
      <c r="H1001" s="1">
        <v>1098</v>
      </c>
      <c r="I1001" s="4">
        <v>3150</v>
      </c>
      <c r="J1001" s="1" t="s">
        <v>224</v>
      </c>
      <c r="K1001" s="3">
        <v>44868</v>
      </c>
      <c r="L1001" s="1" t="s">
        <v>1338</v>
      </c>
      <c r="M1001" s="1" t="str">
        <f>TEXT(BRF_Boleto_Notas[[#This Row],[DATA ]],"AAAA")</f>
        <v>2022</v>
      </c>
      <c r="N1001" s="1" t="str">
        <f>UPPER(TEXT(BRF_Boleto_Notas[[#This Row],[DATA ]],"MMM"))</f>
        <v>OUT</v>
      </c>
      <c r="O1001" s="1" t="str">
        <f>TEXT(BRF_Boleto_Notas[[#This Row],[DATA VENCIMENTO]],"AAAA")</f>
        <v>2022</v>
      </c>
      <c r="P1001" s="1" t="str">
        <f>UPPER(TEXT(BRF_Boleto_Notas[[#This Row],[DATA VENCIMENTO]],"MMM"))</f>
        <v>NOV</v>
      </c>
      <c r="Q1001" s="1" t="str">
        <f>IFERROR(INDEX(BRF_TIPO_SERV[DESCRIÇAO],MATCH(BRF_Boleto_Notas[[#This Row],[CAT]],BRF_TIPO_SERV[TIPOS DE SERV.],0)),"")</f>
        <v>ARMAZENAMENTO</v>
      </c>
      <c r="R1001" s="1">
        <f>IFERROR(INDEX(BRF_MÊS_NOTA[NUN_MÊS],MATCH(BRF_Boleto_Notas[[#This Row],[MÊS_VENC]],BRF_MÊS_NOTA[MÊS],0)),"")</f>
        <v>11</v>
      </c>
      <c r="S1001" s="1" t="str">
        <f>IF(BRF_Boleto_Notas[[#This Row],[PAGO DIA]]="","",TEXT(BRF_Boleto_Notas[[#This Row],[PAGO DIA]],"AAAA"))</f>
        <v>2022</v>
      </c>
      <c r="T1001" s="1" t="str">
        <f>UPPER(TEXT(BRF_Boleto_Notas[[#This Row],[PAGO DIA]],"MMM"))</f>
        <v>NOV</v>
      </c>
    </row>
    <row r="1002" spans="1:20" x14ac:dyDescent="0.2">
      <c r="A1002" s="3">
        <v>44851</v>
      </c>
      <c r="B1002" s="1" t="s">
        <v>1529</v>
      </c>
      <c r="C1002" s="1" t="s">
        <v>2473</v>
      </c>
      <c r="D1002" s="1" t="s">
        <v>1531</v>
      </c>
      <c r="E1002" s="1" t="s">
        <v>149</v>
      </c>
      <c r="F1002" s="3">
        <v>44872</v>
      </c>
      <c r="G1002" s="1" t="s">
        <v>2474</v>
      </c>
      <c r="H1002" s="1">
        <v>1099</v>
      </c>
      <c r="I1002" s="4">
        <v>4800</v>
      </c>
      <c r="J1002" s="1" t="s">
        <v>224</v>
      </c>
      <c r="K1002" s="3">
        <v>44872</v>
      </c>
      <c r="L1002" s="1" t="s">
        <v>1338</v>
      </c>
      <c r="M1002" s="1" t="str">
        <f>TEXT(BRF_Boleto_Notas[[#This Row],[DATA ]],"AAAA")</f>
        <v>2022</v>
      </c>
      <c r="N1002" s="1" t="str">
        <f>UPPER(TEXT(BRF_Boleto_Notas[[#This Row],[DATA ]],"MMM"))</f>
        <v>OUT</v>
      </c>
      <c r="O1002" s="1" t="str">
        <f>TEXT(BRF_Boleto_Notas[[#This Row],[DATA VENCIMENTO]],"AAAA")</f>
        <v>2022</v>
      </c>
      <c r="P1002" s="1" t="str">
        <f>UPPER(TEXT(BRF_Boleto_Notas[[#This Row],[DATA VENCIMENTO]],"MMM"))</f>
        <v>NOV</v>
      </c>
      <c r="Q1002" s="1" t="str">
        <f>IFERROR(INDEX(BRF_TIPO_SERV[DESCRIÇAO],MATCH(BRF_Boleto_Notas[[#This Row],[CAT]],BRF_TIPO_SERV[TIPOS DE SERV.],0)),"")</f>
        <v>VIAGEM</v>
      </c>
      <c r="R1002" s="1">
        <f>IFERROR(INDEX(BRF_MÊS_NOTA[NUN_MÊS],MATCH(BRF_Boleto_Notas[[#This Row],[MÊS_VENC]],BRF_MÊS_NOTA[MÊS],0)),"")</f>
        <v>11</v>
      </c>
      <c r="S1002" s="1" t="str">
        <f>IF(BRF_Boleto_Notas[[#This Row],[PAGO DIA]]="","",TEXT(BRF_Boleto_Notas[[#This Row],[PAGO DIA]],"AAAA"))</f>
        <v>2022</v>
      </c>
      <c r="T1002" s="1" t="str">
        <f>UPPER(TEXT(BRF_Boleto_Notas[[#This Row],[PAGO DIA]],"MMM"))</f>
        <v>NOV</v>
      </c>
    </row>
    <row r="1003" spans="1:20" x14ac:dyDescent="0.2">
      <c r="A1003" s="3">
        <v>44854</v>
      </c>
      <c r="B1003" s="1" t="s">
        <v>2401</v>
      </c>
      <c r="C1003" s="1" t="s">
        <v>2475</v>
      </c>
      <c r="D1003" s="1" t="s">
        <v>1531</v>
      </c>
      <c r="E1003" s="1" t="s">
        <v>85</v>
      </c>
      <c r="F1003" s="3">
        <v>44874</v>
      </c>
      <c r="G1003" s="1" t="s">
        <v>2476</v>
      </c>
      <c r="H1003" s="1">
        <v>1101</v>
      </c>
      <c r="I1003" s="4">
        <v>3978</v>
      </c>
      <c r="J1003" s="1" t="s">
        <v>224</v>
      </c>
      <c r="K1003" s="3">
        <v>44874</v>
      </c>
      <c r="L1003" s="1" t="s">
        <v>1338</v>
      </c>
      <c r="M1003" s="1" t="str">
        <f>TEXT(BRF_Boleto_Notas[[#This Row],[DATA ]],"AAAA")</f>
        <v>2022</v>
      </c>
      <c r="N1003" s="1" t="str">
        <f>UPPER(TEXT(BRF_Boleto_Notas[[#This Row],[DATA ]],"MMM"))</f>
        <v>OUT</v>
      </c>
      <c r="O1003" s="1" t="str">
        <f>TEXT(BRF_Boleto_Notas[[#This Row],[DATA VENCIMENTO]],"AAAA")</f>
        <v>2022</v>
      </c>
      <c r="P1003" s="1" t="str">
        <f>UPPER(TEXT(BRF_Boleto_Notas[[#This Row],[DATA VENCIMENTO]],"MMM"))</f>
        <v>NOV</v>
      </c>
      <c r="Q1003" s="1" t="str">
        <f>IFERROR(INDEX(BRF_TIPO_SERV[DESCRIÇAO],MATCH(BRF_Boleto_Notas[[#This Row],[CAT]],BRF_TIPO_SERV[TIPOS DE SERV.],0)),"")</f>
        <v>ARMAZENAMENTO</v>
      </c>
      <c r="R1003" s="1">
        <f>IFERROR(INDEX(BRF_MÊS_NOTA[NUN_MÊS],MATCH(BRF_Boleto_Notas[[#This Row],[MÊS_VENC]],BRF_MÊS_NOTA[MÊS],0)),"")</f>
        <v>11</v>
      </c>
      <c r="S1003" s="1" t="str">
        <f>IF(BRF_Boleto_Notas[[#This Row],[PAGO DIA]]="","",TEXT(BRF_Boleto_Notas[[#This Row],[PAGO DIA]],"AAAA"))</f>
        <v>2022</v>
      </c>
      <c r="T1003" s="1" t="str">
        <f>UPPER(TEXT(BRF_Boleto_Notas[[#This Row],[PAGO DIA]],"MMM"))</f>
        <v>NOV</v>
      </c>
    </row>
    <row r="1004" spans="1:20" x14ac:dyDescent="0.2">
      <c r="A1004" s="3">
        <v>44854</v>
      </c>
      <c r="B1004" s="1" t="s">
        <v>1534</v>
      </c>
      <c r="C1004" s="1" t="s">
        <v>1988</v>
      </c>
      <c r="D1004" s="1" t="s">
        <v>1531</v>
      </c>
      <c r="E1004" s="1" t="s">
        <v>85</v>
      </c>
      <c r="F1004" s="3">
        <v>44874</v>
      </c>
      <c r="G1004" s="1" t="s">
        <v>2477</v>
      </c>
      <c r="H1004" s="1">
        <v>1102</v>
      </c>
      <c r="I1004" s="4">
        <v>800</v>
      </c>
      <c r="J1004" s="1" t="s">
        <v>224</v>
      </c>
      <c r="K1004" s="3">
        <v>44874</v>
      </c>
      <c r="L1004" s="1" t="s">
        <v>1338</v>
      </c>
      <c r="M1004" s="1" t="str">
        <f>TEXT(BRF_Boleto_Notas[[#This Row],[DATA ]],"AAAA")</f>
        <v>2022</v>
      </c>
      <c r="N1004" s="1" t="str">
        <f>UPPER(TEXT(BRF_Boleto_Notas[[#This Row],[DATA ]],"MMM"))</f>
        <v>OUT</v>
      </c>
      <c r="O1004" s="1" t="str">
        <f>TEXT(BRF_Boleto_Notas[[#This Row],[DATA VENCIMENTO]],"AAAA")</f>
        <v>2022</v>
      </c>
      <c r="P1004" s="1" t="str">
        <f>UPPER(TEXT(BRF_Boleto_Notas[[#This Row],[DATA VENCIMENTO]],"MMM"))</f>
        <v>NOV</v>
      </c>
      <c r="Q1004" s="1" t="str">
        <f>IFERROR(INDEX(BRF_TIPO_SERV[DESCRIÇAO],MATCH(BRF_Boleto_Notas[[#This Row],[CAT]],BRF_TIPO_SERV[TIPOS DE SERV.],0)),"")</f>
        <v>FRETE EXTRAS</v>
      </c>
      <c r="R1004" s="1">
        <f>IFERROR(INDEX(BRF_MÊS_NOTA[NUN_MÊS],MATCH(BRF_Boleto_Notas[[#This Row],[MÊS_VENC]],BRF_MÊS_NOTA[MÊS],0)),"")</f>
        <v>11</v>
      </c>
      <c r="S1004" s="1" t="str">
        <f>IF(BRF_Boleto_Notas[[#This Row],[PAGO DIA]]="","",TEXT(BRF_Boleto_Notas[[#This Row],[PAGO DIA]],"AAAA"))</f>
        <v>2022</v>
      </c>
      <c r="T1004" s="1" t="str">
        <f>UPPER(TEXT(BRF_Boleto_Notas[[#This Row],[PAGO DIA]],"MMM"))</f>
        <v>NOV</v>
      </c>
    </row>
    <row r="1005" spans="1:20" x14ac:dyDescent="0.2">
      <c r="A1005" s="3">
        <v>44854</v>
      </c>
      <c r="B1005" s="1" t="s">
        <v>1534</v>
      </c>
      <c r="C1005" s="1" t="s">
        <v>2055</v>
      </c>
      <c r="D1005" s="1" t="s">
        <v>1531</v>
      </c>
      <c r="E1005" s="1" t="s">
        <v>85</v>
      </c>
      <c r="F1005" s="3">
        <v>44874</v>
      </c>
      <c r="G1005" s="1" t="s">
        <v>2478</v>
      </c>
      <c r="H1005" s="1">
        <v>1103</v>
      </c>
      <c r="I1005" s="4">
        <v>500</v>
      </c>
      <c r="J1005" s="1" t="s">
        <v>224</v>
      </c>
      <c r="K1005" s="3">
        <v>44874</v>
      </c>
      <c r="L1005" s="1" t="s">
        <v>1338</v>
      </c>
      <c r="M1005" s="1" t="str">
        <f>TEXT(BRF_Boleto_Notas[[#This Row],[DATA ]],"AAAA")</f>
        <v>2022</v>
      </c>
      <c r="N1005" s="1" t="str">
        <f>UPPER(TEXT(BRF_Boleto_Notas[[#This Row],[DATA ]],"MMM"))</f>
        <v>OUT</v>
      </c>
      <c r="O1005" s="1" t="str">
        <f>TEXT(BRF_Boleto_Notas[[#This Row],[DATA VENCIMENTO]],"AAAA")</f>
        <v>2022</v>
      </c>
      <c r="P1005" s="1" t="str">
        <f>UPPER(TEXT(BRF_Boleto_Notas[[#This Row],[DATA VENCIMENTO]],"MMM"))</f>
        <v>NOV</v>
      </c>
      <c r="Q1005" s="1" t="str">
        <f>IFERROR(INDEX(BRF_TIPO_SERV[DESCRIÇAO],MATCH(BRF_Boleto_Notas[[#This Row],[CAT]],BRF_TIPO_SERV[TIPOS DE SERV.],0)),"")</f>
        <v>FRETE EXTRAS</v>
      </c>
      <c r="R1005" s="1">
        <f>IFERROR(INDEX(BRF_MÊS_NOTA[NUN_MÊS],MATCH(BRF_Boleto_Notas[[#This Row],[MÊS_VENC]],BRF_MÊS_NOTA[MÊS],0)),"")</f>
        <v>11</v>
      </c>
      <c r="S1005" s="1" t="str">
        <f>IF(BRF_Boleto_Notas[[#This Row],[PAGO DIA]]="","",TEXT(BRF_Boleto_Notas[[#This Row],[PAGO DIA]],"AAAA"))</f>
        <v>2022</v>
      </c>
      <c r="T1005" s="1" t="str">
        <f>UPPER(TEXT(BRF_Boleto_Notas[[#This Row],[PAGO DIA]],"MMM"))</f>
        <v>NOV</v>
      </c>
    </row>
    <row r="1006" spans="1:20" x14ac:dyDescent="0.2">
      <c r="A1006" s="3">
        <v>44854</v>
      </c>
      <c r="B1006" s="1" t="s">
        <v>1534</v>
      </c>
      <c r="C1006" s="1" t="s">
        <v>1992</v>
      </c>
      <c r="D1006" s="1" t="s">
        <v>1531</v>
      </c>
      <c r="E1006" s="1" t="s">
        <v>85</v>
      </c>
      <c r="F1006" s="3">
        <v>44874</v>
      </c>
      <c r="G1006" s="1" t="s">
        <v>2479</v>
      </c>
      <c r="H1006" s="1">
        <v>1104</v>
      </c>
      <c r="I1006" s="4">
        <v>600</v>
      </c>
      <c r="J1006" s="1" t="s">
        <v>224</v>
      </c>
      <c r="K1006" s="3">
        <v>44874</v>
      </c>
      <c r="L1006" s="1" t="s">
        <v>1338</v>
      </c>
      <c r="M1006" s="1" t="str">
        <f>TEXT(BRF_Boleto_Notas[[#This Row],[DATA ]],"AAAA")</f>
        <v>2022</v>
      </c>
      <c r="N1006" s="1" t="str">
        <f>UPPER(TEXT(BRF_Boleto_Notas[[#This Row],[DATA ]],"MMM"))</f>
        <v>OUT</v>
      </c>
      <c r="O1006" s="1" t="str">
        <f>TEXT(BRF_Boleto_Notas[[#This Row],[DATA VENCIMENTO]],"AAAA")</f>
        <v>2022</v>
      </c>
      <c r="P1006" s="1" t="str">
        <f>UPPER(TEXT(BRF_Boleto_Notas[[#This Row],[DATA VENCIMENTO]],"MMM"))</f>
        <v>NOV</v>
      </c>
      <c r="Q1006" s="1" t="str">
        <f>IFERROR(INDEX(BRF_TIPO_SERV[DESCRIÇAO],MATCH(BRF_Boleto_Notas[[#This Row],[CAT]],BRF_TIPO_SERV[TIPOS DE SERV.],0)),"")</f>
        <v>FRETE EXTRAS</v>
      </c>
      <c r="R1006" s="1">
        <f>IFERROR(INDEX(BRF_MÊS_NOTA[NUN_MÊS],MATCH(BRF_Boleto_Notas[[#This Row],[MÊS_VENC]],BRF_MÊS_NOTA[MÊS],0)),"")</f>
        <v>11</v>
      </c>
      <c r="S1006" s="1" t="str">
        <f>IF(BRF_Boleto_Notas[[#This Row],[PAGO DIA]]="","",TEXT(BRF_Boleto_Notas[[#This Row],[PAGO DIA]],"AAAA"))</f>
        <v>2022</v>
      </c>
      <c r="T1006" s="1" t="str">
        <f>UPPER(TEXT(BRF_Boleto_Notas[[#This Row],[PAGO DIA]],"MMM"))</f>
        <v>NOV</v>
      </c>
    </row>
    <row r="1007" spans="1:20" x14ac:dyDescent="0.2">
      <c r="A1007" s="3">
        <v>44854</v>
      </c>
      <c r="B1007" s="1" t="s">
        <v>1534</v>
      </c>
      <c r="C1007" s="1" t="s">
        <v>2078</v>
      </c>
      <c r="D1007" s="1" t="s">
        <v>1531</v>
      </c>
      <c r="E1007" s="1" t="s">
        <v>85</v>
      </c>
      <c r="F1007" s="3">
        <v>44874</v>
      </c>
      <c r="G1007" s="1" t="s">
        <v>2480</v>
      </c>
      <c r="H1007" s="1">
        <v>1105</v>
      </c>
      <c r="I1007" s="4">
        <v>1760</v>
      </c>
      <c r="J1007" s="1" t="s">
        <v>224</v>
      </c>
      <c r="K1007" s="3">
        <v>44874</v>
      </c>
      <c r="L1007" s="1" t="s">
        <v>1338</v>
      </c>
      <c r="M1007" s="1" t="str">
        <f>TEXT(BRF_Boleto_Notas[[#This Row],[DATA ]],"AAAA")</f>
        <v>2022</v>
      </c>
      <c r="N1007" s="1" t="str">
        <f>UPPER(TEXT(BRF_Boleto_Notas[[#This Row],[DATA ]],"MMM"))</f>
        <v>OUT</v>
      </c>
      <c r="O1007" s="1" t="str">
        <f>TEXT(BRF_Boleto_Notas[[#This Row],[DATA VENCIMENTO]],"AAAA")</f>
        <v>2022</v>
      </c>
      <c r="P1007" s="1" t="str">
        <f>UPPER(TEXT(BRF_Boleto_Notas[[#This Row],[DATA VENCIMENTO]],"MMM"))</f>
        <v>NOV</v>
      </c>
      <c r="Q1007" s="1" t="str">
        <f>IFERROR(INDEX(BRF_TIPO_SERV[DESCRIÇAO],MATCH(BRF_Boleto_Notas[[#This Row],[CAT]],BRF_TIPO_SERV[TIPOS DE SERV.],0)),"")</f>
        <v>FRETE EXTRAS</v>
      </c>
      <c r="R1007" s="1">
        <f>IFERROR(INDEX(BRF_MÊS_NOTA[NUN_MÊS],MATCH(BRF_Boleto_Notas[[#This Row],[MÊS_VENC]],BRF_MÊS_NOTA[MÊS],0)),"")</f>
        <v>11</v>
      </c>
      <c r="S1007" s="1" t="str">
        <f>IF(BRF_Boleto_Notas[[#This Row],[PAGO DIA]]="","",TEXT(BRF_Boleto_Notas[[#This Row],[PAGO DIA]],"AAAA"))</f>
        <v>2022</v>
      </c>
      <c r="T1007" s="1" t="str">
        <f>UPPER(TEXT(BRF_Boleto_Notas[[#This Row],[PAGO DIA]],"MMM"))</f>
        <v>NOV</v>
      </c>
    </row>
    <row r="1008" spans="1:20" x14ac:dyDescent="0.2">
      <c r="A1008" s="3">
        <v>44854</v>
      </c>
      <c r="B1008" s="1" t="s">
        <v>1534</v>
      </c>
      <c r="C1008" s="1" t="s">
        <v>2468</v>
      </c>
      <c r="D1008" s="1" t="s">
        <v>1531</v>
      </c>
      <c r="E1008" s="1" t="s">
        <v>85</v>
      </c>
      <c r="F1008" s="3">
        <v>44874</v>
      </c>
      <c r="G1008" s="1" t="s">
        <v>2481</v>
      </c>
      <c r="H1008" s="1">
        <v>1106</v>
      </c>
      <c r="I1008" s="4">
        <v>1540</v>
      </c>
      <c r="J1008" s="1" t="s">
        <v>224</v>
      </c>
      <c r="K1008" s="3">
        <v>44874</v>
      </c>
      <c r="L1008" s="1" t="s">
        <v>1338</v>
      </c>
      <c r="M1008" s="1" t="str">
        <f>TEXT(BRF_Boleto_Notas[[#This Row],[DATA ]],"AAAA")</f>
        <v>2022</v>
      </c>
      <c r="N1008" s="1" t="str">
        <f>UPPER(TEXT(BRF_Boleto_Notas[[#This Row],[DATA ]],"MMM"))</f>
        <v>OUT</v>
      </c>
      <c r="O1008" s="1" t="str">
        <f>TEXT(BRF_Boleto_Notas[[#This Row],[DATA VENCIMENTO]],"AAAA")</f>
        <v>2022</v>
      </c>
      <c r="P1008" s="1" t="str">
        <f>UPPER(TEXT(BRF_Boleto_Notas[[#This Row],[DATA VENCIMENTO]],"MMM"))</f>
        <v>NOV</v>
      </c>
      <c r="Q1008" s="1" t="str">
        <f>IFERROR(INDEX(BRF_TIPO_SERV[DESCRIÇAO],MATCH(BRF_Boleto_Notas[[#This Row],[CAT]],BRF_TIPO_SERV[TIPOS DE SERV.],0)),"")</f>
        <v>FRETE EXTRAS</v>
      </c>
      <c r="R1008" s="1">
        <f>IFERROR(INDEX(BRF_MÊS_NOTA[NUN_MÊS],MATCH(BRF_Boleto_Notas[[#This Row],[MÊS_VENC]],BRF_MÊS_NOTA[MÊS],0)),"")</f>
        <v>11</v>
      </c>
      <c r="S1008" s="1" t="str">
        <f>IF(BRF_Boleto_Notas[[#This Row],[PAGO DIA]]="","",TEXT(BRF_Boleto_Notas[[#This Row],[PAGO DIA]],"AAAA"))</f>
        <v>2022</v>
      </c>
      <c r="T1008" s="1" t="str">
        <f>UPPER(TEXT(BRF_Boleto_Notas[[#This Row],[PAGO DIA]],"MMM"))</f>
        <v>NOV</v>
      </c>
    </row>
    <row r="1009" spans="1:20" x14ac:dyDescent="0.2">
      <c r="A1009" s="3">
        <v>44855</v>
      </c>
      <c r="B1009" s="1" t="s">
        <v>1534</v>
      </c>
      <c r="C1009" s="1" t="s">
        <v>2142</v>
      </c>
      <c r="D1009" s="1" t="s">
        <v>1531</v>
      </c>
      <c r="E1009" s="1" t="s">
        <v>85</v>
      </c>
      <c r="F1009" s="3">
        <v>44875</v>
      </c>
      <c r="G1009" s="1" t="s">
        <v>2482</v>
      </c>
      <c r="H1009" s="1">
        <v>1107</v>
      </c>
      <c r="I1009" s="4">
        <v>1320</v>
      </c>
      <c r="J1009" s="1" t="s">
        <v>224</v>
      </c>
      <c r="K1009" s="3">
        <v>44875</v>
      </c>
      <c r="L1009" s="1" t="s">
        <v>1338</v>
      </c>
      <c r="M1009" s="1" t="str">
        <f>TEXT(BRF_Boleto_Notas[[#This Row],[DATA ]],"AAAA")</f>
        <v>2022</v>
      </c>
      <c r="N1009" s="1" t="str">
        <f>UPPER(TEXT(BRF_Boleto_Notas[[#This Row],[DATA ]],"MMM"))</f>
        <v>OUT</v>
      </c>
      <c r="O1009" s="1" t="str">
        <f>TEXT(BRF_Boleto_Notas[[#This Row],[DATA VENCIMENTO]],"AAAA")</f>
        <v>2022</v>
      </c>
      <c r="P1009" s="1" t="str">
        <f>UPPER(TEXT(BRF_Boleto_Notas[[#This Row],[DATA VENCIMENTO]],"MMM"))</f>
        <v>NOV</v>
      </c>
      <c r="Q1009" s="1" t="str">
        <f>IFERROR(INDEX(BRF_TIPO_SERV[DESCRIÇAO],MATCH(BRF_Boleto_Notas[[#This Row],[CAT]],BRF_TIPO_SERV[TIPOS DE SERV.],0)),"")</f>
        <v>FRETE EXTRAS</v>
      </c>
      <c r="R1009" s="1">
        <f>IFERROR(INDEX(BRF_MÊS_NOTA[NUN_MÊS],MATCH(BRF_Boleto_Notas[[#This Row],[MÊS_VENC]],BRF_MÊS_NOTA[MÊS],0)),"")</f>
        <v>11</v>
      </c>
      <c r="S1009" s="1" t="str">
        <f>IF(BRF_Boleto_Notas[[#This Row],[PAGO DIA]]="","",TEXT(BRF_Boleto_Notas[[#This Row],[PAGO DIA]],"AAAA"))</f>
        <v>2022</v>
      </c>
      <c r="T1009" s="1" t="str">
        <f>UPPER(TEXT(BRF_Boleto_Notas[[#This Row],[PAGO DIA]],"MMM"))</f>
        <v>NOV</v>
      </c>
    </row>
    <row r="1010" spans="1:20" x14ac:dyDescent="0.2">
      <c r="A1010" s="3">
        <v>44855</v>
      </c>
      <c r="B1010" s="1" t="s">
        <v>1534</v>
      </c>
      <c r="C1010" s="1" t="s">
        <v>2483</v>
      </c>
      <c r="D1010" s="1" t="s">
        <v>1531</v>
      </c>
      <c r="E1010" s="1" t="s">
        <v>85</v>
      </c>
      <c r="F1010" s="3">
        <v>44875</v>
      </c>
      <c r="G1010" s="1" t="s">
        <v>2484</v>
      </c>
      <c r="H1010" s="1">
        <v>1108</v>
      </c>
      <c r="I1010" s="4">
        <v>1980</v>
      </c>
      <c r="J1010" s="1" t="s">
        <v>224</v>
      </c>
      <c r="K1010" s="3">
        <v>44875</v>
      </c>
      <c r="L1010" s="1" t="s">
        <v>1338</v>
      </c>
      <c r="M1010" s="1" t="str">
        <f>TEXT(BRF_Boleto_Notas[[#This Row],[DATA ]],"AAAA")</f>
        <v>2022</v>
      </c>
      <c r="N1010" s="1" t="str">
        <f>UPPER(TEXT(BRF_Boleto_Notas[[#This Row],[DATA ]],"MMM"))</f>
        <v>OUT</v>
      </c>
      <c r="O1010" s="1" t="str">
        <f>TEXT(BRF_Boleto_Notas[[#This Row],[DATA VENCIMENTO]],"AAAA")</f>
        <v>2022</v>
      </c>
      <c r="P1010" s="1" t="str">
        <f>UPPER(TEXT(BRF_Boleto_Notas[[#This Row],[DATA VENCIMENTO]],"MMM"))</f>
        <v>NOV</v>
      </c>
      <c r="Q1010" s="1" t="str">
        <f>IFERROR(INDEX(BRF_TIPO_SERV[DESCRIÇAO],MATCH(BRF_Boleto_Notas[[#This Row],[CAT]],BRF_TIPO_SERV[TIPOS DE SERV.],0)),"")</f>
        <v>FRETE EXTRAS</v>
      </c>
      <c r="R1010" s="1">
        <f>IFERROR(INDEX(BRF_MÊS_NOTA[NUN_MÊS],MATCH(BRF_Boleto_Notas[[#This Row],[MÊS_VENC]],BRF_MÊS_NOTA[MÊS],0)),"")</f>
        <v>11</v>
      </c>
      <c r="S1010" s="1" t="str">
        <f>IF(BRF_Boleto_Notas[[#This Row],[PAGO DIA]]="","",TEXT(BRF_Boleto_Notas[[#This Row],[PAGO DIA]],"AAAA"))</f>
        <v>2022</v>
      </c>
      <c r="T1010" s="1" t="str">
        <f>UPPER(TEXT(BRF_Boleto_Notas[[#This Row],[PAGO DIA]],"MMM"))</f>
        <v>NOV</v>
      </c>
    </row>
    <row r="1011" spans="1:20" x14ac:dyDescent="0.2">
      <c r="A1011" s="3">
        <v>44858</v>
      </c>
      <c r="B1011" s="1" t="s">
        <v>2401</v>
      </c>
      <c r="C1011" s="1" t="s">
        <v>2485</v>
      </c>
      <c r="D1011" s="1" t="s">
        <v>1531</v>
      </c>
      <c r="E1011" s="1" t="s">
        <v>85</v>
      </c>
      <c r="F1011" s="3">
        <v>44879</v>
      </c>
      <c r="G1011" s="1" t="s">
        <v>2486</v>
      </c>
      <c r="H1011" s="1">
        <v>1109</v>
      </c>
      <c r="I1011" s="4">
        <v>5644</v>
      </c>
      <c r="J1011" s="1" t="s">
        <v>224</v>
      </c>
      <c r="K1011" s="3">
        <v>44879</v>
      </c>
      <c r="L1011" s="1" t="s">
        <v>1338</v>
      </c>
      <c r="M1011" s="1" t="str">
        <f>TEXT(BRF_Boleto_Notas[[#This Row],[DATA ]],"AAAA")</f>
        <v>2022</v>
      </c>
      <c r="N1011" s="1" t="str">
        <f>UPPER(TEXT(BRF_Boleto_Notas[[#This Row],[DATA ]],"MMM"))</f>
        <v>OUT</v>
      </c>
      <c r="O1011" s="1" t="str">
        <f>TEXT(BRF_Boleto_Notas[[#This Row],[DATA VENCIMENTO]],"AAAA")</f>
        <v>2022</v>
      </c>
      <c r="P1011" s="1" t="str">
        <f>UPPER(TEXT(BRF_Boleto_Notas[[#This Row],[DATA VENCIMENTO]],"MMM"))</f>
        <v>NOV</v>
      </c>
      <c r="Q1011" s="1" t="str">
        <f>IFERROR(INDEX(BRF_TIPO_SERV[DESCRIÇAO],MATCH(BRF_Boleto_Notas[[#This Row],[CAT]],BRF_TIPO_SERV[TIPOS DE SERV.],0)),"")</f>
        <v>ARMAZENAMENTO</v>
      </c>
      <c r="R1011" s="1">
        <f>IFERROR(INDEX(BRF_MÊS_NOTA[NUN_MÊS],MATCH(BRF_Boleto_Notas[[#This Row],[MÊS_VENC]],BRF_MÊS_NOTA[MÊS],0)),"")</f>
        <v>11</v>
      </c>
      <c r="S1011" s="1" t="str">
        <f>IF(BRF_Boleto_Notas[[#This Row],[PAGO DIA]]="","",TEXT(BRF_Boleto_Notas[[#This Row],[PAGO DIA]],"AAAA"))</f>
        <v>2022</v>
      </c>
      <c r="T1011" s="1" t="str">
        <f>UPPER(TEXT(BRF_Boleto_Notas[[#This Row],[PAGO DIA]],"MMM"))</f>
        <v>NOV</v>
      </c>
    </row>
    <row r="1012" spans="1:20" x14ac:dyDescent="0.2">
      <c r="A1012" s="3">
        <v>44858</v>
      </c>
      <c r="B1012" s="1" t="s">
        <v>2401</v>
      </c>
      <c r="C1012" s="1" t="s">
        <v>2487</v>
      </c>
      <c r="D1012" s="1" t="s">
        <v>1531</v>
      </c>
      <c r="E1012" s="1" t="s">
        <v>85</v>
      </c>
      <c r="F1012" s="3">
        <v>44879</v>
      </c>
      <c r="G1012" s="1" t="s">
        <v>1580</v>
      </c>
      <c r="H1012" s="1">
        <v>1110</v>
      </c>
      <c r="I1012" s="4">
        <v>1800</v>
      </c>
      <c r="J1012" s="1" t="s">
        <v>224</v>
      </c>
      <c r="K1012" s="3">
        <v>44886</v>
      </c>
      <c r="L1012" s="1" t="s">
        <v>1338</v>
      </c>
      <c r="M1012" s="1" t="str">
        <f>TEXT(BRF_Boleto_Notas[[#This Row],[DATA ]],"AAAA")</f>
        <v>2022</v>
      </c>
      <c r="N1012" s="1" t="str">
        <f>UPPER(TEXT(BRF_Boleto_Notas[[#This Row],[DATA ]],"MMM"))</f>
        <v>OUT</v>
      </c>
      <c r="O1012" s="1" t="str">
        <f>TEXT(BRF_Boleto_Notas[[#This Row],[DATA VENCIMENTO]],"AAAA")</f>
        <v>2022</v>
      </c>
      <c r="P1012" s="1" t="str">
        <f>UPPER(TEXT(BRF_Boleto_Notas[[#This Row],[DATA VENCIMENTO]],"MMM"))</f>
        <v>NOV</v>
      </c>
      <c r="Q1012" s="1" t="str">
        <f>IFERROR(INDEX(BRF_TIPO_SERV[DESCRIÇAO],MATCH(BRF_Boleto_Notas[[#This Row],[CAT]],BRF_TIPO_SERV[TIPOS DE SERV.],0)),"")</f>
        <v>ARMAZENAMENTO</v>
      </c>
      <c r="R1012" s="1">
        <f>IFERROR(INDEX(BRF_MÊS_NOTA[NUN_MÊS],MATCH(BRF_Boleto_Notas[[#This Row],[MÊS_VENC]],BRF_MÊS_NOTA[MÊS],0)),"")</f>
        <v>11</v>
      </c>
      <c r="S1012" s="1" t="str">
        <f>IF(BRF_Boleto_Notas[[#This Row],[PAGO DIA]]="","",TEXT(BRF_Boleto_Notas[[#This Row],[PAGO DIA]],"AAAA"))</f>
        <v>2022</v>
      </c>
      <c r="T1012" s="1" t="str">
        <f>UPPER(TEXT(BRF_Boleto_Notas[[#This Row],[PAGO DIA]],"MMM"))</f>
        <v>NOV</v>
      </c>
    </row>
    <row r="1013" spans="1:20" x14ac:dyDescent="0.2">
      <c r="A1013" s="3">
        <v>44859</v>
      </c>
      <c r="B1013" s="1" t="s">
        <v>1534</v>
      </c>
      <c r="C1013" s="1" t="s">
        <v>2488</v>
      </c>
      <c r="D1013" s="1" t="s">
        <v>1531</v>
      </c>
      <c r="E1013" s="1" t="s">
        <v>85</v>
      </c>
      <c r="F1013" s="3">
        <v>44879</v>
      </c>
      <c r="G1013" s="1" t="s">
        <v>2489</v>
      </c>
      <c r="H1013" s="1">
        <v>1111</v>
      </c>
      <c r="I1013" s="4">
        <v>440</v>
      </c>
      <c r="J1013" s="1" t="s">
        <v>224</v>
      </c>
      <c r="K1013" s="3">
        <v>44879</v>
      </c>
      <c r="L1013" s="1" t="s">
        <v>1338</v>
      </c>
      <c r="M1013" s="1" t="str">
        <f>TEXT(BRF_Boleto_Notas[[#This Row],[DATA ]],"AAAA")</f>
        <v>2022</v>
      </c>
      <c r="N1013" s="1" t="str">
        <f>UPPER(TEXT(BRF_Boleto_Notas[[#This Row],[DATA ]],"MMM"))</f>
        <v>OUT</v>
      </c>
      <c r="O1013" s="1" t="str">
        <f>TEXT(BRF_Boleto_Notas[[#This Row],[DATA VENCIMENTO]],"AAAA")</f>
        <v>2022</v>
      </c>
      <c r="P1013" s="1" t="str">
        <f>UPPER(TEXT(BRF_Boleto_Notas[[#This Row],[DATA VENCIMENTO]],"MMM"))</f>
        <v>NOV</v>
      </c>
      <c r="Q1013" s="1" t="str">
        <f>IFERROR(INDEX(BRF_TIPO_SERV[DESCRIÇAO],MATCH(BRF_Boleto_Notas[[#This Row],[CAT]],BRF_TIPO_SERV[TIPOS DE SERV.],0)),"")</f>
        <v>FRETE EXTRAS</v>
      </c>
      <c r="R1013" s="1">
        <f>IFERROR(INDEX(BRF_MÊS_NOTA[NUN_MÊS],MATCH(BRF_Boleto_Notas[[#This Row],[MÊS_VENC]],BRF_MÊS_NOTA[MÊS],0)),"")</f>
        <v>11</v>
      </c>
      <c r="S1013" s="1" t="str">
        <f>IF(BRF_Boleto_Notas[[#This Row],[PAGO DIA]]="","",TEXT(BRF_Boleto_Notas[[#This Row],[PAGO DIA]],"AAAA"))</f>
        <v>2022</v>
      </c>
      <c r="T1013" s="1" t="str">
        <f>UPPER(TEXT(BRF_Boleto_Notas[[#This Row],[PAGO DIA]],"MMM"))</f>
        <v>NOV</v>
      </c>
    </row>
    <row r="1014" spans="1:20" x14ac:dyDescent="0.2">
      <c r="A1014" s="3">
        <v>44859</v>
      </c>
      <c r="B1014" s="1" t="s">
        <v>1534</v>
      </c>
      <c r="C1014" s="1" t="s">
        <v>2490</v>
      </c>
      <c r="D1014" s="1" t="s">
        <v>1531</v>
      </c>
      <c r="E1014" s="1" t="s">
        <v>85</v>
      </c>
      <c r="F1014" s="3">
        <v>44879</v>
      </c>
      <c r="G1014" s="1" t="s">
        <v>2491</v>
      </c>
      <c r="H1014" s="1">
        <v>1112</v>
      </c>
      <c r="I1014" s="4">
        <v>1100</v>
      </c>
      <c r="J1014" s="1" t="s">
        <v>224</v>
      </c>
      <c r="K1014" s="3">
        <v>44879</v>
      </c>
      <c r="L1014" s="1" t="s">
        <v>1338</v>
      </c>
      <c r="M1014" s="1" t="str">
        <f>TEXT(BRF_Boleto_Notas[[#This Row],[DATA ]],"AAAA")</f>
        <v>2022</v>
      </c>
      <c r="N1014" s="1" t="str">
        <f>UPPER(TEXT(BRF_Boleto_Notas[[#This Row],[DATA ]],"MMM"))</f>
        <v>OUT</v>
      </c>
      <c r="O1014" s="1" t="str">
        <f>TEXT(BRF_Boleto_Notas[[#This Row],[DATA VENCIMENTO]],"AAAA")</f>
        <v>2022</v>
      </c>
      <c r="P1014" s="1" t="str">
        <f>UPPER(TEXT(BRF_Boleto_Notas[[#This Row],[DATA VENCIMENTO]],"MMM"))</f>
        <v>NOV</v>
      </c>
      <c r="Q1014" s="1" t="str">
        <f>IFERROR(INDEX(BRF_TIPO_SERV[DESCRIÇAO],MATCH(BRF_Boleto_Notas[[#This Row],[CAT]],BRF_TIPO_SERV[TIPOS DE SERV.],0)),"")</f>
        <v>FRETE EXTRAS</v>
      </c>
      <c r="R1014" s="1">
        <f>IFERROR(INDEX(BRF_MÊS_NOTA[NUN_MÊS],MATCH(BRF_Boleto_Notas[[#This Row],[MÊS_VENC]],BRF_MÊS_NOTA[MÊS],0)),"")</f>
        <v>11</v>
      </c>
      <c r="S1014" s="1" t="str">
        <f>IF(BRF_Boleto_Notas[[#This Row],[PAGO DIA]]="","",TEXT(BRF_Boleto_Notas[[#This Row],[PAGO DIA]],"AAAA"))</f>
        <v>2022</v>
      </c>
      <c r="T1014" s="1" t="str">
        <f>UPPER(TEXT(BRF_Boleto_Notas[[#This Row],[PAGO DIA]],"MMM"))</f>
        <v>NOV</v>
      </c>
    </row>
    <row r="1015" spans="1:20" x14ac:dyDescent="0.2">
      <c r="A1015" s="3">
        <v>44860</v>
      </c>
      <c r="B1015" s="1" t="s">
        <v>1534</v>
      </c>
      <c r="C1015" s="1" t="s">
        <v>2492</v>
      </c>
      <c r="D1015" s="1" t="s">
        <v>1531</v>
      </c>
      <c r="E1015" s="1" t="s">
        <v>85</v>
      </c>
      <c r="F1015" s="3">
        <v>44880</v>
      </c>
      <c r="G1015" s="1" t="s">
        <v>2493</v>
      </c>
      <c r="H1015" s="1">
        <v>1113</v>
      </c>
      <c r="I1015" s="4">
        <v>900</v>
      </c>
      <c r="J1015" s="1" t="s">
        <v>224</v>
      </c>
      <c r="K1015" s="3">
        <v>44880</v>
      </c>
      <c r="L1015" s="1" t="s">
        <v>1338</v>
      </c>
      <c r="M1015" s="1" t="str">
        <f>TEXT(BRF_Boleto_Notas[[#This Row],[DATA ]],"AAAA")</f>
        <v>2022</v>
      </c>
      <c r="N1015" s="1" t="str">
        <f>UPPER(TEXT(BRF_Boleto_Notas[[#This Row],[DATA ]],"MMM"))</f>
        <v>OUT</v>
      </c>
      <c r="O1015" s="1" t="str">
        <f>TEXT(BRF_Boleto_Notas[[#This Row],[DATA VENCIMENTO]],"AAAA")</f>
        <v>2022</v>
      </c>
      <c r="P1015" s="1" t="str">
        <f>UPPER(TEXT(BRF_Boleto_Notas[[#This Row],[DATA VENCIMENTO]],"MMM"))</f>
        <v>NOV</v>
      </c>
      <c r="Q1015" s="1" t="str">
        <f>IFERROR(INDEX(BRF_TIPO_SERV[DESCRIÇAO],MATCH(BRF_Boleto_Notas[[#This Row],[CAT]],BRF_TIPO_SERV[TIPOS DE SERV.],0)),"")</f>
        <v>FRETE EXTRAS</v>
      </c>
      <c r="R1015" s="1">
        <f>IFERROR(INDEX(BRF_MÊS_NOTA[NUN_MÊS],MATCH(BRF_Boleto_Notas[[#This Row],[MÊS_VENC]],BRF_MÊS_NOTA[MÊS],0)),"")</f>
        <v>11</v>
      </c>
      <c r="S1015" s="1" t="str">
        <f>IF(BRF_Boleto_Notas[[#This Row],[PAGO DIA]]="","",TEXT(BRF_Boleto_Notas[[#This Row],[PAGO DIA]],"AAAA"))</f>
        <v>2022</v>
      </c>
      <c r="T1015" s="1" t="str">
        <f>UPPER(TEXT(BRF_Boleto_Notas[[#This Row],[PAGO DIA]],"MMM"))</f>
        <v>NOV</v>
      </c>
    </row>
    <row r="1016" spans="1:20" x14ac:dyDescent="0.2">
      <c r="A1016" s="3">
        <v>44861</v>
      </c>
      <c r="B1016" s="1" t="s">
        <v>1534</v>
      </c>
      <c r="C1016" s="1" t="s">
        <v>2490</v>
      </c>
      <c r="D1016" s="1" t="s">
        <v>1531</v>
      </c>
      <c r="E1016" s="1" t="s">
        <v>85</v>
      </c>
      <c r="F1016" s="3">
        <v>44881</v>
      </c>
      <c r="G1016" s="1" t="s">
        <v>2494</v>
      </c>
      <c r="H1016" s="1">
        <v>1114</v>
      </c>
      <c r="I1016" s="4">
        <v>1100</v>
      </c>
      <c r="J1016" s="1" t="s">
        <v>224</v>
      </c>
      <c r="K1016" s="3">
        <v>44881</v>
      </c>
      <c r="L1016" s="1" t="s">
        <v>1338</v>
      </c>
      <c r="M1016" s="1" t="str">
        <f>TEXT(BRF_Boleto_Notas[[#This Row],[DATA ]],"AAAA")</f>
        <v>2022</v>
      </c>
      <c r="N1016" s="1" t="str">
        <f>UPPER(TEXT(BRF_Boleto_Notas[[#This Row],[DATA ]],"MMM"))</f>
        <v>OUT</v>
      </c>
      <c r="O1016" s="1" t="str">
        <f>TEXT(BRF_Boleto_Notas[[#This Row],[DATA VENCIMENTO]],"AAAA")</f>
        <v>2022</v>
      </c>
      <c r="P1016" s="1" t="str">
        <f>UPPER(TEXT(BRF_Boleto_Notas[[#This Row],[DATA VENCIMENTO]],"MMM"))</f>
        <v>NOV</v>
      </c>
      <c r="Q1016" s="1" t="str">
        <f>IFERROR(INDEX(BRF_TIPO_SERV[DESCRIÇAO],MATCH(BRF_Boleto_Notas[[#This Row],[CAT]],BRF_TIPO_SERV[TIPOS DE SERV.],0)),"")</f>
        <v>FRETE EXTRAS</v>
      </c>
      <c r="R1016" s="1">
        <f>IFERROR(INDEX(BRF_MÊS_NOTA[NUN_MÊS],MATCH(BRF_Boleto_Notas[[#This Row],[MÊS_VENC]],BRF_MÊS_NOTA[MÊS],0)),"")</f>
        <v>11</v>
      </c>
      <c r="S1016" s="1" t="str">
        <f>IF(BRF_Boleto_Notas[[#This Row],[PAGO DIA]]="","",TEXT(BRF_Boleto_Notas[[#This Row],[PAGO DIA]],"AAAA"))</f>
        <v>2022</v>
      </c>
      <c r="T1016" s="1" t="str">
        <f>UPPER(TEXT(BRF_Boleto_Notas[[#This Row],[PAGO DIA]],"MMM"))</f>
        <v>NOV</v>
      </c>
    </row>
    <row r="1017" spans="1:20" x14ac:dyDescent="0.2">
      <c r="A1017" s="3">
        <v>44862</v>
      </c>
      <c r="B1017" s="1" t="s">
        <v>1534</v>
      </c>
      <c r="C1017" s="1" t="s">
        <v>1867</v>
      </c>
      <c r="D1017" s="1" t="s">
        <v>1531</v>
      </c>
      <c r="E1017" s="1" t="s">
        <v>85</v>
      </c>
      <c r="F1017" s="3">
        <v>44886</v>
      </c>
      <c r="G1017" s="1" t="s">
        <v>2495</v>
      </c>
      <c r="H1017" s="1">
        <v>1115</v>
      </c>
      <c r="I1017" s="4">
        <v>1100</v>
      </c>
      <c r="J1017" s="1" t="s">
        <v>224</v>
      </c>
      <c r="K1017" s="3">
        <v>44886</v>
      </c>
      <c r="L1017" s="1" t="s">
        <v>1338</v>
      </c>
      <c r="M1017" s="1" t="str">
        <f>TEXT(BRF_Boleto_Notas[[#This Row],[DATA ]],"AAAA")</f>
        <v>2022</v>
      </c>
      <c r="N1017" s="1" t="str">
        <f>UPPER(TEXT(BRF_Boleto_Notas[[#This Row],[DATA ]],"MMM"))</f>
        <v>OUT</v>
      </c>
      <c r="O1017" s="1" t="str">
        <f>TEXT(BRF_Boleto_Notas[[#This Row],[DATA VENCIMENTO]],"AAAA")</f>
        <v>2022</v>
      </c>
      <c r="P1017" s="1" t="str">
        <f>UPPER(TEXT(BRF_Boleto_Notas[[#This Row],[DATA VENCIMENTO]],"MMM"))</f>
        <v>NOV</v>
      </c>
      <c r="Q1017" s="1" t="str">
        <f>IFERROR(INDEX(BRF_TIPO_SERV[DESCRIÇAO],MATCH(BRF_Boleto_Notas[[#This Row],[CAT]],BRF_TIPO_SERV[TIPOS DE SERV.],0)),"")</f>
        <v>FRETE EXTRAS</v>
      </c>
      <c r="R1017" s="1">
        <f>IFERROR(INDEX(BRF_MÊS_NOTA[NUN_MÊS],MATCH(BRF_Boleto_Notas[[#This Row],[MÊS_VENC]],BRF_MÊS_NOTA[MÊS],0)),"")</f>
        <v>11</v>
      </c>
      <c r="S1017" s="1" t="str">
        <f>IF(BRF_Boleto_Notas[[#This Row],[PAGO DIA]]="","",TEXT(BRF_Boleto_Notas[[#This Row],[PAGO DIA]],"AAAA"))</f>
        <v>2022</v>
      </c>
      <c r="T1017" s="1" t="str">
        <f>UPPER(TEXT(BRF_Boleto_Notas[[#This Row],[PAGO DIA]],"MMM"))</f>
        <v>NOV</v>
      </c>
    </row>
    <row r="1018" spans="1:20" x14ac:dyDescent="0.2">
      <c r="A1018" s="3">
        <v>44862</v>
      </c>
      <c r="B1018" s="1" t="s">
        <v>1534</v>
      </c>
      <c r="C1018" s="1" t="s">
        <v>2496</v>
      </c>
      <c r="D1018" s="1" t="s">
        <v>1531</v>
      </c>
      <c r="E1018" s="1" t="s">
        <v>85</v>
      </c>
      <c r="F1018" s="3">
        <v>44886</v>
      </c>
      <c r="G1018" s="1" t="s">
        <v>2497</v>
      </c>
      <c r="H1018" s="1">
        <v>1116</v>
      </c>
      <c r="I1018" s="4">
        <v>300</v>
      </c>
      <c r="J1018" s="1" t="s">
        <v>224</v>
      </c>
      <c r="K1018" s="3">
        <v>44886</v>
      </c>
      <c r="L1018" s="1" t="s">
        <v>1338</v>
      </c>
      <c r="M1018" s="1" t="str">
        <f>TEXT(BRF_Boleto_Notas[[#This Row],[DATA ]],"AAAA")</f>
        <v>2022</v>
      </c>
      <c r="N1018" s="1" t="str">
        <f>UPPER(TEXT(BRF_Boleto_Notas[[#This Row],[DATA ]],"MMM"))</f>
        <v>OUT</v>
      </c>
      <c r="O1018" s="1" t="str">
        <f>TEXT(BRF_Boleto_Notas[[#This Row],[DATA VENCIMENTO]],"AAAA")</f>
        <v>2022</v>
      </c>
      <c r="P1018" s="1" t="str">
        <f>UPPER(TEXT(BRF_Boleto_Notas[[#This Row],[DATA VENCIMENTO]],"MMM"))</f>
        <v>NOV</v>
      </c>
      <c r="Q1018" s="1" t="str">
        <f>IFERROR(INDEX(BRF_TIPO_SERV[DESCRIÇAO],MATCH(BRF_Boleto_Notas[[#This Row],[CAT]],BRF_TIPO_SERV[TIPOS DE SERV.],0)),"")</f>
        <v>FRETE EXTRAS</v>
      </c>
      <c r="R1018" s="1">
        <f>IFERROR(INDEX(BRF_MÊS_NOTA[NUN_MÊS],MATCH(BRF_Boleto_Notas[[#This Row],[MÊS_VENC]],BRF_MÊS_NOTA[MÊS],0)),"")</f>
        <v>11</v>
      </c>
      <c r="S1018" s="1" t="str">
        <f>IF(BRF_Boleto_Notas[[#This Row],[PAGO DIA]]="","",TEXT(BRF_Boleto_Notas[[#This Row],[PAGO DIA]],"AAAA"))</f>
        <v>2022</v>
      </c>
      <c r="T1018" s="1" t="str">
        <f>UPPER(TEXT(BRF_Boleto_Notas[[#This Row],[PAGO DIA]],"MMM"))</f>
        <v>NOV</v>
      </c>
    </row>
    <row r="1019" spans="1:20" x14ac:dyDescent="0.2">
      <c r="A1019" s="3">
        <v>44864</v>
      </c>
      <c r="B1019" s="1" t="s">
        <v>2401</v>
      </c>
      <c r="C1019" s="1" t="s">
        <v>224</v>
      </c>
      <c r="D1019" s="1" t="s">
        <v>1531</v>
      </c>
      <c r="E1019" s="1" t="s">
        <v>85</v>
      </c>
      <c r="F1019" s="3">
        <v>44886</v>
      </c>
      <c r="G1019" s="1" t="s">
        <v>2499</v>
      </c>
      <c r="H1019" s="1">
        <v>1117</v>
      </c>
      <c r="I1019" s="4">
        <v>4900</v>
      </c>
      <c r="J1019" s="1" t="s">
        <v>224</v>
      </c>
      <c r="K1019" s="3">
        <v>44886</v>
      </c>
      <c r="L1019" s="1" t="s">
        <v>1338</v>
      </c>
      <c r="M1019" s="1" t="str">
        <f>TEXT(BRF_Boleto_Notas[[#This Row],[DATA ]],"AAAA")</f>
        <v>2022</v>
      </c>
      <c r="N1019" s="1" t="str">
        <f>UPPER(TEXT(BRF_Boleto_Notas[[#This Row],[DATA ]],"MMM"))</f>
        <v>OUT</v>
      </c>
      <c r="O1019" s="1" t="str">
        <f>TEXT(BRF_Boleto_Notas[[#This Row],[DATA VENCIMENTO]],"AAAA")</f>
        <v>2022</v>
      </c>
      <c r="P1019" s="1" t="str">
        <f>UPPER(TEXT(BRF_Boleto_Notas[[#This Row],[DATA VENCIMENTO]],"MMM"))</f>
        <v>NOV</v>
      </c>
      <c r="Q1019" s="1" t="str">
        <f>IFERROR(INDEX(BRF_TIPO_SERV[DESCRIÇAO],MATCH(BRF_Boleto_Notas[[#This Row],[CAT]],BRF_TIPO_SERV[TIPOS DE SERV.],0)),"")</f>
        <v>ARMAZENAMENTO</v>
      </c>
      <c r="R1019" s="1">
        <f>IFERROR(INDEX(BRF_MÊS_NOTA[NUN_MÊS],MATCH(BRF_Boleto_Notas[[#This Row],[MÊS_VENC]],BRF_MÊS_NOTA[MÊS],0)),"")</f>
        <v>11</v>
      </c>
      <c r="S1019" s="1" t="str">
        <f>IF(BRF_Boleto_Notas[[#This Row],[PAGO DIA]]="","",TEXT(BRF_Boleto_Notas[[#This Row],[PAGO DIA]],"AAAA"))</f>
        <v>2022</v>
      </c>
      <c r="T1019" s="1" t="str">
        <f>UPPER(TEXT(BRF_Boleto_Notas[[#This Row],[PAGO DIA]],"MMM"))</f>
        <v>NOV</v>
      </c>
    </row>
    <row r="1020" spans="1:20" x14ac:dyDescent="0.2">
      <c r="A1020" s="3">
        <v>44866</v>
      </c>
      <c r="B1020" s="1" t="s">
        <v>1534</v>
      </c>
      <c r="C1020" s="1" t="s">
        <v>2500</v>
      </c>
      <c r="D1020" s="1" t="s">
        <v>1531</v>
      </c>
      <c r="E1020" s="1" t="s">
        <v>85</v>
      </c>
      <c r="F1020" s="3">
        <v>44886</v>
      </c>
      <c r="G1020" s="1" t="s">
        <v>2501</v>
      </c>
      <c r="H1020" s="1">
        <v>1118</v>
      </c>
      <c r="I1020" s="4">
        <v>1760</v>
      </c>
      <c r="J1020" s="1" t="s">
        <v>224</v>
      </c>
      <c r="K1020" s="3">
        <v>44886</v>
      </c>
      <c r="L1020" s="1" t="s">
        <v>1338</v>
      </c>
      <c r="M1020" s="1" t="str">
        <f>TEXT(BRF_Boleto_Notas[[#This Row],[DATA ]],"AAAA")</f>
        <v>2022</v>
      </c>
      <c r="N1020" s="1" t="str">
        <f>UPPER(TEXT(BRF_Boleto_Notas[[#This Row],[DATA ]],"MMM"))</f>
        <v>NOV</v>
      </c>
      <c r="O1020" s="1" t="str">
        <f>TEXT(BRF_Boleto_Notas[[#This Row],[DATA VENCIMENTO]],"AAAA")</f>
        <v>2022</v>
      </c>
      <c r="P1020" s="1" t="str">
        <f>UPPER(TEXT(BRF_Boleto_Notas[[#This Row],[DATA VENCIMENTO]],"MMM"))</f>
        <v>NOV</v>
      </c>
      <c r="Q1020" s="1" t="str">
        <f>IFERROR(INDEX(BRF_TIPO_SERV[DESCRIÇAO],MATCH(BRF_Boleto_Notas[[#This Row],[CAT]],BRF_TIPO_SERV[TIPOS DE SERV.],0)),"")</f>
        <v>FRETE EXTRAS</v>
      </c>
      <c r="R1020" s="1">
        <f>IFERROR(INDEX(BRF_MÊS_NOTA[NUN_MÊS],MATCH(BRF_Boleto_Notas[[#This Row],[MÊS_VENC]],BRF_MÊS_NOTA[MÊS],0)),"")</f>
        <v>11</v>
      </c>
      <c r="S1020" s="1" t="str">
        <f>IF(BRF_Boleto_Notas[[#This Row],[PAGO DIA]]="","",TEXT(BRF_Boleto_Notas[[#This Row],[PAGO DIA]],"AAAA"))</f>
        <v>2022</v>
      </c>
      <c r="T1020" s="1" t="str">
        <f>UPPER(TEXT(BRF_Boleto_Notas[[#This Row],[PAGO DIA]],"MMM"))</f>
        <v>NOV</v>
      </c>
    </row>
    <row r="1021" spans="1:20" x14ac:dyDescent="0.2">
      <c r="A1021" s="3">
        <v>44866</v>
      </c>
      <c r="B1021" s="1" t="s">
        <v>1534</v>
      </c>
      <c r="C1021" s="1" t="s">
        <v>2502</v>
      </c>
      <c r="D1021" s="1" t="s">
        <v>1531</v>
      </c>
      <c r="E1021" s="1" t="s">
        <v>85</v>
      </c>
      <c r="F1021" s="3">
        <v>44886</v>
      </c>
      <c r="G1021" s="1" t="s">
        <v>2503</v>
      </c>
      <c r="H1021" s="1">
        <v>1119</v>
      </c>
      <c r="I1021" s="4">
        <v>1980</v>
      </c>
      <c r="J1021" s="1" t="s">
        <v>224</v>
      </c>
      <c r="K1021" s="3">
        <v>44886</v>
      </c>
      <c r="L1021" s="1" t="s">
        <v>1338</v>
      </c>
      <c r="M1021" s="1" t="str">
        <f>TEXT(BRF_Boleto_Notas[[#This Row],[DATA ]],"AAAA")</f>
        <v>2022</v>
      </c>
      <c r="N1021" s="1" t="str">
        <f>UPPER(TEXT(BRF_Boleto_Notas[[#This Row],[DATA ]],"MMM"))</f>
        <v>NOV</v>
      </c>
      <c r="O1021" s="1" t="str">
        <f>TEXT(BRF_Boleto_Notas[[#This Row],[DATA VENCIMENTO]],"AAAA")</f>
        <v>2022</v>
      </c>
      <c r="P1021" s="1" t="str">
        <f>UPPER(TEXT(BRF_Boleto_Notas[[#This Row],[DATA VENCIMENTO]],"MMM"))</f>
        <v>NOV</v>
      </c>
      <c r="Q1021" s="1" t="str">
        <f>IFERROR(INDEX(BRF_TIPO_SERV[DESCRIÇAO],MATCH(BRF_Boleto_Notas[[#This Row],[CAT]],BRF_TIPO_SERV[TIPOS DE SERV.],0)),"")</f>
        <v>FRETE EXTRAS</v>
      </c>
      <c r="R1021" s="1">
        <f>IFERROR(INDEX(BRF_MÊS_NOTA[NUN_MÊS],MATCH(BRF_Boleto_Notas[[#This Row],[MÊS_VENC]],BRF_MÊS_NOTA[MÊS],0)),"")</f>
        <v>11</v>
      </c>
      <c r="S1021" s="1" t="str">
        <f>IF(BRF_Boleto_Notas[[#This Row],[PAGO DIA]]="","",TEXT(BRF_Boleto_Notas[[#This Row],[PAGO DIA]],"AAAA"))</f>
        <v>2022</v>
      </c>
      <c r="T1021" s="1" t="str">
        <f>UPPER(TEXT(BRF_Boleto_Notas[[#This Row],[PAGO DIA]],"MMM"))</f>
        <v>NOV</v>
      </c>
    </row>
    <row r="1022" spans="1:20" x14ac:dyDescent="0.2">
      <c r="A1022" s="3">
        <v>44866</v>
      </c>
      <c r="B1022" s="1" t="s">
        <v>1534</v>
      </c>
      <c r="C1022" s="1" t="s">
        <v>2504</v>
      </c>
      <c r="D1022" s="1" t="s">
        <v>1531</v>
      </c>
      <c r="E1022" s="1" t="s">
        <v>85</v>
      </c>
      <c r="F1022" s="3">
        <v>44886</v>
      </c>
      <c r="G1022" s="1" t="s">
        <v>2505</v>
      </c>
      <c r="H1022" s="1">
        <v>1120</v>
      </c>
      <c r="I1022" s="4">
        <v>1540</v>
      </c>
      <c r="J1022" s="1" t="s">
        <v>224</v>
      </c>
      <c r="K1022" s="3">
        <v>44886</v>
      </c>
      <c r="L1022" s="1" t="s">
        <v>1338</v>
      </c>
      <c r="M1022" s="1" t="str">
        <f>TEXT(BRF_Boleto_Notas[[#This Row],[DATA ]],"AAAA")</f>
        <v>2022</v>
      </c>
      <c r="N1022" s="1" t="str">
        <f>UPPER(TEXT(BRF_Boleto_Notas[[#This Row],[DATA ]],"MMM"))</f>
        <v>NOV</v>
      </c>
      <c r="O1022" s="1" t="str">
        <f>TEXT(BRF_Boleto_Notas[[#This Row],[DATA VENCIMENTO]],"AAAA")</f>
        <v>2022</v>
      </c>
      <c r="P1022" s="1" t="str">
        <f>UPPER(TEXT(BRF_Boleto_Notas[[#This Row],[DATA VENCIMENTO]],"MMM"))</f>
        <v>NOV</v>
      </c>
      <c r="Q1022" s="1" t="str">
        <f>IFERROR(INDEX(BRF_TIPO_SERV[DESCRIÇAO],MATCH(BRF_Boleto_Notas[[#This Row],[CAT]],BRF_TIPO_SERV[TIPOS DE SERV.],0)),"")</f>
        <v>FRETE EXTRAS</v>
      </c>
      <c r="R1022" s="1">
        <f>IFERROR(INDEX(BRF_MÊS_NOTA[NUN_MÊS],MATCH(BRF_Boleto_Notas[[#This Row],[MÊS_VENC]],BRF_MÊS_NOTA[MÊS],0)),"")</f>
        <v>11</v>
      </c>
      <c r="S1022" s="1" t="str">
        <f>IF(BRF_Boleto_Notas[[#This Row],[PAGO DIA]]="","",TEXT(BRF_Boleto_Notas[[#This Row],[PAGO DIA]],"AAAA"))</f>
        <v>2022</v>
      </c>
      <c r="T1022" s="1" t="str">
        <f>UPPER(TEXT(BRF_Boleto_Notas[[#This Row],[PAGO DIA]],"MMM"))</f>
        <v>NOV</v>
      </c>
    </row>
    <row r="1023" spans="1:20" x14ac:dyDescent="0.2">
      <c r="A1023" s="3">
        <v>44883</v>
      </c>
      <c r="B1023" s="1" t="s">
        <v>2350</v>
      </c>
      <c r="C1023" s="1" t="s">
        <v>2506</v>
      </c>
      <c r="D1023" s="1" t="s">
        <v>2273</v>
      </c>
      <c r="E1023" s="1" t="s">
        <v>244</v>
      </c>
      <c r="F1023" s="3">
        <v>44888</v>
      </c>
      <c r="G1023" s="1">
        <v>449</v>
      </c>
      <c r="H1023" s="1">
        <v>1153</v>
      </c>
      <c r="I1023" s="4">
        <v>21256.85</v>
      </c>
      <c r="J1023" s="1" t="s">
        <v>224</v>
      </c>
      <c r="K1023" s="3">
        <v>45253</v>
      </c>
      <c r="L1023" s="1" t="s">
        <v>1338</v>
      </c>
      <c r="M1023" s="1" t="str">
        <f>TEXT(BRF_Boleto_Notas[[#This Row],[DATA ]],"AAAA")</f>
        <v>2022</v>
      </c>
      <c r="N1023" s="1" t="str">
        <f>UPPER(TEXT(BRF_Boleto_Notas[[#This Row],[DATA ]],"MMM"))</f>
        <v>NOV</v>
      </c>
      <c r="O1023" s="1" t="str">
        <f>TEXT(BRF_Boleto_Notas[[#This Row],[DATA VENCIMENTO]],"AAAA")</f>
        <v>2022</v>
      </c>
      <c r="P1023" s="1" t="str">
        <f>UPPER(TEXT(BRF_Boleto_Notas[[#This Row],[DATA VENCIMENTO]],"MMM"))</f>
        <v>NOV</v>
      </c>
      <c r="Q1023" s="1" t="str">
        <f>IFERROR(INDEX(BRF_TIPO_SERV[DESCRIÇAO],MATCH(BRF_Boleto_Notas[[#This Row],[CAT]],BRF_TIPO_SERV[TIPOS DE SERV.],0)),"")</f>
        <v>FRETE EXTRAS</v>
      </c>
      <c r="R1023" s="1">
        <f>IFERROR(INDEX(BRF_MÊS_NOTA[NUN_MÊS],MATCH(BRF_Boleto_Notas[[#This Row],[MÊS_VENC]],BRF_MÊS_NOTA[MÊS],0)),"")</f>
        <v>11</v>
      </c>
      <c r="S1023" s="1" t="str">
        <f>IF(BRF_Boleto_Notas[[#This Row],[PAGO DIA]]="","",TEXT(BRF_Boleto_Notas[[#This Row],[PAGO DIA]],"AAAA"))</f>
        <v>2023</v>
      </c>
      <c r="T1023" s="1" t="str">
        <f>UPPER(TEXT(BRF_Boleto_Notas[[#This Row],[PAGO DIA]],"MMM"))</f>
        <v>NOV</v>
      </c>
    </row>
    <row r="1024" spans="1:20" x14ac:dyDescent="0.2">
      <c r="A1024" s="3">
        <v>44867</v>
      </c>
      <c r="B1024" s="1" t="s">
        <v>1534</v>
      </c>
      <c r="C1024" s="1" t="s">
        <v>2050</v>
      </c>
      <c r="D1024" s="1" t="s">
        <v>1531</v>
      </c>
      <c r="E1024" s="1" t="s">
        <v>85</v>
      </c>
      <c r="F1024" s="3">
        <v>44889</v>
      </c>
      <c r="G1024" s="1" t="s">
        <v>2507</v>
      </c>
      <c r="H1024" s="1">
        <v>1122</v>
      </c>
      <c r="I1024" s="4">
        <v>440</v>
      </c>
      <c r="J1024" s="1" t="s">
        <v>224</v>
      </c>
      <c r="K1024" s="3">
        <v>44889</v>
      </c>
      <c r="L1024" s="1" t="s">
        <v>1338</v>
      </c>
      <c r="M1024" s="1" t="str">
        <f>TEXT(BRF_Boleto_Notas[[#This Row],[DATA ]],"AAAA")</f>
        <v>2022</v>
      </c>
      <c r="N1024" s="1" t="str">
        <f>UPPER(TEXT(BRF_Boleto_Notas[[#This Row],[DATA ]],"MMM"))</f>
        <v>NOV</v>
      </c>
      <c r="O1024" s="1" t="str">
        <f>TEXT(BRF_Boleto_Notas[[#This Row],[DATA VENCIMENTO]],"AAAA")</f>
        <v>2022</v>
      </c>
      <c r="P1024" s="1" t="str">
        <f>UPPER(TEXT(BRF_Boleto_Notas[[#This Row],[DATA VENCIMENTO]],"MMM"))</f>
        <v>NOV</v>
      </c>
      <c r="Q1024" s="1" t="str">
        <f>IFERROR(INDEX(BRF_TIPO_SERV[DESCRIÇAO],MATCH(BRF_Boleto_Notas[[#This Row],[CAT]],BRF_TIPO_SERV[TIPOS DE SERV.],0)),"")</f>
        <v>FRETE EXTRAS</v>
      </c>
      <c r="R1024" s="1">
        <f>IFERROR(INDEX(BRF_MÊS_NOTA[NUN_MÊS],MATCH(BRF_Boleto_Notas[[#This Row],[MÊS_VENC]],BRF_MÊS_NOTA[MÊS],0)),"")</f>
        <v>11</v>
      </c>
      <c r="S1024" s="1" t="str">
        <f>IF(BRF_Boleto_Notas[[#This Row],[PAGO DIA]]="","",TEXT(BRF_Boleto_Notas[[#This Row],[PAGO DIA]],"AAAA"))</f>
        <v>2022</v>
      </c>
      <c r="T1024" s="1" t="str">
        <f>UPPER(TEXT(BRF_Boleto_Notas[[#This Row],[PAGO DIA]],"MMM"))</f>
        <v>NOV</v>
      </c>
    </row>
    <row r="1025" spans="1:20" x14ac:dyDescent="0.2">
      <c r="A1025" s="3">
        <v>44867</v>
      </c>
      <c r="B1025" s="1" t="s">
        <v>1534</v>
      </c>
      <c r="C1025" s="1" t="s">
        <v>1696</v>
      </c>
      <c r="D1025" s="1" t="s">
        <v>1531</v>
      </c>
      <c r="E1025" s="1" t="s">
        <v>85</v>
      </c>
      <c r="F1025" s="3">
        <v>44889</v>
      </c>
      <c r="G1025" s="1" t="s">
        <v>2508</v>
      </c>
      <c r="H1025" s="1">
        <v>1123</v>
      </c>
      <c r="I1025" s="4">
        <v>400</v>
      </c>
      <c r="J1025" s="1" t="s">
        <v>224</v>
      </c>
      <c r="K1025" s="3">
        <v>44889</v>
      </c>
      <c r="L1025" s="1" t="s">
        <v>1338</v>
      </c>
      <c r="M1025" s="1" t="str">
        <f>TEXT(BRF_Boleto_Notas[[#This Row],[DATA ]],"AAAA")</f>
        <v>2022</v>
      </c>
      <c r="N1025" s="1" t="str">
        <f>UPPER(TEXT(BRF_Boleto_Notas[[#This Row],[DATA ]],"MMM"))</f>
        <v>NOV</v>
      </c>
      <c r="O1025" s="1" t="str">
        <f>TEXT(BRF_Boleto_Notas[[#This Row],[DATA VENCIMENTO]],"AAAA")</f>
        <v>2022</v>
      </c>
      <c r="P1025" s="1" t="str">
        <f>UPPER(TEXT(BRF_Boleto_Notas[[#This Row],[DATA VENCIMENTO]],"MMM"))</f>
        <v>NOV</v>
      </c>
      <c r="Q1025" s="1" t="str">
        <f>IFERROR(INDEX(BRF_TIPO_SERV[DESCRIÇAO],MATCH(BRF_Boleto_Notas[[#This Row],[CAT]],BRF_TIPO_SERV[TIPOS DE SERV.],0)),"")</f>
        <v>FRETE EXTRAS</v>
      </c>
      <c r="R1025" s="1">
        <f>IFERROR(INDEX(BRF_MÊS_NOTA[NUN_MÊS],MATCH(BRF_Boleto_Notas[[#This Row],[MÊS_VENC]],BRF_MÊS_NOTA[MÊS],0)),"")</f>
        <v>11</v>
      </c>
      <c r="S1025" s="1" t="str">
        <f>IF(BRF_Boleto_Notas[[#This Row],[PAGO DIA]]="","",TEXT(BRF_Boleto_Notas[[#This Row],[PAGO DIA]],"AAAA"))</f>
        <v>2022</v>
      </c>
      <c r="T1025" s="1" t="str">
        <f>UPPER(TEXT(BRF_Boleto_Notas[[#This Row],[PAGO DIA]],"MMM"))</f>
        <v>NOV</v>
      </c>
    </row>
    <row r="1026" spans="1:20" x14ac:dyDescent="0.2">
      <c r="A1026" s="3">
        <v>44868</v>
      </c>
      <c r="B1026" s="1" t="s">
        <v>1534</v>
      </c>
      <c r="C1026" s="1" t="s">
        <v>2509</v>
      </c>
      <c r="D1026" s="1" t="s">
        <v>1531</v>
      </c>
      <c r="E1026" s="1" t="s">
        <v>85</v>
      </c>
      <c r="F1026" s="3">
        <v>44889</v>
      </c>
      <c r="G1026" s="1" t="s">
        <v>2510</v>
      </c>
      <c r="H1026" s="1">
        <v>1124</v>
      </c>
      <c r="I1026" s="4">
        <v>300</v>
      </c>
      <c r="J1026" s="1" t="s">
        <v>224</v>
      </c>
      <c r="K1026" s="3">
        <v>44889</v>
      </c>
      <c r="L1026" s="1" t="s">
        <v>1338</v>
      </c>
      <c r="M1026" s="1" t="str">
        <f>TEXT(BRF_Boleto_Notas[[#This Row],[DATA ]],"AAAA")</f>
        <v>2022</v>
      </c>
      <c r="N1026" s="1" t="str">
        <f>UPPER(TEXT(BRF_Boleto_Notas[[#This Row],[DATA ]],"MMM"))</f>
        <v>NOV</v>
      </c>
      <c r="O1026" s="1" t="str">
        <f>TEXT(BRF_Boleto_Notas[[#This Row],[DATA VENCIMENTO]],"AAAA")</f>
        <v>2022</v>
      </c>
      <c r="P1026" s="1" t="str">
        <f>UPPER(TEXT(BRF_Boleto_Notas[[#This Row],[DATA VENCIMENTO]],"MMM"))</f>
        <v>NOV</v>
      </c>
      <c r="Q1026" s="1" t="str">
        <f>IFERROR(INDEX(BRF_TIPO_SERV[DESCRIÇAO],MATCH(BRF_Boleto_Notas[[#This Row],[CAT]],BRF_TIPO_SERV[TIPOS DE SERV.],0)),"")</f>
        <v>FRETE EXTRAS</v>
      </c>
      <c r="R1026" s="1">
        <f>IFERROR(INDEX(BRF_MÊS_NOTA[NUN_MÊS],MATCH(BRF_Boleto_Notas[[#This Row],[MÊS_VENC]],BRF_MÊS_NOTA[MÊS],0)),"")</f>
        <v>11</v>
      </c>
      <c r="S1026" s="1" t="str">
        <f>IF(BRF_Boleto_Notas[[#This Row],[PAGO DIA]]="","",TEXT(BRF_Boleto_Notas[[#This Row],[PAGO DIA]],"AAAA"))</f>
        <v>2022</v>
      </c>
      <c r="T1026" s="1" t="str">
        <f>UPPER(TEXT(BRF_Boleto_Notas[[#This Row],[PAGO DIA]],"MMM"))</f>
        <v>NOV</v>
      </c>
    </row>
    <row r="1027" spans="1:20" x14ac:dyDescent="0.2">
      <c r="A1027" s="3">
        <v>44869</v>
      </c>
      <c r="B1027" s="1" t="s">
        <v>2401</v>
      </c>
      <c r="C1027" s="1" t="s">
        <v>2511</v>
      </c>
      <c r="D1027" s="1" t="s">
        <v>1531</v>
      </c>
      <c r="E1027" s="1" t="s">
        <v>85</v>
      </c>
      <c r="F1027" s="3">
        <v>44889</v>
      </c>
      <c r="G1027" s="1" t="s">
        <v>2512</v>
      </c>
      <c r="H1027" s="1">
        <v>1125</v>
      </c>
      <c r="I1027" s="4">
        <v>2800</v>
      </c>
      <c r="J1027" s="1" t="s">
        <v>224</v>
      </c>
      <c r="K1027" s="3">
        <v>44889</v>
      </c>
      <c r="L1027" s="1" t="s">
        <v>1338</v>
      </c>
      <c r="M1027" s="1" t="str">
        <f>TEXT(BRF_Boleto_Notas[[#This Row],[DATA ]],"AAAA")</f>
        <v>2022</v>
      </c>
      <c r="N1027" s="1" t="str">
        <f>UPPER(TEXT(BRF_Boleto_Notas[[#This Row],[DATA ]],"MMM"))</f>
        <v>NOV</v>
      </c>
      <c r="O1027" s="1" t="str">
        <f>TEXT(BRF_Boleto_Notas[[#This Row],[DATA VENCIMENTO]],"AAAA")</f>
        <v>2022</v>
      </c>
      <c r="P1027" s="1" t="str">
        <f>UPPER(TEXT(BRF_Boleto_Notas[[#This Row],[DATA VENCIMENTO]],"MMM"))</f>
        <v>NOV</v>
      </c>
      <c r="Q1027" s="1" t="str">
        <f>IFERROR(INDEX(BRF_TIPO_SERV[DESCRIÇAO],MATCH(BRF_Boleto_Notas[[#This Row],[CAT]],BRF_TIPO_SERV[TIPOS DE SERV.],0)),"")</f>
        <v>ARMAZENAMENTO</v>
      </c>
      <c r="R1027" s="1">
        <f>IFERROR(INDEX(BRF_MÊS_NOTA[NUN_MÊS],MATCH(BRF_Boleto_Notas[[#This Row],[MÊS_VENC]],BRF_MÊS_NOTA[MÊS],0)),"")</f>
        <v>11</v>
      </c>
      <c r="S1027" s="1" t="str">
        <f>IF(BRF_Boleto_Notas[[#This Row],[PAGO DIA]]="","",TEXT(BRF_Boleto_Notas[[#This Row],[PAGO DIA]],"AAAA"))</f>
        <v>2022</v>
      </c>
      <c r="T1027" s="1" t="str">
        <f>UPPER(TEXT(BRF_Boleto_Notas[[#This Row],[PAGO DIA]],"MMM"))</f>
        <v>NOV</v>
      </c>
    </row>
    <row r="1028" spans="1:20" x14ac:dyDescent="0.2">
      <c r="A1028" s="3">
        <v>44869</v>
      </c>
      <c r="B1028" s="1" t="s">
        <v>1534</v>
      </c>
      <c r="C1028" s="1" t="s">
        <v>1680</v>
      </c>
      <c r="D1028" s="1" t="s">
        <v>1531</v>
      </c>
      <c r="E1028" s="1" t="s">
        <v>85</v>
      </c>
      <c r="F1028" s="3">
        <v>44889</v>
      </c>
      <c r="G1028" s="1" t="s">
        <v>2513</v>
      </c>
      <c r="H1028" s="1">
        <v>1126</v>
      </c>
      <c r="I1028" s="4">
        <v>1100</v>
      </c>
      <c r="J1028" s="1" t="s">
        <v>224</v>
      </c>
      <c r="K1028" s="3">
        <v>44889</v>
      </c>
      <c r="L1028" s="1" t="s">
        <v>1338</v>
      </c>
      <c r="M1028" s="1" t="str">
        <f>TEXT(BRF_Boleto_Notas[[#This Row],[DATA ]],"AAAA")</f>
        <v>2022</v>
      </c>
      <c r="N1028" s="1" t="str">
        <f>UPPER(TEXT(BRF_Boleto_Notas[[#This Row],[DATA ]],"MMM"))</f>
        <v>NOV</v>
      </c>
      <c r="O1028" s="1" t="str">
        <f>TEXT(BRF_Boleto_Notas[[#This Row],[DATA VENCIMENTO]],"AAAA")</f>
        <v>2022</v>
      </c>
      <c r="P1028" s="1" t="str">
        <f>UPPER(TEXT(BRF_Boleto_Notas[[#This Row],[DATA VENCIMENTO]],"MMM"))</f>
        <v>NOV</v>
      </c>
      <c r="Q1028" s="1" t="str">
        <f>IFERROR(INDEX(BRF_TIPO_SERV[DESCRIÇAO],MATCH(BRF_Boleto_Notas[[#This Row],[CAT]],BRF_TIPO_SERV[TIPOS DE SERV.],0)),"")</f>
        <v>FRETE EXTRAS</v>
      </c>
      <c r="R1028" s="1">
        <f>IFERROR(INDEX(BRF_MÊS_NOTA[NUN_MÊS],MATCH(BRF_Boleto_Notas[[#This Row],[MÊS_VENC]],BRF_MÊS_NOTA[MÊS],0)),"")</f>
        <v>11</v>
      </c>
      <c r="S1028" s="1" t="str">
        <f>IF(BRF_Boleto_Notas[[#This Row],[PAGO DIA]]="","",TEXT(BRF_Boleto_Notas[[#This Row],[PAGO DIA]],"AAAA"))</f>
        <v>2022</v>
      </c>
      <c r="T1028" s="1" t="str">
        <f>UPPER(TEXT(BRF_Boleto_Notas[[#This Row],[PAGO DIA]],"MMM"))</f>
        <v>NOV</v>
      </c>
    </row>
    <row r="1029" spans="1:20" x14ac:dyDescent="0.2">
      <c r="A1029" s="3">
        <v>44869</v>
      </c>
      <c r="B1029" s="1" t="s">
        <v>1529</v>
      </c>
      <c r="C1029" s="1" t="s">
        <v>2514</v>
      </c>
      <c r="D1029" s="1" t="s">
        <v>1128</v>
      </c>
      <c r="E1029" s="1" t="s">
        <v>2515</v>
      </c>
      <c r="F1029" s="3">
        <v>44890</v>
      </c>
      <c r="G1029" s="1" t="s">
        <v>2516</v>
      </c>
      <c r="H1029" s="1">
        <v>1128</v>
      </c>
      <c r="I1029" s="4">
        <v>7000</v>
      </c>
      <c r="J1029" s="1" t="s">
        <v>224</v>
      </c>
      <c r="K1029" s="3">
        <v>44890</v>
      </c>
      <c r="L1029" s="1" t="s">
        <v>1338</v>
      </c>
      <c r="M1029" s="1" t="str">
        <f>TEXT(BRF_Boleto_Notas[[#This Row],[DATA ]],"AAAA")</f>
        <v>2022</v>
      </c>
      <c r="N1029" s="1" t="str">
        <f>UPPER(TEXT(BRF_Boleto_Notas[[#This Row],[DATA ]],"MMM"))</f>
        <v>NOV</v>
      </c>
      <c r="O1029" s="1" t="str">
        <f>TEXT(BRF_Boleto_Notas[[#This Row],[DATA VENCIMENTO]],"AAAA")</f>
        <v>2022</v>
      </c>
      <c r="P1029" s="1" t="str">
        <f>UPPER(TEXT(BRF_Boleto_Notas[[#This Row],[DATA VENCIMENTO]],"MMM"))</f>
        <v>NOV</v>
      </c>
      <c r="Q1029" s="1" t="str">
        <f>IFERROR(INDEX(BRF_TIPO_SERV[DESCRIÇAO],MATCH(BRF_Boleto_Notas[[#This Row],[CAT]],BRF_TIPO_SERV[TIPOS DE SERV.],0)),"")</f>
        <v>VIAGEM</v>
      </c>
      <c r="R1029" s="1">
        <f>IFERROR(INDEX(BRF_MÊS_NOTA[NUN_MÊS],MATCH(BRF_Boleto_Notas[[#This Row],[MÊS_VENC]],BRF_MÊS_NOTA[MÊS],0)),"")</f>
        <v>11</v>
      </c>
      <c r="S1029" s="1" t="str">
        <f>IF(BRF_Boleto_Notas[[#This Row],[PAGO DIA]]="","",TEXT(BRF_Boleto_Notas[[#This Row],[PAGO DIA]],"AAAA"))</f>
        <v>2022</v>
      </c>
      <c r="T1029" s="1" t="str">
        <f>UPPER(TEXT(BRF_Boleto_Notas[[#This Row],[PAGO DIA]],"MMM"))</f>
        <v>NOV</v>
      </c>
    </row>
    <row r="1030" spans="1:20" x14ac:dyDescent="0.2">
      <c r="A1030" s="3">
        <v>44870</v>
      </c>
      <c r="B1030" s="1" t="s">
        <v>1529</v>
      </c>
      <c r="C1030" s="1" t="s">
        <v>1971</v>
      </c>
      <c r="D1030" s="1" t="s">
        <v>1531</v>
      </c>
      <c r="E1030" s="1" t="s">
        <v>94</v>
      </c>
      <c r="F1030" s="3">
        <v>44893</v>
      </c>
      <c r="G1030" s="1" t="s">
        <v>2517</v>
      </c>
      <c r="H1030" s="1">
        <v>1133</v>
      </c>
      <c r="I1030" s="4">
        <v>3500</v>
      </c>
      <c r="J1030" s="1" t="s">
        <v>224</v>
      </c>
      <c r="K1030" s="3">
        <v>44937</v>
      </c>
      <c r="L1030" s="1" t="s">
        <v>1338</v>
      </c>
      <c r="M1030" s="1" t="str">
        <f>TEXT(BRF_Boleto_Notas[[#This Row],[DATA ]],"AAAA")</f>
        <v>2022</v>
      </c>
      <c r="N1030" s="1" t="str">
        <f>UPPER(TEXT(BRF_Boleto_Notas[[#This Row],[DATA ]],"MMM"))</f>
        <v>NOV</v>
      </c>
      <c r="O1030" s="1" t="str">
        <f>TEXT(BRF_Boleto_Notas[[#This Row],[DATA VENCIMENTO]],"AAAA")</f>
        <v>2022</v>
      </c>
      <c r="P1030" s="1" t="str">
        <f>UPPER(TEXT(BRF_Boleto_Notas[[#This Row],[DATA VENCIMENTO]],"MMM"))</f>
        <v>NOV</v>
      </c>
      <c r="Q1030" s="1" t="str">
        <f>IFERROR(INDEX(BRF_TIPO_SERV[DESCRIÇAO],MATCH(BRF_Boleto_Notas[[#This Row],[CAT]],BRF_TIPO_SERV[TIPOS DE SERV.],0)),"")</f>
        <v>VIAGEM</v>
      </c>
      <c r="R1030" s="1">
        <f>IFERROR(INDEX(BRF_MÊS_NOTA[NUN_MÊS],MATCH(BRF_Boleto_Notas[[#This Row],[MÊS_VENC]],BRF_MÊS_NOTA[MÊS],0)),"")</f>
        <v>11</v>
      </c>
      <c r="S1030" s="1" t="str">
        <f>IF(BRF_Boleto_Notas[[#This Row],[PAGO DIA]]="","",TEXT(BRF_Boleto_Notas[[#This Row],[PAGO DIA]],"AAAA"))</f>
        <v>2023</v>
      </c>
      <c r="T1030" s="1" t="str">
        <f>UPPER(TEXT(BRF_Boleto_Notas[[#This Row],[PAGO DIA]],"MMM"))</f>
        <v>JAN</v>
      </c>
    </row>
    <row r="1031" spans="1:20" x14ac:dyDescent="0.2">
      <c r="A1031" s="3">
        <v>44869</v>
      </c>
      <c r="B1031" s="1" t="s">
        <v>1534</v>
      </c>
      <c r="C1031" s="1" t="s">
        <v>2207</v>
      </c>
      <c r="D1031" s="1" t="s">
        <v>1531</v>
      </c>
      <c r="E1031" s="1" t="s">
        <v>85</v>
      </c>
      <c r="F1031" s="3">
        <v>44893</v>
      </c>
      <c r="G1031" s="1" t="s">
        <v>2484</v>
      </c>
      <c r="H1031" s="1">
        <v>1129</v>
      </c>
      <c r="I1031" s="4">
        <v>1980</v>
      </c>
      <c r="J1031" s="1" t="s">
        <v>224</v>
      </c>
      <c r="K1031" s="3">
        <v>44893</v>
      </c>
      <c r="L1031" s="1" t="s">
        <v>1338</v>
      </c>
      <c r="M1031" s="1" t="str">
        <f>TEXT(BRF_Boleto_Notas[[#This Row],[DATA ]],"AAAA")</f>
        <v>2022</v>
      </c>
      <c r="N1031" s="1" t="str">
        <f>UPPER(TEXT(BRF_Boleto_Notas[[#This Row],[DATA ]],"MMM"))</f>
        <v>NOV</v>
      </c>
      <c r="O1031" s="1" t="str">
        <f>TEXT(BRF_Boleto_Notas[[#This Row],[DATA VENCIMENTO]],"AAAA")</f>
        <v>2022</v>
      </c>
      <c r="P1031" s="1" t="str">
        <f>UPPER(TEXT(BRF_Boleto_Notas[[#This Row],[DATA VENCIMENTO]],"MMM"))</f>
        <v>NOV</v>
      </c>
      <c r="Q1031" s="1" t="str">
        <f>IFERROR(INDEX(BRF_TIPO_SERV[DESCRIÇAO],MATCH(BRF_Boleto_Notas[[#This Row],[CAT]],BRF_TIPO_SERV[TIPOS DE SERV.],0)),"")</f>
        <v>FRETE EXTRAS</v>
      </c>
      <c r="R1031" s="1">
        <f>IFERROR(INDEX(BRF_MÊS_NOTA[NUN_MÊS],MATCH(BRF_Boleto_Notas[[#This Row],[MÊS_VENC]],BRF_MÊS_NOTA[MÊS],0)),"")</f>
        <v>11</v>
      </c>
      <c r="S1031" s="1" t="str">
        <f>IF(BRF_Boleto_Notas[[#This Row],[PAGO DIA]]="","",TEXT(BRF_Boleto_Notas[[#This Row],[PAGO DIA]],"AAAA"))</f>
        <v>2022</v>
      </c>
      <c r="T1031" s="1" t="str">
        <f>UPPER(TEXT(BRF_Boleto_Notas[[#This Row],[PAGO DIA]],"MMM"))</f>
        <v>NOV</v>
      </c>
    </row>
    <row r="1032" spans="1:20" x14ac:dyDescent="0.2">
      <c r="A1032" s="3">
        <v>44869</v>
      </c>
      <c r="B1032" s="1" t="s">
        <v>1534</v>
      </c>
      <c r="C1032" s="1" t="s">
        <v>2242</v>
      </c>
      <c r="D1032" s="1" t="s">
        <v>1531</v>
      </c>
      <c r="E1032" s="1" t="s">
        <v>85</v>
      </c>
      <c r="F1032" s="3">
        <v>44893</v>
      </c>
      <c r="G1032" s="1" t="s">
        <v>2518</v>
      </c>
      <c r="H1032" s="1">
        <v>1130</v>
      </c>
      <c r="I1032" s="4">
        <v>1760</v>
      </c>
      <c r="J1032" s="1" t="s">
        <v>224</v>
      </c>
      <c r="K1032" s="3">
        <v>44893</v>
      </c>
      <c r="L1032" s="1" t="s">
        <v>1338</v>
      </c>
      <c r="M1032" s="1" t="str">
        <f>TEXT(BRF_Boleto_Notas[[#This Row],[DATA ]],"AAAA")</f>
        <v>2022</v>
      </c>
      <c r="N1032" s="1" t="str">
        <f>UPPER(TEXT(BRF_Boleto_Notas[[#This Row],[DATA ]],"MMM"))</f>
        <v>NOV</v>
      </c>
      <c r="O1032" s="1" t="str">
        <f>TEXT(BRF_Boleto_Notas[[#This Row],[DATA VENCIMENTO]],"AAAA")</f>
        <v>2022</v>
      </c>
      <c r="P1032" s="1" t="str">
        <f>UPPER(TEXT(BRF_Boleto_Notas[[#This Row],[DATA VENCIMENTO]],"MMM"))</f>
        <v>NOV</v>
      </c>
      <c r="Q1032" s="1" t="str">
        <f>IFERROR(INDEX(BRF_TIPO_SERV[DESCRIÇAO],MATCH(BRF_Boleto_Notas[[#This Row],[CAT]],BRF_TIPO_SERV[TIPOS DE SERV.],0)),"")</f>
        <v>FRETE EXTRAS</v>
      </c>
      <c r="R1032" s="1">
        <f>IFERROR(INDEX(BRF_MÊS_NOTA[NUN_MÊS],MATCH(BRF_Boleto_Notas[[#This Row],[MÊS_VENC]],BRF_MÊS_NOTA[MÊS],0)),"")</f>
        <v>11</v>
      </c>
      <c r="S1032" s="1" t="str">
        <f>IF(BRF_Boleto_Notas[[#This Row],[PAGO DIA]]="","",TEXT(BRF_Boleto_Notas[[#This Row],[PAGO DIA]],"AAAA"))</f>
        <v>2022</v>
      </c>
      <c r="T1032" s="1" t="str">
        <f>UPPER(TEXT(BRF_Boleto_Notas[[#This Row],[PAGO DIA]],"MMM"))</f>
        <v>NOV</v>
      </c>
    </row>
    <row r="1033" spans="1:20" x14ac:dyDescent="0.2">
      <c r="A1033" s="3">
        <v>44869</v>
      </c>
      <c r="B1033" s="1" t="s">
        <v>1534</v>
      </c>
      <c r="C1033" s="1" t="s">
        <v>2242</v>
      </c>
      <c r="D1033" s="1" t="s">
        <v>1531</v>
      </c>
      <c r="E1033" s="1" t="s">
        <v>85</v>
      </c>
      <c r="F1033" s="3">
        <v>44893</v>
      </c>
      <c r="G1033" s="1" t="s">
        <v>2519</v>
      </c>
      <c r="H1033" s="1">
        <v>1131</v>
      </c>
      <c r="I1033" s="4">
        <v>1760</v>
      </c>
      <c r="J1033" s="1" t="s">
        <v>224</v>
      </c>
      <c r="K1033" s="3">
        <v>44893</v>
      </c>
      <c r="L1033" s="1" t="s">
        <v>1338</v>
      </c>
      <c r="M1033" s="1" t="str">
        <f>TEXT(BRF_Boleto_Notas[[#This Row],[DATA ]],"AAAA")</f>
        <v>2022</v>
      </c>
      <c r="N1033" s="1" t="str">
        <f>UPPER(TEXT(BRF_Boleto_Notas[[#This Row],[DATA ]],"MMM"))</f>
        <v>NOV</v>
      </c>
      <c r="O1033" s="1" t="str">
        <f>TEXT(BRF_Boleto_Notas[[#This Row],[DATA VENCIMENTO]],"AAAA")</f>
        <v>2022</v>
      </c>
      <c r="P1033" s="1" t="str">
        <f>UPPER(TEXT(BRF_Boleto_Notas[[#This Row],[DATA VENCIMENTO]],"MMM"))</f>
        <v>NOV</v>
      </c>
      <c r="Q1033" s="1" t="str">
        <f>IFERROR(INDEX(BRF_TIPO_SERV[DESCRIÇAO],MATCH(BRF_Boleto_Notas[[#This Row],[CAT]],BRF_TIPO_SERV[TIPOS DE SERV.],0)),"")</f>
        <v>FRETE EXTRAS</v>
      </c>
      <c r="R1033" s="1">
        <f>IFERROR(INDEX(BRF_MÊS_NOTA[NUN_MÊS],MATCH(BRF_Boleto_Notas[[#This Row],[MÊS_VENC]],BRF_MÊS_NOTA[MÊS],0)),"")</f>
        <v>11</v>
      </c>
      <c r="S1033" s="1" t="str">
        <f>IF(BRF_Boleto_Notas[[#This Row],[PAGO DIA]]="","",TEXT(BRF_Boleto_Notas[[#This Row],[PAGO DIA]],"AAAA"))</f>
        <v>2022</v>
      </c>
      <c r="T1033" s="1" t="str">
        <f>UPPER(TEXT(BRF_Boleto_Notas[[#This Row],[PAGO DIA]],"MMM"))</f>
        <v>NOV</v>
      </c>
    </row>
    <row r="1034" spans="1:20" x14ac:dyDescent="0.2">
      <c r="A1034" s="3">
        <v>44869</v>
      </c>
      <c r="B1034" s="1" t="s">
        <v>1534</v>
      </c>
      <c r="C1034" s="1" t="s">
        <v>2209</v>
      </c>
      <c r="D1034" s="1" t="s">
        <v>1531</v>
      </c>
      <c r="E1034" s="1" t="s">
        <v>85</v>
      </c>
      <c r="F1034" s="3">
        <v>44893</v>
      </c>
      <c r="G1034" s="1" t="s">
        <v>2520</v>
      </c>
      <c r="H1034" s="1">
        <v>1132</v>
      </c>
      <c r="I1034" s="4">
        <v>2420</v>
      </c>
      <c r="J1034" s="1" t="s">
        <v>224</v>
      </c>
      <c r="K1034" s="3">
        <v>44893</v>
      </c>
      <c r="L1034" s="1" t="s">
        <v>1338</v>
      </c>
      <c r="M1034" s="1" t="str">
        <f>TEXT(BRF_Boleto_Notas[[#This Row],[DATA ]],"AAAA")</f>
        <v>2022</v>
      </c>
      <c r="N1034" s="1" t="str">
        <f>UPPER(TEXT(BRF_Boleto_Notas[[#This Row],[DATA ]],"MMM"))</f>
        <v>NOV</v>
      </c>
      <c r="O1034" s="1" t="str">
        <f>TEXT(BRF_Boleto_Notas[[#This Row],[DATA VENCIMENTO]],"AAAA")</f>
        <v>2022</v>
      </c>
      <c r="P1034" s="1" t="str">
        <f>UPPER(TEXT(BRF_Boleto_Notas[[#This Row],[DATA VENCIMENTO]],"MMM"))</f>
        <v>NOV</v>
      </c>
      <c r="Q1034" s="1" t="str">
        <f>IFERROR(INDEX(BRF_TIPO_SERV[DESCRIÇAO],MATCH(BRF_Boleto_Notas[[#This Row],[CAT]],BRF_TIPO_SERV[TIPOS DE SERV.],0)),"")</f>
        <v>FRETE EXTRAS</v>
      </c>
      <c r="R1034" s="1">
        <f>IFERROR(INDEX(BRF_MÊS_NOTA[NUN_MÊS],MATCH(BRF_Boleto_Notas[[#This Row],[MÊS_VENC]],BRF_MÊS_NOTA[MÊS],0)),"")</f>
        <v>11</v>
      </c>
      <c r="S1034" s="1" t="str">
        <f>IF(BRF_Boleto_Notas[[#This Row],[PAGO DIA]]="","",TEXT(BRF_Boleto_Notas[[#This Row],[PAGO DIA]],"AAAA"))</f>
        <v>2022</v>
      </c>
      <c r="T1034" s="1" t="str">
        <f>UPPER(TEXT(BRF_Boleto_Notas[[#This Row],[PAGO DIA]],"MMM"))</f>
        <v>NOV</v>
      </c>
    </row>
    <row r="1035" spans="1:20" x14ac:dyDescent="0.2">
      <c r="A1035" s="3">
        <v>44874</v>
      </c>
      <c r="B1035" s="1" t="s">
        <v>1529</v>
      </c>
      <c r="C1035" s="1" t="s">
        <v>2101</v>
      </c>
      <c r="D1035" s="1" t="s">
        <v>1531</v>
      </c>
      <c r="E1035" s="1" t="s">
        <v>94</v>
      </c>
      <c r="F1035" s="3">
        <v>44894</v>
      </c>
      <c r="G1035" s="1" t="s">
        <v>2521</v>
      </c>
      <c r="H1035" s="1">
        <v>1134</v>
      </c>
      <c r="I1035" s="4">
        <v>3500</v>
      </c>
      <c r="J1035" s="1" t="s">
        <v>224</v>
      </c>
      <c r="K1035" s="3">
        <v>44937</v>
      </c>
      <c r="L1035" s="1" t="s">
        <v>1338</v>
      </c>
      <c r="M1035" s="1" t="str">
        <f>TEXT(BRF_Boleto_Notas[[#This Row],[DATA ]],"AAAA")</f>
        <v>2022</v>
      </c>
      <c r="N1035" s="1" t="str">
        <f>UPPER(TEXT(BRF_Boleto_Notas[[#This Row],[DATA ]],"MMM"))</f>
        <v>NOV</v>
      </c>
      <c r="O1035" s="1" t="str">
        <f>TEXT(BRF_Boleto_Notas[[#This Row],[DATA VENCIMENTO]],"AAAA")</f>
        <v>2022</v>
      </c>
      <c r="P1035" s="1" t="str">
        <f>UPPER(TEXT(BRF_Boleto_Notas[[#This Row],[DATA VENCIMENTO]],"MMM"))</f>
        <v>NOV</v>
      </c>
      <c r="Q1035" s="1" t="str">
        <f>IFERROR(INDEX(BRF_TIPO_SERV[DESCRIÇAO],MATCH(BRF_Boleto_Notas[[#This Row],[CAT]],BRF_TIPO_SERV[TIPOS DE SERV.],0)),"")</f>
        <v>VIAGEM</v>
      </c>
      <c r="R1035" s="1">
        <f>IFERROR(INDEX(BRF_MÊS_NOTA[NUN_MÊS],MATCH(BRF_Boleto_Notas[[#This Row],[MÊS_VENC]],BRF_MÊS_NOTA[MÊS],0)),"")</f>
        <v>11</v>
      </c>
      <c r="S1035" s="1" t="str">
        <f>IF(BRF_Boleto_Notas[[#This Row],[PAGO DIA]]="","",TEXT(BRF_Boleto_Notas[[#This Row],[PAGO DIA]],"AAAA"))</f>
        <v>2023</v>
      </c>
      <c r="T1035" s="1" t="str">
        <f>UPPER(TEXT(BRF_Boleto_Notas[[#This Row],[PAGO DIA]],"MMM"))</f>
        <v>JAN</v>
      </c>
    </row>
    <row r="1036" spans="1:20" x14ac:dyDescent="0.2">
      <c r="A1036" s="3">
        <v>44874</v>
      </c>
      <c r="B1036" s="1" t="s">
        <v>1534</v>
      </c>
      <c r="C1036" s="1" t="s">
        <v>2522</v>
      </c>
      <c r="D1036" s="1" t="s">
        <v>1531</v>
      </c>
      <c r="E1036" s="1" t="s">
        <v>94</v>
      </c>
      <c r="F1036" s="3">
        <v>44894</v>
      </c>
      <c r="G1036" s="1" t="s">
        <v>2523</v>
      </c>
      <c r="H1036" s="1">
        <v>1136</v>
      </c>
      <c r="I1036" s="4">
        <v>1100</v>
      </c>
      <c r="J1036" s="1" t="s">
        <v>224</v>
      </c>
      <c r="K1036" s="3">
        <v>44937</v>
      </c>
      <c r="L1036" s="1" t="s">
        <v>1338</v>
      </c>
      <c r="M1036" s="1" t="str">
        <f>TEXT(BRF_Boleto_Notas[[#This Row],[DATA ]],"AAAA")</f>
        <v>2022</v>
      </c>
      <c r="N1036" s="1" t="str">
        <f>UPPER(TEXT(BRF_Boleto_Notas[[#This Row],[DATA ]],"MMM"))</f>
        <v>NOV</v>
      </c>
      <c r="O1036" s="1" t="str">
        <f>TEXT(BRF_Boleto_Notas[[#This Row],[DATA VENCIMENTO]],"AAAA")</f>
        <v>2022</v>
      </c>
      <c r="P1036" s="1" t="str">
        <f>UPPER(TEXT(BRF_Boleto_Notas[[#This Row],[DATA VENCIMENTO]],"MMM"))</f>
        <v>NOV</v>
      </c>
      <c r="Q1036" s="1" t="str">
        <f>IFERROR(INDEX(BRF_TIPO_SERV[DESCRIÇAO],MATCH(BRF_Boleto_Notas[[#This Row],[CAT]],BRF_TIPO_SERV[TIPOS DE SERV.],0)),"")</f>
        <v>FRETE EXTRAS</v>
      </c>
      <c r="R1036" s="1">
        <f>IFERROR(INDEX(BRF_MÊS_NOTA[NUN_MÊS],MATCH(BRF_Boleto_Notas[[#This Row],[MÊS_VENC]],BRF_MÊS_NOTA[MÊS],0)),"")</f>
        <v>11</v>
      </c>
      <c r="S1036" s="1" t="str">
        <f>IF(BRF_Boleto_Notas[[#This Row],[PAGO DIA]]="","",TEXT(BRF_Boleto_Notas[[#This Row],[PAGO DIA]],"AAAA"))</f>
        <v>2023</v>
      </c>
      <c r="T1036" s="1" t="str">
        <f>UPPER(TEXT(BRF_Boleto_Notas[[#This Row],[PAGO DIA]],"MMM"))</f>
        <v>JAN</v>
      </c>
    </row>
    <row r="1037" spans="1:20" x14ac:dyDescent="0.2">
      <c r="A1037" s="3">
        <v>44874</v>
      </c>
      <c r="B1037" s="1" t="s">
        <v>1534</v>
      </c>
      <c r="C1037" s="1" t="s">
        <v>1680</v>
      </c>
      <c r="D1037" s="1" t="s">
        <v>1531</v>
      </c>
      <c r="E1037" s="1" t="s">
        <v>85</v>
      </c>
      <c r="F1037" s="3">
        <v>44894</v>
      </c>
      <c r="G1037" s="1" t="s">
        <v>2524</v>
      </c>
      <c r="H1037" s="1">
        <v>1135</v>
      </c>
      <c r="I1037" s="4">
        <v>1100</v>
      </c>
      <c r="J1037" s="1" t="s">
        <v>224</v>
      </c>
      <c r="K1037" s="3">
        <v>44894</v>
      </c>
      <c r="L1037" s="1" t="s">
        <v>1338</v>
      </c>
      <c r="M1037" s="1" t="str">
        <f>TEXT(BRF_Boleto_Notas[[#This Row],[DATA ]],"AAAA")</f>
        <v>2022</v>
      </c>
      <c r="N1037" s="1" t="str">
        <f>UPPER(TEXT(BRF_Boleto_Notas[[#This Row],[DATA ]],"MMM"))</f>
        <v>NOV</v>
      </c>
      <c r="O1037" s="1" t="str">
        <f>TEXT(BRF_Boleto_Notas[[#This Row],[DATA VENCIMENTO]],"AAAA")</f>
        <v>2022</v>
      </c>
      <c r="P1037" s="1" t="str">
        <f>UPPER(TEXT(BRF_Boleto_Notas[[#This Row],[DATA VENCIMENTO]],"MMM"))</f>
        <v>NOV</v>
      </c>
      <c r="Q1037" s="1" t="str">
        <f>IFERROR(INDEX(BRF_TIPO_SERV[DESCRIÇAO],MATCH(BRF_Boleto_Notas[[#This Row],[CAT]],BRF_TIPO_SERV[TIPOS DE SERV.],0)),"")</f>
        <v>FRETE EXTRAS</v>
      </c>
      <c r="R1037" s="1">
        <f>IFERROR(INDEX(BRF_MÊS_NOTA[NUN_MÊS],MATCH(BRF_Boleto_Notas[[#This Row],[MÊS_VENC]],BRF_MÊS_NOTA[MÊS],0)),"")</f>
        <v>11</v>
      </c>
      <c r="S1037" s="1" t="str">
        <f>IF(BRF_Boleto_Notas[[#This Row],[PAGO DIA]]="","",TEXT(BRF_Boleto_Notas[[#This Row],[PAGO DIA]],"AAAA"))</f>
        <v>2022</v>
      </c>
      <c r="T1037" s="1" t="str">
        <f>UPPER(TEXT(BRF_Boleto_Notas[[#This Row],[PAGO DIA]],"MMM"))</f>
        <v>NOV</v>
      </c>
    </row>
    <row r="1038" spans="1:20" x14ac:dyDescent="0.2">
      <c r="A1038" s="3">
        <v>44869</v>
      </c>
      <c r="B1038" s="1" t="s">
        <v>1529</v>
      </c>
      <c r="C1038" s="1" t="s">
        <v>2929</v>
      </c>
      <c r="D1038" s="1" t="s">
        <v>1531</v>
      </c>
      <c r="E1038" s="1" t="s">
        <v>114</v>
      </c>
      <c r="F1038" s="3">
        <v>44895</v>
      </c>
      <c r="G1038" s="1" t="s">
        <v>1580</v>
      </c>
      <c r="H1038" s="1">
        <v>1127</v>
      </c>
      <c r="I1038" s="4">
        <v>6000</v>
      </c>
      <c r="J1038" s="1" t="s">
        <v>224</v>
      </c>
      <c r="K1038" s="3">
        <v>44895</v>
      </c>
      <c r="L1038" s="1" t="s">
        <v>1338</v>
      </c>
      <c r="M1038" s="1" t="str">
        <f>TEXT(BRF_Boleto_Notas[[#This Row],[DATA ]],"AAAA")</f>
        <v>2022</v>
      </c>
      <c r="N1038" s="1" t="str">
        <f>UPPER(TEXT(BRF_Boleto_Notas[[#This Row],[DATA ]],"MMM"))</f>
        <v>NOV</v>
      </c>
      <c r="O1038" s="1" t="str">
        <f>TEXT(BRF_Boleto_Notas[[#This Row],[DATA VENCIMENTO]],"AAAA")</f>
        <v>2022</v>
      </c>
      <c r="P1038" s="1" t="str">
        <f>UPPER(TEXT(BRF_Boleto_Notas[[#This Row],[DATA VENCIMENTO]],"MMM"))</f>
        <v>NOV</v>
      </c>
      <c r="Q1038" s="1" t="str">
        <f>IFERROR(INDEX(BRF_TIPO_SERV[DESCRIÇAO],MATCH(BRF_Boleto_Notas[[#This Row],[CAT]],BRF_TIPO_SERV[TIPOS DE SERV.],0)),"")</f>
        <v>VIAGEM</v>
      </c>
      <c r="R1038" s="1">
        <f>IFERROR(INDEX(BRF_MÊS_NOTA[NUN_MÊS],MATCH(BRF_Boleto_Notas[[#This Row],[MÊS_VENC]],BRF_MÊS_NOTA[MÊS],0)),"")</f>
        <v>11</v>
      </c>
      <c r="S1038" s="1" t="str">
        <f>IF(BRF_Boleto_Notas[[#This Row],[PAGO DIA]]="","",TEXT(BRF_Boleto_Notas[[#This Row],[PAGO DIA]],"AAAA"))</f>
        <v>2022</v>
      </c>
      <c r="T1038" s="1" t="str">
        <f>UPPER(TEXT(BRF_Boleto_Notas[[#This Row],[PAGO DIA]],"MMM"))</f>
        <v>NOV</v>
      </c>
    </row>
    <row r="1039" spans="1:20" x14ac:dyDescent="0.2">
      <c r="A1039" s="3">
        <v>44875</v>
      </c>
      <c r="B1039" s="1" t="s">
        <v>1534</v>
      </c>
      <c r="C1039" s="1" t="s">
        <v>2488</v>
      </c>
      <c r="D1039" s="1" t="s">
        <v>1531</v>
      </c>
      <c r="E1039" s="1" t="s">
        <v>85</v>
      </c>
      <c r="F1039" s="3">
        <v>44895</v>
      </c>
      <c r="G1039" s="1" t="s">
        <v>2525</v>
      </c>
      <c r="H1039" s="1">
        <v>1137</v>
      </c>
      <c r="I1039" s="4">
        <v>440</v>
      </c>
      <c r="J1039" s="1" t="s">
        <v>224</v>
      </c>
      <c r="K1039" s="3">
        <v>44895</v>
      </c>
      <c r="L1039" s="1" t="s">
        <v>1338</v>
      </c>
      <c r="M1039" s="1" t="str">
        <f>TEXT(BRF_Boleto_Notas[[#This Row],[DATA ]],"AAAA")</f>
        <v>2022</v>
      </c>
      <c r="N1039" s="1" t="str">
        <f>UPPER(TEXT(BRF_Boleto_Notas[[#This Row],[DATA ]],"MMM"))</f>
        <v>NOV</v>
      </c>
      <c r="O1039" s="1" t="str">
        <f>TEXT(BRF_Boleto_Notas[[#This Row],[DATA VENCIMENTO]],"AAAA")</f>
        <v>2022</v>
      </c>
      <c r="P1039" s="1" t="str">
        <f>UPPER(TEXT(BRF_Boleto_Notas[[#This Row],[DATA VENCIMENTO]],"MMM"))</f>
        <v>NOV</v>
      </c>
      <c r="Q1039" s="1" t="str">
        <f>IFERROR(INDEX(BRF_TIPO_SERV[DESCRIÇAO],MATCH(BRF_Boleto_Notas[[#This Row],[CAT]],BRF_TIPO_SERV[TIPOS DE SERV.],0)),"")</f>
        <v>FRETE EXTRAS</v>
      </c>
      <c r="R1039" s="1">
        <f>IFERROR(INDEX(BRF_MÊS_NOTA[NUN_MÊS],MATCH(BRF_Boleto_Notas[[#This Row],[MÊS_VENC]],BRF_MÊS_NOTA[MÊS],0)),"")</f>
        <v>11</v>
      </c>
      <c r="S1039" s="1" t="str">
        <f>IF(BRF_Boleto_Notas[[#This Row],[PAGO DIA]]="","",TEXT(BRF_Boleto_Notas[[#This Row],[PAGO DIA]],"AAAA"))</f>
        <v>2022</v>
      </c>
      <c r="T1039" s="1" t="str">
        <f>UPPER(TEXT(BRF_Boleto_Notas[[#This Row],[PAGO DIA]],"MMM"))</f>
        <v>NOV</v>
      </c>
    </row>
    <row r="1040" spans="1:20" x14ac:dyDescent="0.2">
      <c r="A1040" s="3">
        <v>44876</v>
      </c>
      <c r="B1040" s="1" t="s">
        <v>1529</v>
      </c>
      <c r="C1040" s="1" t="s">
        <v>3327</v>
      </c>
      <c r="D1040" s="1" t="s">
        <v>1531</v>
      </c>
      <c r="E1040" s="1" t="s">
        <v>114</v>
      </c>
      <c r="F1040" s="3">
        <v>44896</v>
      </c>
      <c r="G1040" s="1" t="s">
        <v>2526</v>
      </c>
      <c r="H1040" s="1">
        <v>1138</v>
      </c>
      <c r="I1040" s="4">
        <v>3700</v>
      </c>
      <c r="J1040" s="1" t="s">
        <v>224</v>
      </c>
      <c r="K1040" s="3">
        <v>44896</v>
      </c>
      <c r="L1040" s="1" t="s">
        <v>1338</v>
      </c>
      <c r="M1040" s="1" t="str">
        <f>TEXT(BRF_Boleto_Notas[[#This Row],[DATA ]],"AAAA")</f>
        <v>2022</v>
      </c>
      <c r="N1040" s="1" t="str">
        <f>UPPER(TEXT(BRF_Boleto_Notas[[#This Row],[DATA ]],"MMM"))</f>
        <v>NOV</v>
      </c>
      <c r="O1040" s="1" t="str">
        <f>TEXT(BRF_Boleto_Notas[[#This Row],[DATA VENCIMENTO]],"AAAA")</f>
        <v>2022</v>
      </c>
      <c r="P1040" s="1" t="str">
        <f>UPPER(TEXT(BRF_Boleto_Notas[[#This Row],[DATA VENCIMENTO]],"MMM"))</f>
        <v>DEZ</v>
      </c>
      <c r="Q1040" s="1" t="str">
        <f>IFERROR(INDEX(BRF_TIPO_SERV[DESCRIÇAO],MATCH(BRF_Boleto_Notas[[#This Row],[CAT]],BRF_TIPO_SERV[TIPOS DE SERV.],0)),"")</f>
        <v>VIAGEM</v>
      </c>
      <c r="R1040" s="1">
        <f>IFERROR(INDEX(BRF_MÊS_NOTA[NUN_MÊS],MATCH(BRF_Boleto_Notas[[#This Row],[MÊS_VENC]],BRF_MÊS_NOTA[MÊS],0)),"")</f>
        <v>12</v>
      </c>
      <c r="S1040" s="1" t="str">
        <f>IF(BRF_Boleto_Notas[[#This Row],[PAGO DIA]]="","",TEXT(BRF_Boleto_Notas[[#This Row],[PAGO DIA]],"AAAA"))</f>
        <v>2022</v>
      </c>
      <c r="T1040" s="1" t="str">
        <f>UPPER(TEXT(BRF_Boleto_Notas[[#This Row],[PAGO DIA]],"MMM"))</f>
        <v>DEZ</v>
      </c>
    </row>
    <row r="1041" spans="1:20" x14ac:dyDescent="0.2">
      <c r="A1041" s="3">
        <v>44876</v>
      </c>
      <c r="B1041" s="1" t="s">
        <v>1534</v>
      </c>
      <c r="C1041" s="1" t="s">
        <v>2174</v>
      </c>
      <c r="D1041" s="1" t="s">
        <v>1531</v>
      </c>
      <c r="E1041" s="1" t="s">
        <v>85</v>
      </c>
      <c r="F1041" s="3">
        <v>44896</v>
      </c>
      <c r="G1041" s="1" t="s">
        <v>2527</v>
      </c>
      <c r="H1041" s="1">
        <v>1139</v>
      </c>
      <c r="I1041" s="4">
        <v>1320</v>
      </c>
      <c r="J1041" s="1" t="s">
        <v>224</v>
      </c>
      <c r="K1041" s="3">
        <v>44896</v>
      </c>
      <c r="L1041" s="1" t="s">
        <v>1338</v>
      </c>
      <c r="M1041" s="1" t="str">
        <f>TEXT(BRF_Boleto_Notas[[#This Row],[DATA ]],"AAAA")</f>
        <v>2022</v>
      </c>
      <c r="N1041" s="1" t="str">
        <f>UPPER(TEXT(BRF_Boleto_Notas[[#This Row],[DATA ]],"MMM"))</f>
        <v>NOV</v>
      </c>
      <c r="O1041" s="1" t="str">
        <f>TEXT(BRF_Boleto_Notas[[#This Row],[DATA VENCIMENTO]],"AAAA")</f>
        <v>2022</v>
      </c>
      <c r="P1041" s="1" t="str">
        <f>UPPER(TEXT(BRF_Boleto_Notas[[#This Row],[DATA VENCIMENTO]],"MMM"))</f>
        <v>DEZ</v>
      </c>
      <c r="Q1041" s="1" t="str">
        <f>IFERROR(INDEX(BRF_TIPO_SERV[DESCRIÇAO],MATCH(BRF_Boleto_Notas[[#This Row],[CAT]],BRF_TIPO_SERV[TIPOS DE SERV.],0)),"")</f>
        <v>FRETE EXTRAS</v>
      </c>
      <c r="R1041" s="1">
        <f>IFERROR(INDEX(BRF_MÊS_NOTA[NUN_MÊS],MATCH(BRF_Boleto_Notas[[#This Row],[MÊS_VENC]],BRF_MÊS_NOTA[MÊS],0)),"")</f>
        <v>12</v>
      </c>
      <c r="S1041" s="1" t="str">
        <f>IF(BRF_Boleto_Notas[[#This Row],[PAGO DIA]]="","",TEXT(BRF_Boleto_Notas[[#This Row],[PAGO DIA]],"AAAA"))</f>
        <v>2022</v>
      </c>
      <c r="T1041" s="1" t="str">
        <f>UPPER(TEXT(BRF_Boleto_Notas[[#This Row],[PAGO DIA]],"MMM"))</f>
        <v>DEZ</v>
      </c>
    </row>
    <row r="1042" spans="1:20" x14ac:dyDescent="0.2">
      <c r="A1042" s="3">
        <v>44876</v>
      </c>
      <c r="B1042" s="1" t="s">
        <v>1534</v>
      </c>
      <c r="C1042" s="1" t="s">
        <v>2174</v>
      </c>
      <c r="D1042" s="1" t="s">
        <v>1531</v>
      </c>
      <c r="E1042" s="1" t="s">
        <v>85</v>
      </c>
      <c r="F1042" s="3">
        <v>44896</v>
      </c>
      <c r="G1042" s="1" t="s">
        <v>2528</v>
      </c>
      <c r="H1042" s="1">
        <v>1140</v>
      </c>
      <c r="I1042" s="4">
        <v>1320</v>
      </c>
      <c r="J1042" s="1" t="s">
        <v>224</v>
      </c>
      <c r="K1042" s="3">
        <v>44896</v>
      </c>
      <c r="L1042" s="1" t="s">
        <v>1338</v>
      </c>
      <c r="M1042" s="1" t="str">
        <f>TEXT(BRF_Boleto_Notas[[#This Row],[DATA ]],"AAAA")</f>
        <v>2022</v>
      </c>
      <c r="N1042" s="1" t="str">
        <f>UPPER(TEXT(BRF_Boleto_Notas[[#This Row],[DATA ]],"MMM"))</f>
        <v>NOV</v>
      </c>
      <c r="O1042" s="1" t="str">
        <f>TEXT(BRF_Boleto_Notas[[#This Row],[DATA VENCIMENTO]],"AAAA")</f>
        <v>2022</v>
      </c>
      <c r="P1042" s="1" t="str">
        <f>UPPER(TEXT(BRF_Boleto_Notas[[#This Row],[DATA VENCIMENTO]],"MMM"))</f>
        <v>DEZ</v>
      </c>
      <c r="Q1042" s="1" t="str">
        <f>IFERROR(INDEX(BRF_TIPO_SERV[DESCRIÇAO],MATCH(BRF_Boleto_Notas[[#This Row],[CAT]],BRF_TIPO_SERV[TIPOS DE SERV.],0)),"")</f>
        <v>FRETE EXTRAS</v>
      </c>
      <c r="R1042" s="1">
        <f>IFERROR(INDEX(BRF_MÊS_NOTA[NUN_MÊS],MATCH(BRF_Boleto_Notas[[#This Row],[MÊS_VENC]],BRF_MÊS_NOTA[MÊS],0)),"")</f>
        <v>12</v>
      </c>
      <c r="S1042" s="1" t="str">
        <f>IF(BRF_Boleto_Notas[[#This Row],[PAGO DIA]]="","",TEXT(BRF_Boleto_Notas[[#This Row],[PAGO DIA]],"AAAA"))</f>
        <v>2022</v>
      </c>
      <c r="T1042" s="1" t="str">
        <f>UPPER(TEXT(BRF_Boleto_Notas[[#This Row],[PAGO DIA]],"MMM"))</f>
        <v>DEZ</v>
      </c>
    </row>
    <row r="1043" spans="1:20" x14ac:dyDescent="0.2">
      <c r="A1043" s="3">
        <v>44876</v>
      </c>
      <c r="B1043" s="1" t="s">
        <v>1529</v>
      </c>
      <c r="C1043" s="1" t="s">
        <v>1971</v>
      </c>
      <c r="D1043" s="1" t="s">
        <v>1531</v>
      </c>
      <c r="E1043" s="1" t="s">
        <v>94</v>
      </c>
      <c r="F1043" s="3">
        <v>44900</v>
      </c>
      <c r="G1043" s="1" t="s">
        <v>2529</v>
      </c>
      <c r="H1043" s="1">
        <v>1141</v>
      </c>
      <c r="I1043" s="4">
        <v>3700</v>
      </c>
      <c r="J1043" s="1" t="s">
        <v>224</v>
      </c>
      <c r="K1043" s="3">
        <v>44937</v>
      </c>
      <c r="L1043" s="1" t="s">
        <v>1338</v>
      </c>
      <c r="M1043" s="1" t="str">
        <f>TEXT(BRF_Boleto_Notas[[#This Row],[DATA ]],"AAAA")</f>
        <v>2022</v>
      </c>
      <c r="N1043" s="1" t="str">
        <f>UPPER(TEXT(BRF_Boleto_Notas[[#This Row],[DATA ]],"MMM"))</f>
        <v>NOV</v>
      </c>
      <c r="O1043" s="1" t="str">
        <f>TEXT(BRF_Boleto_Notas[[#This Row],[DATA VENCIMENTO]],"AAAA")</f>
        <v>2022</v>
      </c>
      <c r="P1043" s="1" t="str">
        <f>UPPER(TEXT(BRF_Boleto_Notas[[#This Row],[DATA VENCIMENTO]],"MMM"))</f>
        <v>DEZ</v>
      </c>
      <c r="Q1043" s="1" t="str">
        <f>IFERROR(INDEX(BRF_TIPO_SERV[DESCRIÇAO],MATCH(BRF_Boleto_Notas[[#This Row],[CAT]],BRF_TIPO_SERV[TIPOS DE SERV.],0)),"")</f>
        <v>VIAGEM</v>
      </c>
      <c r="R1043" s="1">
        <f>IFERROR(INDEX(BRF_MÊS_NOTA[NUN_MÊS],MATCH(BRF_Boleto_Notas[[#This Row],[MÊS_VENC]],BRF_MÊS_NOTA[MÊS],0)),"")</f>
        <v>12</v>
      </c>
      <c r="S1043" s="1" t="str">
        <f>IF(BRF_Boleto_Notas[[#This Row],[PAGO DIA]]="","",TEXT(BRF_Boleto_Notas[[#This Row],[PAGO DIA]],"AAAA"))</f>
        <v>2023</v>
      </c>
      <c r="T1043" s="1" t="str">
        <f>UPPER(TEXT(BRF_Boleto_Notas[[#This Row],[PAGO DIA]],"MMM"))</f>
        <v>JAN</v>
      </c>
    </row>
    <row r="1044" spans="1:20" x14ac:dyDescent="0.2">
      <c r="A1044" s="3">
        <v>44878</v>
      </c>
      <c r="B1044" s="1" t="s">
        <v>1534</v>
      </c>
      <c r="C1044" s="1" t="s">
        <v>2167</v>
      </c>
      <c r="D1044" s="1" t="s">
        <v>1531</v>
      </c>
      <c r="E1044" s="1" t="s">
        <v>85</v>
      </c>
      <c r="F1044" s="3">
        <v>44900</v>
      </c>
      <c r="G1044" s="1" t="s">
        <v>2530</v>
      </c>
      <c r="H1044" s="1">
        <v>1142</v>
      </c>
      <c r="I1044" s="4">
        <v>1980</v>
      </c>
      <c r="J1044" s="1" t="s">
        <v>224</v>
      </c>
      <c r="K1044" s="3">
        <v>44900</v>
      </c>
      <c r="L1044" s="1" t="s">
        <v>1338</v>
      </c>
      <c r="M1044" s="1" t="str">
        <f>TEXT(BRF_Boleto_Notas[[#This Row],[DATA ]],"AAAA")</f>
        <v>2022</v>
      </c>
      <c r="N1044" s="1" t="str">
        <f>UPPER(TEXT(BRF_Boleto_Notas[[#This Row],[DATA ]],"MMM"))</f>
        <v>NOV</v>
      </c>
      <c r="O1044" s="1" t="str">
        <f>TEXT(BRF_Boleto_Notas[[#This Row],[DATA VENCIMENTO]],"AAAA")</f>
        <v>2022</v>
      </c>
      <c r="P1044" s="1" t="str">
        <f>UPPER(TEXT(BRF_Boleto_Notas[[#This Row],[DATA VENCIMENTO]],"MMM"))</f>
        <v>DEZ</v>
      </c>
      <c r="Q1044" s="1" t="str">
        <f>IFERROR(INDEX(BRF_TIPO_SERV[DESCRIÇAO],MATCH(BRF_Boleto_Notas[[#This Row],[CAT]],BRF_TIPO_SERV[TIPOS DE SERV.],0)),"")</f>
        <v>FRETE EXTRAS</v>
      </c>
      <c r="R1044" s="1">
        <f>IFERROR(INDEX(BRF_MÊS_NOTA[NUN_MÊS],MATCH(BRF_Boleto_Notas[[#This Row],[MÊS_VENC]],BRF_MÊS_NOTA[MÊS],0)),"")</f>
        <v>12</v>
      </c>
      <c r="S1044" s="1" t="str">
        <f>IF(BRF_Boleto_Notas[[#This Row],[PAGO DIA]]="","",TEXT(BRF_Boleto_Notas[[#This Row],[PAGO DIA]],"AAAA"))</f>
        <v>2022</v>
      </c>
      <c r="T1044" s="1" t="str">
        <f>UPPER(TEXT(BRF_Boleto_Notas[[#This Row],[PAGO DIA]],"MMM"))</f>
        <v>DEZ</v>
      </c>
    </row>
    <row r="1045" spans="1:20" x14ac:dyDescent="0.2">
      <c r="A1045" s="3">
        <v>44879</v>
      </c>
      <c r="B1045" s="1" t="s">
        <v>1529</v>
      </c>
      <c r="C1045" s="1" t="s">
        <v>1869</v>
      </c>
      <c r="D1045" s="1" t="s">
        <v>1531</v>
      </c>
      <c r="E1045" s="1" t="s">
        <v>85</v>
      </c>
      <c r="F1045" s="3">
        <v>44900</v>
      </c>
      <c r="G1045" s="1" t="s">
        <v>2531</v>
      </c>
      <c r="H1045" s="1">
        <v>1143</v>
      </c>
      <c r="I1045" s="4">
        <v>3700</v>
      </c>
      <c r="J1045" s="1" t="s">
        <v>224</v>
      </c>
      <c r="K1045" s="3">
        <v>44900</v>
      </c>
      <c r="L1045" s="1" t="s">
        <v>1338</v>
      </c>
      <c r="M1045" s="1" t="str">
        <f>TEXT(BRF_Boleto_Notas[[#This Row],[DATA ]],"AAAA")</f>
        <v>2022</v>
      </c>
      <c r="N1045" s="1" t="str">
        <f>UPPER(TEXT(BRF_Boleto_Notas[[#This Row],[DATA ]],"MMM"))</f>
        <v>NOV</v>
      </c>
      <c r="O1045" s="1" t="str">
        <f>TEXT(BRF_Boleto_Notas[[#This Row],[DATA VENCIMENTO]],"AAAA")</f>
        <v>2022</v>
      </c>
      <c r="P1045" s="1" t="str">
        <f>UPPER(TEXT(BRF_Boleto_Notas[[#This Row],[DATA VENCIMENTO]],"MMM"))</f>
        <v>DEZ</v>
      </c>
      <c r="Q1045" s="1" t="str">
        <f>IFERROR(INDEX(BRF_TIPO_SERV[DESCRIÇAO],MATCH(BRF_Boleto_Notas[[#This Row],[CAT]],BRF_TIPO_SERV[TIPOS DE SERV.],0)),"")</f>
        <v>VIAGEM</v>
      </c>
      <c r="R1045" s="1">
        <f>IFERROR(INDEX(BRF_MÊS_NOTA[NUN_MÊS],MATCH(BRF_Boleto_Notas[[#This Row],[MÊS_VENC]],BRF_MÊS_NOTA[MÊS],0)),"")</f>
        <v>12</v>
      </c>
      <c r="S1045" s="1" t="str">
        <f>IF(BRF_Boleto_Notas[[#This Row],[PAGO DIA]]="","",TEXT(BRF_Boleto_Notas[[#This Row],[PAGO DIA]],"AAAA"))</f>
        <v>2022</v>
      </c>
      <c r="T1045" s="1" t="str">
        <f>UPPER(TEXT(BRF_Boleto_Notas[[#This Row],[PAGO DIA]],"MMM"))</f>
        <v>DEZ</v>
      </c>
    </row>
    <row r="1046" spans="1:20" x14ac:dyDescent="0.2">
      <c r="A1046" s="3">
        <v>44879</v>
      </c>
      <c r="B1046" s="1" t="s">
        <v>1534</v>
      </c>
      <c r="C1046" s="1" t="s">
        <v>1680</v>
      </c>
      <c r="D1046" s="1" t="s">
        <v>1531</v>
      </c>
      <c r="E1046" s="1" t="s">
        <v>85</v>
      </c>
      <c r="F1046" s="3">
        <v>44900</v>
      </c>
      <c r="G1046" s="1" t="s">
        <v>2532</v>
      </c>
      <c r="H1046" s="1">
        <v>1144</v>
      </c>
      <c r="I1046" s="4">
        <v>1100</v>
      </c>
      <c r="J1046" s="1" t="s">
        <v>224</v>
      </c>
      <c r="K1046" s="3">
        <v>44900</v>
      </c>
      <c r="L1046" s="1" t="s">
        <v>1338</v>
      </c>
      <c r="M1046" s="1" t="str">
        <f>TEXT(BRF_Boleto_Notas[[#This Row],[DATA ]],"AAAA")</f>
        <v>2022</v>
      </c>
      <c r="N1046" s="1" t="str">
        <f>UPPER(TEXT(BRF_Boleto_Notas[[#This Row],[DATA ]],"MMM"))</f>
        <v>NOV</v>
      </c>
      <c r="O1046" s="1" t="str">
        <f>TEXT(BRF_Boleto_Notas[[#This Row],[DATA VENCIMENTO]],"AAAA")</f>
        <v>2022</v>
      </c>
      <c r="P1046" s="1" t="str">
        <f>UPPER(TEXT(BRF_Boleto_Notas[[#This Row],[DATA VENCIMENTO]],"MMM"))</f>
        <v>DEZ</v>
      </c>
      <c r="Q1046" s="1" t="str">
        <f>IFERROR(INDEX(BRF_TIPO_SERV[DESCRIÇAO],MATCH(BRF_Boleto_Notas[[#This Row],[CAT]],BRF_TIPO_SERV[TIPOS DE SERV.],0)),"")</f>
        <v>FRETE EXTRAS</v>
      </c>
      <c r="R1046" s="1">
        <f>IFERROR(INDEX(BRF_MÊS_NOTA[NUN_MÊS],MATCH(BRF_Boleto_Notas[[#This Row],[MÊS_VENC]],BRF_MÊS_NOTA[MÊS],0)),"")</f>
        <v>12</v>
      </c>
      <c r="S1046" s="1" t="str">
        <f>IF(BRF_Boleto_Notas[[#This Row],[PAGO DIA]]="","",TEXT(BRF_Boleto_Notas[[#This Row],[PAGO DIA]],"AAAA"))</f>
        <v>2022</v>
      </c>
      <c r="T1046" s="1" t="str">
        <f>UPPER(TEXT(BRF_Boleto_Notas[[#This Row],[PAGO DIA]],"MMM"))</f>
        <v>DEZ</v>
      </c>
    </row>
    <row r="1047" spans="1:20" x14ac:dyDescent="0.2">
      <c r="A1047" s="3">
        <v>44882</v>
      </c>
      <c r="B1047" s="1" t="s">
        <v>1529</v>
      </c>
      <c r="C1047" s="1" t="s">
        <v>2533</v>
      </c>
      <c r="D1047" s="1" t="s">
        <v>1531</v>
      </c>
      <c r="E1047" s="1" t="s">
        <v>85</v>
      </c>
      <c r="F1047" s="3">
        <v>44902</v>
      </c>
      <c r="G1047" s="1" t="s">
        <v>2534</v>
      </c>
      <c r="H1047" s="1">
        <v>1145</v>
      </c>
      <c r="I1047" s="4">
        <v>3800</v>
      </c>
      <c r="J1047" s="1" t="s">
        <v>224</v>
      </c>
      <c r="K1047" s="3">
        <v>44903</v>
      </c>
      <c r="L1047" s="1" t="s">
        <v>1338</v>
      </c>
      <c r="M1047" s="1" t="str">
        <f>TEXT(BRF_Boleto_Notas[[#This Row],[DATA ]],"AAAA")</f>
        <v>2022</v>
      </c>
      <c r="N1047" s="1" t="str">
        <f>UPPER(TEXT(BRF_Boleto_Notas[[#This Row],[DATA ]],"MMM"))</f>
        <v>NOV</v>
      </c>
      <c r="O1047" s="1" t="str">
        <f>TEXT(BRF_Boleto_Notas[[#This Row],[DATA VENCIMENTO]],"AAAA")</f>
        <v>2022</v>
      </c>
      <c r="P1047" s="1" t="str">
        <f>UPPER(TEXT(BRF_Boleto_Notas[[#This Row],[DATA VENCIMENTO]],"MMM"))</f>
        <v>DEZ</v>
      </c>
      <c r="Q1047" s="1" t="str">
        <f>IFERROR(INDEX(BRF_TIPO_SERV[DESCRIÇAO],MATCH(BRF_Boleto_Notas[[#This Row],[CAT]],BRF_TIPO_SERV[TIPOS DE SERV.],0)),"")</f>
        <v>VIAGEM</v>
      </c>
      <c r="R1047" s="1">
        <f>IFERROR(INDEX(BRF_MÊS_NOTA[NUN_MÊS],MATCH(BRF_Boleto_Notas[[#This Row],[MÊS_VENC]],BRF_MÊS_NOTA[MÊS],0)),"")</f>
        <v>12</v>
      </c>
      <c r="S1047" s="1" t="str">
        <f>IF(BRF_Boleto_Notas[[#This Row],[PAGO DIA]]="","",TEXT(BRF_Boleto_Notas[[#This Row],[PAGO DIA]],"AAAA"))</f>
        <v>2022</v>
      </c>
      <c r="T1047" s="1" t="str">
        <f>UPPER(TEXT(BRF_Boleto_Notas[[#This Row],[PAGO DIA]],"MMM"))</f>
        <v>DEZ</v>
      </c>
    </row>
    <row r="1048" spans="1:20" x14ac:dyDescent="0.2">
      <c r="A1048" s="3">
        <v>44883</v>
      </c>
      <c r="B1048" s="1" t="s">
        <v>1534</v>
      </c>
      <c r="C1048" s="1" t="s">
        <v>2535</v>
      </c>
      <c r="D1048" s="1" t="s">
        <v>1531</v>
      </c>
      <c r="E1048" s="1" t="s">
        <v>94</v>
      </c>
      <c r="F1048" s="3">
        <v>44903</v>
      </c>
      <c r="G1048" s="1" t="s">
        <v>2536</v>
      </c>
      <c r="H1048" s="1">
        <v>1147</v>
      </c>
      <c r="I1048" s="4">
        <v>1760</v>
      </c>
      <c r="J1048" s="1" t="s">
        <v>224</v>
      </c>
      <c r="K1048" s="3">
        <v>44937</v>
      </c>
      <c r="L1048" s="1" t="s">
        <v>1338</v>
      </c>
      <c r="M1048" s="1" t="str">
        <f>TEXT(BRF_Boleto_Notas[[#This Row],[DATA ]],"AAAA")</f>
        <v>2022</v>
      </c>
      <c r="N1048" s="1" t="str">
        <f>UPPER(TEXT(BRF_Boleto_Notas[[#This Row],[DATA ]],"MMM"))</f>
        <v>NOV</v>
      </c>
      <c r="O1048" s="1" t="str">
        <f>TEXT(BRF_Boleto_Notas[[#This Row],[DATA VENCIMENTO]],"AAAA")</f>
        <v>2022</v>
      </c>
      <c r="P1048" s="1" t="str">
        <f>UPPER(TEXT(BRF_Boleto_Notas[[#This Row],[DATA VENCIMENTO]],"MMM"))</f>
        <v>DEZ</v>
      </c>
      <c r="Q1048" s="1" t="str">
        <f>IFERROR(INDEX(BRF_TIPO_SERV[DESCRIÇAO],MATCH(BRF_Boleto_Notas[[#This Row],[CAT]],BRF_TIPO_SERV[TIPOS DE SERV.],0)),"")</f>
        <v>FRETE EXTRAS</v>
      </c>
      <c r="R1048" s="1">
        <f>IFERROR(INDEX(BRF_MÊS_NOTA[NUN_MÊS],MATCH(BRF_Boleto_Notas[[#This Row],[MÊS_VENC]],BRF_MÊS_NOTA[MÊS],0)),"")</f>
        <v>12</v>
      </c>
      <c r="S1048" s="1" t="str">
        <f>IF(BRF_Boleto_Notas[[#This Row],[PAGO DIA]]="","",TEXT(BRF_Boleto_Notas[[#This Row],[PAGO DIA]],"AAAA"))</f>
        <v>2023</v>
      </c>
      <c r="T1048" s="1" t="str">
        <f>UPPER(TEXT(BRF_Boleto_Notas[[#This Row],[PAGO DIA]],"MMM"))</f>
        <v>JAN</v>
      </c>
    </row>
    <row r="1049" spans="1:20" x14ac:dyDescent="0.2">
      <c r="A1049" s="3">
        <v>44883</v>
      </c>
      <c r="B1049" s="1" t="s">
        <v>1534</v>
      </c>
      <c r="C1049" s="1" t="s">
        <v>2537</v>
      </c>
      <c r="D1049" s="1" t="s">
        <v>1531</v>
      </c>
      <c r="E1049" s="1" t="s">
        <v>94</v>
      </c>
      <c r="F1049" s="3">
        <v>44903</v>
      </c>
      <c r="G1049" s="1" t="s">
        <v>2538</v>
      </c>
      <c r="H1049" s="1">
        <v>1148</v>
      </c>
      <c r="I1049" s="4">
        <v>1320</v>
      </c>
      <c r="J1049" s="1" t="s">
        <v>224</v>
      </c>
      <c r="K1049" s="3">
        <v>44937</v>
      </c>
      <c r="L1049" s="1" t="s">
        <v>1338</v>
      </c>
      <c r="M1049" s="1" t="str">
        <f>TEXT(BRF_Boleto_Notas[[#This Row],[DATA ]],"AAAA")</f>
        <v>2022</v>
      </c>
      <c r="N1049" s="1" t="str">
        <f>UPPER(TEXT(BRF_Boleto_Notas[[#This Row],[DATA ]],"MMM"))</f>
        <v>NOV</v>
      </c>
      <c r="O1049" s="1" t="str">
        <f>TEXT(BRF_Boleto_Notas[[#This Row],[DATA VENCIMENTO]],"AAAA")</f>
        <v>2022</v>
      </c>
      <c r="P1049" s="1" t="str">
        <f>UPPER(TEXT(BRF_Boleto_Notas[[#This Row],[DATA VENCIMENTO]],"MMM"))</f>
        <v>DEZ</v>
      </c>
      <c r="Q1049" s="1" t="str">
        <f>IFERROR(INDEX(BRF_TIPO_SERV[DESCRIÇAO],MATCH(BRF_Boleto_Notas[[#This Row],[CAT]],BRF_TIPO_SERV[TIPOS DE SERV.],0)),"")</f>
        <v>FRETE EXTRAS</v>
      </c>
      <c r="R1049" s="1">
        <f>IFERROR(INDEX(BRF_MÊS_NOTA[NUN_MÊS],MATCH(BRF_Boleto_Notas[[#This Row],[MÊS_VENC]],BRF_MÊS_NOTA[MÊS],0)),"")</f>
        <v>12</v>
      </c>
      <c r="S1049" s="1" t="str">
        <f>IF(BRF_Boleto_Notas[[#This Row],[PAGO DIA]]="","",TEXT(BRF_Boleto_Notas[[#This Row],[PAGO DIA]],"AAAA"))</f>
        <v>2023</v>
      </c>
      <c r="T1049" s="1" t="str">
        <f>UPPER(TEXT(BRF_Boleto_Notas[[#This Row],[PAGO DIA]],"MMM"))</f>
        <v>JAN</v>
      </c>
    </row>
    <row r="1050" spans="1:20" x14ac:dyDescent="0.2">
      <c r="A1050" s="3">
        <v>44883</v>
      </c>
      <c r="B1050" s="1" t="s">
        <v>1534</v>
      </c>
      <c r="C1050" s="1" t="s">
        <v>2539</v>
      </c>
      <c r="D1050" s="1" t="s">
        <v>1531</v>
      </c>
      <c r="E1050" s="1" t="s">
        <v>94</v>
      </c>
      <c r="F1050" s="3">
        <v>44903</v>
      </c>
      <c r="G1050" s="1" t="s">
        <v>2540</v>
      </c>
      <c r="H1050" s="1">
        <v>1149</v>
      </c>
      <c r="I1050" s="4">
        <v>1980</v>
      </c>
      <c r="J1050" s="1" t="s">
        <v>224</v>
      </c>
      <c r="K1050" s="3">
        <v>44937</v>
      </c>
      <c r="L1050" s="1" t="s">
        <v>1338</v>
      </c>
      <c r="M1050" s="1" t="str">
        <f>TEXT(BRF_Boleto_Notas[[#This Row],[DATA ]],"AAAA")</f>
        <v>2022</v>
      </c>
      <c r="N1050" s="1" t="str">
        <f>UPPER(TEXT(BRF_Boleto_Notas[[#This Row],[DATA ]],"MMM"))</f>
        <v>NOV</v>
      </c>
      <c r="O1050" s="1" t="str">
        <f>TEXT(BRF_Boleto_Notas[[#This Row],[DATA VENCIMENTO]],"AAAA")</f>
        <v>2022</v>
      </c>
      <c r="P1050" s="1" t="str">
        <f>UPPER(TEXT(BRF_Boleto_Notas[[#This Row],[DATA VENCIMENTO]],"MMM"))</f>
        <v>DEZ</v>
      </c>
      <c r="Q1050" s="1" t="str">
        <f>IFERROR(INDEX(BRF_TIPO_SERV[DESCRIÇAO],MATCH(BRF_Boleto_Notas[[#This Row],[CAT]],BRF_TIPO_SERV[TIPOS DE SERV.],0)),"")</f>
        <v>FRETE EXTRAS</v>
      </c>
      <c r="R1050" s="1">
        <f>IFERROR(INDEX(BRF_MÊS_NOTA[NUN_MÊS],MATCH(BRF_Boleto_Notas[[#This Row],[MÊS_VENC]],BRF_MÊS_NOTA[MÊS],0)),"")</f>
        <v>12</v>
      </c>
      <c r="S1050" s="1" t="str">
        <f>IF(BRF_Boleto_Notas[[#This Row],[PAGO DIA]]="","",TEXT(BRF_Boleto_Notas[[#This Row],[PAGO DIA]],"AAAA"))</f>
        <v>2023</v>
      </c>
      <c r="T1050" s="1" t="str">
        <f>UPPER(TEXT(BRF_Boleto_Notas[[#This Row],[PAGO DIA]],"MMM"))</f>
        <v>JAN</v>
      </c>
    </row>
    <row r="1051" spans="1:20" x14ac:dyDescent="0.2">
      <c r="A1051" s="3">
        <v>44883</v>
      </c>
      <c r="B1051" s="1" t="s">
        <v>1534</v>
      </c>
      <c r="C1051" s="1" t="s">
        <v>2541</v>
      </c>
      <c r="D1051" s="1" t="s">
        <v>1531</v>
      </c>
      <c r="E1051" s="1" t="s">
        <v>94</v>
      </c>
      <c r="F1051" s="3">
        <v>44903</v>
      </c>
      <c r="G1051" s="1" t="s">
        <v>2542</v>
      </c>
      <c r="H1051" s="1">
        <v>1150</v>
      </c>
      <c r="I1051" s="4">
        <v>2200</v>
      </c>
      <c r="J1051" s="1" t="s">
        <v>224</v>
      </c>
      <c r="K1051" s="3">
        <v>44937</v>
      </c>
      <c r="L1051" s="1" t="s">
        <v>1338</v>
      </c>
      <c r="M1051" s="1" t="str">
        <f>TEXT(BRF_Boleto_Notas[[#This Row],[DATA ]],"AAAA")</f>
        <v>2022</v>
      </c>
      <c r="N1051" s="1" t="str">
        <f>UPPER(TEXT(BRF_Boleto_Notas[[#This Row],[DATA ]],"MMM"))</f>
        <v>NOV</v>
      </c>
      <c r="O1051" s="1" t="str">
        <f>TEXT(BRF_Boleto_Notas[[#This Row],[DATA VENCIMENTO]],"AAAA")</f>
        <v>2022</v>
      </c>
      <c r="P1051" s="1" t="str">
        <f>UPPER(TEXT(BRF_Boleto_Notas[[#This Row],[DATA VENCIMENTO]],"MMM"))</f>
        <v>DEZ</v>
      </c>
      <c r="Q1051" s="1" t="str">
        <f>IFERROR(INDEX(BRF_TIPO_SERV[DESCRIÇAO],MATCH(BRF_Boleto_Notas[[#This Row],[CAT]],BRF_TIPO_SERV[TIPOS DE SERV.],0)),"")</f>
        <v>FRETE EXTRAS</v>
      </c>
      <c r="R1051" s="1">
        <f>IFERROR(INDEX(BRF_MÊS_NOTA[NUN_MÊS],MATCH(BRF_Boleto_Notas[[#This Row],[MÊS_VENC]],BRF_MÊS_NOTA[MÊS],0)),"")</f>
        <v>12</v>
      </c>
      <c r="S1051" s="1" t="str">
        <f>IF(BRF_Boleto_Notas[[#This Row],[PAGO DIA]]="","",TEXT(BRF_Boleto_Notas[[#This Row],[PAGO DIA]],"AAAA"))</f>
        <v>2023</v>
      </c>
      <c r="T1051" s="1" t="str">
        <f>UPPER(TEXT(BRF_Boleto_Notas[[#This Row],[PAGO DIA]],"MMM"))</f>
        <v>JAN</v>
      </c>
    </row>
    <row r="1052" spans="1:20" x14ac:dyDescent="0.2">
      <c r="A1052" s="3">
        <v>44883</v>
      </c>
      <c r="B1052" s="1" t="s">
        <v>1534</v>
      </c>
      <c r="C1052" s="1" t="s">
        <v>2535</v>
      </c>
      <c r="D1052" s="1" t="s">
        <v>1531</v>
      </c>
      <c r="E1052" s="1" t="s">
        <v>94</v>
      </c>
      <c r="F1052" s="3">
        <v>44903</v>
      </c>
      <c r="G1052" s="1" t="s">
        <v>2543</v>
      </c>
      <c r="H1052" s="1">
        <v>1151</v>
      </c>
      <c r="I1052" s="4">
        <v>1760</v>
      </c>
      <c r="J1052" s="1" t="s">
        <v>224</v>
      </c>
      <c r="K1052" s="3">
        <v>44937</v>
      </c>
      <c r="L1052" s="1" t="s">
        <v>1338</v>
      </c>
      <c r="M1052" s="1" t="str">
        <f>TEXT(BRF_Boleto_Notas[[#This Row],[DATA ]],"AAAA")</f>
        <v>2022</v>
      </c>
      <c r="N1052" s="1" t="str">
        <f>UPPER(TEXT(BRF_Boleto_Notas[[#This Row],[DATA ]],"MMM"))</f>
        <v>NOV</v>
      </c>
      <c r="O1052" s="1" t="str">
        <f>TEXT(BRF_Boleto_Notas[[#This Row],[DATA VENCIMENTO]],"AAAA")</f>
        <v>2022</v>
      </c>
      <c r="P1052" s="1" t="str">
        <f>UPPER(TEXT(BRF_Boleto_Notas[[#This Row],[DATA VENCIMENTO]],"MMM"))</f>
        <v>DEZ</v>
      </c>
      <c r="Q1052" s="1" t="str">
        <f>IFERROR(INDEX(BRF_TIPO_SERV[DESCRIÇAO],MATCH(BRF_Boleto_Notas[[#This Row],[CAT]],BRF_TIPO_SERV[TIPOS DE SERV.],0)),"")</f>
        <v>FRETE EXTRAS</v>
      </c>
      <c r="R1052" s="1">
        <f>IFERROR(INDEX(BRF_MÊS_NOTA[NUN_MÊS],MATCH(BRF_Boleto_Notas[[#This Row],[MÊS_VENC]],BRF_MÊS_NOTA[MÊS],0)),"")</f>
        <v>12</v>
      </c>
      <c r="S1052" s="1" t="str">
        <f>IF(BRF_Boleto_Notas[[#This Row],[PAGO DIA]]="","",TEXT(BRF_Boleto_Notas[[#This Row],[PAGO DIA]],"AAAA"))</f>
        <v>2023</v>
      </c>
      <c r="T1052" s="1" t="str">
        <f>UPPER(TEXT(BRF_Boleto_Notas[[#This Row],[PAGO DIA]],"MMM"))</f>
        <v>JAN</v>
      </c>
    </row>
    <row r="1053" spans="1:20" x14ac:dyDescent="0.2">
      <c r="A1053" s="3">
        <v>44883</v>
      </c>
      <c r="B1053" s="1" t="s">
        <v>1534</v>
      </c>
      <c r="C1053" s="1" t="s">
        <v>1869</v>
      </c>
      <c r="D1053" s="1" t="s">
        <v>1531</v>
      </c>
      <c r="E1053" s="1" t="s">
        <v>85</v>
      </c>
      <c r="F1053" s="3">
        <v>44903</v>
      </c>
      <c r="G1053" s="1" t="s">
        <v>2544</v>
      </c>
      <c r="H1053" s="1">
        <v>1146</v>
      </c>
      <c r="I1053" s="4">
        <v>3500</v>
      </c>
      <c r="J1053" s="1" t="s">
        <v>224</v>
      </c>
      <c r="K1053" s="3">
        <v>44903</v>
      </c>
      <c r="L1053" s="1" t="s">
        <v>1338</v>
      </c>
      <c r="M1053" s="1" t="str">
        <f>TEXT(BRF_Boleto_Notas[[#This Row],[DATA ]],"AAAA")</f>
        <v>2022</v>
      </c>
      <c r="N1053" s="1" t="str">
        <f>UPPER(TEXT(BRF_Boleto_Notas[[#This Row],[DATA ]],"MMM"))</f>
        <v>NOV</v>
      </c>
      <c r="O1053" s="1" t="str">
        <f>TEXT(BRF_Boleto_Notas[[#This Row],[DATA VENCIMENTO]],"AAAA")</f>
        <v>2022</v>
      </c>
      <c r="P1053" s="1" t="str">
        <f>UPPER(TEXT(BRF_Boleto_Notas[[#This Row],[DATA VENCIMENTO]],"MMM"))</f>
        <v>DEZ</v>
      </c>
      <c r="Q1053" s="1" t="str">
        <f>IFERROR(INDEX(BRF_TIPO_SERV[DESCRIÇAO],MATCH(BRF_Boleto_Notas[[#This Row],[CAT]],BRF_TIPO_SERV[TIPOS DE SERV.],0)),"")</f>
        <v>FRETE EXTRAS</v>
      </c>
      <c r="R1053" s="1">
        <f>IFERROR(INDEX(BRF_MÊS_NOTA[NUN_MÊS],MATCH(BRF_Boleto_Notas[[#This Row],[MÊS_VENC]],BRF_MÊS_NOTA[MÊS],0)),"")</f>
        <v>12</v>
      </c>
      <c r="S1053" s="1" t="str">
        <f>IF(BRF_Boleto_Notas[[#This Row],[PAGO DIA]]="","",TEXT(BRF_Boleto_Notas[[#This Row],[PAGO DIA]],"AAAA"))</f>
        <v>2022</v>
      </c>
      <c r="T1053" s="1" t="str">
        <f>UPPER(TEXT(BRF_Boleto_Notas[[#This Row],[PAGO DIA]],"MMM"))</f>
        <v>DEZ</v>
      </c>
    </row>
    <row r="1054" spans="1:20" x14ac:dyDescent="0.2">
      <c r="A1054" s="3">
        <v>44883</v>
      </c>
      <c r="B1054" s="1" t="s">
        <v>1534</v>
      </c>
      <c r="C1054" s="1" t="s">
        <v>1696</v>
      </c>
      <c r="D1054" s="1" t="s">
        <v>1531</v>
      </c>
      <c r="E1054" s="1" t="s">
        <v>85</v>
      </c>
      <c r="F1054" s="3">
        <v>44903</v>
      </c>
      <c r="G1054" s="1" t="s">
        <v>2545</v>
      </c>
      <c r="H1054" s="1">
        <v>1154</v>
      </c>
      <c r="I1054" s="4">
        <v>400</v>
      </c>
      <c r="J1054" s="1" t="s">
        <v>224</v>
      </c>
      <c r="K1054" s="3">
        <v>44903</v>
      </c>
      <c r="L1054" s="1" t="s">
        <v>1338</v>
      </c>
      <c r="M1054" s="1" t="str">
        <f>TEXT(BRF_Boleto_Notas[[#This Row],[DATA ]],"AAAA")</f>
        <v>2022</v>
      </c>
      <c r="N1054" s="1" t="str">
        <f>UPPER(TEXT(BRF_Boleto_Notas[[#This Row],[DATA ]],"MMM"))</f>
        <v>NOV</v>
      </c>
      <c r="O1054" s="1" t="str">
        <f>TEXT(BRF_Boleto_Notas[[#This Row],[DATA VENCIMENTO]],"AAAA")</f>
        <v>2022</v>
      </c>
      <c r="P1054" s="1" t="str">
        <f>UPPER(TEXT(BRF_Boleto_Notas[[#This Row],[DATA VENCIMENTO]],"MMM"))</f>
        <v>DEZ</v>
      </c>
      <c r="Q1054" s="1" t="str">
        <f>IFERROR(INDEX(BRF_TIPO_SERV[DESCRIÇAO],MATCH(BRF_Boleto_Notas[[#This Row],[CAT]],BRF_TIPO_SERV[TIPOS DE SERV.],0)),"")</f>
        <v>FRETE EXTRAS</v>
      </c>
      <c r="R1054" s="1">
        <f>IFERROR(INDEX(BRF_MÊS_NOTA[NUN_MÊS],MATCH(BRF_Boleto_Notas[[#This Row],[MÊS_VENC]],BRF_MÊS_NOTA[MÊS],0)),"")</f>
        <v>12</v>
      </c>
      <c r="S1054" s="1" t="str">
        <f>IF(BRF_Boleto_Notas[[#This Row],[PAGO DIA]]="","",TEXT(BRF_Boleto_Notas[[#This Row],[PAGO DIA]],"AAAA"))</f>
        <v>2022</v>
      </c>
      <c r="T1054" s="1" t="str">
        <f>UPPER(TEXT(BRF_Boleto_Notas[[#This Row],[PAGO DIA]],"MMM"))</f>
        <v>DEZ</v>
      </c>
    </row>
    <row r="1055" spans="1:20" x14ac:dyDescent="0.2">
      <c r="A1055" s="3">
        <v>44883</v>
      </c>
      <c r="B1055" s="1" t="s">
        <v>1534</v>
      </c>
      <c r="C1055" s="1" t="s">
        <v>2546</v>
      </c>
      <c r="D1055" s="1" t="s">
        <v>1531</v>
      </c>
      <c r="E1055" s="1" t="s">
        <v>85</v>
      </c>
      <c r="F1055" s="3">
        <v>44903</v>
      </c>
      <c r="G1055" s="1" t="s">
        <v>2547</v>
      </c>
      <c r="H1055" s="1">
        <v>1155</v>
      </c>
      <c r="I1055" s="4">
        <v>220</v>
      </c>
      <c r="J1055" s="1" t="s">
        <v>224</v>
      </c>
      <c r="K1055" s="3">
        <v>44903</v>
      </c>
      <c r="L1055" s="1" t="s">
        <v>1338</v>
      </c>
      <c r="M1055" s="1" t="str">
        <f>TEXT(BRF_Boleto_Notas[[#This Row],[DATA ]],"AAAA")</f>
        <v>2022</v>
      </c>
      <c r="N1055" s="1" t="str">
        <f>UPPER(TEXT(BRF_Boleto_Notas[[#This Row],[DATA ]],"MMM"))</f>
        <v>NOV</v>
      </c>
      <c r="O1055" s="1" t="str">
        <f>TEXT(BRF_Boleto_Notas[[#This Row],[DATA VENCIMENTO]],"AAAA")</f>
        <v>2022</v>
      </c>
      <c r="P1055" s="1" t="str">
        <f>UPPER(TEXT(BRF_Boleto_Notas[[#This Row],[DATA VENCIMENTO]],"MMM"))</f>
        <v>DEZ</v>
      </c>
      <c r="Q1055" s="1" t="str">
        <f>IFERROR(INDEX(BRF_TIPO_SERV[DESCRIÇAO],MATCH(BRF_Boleto_Notas[[#This Row],[CAT]],BRF_TIPO_SERV[TIPOS DE SERV.],0)),"")</f>
        <v>FRETE EXTRAS</v>
      </c>
      <c r="R1055" s="1">
        <f>IFERROR(INDEX(BRF_MÊS_NOTA[NUN_MÊS],MATCH(BRF_Boleto_Notas[[#This Row],[MÊS_VENC]],BRF_MÊS_NOTA[MÊS],0)),"")</f>
        <v>12</v>
      </c>
      <c r="S1055" s="1" t="str">
        <f>IF(BRF_Boleto_Notas[[#This Row],[PAGO DIA]]="","",TEXT(BRF_Boleto_Notas[[#This Row],[PAGO DIA]],"AAAA"))</f>
        <v>2022</v>
      </c>
      <c r="T1055" s="1" t="str">
        <f>UPPER(TEXT(BRF_Boleto_Notas[[#This Row],[PAGO DIA]],"MMM"))</f>
        <v>DEZ</v>
      </c>
    </row>
    <row r="1056" spans="1:20" x14ac:dyDescent="0.2">
      <c r="A1056" s="3">
        <v>44884</v>
      </c>
      <c r="B1056" s="1" t="s">
        <v>1534</v>
      </c>
      <c r="C1056" s="1" t="s">
        <v>1680</v>
      </c>
      <c r="D1056" s="1" t="s">
        <v>1531</v>
      </c>
      <c r="E1056" s="1" t="s">
        <v>85</v>
      </c>
      <c r="F1056" s="3">
        <v>44907</v>
      </c>
      <c r="G1056" s="1" t="s">
        <v>2548</v>
      </c>
      <c r="H1056" s="1">
        <v>1156</v>
      </c>
      <c r="I1056" s="4">
        <v>1100</v>
      </c>
      <c r="J1056" s="1" t="s">
        <v>224</v>
      </c>
      <c r="K1056" s="3">
        <v>44907</v>
      </c>
      <c r="L1056" s="1" t="s">
        <v>1338</v>
      </c>
      <c r="M1056" s="1" t="str">
        <f>TEXT(BRF_Boleto_Notas[[#This Row],[DATA ]],"AAAA")</f>
        <v>2022</v>
      </c>
      <c r="N1056" s="1" t="str">
        <f>UPPER(TEXT(BRF_Boleto_Notas[[#This Row],[DATA ]],"MMM"))</f>
        <v>NOV</v>
      </c>
      <c r="O1056" s="1" t="str">
        <f>TEXT(BRF_Boleto_Notas[[#This Row],[DATA VENCIMENTO]],"AAAA")</f>
        <v>2022</v>
      </c>
      <c r="P1056" s="1" t="str">
        <f>UPPER(TEXT(BRF_Boleto_Notas[[#This Row],[DATA VENCIMENTO]],"MMM"))</f>
        <v>DEZ</v>
      </c>
      <c r="Q1056" s="1" t="str">
        <f>IFERROR(INDEX(BRF_TIPO_SERV[DESCRIÇAO],MATCH(BRF_Boleto_Notas[[#This Row],[CAT]],BRF_TIPO_SERV[TIPOS DE SERV.],0)),"")</f>
        <v>FRETE EXTRAS</v>
      </c>
      <c r="R1056" s="1">
        <f>IFERROR(INDEX(BRF_MÊS_NOTA[NUN_MÊS],MATCH(BRF_Boleto_Notas[[#This Row],[MÊS_VENC]],BRF_MÊS_NOTA[MÊS],0)),"")</f>
        <v>12</v>
      </c>
      <c r="S1056" s="1" t="str">
        <f>IF(BRF_Boleto_Notas[[#This Row],[PAGO DIA]]="","",TEXT(BRF_Boleto_Notas[[#This Row],[PAGO DIA]],"AAAA"))</f>
        <v>2022</v>
      </c>
      <c r="T1056" s="1" t="str">
        <f>UPPER(TEXT(BRF_Boleto_Notas[[#This Row],[PAGO DIA]],"MMM"))</f>
        <v>DEZ</v>
      </c>
    </row>
    <row r="1057" spans="1:20" x14ac:dyDescent="0.2">
      <c r="A1057" s="3">
        <v>44884</v>
      </c>
      <c r="B1057" s="1" t="s">
        <v>1534</v>
      </c>
      <c r="C1057" s="1" t="s">
        <v>1696</v>
      </c>
      <c r="D1057" s="1" t="s">
        <v>1531</v>
      </c>
      <c r="E1057" s="1" t="s">
        <v>85</v>
      </c>
      <c r="F1057" s="3">
        <v>44907</v>
      </c>
      <c r="G1057" s="1" t="s">
        <v>2549</v>
      </c>
      <c r="H1057" s="1">
        <v>1157</v>
      </c>
      <c r="I1057" s="4">
        <v>400</v>
      </c>
      <c r="J1057" s="1" t="s">
        <v>224</v>
      </c>
      <c r="K1057" s="3">
        <v>44907</v>
      </c>
      <c r="L1057" s="1" t="s">
        <v>1338</v>
      </c>
      <c r="M1057" s="1" t="str">
        <f>TEXT(BRF_Boleto_Notas[[#This Row],[DATA ]],"AAAA")</f>
        <v>2022</v>
      </c>
      <c r="N1057" s="1" t="str">
        <f>UPPER(TEXT(BRF_Boleto_Notas[[#This Row],[DATA ]],"MMM"))</f>
        <v>NOV</v>
      </c>
      <c r="O1057" s="1" t="str">
        <f>TEXT(BRF_Boleto_Notas[[#This Row],[DATA VENCIMENTO]],"AAAA")</f>
        <v>2022</v>
      </c>
      <c r="P1057" s="1" t="str">
        <f>UPPER(TEXT(BRF_Boleto_Notas[[#This Row],[DATA VENCIMENTO]],"MMM"))</f>
        <v>DEZ</v>
      </c>
      <c r="Q1057" s="1" t="str">
        <f>IFERROR(INDEX(BRF_TIPO_SERV[DESCRIÇAO],MATCH(BRF_Boleto_Notas[[#This Row],[CAT]],BRF_TIPO_SERV[TIPOS DE SERV.],0)),"")</f>
        <v>FRETE EXTRAS</v>
      </c>
      <c r="R1057" s="1">
        <f>IFERROR(INDEX(BRF_MÊS_NOTA[NUN_MÊS],MATCH(BRF_Boleto_Notas[[#This Row],[MÊS_VENC]],BRF_MÊS_NOTA[MÊS],0)),"")</f>
        <v>12</v>
      </c>
      <c r="S1057" s="1" t="str">
        <f>IF(BRF_Boleto_Notas[[#This Row],[PAGO DIA]]="","",TEXT(BRF_Boleto_Notas[[#This Row],[PAGO DIA]],"AAAA"))</f>
        <v>2022</v>
      </c>
      <c r="T1057" s="1" t="str">
        <f>UPPER(TEXT(BRF_Boleto_Notas[[#This Row],[PAGO DIA]],"MMM"))</f>
        <v>DEZ</v>
      </c>
    </row>
    <row r="1058" spans="1:20" x14ac:dyDescent="0.2">
      <c r="A1058" s="3">
        <v>44886</v>
      </c>
      <c r="B1058" s="1" t="s">
        <v>1534</v>
      </c>
      <c r="C1058" s="1" t="s">
        <v>1706</v>
      </c>
      <c r="D1058" s="1" t="s">
        <v>1531</v>
      </c>
      <c r="E1058" s="1" t="s">
        <v>85</v>
      </c>
      <c r="F1058" s="3">
        <v>44907</v>
      </c>
      <c r="G1058" s="1" t="s">
        <v>2550</v>
      </c>
      <c r="H1058" s="1">
        <v>1158</v>
      </c>
      <c r="I1058" s="4">
        <v>500</v>
      </c>
      <c r="J1058" s="1" t="s">
        <v>224</v>
      </c>
      <c r="K1058" s="3">
        <v>44907</v>
      </c>
      <c r="L1058" s="1" t="s">
        <v>1338</v>
      </c>
      <c r="M1058" s="1" t="str">
        <f>TEXT(BRF_Boleto_Notas[[#This Row],[DATA ]],"AAAA")</f>
        <v>2022</v>
      </c>
      <c r="N1058" s="1" t="str">
        <f>UPPER(TEXT(BRF_Boleto_Notas[[#This Row],[DATA ]],"MMM"))</f>
        <v>NOV</v>
      </c>
      <c r="O1058" s="1" t="str">
        <f>TEXT(BRF_Boleto_Notas[[#This Row],[DATA VENCIMENTO]],"AAAA")</f>
        <v>2022</v>
      </c>
      <c r="P1058" s="1" t="str">
        <f>UPPER(TEXT(BRF_Boleto_Notas[[#This Row],[DATA VENCIMENTO]],"MMM"))</f>
        <v>DEZ</v>
      </c>
      <c r="Q1058" s="1" t="str">
        <f>IFERROR(INDEX(BRF_TIPO_SERV[DESCRIÇAO],MATCH(BRF_Boleto_Notas[[#This Row],[CAT]],BRF_TIPO_SERV[TIPOS DE SERV.],0)),"")</f>
        <v>FRETE EXTRAS</v>
      </c>
      <c r="R1058" s="1">
        <f>IFERROR(INDEX(BRF_MÊS_NOTA[NUN_MÊS],MATCH(BRF_Boleto_Notas[[#This Row],[MÊS_VENC]],BRF_MÊS_NOTA[MÊS],0)),"")</f>
        <v>12</v>
      </c>
      <c r="S1058" s="1" t="str">
        <f>IF(BRF_Boleto_Notas[[#This Row],[PAGO DIA]]="","",TEXT(BRF_Boleto_Notas[[#This Row],[PAGO DIA]],"AAAA"))</f>
        <v>2022</v>
      </c>
      <c r="T1058" s="1" t="str">
        <f>UPPER(TEXT(BRF_Boleto_Notas[[#This Row],[PAGO DIA]],"MMM"))</f>
        <v>DEZ</v>
      </c>
    </row>
    <row r="1059" spans="1:20" x14ac:dyDescent="0.2">
      <c r="A1059" s="3">
        <v>44888</v>
      </c>
      <c r="B1059" s="1" t="s">
        <v>2401</v>
      </c>
      <c r="C1059" s="1" t="s">
        <v>2551</v>
      </c>
      <c r="D1059" s="1" t="s">
        <v>1531</v>
      </c>
      <c r="E1059" s="1" t="s">
        <v>85</v>
      </c>
      <c r="F1059" s="3">
        <v>44908</v>
      </c>
      <c r="G1059" s="1" t="s">
        <v>2552</v>
      </c>
      <c r="H1059" s="1">
        <v>1159</v>
      </c>
      <c r="I1059" s="4">
        <v>3150</v>
      </c>
      <c r="J1059" s="1" t="s">
        <v>224</v>
      </c>
      <c r="K1059" s="3">
        <v>44908</v>
      </c>
      <c r="L1059" s="1" t="s">
        <v>1338</v>
      </c>
      <c r="M1059" s="1" t="str">
        <f>TEXT(BRF_Boleto_Notas[[#This Row],[DATA ]],"AAAA")</f>
        <v>2022</v>
      </c>
      <c r="N1059" s="1" t="str">
        <f>UPPER(TEXT(BRF_Boleto_Notas[[#This Row],[DATA ]],"MMM"))</f>
        <v>NOV</v>
      </c>
      <c r="O1059" s="1" t="str">
        <f>TEXT(BRF_Boleto_Notas[[#This Row],[DATA VENCIMENTO]],"AAAA")</f>
        <v>2022</v>
      </c>
      <c r="P1059" s="1" t="str">
        <f>UPPER(TEXT(BRF_Boleto_Notas[[#This Row],[DATA VENCIMENTO]],"MMM"))</f>
        <v>DEZ</v>
      </c>
      <c r="Q1059" s="1" t="str">
        <f>IFERROR(INDEX(BRF_TIPO_SERV[DESCRIÇAO],MATCH(BRF_Boleto_Notas[[#This Row],[CAT]],BRF_TIPO_SERV[TIPOS DE SERV.],0)),"")</f>
        <v>ARMAZENAMENTO</v>
      </c>
      <c r="R1059" s="1">
        <f>IFERROR(INDEX(BRF_MÊS_NOTA[NUN_MÊS],MATCH(BRF_Boleto_Notas[[#This Row],[MÊS_VENC]],BRF_MÊS_NOTA[MÊS],0)),"")</f>
        <v>12</v>
      </c>
      <c r="S1059" s="1" t="str">
        <f>IF(BRF_Boleto_Notas[[#This Row],[PAGO DIA]]="","",TEXT(BRF_Boleto_Notas[[#This Row],[PAGO DIA]],"AAAA"))</f>
        <v>2022</v>
      </c>
      <c r="T1059" s="1" t="str">
        <f>UPPER(TEXT(BRF_Boleto_Notas[[#This Row],[PAGO DIA]],"MMM"))</f>
        <v>DEZ</v>
      </c>
    </row>
    <row r="1060" spans="1:20" x14ac:dyDescent="0.2">
      <c r="A1060" s="3">
        <v>44889</v>
      </c>
      <c r="B1060" s="1" t="s">
        <v>1534</v>
      </c>
      <c r="C1060" s="1" t="s">
        <v>2537</v>
      </c>
      <c r="D1060" s="1" t="s">
        <v>1531</v>
      </c>
      <c r="E1060" s="1" t="s">
        <v>94</v>
      </c>
      <c r="F1060" s="3">
        <v>44910</v>
      </c>
      <c r="G1060" s="1" t="s">
        <v>2553</v>
      </c>
      <c r="H1060" s="1">
        <v>1161</v>
      </c>
      <c r="I1060" s="4">
        <v>1320</v>
      </c>
      <c r="J1060" s="1" t="s">
        <v>224</v>
      </c>
      <c r="K1060" s="3">
        <v>44937</v>
      </c>
      <c r="L1060" s="1" t="s">
        <v>1338</v>
      </c>
      <c r="M1060" s="1" t="str">
        <f>TEXT(BRF_Boleto_Notas[[#This Row],[DATA ]],"AAAA")</f>
        <v>2022</v>
      </c>
      <c r="N1060" s="1" t="str">
        <f>UPPER(TEXT(BRF_Boleto_Notas[[#This Row],[DATA ]],"MMM"))</f>
        <v>NOV</v>
      </c>
      <c r="O1060" s="1" t="str">
        <f>TEXT(BRF_Boleto_Notas[[#This Row],[DATA VENCIMENTO]],"AAAA")</f>
        <v>2022</v>
      </c>
      <c r="P1060" s="1" t="str">
        <f>UPPER(TEXT(BRF_Boleto_Notas[[#This Row],[DATA VENCIMENTO]],"MMM"))</f>
        <v>DEZ</v>
      </c>
      <c r="Q1060" s="1" t="str">
        <f>IFERROR(INDEX(BRF_TIPO_SERV[DESCRIÇAO],MATCH(BRF_Boleto_Notas[[#This Row],[CAT]],BRF_TIPO_SERV[TIPOS DE SERV.],0)),"")</f>
        <v>FRETE EXTRAS</v>
      </c>
      <c r="R1060" s="1">
        <f>IFERROR(INDEX(BRF_MÊS_NOTA[NUN_MÊS],MATCH(BRF_Boleto_Notas[[#This Row],[MÊS_VENC]],BRF_MÊS_NOTA[MÊS],0)),"")</f>
        <v>12</v>
      </c>
      <c r="S1060" s="1" t="str">
        <f>IF(BRF_Boleto_Notas[[#This Row],[PAGO DIA]]="","",TEXT(BRF_Boleto_Notas[[#This Row],[PAGO DIA]],"AAAA"))</f>
        <v>2023</v>
      </c>
      <c r="T1060" s="1" t="str">
        <f>UPPER(TEXT(BRF_Boleto_Notas[[#This Row],[PAGO DIA]],"MMM"))</f>
        <v>JAN</v>
      </c>
    </row>
    <row r="1061" spans="1:20" x14ac:dyDescent="0.2">
      <c r="A1061" s="3">
        <v>44889</v>
      </c>
      <c r="B1061" s="1" t="s">
        <v>1534</v>
      </c>
      <c r="C1061" s="1" t="s">
        <v>2537</v>
      </c>
      <c r="D1061" s="1" t="s">
        <v>1531</v>
      </c>
      <c r="E1061" s="1" t="s">
        <v>94</v>
      </c>
      <c r="F1061" s="3">
        <v>44910</v>
      </c>
      <c r="G1061" s="1" t="s">
        <v>2554</v>
      </c>
      <c r="H1061" s="1">
        <v>1162</v>
      </c>
      <c r="I1061" s="4">
        <v>1320</v>
      </c>
      <c r="J1061" s="1" t="s">
        <v>224</v>
      </c>
      <c r="K1061" s="3">
        <v>44937</v>
      </c>
      <c r="L1061" s="1" t="s">
        <v>1338</v>
      </c>
      <c r="M1061" s="1" t="str">
        <f>TEXT(BRF_Boleto_Notas[[#This Row],[DATA ]],"AAAA")</f>
        <v>2022</v>
      </c>
      <c r="N1061" s="1" t="str">
        <f>UPPER(TEXT(BRF_Boleto_Notas[[#This Row],[DATA ]],"MMM"))</f>
        <v>NOV</v>
      </c>
      <c r="O1061" s="1" t="str">
        <f>TEXT(BRF_Boleto_Notas[[#This Row],[DATA VENCIMENTO]],"AAAA")</f>
        <v>2022</v>
      </c>
      <c r="P1061" s="1" t="str">
        <f>UPPER(TEXT(BRF_Boleto_Notas[[#This Row],[DATA VENCIMENTO]],"MMM"))</f>
        <v>DEZ</v>
      </c>
      <c r="Q1061" s="1" t="str">
        <f>IFERROR(INDEX(BRF_TIPO_SERV[DESCRIÇAO],MATCH(BRF_Boleto_Notas[[#This Row],[CAT]],BRF_TIPO_SERV[TIPOS DE SERV.],0)),"")</f>
        <v>FRETE EXTRAS</v>
      </c>
      <c r="R1061" s="1">
        <f>IFERROR(INDEX(BRF_MÊS_NOTA[NUN_MÊS],MATCH(BRF_Boleto_Notas[[#This Row],[MÊS_VENC]],BRF_MÊS_NOTA[MÊS],0)),"")</f>
        <v>12</v>
      </c>
      <c r="S1061" s="1" t="str">
        <f>IF(BRF_Boleto_Notas[[#This Row],[PAGO DIA]]="","",TEXT(BRF_Boleto_Notas[[#This Row],[PAGO DIA]],"AAAA"))</f>
        <v>2023</v>
      </c>
      <c r="T1061" s="1" t="str">
        <f>UPPER(TEXT(BRF_Boleto_Notas[[#This Row],[PAGO DIA]],"MMM"))</f>
        <v>JAN</v>
      </c>
    </row>
    <row r="1062" spans="1:20" x14ac:dyDescent="0.2">
      <c r="A1062" s="3">
        <v>44889</v>
      </c>
      <c r="B1062" s="1" t="s">
        <v>1534</v>
      </c>
      <c r="C1062" s="1" t="s">
        <v>2537</v>
      </c>
      <c r="D1062" s="1" t="s">
        <v>1531</v>
      </c>
      <c r="E1062" s="1" t="s">
        <v>94</v>
      </c>
      <c r="F1062" s="3">
        <v>44910</v>
      </c>
      <c r="G1062" s="1" t="s">
        <v>2555</v>
      </c>
      <c r="H1062" s="1">
        <v>1163</v>
      </c>
      <c r="I1062" s="4">
        <v>1320</v>
      </c>
      <c r="J1062" s="1" t="s">
        <v>224</v>
      </c>
      <c r="K1062" s="3">
        <v>44937</v>
      </c>
      <c r="L1062" s="1" t="s">
        <v>1338</v>
      </c>
      <c r="M1062" s="1" t="str">
        <f>TEXT(BRF_Boleto_Notas[[#This Row],[DATA ]],"AAAA")</f>
        <v>2022</v>
      </c>
      <c r="N1062" s="1" t="str">
        <f>UPPER(TEXT(BRF_Boleto_Notas[[#This Row],[DATA ]],"MMM"))</f>
        <v>NOV</v>
      </c>
      <c r="O1062" s="1" t="str">
        <f>TEXT(BRF_Boleto_Notas[[#This Row],[DATA VENCIMENTO]],"AAAA")</f>
        <v>2022</v>
      </c>
      <c r="P1062" s="1" t="str">
        <f>UPPER(TEXT(BRF_Boleto_Notas[[#This Row],[DATA VENCIMENTO]],"MMM"))</f>
        <v>DEZ</v>
      </c>
      <c r="Q1062" s="1" t="str">
        <f>IFERROR(INDEX(BRF_TIPO_SERV[DESCRIÇAO],MATCH(BRF_Boleto_Notas[[#This Row],[CAT]],BRF_TIPO_SERV[TIPOS DE SERV.],0)),"")</f>
        <v>FRETE EXTRAS</v>
      </c>
      <c r="R1062" s="1">
        <f>IFERROR(INDEX(BRF_MÊS_NOTA[NUN_MÊS],MATCH(BRF_Boleto_Notas[[#This Row],[MÊS_VENC]],BRF_MÊS_NOTA[MÊS],0)),"")</f>
        <v>12</v>
      </c>
      <c r="S1062" s="1" t="str">
        <f>IF(BRF_Boleto_Notas[[#This Row],[PAGO DIA]]="","",TEXT(BRF_Boleto_Notas[[#This Row],[PAGO DIA]],"AAAA"))</f>
        <v>2023</v>
      </c>
      <c r="T1062" s="1" t="str">
        <f>UPPER(TEXT(BRF_Boleto_Notas[[#This Row],[PAGO DIA]],"MMM"))</f>
        <v>JAN</v>
      </c>
    </row>
    <row r="1063" spans="1:20" x14ac:dyDescent="0.2">
      <c r="A1063" s="3">
        <v>44889</v>
      </c>
      <c r="B1063" s="1" t="s">
        <v>1534</v>
      </c>
      <c r="C1063" s="1" t="s">
        <v>2556</v>
      </c>
      <c r="D1063" s="1" t="s">
        <v>1531</v>
      </c>
      <c r="E1063" s="1" t="s">
        <v>94</v>
      </c>
      <c r="F1063" s="3">
        <v>44910</v>
      </c>
      <c r="G1063" s="1" t="s">
        <v>2557</v>
      </c>
      <c r="H1063" s="1">
        <v>1164</v>
      </c>
      <c r="I1063" s="4">
        <v>1540</v>
      </c>
      <c r="J1063" s="1" t="s">
        <v>224</v>
      </c>
      <c r="K1063" s="3">
        <v>44937</v>
      </c>
      <c r="L1063" s="1" t="s">
        <v>1338</v>
      </c>
      <c r="M1063" s="1" t="str">
        <f>TEXT(BRF_Boleto_Notas[[#This Row],[DATA ]],"AAAA")</f>
        <v>2022</v>
      </c>
      <c r="N1063" s="1" t="str">
        <f>UPPER(TEXT(BRF_Boleto_Notas[[#This Row],[DATA ]],"MMM"))</f>
        <v>NOV</v>
      </c>
      <c r="O1063" s="1" t="str">
        <f>TEXT(BRF_Boleto_Notas[[#This Row],[DATA VENCIMENTO]],"AAAA")</f>
        <v>2022</v>
      </c>
      <c r="P1063" s="1" t="str">
        <f>UPPER(TEXT(BRF_Boleto_Notas[[#This Row],[DATA VENCIMENTO]],"MMM"))</f>
        <v>DEZ</v>
      </c>
      <c r="Q1063" s="1" t="str">
        <f>IFERROR(INDEX(BRF_TIPO_SERV[DESCRIÇAO],MATCH(BRF_Boleto_Notas[[#This Row],[CAT]],BRF_TIPO_SERV[TIPOS DE SERV.],0)),"")</f>
        <v>FRETE EXTRAS</v>
      </c>
      <c r="R1063" s="1">
        <f>IFERROR(INDEX(BRF_MÊS_NOTA[NUN_MÊS],MATCH(BRF_Boleto_Notas[[#This Row],[MÊS_VENC]],BRF_MÊS_NOTA[MÊS],0)),"")</f>
        <v>12</v>
      </c>
      <c r="S1063" s="1" t="str">
        <f>IF(BRF_Boleto_Notas[[#This Row],[PAGO DIA]]="","",TEXT(BRF_Boleto_Notas[[#This Row],[PAGO DIA]],"AAAA"))</f>
        <v>2023</v>
      </c>
      <c r="T1063" s="1" t="str">
        <f>UPPER(TEXT(BRF_Boleto_Notas[[#This Row],[PAGO DIA]],"MMM"))</f>
        <v>JAN</v>
      </c>
    </row>
    <row r="1064" spans="1:20" x14ac:dyDescent="0.2">
      <c r="A1064" s="3">
        <v>44889</v>
      </c>
      <c r="B1064" s="1" t="s">
        <v>1534</v>
      </c>
      <c r="C1064" s="1" t="s">
        <v>2556</v>
      </c>
      <c r="D1064" s="1" t="s">
        <v>1531</v>
      </c>
      <c r="E1064" s="1" t="s">
        <v>94</v>
      </c>
      <c r="F1064" s="3">
        <v>44910</v>
      </c>
      <c r="G1064" s="1" t="s">
        <v>2558</v>
      </c>
      <c r="H1064" s="1">
        <v>1165</v>
      </c>
      <c r="I1064" s="4">
        <v>1540</v>
      </c>
      <c r="J1064" s="1" t="s">
        <v>224</v>
      </c>
      <c r="K1064" s="3">
        <v>44937</v>
      </c>
      <c r="L1064" s="1" t="s">
        <v>1338</v>
      </c>
      <c r="M1064" s="1" t="str">
        <f>TEXT(BRF_Boleto_Notas[[#This Row],[DATA ]],"AAAA")</f>
        <v>2022</v>
      </c>
      <c r="N1064" s="1" t="str">
        <f>UPPER(TEXT(BRF_Boleto_Notas[[#This Row],[DATA ]],"MMM"))</f>
        <v>NOV</v>
      </c>
      <c r="O1064" s="1" t="str">
        <f>TEXT(BRF_Boleto_Notas[[#This Row],[DATA VENCIMENTO]],"AAAA")</f>
        <v>2022</v>
      </c>
      <c r="P1064" s="1" t="str">
        <f>UPPER(TEXT(BRF_Boleto_Notas[[#This Row],[DATA VENCIMENTO]],"MMM"))</f>
        <v>DEZ</v>
      </c>
      <c r="Q1064" s="1" t="str">
        <f>IFERROR(INDEX(BRF_TIPO_SERV[DESCRIÇAO],MATCH(BRF_Boleto_Notas[[#This Row],[CAT]],BRF_TIPO_SERV[TIPOS DE SERV.],0)),"")</f>
        <v>FRETE EXTRAS</v>
      </c>
      <c r="R1064" s="1">
        <f>IFERROR(INDEX(BRF_MÊS_NOTA[NUN_MÊS],MATCH(BRF_Boleto_Notas[[#This Row],[MÊS_VENC]],BRF_MÊS_NOTA[MÊS],0)),"")</f>
        <v>12</v>
      </c>
      <c r="S1064" s="1" t="str">
        <f>IF(BRF_Boleto_Notas[[#This Row],[PAGO DIA]]="","",TEXT(BRF_Boleto_Notas[[#This Row],[PAGO DIA]],"AAAA"))</f>
        <v>2023</v>
      </c>
      <c r="T1064" s="1" t="str">
        <f>UPPER(TEXT(BRF_Boleto_Notas[[#This Row],[PAGO DIA]],"MMM"))</f>
        <v>JAN</v>
      </c>
    </row>
    <row r="1065" spans="1:20" x14ac:dyDescent="0.2">
      <c r="A1065" s="3">
        <v>44889</v>
      </c>
      <c r="B1065" s="1" t="s">
        <v>1534</v>
      </c>
      <c r="C1065" s="1" t="s">
        <v>2559</v>
      </c>
      <c r="D1065" s="1" t="s">
        <v>1531</v>
      </c>
      <c r="E1065" s="1" t="s">
        <v>85</v>
      </c>
      <c r="F1065" s="3">
        <v>44910</v>
      </c>
      <c r="G1065" s="1" t="s">
        <v>2560</v>
      </c>
      <c r="H1065" s="1">
        <v>1160</v>
      </c>
      <c r="I1065" s="4">
        <v>500</v>
      </c>
      <c r="J1065" s="1" t="s">
        <v>224</v>
      </c>
      <c r="K1065" s="3">
        <v>44910</v>
      </c>
      <c r="L1065" s="1" t="s">
        <v>1338</v>
      </c>
      <c r="M1065" s="1" t="str">
        <f>TEXT(BRF_Boleto_Notas[[#This Row],[DATA ]],"AAAA")</f>
        <v>2022</v>
      </c>
      <c r="N1065" s="1" t="str">
        <f>UPPER(TEXT(BRF_Boleto_Notas[[#This Row],[DATA ]],"MMM"))</f>
        <v>NOV</v>
      </c>
      <c r="O1065" s="1" t="str">
        <f>TEXT(BRF_Boleto_Notas[[#This Row],[DATA VENCIMENTO]],"AAAA")</f>
        <v>2022</v>
      </c>
      <c r="P1065" s="1" t="str">
        <f>UPPER(TEXT(BRF_Boleto_Notas[[#This Row],[DATA VENCIMENTO]],"MMM"))</f>
        <v>DEZ</v>
      </c>
      <c r="Q1065" s="1" t="str">
        <f>IFERROR(INDEX(BRF_TIPO_SERV[DESCRIÇAO],MATCH(BRF_Boleto_Notas[[#This Row],[CAT]],BRF_TIPO_SERV[TIPOS DE SERV.],0)),"")</f>
        <v>FRETE EXTRAS</v>
      </c>
      <c r="R1065" s="1">
        <f>IFERROR(INDEX(BRF_MÊS_NOTA[NUN_MÊS],MATCH(BRF_Boleto_Notas[[#This Row],[MÊS_VENC]],BRF_MÊS_NOTA[MÊS],0)),"")</f>
        <v>12</v>
      </c>
      <c r="S1065" s="1" t="str">
        <f>IF(BRF_Boleto_Notas[[#This Row],[PAGO DIA]]="","",TEXT(BRF_Boleto_Notas[[#This Row],[PAGO DIA]],"AAAA"))</f>
        <v>2022</v>
      </c>
      <c r="T1065" s="1" t="str">
        <f>UPPER(TEXT(BRF_Boleto_Notas[[#This Row],[PAGO DIA]],"MMM"))</f>
        <v>DEZ</v>
      </c>
    </row>
    <row r="1066" spans="1:20" x14ac:dyDescent="0.2">
      <c r="A1066" s="3">
        <v>44893</v>
      </c>
      <c r="B1066" s="1" t="s">
        <v>2401</v>
      </c>
      <c r="C1066" s="1" t="s">
        <v>2561</v>
      </c>
      <c r="D1066" s="1" t="s">
        <v>1531</v>
      </c>
      <c r="E1066" s="1" t="s">
        <v>85</v>
      </c>
      <c r="F1066" s="3">
        <v>44914</v>
      </c>
      <c r="G1066" s="1" t="s">
        <v>2562</v>
      </c>
      <c r="H1066" s="1">
        <v>1166</v>
      </c>
      <c r="I1066" s="4">
        <v>4900</v>
      </c>
      <c r="J1066" s="1" t="s">
        <v>224</v>
      </c>
      <c r="K1066" s="3">
        <v>44914</v>
      </c>
      <c r="L1066" s="1" t="s">
        <v>1338</v>
      </c>
      <c r="M1066" s="1" t="str">
        <f>TEXT(BRF_Boleto_Notas[[#This Row],[DATA ]],"AAAA")</f>
        <v>2022</v>
      </c>
      <c r="N1066" s="1" t="str">
        <f>UPPER(TEXT(BRF_Boleto_Notas[[#This Row],[DATA ]],"MMM"))</f>
        <v>NOV</v>
      </c>
      <c r="O1066" s="1" t="str">
        <f>TEXT(BRF_Boleto_Notas[[#This Row],[DATA VENCIMENTO]],"AAAA")</f>
        <v>2022</v>
      </c>
      <c r="P1066" s="1" t="str">
        <f>UPPER(TEXT(BRF_Boleto_Notas[[#This Row],[DATA VENCIMENTO]],"MMM"))</f>
        <v>DEZ</v>
      </c>
      <c r="Q1066" s="1" t="str">
        <f>IFERROR(INDEX(BRF_TIPO_SERV[DESCRIÇAO],MATCH(BRF_Boleto_Notas[[#This Row],[CAT]],BRF_TIPO_SERV[TIPOS DE SERV.],0)),"")</f>
        <v>ARMAZENAMENTO</v>
      </c>
      <c r="R1066" s="1">
        <f>IFERROR(INDEX(BRF_MÊS_NOTA[NUN_MÊS],MATCH(BRF_Boleto_Notas[[#This Row],[MÊS_VENC]],BRF_MÊS_NOTA[MÊS],0)),"")</f>
        <v>12</v>
      </c>
      <c r="S1066" s="1" t="str">
        <f>IF(BRF_Boleto_Notas[[#This Row],[PAGO DIA]]="","",TEXT(BRF_Boleto_Notas[[#This Row],[PAGO DIA]],"AAAA"))</f>
        <v>2022</v>
      </c>
      <c r="T1066" s="1" t="str">
        <f>UPPER(TEXT(BRF_Boleto_Notas[[#This Row],[PAGO DIA]],"MMM"))</f>
        <v>DEZ</v>
      </c>
    </row>
    <row r="1067" spans="1:20" x14ac:dyDescent="0.2">
      <c r="A1067" s="3">
        <v>44893</v>
      </c>
      <c r="B1067" s="1" t="s">
        <v>1534</v>
      </c>
      <c r="C1067" s="1" t="s">
        <v>2563</v>
      </c>
      <c r="D1067" s="1" t="s">
        <v>1531</v>
      </c>
      <c r="E1067" s="1" t="s">
        <v>85</v>
      </c>
      <c r="F1067" s="3">
        <v>44914</v>
      </c>
      <c r="G1067" s="1" t="s">
        <v>2564</v>
      </c>
      <c r="H1067" s="1">
        <v>1167</v>
      </c>
      <c r="I1067" s="4">
        <v>1100</v>
      </c>
      <c r="J1067" s="1" t="s">
        <v>224</v>
      </c>
      <c r="K1067" s="3">
        <v>44914</v>
      </c>
      <c r="L1067" s="1" t="s">
        <v>1338</v>
      </c>
      <c r="M1067" s="1" t="str">
        <f>TEXT(BRF_Boleto_Notas[[#This Row],[DATA ]],"AAAA")</f>
        <v>2022</v>
      </c>
      <c r="N1067" s="1" t="str">
        <f>UPPER(TEXT(BRF_Boleto_Notas[[#This Row],[DATA ]],"MMM"))</f>
        <v>NOV</v>
      </c>
      <c r="O1067" s="1" t="str">
        <f>TEXT(BRF_Boleto_Notas[[#This Row],[DATA VENCIMENTO]],"AAAA")</f>
        <v>2022</v>
      </c>
      <c r="P1067" s="1" t="str">
        <f>UPPER(TEXT(BRF_Boleto_Notas[[#This Row],[DATA VENCIMENTO]],"MMM"))</f>
        <v>DEZ</v>
      </c>
      <c r="Q1067" s="1" t="str">
        <f>IFERROR(INDEX(BRF_TIPO_SERV[DESCRIÇAO],MATCH(BRF_Boleto_Notas[[#This Row],[CAT]],BRF_TIPO_SERV[TIPOS DE SERV.],0)),"")</f>
        <v>FRETE EXTRAS</v>
      </c>
      <c r="R1067" s="1">
        <f>IFERROR(INDEX(BRF_MÊS_NOTA[NUN_MÊS],MATCH(BRF_Boleto_Notas[[#This Row],[MÊS_VENC]],BRF_MÊS_NOTA[MÊS],0)),"")</f>
        <v>12</v>
      </c>
      <c r="S1067" s="1" t="str">
        <f>IF(BRF_Boleto_Notas[[#This Row],[PAGO DIA]]="","",TEXT(BRF_Boleto_Notas[[#This Row],[PAGO DIA]],"AAAA"))</f>
        <v>2022</v>
      </c>
      <c r="T1067" s="1" t="str">
        <f>UPPER(TEXT(BRF_Boleto_Notas[[#This Row],[PAGO DIA]],"MMM"))</f>
        <v>DEZ</v>
      </c>
    </row>
    <row r="1068" spans="1:20" x14ac:dyDescent="0.2">
      <c r="A1068" s="3">
        <v>44894</v>
      </c>
      <c r="B1068" s="1" t="s">
        <v>2401</v>
      </c>
      <c r="C1068" s="1" t="s">
        <v>2565</v>
      </c>
      <c r="D1068" s="1" t="s">
        <v>1531</v>
      </c>
      <c r="E1068" s="1" t="s">
        <v>85</v>
      </c>
      <c r="F1068" s="3">
        <v>44914</v>
      </c>
      <c r="G1068" s="1" t="s">
        <v>2566</v>
      </c>
      <c r="H1068" s="1">
        <v>1168</v>
      </c>
      <c r="I1068" s="4">
        <v>700</v>
      </c>
      <c r="J1068" s="1" t="s">
        <v>224</v>
      </c>
      <c r="K1068" s="3">
        <v>44914</v>
      </c>
      <c r="L1068" s="1" t="s">
        <v>1338</v>
      </c>
      <c r="M1068" s="1" t="str">
        <f>TEXT(BRF_Boleto_Notas[[#This Row],[DATA ]],"AAAA")</f>
        <v>2022</v>
      </c>
      <c r="N1068" s="1" t="str">
        <f>UPPER(TEXT(BRF_Boleto_Notas[[#This Row],[DATA ]],"MMM"))</f>
        <v>NOV</v>
      </c>
      <c r="O1068" s="1" t="str">
        <f>TEXT(BRF_Boleto_Notas[[#This Row],[DATA VENCIMENTO]],"AAAA")</f>
        <v>2022</v>
      </c>
      <c r="P1068" s="1" t="str">
        <f>UPPER(TEXT(BRF_Boleto_Notas[[#This Row],[DATA VENCIMENTO]],"MMM"))</f>
        <v>DEZ</v>
      </c>
      <c r="Q1068" s="1" t="str">
        <f>IFERROR(INDEX(BRF_TIPO_SERV[DESCRIÇAO],MATCH(BRF_Boleto_Notas[[#This Row],[CAT]],BRF_TIPO_SERV[TIPOS DE SERV.],0)),"")</f>
        <v>ARMAZENAMENTO</v>
      </c>
      <c r="R1068" s="1">
        <f>IFERROR(INDEX(BRF_MÊS_NOTA[NUN_MÊS],MATCH(BRF_Boleto_Notas[[#This Row],[MÊS_VENC]],BRF_MÊS_NOTA[MÊS],0)),"")</f>
        <v>12</v>
      </c>
      <c r="S1068" s="1" t="str">
        <f>IF(BRF_Boleto_Notas[[#This Row],[PAGO DIA]]="","",TEXT(BRF_Boleto_Notas[[#This Row],[PAGO DIA]],"AAAA"))</f>
        <v>2022</v>
      </c>
      <c r="T1068" s="1" t="str">
        <f>UPPER(TEXT(BRF_Boleto_Notas[[#This Row],[PAGO DIA]],"MMM"))</f>
        <v>DEZ</v>
      </c>
    </row>
    <row r="1069" spans="1:20" x14ac:dyDescent="0.2">
      <c r="A1069" s="3">
        <v>44893</v>
      </c>
      <c r="B1069" s="1" t="s">
        <v>2401</v>
      </c>
      <c r="C1069" s="1" t="s">
        <v>2567</v>
      </c>
      <c r="D1069" s="1" t="s">
        <v>1531</v>
      </c>
      <c r="E1069" s="1" t="s">
        <v>85</v>
      </c>
      <c r="F1069" s="3">
        <v>44914</v>
      </c>
      <c r="G1069" s="1" t="s">
        <v>2568</v>
      </c>
      <c r="H1069" s="1">
        <v>1169</v>
      </c>
      <c r="I1069" s="4">
        <v>1400</v>
      </c>
      <c r="J1069" s="1" t="s">
        <v>224</v>
      </c>
      <c r="K1069" s="3">
        <v>44914</v>
      </c>
      <c r="L1069" s="1" t="s">
        <v>1338</v>
      </c>
      <c r="M1069" s="1" t="str">
        <f>TEXT(BRF_Boleto_Notas[[#This Row],[DATA ]],"AAAA")</f>
        <v>2022</v>
      </c>
      <c r="N1069" s="1" t="str">
        <f>UPPER(TEXT(BRF_Boleto_Notas[[#This Row],[DATA ]],"MMM"))</f>
        <v>NOV</v>
      </c>
      <c r="O1069" s="1" t="str">
        <f>TEXT(BRF_Boleto_Notas[[#This Row],[DATA VENCIMENTO]],"AAAA")</f>
        <v>2022</v>
      </c>
      <c r="P1069" s="1" t="str">
        <f>UPPER(TEXT(BRF_Boleto_Notas[[#This Row],[DATA VENCIMENTO]],"MMM"))</f>
        <v>DEZ</v>
      </c>
      <c r="Q1069" s="1" t="str">
        <f>IFERROR(INDEX(BRF_TIPO_SERV[DESCRIÇAO],MATCH(BRF_Boleto_Notas[[#This Row],[CAT]],BRF_TIPO_SERV[TIPOS DE SERV.],0)),"")</f>
        <v>ARMAZENAMENTO</v>
      </c>
      <c r="R1069" s="1">
        <f>IFERROR(INDEX(BRF_MÊS_NOTA[NUN_MÊS],MATCH(BRF_Boleto_Notas[[#This Row],[MÊS_VENC]],BRF_MÊS_NOTA[MÊS],0)),"")</f>
        <v>12</v>
      </c>
      <c r="S1069" s="1" t="str">
        <f>IF(BRF_Boleto_Notas[[#This Row],[PAGO DIA]]="","",TEXT(BRF_Boleto_Notas[[#This Row],[PAGO DIA]],"AAAA"))</f>
        <v>2022</v>
      </c>
      <c r="T1069" s="1" t="str">
        <f>UPPER(TEXT(BRF_Boleto_Notas[[#This Row],[PAGO DIA]],"MMM"))</f>
        <v>DEZ</v>
      </c>
    </row>
    <row r="1070" spans="1:20" x14ac:dyDescent="0.2">
      <c r="A1070" s="3">
        <v>44895</v>
      </c>
      <c r="B1070" s="1" t="s">
        <v>2401</v>
      </c>
      <c r="C1070" s="1" t="s">
        <v>2569</v>
      </c>
      <c r="D1070" s="1" t="s">
        <v>1531</v>
      </c>
      <c r="E1070" s="1" t="s">
        <v>85</v>
      </c>
      <c r="F1070" s="3">
        <v>44915</v>
      </c>
      <c r="G1070" s="1" t="s">
        <v>2570</v>
      </c>
      <c r="H1070" s="1">
        <v>1170</v>
      </c>
      <c r="I1070" s="4">
        <v>3150</v>
      </c>
      <c r="J1070" s="1" t="s">
        <v>224</v>
      </c>
      <c r="K1070" s="3">
        <v>44915</v>
      </c>
      <c r="L1070" s="1" t="s">
        <v>1338</v>
      </c>
      <c r="M1070" s="1" t="str">
        <f>TEXT(BRF_Boleto_Notas[[#This Row],[DATA ]],"AAAA")</f>
        <v>2022</v>
      </c>
      <c r="N1070" s="1" t="str">
        <f>UPPER(TEXT(BRF_Boleto_Notas[[#This Row],[DATA ]],"MMM"))</f>
        <v>NOV</v>
      </c>
      <c r="O1070" s="1" t="str">
        <f>TEXT(BRF_Boleto_Notas[[#This Row],[DATA VENCIMENTO]],"AAAA")</f>
        <v>2022</v>
      </c>
      <c r="P1070" s="1" t="str">
        <f>UPPER(TEXT(BRF_Boleto_Notas[[#This Row],[DATA VENCIMENTO]],"MMM"))</f>
        <v>DEZ</v>
      </c>
      <c r="Q1070" s="1" t="str">
        <f>IFERROR(INDEX(BRF_TIPO_SERV[DESCRIÇAO],MATCH(BRF_Boleto_Notas[[#This Row],[CAT]],BRF_TIPO_SERV[TIPOS DE SERV.],0)),"")</f>
        <v>ARMAZENAMENTO</v>
      </c>
      <c r="R1070" s="1">
        <f>IFERROR(INDEX(BRF_MÊS_NOTA[NUN_MÊS],MATCH(BRF_Boleto_Notas[[#This Row],[MÊS_VENC]],BRF_MÊS_NOTA[MÊS],0)),"")</f>
        <v>12</v>
      </c>
      <c r="S1070" s="1" t="str">
        <f>IF(BRF_Boleto_Notas[[#This Row],[PAGO DIA]]="","",TEXT(BRF_Boleto_Notas[[#This Row],[PAGO DIA]],"AAAA"))</f>
        <v>2022</v>
      </c>
      <c r="T1070" s="1" t="str">
        <f>UPPER(TEXT(BRF_Boleto_Notas[[#This Row],[PAGO DIA]],"MMM"))</f>
        <v>DEZ</v>
      </c>
    </row>
    <row r="1071" spans="1:20" x14ac:dyDescent="0.2">
      <c r="A1071" s="3">
        <v>44914</v>
      </c>
      <c r="B1071" s="1" t="s">
        <v>2350</v>
      </c>
      <c r="C1071" s="1" t="s">
        <v>2571</v>
      </c>
      <c r="D1071" s="1" t="s">
        <v>2273</v>
      </c>
      <c r="E1071" s="1" t="s">
        <v>244</v>
      </c>
      <c r="F1071" s="3">
        <v>44916</v>
      </c>
      <c r="G1071" s="1">
        <v>451</v>
      </c>
      <c r="H1071" s="1">
        <v>1204</v>
      </c>
      <c r="I1071" s="4">
        <v>22002.35</v>
      </c>
      <c r="J1071" s="1" t="s">
        <v>224</v>
      </c>
      <c r="K1071" s="3">
        <v>44916</v>
      </c>
      <c r="L1071" s="1" t="s">
        <v>1338</v>
      </c>
      <c r="M1071" s="1" t="str">
        <f>TEXT(BRF_Boleto_Notas[[#This Row],[DATA ]],"AAAA")</f>
        <v>2022</v>
      </c>
      <c r="N1071" s="1" t="str">
        <f>UPPER(TEXT(BRF_Boleto_Notas[[#This Row],[DATA ]],"MMM"))</f>
        <v>DEZ</v>
      </c>
      <c r="O1071" s="1" t="str">
        <f>TEXT(BRF_Boleto_Notas[[#This Row],[DATA VENCIMENTO]],"AAAA")</f>
        <v>2022</v>
      </c>
      <c r="P1071" s="1" t="str">
        <f>UPPER(TEXT(BRF_Boleto_Notas[[#This Row],[DATA VENCIMENTO]],"MMM"))</f>
        <v>DEZ</v>
      </c>
      <c r="Q1071" s="1" t="str">
        <f>IFERROR(INDEX(BRF_TIPO_SERV[DESCRIÇAO],MATCH(BRF_Boleto_Notas[[#This Row],[CAT]],BRF_TIPO_SERV[TIPOS DE SERV.],0)),"")</f>
        <v>FRETE EXTRAS</v>
      </c>
      <c r="R1071" s="1">
        <f>IFERROR(INDEX(BRF_MÊS_NOTA[NUN_MÊS],MATCH(BRF_Boleto_Notas[[#This Row],[MÊS_VENC]],BRF_MÊS_NOTA[MÊS],0)),"")</f>
        <v>12</v>
      </c>
      <c r="S1071" s="1" t="str">
        <f>IF(BRF_Boleto_Notas[[#This Row],[PAGO DIA]]="","",TEXT(BRF_Boleto_Notas[[#This Row],[PAGO DIA]],"AAAA"))</f>
        <v>2022</v>
      </c>
      <c r="T1071" s="1" t="str">
        <f>UPPER(TEXT(BRF_Boleto_Notas[[#This Row],[PAGO DIA]],"MMM"))</f>
        <v>DEZ</v>
      </c>
    </row>
    <row r="1072" spans="1:20" x14ac:dyDescent="0.2">
      <c r="A1072" s="3">
        <v>44894</v>
      </c>
      <c r="B1072" s="1" t="s">
        <v>1534</v>
      </c>
      <c r="C1072" s="1" t="s">
        <v>2572</v>
      </c>
      <c r="D1072" s="1" t="s">
        <v>1531</v>
      </c>
      <c r="E1072" s="1" t="s">
        <v>94</v>
      </c>
      <c r="F1072" s="3">
        <v>44916</v>
      </c>
      <c r="G1072" s="1" t="s">
        <v>2573</v>
      </c>
      <c r="H1072" s="1">
        <v>1171</v>
      </c>
      <c r="I1072" s="4">
        <v>620</v>
      </c>
      <c r="J1072" s="1" t="s">
        <v>224</v>
      </c>
      <c r="K1072" s="3">
        <v>44939</v>
      </c>
      <c r="L1072" s="1" t="s">
        <v>1338</v>
      </c>
      <c r="M1072" s="1" t="str">
        <f>TEXT(BRF_Boleto_Notas[[#This Row],[DATA ]],"AAAA")</f>
        <v>2022</v>
      </c>
      <c r="N1072" s="1" t="str">
        <f>UPPER(TEXT(BRF_Boleto_Notas[[#This Row],[DATA ]],"MMM"))</f>
        <v>NOV</v>
      </c>
      <c r="O1072" s="1" t="str">
        <f>TEXT(BRF_Boleto_Notas[[#This Row],[DATA VENCIMENTO]],"AAAA")</f>
        <v>2022</v>
      </c>
      <c r="P1072" s="1" t="str">
        <f>UPPER(TEXT(BRF_Boleto_Notas[[#This Row],[DATA VENCIMENTO]],"MMM"))</f>
        <v>DEZ</v>
      </c>
      <c r="Q1072" s="1" t="str">
        <f>IFERROR(INDEX(BRF_TIPO_SERV[DESCRIÇAO],MATCH(BRF_Boleto_Notas[[#This Row],[CAT]],BRF_TIPO_SERV[TIPOS DE SERV.],0)),"")</f>
        <v>FRETE EXTRAS</v>
      </c>
      <c r="R1072" s="1">
        <f>IFERROR(INDEX(BRF_MÊS_NOTA[NUN_MÊS],MATCH(BRF_Boleto_Notas[[#This Row],[MÊS_VENC]],BRF_MÊS_NOTA[MÊS],0)),"")</f>
        <v>12</v>
      </c>
      <c r="S1072" s="1" t="str">
        <f>IF(BRF_Boleto_Notas[[#This Row],[PAGO DIA]]="","",TEXT(BRF_Boleto_Notas[[#This Row],[PAGO DIA]],"AAAA"))</f>
        <v>2023</v>
      </c>
      <c r="T1072" s="1" t="str">
        <f>UPPER(TEXT(BRF_Boleto_Notas[[#This Row],[PAGO DIA]],"MMM"))</f>
        <v>JAN</v>
      </c>
    </row>
    <row r="1073" spans="1:20" x14ac:dyDescent="0.2">
      <c r="A1073" s="3">
        <v>44895</v>
      </c>
      <c r="B1073" s="1" t="s">
        <v>1534</v>
      </c>
      <c r="C1073" s="1" t="s">
        <v>3342</v>
      </c>
      <c r="D1073" s="1" t="s">
        <v>1531</v>
      </c>
      <c r="E1073" s="1" t="s">
        <v>94</v>
      </c>
      <c r="F1073" s="3">
        <v>44916</v>
      </c>
      <c r="G1073" s="1" t="s">
        <v>2574</v>
      </c>
      <c r="H1073" s="1">
        <v>1172</v>
      </c>
      <c r="I1073" s="4">
        <v>400</v>
      </c>
      <c r="J1073" s="1" t="s">
        <v>224</v>
      </c>
      <c r="K1073" s="3">
        <v>44939</v>
      </c>
      <c r="L1073" s="1" t="s">
        <v>1338</v>
      </c>
      <c r="M1073" s="1" t="str">
        <f>TEXT(BRF_Boleto_Notas[[#This Row],[DATA ]],"AAAA")</f>
        <v>2022</v>
      </c>
      <c r="N1073" s="1" t="str">
        <f>UPPER(TEXT(BRF_Boleto_Notas[[#This Row],[DATA ]],"MMM"))</f>
        <v>NOV</v>
      </c>
      <c r="O1073" s="1" t="str">
        <f>TEXT(BRF_Boleto_Notas[[#This Row],[DATA VENCIMENTO]],"AAAA")</f>
        <v>2022</v>
      </c>
      <c r="P1073" s="1" t="str">
        <f>UPPER(TEXT(BRF_Boleto_Notas[[#This Row],[DATA VENCIMENTO]],"MMM"))</f>
        <v>DEZ</v>
      </c>
      <c r="Q1073" s="1" t="str">
        <f>IFERROR(INDEX(BRF_TIPO_SERV[DESCRIÇAO],MATCH(BRF_Boleto_Notas[[#This Row],[CAT]],BRF_TIPO_SERV[TIPOS DE SERV.],0)),"")</f>
        <v>FRETE EXTRAS</v>
      </c>
      <c r="R1073" s="1">
        <f>IFERROR(INDEX(BRF_MÊS_NOTA[NUN_MÊS],MATCH(BRF_Boleto_Notas[[#This Row],[MÊS_VENC]],BRF_MÊS_NOTA[MÊS],0)),"")</f>
        <v>12</v>
      </c>
      <c r="S1073" s="1" t="str">
        <f>IF(BRF_Boleto_Notas[[#This Row],[PAGO DIA]]="","",TEXT(BRF_Boleto_Notas[[#This Row],[PAGO DIA]],"AAAA"))</f>
        <v>2023</v>
      </c>
      <c r="T1073" s="1" t="str">
        <f>UPPER(TEXT(BRF_Boleto_Notas[[#This Row],[PAGO DIA]],"MMM"))</f>
        <v>JAN</v>
      </c>
    </row>
    <row r="1074" spans="1:20" x14ac:dyDescent="0.2">
      <c r="A1074" s="3">
        <v>44895</v>
      </c>
      <c r="B1074" s="1" t="s">
        <v>2401</v>
      </c>
      <c r="C1074" s="1" t="s">
        <v>2565</v>
      </c>
      <c r="D1074" s="1" t="s">
        <v>1531</v>
      </c>
      <c r="E1074" s="1" t="s">
        <v>85</v>
      </c>
      <c r="F1074" s="3">
        <v>44916</v>
      </c>
      <c r="G1074" s="1" t="s">
        <v>2575</v>
      </c>
      <c r="H1074" s="1">
        <v>1173</v>
      </c>
      <c r="I1074" s="4">
        <v>700</v>
      </c>
      <c r="J1074" s="1" t="s">
        <v>224</v>
      </c>
      <c r="K1074" s="3">
        <v>44916</v>
      </c>
      <c r="L1074" s="1" t="s">
        <v>1338</v>
      </c>
      <c r="M1074" s="1" t="str">
        <f>TEXT(BRF_Boleto_Notas[[#This Row],[DATA ]],"AAAA")</f>
        <v>2022</v>
      </c>
      <c r="N1074" s="1" t="str">
        <f>UPPER(TEXT(BRF_Boleto_Notas[[#This Row],[DATA ]],"MMM"))</f>
        <v>NOV</v>
      </c>
      <c r="O1074" s="1" t="str">
        <f>TEXT(BRF_Boleto_Notas[[#This Row],[DATA VENCIMENTO]],"AAAA")</f>
        <v>2022</v>
      </c>
      <c r="P1074" s="1" t="str">
        <f>UPPER(TEXT(BRF_Boleto_Notas[[#This Row],[DATA VENCIMENTO]],"MMM"))</f>
        <v>DEZ</v>
      </c>
      <c r="Q1074" s="1" t="str">
        <f>IFERROR(INDEX(BRF_TIPO_SERV[DESCRIÇAO],MATCH(BRF_Boleto_Notas[[#This Row],[CAT]],BRF_TIPO_SERV[TIPOS DE SERV.],0)),"")</f>
        <v>ARMAZENAMENTO</v>
      </c>
      <c r="R1074" s="1">
        <f>IFERROR(INDEX(BRF_MÊS_NOTA[NUN_MÊS],MATCH(BRF_Boleto_Notas[[#This Row],[MÊS_VENC]],BRF_MÊS_NOTA[MÊS],0)),"")</f>
        <v>12</v>
      </c>
      <c r="S1074" s="1" t="str">
        <f>IF(BRF_Boleto_Notas[[#This Row],[PAGO DIA]]="","",TEXT(BRF_Boleto_Notas[[#This Row],[PAGO DIA]],"AAAA"))</f>
        <v>2022</v>
      </c>
      <c r="T1074" s="1" t="str">
        <f>UPPER(TEXT(BRF_Boleto_Notas[[#This Row],[PAGO DIA]],"MMM"))</f>
        <v>DEZ</v>
      </c>
    </row>
    <row r="1075" spans="1:20" x14ac:dyDescent="0.2">
      <c r="A1075" s="3">
        <v>44896</v>
      </c>
      <c r="B1075" s="1" t="s">
        <v>1534</v>
      </c>
      <c r="C1075" s="1" t="s">
        <v>2576</v>
      </c>
      <c r="D1075" s="1" t="s">
        <v>1531</v>
      </c>
      <c r="E1075" s="1" t="s">
        <v>85</v>
      </c>
      <c r="F1075" s="3">
        <v>44916</v>
      </c>
      <c r="G1075" s="1" t="s">
        <v>2577</v>
      </c>
      <c r="H1075" s="1">
        <v>1174</v>
      </c>
      <c r="I1075" s="4">
        <v>1100</v>
      </c>
      <c r="J1075" s="1" t="s">
        <v>224</v>
      </c>
      <c r="K1075" s="3">
        <v>44916</v>
      </c>
      <c r="L1075" s="1" t="s">
        <v>1338</v>
      </c>
      <c r="M1075" s="1" t="str">
        <f>TEXT(BRF_Boleto_Notas[[#This Row],[DATA ]],"AAAA")</f>
        <v>2022</v>
      </c>
      <c r="N1075" s="1" t="str">
        <f>UPPER(TEXT(BRF_Boleto_Notas[[#This Row],[DATA ]],"MMM"))</f>
        <v>DEZ</v>
      </c>
      <c r="O1075" s="1" t="str">
        <f>TEXT(BRF_Boleto_Notas[[#This Row],[DATA VENCIMENTO]],"AAAA")</f>
        <v>2022</v>
      </c>
      <c r="P1075" s="1" t="str">
        <f>UPPER(TEXT(BRF_Boleto_Notas[[#This Row],[DATA VENCIMENTO]],"MMM"))</f>
        <v>DEZ</v>
      </c>
      <c r="Q1075" s="1" t="str">
        <f>IFERROR(INDEX(BRF_TIPO_SERV[DESCRIÇAO],MATCH(BRF_Boleto_Notas[[#This Row],[CAT]],BRF_TIPO_SERV[TIPOS DE SERV.],0)),"")</f>
        <v>FRETE EXTRAS</v>
      </c>
      <c r="R1075" s="1">
        <f>IFERROR(INDEX(BRF_MÊS_NOTA[NUN_MÊS],MATCH(BRF_Boleto_Notas[[#This Row],[MÊS_VENC]],BRF_MÊS_NOTA[MÊS],0)),"")</f>
        <v>12</v>
      </c>
      <c r="S1075" s="1" t="str">
        <f>IF(BRF_Boleto_Notas[[#This Row],[PAGO DIA]]="","",TEXT(BRF_Boleto_Notas[[#This Row],[PAGO DIA]],"AAAA"))</f>
        <v>2022</v>
      </c>
      <c r="T1075" s="1" t="str">
        <f>UPPER(TEXT(BRF_Boleto_Notas[[#This Row],[PAGO DIA]],"MMM"))</f>
        <v>DEZ</v>
      </c>
    </row>
    <row r="1076" spans="1:20" x14ac:dyDescent="0.2">
      <c r="A1076" s="3">
        <v>44896</v>
      </c>
      <c r="B1076" s="1" t="s">
        <v>1534</v>
      </c>
      <c r="C1076" s="1" t="s">
        <v>2578</v>
      </c>
      <c r="D1076" s="1" t="s">
        <v>1531</v>
      </c>
      <c r="E1076" s="1" t="s">
        <v>85</v>
      </c>
      <c r="F1076" s="3">
        <v>44916</v>
      </c>
      <c r="G1076" s="1" t="s">
        <v>2579</v>
      </c>
      <c r="H1076" s="1">
        <v>1175</v>
      </c>
      <c r="I1076" s="4">
        <v>1100</v>
      </c>
      <c r="J1076" s="1" t="s">
        <v>224</v>
      </c>
      <c r="K1076" s="3">
        <v>44916</v>
      </c>
      <c r="L1076" s="1" t="s">
        <v>1338</v>
      </c>
      <c r="M1076" s="1" t="str">
        <f>TEXT(BRF_Boleto_Notas[[#This Row],[DATA ]],"AAAA")</f>
        <v>2022</v>
      </c>
      <c r="N1076" s="1" t="str">
        <f>UPPER(TEXT(BRF_Boleto_Notas[[#This Row],[DATA ]],"MMM"))</f>
        <v>DEZ</v>
      </c>
      <c r="O1076" s="1" t="str">
        <f>TEXT(BRF_Boleto_Notas[[#This Row],[DATA VENCIMENTO]],"AAAA")</f>
        <v>2022</v>
      </c>
      <c r="P1076" s="1" t="str">
        <f>UPPER(TEXT(BRF_Boleto_Notas[[#This Row],[DATA VENCIMENTO]],"MMM"))</f>
        <v>DEZ</v>
      </c>
      <c r="Q1076" s="1" t="str">
        <f>IFERROR(INDEX(BRF_TIPO_SERV[DESCRIÇAO],MATCH(BRF_Boleto_Notas[[#This Row],[CAT]],BRF_TIPO_SERV[TIPOS DE SERV.],0)),"")</f>
        <v>FRETE EXTRAS</v>
      </c>
      <c r="R1076" s="1">
        <f>IFERROR(INDEX(BRF_MÊS_NOTA[NUN_MÊS],MATCH(BRF_Boleto_Notas[[#This Row],[MÊS_VENC]],BRF_MÊS_NOTA[MÊS],0)),"")</f>
        <v>12</v>
      </c>
      <c r="S1076" s="1" t="str">
        <f>IF(BRF_Boleto_Notas[[#This Row],[PAGO DIA]]="","",TEXT(BRF_Boleto_Notas[[#This Row],[PAGO DIA]],"AAAA"))</f>
        <v>2022</v>
      </c>
      <c r="T1076" s="1" t="str">
        <f>UPPER(TEXT(BRF_Boleto_Notas[[#This Row],[PAGO DIA]],"MMM"))</f>
        <v>DEZ</v>
      </c>
    </row>
    <row r="1077" spans="1:20" x14ac:dyDescent="0.2">
      <c r="A1077" s="3">
        <v>44900</v>
      </c>
      <c r="B1077" s="1" t="s">
        <v>1534</v>
      </c>
      <c r="C1077" s="1" t="s">
        <v>2580</v>
      </c>
      <c r="D1077" s="1" t="s">
        <v>1531</v>
      </c>
      <c r="E1077" s="1" t="s">
        <v>94</v>
      </c>
      <c r="F1077" s="3">
        <v>44921</v>
      </c>
      <c r="G1077" s="1" t="s">
        <v>2581</v>
      </c>
      <c r="H1077" s="1">
        <v>1176</v>
      </c>
      <c r="I1077" s="4">
        <v>1000</v>
      </c>
      <c r="J1077" s="1" t="s">
        <v>224</v>
      </c>
      <c r="K1077" s="3">
        <v>44939</v>
      </c>
      <c r="L1077" s="1" t="s">
        <v>1338</v>
      </c>
      <c r="M1077" s="1" t="str">
        <f>TEXT(BRF_Boleto_Notas[[#This Row],[DATA ]],"AAAA")</f>
        <v>2022</v>
      </c>
      <c r="N1077" s="1" t="str">
        <f>UPPER(TEXT(BRF_Boleto_Notas[[#This Row],[DATA ]],"MMM"))</f>
        <v>DEZ</v>
      </c>
      <c r="O1077" s="1" t="str">
        <f>TEXT(BRF_Boleto_Notas[[#This Row],[DATA VENCIMENTO]],"AAAA")</f>
        <v>2022</v>
      </c>
      <c r="P1077" s="1" t="str">
        <f>UPPER(TEXT(BRF_Boleto_Notas[[#This Row],[DATA VENCIMENTO]],"MMM"))</f>
        <v>DEZ</v>
      </c>
      <c r="Q1077" s="1" t="str">
        <f>IFERROR(INDEX(BRF_TIPO_SERV[DESCRIÇAO],MATCH(BRF_Boleto_Notas[[#This Row],[CAT]],BRF_TIPO_SERV[TIPOS DE SERV.],0)),"")</f>
        <v>FRETE EXTRAS</v>
      </c>
      <c r="R1077" s="1">
        <f>IFERROR(INDEX(BRF_MÊS_NOTA[NUN_MÊS],MATCH(BRF_Boleto_Notas[[#This Row],[MÊS_VENC]],BRF_MÊS_NOTA[MÊS],0)),"")</f>
        <v>12</v>
      </c>
      <c r="S1077" s="1" t="str">
        <f>IF(BRF_Boleto_Notas[[#This Row],[PAGO DIA]]="","",TEXT(BRF_Boleto_Notas[[#This Row],[PAGO DIA]],"AAAA"))</f>
        <v>2023</v>
      </c>
      <c r="T1077" s="1" t="str">
        <f>UPPER(TEXT(BRF_Boleto_Notas[[#This Row],[PAGO DIA]],"MMM"))</f>
        <v>JAN</v>
      </c>
    </row>
    <row r="1078" spans="1:20" x14ac:dyDescent="0.2">
      <c r="A1078" s="3">
        <v>44906</v>
      </c>
      <c r="B1078" s="1" t="s">
        <v>1534</v>
      </c>
      <c r="C1078" s="1" t="s">
        <v>2582</v>
      </c>
      <c r="D1078" s="1" t="s">
        <v>1531</v>
      </c>
      <c r="E1078" s="1" t="s">
        <v>85</v>
      </c>
      <c r="F1078" s="3">
        <v>44928</v>
      </c>
      <c r="G1078" s="1" t="s">
        <v>2583</v>
      </c>
      <c r="H1078" s="1">
        <v>1192</v>
      </c>
      <c r="I1078" s="4">
        <v>5200</v>
      </c>
      <c r="J1078" s="1" t="s">
        <v>224</v>
      </c>
      <c r="K1078" s="3">
        <v>44928</v>
      </c>
      <c r="L1078" s="1" t="s">
        <v>1338</v>
      </c>
      <c r="M1078" s="1" t="str">
        <f>TEXT(BRF_Boleto_Notas[[#This Row],[DATA ]],"AAAA")</f>
        <v>2022</v>
      </c>
      <c r="N1078" s="1" t="str">
        <f>UPPER(TEXT(BRF_Boleto_Notas[[#This Row],[DATA ]],"MMM"))</f>
        <v>DEZ</v>
      </c>
      <c r="O1078" s="1" t="str">
        <f>TEXT(BRF_Boleto_Notas[[#This Row],[DATA VENCIMENTO]],"AAAA")</f>
        <v>2023</v>
      </c>
      <c r="P1078" s="1" t="str">
        <f>UPPER(TEXT(BRF_Boleto_Notas[[#This Row],[DATA VENCIMENTO]],"MMM"))</f>
        <v>JAN</v>
      </c>
      <c r="Q1078" s="1" t="str">
        <f>IFERROR(INDEX(BRF_TIPO_SERV[DESCRIÇAO],MATCH(BRF_Boleto_Notas[[#This Row],[CAT]],BRF_TIPO_SERV[TIPOS DE SERV.],0)),"")</f>
        <v>FRETE EXTRAS</v>
      </c>
      <c r="R1078" s="1">
        <f>IFERROR(INDEX(BRF_MÊS_NOTA[NUN_MÊS],MATCH(BRF_Boleto_Notas[[#This Row],[MÊS_VENC]],BRF_MÊS_NOTA[MÊS],0)),"")</f>
        <v>1</v>
      </c>
      <c r="S1078" s="1" t="str">
        <f>IF(BRF_Boleto_Notas[[#This Row],[PAGO DIA]]="","",TEXT(BRF_Boleto_Notas[[#This Row],[PAGO DIA]],"AAAA"))</f>
        <v>2023</v>
      </c>
      <c r="T1078" s="1" t="str">
        <f>UPPER(TEXT(BRF_Boleto_Notas[[#This Row],[PAGO DIA]],"MMM"))</f>
        <v>JAN</v>
      </c>
    </row>
    <row r="1079" spans="1:20" x14ac:dyDescent="0.2">
      <c r="A1079" s="3">
        <v>44906</v>
      </c>
      <c r="B1079" s="1" t="s">
        <v>1534</v>
      </c>
      <c r="C1079" s="1" t="s">
        <v>2584</v>
      </c>
      <c r="D1079" s="1" t="s">
        <v>1531</v>
      </c>
      <c r="E1079" s="1" t="s">
        <v>94</v>
      </c>
      <c r="F1079" s="3">
        <v>44928</v>
      </c>
      <c r="G1079" s="1" t="s">
        <v>2585</v>
      </c>
      <c r="H1079" s="1">
        <v>1193</v>
      </c>
      <c r="I1079" s="4">
        <v>300</v>
      </c>
      <c r="J1079" s="1" t="s">
        <v>224</v>
      </c>
      <c r="K1079" s="3">
        <v>44939</v>
      </c>
      <c r="L1079" s="1" t="s">
        <v>1338</v>
      </c>
      <c r="M1079" s="1" t="str">
        <f>TEXT(BRF_Boleto_Notas[[#This Row],[DATA ]],"AAAA")</f>
        <v>2022</v>
      </c>
      <c r="N1079" s="1" t="str">
        <f>UPPER(TEXT(BRF_Boleto_Notas[[#This Row],[DATA ]],"MMM"))</f>
        <v>DEZ</v>
      </c>
      <c r="O1079" s="1" t="str">
        <f>TEXT(BRF_Boleto_Notas[[#This Row],[DATA VENCIMENTO]],"AAAA")</f>
        <v>2023</v>
      </c>
      <c r="P1079" s="1" t="str">
        <f>UPPER(TEXT(BRF_Boleto_Notas[[#This Row],[DATA VENCIMENTO]],"MMM"))</f>
        <v>JAN</v>
      </c>
      <c r="Q1079" s="1" t="str">
        <f>IFERROR(INDEX(BRF_TIPO_SERV[DESCRIÇAO],MATCH(BRF_Boleto_Notas[[#This Row],[CAT]],BRF_TIPO_SERV[TIPOS DE SERV.],0)),"")</f>
        <v>FRETE EXTRAS</v>
      </c>
      <c r="R1079" s="1">
        <f>IFERROR(INDEX(BRF_MÊS_NOTA[NUN_MÊS],MATCH(BRF_Boleto_Notas[[#This Row],[MÊS_VENC]],BRF_MÊS_NOTA[MÊS],0)),"")</f>
        <v>1</v>
      </c>
      <c r="S1079" s="1" t="str">
        <f>IF(BRF_Boleto_Notas[[#This Row],[PAGO DIA]]="","",TEXT(BRF_Boleto_Notas[[#This Row],[PAGO DIA]],"AAAA"))</f>
        <v>2023</v>
      </c>
      <c r="T1079" s="1" t="str">
        <f>UPPER(TEXT(BRF_Boleto_Notas[[#This Row],[PAGO DIA]],"MMM"))</f>
        <v>JAN</v>
      </c>
    </row>
    <row r="1080" spans="1:20" x14ac:dyDescent="0.2">
      <c r="A1080" s="3">
        <v>44907</v>
      </c>
      <c r="B1080" s="1" t="s">
        <v>1529</v>
      </c>
      <c r="C1080" s="1" t="s">
        <v>2101</v>
      </c>
      <c r="D1080" s="1" t="s">
        <v>1531</v>
      </c>
      <c r="E1080" s="1" t="s">
        <v>94</v>
      </c>
      <c r="F1080" s="3">
        <v>44928</v>
      </c>
      <c r="G1080" s="1" t="s">
        <v>2586</v>
      </c>
      <c r="H1080" s="1">
        <v>1194</v>
      </c>
      <c r="I1080" s="4">
        <v>3800</v>
      </c>
      <c r="J1080" s="1" t="s">
        <v>224</v>
      </c>
      <c r="K1080" s="3">
        <v>44939</v>
      </c>
      <c r="L1080" s="1" t="s">
        <v>1338</v>
      </c>
      <c r="M1080" s="1" t="str">
        <f>TEXT(BRF_Boleto_Notas[[#This Row],[DATA ]],"AAAA")</f>
        <v>2022</v>
      </c>
      <c r="N1080" s="1" t="str">
        <f>UPPER(TEXT(BRF_Boleto_Notas[[#This Row],[DATA ]],"MMM"))</f>
        <v>DEZ</v>
      </c>
      <c r="O1080" s="1" t="str">
        <f>TEXT(BRF_Boleto_Notas[[#This Row],[DATA VENCIMENTO]],"AAAA")</f>
        <v>2023</v>
      </c>
      <c r="P1080" s="1" t="str">
        <f>UPPER(TEXT(BRF_Boleto_Notas[[#This Row],[DATA VENCIMENTO]],"MMM"))</f>
        <v>JAN</v>
      </c>
      <c r="Q1080" s="1" t="str">
        <f>IFERROR(INDEX(BRF_TIPO_SERV[DESCRIÇAO],MATCH(BRF_Boleto_Notas[[#This Row],[CAT]],BRF_TIPO_SERV[TIPOS DE SERV.],0)),"")</f>
        <v>VIAGEM</v>
      </c>
      <c r="R1080" s="1">
        <f>IFERROR(INDEX(BRF_MÊS_NOTA[NUN_MÊS],MATCH(BRF_Boleto_Notas[[#This Row],[MÊS_VENC]],BRF_MÊS_NOTA[MÊS],0)),"")</f>
        <v>1</v>
      </c>
      <c r="S1080" s="1" t="str">
        <f>IF(BRF_Boleto_Notas[[#This Row],[PAGO DIA]]="","",TEXT(BRF_Boleto_Notas[[#This Row],[PAGO DIA]],"AAAA"))</f>
        <v>2023</v>
      </c>
      <c r="T1080" s="1" t="str">
        <f>UPPER(TEXT(BRF_Boleto_Notas[[#This Row],[PAGO DIA]],"MMM"))</f>
        <v>JAN</v>
      </c>
    </row>
    <row r="1081" spans="1:20" x14ac:dyDescent="0.2">
      <c r="A1081" s="3">
        <v>44901</v>
      </c>
      <c r="B1081" s="1" t="s">
        <v>1534</v>
      </c>
      <c r="C1081" s="1" t="s">
        <v>2587</v>
      </c>
      <c r="D1081" s="1" t="s">
        <v>1531</v>
      </c>
      <c r="E1081" s="1" t="s">
        <v>94</v>
      </c>
      <c r="F1081" s="3">
        <v>44922</v>
      </c>
      <c r="G1081" s="1" t="s">
        <v>2588</v>
      </c>
      <c r="H1081" s="1">
        <v>1178</v>
      </c>
      <c r="I1081" s="4">
        <v>1540</v>
      </c>
      <c r="J1081" s="1" t="s">
        <v>224</v>
      </c>
      <c r="K1081" s="3">
        <v>44939</v>
      </c>
      <c r="L1081" s="1" t="s">
        <v>1338</v>
      </c>
      <c r="M1081" s="1" t="str">
        <f>TEXT(BRF_Boleto_Notas[[#This Row],[DATA ]],"AAAA")</f>
        <v>2022</v>
      </c>
      <c r="N1081" s="1" t="str">
        <f>UPPER(TEXT(BRF_Boleto_Notas[[#This Row],[DATA ]],"MMM"))</f>
        <v>DEZ</v>
      </c>
      <c r="O1081" s="1" t="str">
        <f>TEXT(BRF_Boleto_Notas[[#This Row],[DATA VENCIMENTO]],"AAAA")</f>
        <v>2022</v>
      </c>
      <c r="P1081" s="1" t="str">
        <f>UPPER(TEXT(BRF_Boleto_Notas[[#This Row],[DATA VENCIMENTO]],"MMM"))</f>
        <v>DEZ</v>
      </c>
      <c r="Q1081" s="1" t="str">
        <f>IFERROR(INDEX(BRF_TIPO_SERV[DESCRIÇAO],MATCH(BRF_Boleto_Notas[[#This Row],[CAT]],BRF_TIPO_SERV[TIPOS DE SERV.],0)),"")</f>
        <v>FRETE EXTRAS</v>
      </c>
      <c r="R1081" s="1">
        <f>IFERROR(INDEX(BRF_MÊS_NOTA[NUN_MÊS],MATCH(BRF_Boleto_Notas[[#This Row],[MÊS_VENC]],BRF_MÊS_NOTA[MÊS],0)),"")</f>
        <v>12</v>
      </c>
      <c r="S1081" s="1" t="str">
        <f>IF(BRF_Boleto_Notas[[#This Row],[PAGO DIA]]="","",TEXT(BRF_Boleto_Notas[[#This Row],[PAGO DIA]],"AAAA"))</f>
        <v>2023</v>
      </c>
      <c r="T1081" s="1" t="str">
        <f>UPPER(TEXT(BRF_Boleto_Notas[[#This Row],[PAGO DIA]],"MMM"))</f>
        <v>JAN</v>
      </c>
    </row>
    <row r="1082" spans="1:20" x14ac:dyDescent="0.2">
      <c r="A1082" s="3">
        <v>44902</v>
      </c>
      <c r="B1082" s="1" t="s">
        <v>1529</v>
      </c>
      <c r="C1082" s="1" t="s">
        <v>2589</v>
      </c>
      <c r="D1082" s="1" t="s">
        <v>1531</v>
      </c>
      <c r="E1082" s="1" t="s">
        <v>85</v>
      </c>
      <c r="F1082" s="3">
        <v>44922</v>
      </c>
      <c r="G1082" s="1" t="s">
        <v>2590</v>
      </c>
      <c r="H1082" s="1">
        <v>1182</v>
      </c>
      <c r="I1082" s="4">
        <v>3800</v>
      </c>
      <c r="J1082" s="1" t="s">
        <v>224</v>
      </c>
      <c r="K1082" s="3">
        <v>44922</v>
      </c>
      <c r="L1082" s="1" t="s">
        <v>1338</v>
      </c>
      <c r="M1082" s="1" t="str">
        <f>TEXT(BRF_Boleto_Notas[[#This Row],[DATA ]],"AAAA")</f>
        <v>2022</v>
      </c>
      <c r="N1082" s="1" t="str">
        <f>UPPER(TEXT(BRF_Boleto_Notas[[#This Row],[DATA ]],"MMM"))</f>
        <v>DEZ</v>
      </c>
      <c r="O1082" s="1" t="str">
        <f>TEXT(BRF_Boleto_Notas[[#This Row],[DATA VENCIMENTO]],"AAAA")</f>
        <v>2022</v>
      </c>
      <c r="P1082" s="1" t="str">
        <f>UPPER(TEXT(BRF_Boleto_Notas[[#This Row],[DATA VENCIMENTO]],"MMM"))</f>
        <v>DEZ</v>
      </c>
      <c r="Q1082" s="1" t="str">
        <f>IFERROR(INDEX(BRF_TIPO_SERV[DESCRIÇAO],MATCH(BRF_Boleto_Notas[[#This Row],[CAT]],BRF_TIPO_SERV[TIPOS DE SERV.],0)),"")</f>
        <v>VIAGEM</v>
      </c>
      <c r="R1082" s="1">
        <f>IFERROR(INDEX(BRF_MÊS_NOTA[NUN_MÊS],MATCH(BRF_Boleto_Notas[[#This Row],[MÊS_VENC]],BRF_MÊS_NOTA[MÊS],0)),"")</f>
        <v>12</v>
      </c>
      <c r="S1082" s="1" t="str">
        <f>IF(BRF_Boleto_Notas[[#This Row],[PAGO DIA]]="","",TEXT(BRF_Boleto_Notas[[#This Row],[PAGO DIA]],"AAAA"))</f>
        <v>2022</v>
      </c>
      <c r="T1082" s="1" t="str">
        <f>UPPER(TEXT(BRF_Boleto_Notas[[#This Row],[PAGO DIA]],"MMM"))</f>
        <v>DEZ</v>
      </c>
    </row>
    <row r="1083" spans="1:20" x14ac:dyDescent="0.2">
      <c r="A1083" s="3">
        <v>44902</v>
      </c>
      <c r="B1083" s="1" t="s">
        <v>2401</v>
      </c>
      <c r="C1083" s="1" t="s">
        <v>2591</v>
      </c>
      <c r="D1083" s="1" t="s">
        <v>1531</v>
      </c>
      <c r="E1083" s="1" t="s">
        <v>85</v>
      </c>
      <c r="F1083" s="3">
        <v>44922</v>
      </c>
      <c r="G1083" s="1" t="s">
        <v>2592</v>
      </c>
      <c r="H1083" s="1">
        <v>1183</v>
      </c>
      <c r="I1083" s="4">
        <v>3150</v>
      </c>
      <c r="J1083" s="1" t="s">
        <v>224</v>
      </c>
      <c r="K1083" s="3">
        <v>44922</v>
      </c>
      <c r="L1083" s="1" t="s">
        <v>1338</v>
      </c>
      <c r="M1083" s="1" t="str">
        <f>TEXT(BRF_Boleto_Notas[[#This Row],[DATA ]],"AAAA")</f>
        <v>2022</v>
      </c>
      <c r="N1083" s="1" t="str">
        <f>UPPER(TEXT(BRF_Boleto_Notas[[#This Row],[DATA ]],"MMM"))</f>
        <v>DEZ</v>
      </c>
      <c r="O1083" s="1" t="str">
        <f>TEXT(BRF_Boleto_Notas[[#This Row],[DATA VENCIMENTO]],"AAAA")</f>
        <v>2022</v>
      </c>
      <c r="P1083" s="1" t="str">
        <f>UPPER(TEXT(BRF_Boleto_Notas[[#This Row],[DATA VENCIMENTO]],"MMM"))</f>
        <v>DEZ</v>
      </c>
      <c r="Q1083" s="1" t="str">
        <f>IFERROR(INDEX(BRF_TIPO_SERV[DESCRIÇAO],MATCH(BRF_Boleto_Notas[[#This Row],[CAT]],BRF_TIPO_SERV[TIPOS DE SERV.],0)),"")</f>
        <v>ARMAZENAMENTO</v>
      </c>
      <c r="R1083" s="1">
        <f>IFERROR(INDEX(BRF_MÊS_NOTA[NUN_MÊS],MATCH(BRF_Boleto_Notas[[#This Row],[MÊS_VENC]],BRF_MÊS_NOTA[MÊS],0)),"")</f>
        <v>12</v>
      </c>
      <c r="S1083" s="1" t="str">
        <f>IF(BRF_Boleto_Notas[[#This Row],[PAGO DIA]]="","",TEXT(BRF_Boleto_Notas[[#This Row],[PAGO DIA]],"AAAA"))</f>
        <v>2022</v>
      </c>
      <c r="T1083" s="1" t="str">
        <f>UPPER(TEXT(BRF_Boleto_Notas[[#This Row],[PAGO DIA]],"MMM"))</f>
        <v>DEZ</v>
      </c>
    </row>
    <row r="1084" spans="1:20" x14ac:dyDescent="0.2">
      <c r="A1084" s="3">
        <v>44902</v>
      </c>
      <c r="B1084" s="1" t="s">
        <v>2401</v>
      </c>
      <c r="C1084" s="1" t="s">
        <v>2593</v>
      </c>
      <c r="D1084" s="1" t="s">
        <v>1531</v>
      </c>
      <c r="E1084" s="1" t="s">
        <v>85</v>
      </c>
      <c r="F1084" s="3">
        <v>44922</v>
      </c>
      <c r="G1084" s="1" t="s">
        <v>2594</v>
      </c>
      <c r="H1084" s="1">
        <v>1184</v>
      </c>
      <c r="I1084" s="4">
        <v>3500</v>
      </c>
      <c r="J1084" s="1" t="s">
        <v>224</v>
      </c>
      <c r="K1084" s="3">
        <v>44922</v>
      </c>
      <c r="L1084" s="1" t="s">
        <v>1338</v>
      </c>
      <c r="M1084" s="1" t="str">
        <f>TEXT(BRF_Boleto_Notas[[#This Row],[DATA ]],"AAAA")</f>
        <v>2022</v>
      </c>
      <c r="N1084" s="1" t="str">
        <f>UPPER(TEXT(BRF_Boleto_Notas[[#This Row],[DATA ]],"MMM"))</f>
        <v>DEZ</v>
      </c>
      <c r="O1084" s="1" t="str">
        <f>TEXT(BRF_Boleto_Notas[[#This Row],[DATA VENCIMENTO]],"AAAA")</f>
        <v>2022</v>
      </c>
      <c r="P1084" s="1" t="str">
        <f>UPPER(TEXT(BRF_Boleto_Notas[[#This Row],[DATA VENCIMENTO]],"MMM"))</f>
        <v>DEZ</v>
      </c>
      <c r="Q1084" s="1" t="str">
        <f>IFERROR(INDEX(BRF_TIPO_SERV[DESCRIÇAO],MATCH(BRF_Boleto_Notas[[#This Row],[CAT]],BRF_TIPO_SERV[TIPOS DE SERV.],0)),"")</f>
        <v>ARMAZENAMENTO</v>
      </c>
      <c r="R1084" s="1">
        <f>IFERROR(INDEX(BRF_MÊS_NOTA[NUN_MÊS],MATCH(BRF_Boleto_Notas[[#This Row],[MÊS_VENC]],BRF_MÊS_NOTA[MÊS],0)),"")</f>
        <v>12</v>
      </c>
      <c r="S1084" s="1" t="str">
        <f>IF(BRF_Boleto_Notas[[#This Row],[PAGO DIA]]="","",TEXT(BRF_Boleto_Notas[[#This Row],[PAGO DIA]],"AAAA"))</f>
        <v>2022</v>
      </c>
      <c r="T1084" s="1" t="str">
        <f>UPPER(TEXT(BRF_Boleto_Notas[[#This Row],[PAGO DIA]],"MMM"))</f>
        <v>DEZ</v>
      </c>
    </row>
    <row r="1085" spans="1:20" x14ac:dyDescent="0.2">
      <c r="A1085" s="3">
        <v>44902</v>
      </c>
      <c r="B1085" s="1" t="s">
        <v>1534</v>
      </c>
      <c r="C1085" s="1" t="s">
        <v>2584</v>
      </c>
      <c r="D1085" s="1" t="s">
        <v>1531</v>
      </c>
      <c r="E1085" s="1" t="s">
        <v>94</v>
      </c>
      <c r="F1085" s="3">
        <v>44923</v>
      </c>
      <c r="G1085" s="1" t="s">
        <v>2595</v>
      </c>
      <c r="H1085" s="1">
        <v>1187</v>
      </c>
      <c r="I1085" s="4">
        <v>220</v>
      </c>
      <c r="J1085" s="1" t="s">
        <v>224</v>
      </c>
      <c r="K1085" s="3">
        <v>44939</v>
      </c>
      <c r="L1085" s="1" t="s">
        <v>1338</v>
      </c>
      <c r="M1085" s="1" t="str">
        <f>TEXT(BRF_Boleto_Notas[[#This Row],[DATA ]],"AAAA")</f>
        <v>2022</v>
      </c>
      <c r="N1085" s="1" t="str">
        <f>UPPER(TEXT(BRF_Boleto_Notas[[#This Row],[DATA ]],"MMM"))</f>
        <v>DEZ</v>
      </c>
      <c r="O1085" s="1" t="str">
        <f>TEXT(BRF_Boleto_Notas[[#This Row],[DATA VENCIMENTO]],"AAAA")</f>
        <v>2022</v>
      </c>
      <c r="P1085" s="1" t="str">
        <f>UPPER(TEXT(BRF_Boleto_Notas[[#This Row],[DATA VENCIMENTO]],"MMM"))</f>
        <v>DEZ</v>
      </c>
      <c r="Q1085" s="1" t="str">
        <f>IFERROR(INDEX(BRF_TIPO_SERV[DESCRIÇAO],MATCH(BRF_Boleto_Notas[[#This Row],[CAT]],BRF_TIPO_SERV[TIPOS DE SERV.],0)),"")</f>
        <v>FRETE EXTRAS</v>
      </c>
      <c r="R1085" s="1">
        <f>IFERROR(INDEX(BRF_MÊS_NOTA[NUN_MÊS],MATCH(BRF_Boleto_Notas[[#This Row],[MÊS_VENC]],BRF_MÊS_NOTA[MÊS],0)),"")</f>
        <v>12</v>
      </c>
      <c r="S1085" s="1" t="str">
        <f>IF(BRF_Boleto_Notas[[#This Row],[PAGO DIA]]="","",TEXT(BRF_Boleto_Notas[[#This Row],[PAGO DIA]],"AAAA"))</f>
        <v>2023</v>
      </c>
      <c r="T1085" s="1" t="str">
        <f>UPPER(TEXT(BRF_Boleto_Notas[[#This Row],[PAGO DIA]],"MMM"))</f>
        <v>JAN</v>
      </c>
    </row>
    <row r="1086" spans="1:20" x14ac:dyDescent="0.2">
      <c r="A1086" s="3">
        <v>44902</v>
      </c>
      <c r="B1086" s="1" t="s">
        <v>1534</v>
      </c>
      <c r="C1086" s="1" t="s">
        <v>2596</v>
      </c>
      <c r="D1086" s="1" t="s">
        <v>1531</v>
      </c>
      <c r="E1086" s="1" t="s">
        <v>94</v>
      </c>
      <c r="F1086" s="3">
        <v>44923</v>
      </c>
      <c r="G1086" s="1" t="s">
        <v>2597</v>
      </c>
      <c r="H1086" s="1">
        <v>1188</v>
      </c>
      <c r="I1086" s="4">
        <v>1760</v>
      </c>
      <c r="J1086" s="1" t="s">
        <v>224</v>
      </c>
      <c r="K1086" s="3">
        <v>44939</v>
      </c>
      <c r="L1086" s="1" t="s">
        <v>1338</v>
      </c>
      <c r="M1086" s="1" t="str">
        <f>TEXT(BRF_Boleto_Notas[[#This Row],[DATA ]],"AAAA")</f>
        <v>2022</v>
      </c>
      <c r="N1086" s="1" t="str">
        <f>UPPER(TEXT(BRF_Boleto_Notas[[#This Row],[DATA ]],"MMM"))</f>
        <v>DEZ</v>
      </c>
      <c r="O1086" s="1" t="str">
        <f>TEXT(BRF_Boleto_Notas[[#This Row],[DATA VENCIMENTO]],"AAAA")</f>
        <v>2022</v>
      </c>
      <c r="P1086" s="1" t="str">
        <f>UPPER(TEXT(BRF_Boleto_Notas[[#This Row],[DATA VENCIMENTO]],"MMM"))</f>
        <v>DEZ</v>
      </c>
      <c r="Q1086" s="1" t="str">
        <f>IFERROR(INDEX(BRF_TIPO_SERV[DESCRIÇAO],MATCH(BRF_Boleto_Notas[[#This Row],[CAT]],BRF_TIPO_SERV[TIPOS DE SERV.],0)),"")</f>
        <v>FRETE EXTRAS</v>
      </c>
      <c r="R1086" s="1">
        <f>IFERROR(INDEX(BRF_MÊS_NOTA[NUN_MÊS],MATCH(BRF_Boleto_Notas[[#This Row],[MÊS_VENC]],BRF_MÊS_NOTA[MÊS],0)),"")</f>
        <v>12</v>
      </c>
      <c r="S1086" s="1" t="str">
        <f>IF(BRF_Boleto_Notas[[#This Row],[PAGO DIA]]="","",TEXT(BRF_Boleto_Notas[[#This Row],[PAGO DIA]],"AAAA"))</f>
        <v>2023</v>
      </c>
      <c r="T1086" s="1" t="str">
        <f>UPPER(TEXT(BRF_Boleto_Notas[[#This Row],[PAGO DIA]],"MMM"))</f>
        <v>JAN</v>
      </c>
    </row>
    <row r="1087" spans="1:20" x14ac:dyDescent="0.2">
      <c r="A1087" s="3">
        <v>44902</v>
      </c>
      <c r="B1087" s="1" t="s">
        <v>1534</v>
      </c>
      <c r="C1087" s="1" t="s">
        <v>2598</v>
      </c>
      <c r="D1087" s="1" t="s">
        <v>1531</v>
      </c>
      <c r="E1087" s="1" t="s">
        <v>94</v>
      </c>
      <c r="F1087" s="3">
        <v>44923</v>
      </c>
      <c r="G1087" s="1" t="s">
        <v>2599</v>
      </c>
      <c r="H1087" s="1">
        <v>1189</v>
      </c>
      <c r="I1087" s="4">
        <v>500</v>
      </c>
      <c r="J1087" s="1" t="s">
        <v>224</v>
      </c>
      <c r="K1087" s="3">
        <v>44939</v>
      </c>
      <c r="L1087" s="1" t="s">
        <v>1338</v>
      </c>
      <c r="M1087" s="1" t="str">
        <f>TEXT(BRF_Boleto_Notas[[#This Row],[DATA ]],"AAAA")</f>
        <v>2022</v>
      </c>
      <c r="N1087" s="1" t="str">
        <f>UPPER(TEXT(BRF_Boleto_Notas[[#This Row],[DATA ]],"MMM"))</f>
        <v>DEZ</v>
      </c>
      <c r="O1087" s="1" t="str">
        <f>TEXT(BRF_Boleto_Notas[[#This Row],[DATA VENCIMENTO]],"AAAA")</f>
        <v>2022</v>
      </c>
      <c r="P1087" s="1" t="str">
        <f>UPPER(TEXT(BRF_Boleto_Notas[[#This Row],[DATA VENCIMENTO]],"MMM"))</f>
        <v>DEZ</v>
      </c>
      <c r="Q1087" s="1" t="str">
        <f>IFERROR(INDEX(BRF_TIPO_SERV[DESCRIÇAO],MATCH(BRF_Boleto_Notas[[#This Row],[CAT]],BRF_TIPO_SERV[TIPOS DE SERV.],0)),"")</f>
        <v>FRETE EXTRAS</v>
      </c>
      <c r="R1087" s="1">
        <f>IFERROR(INDEX(BRF_MÊS_NOTA[NUN_MÊS],MATCH(BRF_Boleto_Notas[[#This Row],[MÊS_VENC]],BRF_MÊS_NOTA[MÊS],0)),"")</f>
        <v>12</v>
      </c>
      <c r="S1087" s="1" t="str">
        <f>IF(BRF_Boleto_Notas[[#This Row],[PAGO DIA]]="","",TEXT(BRF_Boleto_Notas[[#This Row],[PAGO DIA]],"AAAA"))</f>
        <v>2023</v>
      </c>
      <c r="T1087" s="1" t="str">
        <f>UPPER(TEXT(BRF_Boleto_Notas[[#This Row],[PAGO DIA]],"MMM"))</f>
        <v>JAN</v>
      </c>
    </row>
    <row r="1088" spans="1:20" x14ac:dyDescent="0.2">
      <c r="A1088" s="3">
        <v>44903</v>
      </c>
      <c r="B1088" s="1" t="s">
        <v>1529</v>
      </c>
      <c r="C1088" s="1" t="s">
        <v>3327</v>
      </c>
      <c r="D1088" s="1" t="s">
        <v>1531</v>
      </c>
      <c r="E1088" s="1" t="s">
        <v>114</v>
      </c>
      <c r="F1088" s="3">
        <v>44923</v>
      </c>
      <c r="G1088" s="1" t="s">
        <v>2600</v>
      </c>
      <c r="H1088" s="1">
        <v>1190</v>
      </c>
      <c r="I1088" s="4">
        <v>3700</v>
      </c>
      <c r="J1088" s="1" t="s">
        <v>224</v>
      </c>
      <c r="K1088" s="3">
        <v>44923</v>
      </c>
      <c r="L1088" s="1" t="s">
        <v>1338</v>
      </c>
      <c r="M1088" s="1" t="str">
        <f>TEXT(BRF_Boleto_Notas[[#This Row],[DATA ]],"AAAA")</f>
        <v>2022</v>
      </c>
      <c r="N1088" s="1" t="str">
        <f>UPPER(TEXT(BRF_Boleto_Notas[[#This Row],[DATA ]],"MMM"))</f>
        <v>DEZ</v>
      </c>
      <c r="O1088" s="1" t="str">
        <f>TEXT(BRF_Boleto_Notas[[#This Row],[DATA VENCIMENTO]],"AAAA")</f>
        <v>2022</v>
      </c>
      <c r="P1088" s="1" t="str">
        <f>UPPER(TEXT(BRF_Boleto_Notas[[#This Row],[DATA VENCIMENTO]],"MMM"))</f>
        <v>DEZ</v>
      </c>
      <c r="Q1088" s="1" t="str">
        <f>IFERROR(INDEX(BRF_TIPO_SERV[DESCRIÇAO],MATCH(BRF_Boleto_Notas[[#This Row],[CAT]],BRF_TIPO_SERV[TIPOS DE SERV.],0)),"")</f>
        <v>VIAGEM</v>
      </c>
      <c r="R1088" s="1">
        <f>IFERROR(INDEX(BRF_MÊS_NOTA[NUN_MÊS],MATCH(BRF_Boleto_Notas[[#This Row],[MÊS_VENC]],BRF_MÊS_NOTA[MÊS],0)),"")</f>
        <v>12</v>
      </c>
      <c r="S1088" s="1" t="str">
        <f>IF(BRF_Boleto_Notas[[#This Row],[PAGO DIA]]="","",TEXT(BRF_Boleto_Notas[[#This Row],[PAGO DIA]],"AAAA"))</f>
        <v>2022</v>
      </c>
      <c r="T1088" s="1" t="str">
        <f>UPPER(TEXT(BRF_Boleto_Notas[[#This Row],[PAGO DIA]],"MMM"))</f>
        <v>DEZ</v>
      </c>
    </row>
    <row r="1089" spans="1:20" x14ac:dyDescent="0.2">
      <c r="A1089" s="3">
        <v>44902</v>
      </c>
      <c r="B1089" s="1" t="s">
        <v>1534</v>
      </c>
      <c r="C1089" s="1" t="s">
        <v>1706</v>
      </c>
      <c r="D1089" s="1" t="s">
        <v>1531</v>
      </c>
      <c r="E1089" s="1" t="s">
        <v>85</v>
      </c>
      <c r="F1089" s="3">
        <v>44923</v>
      </c>
      <c r="G1089" s="1" t="s">
        <v>2601</v>
      </c>
      <c r="H1089" s="1">
        <v>1186</v>
      </c>
      <c r="I1089" s="4">
        <v>500</v>
      </c>
      <c r="J1089" s="1" t="s">
        <v>224</v>
      </c>
      <c r="K1089" s="3">
        <v>44923</v>
      </c>
      <c r="L1089" s="1" t="s">
        <v>1338</v>
      </c>
      <c r="M1089" s="1" t="str">
        <f>TEXT(BRF_Boleto_Notas[[#This Row],[DATA ]],"AAAA")</f>
        <v>2022</v>
      </c>
      <c r="N1089" s="1" t="str">
        <f>UPPER(TEXT(BRF_Boleto_Notas[[#This Row],[DATA ]],"MMM"))</f>
        <v>DEZ</v>
      </c>
      <c r="O1089" s="1" t="str">
        <f>TEXT(BRF_Boleto_Notas[[#This Row],[DATA VENCIMENTO]],"AAAA")</f>
        <v>2022</v>
      </c>
      <c r="P1089" s="1" t="str">
        <f>UPPER(TEXT(BRF_Boleto_Notas[[#This Row],[DATA VENCIMENTO]],"MMM"))</f>
        <v>DEZ</v>
      </c>
      <c r="Q1089" s="1" t="str">
        <f>IFERROR(INDEX(BRF_TIPO_SERV[DESCRIÇAO],MATCH(BRF_Boleto_Notas[[#This Row],[CAT]],BRF_TIPO_SERV[TIPOS DE SERV.],0)),"")</f>
        <v>FRETE EXTRAS</v>
      </c>
      <c r="R1089" s="1">
        <f>IFERROR(INDEX(BRF_MÊS_NOTA[NUN_MÊS],MATCH(BRF_Boleto_Notas[[#This Row],[MÊS_VENC]],BRF_MÊS_NOTA[MÊS],0)),"")</f>
        <v>12</v>
      </c>
      <c r="S1089" s="1" t="str">
        <f>IF(BRF_Boleto_Notas[[#This Row],[PAGO DIA]]="","",TEXT(BRF_Boleto_Notas[[#This Row],[PAGO DIA]],"AAAA"))</f>
        <v>2022</v>
      </c>
      <c r="T1089" s="1" t="str">
        <f>UPPER(TEXT(BRF_Boleto_Notas[[#This Row],[PAGO DIA]],"MMM"))</f>
        <v>DEZ</v>
      </c>
    </row>
    <row r="1090" spans="1:20" x14ac:dyDescent="0.2">
      <c r="A1090" s="3">
        <v>44903</v>
      </c>
      <c r="B1090" s="1" t="s">
        <v>1534</v>
      </c>
      <c r="C1090" s="1" t="s">
        <v>2576</v>
      </c>
      <c r="D1090" s="1" t="s">
        <v>1531</v>
      </c>
      <c r="E1090" s="1" t="s">
        <v>85</v>
      </c>
      <c r="F1090" s="3">
        <v>44923</v>
      </c>
      <c r="G1090" s="1" t="s">
        <v>2602</v>
      </c>
      <c r="H1090" s="1">
        <v>1191</v>
      </c>
      <c r="I1090" s="4">
        <v>1100</v>
      </c>
      <c r="J1090" s="1" t="s">
        <v>224</v>
      </c>
      <c r="K1090" s="3">
        <v>44923</v>
      </c>
      <c r="L1090" s="1" t="s">
        <v>1338</v>
      </c>
      <c r="M1090" s="1" t="str">
        <f>TEXT(BRF_Boleto_Notas[[#This Row],[DATA ]],"AAAA")</f>
        <v>2022</v>
      </c>
      <c r="N1090" s="1" t="str">
        <f>UPPER(TEXT(BRF_Boleto_Notas[[#This Row],[DATA ]],"MMM"))</f>
        <v>DEZ</v>
      </c>
      <c r="O1090" s="1" t="str">
        <f>TEXT(BRF_Boleto_Notas[[#This Row],[DATA VENCIMENTO]],"AAAA")</f>
        <v>2022</v>
      </c>
      <c r="P1090" s="1" t="str">
        <f>UPPER(TEXT(BRF_Boleto_Notas[[#This Row],[DATA VENCIMENTO]],"MMM"))</f>
        <v>DEZ</v>
      </c>
      <c r="Q1090" s="1" t="str">
        <f>IFERROR(INDEX(BRF_TIPO_SERV[DESCRIÇAO],MATCH(BRF_Boleto_Notas[[#This Row],[CAT]],BRF_TIPO_SERV[TIPOS DE SERV.],0)),"")</f>
        <v>FRETE EXTRAS</v>
      </c>
      <c r="R1090" s="1">
        <f>IFERROR(INDEX(BRF_MÊS_NOTA[NUN_MÊS],MATCH(BRF_Boleto_Notas[[#This Row],[MÊS_VENC]],BRF_MÊS_NOTA[MÊS],0)),"")</f>
        <v>12</v>
      </c>
      <c r="S1090" s="1" t="str">
        <f>IF(BRF_Boleto_Notas[[#This Row],[PAGO DIA]]="","",TEXT(BRF_Boleto_Notas[[#This Row],[PAGO DIA]],"AAAA"))</f>
        <v>2022</v>
      </c>
      <c r="T1090" s="1" t="str">
        <f>UPPER(TEXT(BRF_Boleto_Notas[[#This Row],[PAGO DIA]],"MMM"))</f>
        <v>DEZ</v>
      </c>
    </row>
    <row r="1091" spans="1:20" x14ac:dyDescent="0.2">
      <c r="A1091" s="3">
        <v>44907</v>
      </c>
      <c r="B1091" s="1" t="s">
        <v>1534</v>
      </c>
      <c r="C1091" s="1" t="s">
        <v>2603</v>
      </c>
      <c r="D1091" s="1" t="s">
        <v>1531</v>
      </c>
      <c r="E1091" s="1" t="s">
        <v>94</v>
      </c>
      <c r="F1091" s="3">
        <v>44928</v>
      </c>
      <c r="G1091" s="1" t="s">
        <v>2604</v>
      </c>
      <c r="H1091" s="1">
        <v>1195</v>
      </c>
      <c r="I1091" s="4">
        <v>1100</v>
      </c>
      <c r="J1091" s="1" t="s">
        <v>224</v>
      </c>
      <c r="K1091" s="3">
        <v>44939</v>
      </c>
      <c r="L1091" s="1" t="s">
        <v>1338</v>
      </c>
      <c r="M1091" s="1" t="str">
        <f>TEXT(BRF_Boleto_Notas[[#This Row],[DATA ]],"AAAA")</f>
        <v>2022</v>
      </c>
      <c r="N1091" s="1" t="str">
        <f>UPPER(TEXT(BRF_Boleto_Notas[[#This Row],[DATA ]],"MMM"))</f>
        <v>DEZ</v>
      </c>
      <c r="O1091" s="1" t="str">
        <f>TEXT(BRF_Boleto_Notas[[#This Row],[DATA VENCIMENTO]],"AAAA")</f>
        <v>2023</v>
      </c>
      <c r="P1091" s="1" t="str">
        <f>UPPER(TEXT(BRF_Boleto_Notas[[#This Row],[DATA VENCIMENTO]],"MMM"))</f>
        <v>JAN</v>
      </c>
      <c r="Q1091" s="1" t="str">
        <f>IFERROR(INDEX(BRF_TIPO_SERV[DESCRIÇAO],MATCH(BRF_Boleto_Notas[[#This Row],[CAT]],BRF_TIPO_SERV[TIPOS DE SERV.],0)),"")</f>
        <v>FRETE EXTRAS</v>
      </c>
      <c r="R1091" s="1">
        <f>IFERROR(INDEX(BRF_MÊS_NOTA[NUN_MÊS],MATCH(BRF_Boleto_Notas[[#This Row],[MÊS_VENC]],BRF_MÊS_NOTA[MÊS],0)),"")</f>
        <v>1</v>
      </c>
      <c r="S1091" s="1" t="str">
        <f>IF(BRF_Boleto_Notas[[#This Row],[PAGO DIA]]="","",TEXT(BRF_Boleto_Notas[[#This Row],[PAGO DIA]],"AAAA"))</f>
        <v>2023</v>
      </c>
      <c r="T1091" s="1" t="str">
        <f>UPPER(TEXT(BRF_Boleto_Notas[[#This Row],[PAGO DIA]],"MMM"))</f>
        <v>JAN</v>
      </c>
    </row>
    <row r="1092" spans="1:20" x14ac:dyDescent="0.2">
      <c r="A1092" s="3">
        <v>44907</v>
      </c>
      <c r="B1092" s="1" t="s">
        <v>1534</v>
      </c>
      <c r="C1092" s="1" t="s">
        <v>1706</v>
      </c>
      <c r="D1092" s="1" t="s">
        <v>1531</v>
      </c>
      <c r="E1092" s="1" t="s">
        <v>85</v>
      </c>
      <c r="F1092" s="3">
        <v>44929</v>
      </c>
      <c r="G1092" s="1" t="s">
        <v>2605</v>
      </c>
      <c r="H1092" s="1">
        <v>1196</v>
      </c>
      <c r="I1092" s="4">
        <v>500</v>
      </c>
      <c r="J1092" s="1" t="s">
        <v>224</v>
      </c>
      <c r="K1092" s="3">
        <v>44929</v>
      </c>
      <c r="L1092" s="1" t="s">
        <v>1338</v>
      </c>
      <c r="M1092" s="1" t="str">
        <f>TEXT(BRF_Boleto_Notas[[#This Row],[DATA ]],"AAAA")</f>
        <v>2022</v>
      </c>
      <c r="N1092" s="1" t="str">
        <f>UPPER(TEXT(BRF_Boleto_Notas[[#This Row],[DATA ]],"MMM"))</f>
        <v>DEZ</v>
      </c>
      <c r="O1092" s="1" t="str">
        <f>TEXT(BRF_Boleto_Notas[[#This Row],[DATA VENCIMENTO]],"AAAA")</f>
        <v>2023</v>
      </c>
      <c r="P1092" s="1" t="str">
        <f>UPPER(TEXT(BRF_Boleto_Notas[[#This Row],[DATA VENCIMENTO]],"MMM"))</f>
        <v>JAN</v>
      </c>
      <c r="Q1092" s="1" t="str">
        <f>IFERROR(INDEX(BRF_TIPO_SERV[DESCRIÇAO],MATCH(BRF_Boleto_Notas[[#This Row],[CAT]],BRF_TIPO_SERV[TIPOS DE SERV.],0)),"")</f>
        <v>FRETE EXTRAS</v>
      </c>
      <c r="R1092" s="1">
        <f>IFERROR(INDEX(BRF_MÊS_NOTA[NUN_MÊS],MATCH(BRF_Boleto_Notas[[#This Row],[MÊS_VENC]],BRF_MÊS_NOTA[MÊS],0)),"")</f>
        <v>1</v>
      </c>
      <c r="S1092" s="1" t="str">
        <f>IF(BRF_Boleto_Notas[[#This Row],[PAGO DIA]]="","",TEXT(BRF_Boleto_Notas[[#This Row],[PAGO DIA]],"AAAA"))</f>
        <v>2023</v>
      </c>
      <c r="T1092" s="1" t="str">
        <f>UPPER(TEXT(BRF_Boleto_Notas[[#This Row],[PAGO DIA]],"MMM"))</f>
        <v>JAN</v>
      </c>
    </row>
    <row r="1093" spans="1:20" x14ac:dyDescent="0.2">
      <c r="A1093" s="3">
        <v>44908</v>
      </c>
      <c r="B1093" s="1" t="s">
        <v>1534</v>
      </c>
      <c r="C1093" s="1" t="s">
        <v>3178</v>
      </c>
      <c r="D1093" s="1" t="s">
        <v>1531</v>
      </c>
      <c r="E1093" s="1" t="s">
        <v>85</v>
      </c>
      <c r="F1093" s="3">
        <v>44930</v>
      </c>
      <c r="G1093" s="1" t="s">
        <v>2606</v>
      </c>
      <c r="H1093" s="1">
        <v>1197</v>
      </c>
      <c r="I1093" s="4">
        <v>500</v>
      </c>
      <c r="J1093" s="1" t="s">
        <v>224</v>
      </c>
      <c r="K1093" s="3">
        <v>44930</v>
      </c>
      <c r="L1093" s="1" t="s">
        <v>1338</v>
      </c>
      <c r="M1093" s="1" t="str">
        <f>TEXT(BRF_Boleto_Notas[[#This Row],[DATA ]],"AAAA")</f>
        <v>2022</v>
      </c>
      <c r="N1093" s="1" t="str">
        <f>UPPER(TEXT(BRF_Boleto_Notas[[#This Row],[DATA ]],"MMM"))</f>
        <v>DEZ</v>
      </c>
      <c r="O1093" s="1" t="str">
        <f>TEXT(BRF_Boleto_Notas[[#This Row],[DATA VENCIMENTO]],"AAAA")</f>
        <v>2023</v>
      </c>
      <c r="P1093" s="1" t="str">
        <f>UPPER(TEXT(BRF_Boleto_Notas[[#This Row],[DATA VENCIMENTO]],"MMM"))</f>
        <v>JAN</v>
      </c>
      <c r="Q1093" s="1" t="str">
        <f>IFERROR(INDEX(BRF_TIPO_SERV[DESCRIÇAO],MATCH(BRF_Boleto_Notas[[#This Row],[CAT]],BRF_TIPO_SERV[TIPOS DE SERV.],0)),"")</f>
        <v>FRETE EXTRAS</v>
      </c>
      <c r="R1093" s="1">
        <f>IFERROR(INDEX(BRF_MÊS_NOTA[NUN_MÊS],MATCH(BRF_Boleto_Notas[[#This Row],[MÊS_VENC]],BRF_MÊS_NOTA[MÊS],0)),"")</f>
        <v>1</v>
      </c>
      <c r="S1093" s="1" t="str">
        <f>IF(BRF_Boleto_Notas[[#This Row],[PAGO DIA]]="","",TEXT(BRF_Boleto_Notas[[#This Row],[PAGO DIA]],"AAAA"))</f>
        <v>2023</v>
      </c>
      <c r="T1093" s="1" t="str">
        <f>UPPER(TEXT(BRF_Boleto_Notas[[#This Row],[PAGO DIA]],"MMM"))</f>
        <v>JAN</v>
      </c>
    </row>
    <row r="1094" spans="1:20" x14ac:dyDescent="0.2">
      <c r="A1094" s="3">
        <v>44908</v>
      </c>
      <c r="B1094" s="1" t="s">
        <v>1534</v>
      </c>
      <c r="C1094" s="1" t="s">
        <v>3343</v>
      </c>
      <c r="D1094" s="1" t="s">
        <v>1531</v>
      </c>
      <c r="E1094" s="1" t="s">
        <v>85</v>
      </c>
      <c r="F1094" s="3">
        <v>44930</v>
      </c>
      <c r="G1094" s="1" t="s">
        <v>2608</v>
      </c>
      <c r="H1094" s="1">
        <v>1198</v>
      </c>
      <c r="I1094" s="4">
        <v>400</v>
      </c>
      <c r="J1094" s="1" t="s">
        <v>224</v>
      </c>
      <c r="K1094" s="3">
        <v>44930</v>
      </c>
      <c r="L1094" s="1" t="s">
        <v>1338</v>
      </c>
      <c r="M1094" s="1" t="str">
        <f>TEXT(BRF_Boleto_Notas[[#This Row],[DATA ]],"AAAA")</f>
        <v>2022</v>
      </c>
      <c r="N1094" s="1" t="str">
        <f>UPPER(TEXT(BRF_Boleto_Notas[[#This Row],[DATA ]],"MMM"))</f>
        <v>DEZ</v>
      </c>
      <c r="O1094" s="1" t="str">
        <f>TEXT(BRF_Boleto_Notas[[#This Row],[DATA VENCIMENTO]],"AAAA")</f>
        <v>2023</v>
      </c>
      <c r="P1094" s="1" t="str">
        <f>UPPER(TEXT(BRF_Boleto_Notas[[#This Row],[DATA VENCIMENTO]],"MMM"))</f>
        <v>JAN</v>
      </c>
      <c r="Q1094" s="1" t="str">
        <f>IFERROR(INDEX(BRF_TIPO_SERV[DESCRIÇAO],MATCH(BRF_Boleto_Notas[[#This Row],[CAT]],BRF_TIPO_SERV[TIPOS DE SERV.],0)),"")</f>
        <v>FRETE EXTRAS</v>
      </c>
      <c r="R1094" s="1">
        <f>IFERROR(INDEX(BRF_MÊS_NOTA[NUN_MÊS],MATCH(BRF_Boleto_Notas[[#This Row],[MÊS_VENC]],BRF_MÊS_NOTA[MÊS],0)),"")</f>
        <v>1</v>
      </c>
      <c r="S1094" s="1" t="str">
        <f>IF(BRF_Boleto_Notas[[#This Row],[PAGO DIA]]="","",TEXT(BRF_Boleto_Notas[[#This Row],[PAGO DIA]],"AAAA"))</f>
        <v>2023</v>
      </c>
      <c r="T1094" s="1" t="str">
        <f>UPPER(TEXT(BRF_Boleto_Notas[[#This Row],[PAGO DIA]],"MMM"))</f>
        <v>JAN</v>
      </c>
    </row>
    <row r="1095" spans="1:20" x14ac:dyDescent="0.2">
      <c r="A1095" s="3">
        <v>44909</v>
      </c>
      <c r="B1095" s="1" t="s">
        <v>2401</v>
      </c>
      <c r="C1095" s="1" t="s">
        <v>2609</v>
      </c>
      <c r="D1095" s="1" t="s">
        <v>1531</v>
      </c>
      <c r="E1095" s="1" t="s">
        <v>85</v>
      </c>
      <c r="F1095" s="3">
        <v>44930</v>
      </c>
      <c r="G1095" s="1" t="s">
        <v>2610</v>
      </c>
      <c r="H1095" s="1">
        <v>1199</v>
      </c>
      <c r="I1095" s="4">
        <v>4200</v>
      </c>
      <c r="J1095" s="1" t="s">
        <v>224</v>
      </c>
      <c r="K1095" s="3">
        <v>44930</v>
      </c>
      <c r="L1095" s="1" t="s">
        <v>1338</v>
      </c>
      <c r="M1095" s="1" t="str">
        <f>TEXT(BRF_Boleto_Notas[[#This Row],[DATA ]],"AAAA")</f>
        <v>2022</v>
      </c>
      <c r="N1095" s="1" t="str">
        <f>UPPER(TEXT(BRF_Boleto_Notas[[#This Row],[DATA ]],"MMM"))</f>
        <v>DEZ</v>
      </c>
      <c r="O1095" s="1" t="str">
        <f>TEXT(BRF_Boleto_Notas[[#This Row],[DATA VENCIMENTO]],"AAAA")</f>
        <v>2023</v>
      </c>
      <c r="P1095" s="1" t="str">
        <f>UPPER(TEXT(BRF_Boleto_Notas[[#This Row],[DATA VENCIMENTO]],"MMM"))</f>
        <v>JAN</v>
      </c>
      <c r="Q1095" s="1" t="str">
        <f>IFERROR(INDEX(BRF_TIPO_SERV[DESCRIÇAO],MATCH(BRF_Boleto_Notas[[#This Row],[CAT]],BRF_TIPO_SERV[TIPOS DE SERV.],0)),"")</f>
        <v>ARMAZENAMENTO</v>
      </c>
      <c r="R1095" s="1">
        <f>IFERROR(INDEX(BRF_MÊS_NOTA[NUN_MÊS],MATCH(BRF_Boleto_Notas[[#This Row],[MÊS_VENC]],BRF_MÊS_NOTA[MÊS],0)),"")</f>
        <v>1</v>
      </c>
      <c r="S1095" s="1" t="str">
        <f>IF(BRF_Boleto_Notas[[#This Row],[PAGO DIA]]="","",TEXT(BRF_Boleto_Notas[[#This Row],[PAGO DIA]],"AAAA"))</f>
        <v>2023</v>
      </c>
      <c r="T1095" s="1" t="str">
        <f>UPPER(TEXT(BRF_Boleto_Notas[[#This Row],[PAGO DIA]],"MMM"))</f>
        <v>JAN</v>
      </c>
    </row>
    <row r="1096" spans="1:20" x14ac:dyDescent="0.2">
      <c r="A1096" s="3">
        <v>44929</v>
      </c>
      <c r="B1096" s="1" t="s">
        <v>2350</v>
      </c>
      <c r="C1096" s="1" t="s">
        <v>2611</v>
      </c>
      <c r="D1096" s="1" t="s">
        <v>2273</v>
      </c>
      <c r="E1096" s="1" t="s">
        <v>244</v>
      </c>
      <c r="F1096" s="3">
        <v>44931</v>
      </c>
      <c r="G1096" s="1">
        <v>452</v>
      </c>
      <c r="H1096" s="1">
        <v>1245</v>
      </c>
      <c r="I1096" s="4">
        <v>18374.16</v>
      </c>
      <c r="J1096" s="1" t="s">
        <v>224</v>
      </c>
      <c r="K1096" s="3">
        <v>44931</v>
      </c>
      <c r="L1096" s="1" t="s">
        <v>1338</v>
      </c>
      <c r="M1096" s="1" t="str">
        <f>TEXT(BRF_Boleto_Notas[[#This Row],[DATA ]],"AAAA")</f>
        <v>2023</v>
      </c>
      <c r="N1096" s="1" t="str">
        <f>UPPER(TEXT(BRF_Boleto_Notas[[#This Row],[DATA ]],"MMM"))</f>
        <v>JAN</v>
      </c>
      <c r="O1096" s="1" t="str">
        <f>TEXT(BRF_Boleto_Notas[[#This Row],[DATA VENCIMENTO]],"AAAA")</f>
        <v>2023</v>
      </c>
      <c r="P1096" s="1" t="str">
        <f>UPPER(TEXT(BRF_Boleto_Notas[[#This Row],[DATA VENCIMENTO]],"MMM"))</f>
        <v>JAN</v>
      </c>
      <c r="Q1096" s="1" t="str">
        <f>IFERROR(INDEX(BRF_TIPO_SERV[DESCRIÇAO],MATCH(BRF_Boleto_Notas[[#This Row],[CAT]],BRF_TIPO_SERV[TIPOS DE SERV.],0)),"")</f>
        <v>FRETE EXTRAS</v>
      </c>
      <c r="R1096" s="1">
        <f>IFERROR(INDEX(BRF_MÊS_NOTA[NUN_MÊS],MATCH(BRF_Boleto_Notas[[#This Row],[MÊS_VENC]],BRF_MÊS_NOTA[MÊS],0)),"")</f>
        <v>1</v>
      </c>
      <c r="S1096" s="1" t="str">
        <f>IF(BRF_Boleto_Notas[[#This Row],[PAGO DIA]]="","",TEXT(BRF_Boleto_Notas[[#This Row],[PAGO DIA]],"AAAA"))</f>
        <v>2023</v>
      </c>
      <c r="T1096" s="1" t="str">
        <f>UPPER(TEXT(BRF_Boleto_Notas[[#This Row],[PAGO DIA]],"MMM"))</f>
        <v>JAN</v>
      </c>
    </row>
    <row r="1097" spans="1:20" x14ac:dyDescent="0.2">
      <c r="A1097" s="3">
        <v>44909</v>
      </c>
      <c r="B1097" s="1" t="s">
        <v>1529</v>
      </c>
      <c r="C1097" s="1" t="s">
        <v>1869</v>
      </c>
      <c r="D1097" s="1" t="s">
        <v>1531</v>
      </c>
      <c r="E1097" s="1" t="s">
        <v>85</v>
      </c>
      <c r="F1097" s="3">
        <v>44931</v>
      </c>
      <c r="G1097" s="1" t="s">
        <v>2612</v>
      </c>
      <c r="H1097" s="1">
        <v>1200</v>
      </c>
      <c r="I1097" s="4">
        <v>3800</v>
      </c>
      <c r="J1097" s="1" t="s">
        <v>224</v>
      </c>
      <c r="K1097" s="3">
        <v>44931</v>
      </c>
      <c r="L1097" s="1" t="s">
        <v>1338</v>
      </c>
      <c r="M1097" s="1" t="str">
        <f>TEXT(BRF_Boleto_Notas[[#This Row],[DATA ]],"AAAA")</f>
        <v>2022</v>
      </c>
      <c r="N1097" s="1" t="str">
        <f>UPPER(TEXT(BRF_Boleto_Notas[[#This Row],[DATA ]],"MMM"))</f>
        <v>DEZ</v>
      </c>
      <c r="O1097" s="1" t="str">
        <f>TEXT(BRF_Boleto_Notas[[#This Row],[DATA VENCIMENTO]],"AAAA")</f>
        <v>2023</v>
      </c>
      <c r="P1097" s="1" t="str">
        <f>UPPER(TEXT(BRF_Boleto_Notas[[#This Row],[DATA VENCIMENTO]],"MMM"))</f>
        <v>JAN</v>
      </c>
      <c r="Q1097" s="1" t="str">
        <f>IFERROR(INDEX(BRF_TIPO_SERV[DESCRIÇAO],MATCH(BRF_Boleto_Notas[[#This Row],[CAT]],BRF_TIPO_SERV[TIPOS DE SERV.],0)),"")</f>
        <v>VIAGEM</v>
      </c>
      <c r="R1097" s="1">
        <f>IFERROR(INDEX(BRF_MÊS_NOTA[NUN_MÊS],MATCH(BRF_Boleto_Notas[[#This Row],[MÊS_VENC]],BRF_MÊS_NOTA[MÊS],0)),"")</f>
        <v>1</v>
      </c>
      <c r="S1097" s="1" t="str">
        <f>IF(BRF_Boleto_Notas[[#This Row],[PAGO DIA]]="","",TEXT(BRF_Boleto_Notas[[#This Row],[PAGO DIA]],"AAAA"))</f>
        <v>2023</v>
      </c>
      <c r="T1097" s="1" t="str">
        <f>UPPER(TEXT(BRF_Boleto_Notas[[#This Row],[PAGO DIA]],"MMM"))</f>
        <v>JAN</v>
      </c>
    </row>
    <row r="1098" spans="1:20" x14ac:dyDescent="0.2">
      <c r="A1098" s="3">
        <v>44911</v>
      </c>
      <c r="B1098" s="1" t="s">
        <v>1534</v>
      </c>
      <c r="C1098" s="1" t="s">
        <v>2613</v>
      </c>
      <c r="D1098" s="1" t="s">
        <v>1531</v>
      </c>
      <c r="E1098" s="1" t="s">
        <v>85</v>
      </c>
      <c r="F1098" s="3">
        <v>44932</v>
      </c>
      <c r="G1098" s="1" t="s">
        <v>2614</v>
      </c>
      <c r="H1098" s="1">
        <v>1201</v>
      </c>
      <c r="I1098" s="4">
        <v>1500</v>
      </c>
      <c r="J1098" s="1" t="s">
        <v>224</v>
      </c>
      <c r="K1098" s="3">
        <v>44932</v>
      </c>
      <c r="L1098" s="1" t="s">
        <v>1338</v>
      </c>
      <c r="M1098" s="1" t="str">
        <f>TEXT(BRF_Boleto_Notas[[#This Row],[DATA ]],"AAAA")</f>
        <v>2022</v>
      </c>
      <c r="N1098" s="1" t="str">
        <f>UPPER(TEXT(BRF_Boleto_Notas[[#This Row],[DATA ]],"MMM"))</f>
        <v>DEZ</v>
      </c>
      <c r="O1098" s="1" t="str">
        <f>TEXT(BRF_Boleto_Notas[[#This Row],[DATA VENCIMENTO]],"AAAA")</f>
        <v>2023</v>
      </c>
      <c r="P1098" s="1" t="str">
        <f>UPPER(TEXT(BRF_Boleto_Notas[[#This Row],[DATA VENCIMENTO]],"MMM"))</f>
        <v>JAN</v>
      </c>
      <c r="Q1098" s="1" t="str">
        <f>IFERROR(INDEX(BRF_TIPO_SERV[DESCRIÇAO],MATCH(BRF_Boleto_Notas[[#This Row],[CAT]],BRF_TIPO_SERV[TIPOS DE SERV.],0)),"")</f>
        <v>FRETE EXTRAS</v>
      </c>
      <c r="R1098" s="1">
        <f>IFERROR(INDEX(BRF_MÊS_NOTA[NUN_MÊS],MATCH(BRF_Boleto_Notas[[#This Row],[MÊS_VENC]],BRF_MÊS_NOTA[MÊS],0)),"")</f>
        <v>1</v>
      </c>
      <c r="S1098" s="1" t="str">
        <f>IF(BRF_Boleto_Notas[[#This Row],[PAGO DIA]]="","",TEXT(BRF_Boleto_Notas[[#This Row],[PAGO DIA]],"AAAA"))</f>
        <v>2023</v>
      </c>
      <c r="T1098" s="1" t="str">
        <f>UPPER(TEXT(BRF_Boleto_Notas[[#This Row],[PAGO DIA]],"MMM"))</f>
        <v>JAN</v>
      </c>
    </row>
    <row r="1099" spans="1:20" x14ac:dyDescent="0.2">
      <c r="A1099" s="3">
        <v>44911</v>
      </c>
      <c r="B1099" s="1" t="s">
        <v>1534</v>
      </c>
      <c r="C1099" s="1" t="s">
        <v>2615</v>
      </c>
      <c r="D1099" s="1" t="s">
        <v>1531</v>
      </c>
      <c r="E1099" s="1" t="s">
        <v>85</v>
      </c>
      <c r="F1099" s="3">
        <v>44932</v>
      </c>
      <c r="G1099" s="1" t="s">
        <v>2616</v>
      </c>
      <c r="H1099" s="1">
        <v>1202</v>
      </c>
      <c r="I1099" s="4">
        <v>1000</v>
      </c>
      <c r="J1099" s="1" t="s">
        <v>224</v>
      </c>
      <c r="K1099" s="3">
        <v>44932</v>
      </c>
      <c r="L1099" s="1" t="s">
        <v>1338</v>
      </c>
      <c r="M1099" s="1" t="str">
        <f>TEXT(BRF_Boleto_Notas[[#This Row],[DATA ]],"AAAA")</f>
        <v>2022</v>
      </c>
      <c r="N1099" s="1" t="str">
        <f>UPPER(TEXT(BRF_Boleto_Notas[[#This Row],[DATA ]],"MMM"))</f>
        <v>DEZ</v>
      </c>
      <c r="O1099" s="1" t="str">
        <f>TEXT(BRF_Boleto_Notas[[#This Row],[DATA VENCIMENTO]],"AAAA")</f>
        <v>2023</v>
      </c>
      <c r="P1099" s="1" t="str">
        <f>UPPER(TEXT(BRF_Boleto_Notas[[#This Row],[DATA VENCIMENTO]],"MMM"))</f>
        <v>JAN</v>
      </c>
      <c r="Q1099" s="1" t="str">
        <f>IFERROR(INDEX(BRF_TIPO_SERV[DESCRIÇAO],MATCH(BRF_Boleto_Notas[[#This Row],[CAT]],BRF_TIPO_SERV[TIPOS DE SERV.],0)),"")</f>
        <v>FRETE EXTRAS</v>
      </c>
      <c r="R1099" s="1">
        <f>IFERROR(INDEX(BRF_MÊS_NOTA[NUN_MÊS],MATCH(BRF_Boleto_Notas[[#This Row],[MÊS_VENC]],BRF_MÊS_NOTA[MÊS],0)),"")</f>
        <v>1</v>
      </c>
      <c r="S1099" s="1" t="str">
        <f>IF(BRF_Boleto_Notas[[#This Row],[PAGO DIA]]="","",TEXT(BRF_Boleto_Notas[[#This Row],[PAGO DIA]],"AAAA"))</f>
        <v>2023</v>
      </c>
      <c r="T1099" s="1" t="str">
        <f>UPPER(TEXT(BRF_Boleto_Notas[[#This Row],[PAGO DIA]],"MMM"))</f>
        <v>JAN</v>
      </c>
    </row>
    <row r="1100" spans="1:20" x14ac:dyDescent="0.2">
      <c r="A1100" s="3">
        <v>44911</v>
      </c>
      <c r="B1100" s="1" t="s">
        <v>1534</v>
      </c>
      <c r="C1100" s="1" t="s">
        <v>1680</v>
      </c>
      <c r="D1100" s="1" t="s">
        <v>1531</v>
      </c>
      <c r="E1100" s="1" t="s">
        <v>85</v>
      </c>
      <c r="F1100" s="3">
        <v>44932</v>
      </c>
      <c r="G1100" s="1" t="s">
        <v>2617</v>
      </c>
      <c r="H1100" s="1">
        <v>1203</v>
      </c>
      <c r="I1100" s="4">
        <v>1100</v>
      </c>
      <c r="J1100" s="1" t="s">
        <v>224</v>
      </c>
      <c r="K1100" s="3">
        <v>44932</v>
      </c>
      <c r="L1100" s="1" t="s">
        <v>1338</v>
      </c>
      <c r="M1100" s="1" t="str">
        <f>TEXT(BRF_Boleto_Notas[[#This Row],[DATA ]],"AAAA")</f>
        <v>2022</v>
      </c>
      <c r="N1100" s="1" t="str">
        <f>UPPER(TEXT(BRF_Boleto_Notas[[#This Row],[DATA ]],"MMM"))</f>
        <v>DEZ</v>
      </c>
      <c r="O1100" s="1" t="str">
        <f>TEXT(BRF_Boleto_Notas[[#This Row],[DATA VENCIMENTO]],"AAAA")</f>
        <v>2023</v>
      </c>
      <c r="P1100" s="1" t="str">
        <f>UPPER(TEXT(BRF_Boleto_Notas[[#This Row],[DATA VENCIMENTO]],"MMM"))</f>
        <v>JAN</v>
      </c>
      <c r="Q1100" s="1" t="str">
        <f>IFERROR(INDEX(BRF_TIPO_SERV[DESCRIÇAO],MATCH(BRF_Boleto_Notas[[#This Row],[CAT]],BRF_TIPO_SERV[TIPOS DE SERV.],0)),"")</f>
        <v>FRETE EXTRAS</v>
      </c>
      <c r="R1100" s="1">
        <f>IFERROR(INDEX(BRF_MÊS_NOTA[NUN_MÊS],MATCH(BRF_Boleto_Notas[[#This Row],[MÊS_VENC]],BRF_MÊS_NOTA[MÊS],0)),"")</f>
        <v>1</v>
      </c>
      <c r="S1100" s="1" t="str">
        <f>IF(BRF_Boleto_Notas[[#This Row],[PAGO DIA]]="","",TEXT(BRF_Boleto_Notas[[#This Row],[PAGO DIA]],"AAAA"))</f>
        <v>2023</v>
      </c>
      <c r="T1100" s="1" t="str">
        <f>UPPER(TEXT(BRF_Boleto_Notas[[#This Row],[PAGO DIA]],"MMM"))</f>
        <v>JAN</v>
      </c>
    </row>
    <row r="1101" spans="1:20" x14ac:dyDescent="0.2">
      <c r="A1101" s="3">
        <v>44915</v>
      </c>
      <c r="B1101" s="1" t="s">
        <v>2401</v>
      </c>
      <c r="C1101" s="1" t="s">
        <v>2618</v>
      </c>
      <c r="D1101" s="1" t="s">
        <v>1531</v>
      </c>
      <c r="E1101" s="1" t="s">
        <v>85</v>
      </c>
      <c r="F1101" s="3">
        <v>44935</v>
      </c>
      <c r="G1101" s="1" t="s">
        <v>2619</v>
      </c>
      <c r="H1101" s="1">
        <v>1205</v>
      </c>
      <c r="I1101" s="4">
        <v>4200</v>
      </c>
      <c r="J1101" s="1" t="s">
        <v>224</v>
      </c>
      <c r="K1101" s="3">
        <v>44935</v>
      </c>
      <c r="L1101" s="1" t="s">
        <v>1338</v>
      </c>
      <c r="M1101" s="1" t="str">
        <f>TEXT(BRF_Boleto_Notas[[#This Row],[DATA ]],"AAAA")</f>
        <v>2022</v>
      </c>
      <c r="N1101" s="1" t="str">
        <f>UPPER(TEXT(BRF_Boleto_Notas[[#This Row],[DATA ]],"MMM"))</f>
        <v>DEZ</v>
      </c>
      <c r="O1101" s="1" t="str">
        <f>TEXT(BRF_Boleto_Notas[[#This Row],[DATA VENCIMENTO]],"AAAA")</f>
        <v>2023</v>
      </c>
      <c r="P1101" s="1" t="str">
        <f>UPPER(TEXT(BRF_Boleto_Notas[[#This Row],[DATA VENCIMENTO]],"MMM"))</f>
        <v>JAN</v>
      </c>
      <c r="Q1101" s="1" t="str">
        <f>IFERROR(INDEX(BRF_TIPO_SERV[DESCRIÇAO],MATCH(BRF_Boleto_Notas[[#This Row],[CAT]],BRF_TIPO_SERV[TIPOS DE SERV.],0)),"")</f>
        <v>ARMAZENAMENTO</v>
      </c>
      <c r="R1101" s="1">
        <f>IFERROR(INDEX(BRF_MÊS_NOTA[NUN_MÊS],MATCH(BRF_Boleto_Notas[[#This Row],[MÊS_VENC]],BRF_MÊS_NOTA[MÊS],0)),"")</f>
        <v>1</v>
      </c>
      <c r="S1101" s="1" t="str">
        <f>IF(BRF_Boleto_Notas[[#This Row],[PAGO DIA]]="","",TEXT(BRF_Boleto_Notas[[#This Row],[PAGO DIA]],"AAAA"))</f>
        <v>2023</v>
      </c>
      <c r="T1101" s="1" t="str">
        <f>UPPER(TEXT(BRF_Boleto_Notas[[#This Row],[PAGO DIA]],"MMM"))</f>
        <v>JAN</v>
      </c>
    </row>
    <row r="1102" spans="1:20" x14ac:dyDescent="0.2">
      <c r="A1102" s="3">
        <v>44915</v>
      </c>
      <c r="B1102" s="1" t="s">
        <v>2401</v>
      </c>
      <c r="C1102" s="1" t="s">
        <v>2620</v>
      </c>
      <c r="D1102" s="1" t="s">
        <v>1531</v>
      </c>
      <c r="E1102" s="1" t="s">
        <v>85</v>
      </c>
      <c r="F1102" s="3">
        <v>44935</v>
      </c>
      <c r="G1102" s="1" t="s">
        <v>2621</v>
      </c>
      <c r="H1102" s="1">
        <v>1206</v>
      </c>
      <c r="I1102" s="4">
        <v>4200</v>
      </c>
      <c r="J1102" s="1" t="s">
        <v>224</v>
      </c>
      <c r="K1102" s="3">
        <v>44935</v>
      </c>
      <c r="L1102" s="1" t="s">
        <v>1338</v>
      </c>
      <c r="M1102" s="1" t="str">
        <f>TEXT(BRF_Boleto_Notas[[#This Row],[DATA ]],"AAAA")</f>
        <v>2022</v>
      </c>
      <c r="N1102" s="1" t="str">
        <f>UPPER(TEXT(BRF_Boleto_Notas[[#This Row],[DATA ]],"MMM"))</f>
        <v>DEZ</v>
      </c>
      <c r="O1102" s="1" t="str">
        <f>TEXT(BRF_Boleto_Notas[[#This Row],[DATA VENCIMENTO]],"AAAA")</f>
        <v>2023</v>
      </c>
      <c r="P1102" s="1" t="str">
        <f>UPPER(TEXT(BRF_Boleto_Notas[[#This Row],[DATA VENCIMENTO]],"MMM"))</f>
        <v>JAN</v>
      </c>
      <c r="Q1102" s="1" t="str">
        <f>IFERROR(INDEX(BRF_TIPO_SERV[DESCRIÇAO],MATCH(BRF_Boleto_Notas[[#This Row],[CAT]],BRF_TIPO_SERV[TIPOS DE SERV.],0)),"")</f>
        <v>ARMAZENAMENTO</v>
      </c>
      <c r="R1102" s="1">
        <f>IFERROR(INDEX(BRF_MÊS_NOTA[NUN_MÊS],MATCH(BRF_Boleto_Notas[[#This Row],[MÊS_VENC]],BRF_MÊS_NOTA[MÊS],0)),"")</f>
        <v>1</v>
      </c>
      <c r="S1102" s="1" t="str">
        <f>IF(BRF_Boleto_Notas[[#This Row],[PAGO DIA]]="","",TEXT(BRF_Boleto_Notas[[#This Row],[PAGO DIA]],"AAAA"))</f>
        <v>2023</v>
      </c>
      <c r="T1102" s="1" t="str">
        <f>UPPER(TEXT(BRF_Boleto_Notas[[#This Row],[PAGO DIA]],"MMM"))</f>
        <v>JAN</v>
      </c>
    </row>
    <row r="1103" spans="1:20" x14ac:dyDescent="0.2">
      <c r="A1103" s="3">
        <v>44916</v>
      </c>
      <c r="B1103" s="1" t="s">
        <v>2401</v>
      </c>
      <c r="C1103" s="1" t="s">
        <v>2622</v>
      </c>
      <c r="D1103" s="1" t="s">
        <v>1531</v>
      </c>
      <c r="E1103" s="1" t="s">
        <v>85</v>
      </c>
      <c r="F1103" s="3">
        <v>44936</v>
      </c>
      <c r="G1103" s="1" t="s">
        <v>2623</v>
      </c>
      <c r="H1103" s="1">
        <v>1208</v>
      </c>
      <c r="I1103" s="4">
        <v>700</v>
      </c>
      <c r="J1103" s="1" t="s">
        <v>224</v>
      </c>
      <c r="K1103" s="3">
        <v>44936</v>
      </c>
      <c r="L1103" s="1" t="s">
        <v>1338</v>
      </c>
      <c r="M1103" s="1" t="str">
        <f>TEXT(BRF_Boleto_Notas[[#This Row],[DATA ]],"AAAA")</f>
        <v>2022</v>
      </c>
      <c r="N1103" s="1" t="str">
        <f>UPPER(TEXT(BRF_Boleto_Notas[[#This Row],[DATA ]],"MMM"))</f>
        <v>DEZ</v>
      </c>
      <c r="O1103" s="1" t="str">
        <f>TEXT(BRF_Boleto_Notas[[#This Row],[DATA VENCIMENTO]],"AAAA")</f>
        <v>2023</v>
      </c>
      <c r="P1103" s="1" t="str">
        <f>UPPER(TEXT(BRF_Boleto_Notas[[#This Row],[DATA VENCIMENTO]],"MMM"))</f>
        <v>JAN</v>
      </c>
      <c r="Q1103" s="1" t="str">
        <f>IFERROR(INDEX(BRF_TIPO_SERV[DESCRIÇAO],MATCH(BRF_Boleto_Notas[[#This Row],[CAT]],BRF_TIPO_SERV[TIPOS DE SERV.],0)),"")</f>
        <v>ARMAZENAMENTO</v>
      </c>
      <c r="R1103" s="1">
        <f>IFERROR(INDEX(BRF_MÊS_NOTA[NUN_MÊS],MATCH(BRF_Boleto_Notas[[#This Row],[MÊS_VENC]],BRF_MÊS_NOTA[MÊS],0)),"")</f>
        <v>1</v>
      </c>
      <c r="S1103" s="1" t="str">
        <f>IF(BRF_Boleto_Notas[[#This Row],[PAGO DIA]]="","",TEXT(BRF_Boleto_Notas[[#This Row],[PAGO DIA]],"AAAA"))</f>
        <v>2023</v>
      </c>
      <c r="T1103" s="1" t="str">
        <f>UPPER(TEXT(BRF_Boleto_Notas[[#This Row],[PAGO DIA]],"MMM"))</f>
        <v>JAN</v>
      </c>
    </row>
    <row r="1104" spans="1:20" x14ac:dyDescent="0.2">
      <c r="A1104" s="3">
        <v>44916</v>
      </c>
      <c r="B1104" s="1" t="s">
        <v>1534</v>
      </c>
      <c r="C1104" s="1" t="s">
        <v>2624</v>
      </c>
      <c r="D1104" s="1" t="s">
        <v>1531</v>
      </c>
      <c r="E1104" s="1" t="s">
        <v>85</v>
      </c>
      <c r="F1104" s="3">
        <v>44936</v>
      </c>
      <c r="G1104" s="1" t="s">
        <v>2625</v>
      </c>
      <c r="H1104" s="1">
        <v>1209</v>
      </c>
      <c r="I1104" s="4">
        <v>1100</v>
      </c>
      <c r="J1104" s="1" t="s">
        <v>224</v>
      </c>
      <c r="K1104" s="3">
        <v>44936</v>
      </c>
      <c r="L1104" s="1" t="s">
        <v>1338</v>
      </c>
      <c r="M1104" s="1" t="str">
        <f>TEXT(BRF_Boleto_Notas[[#This Row],[DATA ]],"AAAA")</f>
        <v>2022</v>
      </c>
      <c r="N1104" s="1" t="str">
        <f>UPPER(TEXT(BRF_Boleto_Notas[[#This Row],[DATA ]],"MMM"))</f>
        <v>DEZ</v>
      </c>
      <c r="O1104" s="1" t="str">
        <f>TEXT(BRF_Boleto_Notas[[#This Row],[DATA VENCIMENTO]],"AAAA")</f>
        <v>2023</v>
      </c>
      <c r="P1104" s="1" t="str">
        <f>UPPER(TEXT(BRF_Boleto_Notas[[#This Row],[DATA VENCIMENTO]],"MMM"))</f>
        <v>JAN</v>
      </c>
      <c r="Q1104" s="1" t="str">
        <f>IFERROR(INDEX(BRF_TIPO_SERV[DESCRIÇAO],MATCH(BRF_Boleto_Notas[[#This Row],[CAT]],BRF_TIPO_SERV[TIPOS DE SERV.],0)),"")</f>
        <v>FRETE EXTRAS</v>
      </c>
      <c r="R1104" s="1">
        <f>IFERROR(INDEX(BRF_MÊS_NOTA[NUN_MÊS],MATCH(BRF_Boleto_Notas[[#This Row],[MÊS_VENC]],BRF_MÊS_NOTA[MÊS],0)),"")</f>
        <v>1</v>
      </c>
      <c r="S1104" s="1" t="str">
        <f>IF(BRF_Boleto_Notas[[#This Row],[PAGO DIA]]="","",TEXT(BRF_Boleto_Notas[[#This Row],[PAGO DIA]],"AAAA"))</f>
        <v>2023</v>
      </c>
      <c r="T1104" s="1" t="str">
        <f>UPPER(TEXT(BRF_Boleto_Notas[[#This Row],[PAGO DIA]],"MMM"))</f>
        <v>JAN</v>
      </c>
    </row>
    <row r="1105" spans="1:20" x14ac:dyDescent="0.2">
      <c r="A1105" s="3">
        <v>44917</v>
      </c>
      <c r="B1105" s="1" t="s">
        <v>1534</v>
      </c>
      <c r="C1105" s="1" t="s">
        <v>3178</v>
      </c>
      <c r="D1105" s="1" t="s">
        <v>1531</v>
      </c>
      <c r="E1105" s="1" t="s">
        <v>85</v>
      </c>
      <c r="F1105" s="3">
        <v>44937</v>
      </c>
      <c r="G1105" s="1" t="s">
        <v>2626</v>
      </c>
      <c r="H1105" s="1">
        <v>1210</v>
      </c>
      <c r="I1105" s="4">
        <v>500</v>
      </c>
      <c r="J1105" s="1" t="s">
        <v>224</v>
      </c>
      <c r="K1105" s="3">
        <v>44937</v>
      </c>
      <c r="L1105" s="1" t="s">
        <v>1338</v>
      </c>
      <c r="M1105" s="1" t="str">
        <f>TEXT(BRF_Boleto_Notas[[#This Row],[DATA ]],"AAAA")</f>
        <v>2022</v>
      </c>
      <c r="N1105" s="1" t="str">
        <f>UPPER(TEXT(BRF_Boleto_Notas[[#This Row],[DATA ]],"MMM"))</f>
        <v>DEZ</v>
      </c>
      <c r="O1105" s="1" t="str">
        <f>TEXT(BRF_Boleto_Notas[[#This Row],[DATA VENCIMENTO]],"AAAA")</f>
        <v>2023</v>
      </c>
      <c r="P1105" s="1" t="str">
        <f>UPPER(TEXT(BRF_Boleto_Notas[[#This Row],[DATA VENCIMENTO]],"MMM"))</f>
        <v>JAN</v>
      </c>
      <c r="Q1105" s="1" t="str">
        <f>IFERROR(INDEX(BRF_TIPO_SERV[DESCRIÇAO],MATCH(BRF_Boleto_Notas[[#This Row],[CAT]],BRF_TIPO_SERV[TIPOS DE SERV.],0)),"")</f>
        <v>FRETE EXTRAS</v>
      </c>
      <c r="R1105" s="1">
        <f>IFERROR(INDEX(BRF_MÊS_NOTA[NUN_MÊS],MATCH(BRF_Boleto_Notas[[#This Row],[MÊS_VENC]],BRF_MÊS_NOTA[MÊS],0)),"")</f>
        <v>1</v>
      </c>
      <c r="S1105" s="1" t="str">
        <f>IF(BRF_Boleto_Notas[[#This Row],[PAGO DIA]]="","",TEXT(BRF_Boleto_Notas[[#This Row],[PAGO DIA]],"AAAA"))</f>
        <v>2023</v>
      </c>
      <c r="T1105" s="1" t="str">
        <f>UPPER(TEXT(BRF_Boleto_Notas[[#This Row],[PAGO DIA]],"MMM"))</f>
        <v>JAN</v>
      </c>
    </row>
    <row r="1106" spans="1:20" x14ac:dyDescent="0.2">
      <c r="A1106" s="3">
        <v>44917</v>
      </c>
      <c r="B1106" s="1" t="s">
        <v>1534</v>
      </c>
      <c r="C1106" s="1" t="s">
        <v>3344</v>
      </c>
      <c r="D1106" s="1" t="s">
        <v>1531</v>
      </c>
      <c r="E1106" s="1" t="s">
        <v>85</v>
      </c>
      <c r="F1106" s="3">
        <v>44937</v>
      </c>
      <c r="G1106" s="1" t="s">
        <v>2628</v>
      </c>
      <c r="H1106" s="1">
        <v>1211</v>
      </c>
      <c r="I1106" s="4">
        <v>1700</v>
      </c>
      <c r="J1106" s="1" t="s">
        <v>224</v>
      </c>
      <c r="K1106" s="3">
        <v>44937</v>
      </c>
      <c r="L1106" s="1" t="s">
        <v>1338</v>
      </c>
      <c r="M1106" s="1" t="str">
        <f>TEXT(BRF_Boleto_Notas[[#This Row],[DATA ]],"AAAA")</f>
        <v>2022</v>
      </c>
      <c r="N1106" s="1" t="str">
        <f>UPPER(TEXT(BRF_Boleto_Notas[[#This Row],[DATA ]],"MMM"))</f>
        <v>DEZ</v>
      </c>
      <c r="O1106" s="1" t="str">
        <f>TEXT(BRF_Boleto_Notas[[#This Row],[DATA VENCIMENTO]],"AAAA")</f>
        <v>2023</v>
      </c>
      <c r="P1106" s="1" t="str">
        <f>UPPER(TEXT(BRF_Boleto_Notas[[#This Row],[DATA VENCIMENTO]],"MMM"))</f>
        <v>JAN</v>
      </c>
      <c r="Q1106" s="1" t="str">
        <f>IFERROR(INDEX(BRF_TIPO_SERV[DESCRIÇAO],MATCH(BRF_Boleto_Notas[[#This Row],[CAT]],BRF_TIPO_SERV[TIPOS DE SERV.],0)),"")</f>
        <v>FRETE EXTRAS</v>
      </c>
      <c r="R1106" s="1">
        <f>IFERROR(INDEX(BRF_MÊS_NOTA[NUN_MÊS],MATCH(BRF_Boleto_Notas[[#This Row],[MÊS_VENC]],BRF_MÊS_NOTA[MÊS],0)),"")</f>
        <v>1</v>
      </c>
      <c r="S1106" s="1" t="str">
        <f>IF(BRF_Boleto_Notas[[#This Row],[PAGO DIA]]="","",TEXT(BRF_Boleto_Notas[[#This Row],[PAGO DIA]],"AAAA"))</f>
        <v>2023</v>
      </c>
      <c r="T1106" s="1" t="str">
        <f>UPPER(TEXT(BRF_Boleto_Notas[[#This Row],[PAGO DIA]],"MMM"))</f>
        <v>JAN</v>
      </c>
    </row>
    <row r="1107" spans="1:20" x14ac:dyDescent="0.2">
      <c r="A1107" s="3">
        <v>44917</v>
      </c>
      <c r="B1107" s="1" t="s">
        <v>1534</v>
      </c>
      <c r="C1107" s="1" t="s">
        <v>2629</v>
      </c>
      <c r="D1107" s="1" t="s">
        <v>1531</v>
      </c>
      <c r="E1107" s="1" t="s">
        <v>85</v>
      </c>
      <c r="F1107" s="3">
        <v>44938</v>
      </c>
      <c r="G1107" s="1" t="s">
        <v>2630</v>
      </c>
      <c r="H1107" s="1">
        <v>1212</v>
      </c>
      <c r="I1107" s="4">
        <v>500</v>
      </c>
      <c r="J1107" s="1" t="s">
        <v>224</v>
      </c>
      <c r="K1107" s="3">
        <v>44938</v>
      </c>
      <c r="L1107" s="1" t="s">
        <v>1338</v>
      </c>
      <c r="M1107" s="1" t="str">
        <f>TEXT(BRF_Boleto_Notas[[#This Row],[DATA ]],"AAAA")</f>
        <v>2022</v>
      </c>
      <c r="N1107" s="1" t="str">
        <f>UPPER(TEXT(BRF_Boleto_Notas[[#This Row],[DATA ]],"MMM"))</f>
        <v>DEZ</v>
      </c>
      <c r="O1107" s="1" t="str">
        <f>TEXT(BRF_Boleto_Notas[[#This Row],[DATA VENCIMENTO]],"AAAA")</f>
        <v>2023</v>
      </c>
      <c r="P1107" s="1" t="str">
        <f>UPPER(TEXT(BRF_Boleto_Notas[[#This Row],[DATA VENCIMENTO]],"MMM"))</f>
        <v>JAN</v>
      </c>
      <c r="Q1107" s="1" t="str">
        <f>IFERROR(INDEX(BRF_TIPO_SERV[DESCRIÇAO],MATCH(BRF_Boleto_Notas[[#This Row],[CAT]],BRF_TIPO_SERV[TIPOS DE SERV.],0)),"")</f>
        <v>FRETE EXTRAS</v>
      </c>
      <c r="R1107" s="1">
        <f>IFERROR(INDEX(BRF_MÊS_NOTA[NUN_MÊS],MATCH(BRF_Boleto_Notas[[#This Row],[MÊS_VENC]],BRF_MÊS_NOTA[MÊS],0)),"")</f>
        <v>1</v>
      </c>
      <c r="S1107" s="1" t="str">
        <f>IF(BRF_Boleto_Notas[[#This Row],[PAGO DIA]]="","",TEXT(BRF_Boleto_Notas[[#This Row],[PAGO DIA]],"AAAA"))</f>
        <v>2023</v>
      </c>
      <c r="T1107" s="1" t="str">
        <f>UPPER(TEXT(BRF_Boleto_Notas[[#This Row],[PAGO DIA]],"MMM"))</f>
        <v>JAN</v>
      </c>
    </row>
    <row r="1108" spans="1:20" x14ac:dyDescent="0.2">
      <c r="A1108" s="3">
        <v>44917</v>
      </c>
      <c r="B1108" s="1" t="s">
        <v>1534</v>
      </c>
      <c r="C1108" s="1" t="s">
        <v>1680</v>
      </c>
      <c r="D1108" s="1" t="s">
        <v>1531</v>
      </c>
      <c r="E1108" s="1" t="s">
        <v>85</v>
      </c>
      <c r="F1108" s="3">
        <v>44938</v>
      </c>
      <c r="G1108" s="1" t="s">
        <v>2631</v>
      </c>
      <c r="H1108" s="1">
        <v>1213</v>
      </c>
      <c r="I1108" s="4">
        <v>1100</v>
      </c>
      <c r="J1108" s="1" t="s">
        <v>224</v>
      </c>
      <c r="K1108" s="3">
        <v>44938</v>
      </c>
      <c r="L1108" s="1" t="s">
        <v>1338</v>
      </c>
      <c r="M1108" s="1" t="str">
        <f>TEXT(BRF_Boleto_Notas[[#This Row],[DATA ]],"AAAA")</f>
        <v>2022</v>
      </c>
      <c r="N1108" s="1" t="str">
        <f>UPPER(TEXT(BRF_Boleto_Notas[[#This Row],[DATA ]],"MMM"))</f>
        <v>DEZ</v>
      </c>
      <c r="O1108" s="1" t="str">
        <f>TEXT(BRF_Boleto_Notas[[#This Row],[DATA VENCIMENTO]],"AAAA")</f>
        <v>2023</v>
      </c>
      <c r="P1108" s="1" t="str">
        <f>UPPER(TEXT(BRF_Boleto_Notas[[#This Row],[DATA VENCIMENTO]],"MMM"))</f>
        <v>JAN</v>
      </c>
      <c r="Q1108" s="1" t="str">
        <f>IFERROR(INDEX(BRF_TIPO_SERV[DESCRIÇAO],MATCH(BRF_Boleto_Notas[[#This Row],[CAT]],BRF_TIPO_SERV[TIPOS DE SERV.],0)),"")</f>
        <v>FRETE EXTRAS</v>
      </c>
      <c r="R1108" s="1">
        <f>IFERROR(INDEX(BRF_MÊS_NOTA[NUN_MÊS],MATCH(BRF_Boleto_Notas[[#This Row],[MÊS_VENC]],BRF_MÊS_NOTA[MÊS],0)),"")</f>
        <v>1</v>
      </c>
      <c r="S1108" s="1" t="str">
        <f>IF(BRF_Boleto_Notas[[#This Row],[PAGO DIA]]="","",TEXT(BRF_Boleto_Notas[[#This Row],[PAGO DIA]],"AAAA"))</f>
        <v>2023</v>
      </c>
      <c r="T1108" s="1" t="str">
        <f>UPPER(TEXT(BRF_Boleto_Notas[[#This Row],[PAGO DIA]],"MMM"))</f>
        <v>JAN</v>
      </c>
    </row>
    <row r="1109" spans="1:20" x14ac:dyDescent="0.2">
      <c r="A1109" s="3">
        <v>44917</v>
      </c>
      <c r="B1109" s="1" t="s">
        <v>2401</v>
      </c>
      <c r="C1109" s="1" t="s">
        <v>2632</v>
      </c>
      <c r="D1109" s="1" t="s">
        <v>1531</v>
      </c>
      <c r="E1109" s="1" t="s">
        <v>85</v>
      </c>
      <c r="F1109" s="3">
        <v>44938</v>
      </c>
      <c r="G1109" s="1" t="s">
        <v>2633</v>
      </c>
      <c r="H1109" s="1">
        <v>1214</v>
      </c>
      <c r="I1109" s="4">
        <v>700</v>
      </c>
      <c r="J1109" s="1" t="s">
        <v>224</v>
      </c>
      <c r="K1109" s="3">
        <v>44938</v>
      </c>
      <c r="L1109" s="1" t="s">
        <v>1338</v>
      </c>
      <c r="M1109" s="1" t="str">
        <f>TEXT(BRF_Boleto_Notas[[#This Row],[DATA ]],"AAAA")</f>
        <v>2022</v>
      </c>
      <c r="N1109" s="1" t="str">
        <f>UPPER(TEXT(BRF_Boleto_Notas[[#This Row],[DATA ]],"MMM"))</f>
        <v>DEZ</v>
      </c>
      <c r="O1109" s="1" t="str">
        <f>TEXT(BRF_Boleto_Notas[[#This Row],[DATA VENCIMENTO]],"AAAA")</f>
        <v>2023</v>
      </c>
      <c r="P1109" s="1" t="str">
        <f>UPPER(TEXT(BRF_Boleto_Notas[[#This Row],[DATA VENCIMENTO]],"MMM"))</f>
        <v>JAN</v>
      </c>
      <c r="Q1109" s="1" t="str">
        <f>IFERROR(INDEX(BRF_TIPO_SERV[DESCRIÇAO],MATCH(BRF_Boleto_Notas[[#This Row],[CAT]],BRF_TIPO_SERV[TIPOS DE SERV.],0)),"")</f>
        <v>ARMAZENAMENTO</v>
      </c>
      <c r="R1109" s="1">
        <f>IFERROR(INDEX(BRF_MÊS_NOTA[NUN_MÊS],MATCH(BRF_Boleto_Notas[[#This Row],[MÊS_VENC]],BRF_MÊS_NOTA[MÊS],0)),"")</f>
        <v>1</v>
      </c>
      <c r="S1109" s="1" t="str">
        <f>IF(BRF_Boleto_Notas[[#This Row],[PAGO DIA]]="","",TEXT(BRF_Boleto_Notas[[#This Row],[PAGO DIA]],"AAAA"))</f>
        <v>2023</v>
      </c>
      <c r="T1109" s="1" t="str">
        <f>UPPER(TEXT(BRF_Boleto_Notas[[#This Row],[PAGO DIA]],"MMM"))</f>
        <v>JAN</v>
      </c>
    </row>
    <row r="1110" spans="1:20" x14ac:dyDescent="0.2">
      <c r="A1110" s="3">
        <v>44901</v>
      </c>
      <c r="B1110" s="1" t="s">
        <v>1534</v>
      </c>
      <c r="C1110" s="1" t="s">
        <v>1706</v>
      </c>
      <c r="D1110" s="1" t="s">
        <v>1531</v>
      </c>
      <c r="E1110" s="1" t="s">
        <v>85</v>
      </c>
      <c r="F1110" s="3">
        <v>44922</v>
      </c>
      <c r="G1110" s="1" t="s">
        <v>2634</v>
      </c>
      <c r="H1110" s="1">
        <v>1185</v>
      </c>
      <c r="I1110" s="4">
        <v>500</v>
      </c>
      <c r="J1110" s="1" t="s">
        <v>224</v>
      </c>
      <c r="K1110" s="3">
        <v>44922</v>
      </c>
      <c r="L1110" s="1" t="s">
        <v>1338</v>
      </c>
      <c r="M1110" s="1" t="str">
        <f>TEXT(BRF_Boleto_Notas[[#This Row],[DATA ]],"AAAA")</f>
        <v>2022</v>
      </c>
      <c r="N1110" s="1" t="str">
        <f>UPPER(TEXT(BRF_Boleto_Notas[[#This Row],[DATA ]],"MMM"))</f>
        <v>DEZ</v>
      </c>
      <c r="O1110" s="1" t="str">
        <f>TEXT(BRF_Boleto_Notas[[#This Row],[DATA VENCIMENTO]],"AAAA")</f>
        <v>2022</v>
      </c>
      <c r="P1110" s="1" t="str">
        <f>UPPER(TEXT(BRF_Boleto_Notas[[#This Row],[DATA VENCIMENTO]],"MMM"))</f>
        <v>DEZ</v>
      </c>
      <c r="Q1110" s="1" t="str">
        <f>IFERROR(INDEX(BRF_TIPO_SERV[DESCRIÇAO],MATCH(BRF_Boleto_Notas[[#This Row],[CAT]],BRF_TIPO_SERV[TIPOS DE SERV.],0)),"")</f>
        <v>FRETE EXTRAS</v>
      </c>
      <c r="R1110" s="1">
        <f>IFERROR(INDEX(BRF_MÊS_NOTA[NUN_MÊS],MATCH(BRF_Boleto_Notas[[#This Row],[MÊS_VENC]],BRF_MÊS_NOTA[MÊS],0)),"")</f>
        <v>12</v>
      </c>
      <c r="S1110" s="1" t="str">
        <f>IF(BRF_Boleto_Notas[[#This Row],[PAGO DIA]]="","",TEXT(BRF_Boleto_Notas[[#This Row],[PAGO DIA]],"AAAA"))</f>
        <v>2022</v>
      </c>
      <c r="T1110" s="1" t="str">
        <f>UPPER(TEXT(BRF_Boleto_Notas[[#This Row],[PAGO DIA]],"MMM"))</f>
        <v>DEZ</v>
      </c>
    </row>
    <row r="1111" spans="1:20" x14ac:dyDescent="0.2">
      <c r="A1111" s="3">
        <v>44917</v>
      </c>
      <c r="B1111" s="1" t="s">
        <v>1534</v>
      </c>
      <c r="C1111" s="1" t="s">
        <v>2457</v>
      </c>
      <c r="D1111" s="1" t="s">
        <v>1531</v>
      </c>
      <c r="E1111" s="1" t="s">
        <v>85</v>
      </c>
      <c r="F1111" s="3">
        <v>44938</v>
      </c>
      <c r="G1111" s="1" t="s">
        <v>2635</v>
      </c>
      <c r="H1111" s="1">
        <v>1220</v>
      </c>
      <c r="I1111" s="4">
        <v>1760</v>
      </c>
      <c r="J1111" s="1" t="s">
        <v>224</v>
      </c>
      <c r="K1111" s="3">
        <v>44938</v>
      </c>
      <c r="L1111" s="1" t="s">
        <v>1338</v>
      </c>
      <c r="M1111" s="1" t="str">
        <f>TEXT(BRF_Boleto_Notas[[#This Row],[DATA ]],"AAAA")</f>
        <v>2022</v>
      </c>
      <c r="N1111" s="1" t="str">
        <f>UPPER(TEXT(BRF_Boleto_Notas[[#This Row],[DATA ]],"MMM"))</f>
        <v>DEZ</v>
      </c>
      <c r="O1111" s="1" t="str">
        <f>TEXT(BRF_Boleto_Notas[[#This Row],[DATA VENCIMENTO]],"AAAA")</f>
        <v>2023</v>
      </c>
      <c r="P1111" s="1" t="str">
        <f>UPPER(TEXT(BRF_Boleto_Notas[[#This Row],[DATA VENCIMENTO]],"MMM"))</f>
        <v>JAN</v>
      </c>
      <c r="Q1111" s="1" t="str">
        <f>IFERROR(INDEX(BRF_TIPO_SERV[DESCRIÇAO],MATCH(BRF_Boleto_Notas[[#This Row],[CAT]],BRF_TIPO_SERV[TIPOS DE SERV.],0)),"")</f>
        <v>FRETE EXTRAS</v>
      </c>
      <c r="R1111" s="1">
        <f>IFERROR(INDEX(BRF_MÊS_NOTA[NUN_MÊS],MATCH(BRF_Boleto_Notas[[#This Row],[MÊS_VENC]],BRF_MÊS_NOTA[MÊS],0)),"")</f>
        <v>1</v>
      </c>
      <c r="S1111" s="1" t="str">
        <f>IF(BRF_Boleto_Notas[[#This Row],[PAGO DIA]]="","",TEXT(BRF_Boleto_Notas[[#This Row],[PAGO DIA]],"AAAA"))</f>
        <v>2023</v>
      </c>
      <c r="T1111" s="1" t="str">
        <f>UPPER(TEXT(BRF_Boleto_Notas[[#This Row],[PAGO DIA]],"MMM"))</f>
        <v>JAN</v>
      </c>
    </row>
    <row r="1112" spans="1:20" x14ac:dyDescent="0.2">
      <c r="A1112" s="3">
        <v>44917</v>
      </c>
      <c r="B1112" s="1" t="s">
        <v>1534</v>
      </c>
      <c r="C1112" s="1" t="s">
        <v>2454</v>
      </c>
      <c r="D1112" s="1" t="s">
        <v>1531</v>
      </c>
      <c r="E1112" s="1" t="s">
        <v>85</v>
      </c>
      <c r="F1112" s="3">
        <v>44938</v>
      </c>
      <c r="G1112" s="1" t="s">
        <v>2636</v>
      </c>
      <c r="H1112" s="1">
        <v>1221</v>
      </c>
      <c r="I1112" s="4">
        <v>2200</v>
      </c>
      <c r="J1112" s="1" t="s">
        <v>224</v>
      </c>
      <c r="K1112" s="3">
        <v>44938</v>
      </c>
      <c r="L1112" s="1" t="s">
        <v>1338</v>
      </c>
      <c r="M1112" s="1" t="str">
        <f>TEXT(BRF_Boleto_Notas[[#This Row],[DATA ]],"AAAA")</f>
        <v>2022</v>
      </c>
      <c r="N1112" s="1" t="str">
        <f>UPPER(TEXT(BRF_Boleto_Notas[[#This Row],[DATA ]],"MMM"))</f>
        <v>DEZ</v>
      </c>
      <c r="O1112" s="1" t="str">
        <f>TEXT(BRF_Boleto_Notas[[#This Row],[DATA VENCIMENTO]],"AAAA")</f>
        <v>2023</v>
      </c>
      <c r="P1112" s="1" t="str">
        <f>UPPER(TEXT(BRF_Boleto_Notas[[#This Row],[DATA VENCIMENTO]],"MMM"))</f>
        <v>JAN</v>
      </c>
      <c r="Q1112" s="1" t="str">
        <f>IFERROR(INDEX(BRF_TIPO_SERV[DESCRIÇAO],MATCH(BRF_Boleto_Notas[[#This Row],[CAT]],BRF_TIPO_SERV[TIPOS DE SERV.],0)),"")</f>
        <v>FRETE EXTRAS</v>
      </c>
      <c r="R1112" s="1">
        <f>IFERROR(INDEX(BRF_MÊS_NOTA[NUN_MÊS],MATCH(BRF_Boleto_Notas[[#This Row],[MÊS_VENC]],BRF_MÊS_NOTA[MÊS],0)),"")</f>
        <v>1</v>
      </c>
      <c r="S1112" s="1" t="str">
        <f>IF(BRF_Boleto_Notas[[#This Row],[PAGO DIA]]="","",TEXT(BRF_Boleto_Notas[[#This Row],[PAGO DIA]],"AAAA"))</f>
        <v>2023</v>
      </c>
      <c r="T1112" s="1" t="str">
        <f>UPPER(TEXT(BRF_Boleto_Notas[[#This Row],[PAGO DIA]],"MMM"))</f>
        <v>JAN</v>
      </c>
    </row>
    <row r="1113" spans="1:20" x14ac:dyDescent="0.2">
      <c r="A1113" s="3">
        <v>44917</v>
      </c>
      <c r="B1113" s="1" t="s">
        <v>1534</v>
      </c>
      <c r="C1113" s="1" t="s">
        <v>2457</v>
      </c>
      <c r="D1113" s="1" t="s">
        <v>1531</v>
      </c>
      <c r="E1113" s="1" t="s">
        <v>85</v>
      </c>
      <c r="F1113" s="3">
        <v>44938</v>
      </c>
      <c r="G1113" s="1" t="s">
        <v>2637</v>
      </c>
      <c r="H1113" s="1">
        <v>1222</v>
      </c>
      <c r="I1113" s="4">
        <v>1760</v>
      </c>
      <c r="J1113" s="1" t="s">
        <v>224</v>
      </c>
      <c r="K1113" s="3">
        <v>44938</v>
      </c>
      <c r="L1113" s="1" t="s">
        <v>1338</v>
      </c>
      <c r="M1113" s="1" t="str">
        <f>TEXT(BRF_Boleto_Notas[[#This Row],[DATA ]],"AAAA")</f>
        <v>2022</v>
      </c>
      <c r="N1113" s="1" t="str">
        <f>UPPER(TEXT(BRF_Boleto_Notas[[#This Row],[DATA ]],"MMM"))</f>
        <v>DEZ</v>
      </c>
      <c r="O1113" s="1" t="str">
        <f>TEXT(BRF_Boleto_Notas[[#This Row],[DATA VENCIMENTO]],"AAAA")</f>
        <v>2023</v>
      </c>
      <c r="P1113" s="1" t="str">
        <f>UPPER(TEXT(BRF_Boleto_Notas[[#This Row],[DATA VENCIMENTO]],"MMM"))</f>
        <v>JAN</v>
      </c>
      <c r="Q1113" s="1" t="str">
        <f>IFERROR(INDEX(BRF_TIPO_SERV[DESCRIÇAO],MATCH(BRF_Boleto_Notas[[#This Row],[CAT]],BRF_TIPO_SERV[TIPOS DE SERV.],0)),"")</f>
        <v>FRETE EXTRAS</v>
      </c>
      <c r="R1113" s="1">
        <f>IFERROR(INDEX(BRF_MÊS_NOTA[NUN_MÊS],MATCH(BRF_Boleto_Notas[[#This Row],[MÊS_VENC]],BRF_MÊS_NOTA[MÊS],0)),"")</f>
        <v>1</v>
      </c>
      <c r="S1113" s="1" t="str">
        <f>IF(BRF_Boleto_Notas[[#This Row],[PAGO DIA]]="","",TEXT(BRF_Boleto_Notas[[#This Row],[PAGO DIA]],"AAAA"))</f>
        <v>2023</v>
      </c>
      <c r="T1113" s="1" t="str">
        <f>UPPER(TEXT(BRF_Boleto_Notas[[#This Row],[PAGO DIA]],"MMM"))</f>
        <v>JAN</v>
      </c>
    </row>
    <row r="1114" spans="1:20" x14ac:dyDescent="0.2">
      <c r="A1114" s="3">
        <v>44901</v>
      </c>
      <c r="B1114" s="1" t="s">
        <v>1534</v>
      </c>
      <c r="C1114" s="1" t="s">
        <v>2587</v>
      </c>
      <c r="D1114" s="1" t="s">
        <v>1531</v>
      </c>
      <c r="E1114" s="1" t="s">
        <v>94</v>
      </c>
      <c r="F1114" s="3">
        <v>44922</v>
      </c>
      <c r="G1114" s="1" t="s">
        <v>2638</v>
      </c>
      <c r="H1114" s="1">
        <v>1179</v>
      </c>
      <c r="I1114" s="4">
        <v>1540</v>
      </c>
      <c r="J1114" s="1" t="s">
        <v>224</v>
      </c>
      <c r="K1114" s="3">
        <v>44939</v>
      </c>
      <c r="L1114" s="1" t="s">
        <v>1338</v>
      </c>
      <c r="M1114" s="1" t="str">
        <f>TEXT(BRF_Boleto_Notas[[#This Row],[DATA ]],"AAAA")</f>
        <v>2022</v>
      </c>
      <c r="N1114" s="1" t="str">
        <f>UPPER(TEXT(BRF_Boleto_Notas[[#This Row],[DATA ]],"MMM"))</f>
        <v>DEZ</v>
      </c>
      <c r="O1114" s="1" t="str">
        <f>TEXT(BRF_Boleto_Notas[[#This Row],[DATA VENCIMENTO]],"AAAA")</f>
        <v>2022</v>
      </c>
      <c r="P1114" s="1" t="str">
        <f>UPPER(TEXT(BRF_Boleto_Notas[[#This Row],[DATA VENCIMENTO]],"MMM"))</f>
        <v>DEZ</v>
      </c>
      <c r="Q1114" s="1" t="str">
        <f>IFERROR(INDEX(BRF_TIPO_SERV[DESCRIÇAO],MATCH(BRF_Boleto_Notas[[#This Row],[CAT]],BRF_TIPO_SERV[TIPOS DE SERV.],0)),"")</f>
        <v>FRETE EXTRAS</v>
      </c>
      <c r="R1114" s="1">
        <f>IFERROR(INDEX(BRF_MÊS_NOTA[NUN_MÊS],MATCH(BRF_Boleto_Notas[[#This Row],[MÊS_VENC]],BRF_MÊS_NOTA[MÊS],0)),"")</f>
        <v>12</v>
      </c>
      <c r="S1114" s="1" t="str">
        <f>IF(BRF_Boleto_Notas[[#This Row],[PAGO DIA]]="","",TEXT(BRF_Boleto_Notas[[#This Row],[PAGO DIA]],"AAAA"))</f>
        <v>2023</v>
      </c>
      <c r="T1114" s="1" t="str">
        <f>UPPER(TEXT(BRF_Boleto_Notas[[#This Row],[PAGO DIA]],"MMM"))</f>
        <v>JAN</v>
      </c>
    </row>
    <row r="1115" spans="1:20" x14ac:dyDescent="0.2">
      <c r="A1115" s="3">
        <v>44917</v>
      </c>
      <c r="B1115" s="1" t="s">
        <v>1534</v>
      </c>
      <c r="C1115" s="1" t="s">
        <v>2162</v>
      </c>
      <c r="D1115" s="1" t="s">
        <v>1531</v>
      </c>
      <c r="E1115" s="1" t="s">
        <v>85</v>
      </c>
      <c r="F1115" s="3">
        <v>44938</v>
      </c>
      <c r="G1115" s="1" t="s">
        <v>2639</v>
      </c>
      <c r="H1115" s="1">
        <v>1223</v>
      </c>
      <c r="I1115" s="4">
        <v>1100</v>
      </c>
      <c r="J1115" s="1" t="s">
        <v>224</v>
      </c>
      <c r="K1115" s="3">
        <v>44938</v>
      </c>
      <c r="L1115" s="1" t="s">
        <v>1338</v>
      </c>
      <c r="M1115" s="1" t="str">
        <f>TEXT(BRF_Boleto_Notas[[#This Row],[DATA ]],"AAAA")</f>
        <v>2022</v>
      </c>
      <c r="N1115" s="1" t="str">
        <f>UPPER(TEXT(BRF_Boleto_Notas[[#This Row],[DATA ]],"MMM"))</f>
        <v>DEZ</v>
      </c>
      <c r="O1115" s="1" t="str">
        <f>TEXT(BRF_Boleto_Notas[[#This Row],[DATA VENCIMENTO]],"AAAA")</f>
        <v>2023</v>
      </c>
      <c r="P1115" s="1" t="str">
        <f>UPPER(TEXT(BRF_Boleto_Notas[[#This Row],[DATA VENCIMENTO]],"MMM"))</f>
        <v>JAN</v>
      </c>
      <c r="Q1115" s="1" t="str">
        <f>IFERROR(INDEX(BRF_TIPO_SERV[DESCRIÇAO],MATCH(BRF_Boleto_Notas[[#This Row],[CAT]],BRF_TIPO_SERV[TIPOS DE SERV.],0)),"")</f>
        <v>FRETE EXTRAS</v>
      </c>
      <c r="R1115" s="1">
        <f>IFERROR(INDEX(BRF_MÊS_NOTA[NUN_MÊS],MATCH(BRF_Boleto_Notas[[#This Row],[MÊS_VENC]],BRF_MÊS_NOTA[MÊS],0)),"")</f>
        <v>1</v>
      </c>
      <c r="S1115" s="1" t="str">
        <f>IF(BRF_Boleto_Notas[[#This Row],[PAGO DIA]]="","",TEXT(BRF_Boleto_Notas[[#This Row],[PAGO DIA]],"AAAA"))</f>
        <v>2023</v>
      </c>
      <c r="T1115" s="1" t="str">
        <f>UPPER(TEXT(BRF_Boleto_Notas[[#This Row],[PAGO DIA]],"MMM"))</f>
        <v>JAN</v>
      </c>
    </row>
    <row r="1116" spans="1:20" x14ac:dyDescent="0.2">
      <c r="A1116" s="3">
        <v>44923</v>
      </c>
      <c r="B1116" s="1" t="s">
        <v>1534</v>
      </c>
      <c r="C1116" s="1" t="s">
        <v>2640</v>
      </c>
      <c r="D1116" s="1" t="s">
        <v>1556</v>
      </c>
      <c r="E1116" s="1" t="s">
        <v>1557</v>
      </c>
      <c r="F1116" s="3">
        <v>44938</v>
      </c>
      <c r="G1116" s="1" t="s">
        <v>2641</v>
      </c>
      <c r="H1116" s="1">
        <v>1232</v>
      </c>
      <c r="I1116" s="4">
        <v>300</v>
      </c>
      <c r="J1116" s="1" t="s">
        <v>224</v>
      </c>
      <c r="K1116" s="3">
        <v>44942</v>
      </c>
      <c r="L1116" s="1" t="s">
        <v>1338</v>
      </c>
      <c r="M1116" s="1" t="str">
        <f>TEXT(BRF_Boleto_Notas[[#This Row],[DATA ]],"AAAA")</f>
        <v>2022</v>
      </c>
      <c r="N1116" s="1" t="str">
        <f>UPPER(TEXT(BRF_Boleto_Notas[[#This Row],[DATA ]],"MMM"))</f>
        <v>DEZ</v>
      </c>
      <c r="O1116" s="1" t="str">
        <f>TEXT(BRF_Boleto_Notas[[#This Row],[DATA VENCIMENTO]],"AAAA")</f>
        <v>2023</v>
      </c>
      <c r="P1116" s="1" t="str">
        <f>UPPER(TEXT(BRF_Boleto_Notas[[#This Row],[DATA VENCIMENTO]],"MMM"))</f>
        <v>JAN</v>
      </c>
      <c r="Q1116" s="1" t="str">
        <f>IFERROR(INDEX(BRF_TIPO_SERV[DESCRIÇAO],MATCH(BRF_Boleto_Notas[[#This Row],[CAT]],BRF_TIPO_SERV[TIPOS DE SERV.],0)),"")</f>
        <v>FRETE EXTRAS</v>
      </c>
      <c r="R1116" s="1">
        <f>IFERROR(INDEX(BRF_MÊS_NOTA[NUN_MÊS],MATCH(BRF_Boleto_Notas[[#This Row],[MÊS_VENC]],BRF_MÊS_NOTA[MÊS],0)),"")</f>
        <v>1</v>
      </c>
      <c r="S1116" s="1" t="str">
        <f>IF(BRF_Boleto_Notas[[#This Row],[PAGO DIA]]="","",TEXT(BRF_Boleto_Notas[[#This Row],[PAGO DIA]],"AAAA"))</f>
        <v>2023</v>
      </c>
      <c r="T1116" s="1" t="str">
        <f>UPPER(TEXT(BRF_Boleto_Notas[[#This Row],[PAGO DIA]],"MMM"))</f>
        <v>JAN</v>
      </c>
    </row>
    <row r="1117" spans="1:20" x14ac:dyDescent="0.2">
      <c r="A1117" s="3">
        <v>44919</v>
      </c>
      <c r="B1117" s="1" t="s">
        <v>1529</v>
      </c>
      <c r="C1117" s="1" t="s">
        <v>1869</v>
      </c>
      <c r="D1117" s="1" t="s">
        <v>1531</v>
      </c>
      <c r="E1117" s="1" t="s">
        <v>85</v>
      </c>
      <c r="F1117" s="3">
        <v>44942</v>
      </c>
      <c r="G1117" s="1" t="s">
        <v>2642</v>
      </c>
      <c r="H1117" s="1">
        <v>1224</v>
      </c>
      <c r="I1117" s="4">
        <v>3800</v>
      </c>
      <c r="J1117" s="1" t="s">
        <v>224</v>
      </c>
      <c r="K1117" s="3">
        <v>44942</v>
      </c>
      <c r="L1117" s="1" t="s">
        <v>1338</v>
      </c>
      <c r="M1117" s="1" t="str">
        <f>TEXT(BRF_Boleto_Notas[[#This Row],[DATA ]],"AAAA")</f>
        <v>2022</v>
      </c>
      <c r="N1117" s="1" t="str">
        <f>UPPER(TEXT(BRF_Boleto_Notas[[#This Row],[DATA ]],"MMM"))</f>
        <v>DEZ</v>
      </c>
      <c r="O1117" s="1" t="str">
        <f>TEXT(BRF_Boleto_Notas[[#This Row],[DATA VENCIMENTO]],"AAAA")</f>
        <v>2023</v>
      </c>
      <c r="P1117" s="1" t="str">
        <f>UPPER(TEXT(BRF_Boleto_Notas[[#This Row],[DATA VENCIMENTO]],"MMM"))</f>
        <v>JAN</v>
      </c>
      <c r="Q1117" s="1" t="str">
        <f>IFERROR(INDEX(BRF_TIPO_SERV[DESCRIÇAO],MATCH(BRF_Boleto_Notas[[#This Row],[CAT]],BRF_TIPO_SERV[TIPOS DE SERV.],0)),"")</f>
        <v>VIAGEM</v>
      </c>
      <c r="R1117" s="1">
        <f>IFERROR(INDEX(BRF_MÊS_NOTA[NUN_MÊS],MATCH(BRF_Boleto_Notas[[#This Row],[MÊS_VENC]],BRF_MÊS_NOTA[MÊS],0)),"")</f>
        <v>1</v>
      </c>
      <c r="S1117" s="1" t="str">
        <f>IF(BRF_Boleto_Notas[[#This Row],[PAGO DIA]]="","",TEXT(BRF_Boleto_Notas[[#This Row],[PAGO DIA]],"AAAA"))</f>
        <v>2023</v>
      </c>
      <c r="T1117" s="1" t="str">
        <f>UPPER(TEXT(BRF_Boleto_Notas[[#This Row],[PAGO DIA]],"MMM"))</f>
        <v>JAN</v>
      </c>
    </row>
    <row r="1118" spans="1:20" x14ac:dyDescent="0.2">
      <c r="A1118" s="3">
        <v>44921</v>
      </c>
      <c r="B1118" s="1" t="s">
        <v>2401</v>
      </c>
      <c r="C1118" s="1" t="s">
        <v>2643</v>
      </c>
      <c r="D1118" s="1" t="s">
        <v>1531</v>
      </c>
      <c r="E1118" s="1" t="s">
        <v>85</v>
      </c>
      <c r="F1118" s="3">
        <v>44942</v>
      </c>
      <c r="G1118" s="1" t="s">
        <v>2644</v>
      </c>
      <c r="H1118" s="1">
        <v>1225</v>
      </c>
      <c r="I1118" s="4">
        <v>1400</v>
      </c>
      <c r="J1118" s="1" t="s">
        <v>224</v>
      </c>
      <c r="K1118" s="3">
        <v>44942</v>
      </c>
      <c r="L1118" s="1" t="s">
        <v>1338</v>
      </c>
      <c r="M1118" s="1" t="str">
        <f>TEXT(BRF_Boleto_Notas[[#This Row],[DATA ]],"AAAA")</f>
        <v>2022</v>
      </c>
      <c r="N1118" s="1" t="str">
        <f>UPPER(TEXT(BRF_Boleto_Notas[[#This Row],[DATA ]],"MMM"))</f>
        <v>DEZ</v>
      </c>
      <c r="O1118" s="1" t="str">
        <f>TEXT(BRF_Boleto_Notas[[#This Row],[DATA VENCIMENTO]],"AAAA")</f>
        <v>2023</v>
      </c>
      <c r="P1118" s="1" t="str">
        <f>UPPER(TEXT(BRF_Boleto_Notas[[#This Row],[DATA VENCIMENTO]],"MMM"))</f>
        <v>JAN</v>
      </c>
      <c r="Q1118" s="1" t="str">
        <f>IFERROR(INDEX(BRF_TIPO_SERV[DESCRIÇAO],MATCH(BRF_Boleto_Notas[[#This Row],[CAT]],BRF_TIPO_SERV[TIPOS DE SERV.],0)),"")</f>
        <v>ARMAZENAMENTO</v>
      </c>
      <c r="R1118" s="1">
        <f>IFERROR(INDEX(BRF_MÊS_NOTA[NUN_MÊS],MATCH(BRF_Boleto_Notas[[#This Row],[MÊS_VENC]],BRF_MÊS_NOTA[MÊS],0)),"")</f>
        <v>1</v>
      </c>
      <c r="S1118" s="1" t="str">
        <f>IF(BRF_Boleto_Notas[[#This Row],[PAGO DIA]]="","",TEXT(BRF_Boleto_Notas[[#This Row],[PAGO DIA]],"AAAA"))</f>
        <v>2023</v>
      </c>
      <c r="T1118" s="1" t="str">
        <f>UPPER(TEXT(BRF_Boleto_Notas[[#This Row],[PAGO DIA]],"MMM"))</f>
        <v>JAN</v>
      </c>
    </row>
    <row r="1119" spans="1:20" x14ac:dyDescent="0.2">
      <c r="A1119" s="3">
        <v>44922</v>
      </c>
      <c r="B1119" s="1" t="s">
        <v>1534</v>
      </c>
      <c r="C1119" s="1" t="s">
        <v>1706</v>
      </c>
      <c r="D1119" s="1" t="s">
        <v>1531</v>
      </c>
      <c r="E1119" s="1" t="s">
        <v>85</v>
      </c>
      <c r="F1119" s="3">
        <v>44942</v>
      </c>
      <c r="G1119" s="1" t="s">
        <v>2645</v>
      </c>
      <c r="H1119" s="1">
        <v>1227</v>
      </c>
      <c r="I1119" s="4">
        <v>600</v>
      </c>
      <c r="J1119" s="1" t="s">
        <v>224</v>
      </c>
      <c r="K1119" s="3">
        <v>44942</v>
      </c>
      <c r="L1119" s="1" t="s">
        <v>1338</v>
      </c>
      <c r="M1119" s="1" t="str">
        <f>TEXT(BRF_Boleto_Notas[[#This Row],[DATA ]],"AAAA")</f>
        <v>2022</v>
      </c>
      <c r="N1119" s="1" t="str">
        <f>UPPER(TEXT(BRF_Boleto_Notas[[#This Row],[DATA ]],"MMM"))</f>
        <v>DEZ</v>
      </c>
      <c r="O1119" s="1" t="str">
        <f>TEXT(BRF_Boleto_Notas[[#This Row],[DATA VENCIMENTO]],"AAAA")</f>
        <v>2023</v>
      </c>
      <c r="P1119" s="1" t="str">
        <f>UPPER(TEXT(BRF_Boleto_Notas[[#This Row],[DATA VENCIMENTO]],"MMM"))</f>
        <v>JAN</v>
      </c>
      <c r="Q1119" s="1" t="str">
        <f>IFERROR(INDEX(BRF_TIPO_SERV[DESCRIÇAO],MATCH(BRF_Boleto_Notas[[#This Row],[CAT]],BRF_TIPO_SERV[TIPOS DE SERV.],0)),"")</f>
        <v>FRETE EXTRAS</v>
      </c>
      <c r="R1119" s="1">
        <f>IFERROR(INDEX(BRF_MÊS_NOTA[NUN_MÊS],MATCH(BRF_Boleto_Notas[[#This Row],[MÊS_VENC]],BRF_MÊS_NOTA[MÊS],0)),"")</f>
        <v>1</v>
      </c>
      <c r="S1119" s="1" t="str">
        <f>IF(BRF_Boleto_Notas[[#This Row],[PAGO DIA]]="","",TEXT(BRF_Boleto_Notas[[#This Row],[PAGO DIA]],"AAAA"))</f>
        <v>2023</v>
      </c>
      <c r="T1119" s="1" t="str">
        <f>UPPER(TEXT(BRF_Boleto_Notas[[#This Row],[PAGO DIA]],"MMM"))</f>
        <v>JAN</v>
      </c>
    </row>
    <row r="1120" spans="1:20" x14ac:dyDescent="0.2">
      <c r="A1120" s="3">
        <v>44922</v>
      </c>
      <c r="B1120" s="1" t="s">
        <v>1534</v>
      </c>
      <c r="C1120" s="1" t="s">
        <v>2646</v>
      </c>
      <c r="D1120" s="1" t="s">
        <v>1531</v>
      </c>
      <c r="E1120" s="1" t="s">
        <v>85</v>
      </c>
      <c r="F1120" s="3">
        <v>44942</v>
      </c>
      <c r="G1120" s="1" t="s">
        <v>2647</v>
      </c>
      <c r="H1120" s="1">
        <v>1228</v>
      </c>
      <c r="I1120" s="4">
        <v>1600</v>
      </c>
      <c r="J1120" s="1" t="s">
        <v>224</v>
      </c>
      <c r="K1120" s="3">
        <v>44942</v>
      </c>
      <c r="L1120" s="1" t="s">
        <v>1338</v>
      </c>
      <c r="M1120" s="1" t="str">
        <f>TEXT(BRF_Boleto_Notas[[#This Row],[DATA ]],"AAAA")</f>
        <v>2022</v>
      </c>
      <c r="N1120" s="1" t="str">
        <f>UPPER(TEXT(BRF_Boleto_Notas[[#This Row],[DATA ]],"MMM"))</f>
        <v>DEZ</v>
      </c>
      <c r="O1120" s="1" t="str">
        <f>TEXT(BRF_Boleto_Notas[[#This Row],[DATA VENCIMENTO]],"AAAA")</f>
        <v>2023</v>
      </c>
      <c r="P1120" s="1" t="str">
        <f>UPPER(TEXT(BRF_Boleto_Notas[[#This Row],[DATA VENCIMENTO]],"MMM"))</f>
        <v>JAN</v>
      </c>
      <c r="Q1120" s="1" t="str">
        <f>IFERROR(INDEX(BRF_TIPO_SERV[DESCRIÇAO],MATCH(BRF_Boleto_Notas[[#This Row],[CAT]],BRF_TIPO_SERV[TIPOS DE SERV.],0)),"")</f>
        <v>FRETE EXTRAS</v>
      </c>
      <c r="R1120" s="1">
        <f>IFERROR(INDEX(BRF_MÊS_NOTA[NUN_MÊS],MATCH(BRF_Boleto_Notas[[#This Row],[MÊS_VENC]],BRF_MÊS_NOTA[MÊS],0)),"")</f>
        <v>1</v>
      </c>
      <c r="S1120" s="1" t="str">
        <f>IF(BRF_Boleto_Notas[[#This Row],[PAGO DIA]]="","",TEXT(BRF_Boleto_Notas[[#This Row],[PAGO DIA]],"AAAA"))</f>
        <v>2023</v>
      </c>
      <c r="T1120" s="1" t="str">
        <f>UPPER(TEXT(BRF_Boleto_Notas[[#This Row],[PAGO DIA]],"MMM"))</f>
        <v>JAN</v>
      </c>
    </row>
    <row r="1121" spans="1:20" x14ac:dyDescent="0.2">
      <c r="A1121" s="3">
        <v>44922</v>
      </c>
      <c r="B1121" s="1" t="s">
        <v>1534</v>
      </c>
      <c r="C1121" s="1" t="s">
        <v>2648</v>
      </c>
      <c r="D1121" s="1" t="s">
        <v>1531</v>
      </c>
      <c r="E1121" s="1" t="s">
        <v>85</v>
      </c>
      <c r="F1121" s="3">
        <v>44942</v>
      </c>
      <c r="G1121" s="1" t="s">
        <v>2649</v>
      </c>
      <c r="H1121" s="1">
        <v>1229</v>
      </c>
      <c r="I1121" s="4">
        <v>1232</v>
      </c>
      <c r="J1121" s="1" t="s">
        <v>224</v>
      </c>
      <c r="K1121" s="3">
        <v>44942</v>
      </c>
      <c r="L1121" s="1" t="s">
        <v>1338</v>
      </c>
      <c r="M1121" s="1" t="str">
        <f>TEXT(BRF_Boleto_Notas[[#This Row],[DATA ]],"AAAA")</f>
        <v>2022</v>
      </c>
      <c r="N1121" s="1" t="str">
        <f>UPPER(TEXT(BRF_Boleto_Notas[[#This Row],[DATA ]],"MMM"))</f>
        <v>DEZ</v>
      </c>
      <c r="O1121" s="1" t="str">
        <f>TEXT(BRF_Boleto_Notas[[#This Row],[DATA VENCIMENTO]],"AAAA")</f>
        <v>2023</v>
      </c>
      <c r="P1121" s="1" t="str">
        <f>UPPER(TEXT(BRF_Boleto_Notas[[#This Row],[DATA VENCIMENTO]],"MMM"))</f>
        <v>JAN</v>
      </c>
      <c r="Q1121" s="1" t="str">
        <f>IFERROR(INDEX(BRF_TIPO_SERV[DESCRIÇAO],MATCH(BRF_Boleto_Notas[[#This Row],[CAT]],BRF_TIPO_SERV[TIPOS DE SERV.],0)),"")</f>
        <v>FRETE EXTRAS</v>
      </c>
      <c r="R1121" s="1">
        <f>IFERROR(INDEX(BRF_MÊS_NOTA[NUN_MÊS],MATCH(BRF_Boleto_Notas[[#This Row],[MÊS_VENC]],BRF_MÊS_NOTA[MÊS],0)),"")</f>
        <v>1</v>
      </c>
      <c r="S1121" s="1" t="str">
        <f>IF(BRF_Boleto_Notas[[#This Row],[PAGO DIA]]="","",TEXT(BRF_Boleto_Notas[[#This Row],[PAGO DIA]],"AAAA"))</f>
        <v>2023</v>
      </c>
      <c r="T1121" s="1" t="str">
        <f>UPPER(TEXT(BRF_Boleto_Notas[[#This Row],[PAGO DIA]],"MMM"))</f>
        <v>JAN</v>
      </c>
    </row>
    <row r="1122" spans="1:20" x14ac:dyDescent="0.2">
      <c r="A1122" s="3">
        <v>44922</v>
      </c>
      <c r="B1122" s="1" t="s">
        <v>1529</v>
      </c>
      <c r="C1122" s="1" t="s">
        <v>2533</v>
      </c>
      <c r="D1122" s="1" t="s">
        <v>1531</v>
      </c>
      <c r="E1122" s="1" t="s">
        <v>85</v>
      </c>
      <c r="F1122" s="3">
        <v>44942</v>
      </c>
      <c r="G1122" s="1" t="s">
        <v>2650</v>
      </c>
      <c r="H1122" s="1">
        <v>1230</v>
      </c>
      <c r="I1122" s="4">
        <v>3800</v>
      </c>
      <c r="J1122" s="1" t="s">
        <v>224</v>
      </c>
      <c r="K1122" s="3">
        <v>44942</v>
      </c>
      <c r="L1122" s="1" t="s">
        <v>1338</v>
      </c>
      <c r="M1122" s="1" t="str">
        <f>TEXT(BRF_Boleto_Notas[[#This Row],[DATA ]],"AAAA")</f>
        <v>2022</v>
      </c>
      <c r="N1122" s="1" t="str">
        <f>UPPER(TEXT(BRF_Boleto_Notas[[#This Row],[DATA ]],"MMM"))</f>
        <v>DEZ</v>
      </c>
      <c r="O1122" s="1" t="str">
        <f>TEXT(BRF_Boleto_Notas[[#This Row],[DATA VENCIMENTO]],"AAAA")</f>
        <v>2023</v>
      </c>
      <c r="P1122" s="1" t="str">
        <f>UPPER(TEXT(BRF_Boleto_Notas[[#This Row],[DATA VENCIMENTO]],"MMM"))</f>
        <v>JAN</v>
      </c>
      <c r="Q1122" s="1" t="str">
        <f>IFERROR(INDEX(BRF_TIPO_SERV[DESCRIÇAO],MATCH(BRF_Boleto_Notas[[#This Row],[CAT]],BRF_TIPO_SERV[TIPOS DE SERV.],0)),"")</f>
        <v>VIAGEM</v>
      </c>
      <c r="R1122" s="1">
        <f>IFERROR(INDEX(BRF_MÊS_NOTA[NUN_MÊS],MATCH(BRF_Boleto_Notas[[#This Row],[MÊS_VENC]],BRF_MÊS_NOTA[MÊS],0)),"")</f>
        <v>1</v>
      </c>
      <c r="S1122" s="1" t="str">
        <f>IF(BRF_Boleto_Notas[[#This Row],[PAGO DIA]]="","",TEXT(BRF_Boleto_Notas[[#This Row],[PAGO DIA]],"AAAA"))</f>
        <v>2023</v>
      </c>
      <c r="T1122" s="1" t="str">
        <f>UPPER(TEXT(BRF_Boleto_Notas[[#This Row],[PAGO DIA]],"MMM"))</f>
        <v>JAN</v>
      </c>
    </row>
    <row r="1123" spans="1:20" x14ac:dyDescent="0.2">
      <c r="A1123" s="3">
        <v>44923</v>
      </c>
      <c r="B1123" s="1" t="s">
        <v>1529</v>
      </c>
      <c r="C1123" s="1" t="s">
        <v>2651</v>
      </c>
      <c r="D1123" s="1" t="s">
        <v>1531</v>
      </c>
      <c r="E1123" s="1" t="s">
        <v>149</v>
      </c>
      <c r="F1123" s="3">
        <v>44943</v>
      </c>
      <c r="G1123" s="1" t="s">
        <v>2652</v>
      </c>
      <c r="H1123" s="1">
        <v>1231</v>
      </c>
      <c r="I1123" s="4">
        <v>9500</v>
      </c>
      <c r="J1123" s="1" t="s">
        <v>224</v>
      </c>
      <c r="K1123" s="3">
        <v>44943</v>
      </c>
      <c r="L1123" s="1" t="s">
        <v>1338</v>
      </c>
      <c r="M1123" s="1" t="str">
        <f>TEXT(BRF_Boleto_Notas[[#This Row],[DATA ]],"AAAA")</f>
        <v>2022</v>
      </c>
      <c r="N1123" s="1" t="str">
        <f>UPPER(TEXT(BRF_Boleto_Notas[[#This Row],[DATA ]],"MMM"))</f>
        <v>DEZ</v>
      </c>
      <c r="O1123" s="1" t="str">
        <f>TEXT(BRF_Boleto_Notas[[#This Row],[DATA VENCIMENTO]],"AAAA")</f>
        <v>2023</v>
      </c>
      <c r="P1123" s="1" t="str">
        <f>UPPER(TEXT(BRF_Boleto_Notas[[#This Row],[DATA VENCIMENTO]],"MMM"))</f>
        <v>JAN</v>
      </c>
      <c r="Q1123" s="1" t="str">
        <f>IFERROR(INDEX(BRF_TIPO_SERV[DESCRIÇAO],MATCH(BRF_Boleto_Notas[[#This Row],[CAT]],BRF_TIPO_SERV[TIPOS DE SERV.],0)),"")</f>
        <v>VIAGEM</v>
      </c>
      <c r="R1123" s="1">
        <f>IFERROR(INDEX(BRF_MÊS_NOTA[NUN_MÊS],MATCH(BRF_Boleto_Notas[[#This Row],[MÊS_VENC]],BRF_MÊS_NOTA[MÊS],0)),"")</f>
        <v>1</v>
      </c>
      <c r="S1123" s="1" t="str">
        <f>IF(BRF_Boleto_Notas[[#This Row],[PAGO DIA]]="","",TEXT(BRF_Boleto_Notas[[#This Row],[PAGO DIA]],"AAAA"))</f>
        <v>2023</v>
      </c>
      <c r="T1123" s="1" t="str">
        <f>UPPER(TEXT(BRF_Boleto_Notas[[#This Row],[PAGO DIA]],"MMM"))</f>
        <v>JAN</v>
      </c>
    </row>
    <row r="1124" spans="1:20" x14ac:dyDescent="0.2">
      <c r="A1124" s="3">
        <v>44923</v>
      </c>
      <c r="B1124" s="1" t="s">
        <v>1534</v>
      </c>
      <c r="C1124" s="1" t="s">
        <v>2653</v>
      </c>
      <c r="D1124" s="1" t="s">
        <v>1531</v>
      </c>
      <c r="E1124" s="1" t="s">
        <v>85</v>
      </c>
      <c r="F1124" s="3">
        <v>44944</v>
      </c>
      <c r="G1124" s="1" t="s">
        <v>2654</v>
      </c>
      <c r="H1124" s="1">
        <v>1233</v>
      </c>
      <c r="I1124" s="4">
        <v>600</v>
      </c>
      <c r="J1124" s="1" t="s">
        <v>224</v>
      </c>
      <c r="K1124" s="3">
        <v>44944</v>
      </c>
      <c r="L1124" s="1" t="s">
        <v>1338</v>
      </c>
      <c r="M1124" s="1" t="str">
        <f>TEXT(BRF_Boleto_Notas[[#This Row],[DATA ]],"AAAA")</f>
        <v>2022</v>
      </c>
      <c r="N1124" s="1" t="str">
        <f>UPPER(TEXT(BRF_Boleto_Notas[[#This Row],[DATA ]],"MMM"))</f>
        <v>DEZ</v>
      </c>
      <c r="O1124" s="1" t="str">
        <f>TEXT(BRF_Boleto_Notas[[#This Row],[DATA VENCIMENTO]],"AAAA")</f>
        <v>2023</v>
      </c>
      <c r="P1124" s="1" t="str">
        <f>UPPER(TEXT(BRF_Boleto_Notas[[#This Row],[DATA VENCIMENTO]],"MMM"))</f>
        <v>JAN</v>
      </c>
      <c r="Q1124" s="1" t="str">
        <f>IFERROR(INDEX(BRF_TIPO_SERV[DESCRIÇAO],MATCH(BRF_Boleto_Notas[[#This Row],[CAT]],BRF_TIPO_SERV[TIPOS DE SERV.],0)),"")</f>
        <v>FRETE EXTRAS</v>
      </c>
      <c r="R1124" s="1">
        <f>IFERROR(INDEX(BRF_MÊS_NOTA[NUN_MÊS],MATCH(BRF_Boleto_Notas[[#This Row],[MÊS_VENC]],BRF_MÊS_NOTA[MÊS],0)),"")</f>
        <v>1</v>
      </c>
      <c r="S1124" s="1" t="str">
        <f>IF(BRF_Boleto_Notas[[#This Row],[PAGO DIA]]="","",TEXT(BRF_Boleto_Notas[[#This Row],[PAGO DIA]],"AAAA"))</f>
        <v>2023</v>
      </c>
      <c r="T1124" s="1" t="str">
        <f>UPPER(TEXT(BRF_Boleto_Notas[[#This Row],[PAGO DIA]],"MMM"))</f>
        <v>JAN</v>
      </c>
    </row>
    <row r="1125" spans="1:20" x14ac:dyDescent="0.2">
      <c r="A1125" s="3">
        <v>44923</v>
      </c>
      <c r="B1125" s="1" t="s">
        <v>1529</v>
      </c>
      <c r="C1125" s="1" t="s">
        <v>2101</v>
      </c>
      <c r="D1125" s="1" t="s">
        <v>1531</v>
      </c>
      <c r="E1125" s="1" t="s">
        <v>94</v>
      </c>
      <c r="F1125" s="3">
        <v>44944</v>
      </c>
      <c r="G1125" s="1" t="s">
        <v>2655</v>
      </c>
      <c r="H1125" s="1">
        <v>1234</v>
      </c>
      <c r="I1125" s="4">
        <v>3000</v>
      </c>
      <c r="J1125" s="1" t="s">
        <v>224</v>
      </c>
      <c r="K1125" s="3">
        <v>44944</v>
      </c>
      <c r="L1125" s="1" t="s">
        <v>1338</v>
      </c>
      <c r="M1125" s="1" t="str">
        <f>TEXT(BRF_Boleto_Notas[[#This Row],[DATA ]],"AAAA")</f>
        <v>2022</v>
      </c>
      <c r="N1125" s="1" t="str">
        <f>UPPER(TEXT(BRF_Boleto_Notas[[#This Row],[DATA ]],"MMM"))</f>
        <v>DEZ</v>
      </c>
      <c r="O1125" s="1" t="str">
        <f>TEXT(BRF_Boleto_Notas[[#This Row],[DATA VENCIMENTO]],"AAAA")</f>
        <v>2023</v>
      </c>
      <c r="P1125" s="1" t="str">
        <f>UPPER(TEXT(BRF_Boleto_Notas[[#This Row],[DATA VENCIMENTO]],"MMM"))</f>
        <v>JAN</v>
      </c>
      <c r="Q1125" s="1" t="str">
        <f>IFERROR(INDEX(BRF_TIPO_SERV[DESCRIÇAO],MATCH(BRF_Boleto_Notas[[#This Row],[CAT]],BRF_TIPO_SERV[TIPOS DE SERV.],0)),"")</f>
        <v>VIAGEM</v>
      </c>
      <c r="R1125" s="1">
        <f>IFERROR(INDEX(BRF_MÊS_NOTA[NUN_MÊS],MATCH(BRF_Boleto_Notas[[#This Row],[MÊS_VENC]],BRF_MÊS_NOTA[MÊS],0)),"")</f>
        <v>1</v>
      </c>
      <c r="S1125" s="1" t="str">
        <f>IF(BRF_Boleto_Notas[[#This Row],[PAGO DIA]]="","",TEXT(BRF_Boleto_Notas[[#This Row],[PAGO DIA]],"AAAA"))</f>
        <v>2023</v>
      </c>
      <c r="T1125" s="1" t="str">
        <f>UPPER(TEXT(BRF_Boleto_Notas[[#This Row],[PAGO DIA]],"MMM"))</f>
        <v>JAN</v>
      </c>
    </row>
    <row r="1126" spans="1:20" x14ac:dyDescent="0.2">
      <c r="A1126" s="3">
        <v>44924</v>
      </c>
      <c r="B1126" s="1" t="s">
        <v>1534</v>
      </c>
      <c r="C1126" s="1" t="s">
        <v>1680</v>
      </c>
      <c r="D1126" s="1" t="s">
        <v>1531</v>
      </c>
      <c r="E1126" s="1" t="s">
        <v>85</v>
      </c>
      <c r="F1126" s="3">
        <v>44944</v>
      </c>
      <c r="G1126" s="1" t="s">
        <v>2656</v>
      </c>
      <c r="H1126" s="1">
        <v>1235</v>
      </c>
      <c r="I1126" s="4">
        <v>1100</v>
      </c>
      <c r="J1126" s="1" t="s">
        <v>224</v>
      </c>
      <c r="K1126" s="3">
        <v>44944</v>
      </c>
      <c r="L1126" s="1" t="s">
        <v>1338</v>
      </c>
      <c r="M1126" s="1" t="str">
        <f>TEXT(BRF_Boleto_Notas[[#This Row],[DATA ]],"AAAA")</f>
        <v>2022</v>
      </c>
      <c r="N1126" s="1" t="str">
        <f>UPPER(TEXT(BRF_Boleto_Notas[[#This Row],[DATA ]],"MMM"))</f>
        <v>DEZ</v>
      </c>
      <c r="O1126" s="1" t="str">
        <f>TEXT(BRF_Boleto_Notas[[#This Row],[DATA VENCIMENTO]],"AAAA")</f>
        <v>2023</v>
      </c>
      <c r="P1126" s="1" t="str">
        <f>UPPER(TEXT(BRF_Boleto_Notas[[#This Row],[DATA VENCIMENTO]],"MMM"))</f>
        <v>JAN</v>
      </c>
      <c r="Q1126" s="1" t="str">
        <f>IFERROR(INDEX(BRF_TIPO_SERV[DESCRIÇAO],MATCH(BRF_Boleto_Notas[[#This Row],[CAT]],BRF_TIPO_SERV[TIPOS DE SERV.],0)),"")</f>
        <v>FRETE EXTRAS</v>
      </c>
      <c r="R1126" s="1">
        <f>IFERROR(INDEX(BRF_MÊS_NOTA[NUN_MÊS],MATCH(BRF_Boleto_Notas[[#This Row],[MÊS_VENC]],BRF_MÊS_NOTA[MÊS],0)),"")</f>
        <v>1</v>
      </c>
      <c r="S1126" s="1" t="str">
        <f>IF(BRF_Boleto_Notas[[#This Row],[PAGO DIA]]="","",TEXT(BRF_Boleto_Notas[[#This Row],[PAGO DIA]],"AAAA"))</f>
        <v>2023</v>
      </c>
      <c r="T1126" s="1" t="str">
        <f>UPPER(TEXT(BRF_Boleto_Notas[[#This Row],[PAGO DIA]],"MMM"))</f>
        <v>JAN</v>
      </c>
    </row>
    <row r="1127" spans="1:20" x14ac:dyDescent="0.2">
      <c r="A1127" s="3">
        <v>44924</v>
      </c>
      <c r="B1127" s="1" t="s">
        <v>2401</v>
      </c>
      <c r="C1127" s="1" t="s">
        <v>2657</v>
      </c>
      <c r="D1127" s="1" t="s">
        <v>1531</v>
      </c>
      <c r="E1127" s="1" t="s">
        <v>85</v>
      </c>
      <c r="F1127" s="3">
        <v>44949</v>
      </c>
      <c r="G1127" s="1" t="s">
        <v>2658</v>
      </c>
      <c r="H1127" s="1">
        <v>1236</v>
      </c>
      <c r="I1127" s="4">
        <v>3780</v>
      </c>
      <c r="J1127" s="1" t="s">
        <v>224</v>
      </c>
      <c r="K1127" s="3">
        <v>44949</v>
      </c>
      <c r="L1127" s="1" t="s">
        <v>1338</v>
      </c>
      <c r="M1127" s="1" t="str">
        <f>TEXT(BRF_Boleto_Notas[[#This Row],[DATA ]],"AAAA")</f>
        <v>2022</v>
      </c>
      <c r="N1127" s="1" t="str">
        <f>UPPER(TEXT(BRF_Boleto_Notas[[#This Row],[DATA ]],"MMM"))</f>
        <v>DEZ</v>
      </c>
      <c r="O1127" s="1" t="str">
        <f>TEXT(BRF_Boleto_Notas[[#This Row],[DATA VENCIMENTO]],"AAAA")</f>
        <v>2023</v>
      </c>
      <c r="P1127" s="1" t="str">
        <f>UPPER(TEXT(BRF_Boleto_Notas[[#This Row],[DATA VENCIMENTO]],"MMM"))</f>
        <v>JAN</v>
      </c>
      <c r="Q1127" s="1" t="str">
        <f>IFERROR(INDEX(BRF_TIPO_SERV[DESCRIÇAO],MATCH(BRF_Boleto_Notas[[#This Row],[CAT]],BRF_TIPO_SERV[TIPOS DE SERV.],0)),"")</f>
        <v>ARMAZENAMENTO</v>
      </c>
      <c r="R1127" s="1">
        <f>IFERROR(INDEX(BRF_MÊS_NOTA[NUN_MÊS],MATCH(BRF_Boleto_Notas[[#This Row],[MÊS_VENC]],BRF_MÊS_NOTA[MÊS],0)),"")</f>
        <v>1</v>
      </c>
      <c r="S1127" s="1" t="str">
        <f>IF(BRF_Boleto_Notas[[#This Row],[PAGO DIA]]="","",TEXT(BRF_Boleto_Notas[[#This Row],[PAGO DIA]],"AAAA"))</f>
        <v>2023</v>
      </c>
      <c r="T1127" s="1" t="str">
        <f>UPPER(TEXT(BRF_Boleto_Notas[[#This Row],[PAGO DIA]],"MMM"))</f>
        <v>JAN</v>
      </c>
    </row>
    <row r="1128" spans="1:20" x14ac:dyDescent="0.2">
      <c r="A1128" s="3">
        <v>44924</v>
      </c>
      <c r="B1128" s="1" t="s">
        <v>1534</v>
      </c>
      <c r="C1128" s="1" t="s">
        <v>2659</v>
      </c>
      <c r="D1128" s="1" t="s">
        <v>1531</v>
      </c>
      <c r="E1128" s="1" t="s">
        <v>85</v>
      </c>
      <c r="F1128" s="3">
        <v>44949</v>
      </c>
      <c r="G1128" s="1" t="s">
        <v>2660</v>
      </c>
      <c r="H1128" s="1">
        <v>1237</v>
      </c>
      <c r="I1128" s="4">
        <v>1600</v>
      </c>
      <c r="J1128" s="1" t="s">
        <v>224</v>
      </c>
      <c r="K1128" s="3">
        <v>44949</v>
      </c>
      <c r="L1128" s="1" t="s">
        <v>1338</v>
      </c>
      <c r="M1128" s="1" t="str">
        <f>TEXT(BRF_Boleto_Notas[[#This Row],[DATA ]],"AAAA")</f>
        <v>2022</v>
      </c>
      <c r="N1128" s="1" t="str">
        <f>UPPER(TEXT(BRF_Boleto_Notas[[#This Row],[DATA ]],"MMM"))</f>
        <v>DEZ</v>
      </c>
      <c r="O1128" s="1" t="str">
        <f>TEXT(BRF_Boleto_Notas[[#This Row],[DATA VENCIMENTO]],"AAAA")</f>
        <v>2023</v>
      </c>
      <c r="P1128" s="1" t="str">
        <f>UPPER(TEXT(BRF_Boleto_Notas[[#This Row],[DATA VENCIMENTO]],"MMM"))</f>
        <v>JAN</v>
      </c>
      <c r="Q1128" s="1" t="str">
        <f>IFERROR(INDEX(BRF_TIPO_SERV[DESCRIÇAO],MATCH(BRF_Boleto_Notas[[#This Row],[CAT]],BRF_TIPO_SERV[TIPOS DE SERV.],0)),"")</f>
        <v>FRETE EXTRAS</v>
      </c>
      <c r="R1128" s="1">
        <f>IFERROR(INDEX(BRF_MÊS_NOTA[NUN_MÊS],MATCH(BRF_Boleto_Notas[[#This Row],[MÊS_VENC]],BRF_MÊS_NOTA[MÊS],0)),"")</f>
        <v>1</v>
      </c>
      <c r="S1128" s="1" t="str">
        <f>IF(BRF_Boleto_Notas[[#This Row],[PAGO DIA]]="","",TEXT(BRF_Boleto_Notas[[#This Row],[PAGO DIA]],"AAAA"))</f>
        <v>2023</v>
      </c>
      <c r="T1128" s="1" t="str">
        <f>UPPER(TEXT(BRF_Boleto_Notas[[#This Row],[PAGO DIA]],"MMM"))</f>
        <v>JAN</v>
      </c>
    </row>
    <row r="1129" spans="1:20" x14ac:dyDescent="0.2">
      <c r="A1129" s="3">
        <v>44925</v>
      </c>
      <c r="B1129" s="1" t="s">
        <v>1534</v>
      </c>
      <c r="C1129" s="1" t="s">
        <v>2661</v>
      </c>
      <c r="D1129" s="1" t="s">
        <v>1531</v>
      </c>
      <c r="E1129" s="1" t="s">
        <v>85</v>
      </c>
      <c r="F1129" s="3">
        <v>44949</v>
      </c>
      <c r="G1129" s="1" t="s">
        <v>2662</v>
      </c>
      <c r="H1129" s="1">
        <v>1238</v>
      </c>
      <c r="I1129" s="4">
        <v>1000</v>
      </c>
      <c r="J1129" s="1" t="s">
        <v>224</v>
      </c>
      <c r="K1129" s="3">
        <v>44949</v>
      </c>
      <c r="L1129" s="1" t="s">
        <v>1338</v>
      </c>
      <c r="M1129" s="1" t="str">
        <f>TEXT(BRF_Boleto_Notas[[#This Row],[DATA ]],"AAAA")</f>
        <v>2022</v>
      </c>
      <c r="N1129" s="1" t="str">
        <f>UPPER(TEXT(BRF_Boleto_Notas[[#This Row],[DATA ]],"MMM"))</f>
        <v>DEZ</v>
      </c>
      <c r="O1129" s="1" t="str">
        <f>TEXT(BRF_Boleto_Notas[[#This Row],[DATA VENCIMENTO]],"AAAA")</f>
        <v>2023</v>
      </c>
      <c r="P1129" s="1" t="str">
        <f>UPPER(TEXT(BRF_Boleto_Notas[[#This Row],[DATA VENCIMENTO]],"MMM"))</f>
        <v>JAN</v>
      </c>
      <c r="Q1129" s="1" t="str">
        <f>IFERROR(INDEX(BRF_TIPO_SERV[DESCRIÇAO],MATCH(BRF_Boleto_Notas[[#This Row],[CAT]],BRF_TIPO_SERV[TIPOS DE SERV.],0)),"")</f>
        <v>FRETE EXTRAS</v>
      </c>
      <c r="R1129" s="1">
        <f>IFERROR(INDEX(BRF_MÊS_NOTA[NUN_MÊS],MATCH(BRF_Boleto_Notas[[#This Row],[MÊS_VENC]],BRF_MÊS_NOTA[MÊS],0)),"")</f>
        <v>1</v>
      </c>
      <c r="S1129" s="1" t="str">
        <f>IF(BRF_Boleto_Notas[[#This Row],[PAGO DIA]]="","",TEXT(BRF_Boleto_Notas[[#This Row],[PAGO DIA]],"AAAA"))</f>
        <v>2023</v>
      </c>
      <c r="T1129" s="1" t="str">
        <f>UPPER(TEXT(BRF_Boleto_Notas[[#This Row],[PAGO DIA]],"MMM"))</f>
        <v>JAN</v>
      </c>
    </row>
    <row r="1130" spans="1:20" x14ac:dyDescent="0.2">
      <c r="A1130" s="3">
        <v>44925</v>
      </c>
      <c r="B1130" s="1" t="s">
        <v>1534</v>
      </c>
      <c r="C1130" s="1" t="s">
        <v>2663</v>
      </c>
      <c r="D1130" s="1" t="s">
        <v>1531</v>
      </c>
      <c r="E1130" s="1" t="s">
        <v>85</v>
      </c>
      <c r="F1130" s="3">
        <v>44949</v>
      </c>
      <c r="G1130" s="1" t="s">
        <v>2664</v>
      </c>
      <c r="H1130" s="1">
        <v>1239</v>
      </c>
      <c r="I1130" s="4">
        <v>800</v>
      </c>
      <c r="J1130" s="1" t="s">
        <v>224</v>
      </c>
      <c r="K1130" s="3">
        <v>44949</v>
      </c>
      <c r="L1130" s="1" t="s">
        <v>1338</v>
      </c>
      <c r="M1130" s="1" t="str">
        <f>TEXT(BRF_Boleto_Notas[[#This Row],[DATA ]],"AAAA")</f>
        <v>2022</v>
      </c>
      <c r="N1130" s="1" t="str">
        <f>UPPER(TEXT(BRF_Boleto_Notas[[#This Row],[DATA ]],"MMM"))</f>
        <v>DEZ</v>
      </c>
      <c r="O1130" s="1" t="str">
        <f>TEXT(BRF_Boleto_Notas[[#This Row],[DATA VENCIMENTO]],"AAAA")</f>
        <v>2023</v>
      </c>
      <c r="P1130" s="1" t="str">
        <f>UPPER(TEXT(BRF_Boleto_Notas[[#This Row],[DATA VENCIMENTO]],"MMM"))</f>
        <v>JAN</v>
      </c>
      <c r="Q1130" s="1" t="str">
        <f>IFERROR(INDEX(BRF_TIPO_SERV[DESCRIÇAO],MATCH(BRF_Boleto_Notas[[#This Row],[CAT]],BRF_TIPO_SERV[TIPOS DE SERV.],0)),"")</f>
        <v>FRETE EXTRAS</v>
      </c>
      <c r="R1130" s="1">
        <f>IFERROR(INDEX(BRF_MÊS_NOTA[NUN_MÊS],MATCH(BRF_Boleto_Notas[[#This Row],[MÊS_VENC]],BRF_MÊS_NOTA[MÊS],0)),"")</f>
        <v>1</v>
      </c>
      <c r="S1130" s="1" t="str">
        <f>IF(BRF_Boleto_Notas[[#This Row],[PAGO DIA]]="","",TEXT(BRF_Boleto_Notas[[#This Row],[PAGO DIA]],"AAAA"))</f>
        <v>2023</v>
      </c>
      <c r="T1130" s="1" t="str">
        <f>UPPER(TEXT(BRF_Boleto_Notas[[#This Row],[PAGO DIA]],"MMM"))</f>
        <v>JAN</v>
      </c>
    </row>
    <row r="1131" spans="1:20" x14ac:dyDescent="0.2">
      <c r="A1131" s="3">
        <v>44928</v>
      </c>
      <c r="B1131" s="1" t="s">
        <v>2401</v>
      </c>
      <c r="C1131" s="1" t="s">
        <v>2665</v>
      </c>
      <c r="D1131" s="1" t="s">
        <v>1531</v>
      </c>
      <c r="E1131" s="1" t="s">
        <v>85</v>
      </c>
      <c r="F1131" s="3">
        <v>44949</v>
      </c>
      <c r="G1131" s="1" t="s">
        <v>2666</v>
      </c>
      <c r="H1131" s="1">
        <v>1240</v>
      </c>
      <c r="I1131" s="4">
        <v>1400</v>
      </c>
      <c r="J1131" s="1" t="s">
        <v>224</v>
      </c>
      <c r="K1131" s="3">
        <v>44949</v>
      </c>
      <c r="L1131" s="1" t="s">
        <v>1338</v>
      </c>
      <c r="M1131" s="1" t="str">
        <f>TEXT(BRF_Boleto_Notas[[#This Row],[DATA ]],"AAAA")</f>
        <v>2023</v>
      </c>
      <c r="N1131" s="1" t="str">
        <f>UPPER(TEXT(BRF_Boleto_Notas[[#This Row],[DATA ]],"MMM"))</f>
        <v>JAN</v>
      </c>
      <c r="O1131" s="1" t="str">
        <f>TEXT(BRF_Boleto_Notas[[#This Row],[DATA VENCIMENTO]],"AAAA")</f>
        <v>2023</v>
      </c>
      <c r="P1131" s="1" t="str">
        <f>UPPER(TEXT(BRF_Boleto_Notas[[#This Row],[DATA VENCIMENTO]],"MMM"))</f>
        <v>JAN</v>
      </c>
      <c r="Q1131" s="1" t="str">
        <f>IFERROR(INDEX(BRF_TIPO_SERV[DESCRIÇAO],MATCH(BRF_Boleto_Notas[[#This Row],[CAT]],BRF_TIPO_SERV[TIPOS DE SERV.],0)),"")</f>
        <v>ARMAZENAMENTO</v>
      </c>
      <c r="R1131" s="1">
        <f>IFERROR(INDEX(BRF_MÊS_NOTA[NUN_MÊS],MATCH(BRF_Boleto_Notas[[#This Row],[MÊS_VENC]],BRF_MÊS_NOTA[MÊS],0)),"")</f>
        <v>1</v>
      </c>
      <c r="S1131" s="1" t="str">
        <f>IF(BRF_Boleto_Notas[[#This Row],[PAGO DIA]]="","",TEXT(BRF_Boleto_Notas[[#This Row],[PAGO DIA]],"AAAA"))</f>
        <v>2023</v>
      </c>
      <c r="T1131" s="1" t="str">
        <f>UPPER(TEXT(BRF_Boleto_Notas[[#This Row],[PAGO DIA]],"MMM"))</f>
        <v>JAN</v>
      </c>
    </row>
    <row r="1132" spans="1:20" x14ac:dyDescent="0.2">
      <c r="A1132" s="3">
        <v>44928</v>
      </c>
      <c r="B1132" s="1" t="s">
        <v>1534</v>
      </c>
      <c r="C1132" s="1" t="s">
        <v>2667</v>
      </c>
      <c r="D1132" s="1" t="s">
        <v>1531</v>
      </c>
      <c r="E1132" s="1" t="s">
        <v>85</v>
      </c>
      <c r="F1132" s="3">
        <v>44949</v>
      </c>
      <c r="G1132" s="1" t="s">
        <v>2668</v>
      </c>
      <c r="H1132" s="1">
        <v>1241</v>
      </c>
      <c r="I1132" s="4">
        <v>2400</v>
      </c>
      <c r="J1132" s="1" t="s">
        <v>224</v>
      </c>
      <c r="K1132" s="3">
        <v>44949</v>
      </c>
      <c r="L1132" s="1" t="s">
        <v>1338</v>
      </c>
      <c r="M1132" s="1" t="str">
        <f>TEXT(BRF_Boleto_Notas[[#This Row],[DATA ]],"AAAA")</f>
        <v>2023</v>
      </c>
      <c r="N1132" s="1" t="str">
        <f>UPPER(TEXT(BRF_Boleto_Notas[[#This Row],[DATA ]],"MMM"))</f>
        <v>JAN</v>
      </c>
      <c r="O1132" s="1" t="str">
        <f>TEXT(BRF_Boleto_Notas[[#This Row],[DATA VENCIMENTO]],"AAAA")</f>
        <v>2023</v>
      </c>
      <c r="P1132" s="1" t="str">
        <f>UPPER(TEXT(BRF_Boleto_Notas[[#This Row],[DATA VENCIMENTO]],"MMM"))</f>
        <v>JAN</v>
      </c>
      <c r="Q1132" s="1" t="str">
        <f>IFERROR(INDEX(BRF_TIPO_SERV[DESCRIÇAO],MATCH(BRF_Boleto_Notas[[#This Row],[CAT]],BRF_TIPO_SERV[TIPOS DE SERV.],0)),"")</f>
        <v>FRETE EXTRAS</v>
      </c>
      <c r="R1132" s="1">
        <f>IFERROR(INDEX(BRF_MÊS_NOTA[NUN_MÊS],MATCH(BRF_Boleto_Notas[[#This Row],[MÊS_VENC]],BRF_MÊS_NOTA[MÊS],0)),"")</f>
        <v>1</v>
      </c>
      <c r="S1132" s="1" t="str">
        <f>IF(BRF_Boleto_Notas[[#This Row],[PAGO DIA]]="","",TEXT(BRF_Boleto_Notas[[#This Row],[PAGO DIA]],"AAAA"))</f>
        <v>2023</v>
      </c>
      <c r="T1132" s="1" t="str">
        <f>UPPER(TEXT(BRF_Boleto_Notas[[#This Row],[PAGO DIA]],"MMM"))</f>
        <v>JAN</v>
      </c>
    </row>
    <row r="1133" spans="1:20" x14ac:dyDescent="0.2">
      <c r="A1133" s="3">
        <v>44928</v>
      </c>
      <c r="B1133" s="1" t="s">
        <v>1534</v>
      </c>
      <c r="C1133" s="1" t="s">
        <v>2669</v>
      </c>
      <c r="D1133" s="1" t="s">
        <v>1531</v>
      </c>
      <c r="E1133" s="1" t="s">
        <v>85</v>
      </c>
      <c r="F1133" s="3">
        <v>44949</v>
      </c>
      <c r="G1133" s="1" t="s">
        <v>2670</v>
      </c>
      <c r="H1133" s="1">
        <v>1242</v>
      </c>
      <c r="I1133" s="4">
        <v>500</v>
      </c>
      <c r="J1133" s="1" t="s">
        <v>224</v>
      </c>
      <c r="K1133" s="3">
        <v>44949</v>
      </c>
      <c r="L1133" s="1" t="s">
        <v>1338</v>
      </c>
      <c r="M1133" s="1" t="str">
        <f>TEXT(BRF_Boleto_Notas[[#This Row],[DATA ]],"AAAA")</f>
        <v>2023</v>
      </c>
      <c r="N1133" s="1" t="str">
        <f>UPPER(TEXT(BRF_Boleto_Notas[[#This Row],[DATA ]],"MMM"))</f>
        <v>JAN</v>
      </c>
      <c r="O1133" s="1" t="str">
        <f>TEXT(BRF_Boleto_Notas[[#This Row],[DATA VENCIMENTO]],"AAAA")</f>
        <v>2023</v>
      </c>
      <c r="P1133" s="1" t="str">
        <f>UPPER(TEXT(BRF_Boleto_Notas[[#This Row],[DATA VENCIMENTO]],"MMM"))</f>
        <v>JAN</v>
      </c>
      <c r="Q1133" s="1" t="str">
        <f>IFERROR(INDEX(BRF_TIPO_SERV[DESCRIÇAO],MATCH(BRF_Boleto_Notas[[#This Row],[CAT]],BRF_TIPO_SERV[TIPOS DE SERV.],0)),"")</f>
        <v>FRETE EXTRAS</v>
      </c>
      <c r="R1133" s="1">
        <f>IFERROR(INDEX(BRF_MÊS_NOTA[NUN_MÊS],MATCH(BRF_Boleto_Notas[[#This Row],[MÊS_VENC]],BRF_MÊS_NOTA[MÊS],0)),"")</f>
        <v>1</v>
      </c>
      <c r="S1133" s="1" t="str">
        <f>IF(BRF_Boleto_Notas[[#This Row],[PAGO DIA]]="","",TEXT(BRF_Boleto_Notas[[#This Row],[PAGO DIA]],"AAAA"))</f>
        <v>2023</v>
      </c>
      <c r="T1133" s="1" t="str">
        <f>UPPER(TEXT(BRF_Boleto_Notas[[#This Row],[PAGO DIA]],"MMM"))</f>
        <v>JAN</v>
      </c>
    </row>
    <row r="1134" spans="1:20" x14ac:dyDescent="0.2">
      <c r="A1134" s="3">
        <v>44928</v>
      </c>
      <c r="B1134" s="1" t="s">
        <v>1534</v>
      </c>
      <c r="C1134" s="1" t="s">
        <v>2671</v>
      </c>
      <c r="D1134" s="1" t="s">
        <v>1531</v>
      </c>
      <c r="E1134" s="1" t="s">
        <v>85</v>
      </c>
      <c r="F1134" s="3">
        <v>44949</v>
      </c>
      <c r="G1134" s="1" t="s">
        <v>2672</v>
      </c>
      <c r="H1134" s="1">
        <v>1243</v>
      </c>
      <c r="I1134" s="4">
        <v>660</v>
      </c>
      <c r="J1134" s="1" t="s">
        <v>224</v>
      </c>
      <c r="K1134" s="3">
        <v>44949</v>
      </c>
      <c r="L1134" s="1" t="s">
        <v>1338</v>
      </c>
      <c r="M1134" s="1" t="str">
        <f>TEXT(BRF_Boleto_Notas[[#This Row],[DATA ]],"AAAA")</f>
        <v>2023</v>
      </c>
      <c r="N1134" s="1" t="str">
        <f>UPPER(TEXT(BRF_Boleto_Notas[[#This Row],[DATA ]],"MMM"))</f>
        <v>JAN</v>
      </c>
      <c r="O1134" s="1" t="str">
        <f>TEXT(BRF_Boleto_Notas[[#This Row],[DATA VENCIMENTO]],"AAAA")</f>
        <v>2023</v>
      </c>
      <c r="P1134" s="1" t="str">
        <f>UPPER(TEXT(BRF_Boleto_Notas[[#This Row],[DATA VENCIMENTO]],"MMM"))</f>
        <v>JAN</v>
      </c>
      <c r="Q1134" s="1" t="str">
        <f>IFERROR(INDEX(BRF_TIPO_SERV[DESCRIÇAO],MATCH(BRF_Boleto_Notas[[#This Row],[CAT]],BRF_TIPO_SERV[TIPOS DE SERV.],0)),"")</f>
        <v>FRETE EXTRAS</v>
      </c>
      <c r="R1134" s="1">
        <f>IFERROR(INDEX(BRF_MÊS_NOTA[NUN_MÊS],MATCH(BRF_Boleto_Notas[[#This Row],[MÊS_VENC]],BRF_MÊS_NOTA[MÊS],0)),"")</f>
        <v>1</v>
      </c>
      <c r="S1134" s="1" t="str">
        <f>IF(BRF_Boleto_Notas[[#This Row],[PAGO DIA]]="","",TEXT(BRF_Boleto_Notas[[#This Row],[PAGO DIA]],"AAAA"))</f>
        <v>2023</v>
      </c>
      <c r="T1134" s="1" t="str">
        <f>UPPER(TEXT(BRF_Boleto_Notas[[#This Row],[PAGO DIA]],"MMM"))</f>
        <v>JAN</v>
      </c>
    </row>
    <row r="1135" spans="1:20" x14ac:dyDescent="0.2">
      <c r="A1135" s="3">
        <v>44928</v>
      </c>
      <c r="B1135" s="1" t="s">
        <v>2401</v>
      </c>
      <c r="C1135" s="1" t="s">
        <v>2657</v>
      </c>
      <c r="D1135" s="1" t="s">
        <v>1531</v>
      </c>
      <c r="E1135" s="1" t="s">
        <v>85</v>
      </c>
      <c r="F1135" s="3">
        <v>44949</v>
      </c>
      <c r="G1135" s="1" t="s">
        <v>2673</v>
      </c>
      <c r="H1135" s="1">
        <v>1244</v>
      </c>
      <c r="I1135" s="4">
        <v>672</v>
      </c>
      <c r="J1135" s="1" t="s">
        <v>224</v>
      </c>
      <c r="K1135" s="3">
        <v>44949</v>
      </c>
      <c r="L1135" s="1" t="s">
        <v>1338</v>
      </c>
      <c r="M1135" s="1" t="str">
        <f>TEXT(BRF_Boleto_Notas[[#This Row],[DATA ]],"AAAA")</f>
        <v>2023</v>
      </c>
      <c r="N1135" s="1" t="str">
        <f>UPPER(TEXT(BRF_Boleto_Notas[[#This Row],[DATA ]],"MMM"))</f>
        <v>JAN</v>
      </c>
      <c r="O1135" s="1" t="str">
        <f>TEXT(BRF_Boleto_Notas[[#This Row],[DATA VENCIMENTO]],"AAAA")</f>
        <v>2023</v>
      </c>
      <c r="P1135" s="1" t="str">
        <f>UPPER(TEXT(BRF_Boleto_Notas[[#This Row],[DATA VENCIMENTO]],"MMM"))</f>
        <v>JAN</v>
      </c>
      <c r="Q1135" s="1" t="str">
        <f>IFERROR(INDEX(BRF_TIPO_SERV[DESCRIÇAO],MATCH(BRF_Boleto_Notas[[#This Row],[CAT]],BRF_TIPO_SERV[TIPOS DE SERV.],0)),"")</f>
        <v>ARMAZENAMENTO</v>
      </c>
      <c r="R1135" s="1">
        <f>IFERROR(INDEX(BRF_MÊS_NOTA[NUN_MÊS],MATCH(BRF_Boleto_Notas[[#This Row],[MÊS_VENC]],BRF_MÊS_NOTA[MÊS],0)),"")</f>
        <v>1</v>
      </c>
      <c r="S1135" s="1" t="str">
        <f>IF(BRF_Boleto_Notas[[#This Row],[PAGO DIA]]="","",TEXT(BRF_Boleto_Notas[[#This Row],[PAGO DIA]],"AAAA"))</f>
        <v>2023</v>
      </c>
      <c r="T1135" s="1" t="str">
        <f>UPPER(TEXT(BRF_Boleto_Notas[[#This Row],[PAGO DIA]],"MMM"))</f>
        <v>JAN</v>
      </c>
    </row>
    <row r="1136" spans="1:20" x14ac:dyDescent="0.2">
      <c r="A1136" s="3">
        <v>44944</v>
      </c>
      <c r="B1136" s="1" t="s">
        <v>2350</v>
      </c>
      <c r="C1136" s="1" t="s">
        <v>2674</v>
      </c>
      <c r="D1136" s="1" t="s">
        <v>2273</v>
      </c>
      <c r="E1136" s="1" t="s">
        <v>244</v>
      </c>
      <c r="F1136" s="3">
        <v>44950</v>
      </c>
      <c r="G1136" s="1">
        <v>455</v>
      </c>
      <c r="H1136" s="1">
        <v>1262</v>
      </c>
      <c r="I1136" s="4">
        <v>18023.2</v>
      </c>
      <c r="J1136" s="1" t="s">
        <v>224</v>
      </c>
      <c r="K1136" s="3">
        <v>44950</v>
      </c>
      <c r="L1136" s="1" t="s">
        <v>1338</v>
      </c>
      <c r="M1136" s="1" t="str">
        <f>TEXT(BRF_Boleto_Notas[[#This Row],[DATA ]],"AAAA")</f>
        <v>2023</v>
      </c>
      <c r="N1136" s="1" t="str">
        <f>UPPER(TEXT(BRF_Boleto_Notas[[#This Row],[DATA ]],"MMM"))</f>
        <v>JAN</v>
      </c>
      <c r="O1136" s="1" t="str">
        <f>TEXT(BRF_Boleto_Notas[[#This Row],[DATA VENCIMENTO]],"AAAA")</f>
        <v>2023</v>
      </c>
      <c r="P1136" s="1" t="str">
        <f>UPPER(TEXT(BRF_Boleto_Notas[[#This Row],[DATA VENCIMENTO]],"MMM"))</f>
        <v>JAN</v>
      </c>
      <c r="Q1136" s="1" t="str">
        <f>IFERROR(INDEX(BRF_TIPO_SERV[DESCRIÇAO],MATCH(BRF_Boleto_Notas[[#This Row],[CAT]],BRF_TIPO_SERV[TIPOS DE SERV.],0)),"")</f>
        <v>FRETE EXTRAS</v>
      </c>
      <c r="R1136" s="1">
        <f>IFERROR(INDEX(BRF_MÊS_NOTA[NUN_MÊS],MATCH(BRF_Boleto_Notas[[#This Row],[MÊS_VENC]],BRF_MÊS_NOTA[MÊS],0)),"")</f>
        <v>1</v>
      </c>
      <c r="S1136" s="1" t="str">
        <f>IF(BRF_Boleto_Notas[[#This Row],[PAGO DIA]]="","",TEXT(BRF_Boleto_Notas[[#This Row],[PAGO DIA]],"AAAA"))</f>
        <v>2023</v>
      </c>
      <c r="T1136" s="1" t="str">
        <f>UPPER(TEXT(BRF_Boleto_Notas[[#This Row],[PAGO DIA]],"MMM"))</f>
        <v>JAN</v>
      </c>
    </row>
    <row r="1137" spans="1:20" x14ac:dyDescent="0.2">
      <c r="A1137" s="3">
        <v>44930</v>
      </c>
      <c r="B1137" s="1" t="s">
        <v>2401</v>
      </c>
      <c r="C1137" s="1" t="s">
        <v>2675</v>
      </c>
      <c r="D1137" s="1" t="s">
        <v>1531</v>
      </c>
      <c r="E1137" s="1" t="s">
        <v>85</v>
      </c>
      <c r="F1137" s="3">
        <v>44950</v>
      </c>
      <c r="G1137" s="1" t="s">
        <v>2676</v>
      </c>
      <c r="H1137" s="1">
        <v>1246</v>
      </c>
      <c r="I1137" s="4">
        <v>2100</v>
      </c>
      <c r="J1137" s="1" t="s">
        <v>224</v>
      </c>
      <c r="K1137" s="3">
        <v>44965</v>
      </c>
      <c r="L1137" s="1" t="s">
        <v>1338</v>
      </c>
      <c r="M1137" s="1" t="str">
        <f>TEXT(BRF_Boleto_Notas[[#This Row],[DATA ]],"AAAA")</f>
        <v>2023</v>
      </c>
      <c r="N1137" s="1" t="str">
        <f>UPPER(TEXT(BRF_Boleto_Notas[[#This Row],[DATA ]],"MMM"))</f>
        <v>JAN</v>
      </c>
      <c r="O1137" s="1" t="str">
        <f>TEXT(BRF_Boleto_Notas[[#This Row],[DATA VENCIMENTO]],"AAAA")</f>
        <v>2023</v>
      </c>
      <c r="P1137" s="1" t="str">
        <f>UPPER(TEXT(BRF_Boleto_Notas[[#This Row],[DATA VENCIMENTO]],"MMM"))</f>
        <v>JAN</v>
      </c>
      <c r="Q1137" s="1" t="str">
        <f>IFERROR(INDEX(BRF_TIPO_SERV[DESCRIÇAO],MATCH(BRF_Boleto_Notas[[#This Row],[CAT]],BRF_TIPO_SERV[TIPOS DE SERV.],0)),"")</f>
        <v>ARMAZENAMENTO</v>
      </c>
      <c r="R1137" s="1">
        <f>IFERROR(INDEX(BRF_MÊS_NOTA[NUN_MÊS],MATCH(BRF_Boleto_Notas[[#This Row],[MÊS_VENC]],BRF_MÊS_NOTA[MÊS],0)),"")</f>
        <v>1</v>
      </c>
      <c r="S1137" s="1" t="str">
        <f>IF(BRF_Boleto_Notas[[#This Row],[PAGO DIA]]="","",TEXT(BRF_Boleto_Notas[[#This Row],[PAGO DIA]],"AAAA"))</f>
        <v>2023</v>
      </c>
      <c r="T1137" s="1" t="str">
        <f>UPPER(TEXT(BRF_Boleto_Notas[[#This Row],[PAGO DIA]],"MMM"))</f>
        <v>FEV</v>
      </c>
    </row>
    <row r="1138" spans="1:20" x14ac:dyDescent="0.2">
      <c r="A1138" s="3">
        <v>44930</v>
      </c>
      <c r="B1138" s="1" t="s">
        <v>1534</v>
      </c>
      <c r="C1138" s="1" t="s">
        <v>2653</v>
      </c>
      <c r="D1138" s="1" t="s">
        <v>1531</v>
      </c>
      <c r="E1138" s="1" t="s">
        <v>85</v>
      </c>
      <c r="F1138" s="3">
        <v>44951</v>
      </c>
      <c r="G1138" s="1" t="s">
        <v>2677</v>
      </c>
      <c r="H1138" s="1">
        <v>1247</v>
      </c>
      <c r="I1138" s="4">
        <v>600</v>
      </c>
      <c r="J1138" s="1" t="s">
        <v>224</v>
      </c>
      <c r="K1138" s="3">
        <v>44965</v>
      </c>
      <c r="L1138" s="1" t="s">
        <v>1338</v>
      </c>
      <c r="M1138" s="1" t="str">
        <f>TEXT(BRF_Boleto_Notas[[#This Row],[DATA ]],"AAAA")</f>
        <v>2023</v>
      </c>
      <c r="N1138" s="1" t="str">
        <f>UPPER(TEXT(BRF_Boleto_Notas[[#This Row],[DATA ]],"MMM"))</f>
        <v>JAN</v>
      </c>
      <c r="O1138" s="1" t="str">
        <f>TEXT(BRF_Boleto_Notas[[#This Row],[DATA VENCIMENTO]],"AAAA")</f>
        <v>2023</v>
      </c>
      <c r="P1138" s="1" t="str">
        <f>UPPER(TEXT(BRF_Boleto_Notas[[#This Row],[DATA VENCIMENTO]],"MMM"))</f>
        <v>JAN</v>
      </c>
      <c r="Q1138" s="1" t="str">
        <f>IFERROR(INDEX(BRF_TIPO_SERV[DESCRIÇAO],MATCH(BRF_Boleto_Notas[[#This Row],[CAT]],BRF_TIPO_SERV[TIPOS DE SERV.],0)),"")</f>
        <v>FRETE EXTRAS</v>
      </c>
      <c r="R1138" s="1">
        <f>IFERROR(INDEX(BRF_MÊS_NOTA[NUN_MÊS],MATCH(BRF_Boleto_Notas[[#This Row],[MÊS_VENC]],BRF_MÊS_NOTA[MÊS],0)),"")</f>
        <v>1</v>
      </c>
      <c r="S1138" s="1" t="str">
        <f>IF(BRF_Boleto_Notas[[#This Row],[PAGO DIA]]="","",TEXT(BRF_Boleto_Notas[[#This Row],[PAGO DIA]],"AAAA"))</f>
        <v>2023</v>
      </c>
      <c r="T1138" s="1" t="str">
        <f>UPPER(TEXT(BRF_Boleto_Notas[[#This Row],[PAGO DIA]],"MMM"))</f>
        <v>FEV</v>
      </c>
    </row>
    <row r="1139" spans="1:20" x14ac:dyDescent="0.2">
      <c r="A1139" s="3">
        <v>44932</v>
      </c>
      <c r="B1139" s="1" t="s">
        <v>1529</v>
      </c>
      <c r="C1139" s="1" t="s">
        <v>2101</v>
      </c>
      <c r="D1139" s="1" t="s">
        <v>1531</v>
      </c>
      <c r="E1139" s="1" t="s">
        <v>94</v>
      </c>
      <c r="F1139" s="3">
        <v>44952</v>
      </c>
      <c r="G1139" s="1" t="s">
        <v>2678</v>
      </c>
      <c r="H1139" s="1">
        <v>1248</v>
      </c>
      <c r="I1139" s="4">
        <v>3000</v>
      </c>
      <c r="J1139" s="1" t="s">
        <v>224</v>
      </c>
      <c r="K1139" s="3">
        <v>44966</v>
      </c>
      <c r="L1139" s="1" t="s">
        <v>1338</v>
      </c>
      <c r="M1139" s="1" t="str">
        <f>TEXT(BRF_Boleto_Notas[[#This Row],[DATA ]],"AAAA")</f>
        <v>2023</v>
      </c>
      <c r="N1139" s="1" t="str">
        <f>UPPER(TEXT(BRF_Boleto_Notas[[#This Row],[DATA ]],"MMM"))</f>
        <v>JAN</v>
      </c>
      <c r="O1139" s="1" t="str">
        <f>TEXT(BRF_Boleto_Notas[[#This Row],[DATA VENCIMENTO]],"AAAA")</f>
        <v>2023</v>
      </c>
      <c r="P1139" s="1" t="str">
        <f>UPPER(TEXT(BRF_Boleto_Notas[[#This Row],[DATA VENCIMENTO]],"MMM"))</f>
        <v>JAN</v>
      </c>
      <c r="Q1139" s="1" t="str">
        <f>IFERROR(INDEX(BRF_TIPO_SERV[DESCRIÇAO],MATCH(BRF_Boleto_Notas[[#This Row],[CAT]],BRF_TIPO_SERV[TIPOS DE SERV.],0)),"")</f>
        <v>VIAGEM</v>
      </c>
      <c r="R1139" s="1">
        <f>IFERROR(INDEX(BRF_MÊS_NOTA[NUN_MÊS],MATCH(BRF_Boleto_Notas[[#This Row],[MÊS_VENC]],BRF_MÊS_NOTA[MÊS],0)),"")</f>
        <v>1</v>
      </c>
      <c r="S1139" s="1" t="str">
        <f>IF(BRF_Boleto_Notas[[#This Row],[PAGO DIA]]="","",TEXT(BRF_Boleto_Notas[[#This Row],[PAGO DIA]],"AAAA"))</f>
        <v>2023</v>
      </c>
      <c r="T1139" s="1" t="str">
        <f>UPPER(TEXT(BRF_Boleto_Notas[[#This Row],[PAGO DIA]],"MMM"))</f>
        <v>FEV</v>
      </c>
    </row>
    <row r="1140" spans="1:20" x14ac:dyDescent="0.2">
      <c r="A1140" s="3">
        <v>44936</v>
      </c>
      <c r="B1140" s="1" t="s">
        <v>2401</v>
      </c>
      <c r="C1140" s="1" t="s">
        <v>2679</v>
      </c>
      <c r="D1140" s="1" t="s">
        <v>1531</v>
      </c>
      <c r="E1140" s="1" t="s">
        <v>85</v>
      </c>
      <c r="F1140" s="3">
        <v>44956</v>
      </c>
      <c r="G1140" s="1">
        <v>453</v>
      </c>
      <c r="H1140" s="1">
        <v>1253</v>
      </c>
      <c r="I1140" s="4">
        <v>1456</v>
      </c>
      <c r="J1140" s="1" t="s">
        <v>224</v>
      </c>
      <c r="K1140" s="3">
        <v>44956</v>
      </c>
      <c r="L1140" s="1" t="s">
        <v>1338</v>
      </c>
      <c r="M1140" s="1" t="str">
        <f>TEXT(BRF_Boleto_Notas[[#This Row],[DATA ]],"AAAA")</f>
        <v>2023</v>
      </c>
      <c r="N1140" s="1" t="str">
        <f>UPPER(TEXT(BRF_Boleto_Notas[[#This Row],[DATA ]],"MMM"))</f>
        <v>JAN</v>
      </c>
      <c r="O1140" s="1" t="str">
        <f>TEXT(BRF_Boleto_Notas[[#This Row],[DATA VENCIMENTO]],"AAAA")</f>
        <v>2023</v>
      </c>
      <c r="P1140" s="1" t="str">
        <f>UPPER(TEXT(BRF_Boleto_Notas[[#This Row],[DATA VENCIMENTO]],"MMM"))</f>
        <v>JAN</v>
      </c>
      <c r="Q1140" s="1" t="str">
        <f>IFERROR(INDEX(BRF_TIPO_SERV[DESCRIÇAO],MATCH(BRF_Boleto_Notas[[#This Row],[CAT]],BRF_TIPO_SERV[TIPOS DE SERV.],0)),"")</f>
        <v>ARMAZENAMENTO</v>
      </c>
      <c r="R1140" s="1">
        <f>IFERROR(INDEX(BRF_MÊS_NOTA[NUN_MÊS],MATCH(BRF_Boleto_Notas[[#This Row],[MÊS_VENC]],BRF_MÊS_NOTA[MÊS],0)),"")</f>
        <v>1</v>
      </c>
      <c r="S1140" s="1" t="str">
        <f>IF(BRF_Boleto_Notas[[#This Row],[PAGO DIA]]="","",TEXT(BRF_Boleto_Notas[[#This Row],[PAGO DIA]],"AAAA"))</f>
        <v>2023</v>
      </c>
      <c r="T1140" s="1" t="str">
        <f>UPPER(TEXT(BRF_Boleto_Notas[[#This Row],[PAGO DIA]],"MMM"))</f>
        <v>JAN</v>
      </c>
    </row>
    <row r="1141" spans="1:20" x14ac:dyDescent="0.2">
      <c r="A1141" s="3">
        <v>44931</v>
      </c>
      <c r="B1141" s="1" t="s">
        <v>1534</v>
      </c>
      <c r="C1141" s="1" t="s">
        <v>2680</v>
      </c>
      <c r="D1141" s="1" t="s">
        <v>1531</v>
      </c>
      <c r="E1141" s="1" t="s">
        <v>85</v>
      </c>
      <c r="F1141" s="3">
        <v>44956</v>
      </c>
      <c r="G1141" s="1" t="s">
        <v>2681</v>
      </c>
      <c r="H1141" s="1">
        <v>1250</v>
      </c>
      <c r="I1141" s="4">
        <v>1600</v>
      </c>
      <c r="J1141" s="1" t="s">
        <v>224</v>
      </c>
      <c r="K1141" s="3">
        <v>44956</v>
      </c>
      <c r="L1141" s="1" t="s">
        <v>1338</v>
      </c>
      <c r="M1141" s="1" t="str">
        <f>TEXT(BRF_Boleto_Notas[[#This Row],[DATA ]],"AAAA")</f>
        <v>2023</v>
      </c>
      <c r="N1141" s="1" t="str">
        <f>UPPER(TEXT(BRF_Boleto_Notas[[#This Row],[DATA ]],"MMM"))</f>
        <v>JAN</v>
      </c>
      <c r="O1141" s="1" t="str">
        <f>TEXT(BRF_Boleto_Notas[[#This Row],[DATA VENCIMENTO]],"AAAA")</f>
        <v>2023</v>
      </c>
      <c r="P1141" s="1" t="str">
        <f>UPPER(TEXT(BRF_Boleto_Notas[[#This Row],[DATA VENCIMENTO]],"MMM"))</f>
        <v>JAN</v>
      </c>
      <c r="Q1141" s="1" t="str">
        <f>IFERROR(INDEX(BRF_TIPO_SERV[DESCRIÇAO],MATCH(BRF_Boleto_Notas[[#This Row],[CAT]],BRF_TIPO_SERV[TIPOS DE SERV.],0)),"")</f>
        <v>FRETE EXTRAS</v>
      </c>
      <c r="R1141" s="1">
        <f>IFERROR(INDEX(BRF_MÊS_NOTA[NUN_MÊS],MATCH(BRF_Boleto_Notas[[#This Row],[MÊS_VENC]],BRF_MÊS_NOTA[MÊS],0)),"")</f>
        <v>1</v>
      </c>
      <c r="S1141" s="1" t="str">
        <f>IF(BRF_Boleto_Notas[[#This Row],[PAGO DIA]]="","",TEXT(BRF_Boleto_Notas[[#This Row],[PAGO DIA]],"AAAA"))</f>
        <v>2023</v>
      </c>
      <c r="T1141" s="1" t="str">
        <f>UPPER(TEXT(BRF_Boleto_Notas[[#This Row],[PAGO DIA]],"MMM"))</f>
        <v>JAN</v>
      </c>
    </row>
    <row r="1142" spans="1:20" x14ac:dyDescent="0.2">
      <c r="A1142" s="3">
        <v>44935</v>
      </c>
      <c r="B1142" s="1" t="s">
        <v>1534</v>
      </c>
      <c r="C1142" s="1" t="s">
        <v>1680</v>
      </c>
      <c r="D1142" s="1" t="s">
        <v>1531</v>
      </c>
      <c r="E1142" s="1" t="s">
        <v>85</v>
      </c>
      <c r="F1142" s="3">
        <v>44956</v>
      </c>
      <c r="G1142" s="1" t="s">
        <v>2682</v>
      </c>
      <c r="H1142" s="1">
        <v>1251</v>
      </c>
      <c r="I1142" s="4">
        <v>1100</v>
      </c>
      <c r="J1142" s="1" t="s">
        <v>224</v>
      </c>
      <c r="K1142" s="3">
        <v>44965</v>
      </c>
      <c r="L1142" s="1" t="s">
        <v>1338</v>
      </c>
      <c r="M1142" s="1" t="str">
        <f>TEXT(BRF_Boleto_Notas[[#This Row],[DATA ]],"AAAA")</f>
        <v>2023</v>
      </c>
      <c r="N1142" s="1" t="str">
        <f>UPPER(TEXT(BRF_Boleto_Notas[[#This Row],[DATA ]],"MMM"))</f>
        <v>JAN</v>
      </c>
      <c r="O1142" s="1" t="str">
        <f>TEXT(BRF_Boleto_Notas[[#This Row],[DATA VENCIMENTO]],"AAAA")</f>
        <v>2023</v>
      </c>
      <c r="P1142" s="1" t="str">
        <f>UPPER(TEXT(BRF_Boleto_Notas[[#This Row],[DATA VENCIMENTO]],"MMM"))</f>
        <v>JAN</v>
      </c>
      <c r="Q1142" s="1" t="str">
        <f>IFERROR(INDEX(BRF_TIPO_SERV[DESCRIÇAO],MATCH(BRF_Boleto_Notas[[#This Row],[CAT]],BRF_TIPO_SERV[TIPOS DE SERV.],0)),"")</f>
        <v>FRETE EXTRAS</v>
      </c>
      <c r="R1142" s="1">
        <f>IFERROR(INDEX(BRF_MÊS_NOTA[NUN_MÊS],MATCH(BRF_Boleto_Notas[[#This Row],[MÊS_VENC]],BRF_MÊS_NOTA[MÊS],0)),"")</f>
        <v>1</v>
      </c>
      <c r="S1142" s="1" t="str">
        <f>IF(BRF_Boleto_Notas[[#This Row],[PAGO DIA]]="","",TEXT(BRF_Boleto_Notas[[#This Row],[PAGO DIA]],"AAAA"))</f>
        <v>2023</v>
      </c>
      <c r="T1142" s="1" t="str">
        <f>UPPER(TEXT(BRF_Boleto_Notas[[#This Row],[PAGO DIA]],"MMM"))</f>
        <v>FEV</v>
      </c>
    </row>
    <row r="1143" spans="1:20" x14ac:dyDescent="0.2">
      <c r="A1143" s="3">
        <v>44936</v>
      </c>
      <c r="B1143" s="1" t="s">
        <v>1534</v>
      </c>
      <c r="C1143" s="1" t="s">
        <v>3343</v>
      </c>
      <c r="D1143" s="1" t="s">
        <v>1531</v>
      </c>
      <c r="E1143" s="1" t="s">
        <v>85</v>
      </c>
      <c r="F1143" s="3">
        <v>44957</v>
      </c>
      <c r="G1143" s="1" t="s">
        <v>2683</v>
      </c>
      <c r="H1143" s="1">
        <v>1254</v>
      </c>
      <c r="I1143" s="4">
        <v>500</v>
      </c>
      <c r="J1143" s="1" t="s">
        <v>224</v>
      </c>
      <c r="K1143" s="3">
        <v>44957</v>
      </c>
      <c r="L1143" s="1" t="s">
        <v>1338</v>
      </c>
      <c r="M1143" s="1" t="str">
        <f>TEXT(BRF_Boleto_Notas[[#This Row],[DATA ]],"AAAA")</f>
        <v>2023</v>
      </c>
      <c r="N1143" s="1" t="str">
        <f>UPPER(TEXT(BRF_Boleto_Notas[[#This Row],[DATA ]],"MMM"))</f>
        <v>JAN</v>
      </c>
      <c r="O1143" s="1" t="str">
        <f>TEXT(BRF_Boleto_Notas[[#This Row],[DATA VENCIMENTO]],"AAAA")</f>
        <v>2023</v>
      </c>
      <c r="P1143" s="1" t="str">
        <f>UPPER(TEXT(BRF_Boleto_Notas[[#This Row],[DATA VENCIMENTO]],"MMM"))</f>
        <v>JAN</v>
      </c>
      <c r="Q1143" s="1" t="str">
        <f>IFERROR(INDEX(BRF_TIPO_SERV[DESCRIÇAO],MATCH(BRF_Boleto_Notas[[#This Row],[CAT]],BRF_TIPO_SERV[TIPOS DE SERV.],0)),"")</f>
        <v>FRETE EXTRAS</v>
      </c>
      <c r="R1143" s="1">
        <f>IFERROR(INDEX(BRF_MÊS_NOTA[NUN_MÊS],MATCH(BRF_Boleto_Notas[[#This Row],[MÊS_VENC]],BRF_MÊS_NOTA[MÊS],0)),"")</f>
        <v>1</v>
      </c>
      <c r="S1143" s="1" t="str">
        <f>IF(BRF_Boleto_Notas[[#This Row],[PAGO DIA]]="","",TEXT(BRF_Boleto_Notas[[#This Row],[PAGO DIA]],"AAAA"))</f>
        <v>2023</v>
      </c>
      <c r="T1143" s="1" t="str">
        <f>UPPER(TEXT(BRF_Boleto_Notas[[#This Row],[PAGO DIA]],"MMM"))</f>
        <v>JAN</v>
      </c>
    </row>
    <row r="1144" spans="1:20" x14ac:dyDescent="0.2">
      <c r="A1144" s="3">
        <v>44937</v>
      </c>
      <c r="B1144" s="1" t="s">
        <v>1534</v>
      </c>
      <c r="C1144" s="1" t="s">
        <v>2578</v>
      </c>
      <c r="D1144" s="1" t="s">
        <v>1531</v>
      </c>
      <c r="E1144" s="1" t="s">
        <v>85</v>
      </c>
      <c r="F1144" s="3">
        <v>44957</v>
      </c>
      <c r="G1144" s="1" t="s">
        <v>2684</v>
      </c>
      <c r="H1144" s="1">
        <v>1255</v>
      </c>
      <c r="I1144" s="4">
        <v>1200</v>
      </c>
      <c r="J1144" s="1" t="s">
        <v>224</v>
      </c>
      <c r="K1144" s="3">
        <v>44957</v>
      </c>
      <c r="L1144" s="1" t="s">
        <v>1338</v>
      </c>
      <c r="M1144" s="1" t="str">
        <f>TEXT(BRF_Boleto_Notas[[#This Row],[DATA ]],"AAAA")</f>
        <v>2023</v>
      </c>
      <c r="N1144" s="1" t="str">
        <f>UPPER(TEXT(BRF_Boleto_Notas[[#This Row],[DATA ]],"MMM"))</f>
        <v>JAN</v>
      </c>
      <c r="O1144" s="1" t="str">
        <f>TEXT(BRF_Boleto_Notas[[#This Row],[DATA VENCIMENTO]],"AAAA")</f>
        <v>2023</v>
      </c>
      <c r="P1144" s="1" t="str">
        <f>UPPER(TEXT(BRF_Boleto_Notas[[#This Row],[DATA VENCIMENTO]],"MMM"))</f>
        <v>JAN</v>
      </c>
      <c r="Q1144" s="1" t="str">
        <f>IFERROR(INDEX(BRF_TIPO_SERV[DESCRIÇAO],MATCH(BRF_Boleto_Notas[[#This Row],[CAT]],BRF_TIPO_SERV[TIPOS DE SERV.],0)),"")</f>
        <v>FRETE EXTRAS</v>
      </c>
      <c r="R1144" s="1">
        <f>IFERROR(INDEX(BRF_MÊS_NOTA[NUN_MÊS],MATCH(BRF_Boleto_Notas[[#This Row],[MÊS_VENC]],BRF_MÊS_NOTA[MÊS],0)),"")</f>
        <v>1</v>
      </c>
      <c r="S1144" s="1" t="str">
        <f>IF(BRF_Boleto_Notas[[#This Row],[PAGO DIA]]="","",TEXT(BRF_Boleto_Notas[[#This Row],[PAGO DIA]],"AAAA"))</f>
        <v>2023</v>
      </c>
      <c r="T1144" s="1" t="str">
        <f>UPPER(TEXT(BRF_Boleto_Notas[[#This Row],[PAGO DIA]],"MMM"))</f>
        <v>JAN</v>
      </c>
    </row>
    <row r="1145" spans="1:20" x14ac:dyDescent="0.2">
      <c r="A1145" s="3">
        <v>44938</v>
      </c>
      <c r="B1145" s="1" t="s">
        <v>1534</v>
      </c>
      <c r="C1145" s="1" t="s">
        <v>3343</v>
      </c>
      <c r="D1145" s="1" t="s">
        <v>1531</v>
      </c>
      <c r="E1145" s="1" t="s">
        <v>85</v>
      </c>
      <c r="F1145" s="3">
        <v>44958</v>
      </c>
      <c r="G1145" s="1" t="s">
        <v>2685</v>
      </c>
      <c r="H1145" s="1">
        <v>1256</v>
      </c>
      <c r="I1145" s="4">
        <v>500</v>
      </c>
      <c r="J1145" s="1" t="s">
        <v>224</v>
      </c>
      <c r="K1145" s="3">
        <v>44958</v>
      </c>
      <c r="L1145" s="1" t="s">
        <v>1338</v>
      </c>
      <c r="M1145" s="1" t="str">
        <f>TEXT(BRF_Boleto_Notas[[#This Row],[DATA ]],"AAAA")</f>
        <v>2023</v>
      </c>
      <c r="N1145" s="1" t="str">
        <f>UPPER(TEXT(BRF_Boleto_Notas[[#This Row],[DATA ]],"MMM"))</f>
        <v>JAN</v>
      </c>
      <c r="O1145" s="1" t="str">
        <f>TEXT(BRF_Boleto_Notas[[#This Row],[DATA VENCIMENTO]],"AAAA")</f>
        <v>2023</v>
      </c>
      <c r="P1145" s="1" t="str">
        <f>UPPER(TEXT(BRF_Boleto_Notas[[#This Row],[DATA VENCIMENTO]],"MMM"))</f>
        <v>FEV</v>
      </c>
      <c r="Q1145" s="1" t="str">
        <f>IFERROR(INDEX(BRF_TIPO_SERV[DESCRIÇAO],MATCH(BRF_Boleto_Notas[[#This Row],[CAT]],BRF_TIPO_SERV[TIPOS DE SERV.],0)),"")</f>
        <v>FRETE EXTRAS</v>
      </c>
      <c r="R1145" s="1">
        <f>IFERROR(INDEX(BRF_MÊS_NOTA[NUN_MÊS],MATCH(BRF_Boleto_Notas[[#This Row],[MÊS_VENC]],BRF_MÊS_NOTA[MÊS],0)),"")</f>
        <v>2</v>
      </c>
      <c r="S1145" s="1" t="str">
        <f>IF(BRF_Boleto_Notas[[#This Row],[PAGO DIA]]="","",TEXT(BRF_Boleto_Notas[[#This Row],[PAGO DIA]],"AAAA"))</f>
        <v>2023</v>
      </c>
      <c r="T1145" s="1" t="str">
        <f>UPPER(TEXT(BRF_Boleto_Notas[[#This Row],[PAGO DIA]],"MMM"))</f>
        <v>FEV</v>
      </c>
    </row>
    <row r="1146" spans="1:20" x14ac:dyDescent="0.2">
      <c r="A1146" s="3">
        <v>44958</v>
      </c>
      <c r="B1146" s="1" t="s">
        <v>2686</v>
      </c>
      <c r="C1146" s="1" t="s">
        <v>2687</v>
      </c>
      <c r="D1146" s="1" t="s">
        <v>1531</v>
      </c>
      <c r="E1146" s="1" t="s">
        <v>85</v>
      </c>
      <c r="F1146" s="3">
        <v>44958</v>
      </c>
      <c r="G1146" s="1" t="s">
        <v>1580</v>
      </c>
      <c r="I1146" s="4">
        <v>107682.28</v>
      </c>
      <c r="J1146" s="1" t="s">
        <v>224</v>
      </c>
      <c r="K1146" s="3">
        <v>44958</v>
      </c>
      <c r="L1146" s="1" t="s">
        <v>1338</v>
      </c>
      <c r="M1146" s="1" t="str">
        <f>TEXT(BRF_Boleto_Notas[[#This Row],[DATA ]],"AAAA")</f>
        <v>2023</v>
      </c>
      <c r="N1146" s="1" t="str">
        <f>UPPER(TEXT(BRF_Boleto_Notas[[#This Row],[DATA ]],"MMM"))</f>
        <v>FEV</v>
      </c>
      <c r="O1146" s="1" t="str">
        <f>TEXT(BRF_Boleto_Notas[[#This Row],[DATA VENCIMENTO]],"AAAA")</f>
        <v>2023</v>
      </c>
      <c r="P1146" s="1" t="str">
        <f>UPPER(TEXT(BRF_Boleto_Notas[[#This Row],[DATA VENCIMENTO]],"MMM"))</f>
        <v>FEV</v>
      </c>
      <c r="Q1146" s="1" t="str">
        <f>IFERROR(INDEX(BRF_TIPO_SERV[DESCRIÇAO],MATCH(BRF_Boleto_Notas[[#This Row],[CAT]],BRF_TIPO_SERV[TIPOS DE SERV.],0)),"")</f>
        <v>VIAGEM</v>
      </c>
      <c r="R1146" s="1">
        <f>IFERROR(INDEX(BRF_MÊS_NOTA[NUN_MÊS],MATCH(BRF_Boleto_Notas[[#This Row],[MÊS_VENC]],BRF_MÊS_NOTA[MÊS],0)),"")</f>
        <v>2</v>
      </c>
      <c r="S1146" s="1" t="str">
        <f>IF(BRF_Boleto_Notas[[#This Row],[PAGO DIA]]="","",TEXT(BRF_Boleto_Notas[[#This Row],[PAGO DIA]],"AAAA"))</f>
        <v>2023</v>
      </c>
      <c r="T1146" s="1" t="str">
        <f>UPPER(TEXT(BRF_Boleto_Notas[[#This Row],[PAGO DIA]],"MMM"))</f>
        <v>FEV</v>
      </c>
    </row>
    <row r="1147" spans="1:20" x14ac:dyDescent="0.2">
      <c r="A1147" s="3">
        <v>44939</v>
      </c>
      <c r="B1147" s="1" t="s">
        <v>2401</v>
      </c>
      <c r="C1147" s="1" t="s">
        <v>2679</v>
      </c>
      <c r="D1147" s="1" t="s">
        <v>1531</v>
      </c>
      <c r="E1147" s="1" t="s">
        <v>85</v>
      </c>
      <c r="F1147" s="3">
        <v>44959</v>
      </c>
      <c r="G1147" s="1" t="s">
        <v>2689</v>
      </c>
      <c r="H1147" s="1">
        <v>1258</v>
      </c>
      <c r="I1147" s="4">
        <v>4152</v>
      </c>
      <c r="J1147" s="1" t="s">
        <v>224</v>
      </c>
      <c r="K1147" s="3">
        <v>44959</v>
      </c>
      <c r="L1147" s="1" t="s">
        <v>1338</v>
      </c>
      <c r="M1147" s="1" t="str">
        <f>TEXT(BRF_Boleto_Notas[[#This Row],[DATA ]],"AAAA")</f>
        <v>2023</v>
      </c>
      <c r="N1147" s="1" t="str">
        <f>UPPER(TEXT(BRF_Boleto_Notas[[#This Row],[DATA ]],"MMM"))</f>
        <v>JAN</v>
      </c>
      <c r="O1147" s="1" t="str">
        <f>TEXT(BRF_Boleto_Notas[[#This Row],[DATA VENCIMENTO]],"AAAA")</f>
        <v>2023</v>
      </c>
      <c r="P1147" s="1" t="str">
        <f>UPPER(TEXT(BRF_Boleto_Notas[[#This Row],[DATA VENCIMENTO]],"MMM"))</f>
        <v>FEV</v>
      </c>
      <c r="Q1147" s="1" t="str">
        <f>IFERROR(INDEX(BRF_TIPO_SERV[DESCRIÇAO],MATCH(BRF_Boleto_Notas[[#This Row],[CAT]],BRF_TIPO_SERV[TIPOS DE SERV.],0)),"")</f>
        <v>ARMAZENAMENTO</v>
      </c>
      <c r="R1147" s="1">
        <f>IFERROR(INDEX(BRF_MÊS_NOTA[NUN_MÊS],MATCH(BRF_Boleto_Notas[[#This Row],[MÊS_VENC]],BRF_MÊS_NOTA[MÊS],0)),"")</f>
        <v>2</v>
      </c>
      <c r="S1147" s="1" t="str">
        <f>IF(BRF_Boleto_Notas[[#This Row],[PAGO DIA]]="","",TEXT(BRF_Boleto_Notas[[#This Row],[PAGO DIA]],"AAAA"))</f>
        <v>2023</v>
      </c>
      <c r="T1147" s="1" t="str">
        <f>UPPER(TEXT(BRF_Boleto_Notas[[#This Row],[PAGO DIA]],"MMM"))</f>
        <v>FEV</v>
      </c>
    </row>
    <row r="1148" spans="1:20" x14ac:dyDescent="0.2">
      <c r="A1148" s="3">
        <v>44959</v>
      </c>
      <c r="B1148" s="1" t="s">
        <v>2350</v>
      </c>
      <c r="C1148" s="1" t="s">
        <v>2690</v>
      </c>
      <c r="D1148" s="1" t="s">
        <v>2273</v>
      </c>
      <c r="E1148" s="1" t="s">
        <v>244</v>
      </c>
      <c r="F1148" s="3">
        <v>44963</v>
      </c>
      <c r="G1148" s="1">
        <v>456</v>
      </c>
      <c r="H1148" s="1">
        <v>1301</v>
      </c>
      <c r="I1148" s="4">
        <v>17997.330000000002</v>
      </c>
      <c r="J1148" s="1" t="s">
        <v>224</v>
      </c>
      <c r="K1148" s="3">
        <v>44963</v>
      </c>
      <c r="L1148" s="1" t="s">
        <v>1338</v>
      </c>
      <c r="M1148" s="1" t="str">
        <f>TEXT(BRF_Boleto_Notas[[#This Row],[DATA ]],"AAAA")</f>
        <v>2023</v>
      </c>
      <c r="N1148" s="1" t="str">
        <f>UPPER(TEXT(BRF_Boleto_Notas[[#This Row],[DATA ]],"MMM"))</f>
        <v>FEV</v>
      </c>
      <c r="O1148" s="1" t="str">
        <f>TEXT(BRF_Boleto_Notas[[#This Row],[DATA VENCIMENTO]],"AAAA")</f>
        <v>2023</v>
      </c>
      <c r="P1148" s="1" t="str">
        <f>UPPER(TEXT(BRF_Boleto_Notas[[#This Row],[DATA VENCIMENTO]],"MMM"))</f>
        <v>FEV</v>
      </c>
      <c r="Q1148" s="1" t="str">
        <f>IFERROR(INDEX(BRF_TIPO_SERV[DESCRIÇAO],MATCH(BRF_Boleto_Notas[[#This Row],[CAT]],BRF_TIPO_SERV[TIPOS DE SERV.],0)),"")</f>
        <v>FRETE EXTRAS</v>
      </c>
      <c r="R1148" s="1">
        <f>IFERROR(INDEX(BRF_MÊS_NOTA[NUN_MÊS],MATCH(BRF_Boleto_Notas[[#This Row],[MÊS_VENC]],BRF_MÊS_NOTA[MÊS],0)),"")</f>
        <v>2</v>
      </c>
      <c r="S1148" s="1" t="str">
        <f>IF(BRF_Boleto_Notas[[#This Row],[PAGO DIA]]="","",TEXT(BRF_Boleto_Notas[[#This Row],[PAGO DIA]],"AAAA"))</f>
        <v>2023</v>
      </c>
      <c r="T1148" s="1" t="str">
        <f>UPPER(TEXT(BRF_Boleto_Notas[[#This Row],[PAGO DIA]],"MMM"))</f>
        <v>FEV</v>
      </c>
    </row>
    <row r="1149" spans="1:20" x14ac:dyDescent="0.2">
      <c r="A1149" s="3">
        <v>44943</v>
      </c>
      <c r="B1149" s="1" t="s">
        <v>1534</v>
      </c>
      <c r="C1149" s="1" t="s">
        <v>2691</v>
      </c>
      <c r="D1149" s="1" t="s">
        <v>1531</v>
      </c>
      <c r="E1149" s="1" t="s">
        <v>85</v>
      </c>
      <c r="F1149" s="3">
        <v>44963</v>
      </c>
      <c r="G1149" s="1" t="s">
        <v>2692</v>
      </c>
      <c r="H1149" s="1">
        <v>1261</v>
      </c>
      <c r="I1149" s="4">
        <v>880</v>
      </c>
      <c r="J1149" s="1" t="s">
        <v>224</v>
      </c>
      <c r="K1149" s="3">
        <v>44963</v>
      </c>
      <c r="L1149" s="1" t="s">
        <v>1338</v>
      </c>
      <c r="M1149" s="1" t="str">
        <f>TEXT(BRF_Boleto_Notas[[#This Row],[DATA ]],"AAAA")</f>
        <v>2023</v>
      </c>
      <c r="N1149" s="1" t="str">
        <f>UPPER(TEXT(BRF_Boleto_Notas[[#This Row],[DATA ]],"MMM"))</f>
        <v>JAN</v>
      </c>
      <c r="O1149" s="1" t="str">
        <f>TEXT(BRF_Boleto_Notas[[#This Row],[DATA VENCIMENTO]],"AAAA")</f>
        <v>2023</v>
      </c>
      <c r="P1149" s="1" t="str">
        <f>UPPER(TEXT(BRF_Boleto_Notas[[#This Row],[DATA VENCIMENTO]],"MMM"))</f>
        <v>FEV</v>
      </c>
      <c r="Q1149" s="1" t="str">
        <f>IFERROR(INDEX(BRF_TIPO_SERV[DESCRIÇAO],MATCH(BRF_Boleto_Notas[[#This Row],[CAT]],BRF_TIPO_SERV[TIPOS DE SERV.],0)),"")</f>
        <v>FRETE EXTRAS</v>
      </c>
      <c r="R1149" s="1">
        <f>IFERROR(INDEX(BRF_MÊS_NOTA[NUN_MÊS],MATCH(BRF_Boleto_Notas[[#This Row],[MÊS_VENC]],BRF_MÊS_NOTA[MÊS],0)),"")</f>
        <v>2</v>
      </c>
      <c r="S1149" s="1" t="str">
        <f>IF(BRF_Boleto_Notas[[#This Row],[PAGO DIA]]="","",TEXT(BRF_Boleto_Notas[[#This Row],[PAGO DIA]],"AAAA"))</f>
        <v>2023</v>
      </c>
      <c r="T1149" s="1" t="str">
        <f>UPPER(TEXT(BRF_Boleto_Notas[[#This Row],[PAGO DIA]],"MMM"))</f>
        <v>FEV</v>
      </c>
    </row>
    <row r="1150" spans="1:20" x14ac:dyDescent="0.2">
      <c r="A1150" s="3">
        <v>44942</v>
      </c>
      <c r="B1150" s="1" t="s">
        <v>2401</v>
      </c>
      <c r="C1150" s="1" t="s">
        <v>2693</v>
      </c>
      <c r="D1150" s="1" t="s">
        <v>1531</v>
      </c>
      <c r="E1150" s="1" t="s">
        <v>85</v>
      </c>
      <c r="F1150" s="3">
        <v>44963</v>
      </c>
      <c r="G1150" s="1" t="s">
        <v>2694</v>
      </c>
      <c r="H1150" s="1">
        <v>1259</v>
      </c>
      <c r="I1150" s="4">
        <v>2100</v>
      </c>
      <c r="J1150" s="1" t="s">
        <v>224</v>
      </c>
      <c r="K1150" s="3">
        <v>44963</v>
      </c>
      <c r="L1150" s="1" t="s">
        <v>1338</v>
      </c>
      <c r="M1150" s="1" t="str">
        <f>TEXT(BRF_Boleto_Notas[[#This Row],[DATA ]],"AAAA")</f>
        <v>2023</v>
      </c>
      <c r="N1150" s="1" t="str">
        <f>UPPER(TEXT(BRF_Boleto_Notas[[#This Row],[DATA ]],"MMM"))</f>
        <v>JAN</v>
      </c>
      <c r="O1150" s="1" t="str">
        <f>TEXT(BRF_Boleto_Notas[[#This Row],[DATA VENCIMENTO]],"AAAA")</f>
        <v>2023</v>
      </c>
      <c r="P1150" s="1" t="str">
        <f>UPPER(TEXT(BRF_Boleto_Notas[[#This Row],[DATA VENCIMENTO]],"MMM"))</f>
        <v>FEV</v>
      </c>
      <c r="Q1150" s="1" t="str">
        <f>IFERROR(INDEX(BRF_TIPO_SERV[DESCRIÇAO],MATCH(BRF_Boleto_Notas[[#This Row],[CAT]],BRF_TIPO_SERV[TIPOS DE SERV.],0)),"")</f>
        <v>ARMAZENAMENTO</v>
      </c>
      <c r="R1150" s="1">
        <f>IFERROR(INDEX(BRF_MÊS_NOTA[NUN_MÊS],MATCH(BRF_Boleto_Notas[[#This Row],[MÊS_VENC]],BRF_MÊS_NOTA[MÊS],0)),"")</f>
        <v>2</v>
      </c>
      <c r="S1150" s="1" t="str">
        <f>IF(BRF_Boleto_Notas[[#This Row],[PAGO DIA]]="","",TEXT(BRF_Boleto_Notas[[#This Row],[PAGO DIA]],"AAAA"))</f>
        <v>2023</v>
      </c>
      <c r="T1150" s="1" t="str">
        <f>UPPER(TEXT(BRF_Boleto_Notas[[#This Row],[PAGO DIA]],"MMM"))</f>
        <v>FEV</v>
      </c>
    </row>
    <row r="1151" spans="1:20" x14ac:dyDescent="0.2">
      <c r="A1151" s="3">
        <v>44942</v>
      </c>
      <c r="B1151" s="1" t="s">
        <v>1534</v>
      </c>
      <c r="C1151" s="1" t="s">
        <v>2629</v>
      </c>
      <c r="D1151" s="1" t="s">
        <v>1531</v>
      </c>
      <c r="E1151" s="1" t="s">
        <v>85</v>
      </c>
      <c r="F1151" s="3">
        <v>44963</v>
      </c>
      <c r="G1151" s="1" t="s">
        <v>2695</v>
      </c>
      <c r="H1151" s="1">
        <v>1260</v>
      </c>
      <c r="I1151" s="4">
        <v>500</v>
      </c>
      <c r="J1151" s="1" t="s">
        <v>224</v>
      </c>
      <c r="K1151" s="3">
        <v>44963</v>
      </c>
      <c r="L1151" s="1" t="s">
        <v>1338</v>
      </c>
      <c r="M1151" s="1" t="str">
        <f>TEXT(BRF_Boleto_Notas[[#This Row],[DATA ]],"AAAA")</f>
        <v>2023</v>
      </c>
      <c r="N1151" s="1" t="str">
        <f>UPPER(TEXT(BRF_Boleto_Notas[[#This Row],[DATA ]],"MMM"))</f>
        <v>JAN</v>
      </c>
      <c r="O1151" s="1" t="str">
        <f>TEXT(BRF_Boleto_Notas[[#This Row],[DATA VENCIMENTO]],"AAAA")</f>
        <v>2023</v>
      </c>
      <c r="P1151" s="1" t="str">
        <f>UPPER(TEXT(BRF_Boleto_Notas[[#This Row],[DATA VENCIMENTO]],"MMM"))</f>
        <v>FEV</v>
      </c>
      <c r="Q1151" s="1" t="str">
        <f>IFERROR(INDEX(BRF_TIPO_SERV[DESCRIÇAO],MATCH(BRF_Boleto_Notas[[#This Row],[CAT]],BRF_TIPO_SERV[TIPOS DE SERV.],0)),"")</f>
        <v>FRETE EXTRAS</v>
      </c>
      <c r="R1151" s="1">
        <f>IFERROR(INDEX(BRF_MÊS_NOTA[NUN_MÊS],MATCH(BRF_Boleto_Notas[[#This Row],[MÊS_VENC]],BRF_MÊS_NOTA[MÊS],0)),"")</f>
        <v>2</v>
      </c>
      <c r="S1151" s="1" t="str">
        <f>IF(BRF_Boleto_Notas[[#This Row],[PAGO DIA]]="","",TEXT(BRF_Boleto_Notas[[#This Row],[PAGO DIA]],"AAAA"))</f>
        <v>2023</v>
      </c>
      <c r="T1151" s="1" t="str">
        <f>UPPER(TEXT(BRF_Boleto_Notas[[#This Row],[PAGO DIA]],"MMM"))</f>
        <v>FEV</v>
      </c>
    </row>
    <row r="1152" spans="1:20" x14ac:dyDescent="0.2">
      <c r="A1152" s="3">
        <v>44945</v>
      </c>
      <c r="B1152" s="1" t="s">
        <v>1534</v>
      </c>
      <c r="C1152" s="1" t="s">
        <v>3343</v>
      </c>
      <c r="D1152" s="1" t="s">
        <v>1531</v>
      </c>
      <c r="E1152" s="1" t="s">
        <v>85</v>
      </c>
      <c r="F1152" s="3">
        <v>44965</v>
      </c>
      <c r="G1152" s="1" t="s">
        <v>2696</v>
      </c>
      <c r="H1152" s="1">
        <v>1263</v>
      </c>
      <c r="I1152" s="4">
        <v>500</v>
      </c>
      <c r="J1152" s="1" t="s">
        <v>224</v>
      </c>
      <c r="K1152" s="3">
        <v>44966</v>
      </c>
      <c r="L1152" s="1" t="s">
        <v>1338</v>
      </c>
      <c r="M1152" s="1" t="str">
        <f>TEXT(BRF_Boleto_Notas[[#This Row],[DATA ]],"AAAA")</f>
        <v>2023</v>
      </c>
      <c r="N1152" s="1" t="str">
        <f>UPPER(TEXT(BRF_Boleto_Notas[[#This Row],[DATA ]],"MMM"))</f>
        <v>JAN</v>
      </c>
      <c r="O1152" s="1" t="str">
        <f>TEXT(BRF_Boleto_Notas[[#This Row],[DATA VENCIMENTO]],"AAAA")</f>
        <v>2023</v>
      </c>
      <c r="P1152" s="1" t="str">
        <f>UPPER(TEXT(BRF_Boleto_Notas[[#This Row],[DATA VENCIMENTO]],"MMM"))</f>
        <v>FEV</v>
      </c>
      <c r="Q1152" s="1" t="str">
        <f>IFERROR(INDEX(BRF_TIPO_SERV[DESCRIÇAO],MATCH(BRF_Boleto_Notas[[#This Row],[CAT]],BRF_TIPO_SERV[TIPOS DE SERV.],0)),"")</f>
        <v>FRETE EXTRAS</v>
      </c>
      <c r="R1152" s="1">
        <f>IFERROR(INDEX(BRF_MÊS_NOTA[NUN_MÊS],MATCH(BRF_Boleto_Notas[[#This Row],[MÊS_VENC]],BRF_MÊS_NOTA[MÊS],0)),"")</f>
        <v>2</v>
      </c>
      <c r="S1152" s="1" t="str">
        <f>IF(BRF_Boleto_Notas[[#This Row],[PAGO DIA]]="","",TEXT(BRF_Boleto_Notas[[#This Row],[PAGO DIA]],"AAAA"))</f>
        <v>2023</v>
      </c>
      <c r="T1152" s="1" t="str">
        <f>UPPER(TEXT(BRF_Boleto_Notas[[#This Row],[PAGO DIA]],"MMM"))</f>
        <v>FEV</v>
      </c>
    </row>
    <row r="1153" spans="1:20" x14ac:dyDescent="0.2">
      <c r="A1153" s="3">
        <v>44946</v>
      </c>
      <c r="B1153" s="1" t="s">
        <v>2401</v>
      </c>
      <c r="C1153" s="1" t="s">
        <v>2697</v>
      </c>
      <c r="D1153" s="1" t="s">
        <v>1531</v>
      </c>
      <c r="E1153" s="1" t="s">
        <v>85</v>
      </c>
      <c r="F1153" s="3">
        <v>44966</v>
      </c>
      <c r="G1153" s="1" t="s">
        <v>2698</v>
      </c>
      <c r="H1153" s="1">
        <v>1264</v>
      </c>
      <c r="I1153" s="4">
        <v>700</v>
      </c>
      <c r="J1153" s="1" t="s">
        <v>224</v>
      </c>
      <c r="K1153" s="3">
        <v>44967</v>
      </c>
      <c r="L1153" s="1" t="s">
        <v>1338</v>
      </c>
      <c r="M1153" s="1" t="str">
        <f>TEXT(BRF_Boleto_Notas[[#This Row],[DATA ]],"AAAA")</f>
        <v>2023</v>
      </c>
      <c r="N1153" s="1" t="str">
        <f>UPPER(TEXT(BRF_Boleto_Notas[[#This Row],[DATA ]],"MMM"))</f>
        <v>JAN</v>
      </c>
      <c r="O1153" s="1" t="str">
        <f>TEXT(BRF_Boleto_Notas[[#This Row],[DATA VENCIMENTO]],"AAAA")</f>
        <v>2023</v>
      </c>
      <c r="P1153" s="1" t="str">
        <f>UPPER(TEXT(BRF_Boleto_Notas[[#This Row],[DATA VENCIMENTO]],"MMM"))</f>
        <v>FEV</v>
      </c>
      <c r="Q1153" s="1" t="str">
        <f>IFERROR(INDEX(BRF_TIPO_SERV[DESCRIÇAO],MATCH(BRF_Boleto_Notas[[#This Row],[CAT]],BRF_TIPO_SERV[TIPOS DE SERV.],0)),"")</f>
        <v>ARMAZENAMENTO</v>
      </c>
      <c r="R1153" s="1">
        <f>IFERROR(INDEX(BRF_MÊS_NOTA[NUN_MÊS],MATCH(BRF_Boleto_Notas[[#This Row],[MÊS_VENC]],BRF_MÊS_NOTA[MÊS],0)),"")</f>
        <v>2</v>
      </c>
      <c r="S1153" s="1" t="str">
        <f>IF(BRF_Boleto_Notas[[#This Row],[PAGO DIA]]="","",TEXT(BRF_Boleto_Notas[[#This Row],[PAGO DIA]],"AAAA"))</f>
        <v>2023</v>
      </c>
      <c r="T1153" s="1" t="str">
        <f>UPPER(TEXT(BRF_Boleto_Notas[[#This Row],[PAGO DIA]],"MMM"))</f>
        <v>FEV</v>
      </c>
    </row>
    <row r="1154" spans="1:20" x14ac:dyDescent="0.2">
      <c r="A1154" s="3">
        <v>44946</v>
      </c>
      <c r="B1154" s="1" t="s">
        <v>1534</v>
      </c>
      <c r="C1154" s="1" t="s">
        <v>2663</v>
      </c>
      <c r="D1154" s="1" t="s">
        <v>1531</v>
      </c>
      <c r="E1154" s="1" t="s">
        <v>85</v>
      </c>
      <c r="F1154" s="3">
        <v>44966</v>
      </c>
      <c r="G1154" s="1" t="s">
        <v>2699</v>
      </c>
      <c r="H1154" s="1">
        <v>1265</v>
      </c>
      <c r="I1154" s="4">
        <v>800</v>
      </c>
      <c r="J1154" s="1" t="s">
        <v>224</v>
      </c>
      <c r="K1154" s="3">
        <v>44967</v>
      </c>
      <c r="L1154" s="1" t="s">
        <v>1338</v>
      </c>
      <c r="M1154" s="1" t="str">
        <f>TEXT(BRF_Boleto_Notas[[#This Row],[DATA ]],"AAAA")</f>
        <v>2023</v>
      </c>
      <c r="N1154" s="1" t="str">
        <f>UPPER(TEXT(BRF_Boleto_Notas[[#This Row],[DATA ]],"MMM"))</f>
        <v>JAN</v>
      </c>
      <c r="O1154" s="1" t="str">
        <f>TEXT(BRF_Boleto_Notas[[#This Row],[DATA VENCIMENTO]],"AAAA")</f>
        <v>2023</v>
      </c>
      <c r="P1154" s="1" t="str">
        <f>UPPER(TEXT(BRF_Boleto_Notas[[#This Row],[DATA VENCIMENTO]],"MMM"))</f>
        <v>FEV</v>
      </c>
      <c r="Q1154" s="1" t="str">
        <f>IFERROR(INDEX(BRF_TIPO_SERV[DESCRIÇAO],MATCH(BRF_Boleto_Notas[[#This Row],[CAT]],BRF_TIPO_SERV[TIPOS DE SERV.],0)),"")</f>
        <v>FRETE EXTRAS</v>
      </c>
      <c r="R1154" s="1">
        <f>IFERROR(INDEX(BRF_MÊS_NOTA[NUN_MÊS],MATCH(BRF_Boleto_Notas[[#This Row],[MÊS_VENC]],BRF_MÊS_NOTA[MÊS],0)),"")</f>
        <v>2</v>
      </c>
      <c r="S1154" s="1" t="str">
        <f>IF(BRF_Boleto_Notas[[#This Row],[PAGO DIA]]="","",TEXT(BRF_Boleto_Notas[[#This Row],[PAGO DIA]],"AAAA"))</f>
        <v>2023</v>
      </c>
      <c r="T1154" s="1" t="str">
        <f>UPPER(TEXT(BRF_Boleto_Notas[[#This Row],[PAGO DIA]],"MMM"))</f>
        <v>FEV</v>
      </c>
    </row>
    <row r="1155" spans="1:20" x14ac:dyDescent="0.2">
      <c r="A1155" s="3">
        <v>44936</v>
      </c>
      <c r="B1155" s="1" t="s">
        <v>1534</v>
      </c>
      <c r="C1155" s="1" t="s">
        <v>2663</v>
      </c>
      <c r="D1155" s="1" t="s">
        <v>1531</v>
      </c>
      <c r="E1155" s="1" t="s">
        <v>85</v>
      </c>
      <c r="F1155" s="3">
        <v>44967</v>
      </c>
      <c r="G1155" s="1" t="s">
        <v>1580</v>
      </c>
      <c r="H1155" s="1">
        <v>1252</v>
      </c>
      <c r="I1155" s="4">
        <v>800</v>
      </c>
      <c r="J1155" s="1" t="s">
        <v>224</v>
      </c>
      <c r="K1155" s="3">
        <v>44967</v>
      </c>
      <c r="L1155" s="1" t="s">
        <v>1338</v>
      </c>
      <c r="M1155" s="1" t="str">
        <f>TEXT(BRF_Boleto_Notas[[#This Row],[DATA ]],"AAAA")</f>
        <v>2023</v>
      </c>
      <c r="N1155" s="1" t="str">
        <f>UPPER(TEXT(BRF_Boleto_Notas[[#This Row],[DATA ]],"MMM"))</f>
        <v>JAN</v>
      </c>
      <c r="O1155" s="1" t="str">
        <f>TEXT(BRF_Boleto_Notas[[#This Row],[DATA VENCIMENTO]],"AAAA")</f>
        <v>2023</v>
      </c>
      <c r="P1155" s="1" t="str">
        <f>UPPER(TEXT(BRF_Boleto_Notas[[#This Row],[DATA VENCIMENTO]],"MMM"))</f>
        <v>FEV</v>
      </c>
      <c r="Q1155" s="1" t="str">
        <f>IFERROR(INDEX(BRF_TIPO_SERV[DESCRIÇAO],MATCH(BRF_Boleto_Notas[[#This Row],[CAT]],BRF_TIPO_SERV[TIPOS DE SERV.],0)),"")</f>
        <v>FRETE EXTRAS</v>
      </c>
      <c r="R1155" s="1">
        <f>IFERROR(INDEX(BRF_MÊS_NOTA[NUN_MÊS],MATCH(BRF_Boleto_Notas[[#This Row],[MÊS_VENC]],BRF_MÊS_NOTA[MÊS],0)),"")</f>
        <v>2</v>
      </c>
      <c r="S1155" s="1" t="str">
        <f>IF(BRF_Boleto_Notas[[#This Row],[PAGO DIA]]="","",TEXT(BRF_Boleto_Notas[[#This Row],[PAGO DIA]],"AAAA"))</f>
        <v>2023</v>
      </c>
      <c r="T1155" s="1" t="str">
        <f>UPPER(TEXT(BRF_Boleto_Notas[[#This Row],[PAGO DIA]],"MMM"))</f>
        <v>FEV</v>
      </c>
    </row>
    <row r="1156" spans="1:20" x14ac:dyDescent="0.2">
      <c r="A1156" s="3">
        <v>44950</v>
      </c>
      <c r="B1156" s="1" t="s">
        <v>1534</v>
      </c>
      <c r="C1156" s="1" t="s">
        <v>1680</v>
      </c>
      <c r="D1156" s="1" t="s">
        <v>1531</v>
      </c>
      <c r="E1156" s="1" t="s">
        <v>85</v>
      </c>
      <c r="F1156" s="3">
        <v>44970</v>
      </c>
      <c r="G1156" s="1" t="s">
        <v>2700</v>
      </c>
      <c r="H1156" s="1">
        <v>1270</v>
      </c>
      <c r="I1156" s="4">
        <v>1100</v>
      </c>
      <c r="J1156" s="1" t="s">
        <v>224</v>
      </c>
      <c r="K1156" s="3">
        <v>44979</v>
      </c>
      <c r="L1156" s="1" t="s">
        <v>1338</v>
      </c>
      <c r="M1156" s="1" t="str">
        <f>TEXT(BRF_Boleto_Notas[[#This Row],[DATA ]],"AAAA")</f>
        <v>2023</v>
      </c>
      <c r="N1156" s="1" t="str">
        <f>UPPER(TEXT(BRF_Boleto_Notas[[#This Row],[DATA ]],"MMM"))</f>
        <v>JAN</v>
      </c>
      <c r="O1156" s="1" t="str">
        <f>TEXT(BRF_Boleto_Notas[[#This Row],[DATA VENCIMENTO]],"AAAA")</f>
        <v>2023</v>
      </c>
      <c r="P1156" s="1" t="str">
        <f>UPPER(TEXT(BRF_Boleto_Notas[[#This Row],[DATA VENCIMENTO]],"MMM"))</f>
        <v>FEV</v>
      </c>
      <c r="Q1156" s="1" t="str">
        <f>IFERROR(INDEX(BRF_TIPO_SERV[DESCRIÇAO],MATCH(BRF_Boleto_Notas[[#This Row],[CAT]],BRF_TIPO_SERV[TIPOS DE SERV.],0)),"")</f>
        <v>FRETE EXTRAS</v>
      </c>
      <c r="R1156" s="1">
        <f>IFERROR(INDEX(BRF_MÊS_NOTA[NUN_MÊS],MATCH(BRF_Boleto_Notas[[#This Row],[MÊS_VENC]],BRF_MÊS_NOTA[MÊS],0)),"")</f>
        <v>2</v>
      </c>
      <c r="S1156" s="1" t="str">
        <f>IF(BRF_Boleto_Notas[[#This Row],[PAGO DIA]]="","",TEXT(BRF_Boleto_Notas[[#This Row],[PAGO DIA]],"AAAA"))</f>
        <v>2023</v>
      </c>
      <c r="T1156" s="1" t="str">
        <f>UPPER(TEXT(BRF_Boleto_Notas[[#This Row],[PAGO DIA]],"MMM"))</f>
        <v>FEV</v>
      </c>
    </row>
    <row r="1157" spans="1:20" x14ac:dyDescent="0.2">
      <c r="A1157" s="3">
        <v>44950</v>
      </c>
      <c r="B1157" s="1" t="s">
        <v>1534</v>
      </c>
      <c r="C1157" s="1" t="s">
        <v>2205</v>
      </c>
      <c r="D1157" s="1" t="s">
        <v>1531</v>
      </c>
      <c r="E1157" s="1" t="s">
        <v>85</v>
      </c>
      <c r="F1157" s="3">
        <v>44970</v>
      </c>
      <c r="G1157" s="1" t="s">
        <v>2701</v>
      </c>
      <c r="H1157" s="1">
        <v>1271</v>
      </c>
      <c r="I1157" s="4">
        <v>2200</v>
      </c>
      <c r="J1157" s="1" t="s">
        <v>224</v>
      </c>
      <c r="K1157" s="3">
        <v>44970</v>
      </c>
      <c r="L1157" s="1" t="s">
        <v>1338</v>
      </c>
      <c r="M1157" s="1" t="str">
        <f>TEXT(BRF_Boleto_Notas[[#This Row],[DATA ]],"AAAA")</f>
        <v>2023</v>
      </c>
      <c r="N1157" s="1" t="str">
        <f>UPPER(TEXT(BRF_Boleto_Notas[[#This Row],[DATA ]],"MMM"))</f>
        <v>JAN</v>
      </c>
      <c r="O1157" s="1" t="str">
        <f>TEXT(BRF_Boleto_Notas[[#This Row],[DATA VENCIMENTO]],"AAAA")</f>
        <v>2023</v>
      </c>
      <c r="P1157" s="1" t="str">
        <f>UPPER(TEXT(BRF_Boleto_Notas[[#This Row],[DATA VENCIMENTO]],"MMM"))</f>
        <v>FEV</v>
      </c>
      <c r="Q1157" s="1" t="str">
        <f>IFERROR(INDEX(BRF_TIPO_SERV[DESCRIÇAO],MATCH(BRF_Boleto_Notas[[#This Row],[CAT]],BRF_TIPO_SERV[TIPOS DE SERV.],0)),"")</f>
        <v>FRETE EXTRAS</v>
      </c>
      <c r="R1157" s="1">
        <f>IFERROR(INDEX(BRF_MÊS_NOTA[NUN_MÊS],MATCH(BRF_Boleto_Notas[[#This Row],[MÊS_VENC]],BRF_MÊS_NOTA[MÊS],0)),"")</f>
        <v>2</v>
      </c>
      <c r="S1157" s="1" t="str">
        <f>IF(BRF_Boleto_Notas[[#This Row],[PAGO DIA]]="","",TEXT(BRF_Boleto_Notas[[#This Row],[PAGO DIA]],"AAAA"))</f>
        <v>2023</v>
      </c>
      <c r="T1157" s="1" t="str">
        <f>UPPER(TEXT(BRF_Boleto_Notas[[#This Row],[PAGO DIA]],"MMM"))</f>
        <v>FEV</v>
      </c>
    </row>
    <row r="1158" spans="1:20" x14ac:dyDescent="0.2">
      <c r="A1158" s="3">
        <v>44950</v>
      </c>
      <c r="B1158" s="1" t="s">
        <v>1534</v>
      </c>
      <c r="C1158" s="1" t="s">
        <v>2205</v>
      </c>
      <c r="D1158" s="1" t="s">
        <v>1531</v>
      </c>
      <c r="E1158" s="1" t="s">
        <v>85</v>
      </c>
      <c r="F1158" s="3">
        <v>44970</v>
      </c>
      <c r="G1158" s="1" t="s">
        <v>2702</v>
      </c>
      <c r="H1158" s="1">
        <v>1272</v>
      </c>
      <c r="I1158" s="4">
        <v>2200</v>
      </c>
      <c r="J1158" s="1" t="s">
        <v>224</v>
      </c>
      <c r="K1158" s="3">
        <v>44970</v>
      </c>
      <c r="L1158" s="1" t="s">
        <v>1338</v>
      </c>
      <c r="M1158" s="1" t="str">
        <f>TEXT(BRF_Boleto_Notas[[#This Row],[DATA ]],"AAAA")</f>
        <v>2023</v>
      </c>
      <c r="N1158" s="1" t="str">
        <f>UPPER(TEXT(BRF_Boleto_Notas[[#This Row],[DATA ]],"MMM"))</f>
        <v>JAN</v>
      </c>
      <c r="O1158" s="1" t="str">
        <f>TEXT(BRF_Boleto_Notas[[#This Row],[DATA VENCIMENTO]],"AAAA")</f>
        <v>2023</v>
      </c>
      <c r="P1158" s="1" t="str">
        <f>UPPER(TEXT(BRF_Boleto_Notas[[#This Row],[DATA VENCIMENTO]],"MMM"))</f>
        <v>FEV</v>
      </c>
      <c r="Q1158" s="1" t="str">
        <f>IFERROR(INDEX(BRF_TIPO_SERV[DESCRIÇAO],MATCH(BRF_Boleto_Notas[[#This Row],[CAT]],BRF_TIPO_SERV[TIPOS DE SERV.],0)),"")</f>
        <v>FRETE EXTRAS</v>
      </c>
      <c r="R1158" s="1">
        <f>IFERROR(INDEX(BRF_MÊS_NOTA[NUN_MÊS],MATCH(BRF_Boleto_Notas[[#This Row],[MÊS_VENC]],BRF_MÊS_NOTA[MÊS],0)),"")</f>
        <v>2</v>
      </c>
      <c r="S1158" s="1" t="str">
        <f>IF(BRF_Boleto_Notas[[#This Row],[PAGO DIA]]="","",TEXT(BRF_Boleto_Notas[[#This Row],[PAGO DIA]],"AAAA"))</f>
        <v>2023</v>
      </c>
      <c r="T1158" s="1" t="str">
        <f>UPPER(TEXT(BRF_Boleto_Notas[[#This Row],[PAGO DIA]],"MMM"))</f>
        <v>FEV</v>
      </c>
    </row>
    <row r="1159" spans="1:20" x14ac:dyDescent="0.2">
      <c r="A1159" s="3">
        <v>44950</v>
      </c>
      <c r="B1159" s="1" t="s">
        <v>1534</v>
      </c>
      <c r="C1159" s="1" t="s">
        <v>2160</v>
      </c>
      <c r="D1159" s="1" t="s">
        <v>1531</v>
      </c>
      <c r="E1159" s="1" t="s">
        <v>85</v>
      </c>
      <c r="F1159" s="3">
        <v>44970</v>
      </c>
      <c r="G1159" s="1" t="s">
        <v>2703</v>
      </c>
      <c r="H1159" s="1">
        <v>1273</v>
      </c>
      <c r="I1159" s="4">
        <v>1100</v>
      </c>
      <c r="J1159" s="1" t="s">
        <v>224</v>
      </c>
      <c r="K1159" s="3">
        <v>44970</v>
      </c>
      <c r="L1159" s="1" t="s">
        <v>1338</v>
      </c>
      <c r="M1159" s="1" t="str">
        <f>TEXT(BRF_Boleto_Notas[[#This Row],[DATA ]],"AAAA")</f>
        <v>2023</v>
      </c>
      <c r="N1159" s="1" t="str">
        <f>UPPER(TEXT(BRF_Boleto_Notas[[#This Row],[DATA ]],"MMM"))</f>
        <v>JAN</v>
      </c>
      <c r="O1159" s="1" t="str">
        <f>TEXT(BRF_Boleto_Notas[[#This Row],[DATA VENCIMENTO]],"AAAA")</f>
        <v>2023</v>
      </c>
      <c r="P1159" s="1" t="str">
        <f>UPPER(TEXT(BRF_Boleto_Notas[[#This Row],[DATA VENCIMENTO]],"MMM"))</f>
        <v>FEV</v>
      </c>
      <c r="Q1159" s="1" t="str">
        <f>IFERROR(INDEX(BRF_TIPO_SERV[DESCRIÇAO],MATCH(BRF_Boleto_Notas[[#This Row],[CAT]],BRF_TIPO_SERV[TIPOS DE SERV.],0)),"")</f>
        <v>FRETE EXTRAS</v>
      </c>
      <c r="R1159" s="1">
        <f>IFERROR(INDEX(BRF_MÊS_NOTA[NUN_MÊS],MATCH(BRF_Boleto_Notas[[#This Row],[MÊS_VENC]],BRF_MÊS_NOTA[MÊS],0)),"")</f>
        <v>2</v>
      </c>
      <c r="S1159" s="1" t="str">
        <f>IF(BRF_Boleto_Notas[[#This Row],[PAGO DIA]]="","",TEXT(BRF_Boleto_Notas[[#This Row],[PAGO DIA]],"AAAA"))</f>
        <v>2023</v>
      </c>
      <c r="T1159" s="1" t="str">
        <f>UPPER(TEXT(BRF_Boleto_Notas[[#This Row],[PAGO DIA]],"MMM"))</f>
        <v>FEV</v>
      </c>
    </row>
    <row r="1160" spans="1:20" x14ac:dyDescent="0.2">
      <c r="A1160" s="3">
        <v>44949</v>
      </c>
      <c r="B1160" s="1" t="s">
        <v>2401</v>
      </c>
      <c r="C1160" s="1" t="s">
        <v>2704</v>
      </c>
      <c r="D1160" s="1" t="s">
        <v>1531</v>
      </c>
      <c r="E1160" s="1" t="s">
        <v>85</v>
      </c>
      <c r="F1160" s="3">
        <v>44970</v>
      </c>
      <c r="G1160" s="1" t="s">
        <v>2705</v>
      </c>
      <c r="H1160" s="1">
        <v>1266</v>
      </c>
      <c r="I1160" s="4">
        <v>318</v>
      </c>
      <c r="J1160" s="1" t="s">
        <v>224</v>
      </c>
      <c r="K1160" s="3">
        <v>44970</v>
      </c>
      <c r="L1160" s="1" t="s">
        <v>1338</v>
      </c>
      <c r="M1160" s="1" t="str">
        <f>TEXT(BRF_Boleto_Notas[[#This Row],[DATA ]],"AAAA")</f>
        <v>2023</v>
      </c>
      <c r="N1160" s="1" t="str">
        <f>UPPER(TEXT(BRF_Boleto_Notas[[#This Row],[DATA ]],"MMM"))</f>
        <v>JAN</v>
      </c>
      <c r="O1160" s="1" t="str">
        <f>TEXT(BRF_Boleto_Notas[[#This Row],[DATA VENCIMENTO]],"AAAA")</f>
        <v>2023</v>
      </c>
      <c r="P1160" s="1" t="str">
        <f>UPPER(TEXT(BRF_Boleto_Notas[[#This Row],[DATA VENCIMENTO]],"MMM"))</f>
        <v>FEV</v>
      </c>
      <c r="Q1160" s="1" t="str">
        <f>IFERROR(INDEX(BRF_TIPO_SERV[DESCRIÇAO],MATCH(BRF_Boleto_Notas[[#This Row],[CAT]],BRF_TIPO_SERV[TIPOS DE SERV.],0)),"")</f>
        <v>ARMAZENAMENTO</v>
      </c>
      <c r="R1160" s="1">
        <f>IFERROR(INDEX(BRF_MÊS_NOTA[NUN_MÊS],MATCH(BRF_Boleto_Notas[[#This Row],[MÊS_VENC]],BRF_MÊS_NOTA[MÊS],0)),"")</f>
        <v>2</v>
      </c>
      <c r="S1160" s="1" t="str">
        <f>IF(BRF_Boleto_Notas[[#This Row],[PAGO DIA]]="","",TEXT(BRF_Boleto_Notas[[#This Row],[PAGO DIA]],"AAAA"))</f>
        <v>2023</v>
      </c>
      <c r="T1160" s="1" t="str">
        <f>UPPER(TEXT(BRF_Boleto_Notas[[#This Row],[PAGO DIA]],"MMM"))</f>
        <v>FEV</v>
      </c>
    </row>
    <row r="1161" spans="1:20" x14ac:dyDescent="0.2">
      <c r="A1161" s="3">
        <v>44949</v>
      </c>
      <c r="B1161" s="1" t="s">
        <v>1534</v>
      </c>
      <c r="C1161" s="1" t="s">
        <v>2706</v>
      </c>
      <c r="D1161" s="1" t="s">
        <v>1531</v>
      </c>
      <c r="E1161" s="1" t="s">
        <v>85</v>
      </c>
      <c r="F1161" s="3">
        <v>44970</v>
      </c>
      <c r="G1161" s="1" t="s">
        <v>2707</v>
      </c>
      <c r="H1161" s="1">
        <v>1267</v>
      </c>
      <c r="I1161" s="4">
        <v>500</v>
      </c>
      <c r="J1161" s="1" t="s">
        <v>224</v>
      </c>
      <c r="K1161" s="3">
        <v>44970</v>
      </c>
      <c r="L1161" s="1" t="s">
        <v>1338</v>
      </c>
      <c r="M1161" s="1" t="str">
        <f>TEXT(BRF_Boleto_Notas[[#This Row],[DATA ]],"AAAA")</f>
        <v>2023</v>
      </c>
      <c r="N1161" s="1" t="str">
        <f>UPPER(TEXT(BRF_Boleto_Notas[[#This Row],[DATA ]],"MMM"))</f>
        <v>JAN</v>
      </c>
      <c r="O1161" s="1" t="str">
        <f>TEXT(BRF_Boleto_Notas[[#This Row],[DATA VENCIMENTO]],"AAAA")</f>
        <v>2023</v>
      </c>
      <c r="P1161" s="1" t="str">
        <f>UPPER(TEXT(BRF_Boleto_Notas[[#This Row],[DATA VENCIMENTO]],"MMM"))</f>
        <v>FEV</v>
      </c>
      <c r="Q1161" s="1" t="str">
        <f>IFERROR(INDEX(BRF_TIPO_SERV[DESCRIÇAO],MATCH(BRF_Boleto_Notas[[#This Row],[CAT]],BRF_TIPO_SERV[TIPOS DE SERV.],0)),"")</f>
        <v>FRETE EXTRAS</v>
      </c>
      <c r="R1161" s="1">
        <f>IFERROR(INDEX(BRF_MÊS_NOTA[NUN_MÊS],MATCH(BRF_Boleto_Notas[[#This Row],[MÊS_VENC]],BRF_MÊS_NOTA[MÊS],0)),"")</f>
        <v>2</v>
      </c>
      <c r="S1161" s="1" t="str">
        <f>IF(BRF_Boleto_Notas[[#This Row],[PAGO DIA]]="","",TEXT(BRF_Boleto_Notas[[#This Row],[PAGO DIA]],"AAAA"))</f>
        <v>2023</v>
      </c>
      <c r="T1161" s="1" t="str">
        <f>UPPER(TEXT(BRF_Boleto_Notas[[#This Row],[PAGO DIA]],"MMM"))</f>
        <v>FEV</v>
      </c>
    </row>
    <row r="1162" spans="1:20" x14ac:dyDescent="0.2">
      <c r="A1162" s="3">
        <v>44951</v>
      </c>
      <c r="B1162" s="1" t="s">
        <v>1534</v>
      </c>
      <c r="C1162" s="1" t="s">
        <v>2563</v>
      </c>
      <c r="D1162" s="1" t="s">
        <v>1531</v>
      </c>
      <c r="E1162" s="1" t="s">
        <v>85</v>
      </c>
      <c r="F1162" s="3">
        <v>44971</v>
      </c>
      <c r="G1162" s="1" t="s">
        <v>2708</v>
      </c>
      <c r="H1162" s="1">
        <v>1274</v>
      </c>
      <c r="I1162" s="4">
        <v>1100</v>
      </c>
      <c r="J1162" s="1" t="s">
        <v>224</v>
      </c>
      <c r="K1162" s="3">
        <v>44940</v>
      </c>
      <c r="L1162" s="1" t="s">
        <v>1338</v>
      </c>
      <c r="M1162" s="1" t="str">
        <f>TEXT(BRF_Boleto_Notas[[#This Row],[DATA ]],"AAAA")</f>
        <v>2023</v>
      </c>
      <c r="N1162" s="1" t="str">
        <f>UPPER(TEXT(BRF_Boleto_Notas[[#This Row],[DATA ]],"MMM"))</f>
        <v>JAN</v>
      </c>
      <c r="O1162" s="1" t="str">
        <f>TEXT(BRF_Boleto_Notas[[#This Row],[DATA VENCIMENTO]],"AAAA")</f>
        <v>2023</v>
      </c>
      <c r="P1162" s="1" t="str">
        <f>UPPER(TEXT(BRF_Boleto_Notas[[#This Row],[DATA VENCIMENTO]],"MMM"))</f>
        <v>FEV</v>
      </c>
      <c r="Q1162" s="1" t="str">
        <f>IFERROR(INDEX(BRF_TIPO_SERV[DESCRIÇAO],MATCH(BRF_Boleto_Notas[[#This Row],[CAT]],BRF_TIPO_SERV[TIPOS DE SERV.],0)),"")</f>
        <v>FRETE EXTRAS</v>
      </c>
      <c r="R1162" s="1">
        <f>IFERROR(INDEX(BRF_MÊS_NOTA[NUN_MÊS],MATCH(BRF_Boleto_Notas[[#This Row],[MÊS_VENC]],BRF_MÊS_NOTA[MÊS],0)),"")</f>
        <v>2</v>
      </c>
      <c r="S1162" s="1" t="str">
        <f>IF(BRF_Boleto_Notas[[#This Row],[PAGO DIA]]="","",TEXT(BRF_Boleto_Notas[[#This Row],[PAGO DIA]],"AAAA"))</f>
        <v>2023</v>
      </c>
      <c r="T1162" s="1" t="str">
        <f>UPPER(TEXT(BRF_Boleto_Notas[[#This Row],[PAGO DIA]],"MMM"))</f>
        <v>JAN</v>
      </c>
    </row>
    <row r="1163" spans="1:20" x14ac:dyDescent="0.2">
      <c r="A1163" s="3">
        <v>44951</v>
      </c>
      <c r="B1163" s="1" t="s">
        <v>2401</v>
      </c>
      <c r="C1163" s="1" t="s">
        <v>2709</v>
      </c>
      <c r="D1163" s="1" t="s">
        <v>1531</v>
      </c>
      <c r="E1163" s="1" t="s">
        <v>85</v>
      </c>
      <c r="F1163" s="3">
        <v>44972</v>
      </c>
      <c r="G1163" s="1" t="s">
        <v>2710</v>
      </c>
      <c r="H1163" s="1">
        <v>1276</v>
      </c>
      <c r="I1163" s="4">
        <v>2100</v>
      </c>
      <c r="J1163" s="1" t="s">
        <v>224</v>
      </c>
      <c r="K1163" s="3">
        <v>44972</v>
      </c>
      <c r="L1163" s="1" t="s">
        <v>1338</v>
      </c>
      <c r="M1163" s="1" t="str">
        <f>TEXT(BRF_Boleto_Notas[[#This Row],[DATA ]],"AAAA")</f>
        <v>2023</v>
      </c>
      <c r="N1163" s="1" t="str">
        <f>UPPER(TEXT(BRF_Boleto_Notas[[#This Row],[DATA ]],"MMM"))</f>
        <v>JAN</v>
      </c>
      <c r="O1163" s="1" t="str">
        <f>TEXT(BRF_Boleto_Notas[[#This Row],[DATA VENCIMENTO]],"AAAA")</f>
        <v>2023</v>
      </c>
      <c r="P1163" s="1" t="str">
        <f>UPPER(TEXT(BRF_Boleto_Notas[[#This Row],[DATA VENCIMENTO]],"MMM"))</f>
        <v>FEV</v>
      </c>
      <c r="Q1163" s="1" t="str">
        <f>IFERROR(INDEX(BRF_TIPO_SERV[DESCRIÇAO],MATCH(BRF_Boleto_Notas[[#This Row],[CAT]],BRF_TIPO_SERV[TIPOS DE SERV.],0)),"")</f>
        <v>ARMAZENAMENTO</v>
      </c>
      <c r="R1163" s="1">
        <f>IFERROR(INDEX(BRF_MÊS_NOTA[NUN_MÊS],MATCH(BRF_Boleto_Notas[[#This Row],[MÊS_VENC]],BRF_MÊS_NOTA[MÊS],0)),"")</f>
        <v>2</v>
      </c>
      <c r="S1163" s="1" t="str">
        <f>IF(BRF_Boleto_Notas[[#This Row],[PAGO DIA]]="","",TEXT(BRF_Boleto_Notas[[#This Row],[PAGO DIA]],"AAAA"))</f>
        <v>2023</v>
      </c>
      <c r="T1163" s="1" t="str">
        <f>UPPER(TEXT(BRF_Boleto_Notas[[#This Row],[PAGO DIA]],"MMM"))</f>
        <v>FEV</v>
      </c>
    </row>
    <row r="1164" spans="1:20" x14ac:dyDescent="0.2">
      <c r="A1164" s="3">
        <v>44952</v>
      </c>
      <c r="B1164" s="1" t="s">
        <v>1534</v>
      </c>
      <c r="C1164" s="1" t="s">
        <v>1680</v>
      </c>
      <c r="D1164" s="1" t="s">
        <v>1531</v>
      </c>
      <c r="E1164" s="1" t="s">
        <v>85</v>
      </c>
      <c r="F1164" s="3">
        <v>44972</v>
      </c>
      <c r="G1164" s="1" t="s">
        <v>2711</v>
      </c>
      <c r="H1164" s="1">
        <v>1277</v>
      </c>
      <c r="I1164" s="4">
        <v>1100</v>
      </c>
      <c r="J1164" s="1" t="s">
        <v>224</v>
      </c>
      <c r="K1164" s="3">
        <v>44972</v>
      </c>
      <c r="L1164" s="1" t="s">
        <v>1338</v>
      </c>
      <c r="M1164" s="1" t="str">
        <f>TEXT(BRF_Boleto_Notas[[#This Row],[DATA ]],"AAAA")</f>
        <v>2023</v>
      </c>
      <c r="N1164" s="1" t="str">
        <f>UPPER(TEXT(BRF_Boleto_Notas[[#This Row],[DATA ]],"MMM"))</f>
        <v>JAN</v>
      </c>
      <c r="O1164" s="1" t="str">
        <f>TEXT(BRF_Boleto_Notas[[#This Row],[DATA VENCIMENTO]],"AAAA")</f>
        <v>2023</v>
      </c>
      <c r="P1164" s="1" t="str">
        <f>UPPER(TEXT(BRF_Boleto_Notas[[#This Row],[DATA VENCIMENTO]],"MMM"))</f>
        <v>FEV</v>
      </c>
      <c r="Q1164" s="1" t="str">
        <f>IFERROR(INDEX(BRF_TIPO_SERV[DESCRIÇAO],MATCH(BRF_Boleto_Notas[[#This Row],[CAT]],BRF_TIPO_SERV[TIPOS DE SERV.],0)),"")</f>
        <v>FRETE EXTRAS</v>
      </c>
      <c r="R1164" s="1">
        <f>IFERROR(INDEX(BRF_MÊS_NOTA[NUN_MÊS],MATCH(BRF_Boleto_Notas[[#This Row],[MÊS_VENC]],BRF_MÊS_NOTA[MÊS],0)),"")</f>
        <v>2</v>
      </c>
      <c r="S1164" s="1" t="str">
        <f>IF(BRF_Boleto_Notas[[#This Row],[PAGO DIA]]="","",TEXT(BRF_Boleto_Notas[[#This Row],[PAGO DIA]],"AAAA"))</f>
        <v>2023</v>
      </c>
      <c r="T1164" s="1" t="str">
        <f>UPPER(TEXT(BRF_Boleto_Notas[[#This Row],[PAGO DIA]],"MMM"))</f>
        <v>FEV</v>
      </c>
    </row>
    <row r="1165" spans="1:20" x14ac:dyDescent="0.2">
      <c r="A1165" s="3">
        <v>44952</v>
      </c>
      <c r="B1165" s="1" t="s">
        <v>1534</v>
      </c>
      <c r="C1165" s="1" t="s">
        <v>2669</v>
      </c>
      <c r="D1165" s="1" t="s">
        <v>1531</v>
      </c>
      <c r="E1165" s="1" t="s">
        <v>85</v>
      </c>
      <c r="F1165" s="3">
        <v>44972</v>
      </c>
      <c r="G1165" s="1" t="s">
        <v>2712</v>
      </c>
      <c r="H1165" s="1">
        <v>1278</v>
      </c>
      <c r="I1165" s="4">
        <v>500</v>
      </c>
      <c r="J1165" s="1" t="s">
        <v>224</v>
      </c>
      <c r="K1165" s="3">
        <v>44972</v>
      </c>
      <c r="L1165" s="1" t="s">
        <v>1338</v>
      </c>
      <c r="M1165" s="1" t="str">
        <f>TEXT(BRF_Boleto_Notas[[#This Row],[DATA ]],"AAAA")</f>
        <v>2023</v>
      </c>
      <c r="N1165" s="1" t="str">
        <f>UPPER(TEXT(BRF_Boleto_Notas[[#This Row],[DATA ]],"MMM"))</f>
        <v>JAN</v>
      </c>
      <c r="O1165" s="1" t="str">
        <f>TEXT(BRF_Boleto_Notas[[#This Row],[DATA VENCIMENTO]],"AAAA")</f>
        <v>2023</v>
      </c>
      <c r="P1165" s="1" t="str">
        <f>UPPER(TEXT(BRF_Boleto_Notas[[#This Row],[DATA VENCIMENTO]],"MMM"))</f>
        <v>FEV</v>
      </c>
      <c r="Q1165" s="1" t="str">
        <f>IFERROR(INDEX(BRF_TIPO_SERV[DESCRIÇAO],MATCH(BRF_Boleto_Notas[[#This Row],[CAT]],BRF_TIPO_SERV[TIPOS DE SERV.],0)),"")</f>
        <v>FRETE EXTRAS</v>
      </c>
      <c r="R1165" s="1">
        <f>IFERROR(INDEX(BRF_MÊS_NOTA[NUN_MÊS],MATCH(BRF_Boleto_Notas[[#This Row],[MÊS_VENC]],BRF_MÊS_NOTA[MÊS],0)),"")</f>
        <v>2</v>
      </c>
      <c r="S1165" s="1" t="str">
        <f>IF(BRF_Boleto_Notas[[#This Row],[PAGO DIA]]="","",TEXT(BRF_Boleto_Notas[[#This Row],[PAGO DIA]],"AAAA"))</f>
        <v>2023</v>
      </c>
      <c r="T1165" s="1" t="str">
        <f>UPPER(TEXT(BRF_Boleto_Notas[[#This Row],[PAGO DIA]],"MMM"))</f>
        <v>FEV</v>
      </c>
    </row>
    <row r="1166" spans="1:20" x14ac:dyDescent="0.2">
      <c r="A1166" s="3">
        <v>44952</v>
      </c>
      <c r="B1166" s="1" t="s">
        <v>2401</v>
      </c>
      <c r="C1166" s="1" t="s">
        <v>2713</v>
      </c>
      <c r="D1166" s="1" t="s">
        <v>1531</v>
      </c>
      <c r="E1166" s="1" t="s">
        <v>85</v>
      </c>
      <c r="F1166" s="3">
        <v>44972</v>
      </c>
      <c r="G1166" s="1" t="s">
        <v>2714</v>
      </c>
      <c r="H1166" s="1">
        <v>1279</v>
      </c>
      <c r="I1166" s="4">
        <v>318</v>
      </c>
      <c r="J1166" s="1" t="s">
        <v>224</v>
      </c>
      <c r="K1166" s="3">
        <v>44972</v>
      </c>
      <c r="L1166" s="1" t="s">
        <v>1338</v>
      </c>
      <c r="M1166" s="1" t="str">
        <f>TEXT(BRF_Boleto_Notas[[#This Row],[DATA ]],"AAAA")</f>
        <v>2023</v>
      </c>
      <c r="N1166" s="1" t="str">
        <f>UPPER(TEXT(BRF_Boleto_Notas[[#This Row],[DATA ]],"MMM"))</f>
        <v>JAN</v>
      </c>
      <c r="O1166" s="1" t="str">
        <f>TEXT(BRF_Boleto_Notas[[#This Row],[DATA VENCIMENTO]],"AAAA")</f>
        <v>2023</v>
      </c>
      <c r="P1166" s="1" t="str">
        <f>UPPER(TEXT(BRF_Boleto_Notas[[#This Row],[DATA VENCIMENTO]],"MMM"))</f>
        <v>FEV</v>
      </c>
      <c r="Q1166" s="1" t="str">
        <f>IFERROR(INDEX(BRF_TIPO_SERV[DESCRIÇAO],MATCH(BRF_Boleto_Notas[[#This Row],[CAT]],BRF_TIPO_SERV[TIPOS DE SERV.],0)),"")</f>
        <v>ARMAZENAMENTO</v>
      </c>
      <c r="R1166" s="1">
        <f>IFERROR(INDEX(BRF_MÊS_NOTA[NUN_MÊS],MATCH(BRF_Boleto_Notas[[#This Row],[MÊS_VENC]],BRF_MÊS_NOTA[MÊS],0)),"")</f>
        <v>2</v>
      </c>
      <c r="S1166" s="1" t="str">
        <f>IF(BRF_Boleto_Notas[[#This Row],[PAGO DIA]]="","",TEXT(BRF_Boleto_Notas[[#This Row],[PAGO DIA]],"AAAA"))</f>
        <v>2023</v>
      </c>
      <c r="T1166" s="1" t="str">
        <f>UPPER(TEXT(BRF_Boleto_Notas[[#This Row],[PAGO DIA]],"MMM"))</f>
        <v>FEV</v>
      </c>
    </row>
    <row r="1167" spans="1:20" x14ac:dyDescent="0.2">
      <c r="A1167" s="3">
        <v>44952</v>
      </c>
      <c r="B1167" s="1" t="s">
        <v>1534</v>
      </c>
      <c r="C1167" s="1" t="s">
        <v>2715</v>
      </c>
      <c r="D1167" s="1" t="s">
        <v>1531</v>
      </c>
      <c r="E1167" s="1" t="s">
        <v>85</v>
      </c>
      <c r="F1167" s="3">
        <v>44972</v>
      </c>
      <c r="G1167" s="1" t="s">
        <v>2716</v>
      </c>
      <c r="H1167" s="1">
        <v>1280</v>
      </c>
      <c r="I1167" s="4">
        <v>800</v>
      </c>
      <c r="J1167" s="1" t="s">
        <v>224</v>
      </c>
      <c r="K1167" s="3">
        <v>44972</v>
      </c>
      <c r="L1167" s="1" t="s">
        <v>1338</v>
      </c>
      <c r="M1167" s="1" t="str">
        <f>TEXT(BRF_Boleto_Notas[[#This Row],[DATA ]],"AAAA")</f>
        <v>2023</v>
      </c>
      <c r="N1167" s="1" t="str">
        <f>UPPER(TEXT(BRF_Boleto_Notas[[#This Row],[DATA ]],"MMM"))</f>
        <v>JAN</v>
      </c>
      <c r="O1167" s="1" t="str">
        <f>TEXT(BRF_Boleto_Notas[[#This Row],[DATA VENCIMENTO]],"AAAA")</f>
        <v>2023</v>
      </c>
      <c r="P1167" s="1" t="str">
        <f>UPPER(TEXT(BRF_Boleto_Notas[[#This Row],[DATA VENCIMENTO]],"MMM"))</f>
        <v>FEV</v>
      </c>
      <c r="Q1167" s="1" t="str">
        <f>IFERROR(INDEX(BRF_TIPO_SERV[DESCRIÇAO],MATCH(BRF_Boleto_Notas[[#This Row],[CAT]],BRF_TIPO_SERV[TIPOS DE SERV.],0)),"")</f>
        <v>FRETE EXTRAS</v>
      </c>
      <c r="R1167" s="1">
        <f>IFERROR(INDEX(BRF_MÊS_NOTA[NUN_MÊS],MATCH(BRF_Boleto_Notas[[#This Row],[MÊS_VENC]],BRF_MÊS_NOTA[MÊS],0)),"")</f>
        <v>2</v>
      </c>
      <c r="S1167" s="1" t="str">
        <f>IF(BRF_Boleto_Notas[[#This Row],[PAGO DIA]]="","",TEXT(BRF_Boleto_Notas[[#This Row],[PAGO DIA]],"AAAA"))</f>
        <v>2023</v>
      </c>
      <c r="T1167" s="1" t="str">
        <f>UPPER(TEXT(BRF_Boleto_Notas[[#This Row],[PAGO DIA]],"MMM"))</f>
        <v>FEV</v>
      </c>
    </row>
    <row r="1168" spans="1:20" x14ac:dyDescent="0.2">
      <c r="A1168" s="3">
        <v>44952</v>
      </c>
      <c r="B1168" s="1" t="s">
        <v>1534</v>
      </c>
      <c r="C1168" s="1" t="s">
        <v>2717</v>
      </c>
      <c r="D1168" s="1" t="s">
        <v>1531</v>
      </c>
      <c r="E1168" s="1" t="s">
        <v>85</v>
      </c>
      <c r="F1168" s="3">
        <v>44972</v>
      </c>
      <c r="G1168" s="1" t="s">
        <v>2718</v>
      </c>
      <c r="H1168" s="1">
        <v>1281</v>
      </c>
      <c r="I1168" s="4">
        <v>800</v>
      </c>
      <c r="J1168" s="1" t="s">
        <v>224</v>
      </c>
      <c r="K1168" s="3">
        <v>44972</v>
      </c>
      <c r="L1168" s="1" t="s">
        <v>1338</v>
      </c>
      <c r="M1168" s="1" t="str">
        <f>TEXT(BRF_Boleto_Notas[[#This Row],[DATA ]],"AAAA")</f>
        <v>2023</v>
      </c>
      <c r="N1168" s="1" t="str">
        <f>UPPER(TEXT(BRF_Boleto_Notas[[#This Row],[DATA ]],"MMM"))</f>
        <v>JAN</v>
      </c>
      <c r="O1168" s="1" t="str">
        <f>TEXT(BRF_Boleto_Notas[[#This Row],[DATA VENCIMENTO]],"AAAA")</f>
        <v>2023</v>
      </c>
      <c r="P1168" s="1" t="str">
        <f>UPPER(TEXT(BRF_Boleto_Notas[[#This Row],[DATA VENCIMENTO]],"MMM"))</f>
        <v>FEV</v>
      </c>
      <c r="Q1168" s="1" t="str">
        <f>IFERROR(INDEX(BRF_TIPO_SERV[DESCRIÇAO],MATCH(BRF_Boleto_Notas[[#This Row],[CAT]],BRF_TIPO_SERV[TIPOS DE SERV.],0)),"")</f>
        <v>FRETE EXTRAS</v>
      </c>
      <c r="R1168" s="1">
        <f>IFERROR(INDEX(BRF_MÊS_NOTA[NUN_MÊS],MATCH(BRF_Boleto_Notas[[#This Row],[MÊS_VENC]],BRF_MÊS_NOTA[MÊS],0)),"")</f>
        <v>2</v>
      </c>
      <c r="S1168" s="1" t="str">
        <f>IF(BRF_Boleto_Notas[[#This Row],[PAGO DIA]]="","",TEXT(BRF_Boleto_Notas[[#This Row],[PAGO DIA]],"AAAA"))</f>
        <v>2023</v>
      </c>
      <c r="T1168" s="1" t="str">
        <f>UPPER(TEXT(BRF_Boleto_Notas[[#This Row],[PAGO DIA]],"MMM"))</f>
        <v>FEV</v>
      </c>
    </row>
    <row r="1169" spans="1:20" x14ac:dyDescent="0.2">
      <c r="A1169" s="3">
        <v>44951</v>
      </c>
      <c r="B1169" s="1" t="s">
        <v>1529</v>
      </c>
      <c r="C1169" s="1" t="s">
        <v>2929</v>
      </c>
      <c r="D1169" s="1" t="s">
        <v>1531</v>
      </c>
      <c r="E1169" s="1" t="s">
        <v>114</v>
      </c>
      <c r="F1169" s="3">
        <v>44972</v>
      </c>
      <c r="G1169" s="1" t="s">
        <v>1580</v>
      </c>
      <c r="H1169" s="1">
        <v>1275</v>
      </c>
      <c r="I1169" s="4">
        <v>6271</v>
      </c>
      <c r="J1169" s="1" t="s">
        <v>224</v>
      </c>
      <c r="K1169" s="3">
        <v>44974</v>
      </c>
      <c r="L1169" s="1" t="s">
        <v>1338</v>
      </c>
      <c r="M1169" s="1" t="str">
        <f>TEXT(BRF_Boleto_Notas[[#This Row],[DATA ]],"AAAA")</f>
        <v>2023</v>
      </c>
      <c r="N1169" s="1" t="str">
        <f>UPPER(TEXT(BRF_Boleto_Notas[[#This Row],[DATA ]],"MMM"))</f>
        <v>JAN</v>
      </c>
      <c r="O1169" s="1" t="str">
        <f>TEXT(BRF_Boleto_Notas[[#This Row],[DATA VENCIMENTO]],"AAAA")</f>
        <v>2023</v>
      </c>
      <c r="P1169" s="1" t="str">
        <f>UPPER(TEXT(BRF_Boleto_Notas[[#This Row],[DATA VENCIMENTO]],"MMM"))</f>
        <v>FEV</v>
      </c>
      <c r="Q1169" s="1" t="str">
        <f>IFERROR(INDEX(BRF_TIPO_SERV[DESCRIÇAO],MATCH(BRF_Boleto_Notas[[#This Row],[CAT]],BRF_TIPO_SERV[TIPOS DE SERV.],0)),"")</f>
        <v>VIAGEM</v>
      </c>
      <c r="R1169" s="1">
        <f>IFERROR(INDEX(BRF_MÊS_NOTA[NUN_MÊS],MATCH(BRF_Boleto_Notas[[#This Row],[MÊS_VENC]],BRF_MÊS_NOTA[MÊS],0)),"")</f>
        <v>2</v>
      </c>
      <c r="S1169" s="1" t="str">
        <f>IF(BRF_Boleto_Notas[[#This Row],[PAGO DIA]]="","",TEXT(BRF_Boleto_Notas[[#This Row],[PAGO DIA]],"AAAA"))</f>
        <v>2023</v>
      </c>
      <c r="T1169" s="1" t="str">
        <f>UPPER(TEXT(BRF_Boleto_Notas[[#This Row],[PAGO DIA]],"MMM"))</f>
        <v>FEV</v>
      </c>
    </row>
    <row r="1170" spans="1:20" x14ac:dyDescent="0.2">
      <c r="A1170" s="3">
        <v>44953</v>
      </c>
      <c r="B1170" s="1" t="s">
        <v>1529</v>
      </c>
      <c r="C1170" s="1" t="s">
        <v>1971</v>
      </c>
      <c r="D1170" s="1" t="s">
        <v>1531</v>
      </c>
      <c r="E1170" s="1" t="s">
        <v>94</v>
      </c>
      <c r="F1170" s="3">
        <v>44973</v>
      </c>
      <c r="G1170" s="1" t="s">
        <v>2719</v>
      </c>
      <c r="H1170" s="1">
        <v>1282</v>
      </c>
      <c r="I1170" s="4">
        <v>3800</v>
      </c>
      <c r="J1170" s="1" t="s">
        <v>224</v>
      </c>
      <c r="K1170" s="3">
        <v>44973</v>
      </c>
      <c r="L1170" s="1" t="s">
        <v>1338</v>
      </c>
      <c r="M1170" s="1" t="str">
        <f>TEXT(BRF_Boleto_Notas[[#This Row],[DATA ]],"AAAA")</f>
        <v>2023</v>
      </c>
      <c r="N1170" s="1" t="str">
        <f>UPPER(TEXT(BRF_Boleto_Notas[[#This Row],[DATA ]],"MMM"))</f>
        <v>JAN</v>
      </c>
      <c r="O1170" s="1" t="str">
        <f>TEXT(BRF_Boleto_Notas[[#This Row],[DATA VENCIMENTO]],"AAAA")</f>
        <v>2023</v>
      </c>
      <c r="P1170" s="1" t="str">
        <f>UPPER(TEXT(BRF_Boleto_Notas[[#This Row],[DATA VENCIMENTO]],"MMM"))</f>
        <v>FEV</v>
      </c>
      <c r="Q1170" s="1" t="str">
        <f>IFERROR(INDEX(BRF_TIPO_SERV[DESCRIÇAO],MATCH(BRF_Boleto_Notas[[#This Row],[CAT]],BRF_TIPO_SERV[TIPOS DE SERV.],0)),"")</f>
        <v>VIAGEM</v>
      </c>
      <c r="R1170" s="1">
        <f>IFERROR(INDEX(BRF_MÊS_NOTA[NUN_MÊS],MATCH(BRF_Boleto_Notas[[#This Row],[MÊS_VENC]],BRF_MÊS_NOTA[MÊS],0)),"")</f>
        <v>2</v>
      </c>
      <c r="S1170" s="1" t="str">
        <f>IF(BRF_Boleto_Notas[[#This Row],[PAGO DIA]]="","",TEXT(BRF_Boleto_Notas[[#This Row],[PAGO DIA]],"AAAA"))</f>
        <v>2023</v>
      </c>
      <c r="T1170" s="1" t="str">
        <f>UPPER(TEXT(BRF_Boleto_Notas[[#This Row],[PAGO DIA]],"MMM"))</f>
        <v>FEV</v>
      </c>
    </row>
    <row r="1171" spans="1:20" x14ac:dyDescent="0.2">
      <c r="A1171" s="3">
        <v>44953</v>
      </c>
      <c r="B1171" s="1" t="s">
        <v>1534</v>
      </c>
      <c r="C1171" s="1" t="s">
        <v>2720</v>
      </c>
      <c r="D1171" s="1" t="s">
        <v>1531</v>
      </c>
      <c r="E1171" s="1" t="s">
        <v>94</v>
      </c>
      <c r="F1171" s="3">
        <v>44973</v>
      </c>
      <c r="G1171" s="1" t="s">
        <v>2721</v>
      </c>
      <c r="H1171" s="1">
        <v>1284</v>
      </c>
      <c r="I1171" s="4">
        <v>720</v>
      </c>
      <c r="J1171" s="1" t="s">
        <v>224</v>
      </c>
      <c r="K1171" s="3">
        <v>45019</v>
      </c>
      <c r="L1171" s="1" t="s">
        <v>1338</v>
      </c>
      <c r="M1171" s="1" t="str">
        <f>TEXT(BRF_Boleto_Notas[[#This Row],[DATA ]],"AAAA")</f>
        <v>2023</v>
      </c>
      <c r="N1171" s="1" t="str">
        <f>UPPER(TEXT(BRF_Boleto_Notas[[#This Row],[DATA ]],"MMM"))</f>
        <v>JAN</v>
      </c>
      <c r="O1171" s="1" t="str">
        <f>TEXT(BRF_Boleto_Notas[[#This Row],[DATA VENCIMENTO]],"AAAA")</f>
        <v>2023</v>
      </c>
      <c r="P1171" s="1" t="str">
        <f>UPPER(TEXT(BRF_Boleto_Notas[[#This Row],[DATA VENCIMENTO]],"MMM"))</f>
        <v>FEV</v>
      </c>
      <c r="Q1171" s="1" t="str">
        <f>IFERROR(INDEX(BRF_TIPO_SERV[DESCRIÇAO],MATCH(BRF_Boleto_Notas[[#This Row],[CAT]],BRF_TIPO_SERV[TIPOS DE SERV.],0)),"")</f>
        <v>FRETE EXTRAS</v>
      </c>
      <c r="R1171" s="1">
        <f>IFERROR(INDEX(BRF_MÊS_NOTA[NUN_MÊS],MATCH(BRF_Boleto_Notas[[#This Row],[MÊS_VENC]],BRF_MÊS_NOTA[MÊS],0)),"")</f>
        <v>2</v>
      </c>
      <c r="S1171" s="1" t="str">
        <f>IF(BRF_Boleto_Notas[[#This Row],[PAGO DIA]]="","",TEXT(BRF_Boleto_Notas[[#This Row],[PAGO DIA]],"AAAA"))</f>
        <v>2023</v>
      </c>
      <c r="T1171" s="1" t="str">
        <f>UPPER(TEXT(BRF_Boleto_Notas[[#This Row],[PAGO DIA]],"MMM"))</f>
        <v>ABR</v>
      </c>
    </row>
    <row r="1172" spans="1:20" x14ac:dyDescent="0.2">
      <c r="A1172" s="3">
        <v>44901</v>
      </c>
      <c r="B1172" s="1" t="s">
        <v>1534</v>
      </c>
      <c r="C1172" s="1" t="s">
        <v>2796</v>
      </c>
      <c r="D1172" s="1" t="s">
        <v>1531</v>
      </c>
      <c r="E1172" s="1" t="s">
        <v>94</v>
      </c>
      <c r="F1172" s="3">
        <v>44922</v>
      </c>
      <c r="G1172" s="1" t="s">
        <v>2723</v>
      </c>
      <c r="H1172" s="1">
        <v>1180</v>
      </c>
      <c r="I1172" s="4">
        <v>500</v>
      </c>
      <c r="J1172" s="1" t="s">
        <v>224</v>
      </c>
      <c r="K1172" s="3">
        <v>44978</v>
      </c>
      <c r="L1172" s="1" t="s">
        <v>1338</v>
      </c>
      <c r="M1172" s="1" t="str">
        <f>TEXT(BRF_Boleto_Notas[[#This Row],[DATA ]],"AAAA")</f>
        <v>2022</v>
      </c>
      <c r="N1172" s="1" t="str">
        <f>UPPER(TEXT(BRF_Boleto_Notas[[#This Row],[DATA ]],"MMM"))</f>
        <v>DEZ</v>
      </c>
      <c r="O1172" s="1" t="str">
        <f>TEXT(BRF_Boleto_Notas[[#This Row],[DATA VENCIMENTO]],"AAAA")</f>
        <v>2022</v>
      </c>
      <c r="P1172" s="1" t="str">
        <f>UPPER(TEXT(BRF_Boleto_Notas[[#This Row],[DATA VENCIMENTO]],"MMM"))</f>
        <v>DEZ</v>
      </c>
      <c r="Q1172" s="1" t="str">
        <f>IFERROR(INDEX(BRF_TIPO_SERV[DESCRIÇAO],MATCH(BRF_Boleto_Notas[[#This Row],[CAT]],BRF_TIPO_SERV[TIPOS DE SERV.],0)),"")</f>
        <v>FRETE EXTRAS</v>
      </c>
      <c r="R1172" s="1">
        <f>IFERROR(INDEX(BRF_MÊS_NOTA[NUN_MÊS],MATCH(BRF_Boleto_Notas[[#This Row],[MÊS_VENC]],BRF_MÊS_NOTA[MÊS],0)),"")</f>
        <v>12</v>
      </c>
      <c r="S1172" s="1" t="str">
        <f>IF(BRF_Boleto_Notas[[#This Row],[PAGO DIA]]="","",TEXT(BRF_Boleto_Notas[[#This Row],[PAGO DIA]],"AAAA"))</f>
        <v>2023</v>
      </c>
      <c r="T1172" s="1" t="str">
        <f>UPPER(TEXT(BRF_Boleto_Notas[[#This Row],[PAGO DIA]],"MMM"))</f>
        <v>FEV</v>
      </c>
    </row>
    <row r="1173" spans="1:20" x14ac:dyDescent="0.2">
      <c r="A1173" s="3">
        <v>44971</v>
      </c>
      <c r="B1173" s="1" t="s">
        <v>2350</v>
      </c>
      <c r="C1173" s="1" t="s">
        <v>2724</v>
      </c>
      <c r="D1173" s="1" t="s">
        <v>2273</v>
      </c>
      <c r="E1173" s="1" t="s">
        <v>244</v>
      </c>
      <c r="F1173" s="3">
        <v>44974</v>
      </c>
      <c r="G1173" s="1">
        <v>457</v>
      </c>
      <c r="H1173" s="1">
        <v>1343</v>
      </c>
      <c r="I1173" s="4">
        <v>19787.77</v>
      </c>
      <c r="J1173" s="1" t="s">
        <v>224</v>
      </c>
      <c r="K1173" s="3">
        <v>44973</v>
      </c>
      <c r="L1173" s="1" t="s">
        <v>1338</v>
      </c>
      <c r="M1173" s="1" t="str">
        <f>TEXT(BRF_Boleto_Notas[[#This Row],[DATA ]],"AAAA")</f>
        <v>2023</v>
      </c>
      <c r="N1173" s="1" t="str">
        <f>UPPER(TEXT(BRF_Boleto_Notas[[#This Row],[DATA ]],"MMM"))</f>
        <v>FEV</v>
      </c>
      <c r="O1173" s="1" t="str">
        <f>TEXT(BRF_Boleto_Notas[[#This Row],[DATA VENCIMENTO]],"AAAA")</f>
        <v>2023</v>
      </c>
      <c r="P1173" s="1" t="str">
        <f>UPPER(TEXT(BRF_Boleto_Notas[[#This Row],[DATA VENCIMENTO]],"MMM"))</f>
        <v>FEV</v>
      </c>
      <c r="Q1173" s="1" t="str">
        <f>IFERROR(INDEX(BRF_TIPO_SERV[DESCRIÇAO],MATCH(BRF_Boleto_Notas[[#This Row],[CAT]],BRF_TIPO_SERV[TIPOS DE SERV.],0)),"")</f>
        <v>FRETE EXTRAS</v>
      </c>
      <c r="R1173" s="1">
        <f>IFERROR(INDEX(BRF_MÊS_NOTA[NUN_MÊS],MATCH(BRF_Boleto_Notas[[#This Row],[MÊS_VENC]],BRF_MÊS_NOTA[MÊS],0)),"")</f>
        <v>2</v>
      </c>
      <c r="S1173" s="1" t="str">
        <f>IF(BRF_Boleto_Notas[[#This Row],[PAGO DIA]]="","",TEXT(BRF_Boleto_Notas[[#This Row],[PAGO DIA]],"AAAA"))</f>
        <v>2023</v>
      </c>
      <c r="T1173" s="1" t="str">
        <f>UPPER(TEXT(BRF_Boleto_Notas[[#This Row],[PAGO DIA]],"MMM"))</f>
        <v>FEV</v>
      </c>
    </row>
    <row r="1174" spans="1:20" x14ac:dyDescent="0.2">
      <c r="A1174" s="3">
        <v>44974</v>
      </c>
      <c r="B1174" s="1" t="s">
        <v>2725</v>
      </c>
      <c r="C1174" s="1" t="s">
        <v>2726</v>
      </c>
      <c r="D1174" s="1" t="s">
        <v>2727</v>
      </c>
      <c r="E1174" s="1" t="s">
        <v>460</v>
      </c>
      <c r="F1174" s="3">
        <v>44974</v>
      </c>
      <c r="G1174" s="1" t="s">
        <v>1585</v>
      </c>
      <c r="H1174" s="1">
        <v>1349</v>
      </c>
      <c r="I1174" s="4">
        <v>1950</v>
      </c>
      <c r="J1174" s="1" t="s">
        <v>224</v>
      </c>
      <c r="K1174" s="3">
        <v>44974</v>
      </c>
      <c r="L1174" s="1" t="s">
        <v>1338</v>
      </c>
      <c r="M1174" s="1" t="str">
        <f>TEXT(BRF_Boleto_Notas[[#This Row],[DATA ]],"AAAA")</f>
        <v>2023</v>
      </c>
      <c r="N1174" s="1" t="str">
        <f>UPPER(TEXT(BRF_Boleto_Notas[[#This Row],[DATA ]],"MMM"))</f>
        <v>FEV</v>
      </c>
      <c r="O1174" s="1" t="str">
        <f>TEXT(BRF_Boleto_Notas[[#This Row],[DATA VENCIMENTO]],"AAAA")</f>
        <v>2023</v>
      </c>
      <c r="P1174" s="1" t="str">
        <f>UPPER(TEXT(BRF_Boleto_Notas[[#This Row],[DATA VENCIMENTO]],"MMM"))</f>
        <v>FEV</v>
      </c>
      <c r="Q1174" s="1" t="str">
        <f>IFERROR(INDEX(BRF_TIPO_SERV[DESCRIÇAO],MATCH(BRF_Boleto_Notas[[#This Row],[CAT]],BRF_TIPO_SERV[TIPOS DE SERV.],0)),"")</f>
        <v>VIAGEM</v>
      </c>
      <c r="R1174" s="1">
        <f>IFERROR(INDEX(BRF_MÊS_NOTA[NUN_MÊS],MATCH(BRF_Boleto_Notas[[#This Row],[MÊS_VENC]],BRF_MÊS_NOTA[MÊS],0)),"")</f>
        <v>2</v>
      </c>
      <c r="S1174" s="1" t="str">
        <f>IF(BRF_Boleto_Notas[[#This Row],[PAGO DIA]]="","",TEXT(BRF_Boleto_Notas[[#This Row],[PAGO DIA]],"AAAA"))</f>
        <v>2023</v>
      </c>
      <c r="T1174" s="1" t="str">
        <f>UPPER(TEXT(BRF_Boleto_Notas[[#This Row],[PAGO DIA]],"MMM"))</f>
        <v>FEV</v>
      </c>
    </row>
    <row r="1175" spans="1:20" x14ac:dyDescent="0.2">
      <c r="A1175" s="3">
        <v>44901</v>
      </c>
      <c r="B1175" s="1" t="s">
        <v>1534</v>
      </c>
      <c r="C1175" s="1" t="s">
        <v>2794</v>
      </c>
      <c r="D1175" s="1" t="s">
        <v>1531</v>
      </c>
      <c r="E1175" s="1" t="s">
        <v>94</v>
      </c>
      <c r="F1175" s="3">
        <v>44922</v>
      </c>
      <c r="G1175" s="1" t="s">
        <v>2729</v>
      </c>
      <c r="H1175" s="1">
        <v>1181</v>
      </c>
      <c r="I1175" s="4">
        <v>600</v>
      </c>
      <c r="J1175" s="1" t="s">
        <v>224</v>
      </c>
      <c r="K1175" s="3">
        <v>44939</v>
      </c>
      <c r="L1175" s="1" t="s">
        <v>1338</v>
      </c>
      <c r="M1175" s="1" t="str">
        <f>TEXT(BRF_Boleto_Notas[[#This Row],[DATA ]],"AAAA")</f>
        <v>2022</v>
      </c>
      <c r="N1175" s="1" t="str">
        <f>UPPER(TEXT(BRF_Boleto_Notas[[#This Row],[DATA ]],"MMM"))</f>
        <v>DEZ</v>
      </c>
      <c r="O1175" s="1" t="str">
        <f>TEXT(BRF_Boleto_Notas[[#This Row],[DATA VENCIMENTO]],"AAAA")</f>
        <v>2022</v>
      </c>
      <c r="P1175" s="1" t="str">
        <f>UPPER(TEXT(BRF_Boleto_Notas[[#This Row],[DATA VENCIMENTO]],"MMM"))</f>
        <v>DEZ</v>
      </c>
      <c r="Q1175" s="1" t="str">
        <f>IFERROR(INDEX(BRF_TIPO_SERV[DESCRIÇAO],MATCH(BRF_Boleto_Notas[[#This Row],[CAT]],BRF_TIPO_SERV[TIPOS DE SERV.],0)),"")</f>
        <v>FRETE EXTRAS</v>
      </c>
      <c r="R1175" s="1">
        <f>IFERROR(INDEX(BRF_MÊS_NOTA[NUN_MÊS],MATCH(BRF_Boleto_Notas[[#This Row],[MÊS_VENC]],BRF_MÊS_NOTA[MÊS],0)),"")</f>
        <v>12</v>
      </c>
      <c r="S1175" s="1" t="str">
        <f>IF(BRF_Boleto_Notas[[#This Row],[PAGO DIA]]="","",TEXT(BRF_Boleto_Notas[[#This Row],[PAGO DIA]],"AAAA"))</f>
        <v>2023</v>
      </c>
      <c r="T1175" s="1" t="str">
        <f>UPPER(TEXT(BRF_Boleto_Notas[[#This Row],[PAGO DIA]],"MMM"))</f>
        <v>JAN</v>
      </c>
    </row>
    <row r="1176" spans="1:20" x14ac:dyDescent="0.2">
      <c r="A1176" s="3">
        <v>44954</v>
      </c>
      <c r="B1176" s="1" t="s">
        <v>2401</v>
      </c>
      <c r="C1176" s="1" t="s">
        <v>2730</v>
      </c>
      <c r="D1176" s="1" t="s">
        <v>1531</v>
      </c>
      <c r="E1176" s="1" t="s">
        <v>85</v>
      </c>
      <c r="F1176" s="3">
        <v>44977</v>
      </c>
      <c r="G1176" s="1" t="s">
        <v>2731</v>
      </c>
      <c r="H1176" s="1">
        <v>1285</v>
      </c>
      <c r="I1176" s="4">
        <v>700</v>
      </c>
      <c r="J1176" s="1" t="s">
        <v>224</v>
      </c>
      <c r="K1176" s="3">
        <v>44979</v>
      </c>
      <c r="L1176" s="1" t="s">
        <v>1338</v>
      </c>
      <c r="M1176" s="1" t="str">
        <f>TEXT(BRF_Boleto_Notas[[#This Row],[DATA ]],"AAAA")</f>
        <v>2023</v>
      </c>
      <c r="N1176" s="1" t="str">
        <f>UPPER(TEXT(BRF_Boleto_Notas[[#This Row],[DATA ]],"MMM"))</f>
        <v>JAN</v>
      </c>
      <c r="O1176" s="1" t="str">
        <f>TEXT(BRF_Boleto_Notas[[#This Row],[DATA VENCIMENTO]],"AAAA")</f>
        <v>2023</v>
      </c>
      <c r="P1176" s="1" t="str">
        <f>UPPER(TEXT(BRF_Boleto_Notas[[#This Row],[DATA VENCIMENTO]],"MMM"))</f>
        <v>FEV</v>
      </c>
      <c r="Q1176" s="1" t="str">
        <f>IFERROR(INDEX(BRF_TIPO_SERV[DESCRIÇAO],MATCH(BRF_Boleto_Notas[[#This Row],[CAT]],BRF_TIPO_SERV[TIPOS DE SERV.],0)),"")</f>
        <v>ARMAZENAMENTO</v>
      </c>
      <c r="R1176" s="1">
        <f>IFERROR(INDEX(BRF_MÊS_NOTA[NUN_MÊS],MATCH(BRF_Boleto_Notas[[#This Row],[MÊS_VENC]],BRF_MÊS_NOTA[MÊS],0)),"")</f>
        <v>2</v>
      </c>
      <c r="S1176" s="1" t="str">
        <f>IF(BRF_Boleto_Notas[[#This Row],[PAGO DIA]]="","",TEXT(BRF_Boleto_Notas[[#This Row],[PAGO DIA]],"AAAA"))</f>
        <v>2023</v>
      </c>
      <c r="T1176" s="1" t="str">
        <f>UPPER(TEXT(BRF_Boleto_Notas[[#This Row],[PAGO DIA]],"MMM"))</f>
        <v>FEV</v>
      </c>
    </row>
    <row r="1177" spans="1:20" x14ac:dyDescent="0.2">
      <c r="A1177" s="3">
        <v>44955</v>
      </c>
      <c r="B1177" s="1" t="s">
        <v>1529</v>
      </c>
      <c r="C1177" s="1" t="s">
        <v>1869</v>
      </c>
      <c r="D1177" s="1" t="s">
        <v>1531</v>
      </c>
      <c r="E1177" s="1" t="s">
        <v>85</v>
      </c>
      <c r="F1177" s="3">
        <v>44977</v>
      </c>
      <c r="G1177" s="1" t="s">
        <v>2732</v>
      </c>
      <c r="H1177" s="1">
        <v>1286</v>
      </c>
      <c r="I1177" s="4">
        <v>3800</v>
      </c>
      <c r="J1177" s="1" t="s">
        <v>224</v>
      </c>
      <c r="K1177" s="3">
        <v>44984</v>
      </c>
      <c r="L1177" s="1" t="s">
        <v>1338</v>
      </c>
      <c r="M1177" s="1" t="str">
        <f>TEXT(BRF_Boleto_Notas[[#This Row],[DATA ]],"AAAA")</f>
        <v>2023</v>
      </c>
      <c r="N1177" s="1" t="str">
        <f>UPPER(TEXT(BRF_Boleto_Notas[[#This Row],[DATA ]],"MMM"))</f>
        <v>JAN</v>
      </c>
      <c r="O1177" s="1" t="str">
        <f>TEXT(BRF_Boleto_Notas[[#This Row],[DATA VENCIMENTO]],"AAAA")</f>
        <v>2023</v>
      </c>
      <c r="P1177" s="1" t="str">
        <f>UPPER(TEXT(BRF_Boleto_Notas[[#This Row],[DATA VENCIMENTO]],"MMM"))</f>
        <v>FEV</v>
      </c>
      <c r="Q1177" s="1" t="str">
        <f>IFERROR(INDEX(BRF_TIPO_SERV[DESCRIÇAO],MATCH(BRF_Boleto_Notas[[#This Row],[CAT]],BRF_TIPO_SERV[TIPOS DE SERV.],0)),"")</f>
        <v>VIAGEM</v>
      </c>
      <c r="R1177" s="1">
        <f>IFERROR(INDEX(BRF_MÊS_NOTA[NUN_MÊS],MATCH(BRF_Boleto_Notas[[#This Row],[MÊS_VENC]],BRF_MÊS_NOTA[MÊS],0)),"")</f>
        <v>2</v>
      </c>
      <c r="S1177" s="1" t="str">
        <f>IF(BRF_Boleto_Notas[[#This Row],[PAGO DIA]]="","",TEXT(BRF_Boleto_Notas[[#This Row],[PAGO DIA]],"AAAA"))</f>
        <v>2023</v>
      </c>
      <c r="T1177" s="1" t="str">
        <f>UPPER(TEXT(BRF_Boleto_Notas[[#This Row],[PAGO DIA]],"MMM"))</f>
        <v>FEV</v>
      </c>
    </row>
    <row r="1178" spans="1:20" x14ac:dyDescent="0.2">
      <c r="A1178" s="3">
        <v>44956</v>
      </c>
      <c r="B1178" s="1" t="s">
        <v>1529</v>
      </c>
      <c r="C1178" s="1" t="s">
        <v>2101</v>
      </c>
      <c r="D1178" s="1" t="s">
        <v>1531</v>
      </c>
      <c r="E1178" s="1" t="s">
        <v>94</v>
      </c>
      <c r="F1178" s="3">
        <v>44977</v>
      </c>
      <c r="G1178" s="1" t="s">
        <v>2733</v>
      </c>
      <c r="H1178" s="1">
        <v>1287</v>
      </c>
      <c r="I1178" s="4">
        <v>3800</v>
      </c>
      <c r="J1178" s="1" t="s">
        <v>224</v>
      </c>
      <c r="K1178" s="3">
        <v>44979</v>
      </c>
      <c r="L1178" s="1" t="s">
        <v>1338</v>
      </c>
      <c r="M1178" s="1" t="str">
        <f>TEXT(BRF_Boleto_Notas[[#This Row],[DATA ]],"AAAA")</f>
        <v>2023</v>
      </c>
      <c r="N1178" s="1" t="str">
        <f>UPPER(TEXT(BRF_Boleto_Notas[[#This Row],[DATA ]],"MMM"))</f>
        <v>JAN</v>
      </c>
      <c r="O1178" s="1" t="str">
        <f>TEXT(BRF_Boleto_Notas[[#This Row],[DATA VENCIMENTO]],"AAAA")</f>
        <v>2023</v>
      </c>
      <c r="P1178" s="1" t="str">
        <f>UPPER(TEXT(BRF_Boleto_Notas[[#This Row],[DATA VENCIMENTO]],"MMM"))</f>
        <v>FEV</v>
      </c>
      <c r="Q1178" s="1" t="str">
        <f>IFERROR(INDEX(BRF_TIPO_SERV[DESCRIÇAO],MATCH(BRF_Boleto_Notas[[#This Row],[CAT]],BRF_TIPO_SERV[TIPOS DE SERV.],0)),"")</f>
        <v>VIAGEM</v>
      </c>
      <c r="R1178" s="1">
        <f>IFERROR(INDEX(BRF_MÊS_NOTA[NUN_MÊS],MATCH(BRF_Boleto_Notas[[#This Row],[MÊS_VENC]],BRF_MÊS_NOTA[MÊS],0)),"")</f>
        <v>2</v>
      </c>
      <c r="S1178" s="1" t="str">
        <f>IF(BRF_Boleto_Notas[[#This Row],[PAGO DIA]]="","",TEXT(BRF_Boleto_Notas[[#This Row],[PAGO DIA]],"AAAA"))</f>
        <v>2023</v>
      </c>
      <c r="T1178" s="1" t="str">
        <f>UPPER(TEXT(BRF_Boleto_Notas[[#This Row],[PAGO DIA]],"MMM"))</f>
        <v>FEV</v>
      </c>
    </row>
    <row r="1179" spans="1:20" x14ac:dyDescent="0.2">
      <c r="A1179" s="3">
        <v>44956</v>
      </c>
      <c r="B1179" s="1" t="s">
        <v>2401</v>
      </c>
      <c r="C1179" s="1" t="s">
        <v>2713</v>
      </c>
      <c r="D1179" s="1" t="s">
        <v>1531</v>
      </c>
      <c r="E1179" s="1" t="s">
        <v>85</v>
      </c>
      <c r="F1179" s="3">
        <v>44977</v>
      </c>
      <c r="G1179" s="1" t="s">
        <v>2734</v>
      </c>
      <c r="H1179" s="1">
        <v>1288</v>
      </c>
      <c r="I1179" s="4">
        <v>4088</v>
      </c>
      <c r="J1179" s="1" t="s">
        <v>224</v>
      </c>
      <c r="K1179" s="3">
        <v>44979</v>
      </c>
      <c r="L1179" s="1" t="s">
        <v>1338</v>
      </c>
      <c r="M1179" s="1" t="str">
        <f>TEXT(BRF_Boleto_Notas[[#This Row],[DATA ]],"AAAA")</f>
        <v>2023</v>
      </c>
      <c r="N1179" s="1" t="str">
        <f>UPPER(TEXT(BRF_Boleto_Notas[[#This Row],[DATA ]],"MMM"))</f>
        <v>JAN</v>
      </c>
      <c r="O1179" s="1" t="str">
        <f>TEXT(BRF_Boleto_Notas[[#This Row],[DATA VENCIMENTO]],"AAAA")</f>
        <v>2023</v>
      </c>
      <c r="P1179" s="1" t="str">
        <f>UPPER(TEXT(BRF_Boleto_Notas[[#This Row],[DATA VENCIMENTO]],"MMM"))</f>
        <v>FEV</v>
      </c>
      <c r="Q1179" s="1" t="str">
        <f>IFERROR(INDEX(BRF_TIPO_SERV[DESCRIÇAO],MATCH(BRF_Boleto_Notas[[#This Row],[CAT]],BRF_TIPO_SERV[TIPOS DE SERV.],0)),"")</f>
        <v>ARMAZENAMENTO</v>
      </c>
      <c r="R1179" s="1">
        <f>IFERROR(INDEX(BRF_MÊS_NOTA[NUN_MÊS],MATCH(BRF_Boleto_Notas[[#This Row],[MÊS_VENC]],BRF_MÊS_NOTA[MÊS],0)),"")</f>
        <v>2</v>
      </c>
      <c r="S1179" s="1" t="str">
        <f>IF(BRF_Boleto_Notas[[#This Row],[PAGO DIA]]="","",TEXT(BRF_Boleto_Notas[[#This Row],[PAGO DIA]],"AAAA"))</f>
        <v>2023</v>
      </c>
      <c r="T1179" s="1" t="str">
        <f>UPPER(TEXT(BRF_Boleto_Notas[[#This Row],[PAGO DIA]],"MMM"))</f>
        <v>FEV</v>
      </c>
    </row>
    <row r="1180" spans="1:20" x14ac:dyDescent="0.2">
      <c r="A1180" s="3">
        <v>44957</v>
      </c>
      <c r="B1180" s="1" t="s">
        <v>1534</v>
      </c>
      <c r="C1180" s="1" t="s">
        <v>2735</v>
      </c>
      <c r="D1180" s="1" t="s">
        <v>1531</v>
      </c>
      <c r="E1180" s="1" t="s">
        <v>85</v>
      </c>
      <c r="F1180" s="3">
        <v>44977</v>
      </c>
      <c r="G1180" s="1" t="s">
        <v>2736</v>
      </c>
      <c r="H1180" s="1">
        <v>1289</v>
      </c>
      <c r="I1180" s="4">
        <v>800</v>
      </c>
      <c r="J1180" s="1" t="s">
        <v>224</v>
      </c>
      <c r="K1180" s="3">
        <v>44979</v>
      </c>
      <c r="L1180" s="1" t="s">
        <v>1338</v>
      </c>
      <c r="M1180" s="1" t="str">
        <f>TEXT(BRF_Boleto_Notas[[#This Row],[DATA ]],"AAAA")</f>
        <v>2023</v>
      </c>
      <c r="N1180" s="1" t="str">
        <f>UPPER(TEXT(BRF_Boleto_Notas[[#This Row],[DATA ]],"MMM"))</f>
        <v>JAN</v>
      </c>
      <c r="O1180" s="1" t="str">
        <f>TEXT(BRF_Boleto_Notas[[#This Row],[DATA VENCIMENTO]],"AAAA")</f>
        <v>2023</v>
      </c>
      <c r="P1180" s="1" t="str">
        <f>UPPER(TEXT(BRF_Boleto_Notas[[#This Row],[DATA VENCIMENTO]],"MMM"))</f>
        <v>FEV</v>
      </c>
      <c r="Q1180" s="1" t="str">
        <f>IFERROR(INDEX(BRF_TIPO_SERV[DESCRIÇAO],MATCH(BRF_Boleto_Notas[[#This Row],[CAT]],BRF_TIPO_SERV[TIPOS DE SERV.],0)),"")</f>
        <v>FRETE EXTRAS</v>
      </c>
      <c r="R1180" s="1">
        <f>IFERROR(INDEX(BRF_MÊS_NOTA[NUN_MÊS],MATCH(BRF_Boleto_Notas[[#This Row],[MÊS_VENC]],BRF_MÊS_NOTA[MÊS],0)),"")</f>
        <v>2</v>
      </c>
      <c r="S1180" s="1" t="str">
        <f>IF(BRF_Boleto_Notas[[#This Row],[PAGO DIA]]="","",TEXT(BRF_Boleto_Notas[[#This Row],[PAGO DIA]],"AAAA"))</f>
        <v>2023</v>
      </c>
      <c r="T1180" s="1" t="str">
        <f>UPPER(TEXT(BRF_Boleto_Notas[[#This Row],[PAGO DIA]],"MMM"))</f>
        <v>FEV</v>
      </c>
    </row>
    <row r="1181" spans="1:20" x14ac:dyDescent="0.2">
      <c r="A1181" s="3">
        <v>44957</v>
      </c>
      <c r="B1181" s="1" t="s">
        <v>2401</v>
      </c>
      <c r="C1181" s="1" t="s">
        <v>2713</v>
      </c>
      <c r="D1181" s="1" t="s">
        <v>1531</v>
      </c>
      <c r="E1181" s="1" t="s">
        <v>85</v>
      </c>
      <c r="F1181" s="3">
        <v>44977</v>
      </c>
      <c r="G1181" s="1" t="s">
        <v>2737</v>
      </c>
      <c r="H1181" s="1">
        <v>1290</v>
      </c>
      <c r="I1181" s="4">
        <v>2336</v>
      </c>
      <c r="J1181" s="1" t="s">
        <v>224</v>
      </c>
      <c r="K1181" s="3">
        <v>44979</v>
      </c>
      <c r="L1181" s="1" t="s">
        <v>1338</v>
      </c>
      <c r="M1181" s="1" t="str">
        <f>TEXT(BRF_Boleto_Notas[[#This Row],[DATA ]],"AAAA")</f>
        <v>2023</v>
      </c>
      <c r="N1181" s="1" t="str">
        <f>UPPER(TEXT(BRF_Boleto_Notas[[#This Row],[DATA ]],"MMM"))</f>
        <v>JAN</v>
      </c>
      <c r="O1181" s="1" t="str">
        <f>TEXT(BRF_Boleto_Notas[[#This Row],[DATA VENCIMENTO]],"AAAA")</f>
        <v>2023</v>
      </c>
      <c r="P1181" s="1" t="str">
        <f>UPPER(TEXT(BRF_Boleto_Notas[[#This Row],[DATA VENCIMENTO]],"MMM"))</f>
        <v>FEV</v>
      </c>
      <c r="Q1181" s="1" t="str">
        <f>IFERROR(INDEX(BRF_TIPO_SERV[DESCRIÇAO],MATCH(BRF_Boleto_Notas[[#This Row],[CAT]],BRF_TIPO_SERV[TIPOS DE SERV.],0)),"")</f>
        <v>ARMAZENAMENTO</v>
      </c>
      <c r="R1181" s="1">
        <f>IFERROR(INDEX(BRF_MÊS_NOTA[NUN_MÊS],MATCH(BRF_Boleto_Notas[[#This Row],[MÊS_VENC]],BRF_MÊS_NOTA[MÊS],0)),"")</f>
        <v>2</v>
      </c>
      <c r="S1181" s="1" t="str">
        <f>IF(BRF_Boleto_Notas[[#This Row],[PAGO DIA]]="","",TEXT(BRF_Boleto_Notas[[#This Row],[PAGO DIA]],"AAAA"))</f>
        <v>2023</v>
      </c>
      <c r="T1181" s="1" t="str">
        <f>UPPER(TEXT(BRF_Boleto_Notas[[#This Row],[PAGO DIA]],"MMM"))</f>
        <v>FEV</v>
      </c>
    </row>
    <row r="1182" spans="1:20" x14ac:dyDescent="0.2">
      <c r="A1182" s="3">
        <v>44958</v>
      </c>
      <c r="B1182" s="1" t="s">
        <v>1529</v>
      </c>
      <c r="C1182" s="1" t="s">
        <v>2738</v>
      </c>
      <c r="D1182" s="1" t="s">
        <v>1531</v>
      </c>
      <c r="E1182" s="1" t="s">
        <v>149</v>
      </c>
      <c r="F1182" s="3">
        <v>44978</v>
      </c>
      <c r="G1182" s="1" t="s">
        <v>2739</v>
      </c>
      <c r="H1182" s="1">
        <v>1291</v>
      </c>
      <c r="I1182" s="4">
        <v>9500</v>
      </c>
      <c r="J1182" s="1" t="s">
        <v>224</v>
      </c>
      <c r="K1182" s="3">
        <v>44979</v>
      </c>
      <c r="L1182" s="1" t="s">
        <v>1338</v>
      </c>
      <c r="M1182" s="1" t="str">
        <f>TEXT(BRF_Boleto_Notas[[#This Row],[DATA ]],"AAAA")</f>
        <v>2023</v>
      </c>
      <c r="N1182" s="1" t="str">
        <f>UPPER(TEXT(BRF_Boleto_Notas[[#This Row],[DATA ]],"MMM"))</f>
        <v>FEV</v>
      </c>
      <c r="O1182" s="1" t="str">
        <f>TEXT(BRF_Boleto_Notas[[#This Row],[DATA VENCIMENTO]],"AAAA")</f>
        <v>2023</v>
      </c>
      <c r="P1182" s="1" t="str">
        <f>UPPER(TEXT(BRF_Boleto_Notas[[#This Row],[DATA VENCIMENTO]],"MMM"))</f>
        <v>FEV</v>
      </c>
      <c r="Q1182" s="1" t="str">
        <f>IFERROR(INDEX(BRF_TIPO_SERV[DESCRIÇAO],MATCH(BRF_Boleto_Notas[[#This Row],[CAT]],BRF_TIPO_SERV[TIPOS DE SERV.],0)),"")</f>
        <v>VIAGEM</v>
      </c>
      <c r="R1182" s="1">
        <f>IFERROR(INDEX(BRF_MÊS_NOTA[NUN_MÊS],MATCH(BRF_Boleto_Notas[[#This Row],[MÊS_VENC]],BRF_MÊS_NOTA[MÊS],0)),"")</f>
        <v>2</v>
      </c>
      <c r="S1182" s="1" t="str">
        <f>IF(BRF_Boleto_Notas[[#This Row],[PAGO DIA]]="","",TEXT(BRF_Boleto_Notas[[#This Row],[PAGO DIA]],"AAAA"))</f>
        <v>2023</v>
      </c>
      <c r="T1182" s="1" t="str">
        <f>UPPER(TEXT(BRF_Boleto_Notas[[#This Row],[PAGO DIA]],"MMM"))</f>
        <v>FEV</v>
      </c>
    </row>
    <row r="1183" spans="1:20" x14ac:dyDescent="0.2">
      <c r="A1183" s="3">
        <v>44959</v>
      </c>
      <c r="B1183" s="1" t="s">
        <v>1534</v>
      </c>
      <c r="C1183" s="1" t="s">
        <v>2663</v>
      </c>
      <c r="D1183" s="1" t="s">
        <v>1531</v>
      </c>
      <c r="E1183" s="1" t="s">
        <v>85</v>
      </c>
      <c r="F1183" s="3">
        <v>44979</v>
      </c>
      <c r="G1183" s="1" t="s">
        <v>2740</v>
      </c>
      <c r="H1183" s="1">
        <v>1293</v>
      </c>
      <c r="I1183" s="4">
        <v>800</v>
      </c>
      <c r="J1183" s="1" t="s">
        <v>224</v>
      </c>
      <c r="K1183" s="3">
        <v>44979</v>
      </c>
      <c r="L1183" s="1" t="s">
        <v>1338</v>
      </c>
      <c r="M1183" s="1" t="str">
        <f>TEXT(BRF_Boleto_Notas[[#This Row],[DATA ]],"AAAA")</f>
        <v>2023</v>
      </c>
      <c r="N1183" s="1" t="str">
        <f>UPPER(TEXT(BRF_Boleto_Notas[[#This Row],[DATA ]],"MMM"))</f>
        <v>FEV</v>
      </c>
      <c r="O1183" s="1" t="str">
        <f>TEXT(BRF_Boleto_Notas[[#This Row],[DATA VENCIMENTO]],"AAAA")</f>
        <v>2023</v>
      </c>
      <c r="P1183" s="1" t="str">
        <f>UPPER(TEXT(BRF_Boleto_Notas[[#This Row],[DATA VENCIMENTO]],"MMM"))</f>
        <v>FEV</v>
      </c>
      <c r="Q1183" s="1" t="str">
        <f>IFERROR(INDEX(BRF_TIPO_SERV[DESCRIÇAO],MATCH(BRF_Boleto_Notas[[#This Row],[CAT]],BRF_TIPO_SERV[TIPOS DE SERV.],0)),"")</f>
        <v>FRETE EXTRAS</v>
      </c>
      <c r="R1183" s="1">
        <f>IFERROR(INDEX(BRF_MÊS_NOTA[NUN_MÊS],MATCH(BRF_Boleto_Notas[[#This Row],[MÊS_VENC]],BRF_MÊS_NOTA[MÊS],0)),"")</f>
        <v>2</v>
      </c>
      <c r="S1183" s="1" t="str">
        <f>IF(BRF_Boleto_Notas[[#This Row],[PAGO DIA]]="","",TEXT(BRF_Boleto_Notas[[#This Row],[PAGO DIA]],"AAAA"))</f>
        <v>2023</v>
      </c>
      <c r="T1183" s="1" t="str">
        <f>UPPER(TEXT(BRF_Boleto_Notas[[#This Row],[PAGO DIA]],"MMM"))</f>
        <v>FEV</v>
      </c>
    </row>
    <row r="1184" spans="1:20" x14ac:dyDescent="0.2">
      <c r="A1184" s="3">
        <v>44959</v>
      </c>
      <c r="B1184" s="1" t="s">
        <v>1534</v>
      </c>
      <c r="C1184" s="1" t="s">
        <v>2741</v>
      </c>
      <c r="D1184" s="1" t="s">
        <v>1531</v>
      </c>
      <c r="E1184" s="1" t="s">
        <v>85</v>
      </c>
      <c r="F1184" s="3">
        <v>44979</v>
      </c>
      <c r="G1184" s="1" t="s">
        <v>2742</v>
      </c>
      <c r="H1184" s="1">
        <v>1296</v>
      </c>
      <c r="I1184" s="4">
        <v>800</v>
      </c>
      <c r="J1184" s="1" t="s">
        <v>224</v>
      </c>
      <c r="K1184" s="3">
        <v>44979</v>
      </c>
      <c r="L1184" s="1" t="s">
        <v>1338</v>
      </c>
      <c r="M1184" s="1" t="str">
        <f>TEXT(BRF_Boleto_Notas[[#This Row],[DATA ]],"AAAA")</f>
        <v>2023</v>
      </c>
      <c r="N1184" s="1" t="str">
        <f>UPPER(TEXT(BRF_Boleto_Notas[[#This Row],[DATA ]],"MMM"))</f>
        <v>FEV</v>
      </c>
      <c r="O1184" s="1" t="str">
        <f>TEXT(BRF_Boleto_Notas[[#This Row],[DATA VENCIMENTO]],"AAAA")</f>
        <v>2023</v>
      </c>
      <c r="P1184" s="1" t="str">
        <f>UPPER(TEXT(BRF_Boleto_Notas[[#This Row],[DATA VENCIMENTO]],"MMM"))</f>
        <v>FEV</v>
      </c>
      <c r="Q1184" s="1" t="str">
        <f>IFERROR(INDEX(BRF_TIPO_SERV[DESCRIÇAO],MATCH(BRF_Boleto_Notas[[#This Row],[CAT]],BRF_TIPO_SERV[TIPOS DE SERV.],0)),"")</f>
        <v>FRETE EXTRAS</v>
      </c>
      <c r="R1184" s="1">
        <f>IFERROR(INDEX(BRF_MÊS_NOTA[NUN_MÊS],MATCH(BRF_Boleto_Notas[[#This Row],[MÊS_VENC]],BRF_MÊS_NOTA[MÊS],0)),"")</f>
        <v>2</v>
      </c>
      <c r="S1184" s="1" t="str">
        <f>IF(BRF_Boleto_Notas[[#This Row],[PAGO DIA]]="","",TEXT(BRF_Boleto_Notas[[#This Row],[PAGO DIA]],"AAAA"))</f>
        <v>2023</v>
      </c>
      <c r="T1184" s="1" t="str">
        <f>UPPER(TEXT(BRF_Boleto_Notas[[#This Row],[PAGO DIA]],"MMM"))</f>
        <v>FEV</v>
      </c>
    </row>
    <row r="1185" spans="1:20" x14ac:dyDescent="0.2">
      <c r="A1185" s="3">
        <v>44959</v>
      </c>
      <c r="B1185" s="1" t="s">
        <v>1534</v>
      </c>
      <c r="C1185" s="1" t="s">
        <v>1680</v>
      </c>
      <c r="D1185" s="1" t="s">
        <v>1531</v>
      </c>
      <c r="E1185" s="1" t="s">
        <v>85</v>
      </c>
      <c r="F1185" s="3">
        <v>44979</v>
      </c>
      <c r="G1185" s="1" t="s">
        <v>2743</v>
      </c>
      <c r="H1185" s="1">
        <v>1297</v>
      </c>
      <c r="I1185" s="4">
        <v>1100</v>
      </c>
      <c r="J1185" s="1" t="s">
        <v>224</v>
      </c>
      <c r="K1185" s="3">
        <v>44979</v>
      </c>
      <c r="L1185" s="1" t="s">
        <v>1338</v>
      </c>
      <c r="M1185" s="1" t="str">
        <f>TEXT(BRF_Boleto_Notas[[#This Row],[DATA ]],"AAAA")</f>
        <v>2023</v>
      </c>
      <c r="N1185" s="1" t="str">
        <f>UPPER(TEXT(BRF_Boleto_Notas[[#This Row],[DATA ]],"MMM"))</f>
        <v>FEV</v>
      </c>
      <c r="O1185" s="1" t="str">
        <f>TEXT(BRF_Boleto_Notas[[#This Row],[DATA VENCIMENTO]],"AAAA")</f>
        <v>2023</v>
      </c>
      <c r="P1185" s="1" t="str">
        <f>UPPER(TEXT(BRF_Boleto_Notas[[#This Row],[DATA VENCIMENTO]],"MMM"))</f>
        <v>FEV</v>
      </c>
      <c r="Q1185" s="1" t="str">
        <f>IFERROR(INDEX(BRF_TIPO_SERV[DESCRIÇAO],MATCH(BRF_Boleto_Notas[[#This Row],[CAT]],BRF_TIPO_SERV[TIPOS DE SERV.],0)),"")</f>
        <v>FRETE EXTRAS</v>
      </c>
      <c r="R1185" s="1">
        <f>IFERROR(INDEX(BRF_MÊS_NOTA[NUN_MÊS],MATCH(BRF_Boleto_Notas[[#This Row],[MÊS_VENC]],BRF_MÊS_NOTA[MÊS],0)),"")</f>
        <v>2</v>
      </c>
      <c r="S1185" s="1" t="str">
        <f>IF(BRF_Boleto_Notas[[#This Row],[PAGO DIA]]="","",TEXT(BRF_Boleto_Notas[[#This Row],[PAGO DIA]],"AAAA"))</f>
        <v>2023</v>
      </c>
      <c r="T1185" s="1" t="str">
        <f>UPPER(TEXT(BRF_Boleto_Notas[[#This Row],[PAGO DIA]],"MMM"))</f>
        <v>FEV</v>
      </c>
    </row>
    <row r="1186" spans="1:20" x14ac:dyDescent="0.2">
      <c r="A1186" s="3">
        <v>44959</v>
      </c>
      <c r="B1186" s="1" t="s">
        <v>2401</v>
      </c>
      <c r="C1186" s="1" t="s">
        <v>2713</v>
      </c>
      <c r="D1186" s="1" t="s">
        <v>1531</v>
      </c>
      <c r="E1186" s="1" t="s">
        <v>85</v>
      </c>
      <c r="F1186" s="3">
        <v>44979</v>
      </c>
      <c r="G1186" s="1" t="s">
        <v>2744</v>
      </c>
      <c r="H1186" s="1">
        <v>1298</v>
      </c>
      <c r="I1186" s="4">
        <v>636</v>
      </c>
      <c r="J1186" s="1" t="s">
        <v>224</v>
      </c>
      <c r="K1186" s="3">
        <v>44979</v>
      </c>
      <c r="L1186" s="1" t="s">
        <v>1338</v>
      </c>
      <c r="M1186" s="1" t="str">
        <f>TEXT(BRF_Boleto_Notas[[#This Row],[DATA ]],"AAAA")</f>
        <v>2023</v>
      </c>
      <c r="N1186" s="1" t="str">
        <f>UPPER(TEXT(BRF_Boleto_Notas[[#This Row],[DATA ]],"MMM"))</f>
        <v>FEV</v>
      </c>
      <c r="O1186" s="1" t="str">
        <f>TEXT(BRF_Boleto_Notas[[#This Row],[DATA VENCIMENTO]],"AAAA")</f>
        <v>2023</v>
      </c>
      <c r="P1186" s="1" t="str">
        <f>UPPER(TEXT(BRF_Boleto_Notas[[#This Row],[DATA VENCIMENTO]],"MMM"))</f>
        <v>FEV</v>
      </c>
      <c r="Q1186" s="1" t="str">
        <f>IFERROR(INDEX(BRF_TIPO_SERV[DESCRIÇAO],MATCH(BRF_Boleto_Notas[[#This Row],[CAT]],BRF_TIPO_SERV[TIPOS DE SERV.],0)),"")</f>
        <v>ARMAZENAMENTO</v>
      </c>
      <c r="R1186" s="1">
        <f>IFERROR(INDEX(BRF_MÊS_NOTA[NUN_MÊS],MATCH(BRF_Boleto_Notas[[#This Row],[MÊS_VENC]],BRF_MÊS_NOTA[MÊS],0)),"")</f>
        <v>2</v>
      </c>
      <c r="S1186" s="1" t="str">
        <f>IF(BRF_Boleto_Notas[[#This Row],[PAGO DIA]]="","",TEXT(BRF_Boleto_Notas[[#This Row],[PAGO DIA]],"AAAA"))</f>
        <v>2023</v>
      </c>
      <c r="T1186" s="1" t="str">
        <f>UPPER(TEXT(BRF_Boleto_Notas[[#This Row],[PAGO DIA]],"MMM"))</f>
        <v>FEV</v>
      </c>
    </row>
    <row r="1187" spans="1:20" x14ac:dyDescent="0.2">
      <c r="A1187" s="3">
        <v>44959</v>
      </c>
      <c r="B1187" s="1" t="s">
        <v>1534</v>
      </c>
      <c r="C1187" s="1" t="s">
        <v>2745</v>
      </c>
      <c r="D1187" s="1" t="s">
        <v>1531</v>
      </c>
      <c r="E1187" s="1" t="s">
        <v>94</v>
      </c>
      <c r="F1187" s="3">
        <v>44979</v>
      </c>
      <c r="G1187" s="1" t="s">
        <v>2746</v>
      </c>
      <c r="H1187" s="1">
        <v>1300</v>
      </c>
      <c r="I1187" s="4">
        <v>500</v>
      </c>
      <c r="J1187" s="1" t="s">
        <v>224</v>
      </c>
      <c r="K1187" s="3">
        <v>45019</v>
      </c>
      <c r="L1187" s="1" t="s">
        <v>1338</v>
      </c>
      <c r="M1187" s="1" t="str">
        <f>TEXT(BRF_Boleto_Notas[[#This Row],[DATA ]],"AAAA")</f>
        <v>2023</v>
      </c>
      <c r="N1187" s="1" t="str">
        <f>UPPER(TEXT(BRF_Boleto_Notas[[#This Row],[DATA ]],"MMM"))</f>
        <v>FEV</v>
      </c>
      <c r="O1187" s="1" t="str">
        <f>TEXT(BRF_Boleto_Notas[[#This Row],[DATA VENCIMENTO]],"AAAA")</f>
        <v>2023</v>
      </c>
      <c r="P1187" s="1" t="str">
        <f>UPPER(TEXT(BRF_Boleto_Notas[[#This Row],[DATA VENCIMENTO]],"MMM"))</f>
        <v>FEV</v>
      </c>
      <c r="Q1187" s="1" t="str">
        <f>IFERROR(INDEX(BRF_TIPO_SERV[DESCRIÇAO],MATCH(BRF_Boleto_Notas[[#This Row],[CAT]],BRF_TIPO_SERV[TIPOS DE SERV.],0)),"")</f>
        <v>FRETE EXTRAS</v>
      </c>
      <c r="R1187" s="1">
        <f>IFERROR(INDEX(BRF_MÊS_NOTA[NUN_MÊS],MATCH(BRF_Boleto_Notas[[#This Row],[MÊS_VENC]],BRF_MÊS_NOTA[MÊS],0)),"")</f>
        <v>2</v>
      </c>
      <c r="S1187" s="1" t="str">
        <f>IF(BRF_Boleto_Notas[[#This Row],[PAGO DIA]]="","",TEXT(BRF_Boleto_Notas[[#This Row],[PAGO DIA]],"AAAA"))</f>
        <v>2023</v>
      </c>
      <c r="T1187" s="1" t="str">
        <f>UPPER(TEXT(BRF_Boleto_Notas[[#This Row],[PAGO DIA]],"MMM"))</f>
        <v>ABR</v>
      </c>
    </row>
    <row r="1188" spans="1:20" x14ac:dyDescent="0.2">
      <c r="A1188" s="3">
        <v>44959</v>
      </c>
      <c r="B1188" s="1" t="s">
        <v>2401</v>
      </c>
      <c r="C1188" s="1" t="s">
        <v>2747</v>
      </c>
      <c r="D1188" s="1" t="s">
        <v>1531</v>
      </c>
      <c r="E1188" s="1" t="s">
        <v>85</v>
      </c>
      <c r="F1188" s="3">
        <v>44980</v>
      </c>
      <c r="G1188" s="1" t="s">
        <v>2748</v>
      </c>
      <c r="H1188" s="1">
        <v>1302</v>
      </c>
      <c r="I1188" s="4">
        <v>700</v>
      </c>
      <c r="J1188" s="1" t="s">
        <v>224</v>
      </c>
      <c r="K1188" s="3">
        <v>44987</v>
      </c>
      <c r="L1188" s="1" t="s">
        <v>1338</v>
      </c>
      <c r="M1188" s="1" t="str">
        <f>TEXT(BRF_Boleto_Notas[[#This Row],[DATA ]],"AAAA")</f>
        <v>2023</v>
      </c>
      <c r="N1188" s="1" t="str">
        <f>UPPER(TEXT(BRF_Boleto_Notas[[#This Row],[DATA ]],"MMM"))</f>
        <v>FEV</v>
      </c>
      <c r="O1188" s="1" t="str">
        <f>TEXT(BRF_Boleto_Notas[[#This Row],[DATA VENCIMENTO]],"AAAA")</f>
        <v>2023</v>
      </c>
      <c r="P1188" s="1" t="str">
        <f>UPPER(TEXT(BRF_Boleto_Notas[[#This Row],[DATA VENCIMENTO]],"MMM"))</f>
        <v>FEV</v>
      </c>
      <c r="Q1188" s="1" t="str">
        <f>IFERROR(INDEX(BRF_TIPO_SERV[DESCRIÇAO],MATCH(BRF_Boleto_Notas[[#This Row],[CAT]],BRF_TIPO_SERV[TIPOS DE SERV.],0)),"")</f>
        <v>ARMAZENAMENTO</v>
      </c>
      <c r="R1188" s="1">
        <f>IFERROR(INDEX(BRF_MÊS_NOTA[NUN_MÊS],MATCH(BRF_Boleto_Notas[[#This Row],[MÊS_VENC]],BRF_MÊS_NOTA[MÊS],0)),"")</f>
        <v>2</v>
      </c>
      <c r="S1188" s="1" t="str">
        <f>IF(BRF_Boleto_Notas[[#This Row],[PAGO DIA]]="","",TEXT(BRF_Boleto_Notas[[#This Row],[PAGO DIA]],"AAAA"))</f>
        <v>2023</v>
      </c>
      <c r="T1188" s="1" t="str">
        <f>UPPER(TEXT(BRF_Boleto_Notas[[#This Row],[PAGO DIA]],"MMM"))</f>
        <v>MAR</v>
      </c>
    </row>
    <row r="1189" spans="1:20" x14ac:dyDescent="0.2">
      <c r="A1189" s="3">
        <v>44960</v>
      </c>
      <c r="B1189" s="1" t="s">
        <v>1534</v>
      </c>
      <c r="C1189" s="1" t="s">
        <v>2663</v>
      </c>
      <c r="D1189" s="1" t="s">
        <v>1531</v>
      </c>
      <c r="E1189" s="1" t="s">
        <v>85</v>
      </c>
      <c r="F1189" s="3">
        <v>44980</v>
      </c>
      <c r="G1189" s="1" t="s">
        <v>2749</v>
      </c>
      <c r="H1189" s="1">
        <v>1303</v>
      </c>
      <c r="I1189" s="4">
        <v>800</v>
      </c>
      <c r="J1189" s="1" t="s">
        <v>224</v>
      </c>
      <c r="K1189" s="3">
        <v>44987</v>
      </c>
      <c r="L1189" s="1" t="s">
        <v>1338</v>
      </c>
      <c r="M1189" s="1" t="str">
        <f>TEXT(BRF_Boleto_Notas[[#This Row],[DATA ]],"AAAA")</f>
        <v>2023</v>
      </c>
      <c r="N1189" s="1" t="str">
        <f>UPPER(TEXT(BRF_Boleto_Notas[[#This Row],[DATA ]],"MMM"))</f>
        <v>FEV</v>
      </c>
      <c r="O1189" s="1" t="str">
        <f>TEXT(BRF_Boleto_Notas[[#This Row],[DATA VENCIMENTO]],"AAAA")</f>
        <v>2023</v>
      </c>
      <c r="P1189" s="1" t="str">
        <f>UPPER(TEXT(BRF_Boleto_Notas[[#This Row],[DATA VENCIMENTO]],"MMM"))</f>
        <v>FEV</v>
      </c>
      <c r="Q1189" s="1" t="str">
        <f>IFERROR(INDEX(BRF_TIPO_SERV[DESCRIÇAO],MATCH(BRF_Boleto_Notas[[#This Row],[CAT]],BRF_TIPO_SERV[TIPOS DE SERV.],0)),"")</f>
        <v>FRETE EXTRAS</v>
      </c>
      <c r="R1189" s="1">
        <f>IFERROR(INDEX(BRF_MÊS_NOTA[NUN_MÊS],MATCH(BRF_Boleto_Notas[[#This Row],[MÊS_VENC]],BRF_MÊS_NOTA[MÊS],0)),"")</f>
        <v>2</v>
      </c>
      <c r="S1189" s="1" t="str">
        <f>IF(BRF_Boleto_Notas[[#This Row],[PAGO DIA]]="","",TEXT(BRF_Boleto_Notas[[#This Row],[PAGO DIA]],"AAAA"))</f>
        <v>2023</v>
      </c>
      <c r="T1189" s="1" t="str">
        <f>UPPER(TEXT(BRF_Boleto_Notas[[#This Row],[PAGO DIA]],"MMM"))</f>
        <v>MAR</v>
      </c>
    </row>
    <row r="1190" spans="1:20" x14ac:dyDescent="0.2">
      <c r="A1190" s="3">
        <v>44960</v>
      </c>
      <c r="B1190" s="1" t="s">
        <v>1534</v>
      </c>
      <c r="C1190" s="1" t="s">
        <v>2750</v>
      </c>
      <c r="D1190" s="1" t="s">
        <v>1531</v>
      </c>
      <c r="E1190" s="1" t="s">
        <v>85</v>
      </c>
      <c r="F1190" s="3">
        <v>44980</v>
      </c>
      <c r="G1190" s="1" t="s">
        <v>2751</v>
      </c>
      <c r="H1190" s="1">
        <v>1304</v>
      </c>
      <c r="I1190" s="4">
        <v>600</v>
      </c>
      <c r="J1190" s="1" t="s">
        <v>224</v>
      </c>
      <c r="K1190" s="3">
        <v>44986</v>
      </c>
      <c r="L1190" s="1" t="s">
        <v>1338</v>
      </c>
      <c r="M1190" s="1" t="str">
        <f>TEXT(BRF_Boleto_Notas[[#This Row],[DATA ]],"AAAA")</f>
        <v>2023</v>
      </c>
      <c r="N1190" s="1" t="str">
        <f>UPPER(TEXT(BRF_Boleto_Notas[[#This Row],[DATA ]],"MMM"))</f>
        <v>FEV</v>
      </c>
      <c r="O1190" s="1" t="str">
        <f>TEXT(BRF_Boleto_Notas[[#This Row],[DATA VENCIMENTO]],"AAAA")</f>
        <v>2023</v>
      </c>
      <c r="P1190" s="1" t="str">
        <f>UPPER(TEXT(BRF_Boleto_Notas[[#This Row],[DATA VENCIMENTO]],"MMM"))</f>
        <v>FEV</v>
      </c>
      <c r="Q1190" s="1" t="str">
        <f>IFERROR(INDEX(BRF_TIPO_SERV[DESCRIÇAO],MATCH(BRF_Boleto_Notas[[#This Row],[CAT]],BRF_TIPO_SERV[TIPOS DE SERV.],0)),"")</f>
        <v>FRETE EXTRAS</v>
      </c>
      <c r="R1190" s="1">
        <f>IFERROR(INDEX(BRF_MÊS_NOTA[NUN_MÊS],MATCH(BRF_Boleto_Notas[[#This Row],[MÊS_VENC]],BRF_MÊS_NOTA[MÊS],0)),"")</f>
        <v>2</v>
      </c>
      <c r="S1190" s="1" t="str">
        <f>IF(BRF_Boleto_Notas[[#This Row],[PAGO DIA]]="","",TEXT(BRF_Boleto_Notas[[#This Row],[PAGO DIA]],"AAAA"))</f>
        <v>2023</v>
      </c>
      <c r="T1190" s="1" t="str">
        <f>UPPER(TEXT(BRF_Boleto_Notas[[#This Row],[PAGO DIA]],"MMM"))</f>
        <v>MAR</v>
      </c>
    </row>
    <row r="1191" spans="1:20" x14ac:dyDescent="0.2">
      <c r="A1191" s="3">
        <v>44981</v>
      </c>
      <c r="B1191" s="1" t="s">
        <v>2725</v>
      </c>
      <c r="C1191" s="1" t="s">
        <v>2726</v>
      </c>
      <c r="D1191" s="1" t="s">
        <v>2727</v>
      </c>
      <c r="E1191" s="1" t="s">
        <v>460</v>
      </c>
      <c r="F1191" s="3">
        <v>44981</v>
      </c>
      <c r="G1191" s="1" t="s">
        <v>1585</v>
      </c>
      <c r="H1191" s="1">
        <v>1370</v>
      </c>
      <c r="I1191" s="4">
        <v>2600</v>
      </c>
      <c r="J1191" s="1" t="s">
        <v>224</v>
      </c>
      <c r="K1191" s="3">
        <v>44981</v>
      </c>
      <c r="L1191" s="1" t="s">
        <v>1338</v>
      </c>
      <c r="M1191" s="1" t="str">
        <f>TEXT(BRF_Boleto_Notas[[#This Row],[DATA ]],"AAAA")</f>
        <v>2023</v>
      </c>
      <c r="N1191" s="1" t="str">
        <f>UPPER(TEXT(BRF_Boleto_Notas[[#This Row],[DATA ]],"MMM"))</f>
        <v>FEV</v>
      </c>
      <c r="O1191" s="1" t="str">
        <f>TEXT(BRF_Boleto_Notas[[#This Row],[DATA VENCIMENTO]],"AAAA")</f>
        <v>2023</v>
      </c>
      <c r="P1191" s="1" t="str">
        <f>UPPER(TEXT(BRF_Boleto_Notas[[#This Row],[DATA VENCIMENTO]],"MMM"))</f>
        <v>FEV</v>
      </c>
      <c r="Q1191" s="1" t="str">
        <f>IFERROR(INDEX(BRF_TIPO_SERV[DESCRIÇAO],MATCH(BRF_Boleto_Notas[[#This Row],[CAT]],BRF_TIPO_SERV[TIPOS DE SERV.],0)),"")</f>
        <v>VIAGEM</v>
      </c>
      <c r="R1191" s="1">
        <f>IFERROR(INDEX(BRF_MÊS_NOTA[NUN_MÊS],MATCH(BRF_Boleto_Notas[[#This Row],[MÊS_VENC]],BRF_MÊS_NOTA[MÊS],0)),"")</f>
        <v>2</v>
      </c>
      <c r="S1191" s="1" t="str">
        <f>IF(BRF_Boleto_Notas[[#This Row],[PAGO DIA]]="","",TEXT(BRF_Boleto_Notas[[#This Row],[PAGO DIA]],"AAAA"))</f>
        <v>2023</v>
      </c>
      <c r="T1191" s="1" t="str">
        <f>UPPER(TEXT(BRF_Boleto_Notas[[#This Row],[PAGO DIA]],"MMM"))</f>
        <v>FEV</v>
      </c>
    </row>
    <row r="1192" spans="1:20" x14ac:dyDescent="0.2">
      <c r="A1192" s="3">
        <v>44961</v>
      </c>
      <c r="B1192" s="1" t="s">
        <v>1529</v>
      </c>
      <c r="C1192" s="1" t="s">
        <v>1971</v>
      </c>
      <c r="D1192" s="1" t="s">
        <v>1531</v>
      </c>
      <c r="E1192" s="1" t="s">
        <v>94</v>
      </c>
      <c r="F1192" s="3">
        <v>44984</v>
      </c>
      <c r="G1192" s="1" t="s">
        <v>2752</v>
      </c>
      <c r="H1192" s="1">
        <v>1305</v>
      </c>
      <c r="I1192" s="4">
        <v>5000</v>
      </c>
      <c r="J1192" s="1" t="s">
        <v>224</v>
      </c>
      <c r="K1192" s="3">
        <v>44984</v>
      </c>
      <c r="L1192" s="1" t="s">
        <v>1338</v>
      </c>
      <c r="M1192" s="1" t="str">
        <f>TEXT(BRF_Boleto_Notas[[#This Row],[DATA ]],"AAAA")</f>
        <v>2023</v>
      </c>
      <c r="N1192" s="1" t="str">
        <f>UPPER(TEXT(BRF_Boleto_Notas[[#This Row],[DATA ]],"MMM"))</f>
        <v>FEV</v>
      </c>
      <c r="O1192" s="1" t="str">
        <f>TEXT(BRF_Boleto_Notas[[#This Row],[DATA VENCIMENTO]],"AAAA")</f>
        <v>2023</v>
      </c>
      <c r="P1192" s="1" t="str">
        <f>UPPER(TEXT(BRF_Boleto_Notas[[#This Row],[DATA VENCIMENTO]],"MMM"))</f>
        <v>FEV</v>
      </c>
      <c r="Q1192" s="1" t="str">
        <f>IFERROR(INDEX(BRF_TIPO_SERV[DESCRIÇAO],MATCH(BRF_Boleto_Notas[[#This Row],[CAT]],BRF_TIPO_SERV[TIPOS DE SERV.],0)),"")</f>
        <v>VIAGEM</v>
      </c>
      <c r="R1192" s="1">
        <f>IFERROR(INDEX(BRF_MÊS_NOTA[NUN_MÊS],MATCH(BRF_Boleto_Notas[[#This Row],[MÊS_VENC]],BRF_MÊS_NOTA[MÊS],0)),"")</f>
        <v>2</v>
      </c>
      <c r="S1192" s="1" t="str">
        <f>IF(BRF_Boleto_Notas[[#This Row],[PAGO DIA]]="","",TEXT(BRF_Boleto_Notas[[#This Row],[PAGO DIA]],"AAAA"))</f>
        <v>2023</v>
      </c>
      <c r="T1192" s="1" t="str">
        <f>UPPER(TEXT(BRF_Boleto_Notas[[#This Row],[PAGO DIA]],"MMM"))</f>
        <v>FEV</v>
      </c>
    </row>
    <row r="1193" spans="1:20" x14ac:dyDescent="0.2">
      <c r="A1193" s="3">
        <v>44963</v>
      </c>
      <c r="B1193" s="1" t="s">
        <v>2401</v>
      </c>
      <c r="C1193" s="1" t="s">
        <v>2713</v>
      </c>
      <c r="D1193" s="1" t="s">
        <v>1531</v>
      </c>
      <c r="E1193" s="1" t="s">
        <v>85</v>
      </c>
      <c r="F1193" s="3">
        <v>44984</v>
      </c>
      <c r="G1193" s="1" t="s">
        <v>2753</v>
      </c>
      <c r="H1193" s="1">
        <v>1306</v>
      </c>
      <c r="I1193" s="4">
        <v>2336</v>
      </c>
      <c r="J1193" s="1" t="s">
        <v>224</v>
      </c>
      <c r="K1193" s="3">
        <v>44984</v>
      </c>
      <c r="L1193" s="1" t="s">
        <v>1338</v>
      </c>
      <c r="M1193" s="1" t="str">
        <f>TEXT(BRF_Boleto_Notas[[#This Row],[DATA ]],"AAAA")</f>
        <v>2023</v>
      </c>
      <c r="N1193" s="1" t="str">
        <f>UPPER(TEXT(BRF_Boleto_Notas[[#This Row],[DATA ]],"MMM"))</f>
        <v>FEV</v>
      </c>
      <c r="O1193" s="1" t="str">
        <f>TEXT(BRF_Boleto_Notas[[#This Row],[DATA VENCIMENTO]],"AAAA")</f>
        <v>2023</v>
      </c>
      <c r="P1193" s="1" t="str">
        <f>UPPER(TEXT(BRF_Boleto_Notas[[#This Row],[DATA VENCIMENTO]],"MMM"))</f>
        <v>FEV</v>
      </c>
      <c r="Q1193" s="1" t="str">
        <f>IFERROR(INDEX(BRF_TIPO_SERV[DESCRIÇAO],MATCH(BRF_Boleto_Notas[[#This Row],[CAT]],BRF_TIPO_SERV[TIPOS DE SERV.],0)),"")</f>
        <v>ARMAZENAMENTO</v>
      </c>
      <c r="R1193" s="1">
        <f>IFERROR(INDEX(BRF_MÊS_NOTA[NUN_MÊS],MATCH(BRF_Boleto_Notas[[#This Row],[MÊS_VENC]],BRF_MÊS_NOTA[MÊS],0)),"")</f>
        <v>2</v>
      </c>
      <c r="S1193" s="1" t="str">
        <f>IF(BRF_Boleto_Notas[[#This Row],[PAGO DIA]]="","",TEXT(BRF_Boleto_Notas[[#This Row],[PAGO DIA]],"AAAA"))</f>
        <v>2023</v>
      </c>
      <c r="T1193" s="1" t="str">
        <f>UPPER(TEXT(BRF_Boleto_Notas[[#This Row],[PAGO DIA]],"MMM"))</f>
        <v>FEV</v>
      </c>
    </row>
    <row r="1194" spans="1:20" x14ac:dyDescent="0.2">
      <c r="A1194" s="3">
        <v>44963</v>
      </c>
      <c r="B1194" s="1" t="s">
        <v>1529</v>
      </c>
      <c r="C1194" s="1" t="s">
        <v>2929</v>
      </c>
      <c r="D1194" s="1" t="s">
        <v>1531</v>
      </c>
      <c r="E1194" s="1" t="s">
        <v>114</v>
      </c>
      <c r="F1194" s="3">
        <v>44984</v>
      </c>
      <c r="G1194" s="1" t="s">
        <v>2754</v>
      </c>
      <c r="H1194" s="1">
        <v>1307</v>
      </c>
      <c r="I1194" s="4">
        <v>6271</v>
      </c>
      <c r="J1194" s="1" t="s">
        <v>224</v>
      </c>
      <c r="K1194" s="3">
        <v>44984</v>
      </c>
      <c r="L1194" s="1" t="s">
        <v>1338</v>
      </c>
      <c r="M1194" s="1" t="str">
        <f>TEXT(BRF_Boleto_Notas[[#This Row],[DATA ]],"AAAA")</f>
        <v>2023</v>
      </c>
      <c r="N1194" s="1" t="str">
        <f>UPPER(TEXT(BRF_Boleto_Notas[[#This Row],[DATA ]],"MMM"))</f>
        <v>FEV</v>
      </c>
      <c r="O1194" s="1" t="str">
        <f>TEXT(BRF_Boleto_Notas[[#This Row],[DATA VENCIMENTO]],"AAAA")</f>
        <v>2023</v>
      </c>
      <c r="P1194" s="1" t="str">
        <f>UPPER(TEXT(BRF_Boleto_Notas[[#This Row],[DATA VENCIMENTO]],"MMM"))</f>
        <v>FEV</v>
      </c>
      <c r="Q1194" s="1" t="str">
        <f>IFERROR(INDEX(BRF_TIPO_SERV[DESCRIÇAO],MATCH(BRF_Boleto_Notas[[#This Row],[CAT]],BRF_TIPO_SERV[TIPOS DE SERV.],0)),"")</f>
        <v>VIAGEM</v>
      </c>
      <c r="R1194" s="1">
        <f>IFERROR(INDEX(BRF_MÊS_NOTA[NUN_MÊS],MATCH(BRF_Boleto_Notas[[#This Row],[MÊS_VENC]],BRF_MÊS_NOTA[MÊS],0)),"")</f>
        <v>2</v>
      </c>
      <c r="S1194" s="1" t="str">
        <f>IF(BRF_Boleto_Notas[[#This Row],[PAGO DIA]]="","",TEXT(BRF_Boleto_Notas[[#This Row],[PAGO DIA]],"AAAA"))</f>
        <v>2023</v>
      </c>
      <c r="T1194" s="1" t="str">
        <f>UPPER(TEXT(BRF_Boleto_Notas[[#This Row],[PAGO DIA]],"MMM"))</f>
        <v>FEV</v>
      </c>
    </row>
    <row r="1195" spans="1:20" x14ac:dyDescent="0.2">
      <c r="A1195" s="3">
        <v>44963</v>
      </c>
      <c r="B1195" s="1" t="s">
        <v>1529</v>
      </c>
      <c r="C1195" s="1" t="s">
        <v>2755</v>
      </c>
      <c r="D1195" s="1" t="s">
        <v>1531</v>
      </c>
      <c r="E1195" s="1" t="s">
        <v>94</v>
      </c>
      <c r="F1195" s="3">
        <v>44984</v>
      </c>
      <c r="G1195" s="1" t="s">
        <v>2756</v>
      </c>
      <c r="H1195" s="1">
        <v>1308</v>
      </c>
      <c r="I1195" s="4">
        <v>5500</v>
      </c>
      <c r="J1195" s="1" t="s">
        <v>224</v>
      </c>
      <c r="K1195" s="3">
        <v>44984</v>
      </c>
      <c r="L1195" s="1" t="s">
        <v>1338</v>
      </c>
      <c r="M1195" s="1" t="str">
        <f>TEXT(BRF_Boleto_Notas[[#This Row],[DATA ]],"AAAA")</f>
        <v>2023</v>
      </c>
      <c r="N1195" s="1" t="str">
        <f>UPPER(TEXT(BRF_Boleto_Notas[[#This Row],[DATA ]],"MMM"))</f>
        <v>FEV</v>
      </c>
      <c r="O1195" s="1" t="str">
        <f>TEXT(BRF_Boleto_Notas[[#This Row],[DATA VENCIMENTO]],"AAAA")</f>
        <v>2023</v>
      </c>
      <c r="P1195" s="1" t="str">
        <f>UPPER(TEXT(BRF_Boleto_Notas[[#This Row],[DATA VENCIMENTO]],"MMM"))</f>
        <v>FEV</v>
      </c>
      <c r="Q1195" s="1" t="str">
        <f>IFERROR(INDEX(BRF_TIPO_SERV[DESCRIÇAO],MATCH(BRF_Boleto_Notas[[#This Row],[CAT]],BRF_TIPO_SERV[TIPOS DE SERV.],0)),"")</f>
        <v>VIAGEM</v>
      </c>
      <c r="R1195" s="1">
        <f>IFERROR(INDEX(BRF_MÊS_NOTA[NUN_MÊS],MATCH(BRF_Boleto_Notas[[#This Row],[MÊS_VENC]],BRF_MÊS_NOTA[MÊS],0)),"")</f>
        <v>2</v>
      </c>
      <c r="S1195" s="1" t="str">
        <f>IF(BRF_Boleto_Notas[[#This Row],[PAGO DIA]]="","",TEXT(BRF_Boleto_Notas[[#This Row],[PAGO DIA]],"AAAA"))</f>
        <v>2023</v>
      </c>
      <c r="T1195" s="1" t="str">
        <f>UPPER(TEXT(BRF_Boleto_Notas[[#This Row],[PAGO DIA]],"MMM"))</f>
        <v>FEV</v>
      </c>
    </row>
    <row r="1196" spans="1:20" x14ac:dyDescent="0.2">
      <c r="A1196" s="3">
        <v>44964</v>
      </c>
      <c r="B1196" s="1" t="s">
        <v>1534</v>
      </c>
      <c r="C1196" s="1" t="s">
        <v>2757</v>
      </c>
      <c r="D1196" s="1" t="s">
        <v>1531</v>
      </c>
      <c r="E1196" s="1" t="s">
        <v>85</v>
      </c>
      <c r="F1196" s="3">
        <v>44984</v>
      </c>
      <c r="G1196" s="1" t="s">
        <v>2758</v>
      </c>
      <c r="H1196" s="1">
        <v>1309</v>
      </c>
      <c r="I1196" s="4">
        <v>1320</v>
      </c>
      <c r="J1196" s="1" t="s">
        <v>224</v>
      </c>
      <c r="K1196" s="3">
        <v>44984</v>
      </c>
      <c r="L1196" s="1" t="s">
        <v>1338</v>
      </c>
      <c r="M1196" s="1" t="str">
        <f>TEXT(BRF_Boleto_Notas[[#This Row],[DATA ]],"AAAA")</f>
        <v>2023</v>
      </c>
      <c r="N1196" s="1" t="str">
        <f>UPPER(TEXT(BRF_Boleto_Notas[[#This Row],[DATA ]],"MMM"))</f>
        <v>FEV</v>
      </c>
      <c r="O1196" s="1" t="str">
        <f>TEXT(BRF_Boleto_Notas[[#This Row],[DATA VENCIMENTO]],"AAAA")</f>
        <v>2023</v>
      </c>
      <c r="P1196" s="1" t="str">
        <f>UPPER(TEXT(BRF_Boleto_Notas[[#This Row],[DATA VENCIMENTO]],"MMM"))</f>
        <v>FEV</v>
      </c>
      <c r="Q1196" s="1" t="str">
        <f>IFERROR(INDEX(BRF_TIPO_SERV[DESCRIÇAO],MATCH(BRF_Boleto_Notas[[#This Row],[CAT]],BRF_TIPO_SERV[TIPOS DE SERV.],0)),"")</f>
        <v>FRETE EXTRAS</v>
      </c>
      <c r="R1196" s="1">
        <f>IFERROR(INDEX(BRF_MÊS_NOTA[NUN_MÊS],MATCH(BRF_Boleto_Notas[[#This Row],[MÊS_VENC]],BRF_MÊS_NOTA[MÊS],0)),"")</f>
        <v>2</v>
      </c>
      <c r="S1196" s="1" t="str">
        <f>IF(BRF_Boleto_Notas[[#This Row],[PAGO DIA]]="","",TEXT(BRF_Boleto_Notas[[#This Row],[PAGO DIA]],"AAAA"))</f>
        <v>2023</v>
      </c>
      <c r="T1196" s="1" t="str">
        <f>UPPER(TEXT(BRF_Boleto_Notas[[#This Row],[PAGO DIA]],"MMM"))</f>
        <v>FEV</v>
      </c>
    </row>
    <row r="1197" spans="1:20" x14ac:dyDescent="0.2">
      <c r="A1197" s="3">
        <v>44964</v>
      </c>
      <c r="B1197" s="1" t="s">
        <v>1534</v>
      </c>
      <c r="C1197" s="1" t="s">
        <v>2759</v>
      </c>
      <c r="D1197" s="1" t="s">
        <v>1531</v>
      </c>
      <c r="E1197" s="1" t="s">
        <v>85</v>
      </c>
      <c r="F1197" s="3">
        <v>44984</v>
      </c>
      <c r="G1197" s="1" t="s">
        <v>2760</v>
      </c>
      <c r="H1197" s="1">
        <v>1310</v>
      </c>
      <c r="I1197" s="4">
        <v>1100</v>
      </c>
      <c r="J1197" s="1" t="s">
        <v>224</v>
      </c>
      <c r="K1197" s="3">
        <v>44984</v>
      </c>
      <c r="L1197" s="1" t="s">
        <v>1338</v>
      </c>
      <c r="M1197" s="1" t="str">
        <f>TEXT(BRF_Boleto_Notas[[#This Row],[DATA ]],"AAAA")</f>
        <v>2023</v>
      </c>
      <c r="N1197" s="1" t="str">
        <f>UPPER(TEXT(BRF_Boleto_Notas[[#This Row],[DATA ]],"MMM"))</f>
        <v>FEV</v>
      </c>
      <c r="O1197" s="1" t="str">
        <f>TEXT(BRF_Boleto_Notas[[#This Row],[DATA VENCIMENTO]],"AAAA")</f>
        <v>2023</v>
      </c>
      <c r="P1197" s="1" t="str">
        <f>UPPER(TEXT(BRF_Boleto_Notas[[#This Row],[DATA VENCIMENTO]],"MMM"))</f>
        <v>FEV</v>
      </c>
      <c r="Q1197" s="1" t="str">
        <f>IFERROR(INDEX(BRF_TIPO_SERV[DESCRIÇAO],MATCH(BRF_Boleto_Notas[[#This Row],[CAT]],BRF_TIPO_SERV[TIPOS DE SERV.],0)),"")</f>
        <v>FRETE EXTRAS</v>
      </c>
      <c r="R1197" s="1">
        <f>IFERROR(INDEX(BRF_MÊS_NOTA[NUN_MÊS],MATCH(BRF_Boleto_Notas[[#This Row],[MÊS_VENC]],BRF_MÊS_NOTA[MÊS],0)),"")</f>
        <v>2</v>
      </c>
      <c r="S1197" s="1" t="str">
        <f>IF(BRF_Boleto_Notas[[#This Row],[PAGO DIA]]="","",TEXT(BRF_Boleto_Notas[[#This Row],[PAGO DIA]],"AAAA"))</f>
        <v>2023</v>
      </c>
      <c r="T1197" s="1" t="str">
        <f>UPPER(TEXT(BRF_Boleto_Notas[[#This Row],[PAGO DIA]],"MMM"))</f>
        <v>FEV</v>
      </c>
    </row>
    <row r="1198" spans="1:20" x14ac:dyDescent="0.2">
      <c r="A1198" s="3">
        <v>44961</v>
      </c>
      <c r="B1198" s="1" t="s">
        <v>1529</v>
      </c>
      <c r="C1198" s="1" t="s">
        <v>2761</v>
      </c>
      <c r="D1198" s="1" t="s">
        <v>1531</v>
      </c>
      <c r="E1198" s="1" t="s">
        <v>85</v>
      </c>
      <c r="F1198" s="3">
        <v>44984</v>
      </c>
      <c r="G1198" s="1" t="s">
        <v>2762</v>
      </c>
      <c r="H1198" s="1">
        <v>1311</v>
      </c>
      <c r="I1198" s="4">
        <v>7000</v>
      </c>
      <c r="J1198" s="1" t="s">
        <v>224</v>
      </c>
      <c r="K1198" s="3">
        <v>44984</v>
      </c>
      <c r="L1198" s="1" t="s">
        <v>1338</v>
      </c>
      <c r="M1198" s="1" t="str">
        <f>TEXT(BRF_Boleto_Notas[[#This Row],[DATA ]],"AAAA")</f>
        <v>2023</v>
      </c>
      <c r="N1198" s="1" t="str">
        <f>UPPER(TEXT(BRF_Boleto_Notas[[#This Row],[DATA ]],"MMM"))</f>
        <v>FEV</v>
      </c>
      <c r="O1198" s="1" t="str">
        <f>TEXT(BRF_Boleto_Notas[[#This Row],[DATA VENCIMENTO]],"AAAA")</f>
        <v>2023</v>
      </c>
      <c r="P1198" s="1" t="str">
        <f>UPPER(TEXT(BRF_Boleto_Notas[[#This Row],[DATA VENCIMENTO]],"MMM"))</f>
        <v>FEV</v>
      </c>
      <c r="Q1198" s="1" t="str">
        <f>IFERROR(INDEX(BRF_TIPO_SERV[DESCRIÇAO],MATCH(BRF_Boleto_Notas[[#This Row],[CAT]],BRF_TIPO_SERV[TIPOS DE SERV.],0)),"")</f>
        <v>VIAGEM</v>
      </c>
      <c r="R1198" s="1">
        <f>IFERROR(INDEX(BRF_MÊS_NOTA[NUN_MÊS],MATCH(BRF_Boleto_Notas[[#This Row],[MÊS_VENC]],BRF_MÊS_NOTA[MÊS],0)),"")</f>
        <v>2</v>
      </c>
      <c r="S1198" s="1" t="str">
        <f>IF(BRF_Boleto_Notas[[#This Row],[PAGO DIA]]="","",TEXT(BRF_Boleto_Notas[[#This Row],[PAGO DIA]],"AAAA"))</f>
        <v>2023</v>
      </c>
      <c r="T1198" s="1" t="str">
        <f>UPPER(TEXT(BRF_Boleto_Notas[[#This Row],[PAGO DIA]],"MMM"))</f>
        <v>FEV</v>
      </c>
    </row>
    <row r="1199" spans="1:20" x14ac:dyDescent="0.2">
      <c r="A1199" s="3">
        <v>44982</v>
      </c>
      <c r="B1199" s="1" t="s">
        <v>2763</v>
      </c>
      <c r="C1199" s="1" t="s">
        <v>2764</v>
      </c>
      <c r="D1199" s="1" t="s">
        <v>2765</v>
      </c>
      <c r="E1199" s="1" t="s">
        <v>827</v>
      </c>
      <c r="F1199" s="3">
        <v>44984</v>
      </c>
      <c r="G1199" s="1" t="s">
        <v>1585</v>
      </c>
      <c r="I1199" s="4">
        <v>1881.38</v>
      </c>
      <c r="J1199" s="1" t="s">
        <v>224</v>
      </c>
      <c r="K1199" s="3">
        <v>44984</v>
      </c>
      <c r="L1199" s="1" t="s">
        <v>1338</v>
      </c>
      <c r="M1199" s="1" t="str">
        <f>TEXT(BRF_Boleto_Notas[[#This Row],[DATA ]],"AAAA")</f>
        <v>2023</v>
      </c>
      <c r="N1199" s="1" t="str">
        <f>UPPER(TEXT(BRF_Boleto_Notas[[#This Row],[DATA ]],"MMM"))</f>
        <v>FEV</v>
      </c>
      <c r="O1199" s="1" t="str">
        <f>TEXT(BRF_Boleto_Notas[[#This Row],[DATA VENCIMENTO]],"AAAA")</f>
        <v>2023</v>
      </c>
      <c r="P1199" s="1" t="str">
        <f>UPPER(TEXT(BRF_Boleto_Notas[[#This Row],[DATA VENCIMENTO]],"MMM"))</f>
        <v>FEV</v>
      </c>
      <c r="Q1199" s="1" t="str">
        <f>IFERROR(INDEX(BRF_TIPO_SERV[DESCRIÇAO],MATCH(BRF_Boleto_Notas[[#This Row],[CAT]],BRF_TIPO_SERV[TIPOS DE SERV.],0)),"")</f>
        <v>FRETE EXTRAS</v>
      </c>
      <c r="R1199" s="1">
        <f>IFERROR(INDEX(BRF_MÊS_NOTA[NUN_MÊS],MATCH(BRF_Boleto_Notas[[#This Row],[MÊS_VENC]],BRF_MÊS_NOTA[MÊS],0)),"")</f>
        <v>2</v>
      </c>
      <c r="S1199" s="1" t="str">
        <f>IF(BRF_Boleto_Notas[[#This Row],[PAGO DIA]]="","",TEXT(BRF_Boleto_Notas[[#This Row],[PAGO DIA]],"AAAA"))</f>
        <v>2023</v>
      </c>
      <c r="T1199" s="1" t="str">
        <f>UPPER(TEXT(BRF_Boleto_Notas[[#This Row],[PAGO DIA]],"MMM"))</f>
        <v>FEV</v>
      </c>
    </row>
    <row r="1200" spans="1:20" x14ac:dyDescent="0.2">
      <c r="A1200" s="3">
        <v>44965</v>
      </c>
      <c r="B1200" s="1" t="s">
        <v>1534</v>
      </c>
      <c r="C1200" s="1" t="s">
        <v>2563</v>
      </c>
      <c r="D1200" s="1" t="s">
        <v>1531</v>
      </c>
      <c r="E1200" s="1" t="s">
        <v>85</v>
      </c>
      <c r="F1200" s="3">
        <v>44985</v>
      </c>
      <c r="G1200" s="1" t="s">
        <v>2766</v>
      </c>
      <c r="H1200" s="1">
        <v>1312</v>
      </c>
      <c r="I1200" s="4">
        <v>1200</v>
      </c>
      <c r="J1200" s="1" t="s">
        <v>224</v>
      </c>
      <c r="K1200" s="3">
        <v>44985</v>
      </c>
      <c r="L1200" s="1" t="s">
        <v>1338</v>
      </c>
      <c r="M1200" s="1" t="str">
        <f>TEXT(BRF_Boleto_Notas[[#This Row],[DATA ]],"AAAA")</f>
        <v>2023</v>
      </c>
      <c r="N1200" s="1" t="str">
        <f>UPPER(TEXT(BRF_Boleto_Notas[[#This Row],[DATA ]],"MMM"))</f>
        <v>FEV</v>
      </c>
      <c r="O1200" s="1" t="str">
        <f>TEXT(BRF_Boleto_Notas[[#This Row],[DATA VENCIMENTO]],"AAAA")</f>
        <v>2023</v>
      </c>
      <c r="P1200" s="1" t="str">
        <f>UPPER(TEXT(BRF_Boleto_Notas[[#This Row],[DATA VENCIMENTO]],"MMM"))</f>
        <v>FEV</v>
      </c>
      <c r="Q1200" s="1" t="str">
        <f>IFERROR(INDEX(BRF_TIPO_SERV[DESCRIÇAO],MATCH(BRF_Boleto_Notas[[#This Row],[CAT]],BRF_TIPO_SERV[TIPOS DE SERV.],0)),"")</f>
        <v>FRETE EXTRAS</v>
      </c>
      <c r="R1200" s="1">
        <f>IFERROR(INDEX(BRF_MÊS_NOTA[NUN_MÊS],MATCH(BRF_Boleto_Notas[[#This Row],[MÊS_VENC]],BRF_MÊS_NOTA[MÊS],0)),"")</f>
        <v>2</v>
      </c>
      <c r="S1200" s="1" t="str">
        <f>IF(BRF_Boleto_Notas[[#This Row],[PAGO DIA]]="","",TEXT(BRF_Boleto_Notas[[#This Row],[PAGO DIA]],"AAAA"))</f>
        <v>2023</v>
      </c>
      <c r="T1200" s="1" t="str">
        <f>UPPER(TEXT(BRF_Boleto_Notas[[#This Row],[PAGO DIA]],"MMM"))</f>
        <v>FEV</v>
      </c>
    </row>
    <row r="1201" spans="1:20" x14ac:dyDescent="0.2">
      <c r="A1201" s="3">
        <v>44965</v>
      </c>
      <c r="B1201" s="1" t="s">
        <v>1534</v>
      </c>
      <c r="C1201" s="1" t="s">
        <v>2767</v>
      </c>
      <c r="D1201" s="1" t="s">
        <v>1531</v>
      </c>
      <c r="E1201" s="1" t="s">
        <v>94</v>
      </c>
      <c r="F1201" s="3">
        <v>44985</v>
      </c>
      <c r="G1201" s="1" t="s">
        <v>2768</v>
      </c>
      <c r="H1201" s="1">
        <v>1315</v>
      </c>
      <c r="I1201" s="4">
        <v>6000</v>
      </c>
      <c r="J1201" s="1" t="s">
        <v>224</v>
      </c>
      <c r="K1201" s="3">
        <v>44985</v>
      </c>
      <c r="L1201" s="1" t="s">
        <v>1338</v>
      </c>
      <c r="M1201" s="1" t="str">
        <f>TEXT(BRF_Boleto_Notas[[#This Row],[DATA ]],"AAAA")</f>
        <v>2023</v>
      </c>
      <c r="N1201" s="1" t="str">
        <f>UPPER(TEXT(BRF_Boleto_Notas[[#This Row],[DATA ]],"MMM"))</f>
        <v>FEV</v>
      </c>
      <c r="O1201" s="1" t="str">
        <f>TEXT(BRF_Boleto_Notas[[#This Row],[DATA VENCIMENTO]],"AAAA")</f>
        <v>2023</v>
      </c>
      <c r="P1201" s="1" t="str">
        <f>UPPER(TEXT(BRF_Boleto_Notas[[#This Row],[DATA VENCIMENTO]],"MMM"))</f>
        <v>FEV</v>
      </c>
      <c r="Q1201" s="1" t="str">
        <f>IFERROR(INDEX(BRF_TIPO_SERV[DESCRIÇAO],MATCH(BRF_Boleto_Notas[[#This Row],[CAT]],BRF_TIPO_SERV[TIPOS DE SERV.],0)),"")</f>
        <v>FRETE EXTRAS</v>
      </c>
      <c r="R1201" s="1">
        <f>IFERROR(INDEX(BRF_MÊS_NOTA[NUN_MÊS],MATCH(BRF_Boleto_Notas[[#This Row],[MÊS_VENC]],BRF_MÊS_NOTA[MÊS],0)),"")</f>
        <v>2</v>
      </c>
      <c r="S1201" s="1" t="str">
        <f>IF(BRF_Boleto_Notas[[#This Row],[PAGO DIA]]="","",TEXT(BRF_Boleto_Notas[[#This Row],[PAGO DIA]],"AAAA"))</f>
        <v>2023</v>
      </c>
      <c r="T1201" s="1" t="str">
        <f>UPPER(TEXT(BRF_Boleto_Notas[[#This Row],[PAGO DIA]],"MMM"))</f>
        <v>FEV</v>
      </c>
    </row>
    <row r="1202" spans="1:20" x14ac:dyDescent="0.2">
      <c r="A1202" s="3">
        <v>44965</v>
      </c>
      <c r="B1202" s="1" t="s">
        <v>2401</v>
      </c>
      <c r="C1202" s="1" t="s">
        <v>2713</v>
      </c>
      <c r="D1202" s="1" t="s">
        <v>1531</v>
      </c>
      <c r="E1202" s="1" t="s">
        <v>85</v>
      </c>
      <c r="F1202" s="3">
        <v>44985</v>
      </c>
      <c r="G1202" s="1" t="s">
        <v>2769</v>
      </c>
      <c r="H1202" s="1">
        <v>1316</v>
      </c>
      <c r="I1202" s="4">
        <v>1022</v>
      </c>
      <c r="J1202" s="1" t="s">
        <v>224</v>
      </c>
      <c r="K1202" s="3">
        <v>44985</v>
      </c>
      <c r="L1202" s="1" t="s">
        <v>1338</v>
      </c>
      <c r="M1202" s="1" t="str">
        <f>TEXT(BRF_Boleto_Notas[[#This Row],[DATA ]],"AAAA")</f>
        <v>2023</v>
      </c>
      <c r="N1202" s="1" t="str">
        <f>UPPER(TEXT(BRF_Boleto_Notas[[#This Row],[DATA ]],"MMM"))</f>
        <v>FEV</v>
      </c>
      <c r="O1202" s="1" t="str">
        <f>TEXT(BRF_Boleto_Notas[[#This Row],[DATA VENCIMENTO]],"AAAA")</f>
        <v>2023</v>
      </c>
      <c r="P1202" s="1" t="str">
        <f>UPPER(TEXT(BRF_Boleto_Notas[[#This Row],[DATA VENCIMENTO]],"MMM"))</f>
        <v>FEV</v>
      </c>
      <c r="Q1202" s="1" t="str">
        <f>IFERROR(INDEX(BRF_TIPO_SERV[DESCRIÇAO],MATCH(BRF_Boleto_Notas[[#This Row],[CAT]],BRF_TIPO_SERV[TIPOS DE SERV.],0)),"")</f>
        <v>ARMAZENAMENTO</v>
      </c>
      <c r="R1202" s="1">
        <f>IFERROR(INDEX(BRF_MÊS_NOTA[NUN_MÊS],MATCH(BRF_Boleto_Notas[[#This Row],[MÊS_VENC]],BRF_MÊS_NOTA[MÊS],0)),"")</f>
        <v>2</v>
      </c>
      <c r="S1202" s="1" t="str">
        <f>IF(BRF_Boleto_Notas[[#This Row],[PAGO DIA]]="","",TEXT(BRF_Boleto_Notas[[#This Row],[PAGO DIA]],"AAAA"))</f>
        <v>2023</v>
      </c>
      <c r="T1202" s="1" t="str">
        <f>UPPER(TEXT(BRF_Boleto_Notas[[#This Row],[PAGO DIA]],"MMM"))</f>
        <v>FEV</v>
      </c>
    </row>
    <row r="1203" spans="1:20" x14ac:dyDescent="0.2">
      <c r="A1203" s="3">
        <v>44966</v>
      </c>
      <c r="B1203" s="1" t="s">
        <v>1534</v>
      </c>
      <c r="C1203" s="1" t="s">
        <v>1869</v>
      </c>
      <c r="D1203" s="1" t="s">
        <v>1531</v>
      </c>
      <c r="E1203" s="1" t="s">
        <v>85</v>
      </c>
      <c r="F1203" s="3">
        <v>44986</v>
      </c>
      <c r="G1203" s="1" t="s">
        <v>2770</v>
      </c>
      <c r="H1203" s="1">
        <v>1317</v>
      </c>
      <c r="I1203" s="4">
        <v>3800</v>
      </c>
      <c r="J1203" s="1" t="s">
        <v>224</v>
      </c>
      <c r="K1203" s="3">
        <v>44986</v>
      </c>
      <c r="L1203" s="1" t="s">
        <v>1338</v>
      </c>
      <c r="M1203" s="1" t="str">
        <f>TEXT(BRF_Boleto_Notas[[#This Row],[DATA ]],"AAAA")</f>
        <v>2023</v>
      </c>
      <c r="N1203" s="1" t="str">
        <f>UPPER(TEXT(BRF_Boleto_Notas[[#This Row],[DATA ]],"MMM"))</f>
        <v>FEV</v>
      </c>
      <c r="O1203" s="1" t="str">
        <f>TEXT(BRF_Boleto_Notas[[#This Row],[DATA VENCIMENTO]],"AAAA")</f>
        <v>2023</v>
      </c>
      <c r="P1203" s="1" t="str">
        <f>UPPER(TEXT(BRF_Boleto_Notas[[#This Row],[DATA VENCIMENTO]],"MMM"))</f>
        <v>MAR</v>
      </c>
      <c r="Q1203" s="1" t="str">
        <f>IFERROR(INDEX(BRF_TIPO_SERV[DESCRIÇAO],MATCH(BRF_Boleto_Notas[[#This Row],[CAT]],BRF_TIPO_SERV[TIPOS DE SERV.],0)),"")</f>
        <v>FRETE EXTRAS</v>
      </c>
      <c r="R1203" s="1">
        <f>IFERROR(INDEX(BRF_MÊS_NOTA[NUN_MÊS],MATCH(BRF_Boleto_Notas[[#This Row],[MÊS_VENC]],BRF_MÊS_NOTA[MÊS],0)),"")</f>
        <v>3</v>
      </c>
      <c r="S1203" s="1" t="str">
        <f>IF(BRF_Boleto_Notas[[#This Row],[PAGO DIA]]="","",TEXT(BRF_Boleto_Notas[[#This Row],[PAGO DIA]],"AAAA"))</f>
        <v>2023</v>
      </c>
      <c r="T1203" s="1" t="str">
        <f>UPPER(TEXT(BRF_Boleto_Notas[[#This Row],[PAGO DIA]],"MMM"))</f>
        <v>MAR</v>
      </c>
    </row>
    <row r="1204" spans="1:20" x14ac:dyDescent="0.2">
      <c r="A1204" s="3">
        <v>44981</v>
      </c>
      <c r="B1204" s="1" t="s">
        <v>1529</v>
      </c>
      <c r="C1204" s="1" t="s">
        <v>3345</v>
      </c>
      <c r="D1204" s="1" t="s">
        <v>2772</v>
      </c>
      <c r="E1204" s="1" t="s">
        <v>512</v>
      </c>
      <c r="F1204" s="3">
        <v>44986</v>
      </c>
      <c r="G1204" s="1" t="s">
        <v>2773</v>
      </c>
      <c r="H1204" s="1">
        <v>1373</v>
      </c>
      <c r="I1204" s="4">
        <v>2900</v>
      </c>
      <c r="J1204" s="1" t="s">
        <v>224</v>
      </c>
      <c r="K1204" s="3">
        <v>44986</v>
      </c>
      <c r="L1204" s="1" t="s">
        <v>1338</v>
      </c>
      <c r="M1204" s="1" t="str">
        <f>TEXT(BRF_Boleto_Notas[[#This Row],[DATA ]],"AAAA")</f>
        <v>2023</v>
      </c>
      <c r="N1204" s="1" t="str">
        <f>UPPER(TEXT(BRF_Boleto_Notas[[#This Row],[DATA ]],"MMM"))</f>
        <v>FEV</v>
      </c>
      <c r="O1204" s="1" t="str">
        <f>TEXT(BRF_Boleto_Notas[[#This Row],[DATA VENCIMENTO]],"AAAA")</f>
        <v>2023</v>
      </c>
      <c r="P1204" s="1" t="str">
        <f>UPPER(TEXT(BRF_Boleto_Notas[[#This Row],[DATA VENCIMENTO]],"MMM"))</f>
        <v>MAR</v>
      </c>
      <c r="Q1204" s="1" t="str">
        <f>IFERROR(INDEX(BRF_TIPO_SERV[DESCRIÇAO],MATCH(BRF_Boleto_Notas[[#This Row],[CAT]],BRF_TIPO_SERV[TIPOS DE SERV.],0)),"")</f>
        <v>VIAGEM</v>
      </c>
      <c r="R1204" s="1">
        <f>IFERROR(INDEX(BRF_MÊS_NOTA[NUN_MÊS],MATCH(BRF_Boleto_Notas[[#This Row],[MÊS_VENC]],BRF_MÊS_NOTA[MÊS],0)),"")</f>
        <v>3</v>
      </c>
      <c r="S1204" s="1" t="str">
        <f>IF(BRF_Boleto_Notas[[#This Row],[PAGO DIA]]="","",TEXT(BRF_Boleto_Notas[[#This Row],[PAGO DIA]],"AAAA"))</f>
        <v>2023</v>
      </c>
      <c r="T1204" s="1" t="str">
        <f>UPPER(TEXT(BRF_Boleto_Notas[[#This Row],[PAGO DIA]],"MMM"))</f>
        <v>MAR</v>
      </c>
    </row>
    <row r="1205" spans="1:20" x14ac:dyDescent="0.2">
      <c r="A1205" s="3">
        <v>44985</v>
      </c>
      <c r="B1205" s="1" t="s">
        <v>2686</v>
      </c>
      <c r="C1205" s="1" t="s">
        <v>2774</v>
      </c>
      <c r="D1205" s="1" t="s">
        <v>1531</v>
      </c>
      <c r="E1205" s="1" t="s">
        <v>85</v>
      </c>
      <c r="F1205" s="3">
        <v>44986</v>
      </c>
      <c r="G1205" s="1" t="s">
        <v>2775</v>
      </c>
      <c r="I1205" s="4">
        <v>110635.14</v>
      </c>
      <c r="J1205" s="1" t="s">
        <v>224</v>
      </c>
      <c r="K1205" s="3">
        <v>44986</v>
      </c>
      <c r="L1205" s="1" t="s">
        <v>1338</v>
      </c>
      <c r="M1205" s="1" t="str">
        <f>TEXT(BRF_Boleto_Notas[[#This Row],[DATA ]],"AAAA")</f>
        <v>2023</v>
      </c>
      <c r="N1205" s="1" t="str">
        <f>UPPER(TEXT(BRF_Boleto_Notas[[#This Row],[DATA ]],"MMM"))</f>
        <v>FEV</v>
      </c>
      <c r="O1205" s="1" t="str">
        <f>TEXT(BRF_Boleto_Notas[[#This Row],[DATA VENCIMENTO]],"AAAA")</f>
        <v>2023</v>
      </c>
      <c r="P1205" s="1" t="str">
        <f>UPPER(TEXT(BRF_Boleto_Notas[[#This Row],[DATA VENCIMENTO]],"MMM"))</f>
        <v>MAR</v>
      </c>
      <c r="Q1205" s="1" t="str">
        <f>IFERROR(INDEX(BRF_TIPO_SERV[DESCRIÇAO],MATCH(BRF_Boleto_Notas[[#This Row],[CAT]],BRF_TIPO_SERV[TIPOS DE SERV.],0)),"")</f>
        <v>VIAGEM</v>
      </c>
      <c r="R1205" s="1">
        <f>IFERROR(INDEX(BRF_MÊS_NOTA[NUN_MÊS],MATCH(BRF_Boleto_Notas[[#This Row],[MÊS_VENC]],BRF_MÊS_NOTA[MÊS],0)),"")</f>
        <v>3</v>
      </c>
      <c r="S1205" s="1" t="str">
        <f>IF(BRF_Boleto_Notas[[#This Row],[PAGO DIA]]="","",TEXT(BRF_Boleto_Notas[[#This Row],[PAGO DIA]],"AAAA"))</f>
        <v>2023</v>
      </c>
      <c r="T1205" s="1" t="str">
        <f>UPPER(TEXT(BRF_Boleto_Notas[[#This Row],[PAGO DIA]],"MMM"))</f>
        <v>MAR</v>
      </c>
    </row>
    <row r="1206" spans="1:20" x14ac:dyDescent="0.2">
      <c r="A1206" s="3">
        <v>44967</v>
      </c>
      <c r="B1206" s="1" t="s">
        <v>1529</v>
      </c>
      <c r="C1206" s="1" t="s">
        <v>2738</v>
      </c>
      <c r="D1206" s="1" t="s">
        <v>1531</v>
      </c>
      <c r="E1206" s="1" t="s">
        <v>149</v>
      </c>
      <c r="F1206" s="3">
        <v>44987</v>
      </c>
      <c r="G1206" s="1" t="s">
        <v>2776</v>
      </c>
      <c r="H1206" s="1">
        <v>1318</v>
      </c>
      <c r="I1206" s="4">
        <v>9500</v>
      </c>
      <c r="J1206" s="1" t="s">
        <v>224</v>
      </c>
      <c r="K1206" s="3">
        <v>44987</v>
      </c>
      <c r="L1206" s="1" t="s">
        <v>1338</v>
      </c>
      <c r="M1206" s="1" t="str">
        <f>TEXT(BRF_Boleto_Notas[[#This Row],[DATA ]],"AAAA")</f>
        <v>2023</v>
      </c>
      <c r="N1206" s="1" t="str">
        <f>UPPER(TEXT(BRF_Boleto_Notas[[#This Row],[DATA ]],"MMM"))</f>
        <v>FEV</v>
      </c>
      <c r="O1206" s="1" t="str">
        <f>TEXT(BRF_Boleto_Notas[[#This Row],[DATA VENCIMENTO]],"AAAA")</f>
        <v>2023</v>
      </c>
      <c r="P1206" s="1" t="str">
        <f>UPPER(TEXT(BRF_Boleto_Notas[[#This Row],[DATA VENCIMENTO]],"MMM"))</f>
        <v>MAR</v>
      </c>
      <c r="Q1206" s="1" t="str">
        <f>IFERROR(INDEX(BRF_TIPO_SERV[DESCRIÇAO],MATCH(BRF_Boleto_Notas[[#This Row],[CAT]],BRF_TIPO_SERV[TIPOS DE SERV.],0)),"")</f>
        <v>VIAGEM</v>
      </c>
      <c r="R1206" s="1">
        <f>IFERROR(INDEX(BRF_MÊS_NOTA[NUN_MÊS],MATCH(BRF_Boleto_Notas[[#This Row],[MÊS_VENC]],BRF_MÊS_NOTA[MÊS],0)),"")</f>
        <v>3</v>
      </c>
      <c r="S1206" s="1" t="str">
        <f>IF(BRF_Boleto_Notas[[#This Row],[PAGO DIA]]="","",TEXT(BRF_Boleto_Notas[[#This Row],[PAGO DIA]],"AAAA"))</f>
        <v>2023</v>
      </c>
      <c r="T1206" s="1" t="str">
        <f>UPPER(TEXT(BRF_Boleto_Notas[[#This Row],[PAGO DIA]],"MMM"))</f>
        <v>MAR</v>
      </c>
    </row>
    <row r="1207" spans="1:20" x14ac:dyDescent="0.2">
      <c r="A1207" s="3">
        <v>44967</v>
      </c>
      <c r="B1207" s="1" t="s">
        <v>1534</v>
      </c>
      <c r="C1207" s="1" t="s">
        <v>2663</v>
      </c>
      <c r="D1207" s="1" t="s">
        <v>1531</v>
      </c>
      <c r="E1207" s="1" t="s">
        <v>85</v>
      </c>
      <c r="F1207" s="3">
        <v>44987</v>
      </c>
      <c r="G1207" s="1" t="s">
        <v>2777</v>
      </c>
      <c r="H1207" s="1">
        <v>1319</v>
      </c>
      <c r="I1207" s="4">
        <v>800</v>
      </c>
      <c r="J1207" s="1" t="s">
        <v>224</v>
      </c>
      <c r="K1207" s="3">
        <v>44987</v>
      </c>
      <c r="L1207" s="1" t="s">
        <v>1338</v>
      </c>
      <c r="M1207" s="1" t="str">
        <f>TEXT(BRF_Boleto_Notas[[#This Row],[DATA ]],"AAAA")</f>
        <v>2023</v>
      </c>
      <c r="N1207" s="1" t="str">
        <f>UPPER(TEXT(BRF_Boleto_Notas[[#This Row],[DATA ]],"MMM"))</f>
        <v>FEV</v>
      </c>
      <c r="O1207" s="1" t="str">
        <f>TEXT(BRF_Boleto_Notas[[#This Row],[DATA VENCIMENTO]],"AAAA")</f>
        <v>2023</v>
      </c>
      <c r="P1207" s="1" t="str">
        <f>UPPER(TEXT(BRF_Boleto_Notas[[#This Row],[DATA VENCIMENTO]],"MMM"))</f>
        <v>MAR</v>
      </c>
      <c r="Q1207" s="1" t="str">
        <f>IFERROR(INDEX(BRF_TIPO_SERV[DESCRIÇAO],MATCH(BRF_Boleto_Notas[[#This Row],[CAT]],BRF_TIPO_SERV[TIPOS DE SERV.],0)),"")</f>
        <v>FRETE EXTRAS</v>
      </c>
      <c r="R1207" s="1">
        <f>IFERROR(INDEX(BRF_MÊS_NOTA[NUN_MÊS],MATCH(BRF_Boleto_Notas[[#This Row],[MÊS_VENC]],BRF_MÊS_NOTA[MÊS],0)),"")</f>
        <v>3</v>
      </c>
      <c r="S1207" s="1" t="str">
        <f>IF(BRF_Boleto_Notas[[#This Row],[PAGO DIA]]="","",TEXT(BRF_Boleto_Notas[[#This Row],[PAGO DIA]],"AAAA"))</f>
        <v>2023</v>
      </c>
      <c r="T1207" s="1" t="str">
        <f>UPPER(TEXT(BRF_Boleto_Notas[[#This Row],[PAGO DIA]],"MMM"))</f>
        <v>MAR</v>
      </c>
    </row>
    <row r="1208" spans="1:20" x14ac:dyDescent="0.2">
      <c r="A1208" s="3">
        <v>44967</v>
      </c>
      <c r="B1208" s="1" t="s">
        <v>1534</v>
      </c>
      <c r="C1208" s="1" t="s">
        <v>2778</v>
      </c>
      <c r="D1208" s="1" t="s">
        <v>1531</v>
      </c>
      <c r="E1208" s="1" t="s">
        <v>85</v>
      </c>
      <c r="F1208" s="3">
        <v>44987</v>
      </c>
      <c r="G1208" s="1" t="s">
        <v>2779</v>
      </c>
      <c r="H1208" s="1">
        <v>1320</v>
      </c>
      <c r="I1208" s="4">
        <v>1100</v>
      </c>
      <c r="J1208" s="1" t="s">
        <v>224</v>
      </c>
      <c r="K1208" s="3">
        <v>44998</v>
      </c>
      <c r="L1208" s="1" t="s">
        <v>1338</v>
      </c>
      <c r="M1208" s="1" t="str">
        <f>TEXT(BRF_Boleto_Notas[[#This Row],[DATA ]],"AAAA")</f>
        <v>2023</v>
      </c>
      <c r="N1208" s="1" t="str">
        <f>UPPER(TEXT(BRF_Boleto_Notas[[#This Row],[DATA ]],"MMM"))</f>
        <v>FEV</v>
      </c>
      <c r="O1208" s="1" t="str">
        <f>TEXT(BRF_Boleto_Notas[[#This Row],[DATA VENCIMENTO]],"AAAA")</f>
        <v>2023</v>
      </c>
      <c r="P1208" s="1" t="str">
        <f>UPPER(TEXT(BRF_Boleto_Notas[[#This Row],[DATA VENCIMENTO]],"MMM"))</f>
        <v>MAR</v>
      </c>
      <c r="Q1208" s="1" t="str">
        <f>IFERROR(INDEX(BRF_TIPO_SERV[DESCRIÇAO],MATCH(BRF_Boleto_Notas[[#This Row],[CAT]],BRF_TIPO_SERV[TIPOS DE SERV.],0)),"")</f>
        <v>FRETE EXTRAS</v>
      </c>
      <c r="R1208" s="1">
        <f>IFERROR(INDEX(BRF_MÊS_NOTA[NUN_MÊS],MATCH(BRF_Boleto_Notas[[#This Row],[MÊS_VENC]],BRF_MÊS_NOTA[MÊS],0)),"")</f>
        <v>3</v>
      </c>
      <c r="S1208" s="1" t="str">
        <f>IF(BRF_Boleto_Notas[[#This Row],[PAGO DIA]]="","",TEXT(BRF_Boleto_Notas[[#This Row],[PAGO DIA]],"AAAA"))</f>
        <v>2023</v>
      </c>
      <c r="T1208" s="1" t="str">
        <f>UPPER(TEXT(BRF_Boleto_Notas[[#This Row],[PAGO DIA]],"MMM"))</f>
        <v>MAR</v>
      </c>
    </row>
    <row r="1209" spans="1:20" x14ac:dyDescent="0.2">
      <c r="A1209" s="3">
        <v>44967</v>
      </c>
      <c r="B1209" s="1" t="s">
        <v>1534</v>
      </c>
      <c r="C1209" s="1" t="s">
        <v>2663</v>
      </c>
      <c r="D1209" s="1" t="s">
        <v>1531</v>
      </c>
      <c r="E1209" s="1" t="s">
        <v>85</v>
      </c>
      <c r="F1209" s="3">
        <v>44987</v>
      </c>
      <c r="G1209" s="1" t="s">
        <v>2780</v>
      </c>
      <c r="H1209" s="1">
        <v>1321</v>
      </c>
      <c r="I1209" s="4">
        <v>800</v>
      </c>
      <c r="J1209" s="1" t="s">
        <v>224</v>
      </c>
      <c r="K1209" s="3">
        <v>44987</v>
      </c>
      <c r="L1209" s="1" t="s">
        <v>1338</v>
      </c>
      <c r="M1209" s="1" t="str">
        <f>TEXT(BRF_Boleto_Notas[[#This Row],[DATA ]],"AAAA")</f>
        <v>2023</v>
      </c>
      <c r="N1209" s="1" t="str">
        <f>UPPER(TEXT(BRF_Boleto_Notas[[#This Row],[DATA ]],"MMM"))</f>
        <v>FEV</v>
      </c>
      <c r="O1209" s="1" t="str">
        <f>TEXT(BRF_Boleto_Notas[[#This Row],[DATA VENCIMENTO]],"AAAA")</f>
        <v>2023</v>
      </c>
      <c r="P1209" s="1" t="str">
        <f>UPPER(TEXT(BRF_Boleto_Notas[[#This Row],[DATA VENCIMENTO]],"MMM"))</f>
        <v>MAR</v>
      </c>
      <c r="Q1209" s="1" t="str">
        <f>IFERROR(INDEX(BRF_TIPO_SERV[DESCRIÇAO],MATCH(BRF_Boleto_Notas[[#This Row],[CAT]],BRF_TIPO_SERV[TIPOS DE SERV.],0)),"")</f>
        <v>FRETE EXTRAS</v>
      </c>
      <c r="R1209" s="1">
        <f>IFERROR(INDEX(BRF_MÊS_NOTA[NUN_MÊS],MATCH(BRF_Boleto_Notas[[#This Row],[MÊS_VENC]],BRF_MÊS_NOTA[MÊS],0)),"")</f>
        <v>3</v>
      </c>
      <c r="S1209" s="1" t="str">
        <f>IF(BRF_Boleto_Notas[[#This Row],[PAGO DIA]]="","",TEXT(BRF_Boleto_Notas[[#This Row],[PAGO DIA]],"AAAA"))</f>
        <v>2023</v>
      </c>
      <c r="T1209" s="1" t="str">
        <f>UPPER(TEXT(BRF_Boleto_Notas[[#This Row],[PAGO DIA]],"MMM"))</f>
        <v>MAR</v>
      </c>
    </row>
    <row r="1210" spans="1:20" x14ac:dyDescent="0.2">
      <c r="A1210" s="3">
        <v>44987</v>
      </c>
      <c r="B1210" s="1" t="s">
        <v>2725</v>
      </c>
      <c r="C1210" s="1" t="s">
        <v>2781</v>
      </c>
      <c r="D1210" s="1" t="s">
        <v>2727</v>
      </c>
      <c r="E1210" s="1" t="s">
        <v>460</v>
      </c>
      <c r="F1210" s="3">
        <v>44988</v>
      </c>
      <c r="G1210" s="1" t="s">
        <v>1585</v>
      </c>
      <c r="H1210" s="1">
        <v>1386</v>
      </c>
      <c r="I1210" s="4">
        <v>1950</v>
      </c>
      <c r="J1210" s="1" t="s">
        <v>224</v>
      </c>
      <c r="K1210" s="3">
        <v>44988</v>
      </c>
      <c r="L1210" s="1" t="s">
        <v>1338</v>
      </c>
      <c r="M1210" s="1" t="str">
        <f>TEXT(BRF_Boleto_Notas[[#This Row],[DATA ]],"AAAA")</f>
        <v>2023</v>
      </c>
      <c r="N1210" s="1" t="str">
        <f>UPPER(TEXT(BRF_Boleto_Notas[[#This Row],[DATA ]],"MMM"))</f>
        <v>MAR</v>
      </c>
      <c r="O1210" s="1" t="str">
        <f>TEXT(BRF_Boleto_Notas[[#This Row],[DATA VENCIMENTO]],"AAAA")</f>
        <v>2023</v>
      </c>
      <c r="P1210" s="1" t="str">
        <f>UPPER(TEXT(BRF_Boleto_Notas[[#This Row],[DATA VENCIMENTO]],"MMM"))</f>
        <v>MAR</v>
      </c>
      <c r="Q1210" s="1" t="str">
        <f>IFERROR(INDEX(BRF_TIPO_SERV[DESCRIÇAO],MATCH(BRF_Boleto_Notas[[#This Row],[CAT]],BRF_TIPO_SERV[TIPOS DE SERV.],0)),"")</f>
        <v>VIAGEM</v>
      </c>
      <c r="R1210" s="1">
        <f>IFERROR(INDEX(BRF_MÊS_NOTA[NUN_MÊS],MATCH(BRF_Boleto_Notas[[#This Row],[MÊS_VENC]],BRF_MÊS_NOTA[MÊS],0)),"")</f>
        <v>3</v>
      </c>
      <c r="S1210" s="1" t="str">
        <f>IF(BRF_Boleto_Notas[[#This Row],[PAGO DIA]]="","",TEXT(BRF_Boleto_Notas[[#This Row],[PAGO DIA]],"AAAA"))</f>
        <v>2023</v>
      </c>
      <c r="T1210" s="1" t="str">
        <f>UPPER(TEXT(BRF_Boleto_Notas[[#This Row],[PAGO DIA]],"MMM"))</f>
        <v>MAR</v>
      </c>
    </row>
    <row r="1211" spans="1:20" x14ac:dyDescent="0.2">
      <c r="A1211" s="3">
        <v>44967</v>
      </c>
      <c r="B1211" s="1" t="s">
        <v>2401</v>
      </c>
      <c r="C1211" s="1" t="s">
        <v>2782</v>
      </c>
      <c r="D1211" s="1" t="s">
        <v>1531</v>
      </c>
      <c r="E1211" s="1" t="s">
        <v>85</v>
      </c>
      <c r="F1211" s="3">
        <v>44991</v>
      </c>
      <c r="G1211" s="1" t="s">
        <v>2783</v>
      </c>
      <c r="H1211" s="1">
        <v>1322</v>
      </c>
      <c r="I1211" s="4">
        <v>2336</v>
      </c>
      <c r="J1211" s="1" t="s">
        <v>224</v>
      </c>
      <c r="K1211" s="3">
        <v>44991</v>
      </c>
      <c r="L1211" s="1" t="s">
        <v>1338</v>
      </c>
      <c r="M1211" s="1" t="str">
        <f>TEXT(BRF_Boleto_Notas[[#This Row],[DATA ]],"AAAA")</f>
        <v>2023</v>
      </c>
      <c r="N1211" s="1" t="str">
        <f>UPPER(TEXT(BRF_Boleto_Notas[[#This Row],[DATA ]],"MMM"))</f>
        <v>FEV</v>
      </c>
      <c r="O1211" s="1" t="str">
        <f>TEXT(BRF_Boleto_Notas[[#This Row],[DATA VENCIMENTO]],"AAAA")</f>
        <v>2023</v>
      </c>
      <c r="P1211" s="1" t="str">
        <f>UPPER(TEXT(BRF_Boleto_Notas[[#This Row],[DATA VENCIMENTO]],"MMM"))</f>
        <v>MAR</v>
      </c>
      <c r="Q1211" s="1" t="str">
        <f>IFERROR(INDEX(BRF_TIPO_SERV[DESCRIÇAO],MATCH(BRF_Boleto_Notas[[#This Row],[CAT]],BRF_TIPO_SERV[TIPOS DE SERV.],0)),"")</f>
        <v>ARMAZENAMENTO</v>
      </c>
      <c r="R1211" s="1">
        <f>IFERROR(INDEX(BRF_MÊS_NOTA[NUN_MÊS],MATCH(BRF_Boleto_Notas[[#This Row],[MÊS_VENC]],BRF_MÊS_NOTA[MÊS],0)),"")</f>
        <v>3</v>
      </c>
      <c r="S1211" s="1" t="str">
        <f>IF(BRF_Boleto_Notas[[#This Row],[PAGO DIA]]="","",TEXT(BRF_Boleto_Notas[[#This Row],[PAGO DIA]],"AAAA"))</f>
        <v>2023</v>
      </c>
      <c r="T1211" s="1" t="str">
        <f>UPPER(TEXT(BRF_Boleto_Notas[[#This Row],[PAGO DIA]],"MMM"))</f>
        <v>MAR</v>
      </c>
    </row>
    <row r="1212" spans="1:20" x14ac:dyDescent="0.2">
      <c r="A1212" s="3">
        <v>44967</v>
      </c>
      <c r="B1212" s="1" t="s">
        <v>1529</v>
      </c>
      <c r="C1212" s="1" t="s">
        <v>2101</v>
      </c>
      <c r="D1212" s="1" t="s">
        <v>1531</v>
      </c>
      <c r="E1212" s="1" t="s">
        <v>94</v>
      </c>
      <c r="F1212" s="3">
        <v>44991</v>
      </c>
      <c r="G1212" s="1" t="s">
        <v>2784</v>
      </c>
      <c r="H1212" s="1">
        <v>1323</v>
      </c>
      <c r="I1212" s="4">
        <v>3500</v>
      </c>
      <c r="J1212" s="1" t="s">
        <v>224</v>
      </c>
      <c r="K1212" s="3">
        <v>44991</v>
      </c>
      <c r="L1212" s="1" t="s">
        <v>1338</v>
      </c>
      <c r="M1212" s="1" t="str">
        <f>TEXT(BRF_Boleto_Notas[[#This Row],[DATA ]],"AAAA")</f>
        <v>2023</v>
      </c>
      <c r="N1212" s="1" t="str">
        <f>UPPER(TEXT(BRF_Boleto_Notas[[#This Row],[DATA ]],"MMM"))</f>
        <v>FEV</v>
      </c>
      <c r="O1212" s="1" t="str">
        <f>TEXT(BRF_Boleto_Notas[[#This Row],[DATA VENCIMENTO]],"AAAA")</f>
        <v>2023</v>
      </c>
      <c r="P1212" s="1" t="str">
        <f>UPPER(TEXT(BRF_Boleto_Notas[[#This Row],[DATA VENCIMENTO]],"MMM"))</f>
        <v>MAR</v>
      </c>
      <c r="Q1212" s="1" t="str">
        <f>IFERROR(INDEX(BRF_TIPO_SERV[DESCRIÇAO],MATCH(BRF_Boleto_Notas[[#This Row],[CAT]],BRF_TIPO_SERV[TIPOS DE SERV.],0)),"")</f>
        <v>VIAGEM</v>
      </c>
      <c r="R1212" s="1">
        <f>IFERROR(INDEX(BRF_MÊS_NOTA[NUN_MÊS],MATCH(BRF_Boleto_Notas[[#This Row],[MÊS_VENC]],BRF_MÊS_NOTA[MÊS],0)),"")</f>
        <v>3</v>
      </c>
      <c r="S1212" s="1" t="str">
        <f>IF(BRF_Boleto_Notas[[#This Row],[PAGO DIA]]="","",TEXT(BRF_Boleto_Notas[[#This Row],[PAGO DIA]],"AAAA"))</f>
        <v>2023</v>
      </c>
      <c r="T1212" s="1" t="str">
        <f>UPPER(TEXT(BRF_Boleto_Notas[[#This Row],[PAGO DIA]],"MMM"))</f>
        <v>MAR</v>
      </c>
    </row>
    <row r="1213" spans="1:20" x14ac:dyDescent="0.2">
      <c r="A1213" s="3">
        <v>44968</v>
      </c>
      <c r="B1213" s="1" t="s">
        <v>2401</v>
      </c>
      <c r="C1213" s="1" t="s">
        <v>2785</v>
      </c>
      <c r="D1213" s="1" t="s">
        <v>1531</v>
      </c>
      <c r="E1213" s="1" t="s">
        <v>85</v>
      </c>
      <c r="F1213" s="3">
        <v>44991</v>
      </c>
      <c r="G1213" s="1" t="s">
        <v>2786</v>
      </c>
      <c r="H1213" s="1">
        <v>1324</v>
      </c>
      <c r="I1213" s="4">
        <v>438</v>
      </c>
      <c r="J1213" s="1" t="s">
        <v>224</v>
      </c>
      <c r="K1213" s="3">
        <v>44991</v>
      </c>
      <c r="L1213" s="1" t="s">
        <v>1338</v>
      </c>
      <c r="M1213" s="1" t="str">
        <f>TEXT(BRF_Boleto_Notas[[#This Row],[DATA ]],"AAAA")</f>
        <v>2023</v>
      </c>
      <c r="N1213" s="1" t="str">
        <f>UPPER(TEXT(BRF_Boleto_Notas[[#This Row],[DATA ]],"MMM"))</f>
        <v>FEV</v>
      </c>
      <c r="O1213" s="1" t="str">
        <f>TEXT(BRF_Boleto_Notas[[#This Row],[DATA VENCIMENTO]],"AAAA")</f>
        <v>2023</v>
      </c>
      <c r="P1213" s="1" t="str">
        <f>UPPER(TEXT(BRF_Boleto_Notas[[#This Row],[DATA VENCIMENTO]],"MMM"))</f>
        <v>MAR</v>
      </c>
      <c r="Q1213" s="1" t="str">
        <f>IFERROR(INDEX(BRF_TIPO_SERV[DESCRIÇAO],MATCH(BRF_Boleto_Notas[[#This Row],[CAT]],BRF_TIPO_SERV[TIPOS DE SERV.],0)),"")</f>
        <v>ARMAZENAMENTO</v>
      </c>
      <c r="R1213" s="1">
        <f>IFERROR(INDEX(BRF_MÊS_NOTA[NUN_MÊS],MATCH(BRF_Boleto_Notas[[#This Row],[MÊS_VENC]],BRF_MÊS_NOTA[MÊS],0)),"")</f>
        <v>3</v>
      </c>
      <c r="S1213" s="1" t="str">
        <f>IF(BRF_Boleto_Notas[[#This Row],[PAGO DIA]]="","",TEXT(BRF_Boleto_Notas[[#This Row],[PAGO DIA]],"AAAA"))</f>
        <v>2023</v>
      </c>
      <c r="T1213" s="1" t="str">
        <f>UPPER(TEXT(BRF_Boleto_Notas[[#This Row],[PAGO DIA]],"MMM"))</f>
        <v>MAR</v>
      </c>
    </row>
    <row r="1214" spans="1:20" x14ac:dyDescent="0.2">
      <c r="A1214" s="3">
        <v>44969</v>
      </c>
      <c r="B1214" s="1" t="s">
        <v>1529</v>
      </c>
      <c r="C1214" s="1" t="s">
        <v>1869</v>
      </c>
      <c r="D1214" s="1" t="s">
        <v>1531</v>
      </c>
      <c r="E1214" s="1" t="s">
        <v>85</v>
      </c>
      <c r="F1214" s="3">
        <v>44991</v>
      </c>
      <c r="G1214" s="1" t="s">
        <v>2787</v>
      </c>
      <c r="H1214" s="1">
        <v>1325</v>
      </c>
      <c r="I1214" s="4">
        <v>3500</v>
      </c>
      <c r="J1214" s="1" t="s">
        <v>224</v>
      </c>
      <c r="K1214" s="3">
        <v>44991</v>
      </c>
      <c r="L1214" s="1" t="s">
        <v>1338</v>
      </c>
      <c r="M1214" s="1" t="str">
        <f>TEXT(BRF_Boleto_Notas[[#This Row],[DATA ]],"AAAA")</f>
        <v>2023</v>
      </c>
      <c r="N1214" s="1" t="str">
        <f>UPPER(TEXT(BRF_Boleto_Notas[[#This Row],[DATA ]],"MMM"))</f>
        <v>FEV</v>
      </c>
      <c r="O1214" s="1" t="str">
        <f>TEXT(BRF_Boleto_Notas[[#This Row],[DATA VENCIMENTO]],"AAAA")</f>
        <v>2023</v>
      </c>
      <c r="P1214" s="1" t="str">
        <f>UPPER(TEXT(BRF_Boleto_Notas[[#This Row],[DATA VENCIMENTO]],"MMM"))</f>
        <v>MAR</v>
      </c>
      <c r="Q1214" s="1" t="str">
        <f>IFERROR(INDEX(BRF_TIPO_SERV[DESCRIÇAO],MATCH(BRF_Boleto_Notas[[#This Row],[CAT]],BRF_TIPO_SERV[TIPOS DE SERV.],0)),"")</f>
        <v>VIAGEM</v>
      </c>
      <c r="R1214" s="1">
        <f>IFERROR(INDEX(BRF_MÊS_NOTA[NUN_MÊS],MATCH(BRF_Boleto_Notas[[#This Row],[MÊS_VENC]],BRF_MÊS_NOTA[MÊS],0)),"")</f>
        <v>3</v>
      </c>
      <c r="S1214" s="1" t="str">
        <f>IF(BRF_Boleto_Notas[[#This Row],[PAGO DIA]]="","",TEXT(BRF_Boleto_Notas[[#This Row],[PAGO DIA]],"AAAA"))</f>
        <v>2023</v>
      </c>
      <c r="T1214" s="1" t="str">
        <f>UPPER(TEXT(BRF_Boleto_Notas[[#This Row],[PAGO DIA]],"MMM"))</f>
        <v>MAR</v>
      </c>
    </row>
    <row r="1215" spans="1:20" x14ac:dyDescent="0.2">
      <c r="A1215" s="3">
        <v>44969</v>
      </c>
      <c r="B1215" s="1" t="s">
        <v>1529</v>
      </c>
      <c r="C1215" s="1" t="s">
        <v>2761</v>
      </c>
      <c r="D1215" s="1" t="s">
        <v>1531</v>
      </c>
      <c r="E1215" s="1" t="s">
        <v>85</v>
      </c>
      <c r="F1215" s="3">
        <v>44991</v>
      </c>
      <c r="G1215" s="1" t="s">
        <v>2788</v>
      </c>
      <c r="H1215" s="1">
        <v>1326</v>
      </c>
      <c r="I1215" s="4">
        <v>5500</v>
      </c>
      <c r="J1215" s="1" t="s">
        <v>224</v>
      </c>
      <c r="K1215" s="3">
        <v>44991</v>
      </c>
      <c r="L1215" s="1" t="s">
        <v>1338</v>
      </c>
      <c r="M1215" s="1" t="str">
        <f>TEXT(BRF_Boleto_Notas[[#This Row],[DATA ]],"AAAA")</f>
        <v>2023</v>
      </c>
      <c r="N1215" s="1" t="str">
        <f>UPPER(TEXT(BRF_Boleto_Notas[[#This Row],[DATA ]],"MMM"))</f>
        <v>FEV</v>
      </c>
      <c r="O1215" s="1" t="str">
        <f>TEXT(BRF_Boleto_Notas[[#This Row],[DATA VENCIMENTO]],"AAAA")</f>
        <v>2023</v>
      </c>
      <c r="P1215" s="1" t="str">
        <f>UPPER(TEXT(BRF_Boleto_Notas[[#This Row],[DATA VENCIMENTO]],"MMM"))</f>
        <v>MAR</v>
      </c>
      <c r="Q1215" s="1" t="str">
        <f>IFERROR(INDEX(BRF_TIPO_SERV[DESCRIÇAO],MATCH(BRF_Boleto_Notas[[#This Row],[CAT]],BRF_TIPO_SERV[TIPOS DE SERV.],0)),"")</f>
        <v>VIAGEM</v>
      </c>
      <c r="R1215" s="1">
        <f>IFERROR(INDEX(BRF_MÊS_NOTA[NUN_MÊS],MATCH(BRF_Boleto_Notas[[#This Row],[MÊS_VENC]],BRF_MÊS_NOTA[MÊS],0)),"")</f>
        <v>3</v>
      </c>
      <c r="S1215" s="1" t="str">
        <f>IF(BRF_Boleto_Notas[[#This Row],[PAGO DIA]]="","",TEXT(BRF_Boleto_Notas[[#This Row],[PAGO DIA]],"AAAA"))</f>
        <v>2023</v>
      </c>
      <c r="T1215" s="1" t="str">
        <f>UPPER(TEXT(BRF_Boleto_Notas[[#This Row],[PAGO DIA]],"MMM"))</f>
        <v>MAR</v>
      </c>
    </row>
    <row r="1216" spans="1:20" x14ac:dyDescent="0.2">
      <c r="A1216" s="3">
        <v>44969</v>
      </c>
      <c r="B1216" s="1" t="s">
        <v>1529</v>
      </c>
      <c r="C1216" s="1" t="s">
        <v>2738</v>
      </c>
      <c r="D1216" s="1" t="s">
        <v>1531</v>
      </c>
      <c r="E1216" s="1" t="s">
        <v>85</v>
      </c>
      <c r="F1216" s="3">
        <v>44991</v>
      </c>
      <c r="G1216" s="1" t="s">
        <v>2789</v>
      </c>
      <c r="H1216" s="1">
        <v>1327</v>
      </c>
      <c r="I1216" s="4">
        <v>5500</v>
      </c>
      <c r="J1216" s="1" t="s">
        <v>224</v>
      </c>
      <c r="K1216" s="3">
        <v>44991</v>
      </c>
      <c r="L1216" s="1" t="s">
        <v>1338</v>
      </c>
      <c r="M1216" s="1" t="str">
        <f>TEXT(BRF_Boleto_Notas[[#This Row],[DATA ]],"AAAA")</f>
        <v>2023</v>
      </c>
      <c r="N1216" s="1" t="str">
        <f>UPPER(TEXT(BRF_Boleto_Notas[[#This Row],[DATA ]],"MMM"))</f>
        <v>FEV</v>
      </c>
      <c r="O1216" s="1" t="str">
        <f>TEXT(BRF_Boleto_Notas[[#This Row],[DATA VENCIMENTO]],"AAAA")</f>
        <v>2023</v>
      </c>
      <c r="P1216" s="1" t="str">
        <f>UPPER(TEXT(BRF_Boleto_Notas[[#This Row],[DATA VENCIMENTO]],"MMM"))</f>
        <v>MAR</v>
      </c>
      <c r="Q1216" s="1" t="str">
        <f>IFERROR(INDEX(BRF_TIPO_SERV[DESCRIÇAO],MATCH(BRF_Boleto_Notas[[#This Row],[CAT]],BRF_TIPO_SERV[TIPOS DE SERV.],0)),"")</f>
        <v>VIAGEM</v>
      </c>
      <c r="R1216" s="1">
        <f>IFERROR(INDEX(BRF_MÊS_NOTA[NUN_MÊS],MATCH(BRF_Boleto_Notas[[#This Row],[MÊS_VENC]],BRF_MÊS_NOTA[MÊS],0)),"")</f>
        <v>3</v>
      </c>
      <c r="S1216" s="1" t="str">
        <f>IF(BRF_Boleto_Notas[[#This Row],[PAGO DIA]]="","",TEXT(BRF_Boleto_Notas[[#This Row],[PAGO DIA]],"AAAA"))</f>
        <v>2023</v>
      </c>
      <c r="T1216" s="1" t="str">
        <f>UPPER(TEXT(BRF_Boleto_Notas[[#This Row],[PAGO DIA]],"MMM"))</f>
        <v>MAR</v>
      </c>
    </row>
    <row r="1217" spans="1:20" x14ac:dyDescent="0.2">
      <c r="A1217" s="3">
        <v>44969</v>
      </c>
      <c r="B1217" s="1" t="s">
        <v>1534</v>
      </c>
      <c r="C1217" s="1" t="s">
        <v>2790</v>
      </c>
      <c r="D1217" s="1" t="s">
        <v>1531</v>
      </c>
      <c r="E1217" s="1" t="s">
        <v>94</v>
      </c>
      <c r="F1217" s="3">
        <v>44991</v>
      </c>
      <c r="G1217" s="1" t="s">
        <v>2791</v>
      </c>
      <c r="H1217" s="1">
        <v>1332</v>
      </c>
      <c r="I1217" s="4">
        <v>1500</v>
      </c>
      <c r="J1217" s="1" t="s">
        <v>224</v>
      </c>
      <c r="K1217" s="3">
        <v>44991</v>
      </c>
      <c r="L1217" s="1" t="s">
        <v>1338</v>
      </c>
      <c r="M1217" s="1" t="str">
        <f>TEXT(BRF_Boleto_Notas[[#This Row],[DATA ]],"AAAA")</f>
        <v>2023</v>
      </c>
      <c r="N1217" s="1" t="str">
        <f>UPPER(TEXT(BRF_Boleto_Notas[[#This Row],[DATA ]],"MMM"))</f>
        <v>FEV</v>
      </c>
      <c r="O1217" s="1" t="str">
        <f>TEXT(BRF_Boleto_Notas[[#This Row],[DATA VENCIMENTO]],"AAAA")</f>
        <v>2023</v>
      </c>
      <c r="P1217" s="1" t="str">
        <f>UPPER(TEXT(BRF_Boleto_Notas[[#This Row],[DATA VENCIMENTO]],"MMM"))</f>
        <v>MAR</v>
      </c>
      <c r="Q1217" s="1" t="str">
        <f>IFERROR(INDEX(BRF_TIPO_SERV[DESCRIÇAO],MATCH(BRF_Boleto_Notas[[#This Row],[CAT]],BRF_TIPO_SERV[TIPOS DE SERV.],0)),"")</f>
        <v>FRETE EXTRAS</v>
      </c>
      <c r="R1217" s="1">
        <f>IFERROR(INDEX(BRF_MÊS_NOTA[NUN_MÊS],MATCH(BRF_Boleto_Notas[[#This Row],[MÊS_VENC]],BRF_MÊS_NOTA[MÊS],0)),"")</f>
        <v>3</v>
      </c>
      <c r="S1217" s="1" t="str">
        <f>IF(BRF_Boleto_Notas[[#This Row],[PAGO DIA]]="","",TEXT(BRF_Boleto_Notas[[#This Row],[PAGO DIA]],"AAAA"))</f>
        <v>2023</v>
      </c>
      <c r="T1217" s="1" t="str">
        <f>UPPER(TEXT(BRF_Boleto_Notas[[#This Row],[PAGO DIA]],"MMM"))</f>
        <v>MAR</v>
      </c>
    </row>
    <row r="1218" spans="1:20" x14ac:dyDescent="0.2">
      <c r="A1218" s="3">
        <v>44969</v>
      </c>
      <c r="B1218" s="1" t="s">
        <v>1534</v>
      </c>
      <c r="C1218" s="1" t="s">
        <v>2792</v>
      </c>
      <c r="D1218" s="1" t="s">
        <v>1531</v>
      </c>
      <c r="E1218" s="1" t="s">
        <v>94</v>
      </c>
      <c r="F1218" s="3">
        <v>44991</v>
      </c>
      <c r="G1218" s="1" t="s">
        <v>2793</v>
      </c>
      <c r="H1218" s="1">
        <v>1333</v>
      </c>
      <c r="I1218" s="4">
        <v>800</v>
      </c>
      <c r="J1218" s="1" t="s">
        <v>224</v>
      </c>
      <c r="K1218" s="3">
        <v>44991</v>
      </c>
      <c r="L1218" s="1" t="s">
        <v>1338</v>
      </c>
      <c r="M1218" s="1" t="str">
        <f>TEXT(BRF_Boleto_Notas[[#This Row],[DATA ]],"AAAA")</f>
        <v>2023</v>
      </c>
      <c r="N1218" s="1" t="str">
        <f>UPPER(TEXT(BRF_Boleto_Notas[[#This Row],[DATA ]],"MMM"))</f>
        <v>FEV</v>
      </c>
      <c r="O1218" s="1" t="str">
        <f>TEXT(BRF_Boleto_Notas[[#This Row],[DATA VENCIMENTO]],"AAAA")</f>
        <v>2023</v>
      </c>
      <c r="P1218" s="1" t="str">
        <f>UPPER(TEXT(BRF_Boleto_Notas[[#This Row],[DATA VENCIMENTO]],"MMM"))</f>
        <v>MAR</v>
      </c>
      <c r="Q1218" s="1" t="str">
        <f>IFERROR(INDEX(BRF_TIPO_SERV[DESCRIÇAO],MATCH(BRF_Boleto_Notas[[#This Row],[CAT]],BRF_TIPO_SERV[TIPOS DE SERV.],0)),"")</f>
        <v>FRETE EXTRAS</v>
      </c>
      <c r="R1218" s="1">
        <f>IFERROR(INDEX(BRF_MÊS_NOTA[NUN_MÊS],MATCH(BRF_Boleto_Notas[[#This Row],[MÊS_VENC]],BRF_MÊS_NOTA[MÊS],0)),"")</f>
        <v>3</v>
      </c>
      <c r="S1218" s="1" t="str">
        <f>IF(BRF_Boleto_Notas[[#This Row],[PAGO DIA]]="","",TEXT(BRF_Boleto_Notas[[#This Row],[PAGO DIA]],"AAAA"))</f>
        <v>2023</v>
      </c>
      <c r="T1218" s="1" t="str">
        <f>UPPER(TEXT(BRF_Boleto_Notas[[#This Row],[PAGO DIA]],"MMM"))</f>
        <v>MAR</v>
      </c>
    </row>
    <row r="1219" spans="1:20" x14ac:dyDescent="0.2">
      <c r="A1219" s="3">
        <v>44969</v>
      </c>
      <c r="B1219" s="1" t="s">
        <v>1534</v>
      </c>
      <c r="C1219" s="1" t="s">
        <v>2794</v>
      </c>
      <c r="D1219" s="1" t="s">
        <v>1531</v>
      </c>
      <c r="E1219" s="1" t="s">
        <v>94</v>
      </c>
      <c r="F1219" s="3">
        <v>44991</v>
      </c>
      <c r="G1219" s="1" t="s">
        <v>2795</v>
      </c>
      <c r="H1219" s="1">
        <v>1334</v>
      </c>
      <c r="I1219" s="4">
        <v>600</v>
      </c>
      <c r="J1219" s="1" t="s">
        <v>224</v>
      </c>
      <c r="K1219" s="3">
        <v>44991</v>
      </c>
      <c r="L1219" s="1" t="s">
        <v>1338</v>
      </c>
      <c r="M1219" s="1" t="str">
        <f>TEXT(BRF_Boleto_Notas[[#This Row],[DATA ]],"AAAA")</f>
        <v>2023</v>
      </c>
      <c r="N1219" s="1" t="str">
        <f>UPPER(TEXT(BRF_Boleto_Notas[[#This Row],[DATA ]],"MMM"))</f>
        <v>FEV</v>
      </c>
      <c r="O1219" s="1" t="str">
        <f>TEXT(BRF_Boleto_Notas[[#This Row],[DATA VENCIMENTO]],"AAAA")</f>
        <v>2023</v>
      </c>
      <c r="P1219" s="1" t="str">
        <f>UPPER(TEXT(BRF_Boleto_Notas[[#This Row],[DATA VENCIMENTO]],"MMM"))</f>
        <v>MAR</v>
      </c>
      <c r="Q1219" s="1" t="str">
        <f>IFERROR(INDEX(BRF_TIPO_SERV[DESCRIÇAO],MATCH(BRF_Boleto_Notas[[#This Row],[CAT]],BRF_TIPO_SERV[TIPOS DE SERV.],0)),"")</f>
        <v>FRETE EXTRAS</v>
      </c>
      <c r="R1219" s="1">
        <f>IFERROR(INDEX(BRF_MÊS_NOTA[NUN_MÊS],MATCH(BRF_Boleto_Notas[[#This Row],[MÊS_VENC]],BRF_MÊS_NOTA[MÊS],0)),"")</f>
        <v>3</v>
      </c>
      <c r="S1219" s="1" t="str">
        <f>IF(BRF_Boleto_Notas[[#This Row],[PAGO DIA]]="","",TEXT(BRF_Boleto_Notas[[#This Row],[PAGO DIA]],"AAAA"))</f>
        <v>2023</v>
      </c>
      <c r="T1219" s="1" t="str">
        <f>UPPER(TEXT(BRF_Boleto_Notas[[#This Row],[PAGO DIA]],"MMM"))</f>
        <v>MAR</v>
      </c>
    </row>
    <row r="1220" spans="1:20" x14ac:dyDescent="0.2">
      <c r="A1220" s="3">
        <v>44969</v>
      </c>
      <c r="B1220" s="1" t="s">
        <v>1534</v>
      </c>
      <c r="C1220" s="1" t="s">
        <v>2796</v>
      </c>
      <c r="D1220" s="1" t="s">
        <v>1531</v>
      </c>
      <c r="E1220" s="1" t="s">
        <v>94</v>
      </c>
      <c r="F1220" s="3">
        <v>44991</v>
      </c>
      <c r="G1220" s="1" t="s">
        <v>2797</v>
      </c>
      <c r="H1220" s="1">
        <v>1335</v>
      </c>
      <c r="I1220" s="4">
        <v>500</v>
      </c>
      <c r="J1220" s="1" t="s">
        <v>224</v>
      </c>
      <c r="K1220" s="3">
        <v>44991</v>
      </c>
      <c r="L1220" s="1" t="s">
        <v>1338</v>
      </c>
      <c r="M1220" s="1" t="str">
        <f>TEXT(BRF_Boleto_Notas[[#This Row],[DATA ]],"AAAA")</f>
        <v>2023</v>
      </c>
      <c r="N1220" s="1" t="str">
        <f>UPPER(TEXT(BRF_Boleto_Notas[[#This Row],[DATA ]],"MMM"))</f>
        <v>FEV</v>
      </c>
      <c r="O1220" s="1" t="str">
        <f>TEXT(BRF_Boleto_Notas[[#This Row],[DATA VENCIMENTO]],"AAAA")</f>
        <v>2023</v>
      </c>
      <c r="P1220" s="1" t="str">
        <f>UPPER(TEXT(BRF_Boleto_Notas[[#This Row],[DATA VENCIMENTO]],"MMM"))</f>
        <v>MAR</v>
      </c>
      <c r="Q1220" s="1" t="str">
        <f>IFERROR(INDEX(BRF_TIPO_SERV[DESCRIÇAO],MATCH(BRF_Boleto_Notas[[#This Row],[CAT]],BRF_TIPO_SERV[TIPOS DE SERV.],0)),"")</f>
        <v>FRETE EXTRAS</v>
      </c>
      <c r="R1220" s="1">
        <f>IFERROR(INDEX(BRF_MÊS_NOTA[NUN_MÊS],MATCH(BRF_Boleto_Notas[[#This Row],[MÊS_VENC]],BRF_MÊS_NOTA[MÊS],0)),"")</f>
        <v>3</v>
      </c>
      <c r="S1220" s="1" t="str">
        <f>IF(BRF_Boleto_Notas[[#This Row],[PAGO DIA]]="","",TEXT(BRF_Boleto_Notas[[#This Row],[PAGO DIA]],"AAAA"))</f>
        <v>2023</v>
      </c>
      <c r="T1220" s="1" t="str">
        <f>UPPER(TEXT(BRF_Boleto_Notas[[#This Row],[PAGO DIA]],"MMM"))</f>
        <v>MAR</v>
      </c>
    </row>
    <row r="1221" spans="1:20" x14ac:dyDescent="0.2">
      <c r="A1221" s="3">
        <v>44969</v>
      </c>
      <c r="B1221" s="1" t="s">
        <v>1534</v>
      </c>
      <c r="C1221" s="1" t="s">
        <v>2798</v>
      </c>
      <c r="D1221" s="1" t="s">
        <v>1531</v>
      </c>
      <c r="E1221" s="1" t="s">
        <v>94</v>
      </c>
      <c r="F1221" s="3">
        <v>44991</v>
      </c>
      <c r="G1221" s="1" t="s">
        <v>2799</v>
      </c>
      <c r="H1221" s="1">
        <v>1336</v>
      </c>
      <c r="I1221" s="4">
        <v>1320</v>
      </c>
      <c r="J1221" s="1" t="s">
        <v>224</v>
      </c>
      <c r="K1221" s="3">
        <v>44991</v>
      </c>
      <c r="L1221" s="1" t="s">
        <v>1338</v>
      </c>
      <c r="M1221" s="1" t="str">
        <f>TEXT(BRF_Boleto_Notas[[#This Row],[DATA ]],"AAAA")</f>
        <v>2023</v>
      </c>
      <c r="N1221" s="1" t="str">
        <f>UPPER(TEXT(BRF_Boleto_Notas[[#This Row],[DATA ]],"MMM"))</f>
        <v>FEV</v>
      </c>
      <c r="O1221" s="1" t="str">
        <f>TEXT(BRF_Boleto_Notas[[#This Row],[DATA VENCIMENTO]],"AAAA")</f>
        <v>2023</v>
      </c>
      <c r="P1221" s="1" t="str">
        <f>UPPER(TEXT(BRF_Boleto_Notas[[#This Row],[DATA VENCIMENTO]],"MMM"))</f>
        <v>MAR</v>
      </c>
      <c r="Q1221" s="1" t="str">
        <f>IFERROR(INDEX(BRF_TIPO_SERV[DESCRIÇAO],MATCH(BRF_Boleto_Notas[[#This Row],[CAT]],BRF_TIPO_SERV[TIPOS DE SERV.],0)),"")</f>
        <v>FRETE EXTRAS</v>
      </c>
      <c r="R1221" s="1">
        <f>IFERROR(INDEX(BRF_MÊS_NOTA[NUN_MÊS],MATCH(BRF_Boleto_Notas[[#This Row],[MÊS_VENC]],BRF_MÊS_NOTA[MÊS],0)),"")</f>
        <v>3</v>
      </c>
      <c r="S1221" s="1" t="str">
        <f>IF(BRF_Boleto_Notas[[#This Row],[PAGO DIA]]="","",TEXT(BRF_Boleto_Notas[[#This Row],[PAGO DIA]],"AAAA"))</f>
        <v>2023</v>
      </c>
      <c r="T1221" s="1" t="str">
        <f>UPPER(TEXT(BRF_Boleto_Notas[[#This Row],[PAGO DIA]],"MMM"))</f>
        <v>MAR</v>
      </c>
    </row>
    <row r="1222" spans="1:20" x14ac:dyDescent="0.2">
      <c r="A1222" s="3">
        <v>44969</v>
      </c>
      <c r="B1222" s="1" t="s">
        <v>1534</v>
      </c>
      <c r="C1222" s="1" t="s">
        <v>2596</v>
      </c>
      <c r="D1222" s="1" t="s">
        <v>1531</v>
      </c>
      <c r="E1222" s="1" t="s">
        <v>94</v>
      </c>
      <c r="F1222" s="3">
        <v>44991</v>
      </c>
      <c r="G1222" s="1" t="s">
        <v>2800</v>
      </c>
      <c r="H1222" s="1">
        <v>1337</v>
      </c>
      <c r="I1222" s="4">
        <v>1760</v>
      </c>
      <c r="J1222" s="1" t="s">
        <v>224</v>
      </c>
      <c r="K1222" s="3">
        <v>44991</v>
      </c>
      <c r="L1222" s="1" t="s">
        <v>1338</v>
      </c>
      <c r="M1222" s="1" t="str">
        <f>TEXT(BRF_Boleto_Notas[[#This Row],[DATA ]],"AAAA")</f>
        <v>2023</v>
      </c>
      <c r="N1222" s="1" t="str">
        <f>UPPER(TEXT(BRF_Boleto_Notas[[#This Row],[DATA ]],"MMM"))</f>
        <v>FEV</v>
      </c>
      <c r="O1222" s="1" t="str">
        <f>TEXT(BRF_Boleto_Notas[[#This Row],[DATA VENCIMENTO]],"AAAA")</f>
        <v>2023</v>
      </c>
      <c r="P1222" s="1" t="str">
        <f>UPPER(TEXT(BRF_Boleto_Notas[[#This Row],[DATA VENCIMENTO]],"MMM"))</f>
        <v>MAR</v>
      </c>
      <c r="Q1222" s="1" t="str">
        <f>IFERROR(INDEX(BRF_TIPO_SERV[DESCRIÇAO],MATCH(BRF_Boleto_Notas[[#This Row],[CAT]],BRF_TIPO_SERV[TIPOS DE SERV.],0)),"")</f>
        <v>FRETE EXTRAS</v>
      </c>
      <c r="R1222" s="1">
        <f>IFERROR(INDEX(BRF_MÊS_NOTA[NUN_MÊS],MATCH(BRF_Boleto_Notas[[#This Row],[MÊS_VENC]],BRF_MÊS_NOTA[MÊS],0)),"")</f>
        <v>3</v>
      </c>
      <c r="S1222" s="1" t="str">
        <f>IF(BRF_Boleto_Notas[[#This Row],[PAGO DIA]]="","",TEXT(BRF_Boleto_Notas[[#This Row],[PAGO DIA]],"AAAA"))</f>
        <v>2023</v>
      </c>
      <c r="T1222" s="1" t="str">
        <f>UPPER(TEXT(BRF_Boleto_Notas[[#This Row],[PAGO DIA]],"MMM"))</f>
        <v>MAR</v>
      </c>
    </row>
    <row r="1223" spans="1:20" x14ac:dyDescent="0.2">
      <c r="A1223" s="3">
        <v>44969</v>
      </c>
      <c r="B1223" s="1" t="s">
        <v>1534</v>
      </c>
      <c r="C1223" s="1" t="s">
        <v>2801</v>
      </c>
      <c r="D1223" s="1" t="s">
        <v>1531</v>
      </c>
      <c r="E1223" s="1" t="s">
        <v>94</v>
      </c>
      <c r="F1223" s="3">
        <v>44991</v>
      </c>
      <c r="G1223" s="1" t="s">
        <v>2802</v>
      </c>
      <c r="H1223" s="1">
        <v>1338</v>
      </c>
      <c r="I1223" s="4">
        <v>1100</v>
      </c>
      <c r="J1223" s="1" t="s">
        <v>224</v>
      </c>
      <c r="K1223" s="3">
        <v>44991</v>
      </c>
      <c r="L1223" s="1" t="s">
        <v>1338</v>
      </c>
      <c r="M1223" s="1" t="str">
        <f>TEXT(BRF_Boleto_Notas[[#This Row],[DATA ]],"AAAA")</f>
        <v>2023</v>
      </c>
      <c r="N1223" s="1" t="str">
        <f>UPPER(TEXT(BRF_Boleto_Notas[[#This Row],[DATA ]],"MMM"))</f>
        <v>FEV</v>
      </c>
      <c r="O1223" s="1" t="str">
        <f>TEXT(BRF_Boleto_Notas[[#This Row],[DATA VENCIMENTO]],"AAAA")</f>
        <v>2023</v>
      </c>
      <c r="P1223" s="1" t="str">
        <f>UPPER(TEXT(BRF_Boleto_Notas[[#This Row],[DATA VENCIMENTO]],"MMM"))</f>
        <v>MAR</v>
      </c>
      <c r="Q1223" s="1" t="str">
        <f>IFERROR(INDEX(BRF_TIPO_SERV[DESCRIÇAO],MATCH(BRF_Boleto_Notas[[#This Row],[CAT]],BRF_TIPO_SERV[TIPOS DE SERV.],0)),"")</f>
        <v>FRETE EXTRAS</v>
      </c>
      <c r="R1223" s="1">
        <f>IFERROR(INDEX(BRF_MÊS_NOTA[NUN_MÊS],MATCH(BRF_Boleto_Notas[[#This Row],[MÊS_VENC]],BRF_MÊS_NOTA[MÊS],0)),"")</f>
        <v>3</v>
      </c>
      <c r="S1223" s="1" t="str">
        <f>IF(BRF_Boleto_Notas[[#This Row],[PAGO DIA]]="","",TEXT(BRF_Boleto_Notas[[#This Row],[PAGO DIA]],"AAAA"))</f>
        <v>2023</v>
      </c>
      <c r="T1223" s="1" t="str">
        <f>UPPER(TEXT(BRF_Boleto_Notas[[#This Row],[PAGO DIA]],"MMM"))</f>
        <v>MAR</v>
      </c>
    </row>
    <row r="1224" spans="1:20" x14ac:dyDescent="0.2">
      <c r="A1224" s="3">
        <v>44969</v>
      </c>
      <c r="B1224" s="1" t="s">
        <v>1534</v>
      </c>
      <c r="C1224" s="1" t="s">
        <v>2798</v>
      </c>
      <c r="D1224" s="1" t="s">
        <v>1531</v>
      </c>
      <c r="E1224" s="1" t="s">
        <v>94</v>
      </c>
      <c r="F1224" s="3">
        <v>44991</v>
      </c>
      <c r="G1224" s="1" t="s">
        <v>2803</v>
      </c>
      <c r="H1224" s="1">
        <v>1339</v>
      </c>
      <c r="I1224" s="4">
        <v>1320</v>
      </c>
      <c r="J1224" s="1" t="s">
        <v>224</v>
      </c>
      <c r="K1224" s="3">
        <v>44991</v>
      </c>
      <c r="L1224" s="1" t="s">
        <v>1338</v>
      </c>
      <c r="M1224" s="1" t="str">
        <f>TEXT(BRF_Boleto_Notas[[#This Row],[DATA ]],"AAAA")</f>
        <v>2023</v>
      </c>
      <c r="N1224" s="1" t="str">
        <f>UPPER(TEXT(BRF_Boleto_Notas[[#This Row],[DATA ]],"MMM"))</f>
        <v>FEV</v>
      </c>
      <c r="O1224" s="1" t="str">
        <f>TEXT(BRF_Boleto_Notas[[#This Row],[DATA VENCIMENTO]],"AAAA")</f>
        <v>2023</v>
      </c>
      <c r="P1224" s="1" t="str">
        <f>UPPER(TEXT(BRF_Boleto_Notas[[#This Row],[DATA VENCIMENTO]],"MMM"))</f>
        <v>MAR</v>
      </c>
      <c r="Q1224" s="1" t="str">
        <f>IFERROR(INDEX(BRF_TIPO_SERV[DESCRIÇAO],MATCH(BRF_Boleto_Notas[[#This Row],[CAT]],BRF_TIPO_SERV[TIPOS DE SERV.],0)),"")</f>
        <v>FRETE EXTRAS</v>
      </c>
      <c r="R1224" s="1">
        <f>IFERROR(INDEX(BRF_MÊS_NOTA[NUN_MÊS],MATCH(BRF_Boleto_Notas[[#This Row],[MÊS_VENC]],BRF_MÊS_NOTA[MÊS],0)),"")</f>
        <v>3</v>
      </c>
      <c r="S1224" s="1" t="str">
        <f>IF(BRF_Boleto_Notas[[#This Row],[PAGO DIA]]="","",TEXT(BRF_Boleto_Notas[[#This Row],[PAGO DIA]],"AAAA"))</f>
        <v>2023</v>
      </c>
      <c r="T1224" s="1" t="str">
        <f>UPPER(TEXT(BRF_Boleto_Notas[[#This Row],[PAGO DIA]],"MMM"))</f>
        <v>MAR</v>
      </c>
    </row>
    <row r="1225" spans="1:20" x14ac:dyDescent="0.2">
      <c r="A1225" s="3">
        <v>44969</v>
      </c>
      <c r="B1225" s="1" t="s">
        <v>1534</v>
      </c>
      <c r="C1225" s="1" t="s">
        <v>2798</v>
      </c>
      <c r="D1225" s="1" t="s">
        <v>1531</v>
      </c>
      <c r="E1225" s="1" t="s">
        <v>94</v>
      </c>
      <c r="F1225" s="3">
        <v>44991</v>
      </c>
      <c r="G1225" s="1" t="s">
        <v>2804</v>
      </c>
      <c r="H1225" s="1">
        <v>1340</v>
      </c>
      <c r="I1225" s="4">
        <v>1320</v>
      </c>
      <c r="J1225" s="1" t="s">
        <v>224</v>
      </c>
      <c r="K1225" s="3">
        <v>44991</v>
      </c>
      <c r="L1225" s="1" t="s">
        <v>1338</v>
      </c>
      <c r="M1225" s="1" t="str">
        <f>TEXT(BRF_Boleto_Notas[[#This Row],[DATA ]],"AAAA")</f>
        <v>2023</v>
      </c>
      <c r="N1225" s="1" t="str">
        <f>UPPER(TEXT(BRF_Boleto_Notas[[#This Row],[DATA ]],"MMM"))</f>
        <v>FEV</v>
      </c>
      <c r="O1225" s="1" t="str">
        <f>TEXT(BRF_Boleto_Notas[[#This Row],[DATA VENCIMENTO]],"AAAA")</f>
        <v>2023</v>
      </c>
      <c r="P1225" s="1" t="str">
        <f>UPPER(TEXT(BRF_Boleto_Notas[[#This Row],[DATA VENCIMENTO]],"MMM"))</f>
        <v>MAR</v>
      </c>
      <c r="Q1225" s="1" t="str">
        <f>IFERROR(INDEX(BRF_TIPO_SERV[DESCRIÇAO],MATCH(BRF_Boleto_Notas[[#This Row],[CAT]],BRF_TIPO_SERV[TIPOS DE SERV.],0)),"")</f>
        <v>FRETE EXTRAS</v>
      </c>
      <c r="R1225" s="1">
        <f>IFERROR(INDEX(BRF_MÊS_NOTA[NUN_MÊS],MATCH(BRF_Boleto_Notas[[#This Row],[MÊS_VENC]],BRF_MÊS_NOTA[MÊS],0)),"")</f>
        <v>3</v>
      </c>
      <c r="S1225" s="1" t="str">
        <f>IF(BRF_Boleto_Notas[[#This Row],[PAGO DIA]]="","",TEXT(BRF_Boleto_Notas[[#This Row],[PAGO DIA]],"AAAA"))</f>
        <v>2023</v>
      </c>
      <c r="T1225" s="1" t="str">
        <f>UPPER(TEXT(BRF_Boleto_Notas[[#This Row],[PAGO DIA]],"MMM"))</f>
        <v>MAR</v>
      </c>
    </row>
    <row r="1226" spans="1:20" x14ac:dyDescent="0.2">
      <c r="A1226" s="3">
        <v>44971</v>
      </c>
      <c r="B1226" s="1" t="s">
        <v>1529</v>
      </c>
      <c r="C1226" s="1" t="s">
        <v>2101</v>
      </c>
      <c r="D1226" s="1" t="s">
        <v>1531</v>
      </c>
      <c r="E1226" s="1" t="s">
        <v>94</v>
      </c>
      <c r="F1226" s="3">
        <v>44991</v>
      </c>
      <c r="G1226" s="1" t="s">
        <v>2805</v>
      </c>
      <c r="H1226" s="1">
        <v>1341</v>
      </c>
      <c r="I1226" s="4">
        <v>3500</v>
      </c>
      <c r="J1226" s="1" t="s">
        <v>224</v>
      </c>
      <c r="K1226" s="3">
        <v>44991</v>
      </c>
      <c r="L1226" s="1" t="s">
        <v>1338</v>
      </c>
      <c r="M1226" s="1" t="str">
        <f>TEXT(BRF_Boleto_Notas[[#This Row],[DATA ]],"AAAA")</f>
        <v>2023</v>
      </c>
      <c r="N1226" s="1" t="str">
        <f>UPPER(TEXT(BRF_Boleto_Notas[[#This Row],[DATA ]],"MMM"))</f>
        <v>FEV</v>
      </c>
      <c r="O1226" s="1" t="str">
        <f>TEXT(BRF_Boleto_Notas[[#This Row],[DATA VENCIMENTO]],"AAAA")</f>
        <v>2023</v>
      </c>
      <c r="P1226" s="1" t="str">
        <f>UPPER(TEXT(BRF_Boleto_Notas[[#This Row],[DATA VENCIMENTO]],"MMM"))</f>
        <v>MAR</v>
      </c>
      <c r="Q1226" s="1" t="str">
        <f>IFERROR(INDEX(BRF_TIPO_SERV[DESCRIÇAO],MATCH(BRF_Boleto_Notas[[#This Row],[CAT]],BRF_TIPO_SERV[TIPOS DE SERV.],0)),"")</f>
        <v>VIAGEM</v>
      </c>
      <c r="R1226" s="1">
        <f>IFERROR(INDEX(BRF_MÊS_NOTA[NUN_MÊS],MATCH(BRF_Boleto_Notas[[#This Row],[MÊS_VENC]],BRF_MÊS_NOTA[MÊS],0)),"")</f>
        <v>3</v>
      </c>
      <c r="S1226" s="1" t="str">
        <f>IF(BRF_Boleto_Notas[[#This Row],[PAGO DIA]]="","",TEXT(BRF_Boleto_Notas[[#This Row],[PAGO DIA]],"AAAA"))</f>
        <v>2023</v>
      </c>
      <c r="T1226" s="1" t="str">
        <f>UPPER(TEXT(BRF_Boleto_Notas[[#This Row],[PAGO DIA]],"MMM"))</f>
        <v>MAR</v>
      </c>
    </row>
    <row r="1227" spans="1:20" x14ac:dyDescent="0.2">
      <c r="A1227" s="3">
        <v>44971</v>
      </c>
      <c r="B1227" s="1" t="s">
        <v>1534</v>
      </c>
      <c r="C1227" s="1" t="s">
        <v>2663</v>
      </c>
      <c r="D1227" s="1" t="s">
        <v>1531</v>
      </c>
      <c r="E1227" s="1" t="s">
        <v>85</v>
      </c>
      <c r="F1227" s="3">
        <v>44991</v>
      </c>
      <c r="G1227" s="1" t="s">
        <v>2806</v>
      </c>
      <c r="H1227" s="1">
        <v>1342</v>
      </c>
      <c r="I1227" s="4">
        <v>800</v>
      </c>
      <c r="J1227" s="1" t="s">
        <v>224</v>
      </c>
      <c r="K1227" s="3">
        <v>44991</v>
      </c>
      <c r="L1227" s="1" t="s">
        <v>1338</v>
      </c>
      <c r="M1227" s="1" t="str">
        <f>TEXT(BRF_Boleto_Notas[[#This Row],[DATA ]],"AAAA")</f>
        <v>2023</v>
      </c>
      <c r="N1227" s="1" t="str">
        <f>UPPER(TEXT(BRF_Boleto_Notas[[#This Row],[DATA ]],"MMM"))</f>
        <v>FEV</v>
      </c>
      <c r="O1227" s="1" t="str">
        <f>TEXT(BRF_Boleto_Notas[[#This Row],[DATA VENCIMENTO]],"AAAA")</f>
        <v>2023</v>
      </c>
      <c r="P1227" s="1" t="str">
        <f>UPPER(TEXT(BRF_Boleto_Notas[[#This Row],[DATA VENCIMENTO]],"MMM"))</f>
        <v>MAR</v>
      </c>
      <c r="Q1227" s="1" t="str">
        <f>IFERROR(INDEX(BRF_TIPO_SERV[DESCRIÇAO],MATCH(BRF_Boleto_Notas[[#This Row],[CAT]],BRF_TIPO_SERV[TIPOS DE SERV.],0)),"")</f>
        <v>FRETE EXTRAS</v>
      </c>
      <c r="R1227" s="1">
        <f>IFERROR(INDEX(BRF_MÊS_NOTA[NUN_MÊS],MATCH(BRF_Boleto_Notas[[#This Row],[MÊS_VENC]],BRF_MÊS_NOTA[MÊS],0)),"")</f>
        <v>3</v>
      </c>
      <c r="S1227" s="1" t="str">
        <f>IF(BRF_Boleto_Notas[[#This Row],[PAGO DIA]]="","",TEXT(BRF_Boleto_Notas[[#This Row],[PAGO DIA]],"AAAA"))</f>
        <v>2023</v>
      </c>
      <c r="T1227" s="1" t="str">
        <f>UPPER(TEXT(BRF_Boleto_Notas[[#This Row],[PAGO DIA]],"MMM"))</f>
        <v>MAR</v>
      </c>
    </row>
    <row r="1228" spans="1:20" x14ac:dyDescent="0.2">
      <c r="A1228" s="3">
        <v>44972</v>
      </c>
      <c r="B1228" s="1" t="s">
        <v>1534</v>
      </c>
      <c r="C1228" s="1" t="s">
        <v>2578</v>
      </c>
      <c r="D1228" s="1" t="s">
        <v>1531</v>
      </c>
      <c r="E1228" s="1" t="s">
        <v>85</v>
      </c>
      <c r="F1228" s="3">
        <v>44992</v>
      </c>
      <c r="G1228" s="1" t="s">
        <v>2807</v>
      </c>
      <c r="H1228" s="1">
        <v>1344</v>
      </c>
      <c r="I1228" s="4">
        <v>1100</v>
      </c>
      <c r="J1228" s="1" t="s">
        <v>224</v>
      </c>
      <c r="K1228" s="3">
        <v>44999</v>
      </c>
      <c r="L1228" s="1" t="s">
        <v>1338</v>
      </c>
      <c r="M1228" s="1" t="str">
        <f>TEXT(BRF_Boleto_Notas[[#This Row],[DATA ]],"AAAA")</f>
        <v>2023</v>
      </c>
      <c r="N1228" s="1" t="str">
        <f>UPPER(TEXT(BRF_Boleto_Notas[[#This Row],[DATA ]],"MMM"))</f>
        <v>FEV</v>
      </c>
      <c r="O1228" s="1" t="str">
        <f>TEXT(BRF_Boleto_Notas[[#This Row],[DATA VENCIMENTO]],"AAAA")</f>
        <v>2023</v>
      </c>
      <c r="P1228" s="1" t="str">
        <f>UPPER(TEXT(BRF_Boleto_Notas[[#This Row],[DATA VENCIMENTO]],"MMM"))</f>
        <v>MAR</v>
      </c>
      <c r="Q1228" s="1" t="str">
        <f>IFERROR(INDEX(BRF_TIPO_SERV[DESCRIÇAO],MATCH(BRF_Boleto_Notas[[#This Row],[CAT]],BRF_TIPO_SERV[TIPOS DE SERV.],0)),"")</f>
        <v>FRETE EXTRAS</v>
      </c>
      <c r="R1228" s="1">
        <f>IFERROR(INDEX(BRF_MÊS_NOTA[NUN_MÊS],MATCH(BRF_Boleto_Notas[[#This Row],[MÊS_VENC]],BRF_MÊS_NOTA[MÊS],0)),"")</f>
        <v>3</v>
      </c>
      <c r="S1228" s="1" t="str">
        <f>IF(BRF_Boleto_Notas[[#This Row],[PAGO DIA]]="","",TEXT(BRF_Boleto_Notas[[#This Row],[PAGO DIA]],"AAAA"))</f>
        <v>2023</v>
      </c>
      <c r="T1228" s="1" t="str">
        <f>UPPER(TEXT(BRF_Boleto_Notas[[#This Row],[PAGO DIA]],"MMM"))</f>
        <v>MAR</v>
      </c>
    </row>
    <row r="1229" spans="1:20" x14ac:dyDescent="0.2">
      <c r="A1229" s="3">
        <v>44972</v>
      </c>
      <c r="B1229" s="1" t="s">
        <v>1534</v>
      </c>
      <c r="C1229" s="1" t="s">
        <v>2663</v>
      </c>
      <c r="D1229" s="1" t="s">
        <v>1531</v>
      </c>
      <c r="E1229" s="1" t="s">
        <v>85</v>
      </c>
      <c r="F1229" s="3">
        <v>44992</v>
      </c>
      <c r="G1229" s="1" t="s">
        <v>2808</v>
      </c>
      <c r="H1229" s="1">
        <v>1345</v>
      </c>
      <c r="I1229" s="4">
        <v>800</v>
      </c>
      <c r="J1229" s="1" t="s">
        <v>224</v>
      </c>
      <c r="K1229" s="3">
        <v>45006</v>
      </c>
      <c r="L1229" s="1" t="s">
        <v>1338</v>
      </c>
      <c r="M1229" s="1" t="str">
        <f>TEXT(BRF_Boleto_Notas[[#This Row],[DATA ]],"AAAA")</f>
        <v>2023</v>
      </c>
      <c r="N1229" s="1" t="str">
        <f>UPPER(TEXT(BRF_Boleto_Notas[[#This Row],[DATA ]],"MMM"))</f>
        <v>FEV</v>
      </c>
      <c r="O1229" s="1" t="str">
        <f>TEXT(BRF_Boleto_Notas[[#This Row],[DATA VENCIMENTO]],"AAAA")</f>
        <v>2023</v>
      </c>
      <c r="P1229" s="1" t="str">
        <f>UPPER(TEXT(BRF_Boleto_Notas[[#This Row],[DATA VENCIMENTO]],"MMM"))</f>
        <v>MAR</v>
      </c>
      <c r="Q1229" s="1" t="str">
        <f>IFERROR(INDEX(BRF_TIPO_SERV[DESCRIÇAO],MATCH(BRF_Boleto_Notas[[#This Row],[CAT]],BRF_TIPO_SERV[TIPOS DE SERV.],0)),"")</f>
        <v>FRETE EXTRAS</v>
      </c>
      <c r="R1229" s="1">
        <f>IFERROR(INDEX(BRF_MÊS_NOTA[NUN_MÊS],MATCH(BRF_Boleto_Notas[[#This Row],[MÊS_VENC]],BRF_MÊS_NOTA[MÊS],0)),"")</f>
        <v>3</v>
      </c>
      <c r="S1229" s="1" t="str">
        <f>IF(BRF_Boleto_Notas[[#This Row],[PAGO DIA]]="","",TEXT(BRF_Boleto_Notas[[#This Row],[PAGO DIA]],"AAAA"))</f>
        <v>2023</v>
      </c>
      <c r="T1229" s="1" t="str">
        <f>UPPER(TEXT(BRF_Boleto_Notas[[#This Row],[PAGO DIA]],"MMM"))</f>
        <v>MAR</v>
      </c>
    </row>
    <row r="1230" spans="1:20" x14ac:dyDescent="0.2">
      <c r="A1230" s="3">
        <v>44972</v>
      </c>
      <c r="B1230" s="1" t="s">
        <v>2401</v>
      </c>
      <c r="C1230" s="1" t="s">
        <v>2837</v>
      </c>
      <c r="D1230" s="1" t="s">
        <v>1531</v>
      </c>
      <c r="E1230" s="1" t="s">
        <v>85</v>
      </c>
      <c r="F1230" s="3">
        <v>44992</v>
      </c>
      <c r="G1230" s="1" t="s">
        <v>2810</v>
      </c>
      <c r="H1230" s="1">
        <v>1346</v>
      </c>
      <c r="I1230" s="4">
        <v>1212</v>
      </c>
      <c r="J1230" s="1" t="s">
        <v>224</v>
      </c>
      <c r="K1230" s="3">
        <v>45002</v>
      </c>
      <c r="L1230" s="1" t="s">
        <v>1338</v>
      </c>
      <c r="M1230" s="1" t="str">
        <f>TEXT(BRF_Boleto_Notas[[#This Row],[DATA ]],"AAAA")</f>
        <v>2023</v>
      </c>
      <c r="N1230" s="1" t="str">
        <f>UPPER(TEXT(BRF_Boleto_Notas[[#This Row],[DATA ]],"MMM"))</f>
        <v>FEV</v>
      </c>
      <c r="O1230" s="1" t="str">
        <f>TEXT(BRF_Boleto_Notas[[#This Row],[DATA VENCIMENTO]],"AAAA")</f>
        <v>2023</v>
      </c>
      <c r="P1230" s="1" t="str">
        <f>UPPER(TEXT(BRF_Boleto_Notas[[#This Row],[DATA VENCIMENTO]],"MMM"))</f>
        <v>MAR</v>
      </c>
      <c r="Q1230" s="1" t="str">
        <f>IFERROR(INDEX(BRF_TIPO_SERV[DESCRIÇAO],MATCH(BRF_Boleto_Notas[[#This Row],[CAT]],BRF_TIPO_SERV[TIPOS DE SERV.],0)),"")</f>
        <v>ARMAZENAMENTO</v>
      </c>
      <c r="R1230" s="1">
        <f>IFERROR(INDEX(BRF_MÊS_NOTA[NUN_MÊS],MATCH(BRF_Boleto_Notas[[#This Row],[MÊS_VENC]],BRF_MÊS_NOTA[MÊS],0)),"")</f>
        <v>3</v>
      </c>
      <c r="S1230" s="1" t="str">
        <f>IF(BRF_Boleto_Notas[[#This Row],[PAGO DIA]]="","",TEXT(BRF_Boleto_Notas[[#This Row],[PAGO DIA]],"AAAA"))</f>
        <v>2023</v>
      </c>
      <c r="T1230" s="1" t="str">
        <f>UPPER(TEXT(BRF_Boleto_Notas[[#This Row],[PAGO DIA]],"MMM"))</f>
        <v>MAR</v>
      </c>
    </row>
    <row r="1231" spans="1:20" x14ac:dyDescent="0.2">
      <c r="A1231" s="3">
        <v>44973</v>
      </c>
      <c r="B1231" s="1" t="s">
        <v>1534</v>
      </c>
      <c r="C1231" s="1" t="s">
        <v>2811</v>
      </c>
      <c r="D1231" s="1" t="s">
        <v>1531</v>
      </c>
      <c r="E1231" s="1" t="s">
        <v>85</v>
      </c>
      <c r="F1231" s="3">
        <v>44993</v>
      </c>
      <c r="G1231" s="1" t="s">
        <v>2812</v>
      </c>
      <c r="H1231" s="1">
        <v>1348</v>
      </c>
      <c r="I1231" s="4">
        <v>3800</v>
      </c>
      <c r="J1231" s="1" t="s">
        <v>224</v>
      </c>
      <c r="K1231" s="3">
        <v>44999</v>
      </c>
      <c r="L1231" s="1" t="s">
        <v>1338</v>
      </c>
      <c r="M1231" s="1" t="str">
        <f>TEXT(BRF_Boleto_Notas[[#This Row],[DATA ]],"AAAA")</f>
        <v>2023</v>
      </c>
      <c r="N1231" s="1" t="str">
        <f>UPPER(TEXT(BRF_Boleto_Notas[[#This Row],[DATA ]],"MMM"))</f>
        <v>FEV</v>
      </c>
      <c r="O1231" s="1" t="str">
        <f>TEXT(BRF_Boleto_Notas[[#This Row],[DATA VENCIMENTO]],"AAAA")</f>
        <v>2023</v>
      </c>
      <c r="P1231" s="1" t="str">
        <f>UPPER(TEXT(BRF_Boleto_Notas[[#This Row],[DATA VENCIMENTO]],"MMM"))</f>
        <v>MAR</v>
      </c>
      <c r="Q1231" s="1" t="str">
        <f>IFERROR(INDEX(BRF_TIPO_SERV[DESCRIÇAO],MATCH(BRF_Boleto_Notas[[#This Row],[CAT]],BRF_TIPO_SERV[TIPOS DE SERV.],0)),"")</f>
        <v>FRETE EXTRAS</v>
      </c>
      <c r="R1231" s="1">
        <f>IFERROR(INDEX(BRF_MÊS_NOTA[NUN_MÊS],MATCH(BRF_Boleto_Notas[[#This Row],[MÊS_VENC]],BRF_MÊS_NOTA[MÊS],0)),"")</f>
        <v>3</v>
      </c>
      <c r="S1231" s="1" t="str">
        <f>IF(BRF_Boleto_Notas[[#This Row],[PAGO DIA]]="","",TEXT(BRF_Boleto_Notas[[#This Row],[PAGO DIA]],"AAAA"))</f>
        <v>2023</v>
      </c>
      <c r="T1231" s="1" t="str">
        <f>UPPER(TEXT(BRF_Boleto_Notas[[#This Row],[PAGO DIA]],"MMM"))</f>
        <v>MAR</v>
      </c>
    </row>
    <row r="1232" spans="1:20" x14ac:dyDescent="0.2">
      <c r="A1232" s="3">
        <v>44974</v>
      </c>
      <c r="B1232" s="1" t="s">
        <v>1534</v>
      </c>
      <c r="C1232" s="1" t="s">
        <v>2663</v>
      </c>
      <c r="D1232" s="1" t="s">
        <v>1531</v>
      </c>
      <c r="E1232" s="1" t="s">
        <v>85</v>
      </c>
      <c r="F1232" s="3">
        <v>44994</v>
      </c>
      <c r="G1232" s="1" t="s">
        <v>2813</v>
      </c>
      <c r="H1232" s="1">
        <v>1351</v>
      </c>
      <c r="I1232" s="4">
        <v>800</v>
      </c>
      <c r="J1232" s="1" t="s">
        <v>224</v>
      </c>
      <c r="K1232" s="3">
        <v>45058</v>
      </c>
      <c r="L1232" s="1" t="s">
        <v>1338</v>
      </c>
      <c r="M1232" s="1" t="str">
        <f>TEXT(BRF_Boleto_Notas[[#This Row],[DATA ]],"AAAA")</f>
        <v>2023</v>
      </c>
      <c r="N1232" s="1" t="str">
        <f>UPPER(TEXT(BRF_Boleto_Notas[[#This Row],[DATA ]],"MMM"))</f>
        <v>FEV</v>
      </c>
      <c r="O1232" s="1" t="str">
        <f>TEXT(BRF_Boleto_Notas[[#This Row],[DATA VENCIMENTO]],"AAAA")</f>
        <v>2023</v>
      </c>
      <c r="P1232" s="1" t="str">
        <f>UPPER(TEXT(BRF_Boleto_Notas[[#This Row],[DATA VENCIMENTO]],"MMM"))</f>
        <v>MAR</v>
      </c>
      <c r="Q1232" s="1" t="str">
        <f>IFERROR(INDEX(BRF_TIPO_SERV[DESCRIÇAO],MATCH(BRF_Boleto_Notas[[#This Row],[CAT]],BRF_TIPO_SERV[TIPOS DE SERV.],0)),"")</f>
        <v>FRETE EXTRAS</v>
      </c>
      <c r="R1232" s="1">
        <f>IFERROR(INDEX(BRF_MÊS_NOTA[NUN_MÊS],MATCH(BRF_Boleto_Notas[[#This Row],[MÊS_VENC]],BRF_MÊS_NOTA[MÊS],0)),"")</f>
        <v>3</v>
      </c>
      <c r="S1232" s="1" t="str">
        <f>IF(BRF_Boleto_Notas[[#This Row],[PAGO DIA]]="","",TEXT(BRF_Boleto_Notas[[#This Row],[PAGO DIA]],"AAAA"))</f>
        <v>2023</v>
      </c>
      <c r="T1232" s="1" t="str">
        <f>UPPER(TEXT(BRF_Boleto_Notas[[#This Row],[PAGO DIA]],"MMM"))</f>
        <v>MAI</v>
      </c>
    </row>
    <row r="1233" spans="1:20" x14ac:dyDescent="0.2">
      <c r="A1233" s="3">
        <v>44974</v>
      </c>
      <c r="B1233" s="1" t="s">
        <v>1529</v>
      </c>
      <c r="C1233" s="1" t="s">
        <v>1869</v>
      </c>
      <c r="D1233" s="1" t="s">
        <v>1531</v>
      </c>
      <c r="E1233" s="1" t="s">
        <v>85</v>
      </c>
      <c r="F1233" s="3">
        <v>44994</v>
      </c>
      <c r="G1233" s="1" t="s">
        <v>2814</v>
      </c>
      <c r="H1233" s="1">
        <v>1352</v>
      </c>
      <c r="I1233" s="4">
        <v>3800</v>
      </c>
      <c r="J1233" s="1" t="s">
        <v>224</v>
      </c>
      <c r="K1233" s="3">
        <v>44998</v>
      </c>
      <c r="L1233" s="1" t="s">
        <v>1338</v>
      </c>
      <c r="M1233" s="1" t="str">
        <f>TEXT(BRF_Boleto_Notas[[#This Row],[DATA ]],"AAAA")</f>
        <v>2023</v>
      </c>
      <c r="N1233" s="1" t="str">
        <f>UPPER(TEXT(BRF_Boleto_Notas[[#This Row],[DATA ]],"MMM"))</f>
        <v>FEV</v>
      </c>
      <c r="O1233" s="1" t="str">
        <f>TEXT(BRF_Boleto_Notas[[#This Row],[DATA VENCIMENTO]],"AAAA")</f>
        <v>2023</v>
      </c>
      <c r="P1233" s="1" t="str">
        <f>UPPER(TEXT(BRF_Boleto_Notas[[#This Row],[DATA VENCIMENTO]],"MMM"))</f>
        <v>MAR</v>
      </c>
      <c r="Q1233" s="1" t="str">
        <f>IFERROR(INDEX(BRF_TIPO_SERV[DESCRIÇAO],MATCH(BRF_Boleto_Notas[[#This Row],[CAT]],BRF_TIPO_SERV[TIPOS DE SERV.],0)),"")</f>
        <v>VIAGEM</v>
      </c>
      <c r="R1233" s="1">
        <f>IFERROR(INDEX(BRF_MÊS_NOTA[NUN_MÊS],MATCH(BRF_Boleto_Notas[[#This Row],[MÊS_VENC]],BRF_MÊS_NOTA[MÊS],0)),"")</f>
        <v>3</v>
      </c>
      <c r="S1233" s="1" t="str">
        <f>IF(BRF_Boleto_Notas[[#This Row],[PAGO DIA]]="","",TEXT(BRF_Boleto_Notas[[#This Row],[PAGO DIA]],"AAAA"))</f>
        <v>2023</v>
      </c>
      <c r="T1233" s="1" t="str">
        <f>UPPER(TEXT(BRF_Boleto_Notas[[#This Row],[PAGO DIA]],"MMM"))</f>
        <v>MAR</v>
      </c>
    </row>
    <row r="1234" spans="1:20" x14ac:dyDescent="0.2">
      <c r="A1234" s="3">
        <v>44974</v>
      </c>
      <c r="B1234" s="1" t="s">
        <v>1534</v>
      </c>
      <c r="C1234" s="1" t="s">
        <v>1680</v>
      </c>
      <c r="D1234" s="1" t="s">
        <v>1531</v>
      </c>
      <c r="E1234" s="1" t="s">
        <v>85</v>
      </c>
      <c r="F1234" s="3">
        <v>44994</v>
      </c>
      <c r="G1234" s="1" t="s">
        <v>2815</v>
      </c>
      <c r="H1234" s="1">
        <v>1353</v>
      </c>
      <c r="I1234" s="4">
        <v>1200</v>
      </c>
      <c r="J1234" s="1" t="s">
        <v>224</v>
      </c>
      <c r="K1234" s="3">
        <v>44998</v>
      </c>
      <c r="L1234" s="1" t="s">
        <v>1338</v>
      </c>
      <c r="M1234" s="1" t="str">
        <f>TEXT(BRF_Boleto_Notas[[#This Row],[DATA ]],"AAAA")</f>
        <v>2023</v>
      </c>
      <c r="N1234" s="1" t="str">
        <f>UPPER(TEXT(BRF_Boleto_Notas[[#This Row],[DATA ]],"MMM"))</f>
        <v>FEV</v>
      </c>
      <c r="O1234" s="1" t="str">
        <f>TEXT(BRF_Boleto_Notas[[#This Row],[DATA VENCIMENTO]],"AAAA")</f>
        <v>2023</v>
      </c>
      <c r="P1234" s="1" t="str">
        <f>UPPER(TEXT(BRF_Boleto_Notas[[#This Row],[DATA VENCIMENTO]],"MMM"))</f>
        <v>MAR</v>
      </c>
      <c r="Q1234" s="1" t="str">
        <f>IFERROR(INDEX(BRF_TIPO_SERV[DESCRIÇAO],MATCH(BRF_Boleto_Notas[[#This Row],[CAT]],BRF_TIPO_SERV[TIPOS DE SERV.],0)),"")</f>
        <v>FRETE EXTRAS</v>
      </c>
      <c r="R1234" s="1">
        <f>IFERROR(INDEX(BRF_MÊS_NOTA[NUN_MÊS],MATCH(BRF_Boleto_Notas[[#This Row],[MÊS_VENC]],BRF_MÊS_NOTA[MÊS],0)),"")</f>
        <v>3</v>
      </c>
      <c r="S1234" s="1" t="str">
        <f>IF(BRF_Boleto_Notas[[#This Row],[PAGO DIA]]="","",TEXT(BRF_Boleto_Notas[[#This Row],[PAGO DIA]],"AAAA"))</f>
        <v>2023</v>
      </c>
      <c r="T1234" s="1" t="str">
        <f>UPPER(TEXT(BRF_Boleto_Notas[[#This Row],[PAGO DIA]],"MMM"))</f>
        <v>MAR</v>
      </c>
    </row>
    <row r="1235" spans="1:20" x14ac:dyDescent="0.2">
      <c r="A1235" s="3">
        <v>44974</v>
      </c>
      <c r="B1235" s="1" t="s">
        <v>1534</v>
      </c>
      <c r="C1235" s="1" t="s">
        <v>2816</v>
      </c>
      <c r="D1235" s="1" t="s">
        <v>1531</v>
      </c>
      <c r="E1235" s="1" t="s">
        <v>85</v>
      </c>
      <c r="F1235" s="3">
        <v>44994</v>
      </c>
      <c r="G1235" s="1" t="s">
        <v>2817</v>
      </c>
      <c r="H1235" s="1">
        <v>1354</v>
      </c>
      <c r="I1235" s="4">
        <v>880</v>
      </c>
      <c r="J1235" s="1" t="s">
        <v>224</v>
      </c>
      <c r="K1235" s="3">
        <v>44998</v>
      </c>
      <c r="L1235" s="1" t="s">
        <v>1338</v>
      </c>
      <c r="M1235" s="1" t="str">
        <f>TEXT(BRF_Boleto_Notas[[#This Row],[DATA ]],"AAAA")</f>
        <v>2023</v>
      </c>
      <c r="N1235" s="1" t="str">
        <f>UPPER(TEXT(BRF_Boleto_Notas[[#This Row],[DATA ]],"MMM"))</f>
        <v>FEV</v>
      </c>
      <c r="O1235" s="1" t="str">
        <f>TEXT(BRF_Boleto_Notas[[#This Row],[DATA VENCIMENTO]],"AAAA")</f>
        <v>2023</v>
      </c>
      <c r="P1235" s="1" t="str">
        <f>UPPER(TEXT(BRF_Boleto_Notas[[#This Row],[DATA VENCIMENTO]],"MMM"))</f>
        <v>MAR</v>
      </c>
      <c r="Q1235" s="1" t="str">
        <f>IFERROR(INDEX(BRF_TIPO_SERV[DESCRIÇAO],MATCH(BRF_Boleto_Notas[[#This Row],[CAT]],BRF_TIPO_SERV[TIPOS DE SERV.],0)),"")</f>
        <v>FRETE EXTRAS</v>
      </c>
      <c r="R1235" s="1">
        <f>IFERROR(INDEX(BRF_MÊS_NOTA[NUN_MÊS],MATCH(BRF_Boleto_Notas[[#This Row],[MÊS_VENC]],BRF_MÊS_NOTA[MÊS],0)),"")</f>
        <v>3</v>
      </c>
      <c r="S1235" s="1" t="str">
        <f>IF(BRF_Boleto_Notas[[#This Row],[PAGO DIA]]="","",TEXT(BRF_Boleto_Notas[[#This Row],[PAGO DIA]],"AAAA"))</f>
        <v>2023</v>
      </c>
      <c r="T1235" s="1" t="str">
        <f>UPPER(TEXT(BRF_Boleto_Notas[[#This Row],[PAGO DIA]],"MMM"))</f>
        <v>MAR</v>
      </c>
    </row>
    <row r="1236" spans="1:20" x14ac:dyDescent="0.2">
      <c r="A1236" s="3">
        <v>44993</v>
      </c>
      <c r="B1236" s="1" t="s">
        <v>2350</v>
      </c>
      <c r="C1236" s="1" t="s">
        <v>2818</v>
      </c>
      <c r="D1236" s="1" t="s">
        <v>2273</v>
      </c>
      <c r="E1236" s="1" t="s">
        <v>244</v>
      </c>
      <c r="F1236" s="3">
        <v>44995</v>
      </c>
      <c r="G1236" s="1">
        <v>459</v>
      </c>
      <c r="H1236" s="1">
        <v>1401</v>
      </c>
      <c r="I1236" s="4">
        <v>7991.56</v>
      </c>
      <c r="J1236" s="1" t="s">
        <v>224</v>
      </c>
      <c r="K1236" s="3">
        <v>44995</v>
      </c>
      <c r="L1236" s="1" t="s">
        <v>1338</v>
      </c>
      <c r="M1236" s="1" t="str">
        <f>TEXT(BRF_Boleto_Notas[[#This Row],[DATA ]],"AAAA")</f>
        <v>2023</v>
      </c>
      <c r="N1236" s="1" t="str">
        <f>UPPER(TEXT(BRF_Boleto_Notas[[#This Row],[DATA ]],"MMM"))</f>
        <v>MAR</v>
      </c>
      <c r="O1236" s="1" t="str">
        <f>TEXT(BRF_Boleto_Notas[[#This Row],[DATA VENCIMENTO]],"AAAA")</f>
        <v>2023</v>
      </c>
      <c r="P1236" s="1" t="str">
        <f>UPPER(TEXT(BRF_Boleto_Notas[[#This Row],[DATA VENCIMENTO]],"MMM"))</f>
        <v>MAR</v>
      </c>
      <c r="Q1236" s="1" t="str">
        <f>IFERROR(INDEX(BRF_TIPO_SERV[DESCRIÇAO],MATCH(BRF_Boleto_Notas[[#This Row],[CAT]],BRF_TIPO_SERV[TIPOS DE SERV.],0)),"")</f>
        <v>FRETE EXTRAS</v>
      </c>
      <c r="R1236" s="1">
        <f>IFERROR(INDEX(BRF_MÊS_NOTA[NUN_MÊS],MATCH(BRF_Boleto_Notas[[#This Row],[MÊS_VENC]],BRF_MÊS_NOTA[MÊS],0)),"")</f>
        <v>3</v>
      </c>
      <c r="S1236" s="1" t="str">
        <f>IF(BRF_Boleto_Notas[[#This Row],[PAGO DIA]]="","",TEXT(BRF_Boleto_Notas[[#This Row],[PAGO DIA]],"AAAA"))</f>
        <v>2023</v>
      </c>
      <c r="T1236" s="1" t="str">
        <f>UPPER(TEXT(BRF_Boleto_Notas[[#This Row],[PAGO DIA]],"MMM"))</f>
        <v>MAR</v>
      </c>
    </row>
    <row r="1237" spans="1:20" x14ac:dyDescent="0.2">
      <c r="A1237" s="3">
        <v>44995</v>
      </c>
      <c r="B1237" s="1" t="s">
        <v>2725</v>
      </c>
      <c r="C1237" s="1" t="s">
        <v>2819</v>
      </c>
      <c r="D1237" s="1" t="s">
        <v>2727</v>
      </c>
      <c r="E1237" s="1" t="s">
        <v>460</v>
      </c>
      <c r="F1237" s="3">
        <v>44995</v>
      </c>
      <c r="G1237" s="1" t="s">
        <v>1585</v>
      </c>
      <c r="H1237" s="1">
        <v>1406</v>
      </c>
      <c r="I1237" s="4">
        <v>2600</v>
      </c>
      <c r="J1237" s="1" t="s">
        <v>224</v>
      </c>
      <c r="K1237" s="3">
        <v>44995</v>
      </c>
      <c r="L1237" s="1" t="s">
        <v>1338</v>
      </c>
      <c r="M1237" s="1" t="str">
        <f>TEXT(BRF_Boleto_Notas[[#This Row],[DATA ]],"AAAA")</f>
        <v>2023</v>
      </c>
      <c r="N1237" s="1" t="str">
        <f>UPPER(TEXT(BRF_Boleto_Notas[[#This Row],[DATA ]],"MMM"))</f>
        <v>MAR</v>
      </c>
      <c r="O1237" s="1" t="str">
        <f>TEXT(BRF_Boleto_Notas[[#This Row],[DATA VENCIMENTO]],"AAAA")</f>
        <v>2023</v>
      </c>
      <c r="P1237" s="1" t="str">
        <f>UPPER(TEXT(BRF_Boleto_Notas[[#This Row],[DATA VENCIMENTO]],"MMM"))</f>
        <v>MAR</v>
      </c>
      <c r="Q1237" s="1" t="str">
        <f>IFERROR(INDEX(BRF_TIPO_SERV[DESCRIÇAO],MATCH(BRF_Boleto_Notas[[#This Row],[CAT]],BRF_TIPO_SERV[TIPOS DE SERV.],0)),"")</f>
        <v>VIAGEM</v>
      </c>
      <c r="R1237" s="1">
        <f>IFERROR(INDEX(BRF_MÊS_NOTA[NUN_MÊS],MATCH(BRF_Boleto_Notas[[#This Row],[MÊS_VENC]],BRF_MÊS_NOTA[MÊS],0)),"")</f>
        <v>3</v>
      </c>
      <c r="S1237" s="1" t="str">
        <f>IF(BRF_Boleto_Notas[[#This Row],[PAGO DIA]]="","",TEXT(BRF_Boleto_Notas[[#This Row],[PAGO DIA]],"AAAA"))</f>
        <v>2023</v>
      </c>
      <c r="T1237" s="1" t="str">
        <f>UPPER(TEXT(BRF_Boleto_Notas[[#This Row],[PAGO DIA]],"MMM"))</f>
        <v>MAR</v>
      </c>
    </row>
    <row r="1238" spans="1:20" x14ac:dyDescent="0.2">
      <c r="A1238" s="3">
        <v>44995</v>
      </c>
      <c r="B1238" s="1" t="s">
        <v>2763</v>
      </c>
      <c r="C1238" s="1" t="s">
        <v>2820</v>
      </c>
      <c r="D1238" s="1" t="s">
        <v>2765</v>
      </c>
      <c r="E1238" s="1" t="s">
        <v>827</v>
      </c>
      <c r="F1238" s="3">
        <v>44995</v>
      </c>
      <c r="G1238" s="1" t="s">
        <v>1580</v>
      </c>
      <c r="I1238" s="4">
        <v>7059.18</v>
      </c>
      <c r="J1238" s="1" t="s">
        <v>224</v>
      </c>
      <c r="K1238" s="3">
        <v>44995</v>
      </c>
      <c r="L1238" s="1" t="s">
        <v>1338</v>
      </c>
      <c r="M1238" s="1" t="str">
        <f>TEXT(BRF_Boleto_Notas[[#This Row],[DATA ]],"AAAA")</f>
        <v>2023</v>
      </c>
      <c r="N1238" s="1" t="str">
        <f>UPPER(TEXT(BRF_Boleto_Notas[[#This Row],[DATA ]],"MMM"))</f>
        <v>MAR</v>
      </c>
      <c r="O1238" s="1" t="str">
        <f>TEXT(BRF_Boleto_Notas[[#This Row],[DATA VENCIMENTO]],"AAAA")</f>
        <v>2023</v>
      </c>
      <c r="P1238" s="1" t="str">
        <f>UPPER(TEXT(BRF_Boleto_Notas[[#This Row],[DATA VENCIMENTO]],"MMM"))</f>
        <v>MAR</v>
      </c>
      <c r="Q1238" s="1" t="str">
        <f>IFERROR(INDEX(BRF_TIPO_SERV[DESCRIÇAO],MATCH(BRF_Boleto_Notas[[#This Row],[CAT]],BRF_TIPO_SERV[TIPOS DE SERV.],0)),"")</f>
        <v>FRETE EXTRAS</v>
      </c>
      <c r="R1238" s="1">
        <f>IFERROR(INDEX(BRF_MÊS_NOTA[NUN_MÊS],MATCH(BRF_Boleto_Notas[[#This Row],[MÊS_VENC]],BRF_MÊS_NOTA[MÊS],0)),"")</f>
        <v>3</v>
      </c>
      <c r="S1238" s="1" t="str">
        <f>IF(BRF_Boleto_Notas[[#This Row],[PAGO DIA]]="","",TEXT(BRF_Boleto_Notas[[#This Row],[PAGO DIA]],"AAAA"))</f>
        <v>2023</v>
      </c>
      <c r="T1238" s="1" t="str">
        <f>UPPER(TEXT(BRF_Boleto_Notas[[#This Row],[PAGO DIA]],"MMM"))</f>
        <v>MAR</v>
      </c>
    </row>
    <row r="1239" spans="1:20" x14ac:dyDescent="0.2">
      <c r="A1239" s="3">
        <v>44975</v>
      </c>
      <c r="B1239" s="1" t="s">
        <v>1534</v>
      </c>
      <c r="C1239" s="1" t="s">
        <v>2822</v>
      </c>
      <c r="D1239" s="1" t="s">
        <v>1531</v>
      </c>
      <c r="E1239" s="1" t="s">
        <v>85</v>
      </c>
      <c r="F1239" s="3">
        <v>44998</v>
      </c>
      <c r="G1239" s="1" t="s">
        <v>2823</v>
      </c>
      <c r="H1239" s="1">
        <v>1358</v>
      </c>
      <c r="I1239" s="4">
        <v>800</v>
      </c>
      <c r="J1239" s="1" t="s">
        <v>224</v>
      </c>
      <c r="K1239" s="3">
        <v>44998</v>
      </c>
      <c r="L1239" s="1" t="s">
        <v>1338</v>
      </c>
      <c r="M1239" s="1" t="str">
        <f>TEXT(BRF_Boleto_Notas[[#This Row],[DATA ]],"AAAA")</f>
        <v>2023</v>
      </c>
      <c r="N1239" s="1" t="str">
        <f>UPPER(TEXT(BRF_Boleto_Notas[[#This Row],[DATA ]],"MMM"))</f>
        <v>FEV</v>
      </c>
      <c r="O1239" s="1" t="str">
        <f>TEXT(BRF_Boleto_Notas[[#This Row],[DATA VENCIMENTO]],"AAAA")</f>
        <v>2023</v>
      </c>
      <c r="P1239" s="1" t="str">
        <f>UPPER(TEXT(BRF_Boleto_Notas[[#This Row],[DATA VENCIMENTO]],"MMM"))</f>
        <v>MAR</v>
      </c>
      <c r="Q1239" s="1" t="str">
        <f>IFERROR(INDEX(BRF_TIPO_SERV[DESCRIÇAO],MATCH(BRF_Boleto_Notas[[#This Row],[CAT]],BRF_TIPO_SERV[TIPOS DE SERV.],0)),"")</f>
        <v>FRETE EXTRAS</v>
      </c>
      <c r="R1239" s="1">
        <f>IFERROR(INDEX(BRF_MÊS_NOTA[NUN_MÊS],MATCH(BRF_Boleto_Notas[[#This Row],[MÊS_VENC]],BRF_MÊS_NOTA[MÊS],0)),"")</f>
        <v>3</v>
      </c>
      <c r="S1239" s="1" t="str">
        <f>IF(BRF_Boleto_Notas[[#This Row],[PAGO DIA]]="","",TEXT(BRF_Boleto_Notas[[#This Row],[PAGO DIA]],"AAAA"))</f>
        <v>2023</v>
      </c>
      <c r="T1239" s="1" t="str">
        <f>UPPER(TEXT(BRF_Boleto_Notas[[#This Row],[PAGO DIA]],"MMM"))</f>
        <v>MAR</v>
      </c>
    </row>
    <row r="1240" spans="1:20" x14ac:dyDescent="0.2">
      <c r="A1240" s="3">
        <v>44977</v>
      </c>
      <c r="B1240" s="1" t="s">
        <v>1534</v>
      </c>
      <c r="C1240" s="1" t="s">
        <v>2824</v>
      </c>
      <c r="D1240" s="1" t="s">
        <v>1531</v>
      </c>
      <c r="E1240" s="1" t="s">
        <v>85</v>
      </c>
      <c r="F1240" s="3">
        <v>44998</v>
      </c>
      <c r="G1240" s="1" t="s">
        <v>2825</v>
      </c>
      <c r="H1240" s="1">
        <v>1360</v>
      </c>
      <c r="I1240" s="4">
        <v>800</v>
      </c>
      <c r="J1240" s="1" t="s">
        <v>224</v>
      </c>
      <c r="K1240" s="3">
        <v>44998</v>
      </c>
      <c r="L1240" s="1" t="s">
        <v>1338</v>
      </c>
      <c r="M1240" s="1" t="str">
        <f>TEXT(BRF_Boleto_Notas[[#This Row],[DATA ]],"AAAA")</f>
        <v>2023</v>
      </c>
      <c r="N1240" s="1" t="str">
        <f>UPPER(TEXT(BRF_Boleto_Notas[[#This Row],[DATA ]],"MMM"))</f>
        <v>FEV</v>
      </c>
      <c r="O1240" s="1" t="str">
        <f>TEXT(BRF_Boleto_Notas[[#This Row],[DATA VENCIMENTO]],"AAAA")</f>
        <v>2023</v>
      </c>
      <c r="P1240" s="1" t="str">
        <f>UPPER(TEXT(BRF_Boleto_Notas[[#This Row],[DATA VENCIMENTO]],"MMM"))</f>
        <v>MAR</v>
      </c>
      <c r="Q1240" s="1" t="str">
        <f>IFERROR(INDEX(BRF_TIPO_SERV[DESCRIÇAO],MATCH(BRF_Boleto_Notas[[#This Row],[CAT]],BRF_TIPO_SERV[TIPOS DE SERV.],0)),"")</f>
        <v>FRETE EXTRAS</v>
      </c>
      <c r="R1240" s="1">
        <f>IFERROR(INDEX(BRF_MÊS_NOTA[NUN_MÊS],MATCH(BRF_Boleto_Notas[[#This Row],[MÊS_VENC]],BRF_MÊS_NOTA[MÊS],0)),"")</f>
        <v>3</v>
      </c>
      <c r="S1240" s="1" t="str">
        <f>IF(BRF_Boleto_Notas[[#This Row],[PAGO DIA]]="","",TEXT(BRF_Boleto_Notas[[#This Row],[PAGO DIA]],"AAAA"))</f>
        <v>2023</v>
      </c>
      <c r="T1240" s="1" t="str">
        <f>UPPER(TEXT(BRF_Boleto_Notas[[#This Row],[PAGO DIA]],"MMM"))</f>
        <v>MAR</v>
      </c>
    </row>
    <row r="1241" spans="1:20" x14ac:dyDescent="0.2">
      <c r="A1241" s="3">
        <v>44980</v>
      </c>
      <c r="B1241" s="1" t="s">
        <v>1534</v>
      </c>
      <c r="C1241" s="1" t="s">
        <v>2826</v>
      </c>
      <c r="D1241" s="1" t="s">
        <v>1531</v>
      </c>
      <c r="E1241" s="1" t="s">
        <v>94</v>
      </c>
      <c r="F1241" s="3">
        <v>45000</v>
      </c>
      <c r="G1241" s="1" t="s">
        <v>2827</v>
      </c>
      <c r="H1241" s="1">
        <v>1374</v>
      </c>
      <c r="I1241" s="4">
        <v>1000</v>
      </c>
      <c r="J1241" s="1" t="s">
        <v>224</v>
      </c>
      <c r="K1241" s="3">
        <v>45022</v>
      </c>
      <c r="L1241" s="1" t="s">
        <v>1338</v>
      </c>
      <c r="M1241" s="1" t="str">
        <f>TEXT(BRF_Boleto_Notas[[#This Row],[DATA ]],"AAAA")</f>
        <v>2023</v>
      </c>
      <c r="N1241" s="1" t="str">
        <f>UPPER(TEXT(BRF_Boleto_Notas[[#This Row],[DATA ]],"MMM"))</f>
        <v>FEV</v>
      </c>
      <c r="O1241" s="1" t="str">
        <f>TEXT(BRF_Boleto_Notas[[#This Row],[DATA VENCIMENTO]],"AAAA")</f>
        <v>2023</v>
      </c>
      <c r="P1241" s="1" t="str">
        <f>UPPER(TEXT(BRF_Boleto_Notas[[#This Row],[DATA VENCIMENTO]],"MMM"))</f>
        <v>MAR</v>
      </c>
      <c r="Q1241" s="1" t="str">
        <f>IFERROR(INDEX(BRF_TIPO_SERV[DESCRIÇAO],MATCH(BRF_Boleto_Notas[[#This Row],[CAT]],BRF_TIPO_SERV[TIPOS DE SERV.],0)),"")</f>
        <v>FRETE EXTRAS</v>
      </c>
      <c r="R1241" s="1">
        <f>IFERROR(INDEX(BRF_MÊS_NOTA[NUN_MÊS],MATCH(BRF_Boleto_Notas[[#This Row],[MÊS_VENC]],BRF_MÊS_NOTA[MÊS],0)),"")</f>
        <v>3</v>
      </c>
      <c r="S1241" s="1" t="str">
        <f>IF(BRF_Boleto_Notas[[#This Row],[PAGO DIA]]="","",TEXT(BRF_Boleto_Notas[[#This Row],[PAGO DIA]],"AAAA"))</f>
        <v>2023</v>
      </c>
      <c r="T1241" s="1" t="str">
        <f>UPPER(TEXT(BRF_Boleto_Notas[[#This Row],[PAGO DIA]],"MMM"))</f>
        <v>ABR</v>
      </c>
    </row>
    <row r="1242" spans="1:20" x14ac:dyDescent="0.2">
      <c r="A1242" s="3">
        <v>44981</v>
      </c>
      <c r="B1242" s="1" t="s">
        <v>1534</v>
      </c>
      <c r="C1242" s="1" t="s">
        <v>3346</v>
      </c>
      <c r="D1242" s="1" t="s">
        <v>1531</v>
      </c>
      <c r="E1242" s="1" t="s">
        <v>85</v>
      </c>
      <c r="F1242" s="3">
        <v>45001</v>
      </c>
      <c r="G1242" s="1" t="s">
        <v>2829</v>
      </c>
      <c r="H1242" s="1">
        <v>1371</v>
      </c>
      <c r="I1242" s="4">
        <v>800</v>
      </c>
      <c r="J1242" s="1" t="s">
        <v>224</v>
      </c>
      <c r="K1242" s="3">
        <v>45022</v>
      </c>
      <c r="L1242" s="1" t="s">
        <v>1338</v>
      </c>
      <c r="M1242" s="1" t="str">
        <f>TEXT(BRF_Boleto_Notas[[#This Row],[DATA ]],"AAAA")</f>
        <v>2023</v>
      </c>
      <c r="N1242" s="1" t="str">
        <f>UPPER(TEXT(BRF_Boleto_Notas[[#This Row],[DATA ]],"MMM"))</f>
        <v>FEV</v>
      </c>
      <c r="O1242" s="1" t="str">
        <f>TEXT(BRF_Boleto_Notas[[#This Row],[DATA VENCIMENTO]],"AAAA")</f>
        <v>2023</v>
      </c>
      <c r="P1242" s="1" t="str">
        <f>UPPER(TEXT(BRF_Boleto_Notas[[#This Row],[DATA VENCIMENTO]],"MMM"))</f>
        <v>MAR</v>
      </c>
      <c r="Q1242" s="1" t="str">
        <f>IFERROR(INDEX(BRF_TIPO_SERV[DESCRIÇAO],MATCH(BRF_Boleto_Notas[[#This Row],[CAT]],BRF_TIPO_SERV[TIPOS DE SERV.],0)),"")</f>
        <v>FRETE EXTRAS</v>
      </c>
      <c r="R1242" s="1">
        <f>IFERROR(INDEX(BRF_MÊS_NOTA[NUN_MÊS],MATCH(BRF_Boleto_Notas[[#This Row],[MÊS_VENC]],BRF_MÊS_NOTA[MÊS],0)),"")</f>
        <v>3</v>
      </c>
      <c r="S1242" s="1" t="str">
        <f>IF(BRF_Boleto_Notas[[#This Row],[PAGO DIA]]="","",TEXT(BRF_Boleto_Notas[[#This Row],[PAGO DIA]],"AAAA"))</f>
        <v>2023</v>
      </c>
      <c r="T1242" s="1" t="str">
        <f>UPPER(TEXT(BRF_Boleto_Notas[[#This Row],[PAGO DIA]],"MMM"))</f>
        <v>ABR</v>
      </c>
    </row>
    <row r="1243" spans="1:20" x14ac:dyDescent="0.2">
      <c r="A1243" s="3">
        <v>45001</v>
      </c>
      <c r="B1243" s="1" t="s">
        <v>2725</v>
      </c>
      <c r="C1243" s="1" t="s">
        <v>2830</v>
      </c>
      <c r="D1243" s="1" t="s">
        <v>2727</v>
      </c>
      <c r="E1243" s="1" t="s">
        <v>460</v>
      </c>
      <c r="F1243" s="3">
        <v>45002</v>
      </c>
      <c r="G1243" s="1" t="s">
        <v>1585</v>
      </c>
      <c r="H1243" s="1">
        <v>1422</v>
      </c>
      <c r="I1243" s="4">
        <v>3900</v>
      </c>
      <c r="J1243" s="1" t="s">
        <v>224</v>
      </c>
      <c r="K1243" s="3">
        <v>45002</v>
      </c>
      <c r="L1243" s="1" t="s">
        <v>1338</v>
      </c>
      <c r="M1243" s="1" t="str">
        <f>TEXT(BRF_Boleto_Notas[[#This Row],[DATA ]],"AAAA")</f>
        <v>2023</v>
      </c>
      <c r="N1243" s="1" t="str">
        <f>UPPER(TEXT(BRF_Boleto_Notas[[#This Row],[DATA ]],"MMM"))</f>
        <v>MAR</v>
      </c>
      <c r="O1243" s="1" t="str">
        <f>TEXT(BRF_Boleto_Notas[[#This Row],[DATA VENCIMENTO]],"AAAA")</f>
        <v>2023</v>
      </c>
      <c r="P1243" s="1" t="str">
        <f>UPPER(TEXT(BRF_Boleto_Notas[[#This Row],[DATA VENCIMENTO]],"MMM"))</f>
        <v>MAR</v>
      </c>
      <c r="Q1243" s="1" t="str">
        <f>IFERROR(INDEX(BRF_TIPO_SERV[DESCRIÇAO],MATCH(BRF_Boleto_Notas[[#This Row],[CAT]],BRF_TIPO_SERV[TIPOS DE SERV.],0)),"")</f>
        <v>VIAGEM</v>
      </c>
      <c r="R1243" s="1">
        <f>IFERROR(INDEX(BRF_MÊS_NOTA[NUN_MÊS],MATCH(BRF_Boleto_Notas[[#This Row],[MÊS_VENC]],BRF_MÊS_NOTA[MÊS],0)),"")</f>
        <v>3</v>
      </c>
      <c r="S1243" s="1" t="str">
        <f>IF(BRF_Boleto_Notas[[#This Row],[PAGO DIA]]="","",TEXT(BRF_Boleto_Notas[[#This Row],[PAGO DIA]],"AAAA"))</f>
        <v>2023</v>
      </c>
      <c r="T1243" s="1" t="str">
        <f>UPPER(TEXT(BRF_Boleto_Notas[[#This Row],[PAGO DIA]],"MMM"))</f>
        <v>MAR</v>
      </c>
    </row>
    <row r="1244" spans="1:20" x14ac:dyDescent="0.2">
      <c r="A1244" s="3">
        <v>45006</v>
      </c>
      <c r="B1244" s="1" t="s">
        <v>2831</v>
      </c>
      <c r="C1244" s="1" t="s">
        <v>2832</v>
      </c>
      <c r="D1244" s="1" t="s">
        <v>2833</v>
      </c>
      <c r="E1244" s="1" t="s">
        <v>2834</v>
      </c>
      <c r="F1244" s="3">
        <v>45006</v>
      </c>
      <c r="G1244" s="1" t="s">
        <v>1585</v>
      </c>
      <c r="I1244" s="4">
        <v>9205.64</v>
      </c>
      <c r="J1244" s="1" t="s">
        <v>224</v>
      </c>
      <c r="K1244" s="3">
        <v>45006</v>
      </c>
      <c r="L1244" s="1" t="s">
        <v>1338</v>
      </c>
      <c r="M1244" s="1" t="str">
        <f>TEXT(BRF_Boleto_Notas[[#This Row],[DATA ]],"AAAA")</f>
        <v>2023</v>
      </c>
      <c r="N1244" s="1" t="str">
        <f>UPPER(TEXT(BRF_Boleto_Notas[[#This Row],[DATA ]],"MMM"))</f>
        <v>MAR</v>
      </c>
      <c r="O1244" s="1" t="str">
        <f>TEXT(BRF_Boleto_Notas[[#This Row],[DATA VENCIMENTO]],"AAAA")</f>
        <v>2023</v>
      </c>
      <c r="P1244" s="1" t="str">
        <f>UPPER(TEXT(BRF_Boleto_Notas[[#This Row],[DATA VENCIMENTO]],"MMM"))</f>
        <v>MAR</v>
      </c>
      <c r="Q1244" s="1" t="str">
        <f>IFERROR(INDEX(BRF_TIPO_SERV[DESCRIÇAO],MATCH(BRF_Boleto_Notas[[#This Row],[CAT]],BRF_TIPO_SERV[TIPOS DE SERV.],0)),"")</f>
        <v>VIAGEM</v>
      </c>
      <c r="R1244" s="1">
        <f>IFERROR(INDEX(BRF_MÊS_NOTA[NUN_MÊS],MATCH(BRF_Boleto_Notas[[#This Row],[MÊS_VENC]],BRF_MÊS_NOTA[MÊS],0)),"")</f>
        <v>3</v>
      </c>
      <c r="S1244" s="1" t="str">
        <f>IF(BRF_Boleto_Notas[[#This Row],[PAGO DIA]]="","",TEXT(BRF_Boleto_Notas[[#This Row],[PAGO DIA]],"AAAA"))</f>
        <v>2023</v>
      </c>
      <c r="T1244" s="1" t="str">
        <f>UPPER(TEXT(BRF_Boleto_Notas[[#This Row],[PAGO DIA]],"MMM"))</f>
        <v>MAR</v>
      </c>
    </row>
    <row r="1245" spans="1:20" x14ac:dyDescent="0.2">
      <c r="A1245" s="3">
        <v>45008</v>
      </c>
      <c r="B1245" s="1" t="s">
        <v>2725</v>
      </c>
      <c r="C1245" s="1" t="s">
        <v>2835</v>
      </c>
      <c r="D1245" s="1" t="s">
        <v>2727</v>
      </c>
      <c r="E1245" s="1" t="s">
        <v>460</v>
      </c>
      <c r="F1245" s="3">
        <v>45009</v>
      </c>
      <c r="G1245" s="1" t="s">
        <v>1585</v>
      </c>
      <c r="H1245" s="1">
        <v>1437</v>
      </c>
      <c r="I1245" s="4">
        <v>1300</v>
      </c>
      <c r="J1245" s="1" t="s">
        <v>224</v>
      </c>
      <c r="K1245" s="3">
        <v>45009</v>
      </c>
      <c r="L1245" s="1" t="s">
        <v>1338</v>
      </c>
      <c r="M1245" s="1" t="str">
        <f>TEXT(BRF_Boleto_Notas[[#This Row],[DATA ]],"AAAA")</f>
        <v>2023</v>
      </c>
      <c r="N1245" s="1" t="str">
        <f>UPPER(TEXT(BRF_Boleto_Notas[[#This Row],[DATA ]],"MMM"))</f>
        <v>MAR</v>
      </c>
      <c r="O1245" s="1" t="str">
        <f>TEXT(BRF_Boleto_Notas[[#This Row],[DATA VENCIMENTO]],"AAAA")</f>
        <v>2023</v>
      </c>
      <c r="P1245" s="1" t="str">
        <f>UPPER(TEXT(BRF_Boleto_Notas[[#This Row],[DATA VENCIMENTO]],"MMM"))</f>
        <v>MAR</v>
      </c>
      <c r="Q1245" s="1" t="str">
        <f>IFERROR(INDEX(BRF_TIPO_SERV[DESCRIÇAO],MATCH(BRF_Boleto_Notas[[#This Row],[CAT]],BRF_TIPO_SERV[TIPOS DE SERV.],0)),"")</f>
        <v>VIAGEM</v>
      </c>
      <c r="R1245" s="1">
        <f>IFERROR(INDEX(BRF_MÊS_NOTA[NUN_MÊS],MATCH(BRF_Boleto_Notas[[#This Row],[MÊS_VENC]],BRF_MÊS_NOTA[MÊS],0)),"")</f>
        <v>3</v>
      </c>
      <c r="S1245" s="1" t="str">
        <f>IF(BRF_Boleto_Notas[[#This Row],[PAGO DIA]]="","",TEXT(BRF_Boleto_Notas[[#This Row],[PAGO DIA]],"AAAA"))</f>
        <v>2023</v>
      </c>
      <c r="T1245" s="1" t="str">
        <f>UPPER(TEXT(BRF_Boleto_Notas[[#This Row],[PAGO DIA]],"MMM"))</f>
        <v>MAR</v>
      </c>
    </row>
    <row r="1246" spans="1:20" x14ac:dyDescent="0.2">
      <c r="A1246" s="3">
        <v>45009</v>
      </c>
      <c r="B1246" s="1" t="s">
        <v>1529</v>
      </c>
      <c r="C1246" s="1" t="s">
        <v>2836</v>
      </c>
      <c r="D1246" s="1" t="s">
        <v>2765</v>
      </c>
      <c r="E1246" s="1" t="s">
        <v>827</v>
      </c>
      <c r="F1246" s="3">
        <v>45009</v>
      </c>
      <c r="G1246" s="1" t="s">
        <v>1580</v>
      </c>
      <c r="I1246" s="4">
        <v>11818.49</v>
      </c>
      <c r="J1246" s="1" t="s">
        <v>224</v>
      </c>
      <c r="K1246" s="3">
        <v>45009</v>
      </c>
      <c r="L1246" s="1" t="s">
        <v>1338</v>
      </c>
      <c r="M1246" s="1" t="str">
        <f>TEXT(BRF_Boleto_Notas[[#This Row],[DATA ]],"AAAA")</f>
        <v>2023</v>
      </c>
      <c r="N1246" s="1" t="str">
        <f>UPPER(TEXT(BRF_Boleto_Notas[[#This Row],[DATA ]],"MMM"))</f>
        <v>MAR</v>
      </c>
      <c r="O1246" s="1" t="str">
        <f>TEXT(BRF_Boleto_Notas[[#This Row],[DATA VENCIMENTO]],"AAAA")</f>
        <v>2023</v>
      </c>
      <c r="P1246" s="1" t="str">
        <f>UPPER(TEXT(BRF_Boleto_Notas[[#This Row],[DATA VENCIMENTO]],"MMM"))</f>
        <v>MAR</v>
      </c>
      <c r="Q1246" s="1" t="str">
        <f>IFERROR(INDEX(BRF_TIPO_SERV[DESCRIÇAO],MATCH(BRF_Boleto_Notas[[#This Row],[CAT]],BRF_TIPO_SERV[TIPOS DE SERV.],0)),"")</f>
        <v>VIAGEM</v>
      </c>
      <c r="R1246" s="1">
        <f>IFERROR(INDEX(BRF_MÊS_NOTA[NUN_MÊS],MATCH(BRF_Boleto_Notas[[#This Row],[MÊS_VENC]],BRF_MÊS_NOTA[MÊS],0)),"")</f>
        <v>3</v>
      </c>
      <c r="S1246" s="1" t="str">
        <f>IF(BRF_Boleto_Notas[[#This Row],[PAGO DIA]]="","",TEXT(BRF_Boleto_Notas[[#This Row],[PAGO DIA]],"AAAA"))</f>
        <v>2023</v>
      </c>
      <c r="T1246" s="1" t="str">
        <f>UPPER(TEXT(BRF_Boleto_Notas[[#This Row],[PAGO DIA]],"MMM"))</f>
        <v>MAR</v>
      </c>
    </row>
    <row r="1247" spans="1:20" x14ac:dyDescent="0.2">
      <c r="A1247" s="3">
        <v>44989</v>
      </c>
      <c r="B1247" s="1" t="s">
        <v>2401</v>
      </c>
      <c r="C1247" s="1" t="s">
        <v>2837</v>
      </c>
      <c r="D1247" s="1" t="s">
        <v>1531</v>
      </c>
      <c r="E1247" s="1" t="s">
        <v>85</v>
      </c>
      <c r="F1247" s="3">
        <v>45012</v>
      </c>
      <c r="G1247" s="1" t="s">
        <v>2838</v>
      </c>
      <c r="H1247" s="1">
        <v>1390</v>
      </c>
      <c r="I1247" s="4">
        <v>4380</v>
      </c>
      <c r="J1247" s="1" t="s">
        <v>224</v>
      </c>
      <c r="K1247" s="3">
        <v>45027</v>
      </c>
      <c r="L1247" s="1" t="s">
        <v>1338</v>
      </c>
      <c r="M1247" s="1" t="str">
        <f>TEXT(BRF_Boleto_Notas[[#This Row],[DATA ]],"AAAA")</f>
        <v>2023</v>
      </c>
      <c r="N1247" s="1" t="str">
        <f>UPPER(TEXT(BRF_Boleto_Notas[[#This Row],[DATA ]],"MMM"))</f>
        <v>MAR</v>
      </c>
      <c r="O1247" s="1" t="str">
        <f>TEXT(BRF_Boleto_Notas[[#This Row],[DATA VENCIMENTO]],"AAAA")</f>
        <v>2023</v>
      </c>
      <c r="P1247" s="1" t="str">
        <f>UPPER(TEXT(BRF_Boleto_Notas[[#This Row],[DATA VENCIMENTO]],"MMM"))</f>
        <v>MAR</v>
      </c>
      <c r="Q1247" s="1" t="str">
        <f>IFERROR(INDEX(BRF_TIPO_SERV[DESCRIÇAO],MATCH(BRF_Boleto_Notas[[#This Row],[CAT]],BRF_TIPO_SERV[TIPOS DE SERV.],0)),"")</f>
        <v>ARMAZENAMENTO</v>
      </c>
      <c r="R1247" s="1">
        <f>IFERROR(INDEX(BRF_MÊS_NOTA[NUN_MÊS],MATCH(BRF_Boleto_Notas[[#This Row],[MÊS_VENC]],BRF_MÊS_NOTA[MÊS],0)),"")</f>
        <v>3</v>
      </c>
      <c r="S1247" s="1" t="str">
        <f>IF(BRF_Boleto_Notas[[#This Row],[PAGO DIA]]="","",TEXT(BRF_Boleto_Notas[[#This Row],[PAGO DIA]],"AAAA"))</f>
        <v>2023</v>
      </c>
      <c r="T1247" s="1" t="str">
        <f>UPPER(TEXT(BRF_Boleto_Notas[[#This Row],[PAGO DIA]],"MMM"))</f>
        <v>ABR</v>
      </c>
    </row>
    <row r="1248" spans="1:20" x14ac:dyDescent="0.2">
      <c r="A1248" s="3">
        <v>44989</v>
      </c>
      <c r="B1248" s="1" t="s">
        <v>2401</v>
      </c>
      <c r="C1248" s="1" t="s">
        <v>2837</v>
      </c>
      <c r="D1248" s="1" t="s">
        <v>1531</v>
      </c>
      <c r="E1248" s="1" t="s">
        <v>85</v>
      </c>
      <c r="F1248" s="3">
        <v>45012</v>
      </c>
      <c r="G1248" s="1" t="s">
        <v>2839</v>
      </c>
      <c r="H1248" s="1">
        <v>1391</v>
      </c>
      <c r="I1248" s="4">
        <v>3650</v>
      </c>
      <c r="J1248" s="1" t="s">
        <v>224</v>
      </c>
      <c r="K1248" s="3">
        <v>45027</v>
      </c>
      <c r="L1248" s="1" t="s">
        <v>1338</v>
      </c>
      <c r="M1248" s="1" t="str">
        <f>TEXT(BRF_Boleto_Notas[[#This Row],[DATA ]],"AAAA")</f>
        <v>2023</v>
      </c>
      <c r="N1248" s="1" t="str">
        <f>UPPER(TEXT(BRF_Boleto_Notas[[#This Row],[DATA ]],"MMM"))</f>
        <v>MAR</v>
      </c>
      <c r="O1248" s="1" t="str">
        <f>TEXT(BRF_Boleto_Notas[[#This Row],[DATA VENCIMENTO]],"AAAA")</f>
        <v>2023</v>
      </c>
      <c r="P1248" s="1" t="str">
        <f>UPPER(TEXT(BRF_Boleto_Notas[[#This Row],[DATA VENCIMENTO]],"MMM"))</f>
        <v>MAR</v>
      </c>
      <c r="Q1248" s="1" t="str">
        <f>IFERROR(INDEX(BRF_TIPO_SERV[DESCRIÇAO],MATCH(BRF_Boleto_Notas[[#This Row],[CAT]],BRF_TIPO_SERV[TIPOS DE SERV.],0)),"")</f>
        <v>ARMAZENAMENTO</v>
      </c>
      <c r="R1248" s="1">
        <f>IFERROR(INDEX(BRF_MÊS_NOTA[NUN_MÊS],MATCH(BRF_Boleto_Notas[[#This Row],[MÊS_VENC]],BRF_MÊS_NOTA[MÊS],0)),"")</f>
        <v>3</v>
      </c>
      <c r="S1248" s="1" t="str">
        <f>IF(BRF_Boleto_Notas[[#This Row],[PAGO DIA]]="","",TEXT(BRF_Boleto_Notas[[#This Row],[PAGO DIA]],"AAAA"))</f>
        <v>2023</v>
      </c>
      <c r="T1248" s="1" t="str">
        <f>UPPER(TEXT(BRF_Boleto_Notas[[#This Row],[PAGO DIA]],"MMM"))</f>
        <v>ABR</v>
      </c>
    </row>
    <row r="1249" spans="1:20" x14ac:dyDescent="0.2">
      <c r="A1249" s="3">
        <v>45015</v>
      </c>
      <c r="B1249" s="1" t="s">
        <v>2725</v>
      </c>
      <c r="C1249" s="1" t="s">
        <v>2840</v>
      </c>
      <c r="D1249" s="1" t="s">
        <v>2727</v>
      </c>
      <c r="E1249" s="1" t="s">
        <v>460</v>
      </c>
      <c r="F1249" s="3">
        <v>45016</v>
      </c>
      <c r="G1249" s="1" t="s">
        <v>1585</v>
      </c>
      <c r="H1249" s="1">
        <v>1452</v>
      </c>
      <c r="I1249" s="4">
        <v>650</v>
      </c>
      <c r="J1249" s="1" t="s">
        <v>224</v>
      </c>
      <c r="K1249" s="3">
        <v>45016</v>
      </c>
      <c r="L1249" s="1" t="s">
        <v>1338</v>
      </c>
      <c r="M1249" s="1" t="str">
        <f>TEXT(BRF_Boleto_Notas[[#This Row],[DATA ]],"AAAA")</f>
        <v>2023</v>
      </c>
      <c r="N1249" s="1" t="str">
        <f>UPPER(TEXT(BRF_Boleto_Notas[[#This Row],[DATA ]],"MMM"))</f>
        <v>MAR</v>
      </c>
      <c r="O1249" s="1" t="str">
        <f>TEXT(BRF_Boleto_Notas[[#This Row],[DATA VENCIMENTO]],"AAAA")</f>
        <v>2023</v>
      </c>
      <c r="P1249" s="1" t="str">
        <f>UPPER(TEXT(BRF_Boleto_Notas[[#This Row],[DATA VENCIMENTO]],"MMM"))</f>
        <v>MAR</v>
      </c>
      <c r="Q1249" s="1" t="str">
        <f>IFERROR(INDEX(BRF_TIPO_SERV[DESCRIÇAO],MATCH(BRF_Boleto_Notas[[#This Row],[CAT]],BRF_TIPO_SERV[TIPOS DE SERV.],0)),"")</f>
        <v>VIAGEM</v>
      </c>
      <c r="R1249" s="1">
        <f>IFERROR(INDEX(BRF_MÊS_NOTA[NUN_MÊS],MATCH(BRF_Boleto_Notas[[#This Row],[MÊS_VENC]],BRF_MÊS_NOTA[MÊS],0)),"")</f>
        <v>3</v>
      </c>
      <c r="S1249" s="1" t="str">
        <f>IF(BRF_Boleto_Notas[[#This Row],[PAGO DIA]]="","",TEXT(BRF_Boleto_Notas[[#This Row],[PAGO DIA]],"AAAA"))</f>
        <v>2023</v>
      </c>
      <c r="T1249" s="1" t="str">
        <f>UPPER(TEXT(BRF_Boleto_Notas[[#This Row],[PAGO DIA]],"MMM"))</f>
        <v>MAR</v>
      </c>
    </row>
    <row r="1250" spans="1:20" x14ac:dyDescent="0.2">
      <c r="A1250" s="3">
        <v>45016</v>
      </c>
      <c r="B1250" s="1" t="s">
        <v>2841</v>
      </c>
      <c r="C1250" s="1" t="s">
        <v>2842</v>
      </c>
      <c r="D1250" s="1" t="s">
        <v>2843</v>
      </c>
      <c r="E1250" s="1" t="s">
        <v>137</v>
      </c>
      <c r="F1250" s="3">
        <v>45016</v>
      </c>
      <c r="G1250" s="1" t="s">
        <v>1585</v>
      </c>
      <c r="H1250" s="1">
        <v>1453</v>
      </c>
      <c r="I1250" s="4">
        <v>800</v>
      </c>
      <c r="J1250" s="1" t="s">
        <v>224</v>
      </c>
      <c r="K1250" s="3">
        <v>45016</v>
      </c>
      <c r="L1250" s="1" t="s">
        <v>1338</v>
      </c>
      <c r="M1250" s="1" t="str">
        <f>TEXT(BRF_Boleto_Notas[[#This Row],[DATA ]],"AAAA")</f>
        <v>2023</v>
      </c>
      <c r="N1250" s="1" t="str">
        <f>UPPER(TEXT(BRF_Boleto_Notas[[#This Row],[DATA ]],"MMM"))</f>
        <v>MAR</v>
      </c>
      <c r="O1250" s="1" t="str">
        <f>TEXT(BRF_Boleto_Notas[[#This Row],[DATA VENCIMENTO]],"AAAA")</f>
        <v>2023</v>
      </c>
      <c r="P1250" s="1" t="str">
        <f>UPPER(TEXT(BRF_Boleto_Notas[[#This Row],[DATA VENCIMENTO]],"MMM"))</f>
        <v>MAR</v>
      </c>
      <c r="Q1250" s="1" t="str">
        <f>IFERROR(INDEX(BRF_TIPO_SERV[DESCRIÇAO],MATCH(BRF_Boleto_Notas[[#This Row],[CAT]],BRF_TIPO_SERV[TIPOS DE SERV.],0)),"")</f>
        <v>VIAGEM</v>
      </c>
      <c r="R1250" s="1">
        <f>IFERROR(INDEX(BRF_MÊS_NOTA[NUN_MÊS],MATCH(BRF_Boleto_Notas[[#This Row],[MÊS_VENC]],BRF_MÊS_NOTA[MÊS],0)),"")</f>
        <v>3</v>
      </c>
      <c r="S1250" s="1" t="str">
        <f>IF(BRF_Boleto_Notas[[#This Row],[PAGO DIA]]="","",TEXT(BRF_Boleto_Notas[[#This Row],[PAGO DIA]],"AAAA"))</f>
        <v>2023</v>
      </c>
      <c r="T1250" s="1" t="str">
        <f>UPPER(TEXT(BRF_Boleto_Notas[[#This Row],[PAGO DIA]],"MMM"))</f>
        <v>MAR</v>
      </c>
    </row>
    <row r="1251" spans="1:20" x14ac:dyDescent="0.2">
      <c r="A1251" s="3">
        <v>44986</v>
      </c>
      <c r="B1251" s="1" t="s">
        <v>2686</v>
      </c>
      <c r="C1251" s="1" t="s">
        <v>2844</v>
      </c>
      <c r="D1251" s="1" t="s">
        <v>1531</v>
      </c>
      <c r="E1251" s="1" t="s">
        <v>2845</v>
      </c>
      <c r="F1251" s="3">
        <v>45017</v>
      </c>
      <c r="G1251" s="1" t="s">
        <v>2846</v>
      </c>
      <c r="I1251" s="4">
        <v>2400</v>
      </c>
      <c r="J1251" s="1" t="s">
        <v>224</v>
      </c>
      <c r="K1251" s="3">
        <v>45019</v>
      </c>
      <c r="L1251" s="1" t="s">
        <v>1338</v>
      </c>
      <c r="M1251" s="1" t="str">
        <f>TEXT(BRF_Boleto_Notas[[#This Row],[DATA ]],"AAAA")</f>
        <v>2023</v>
      </c>
      <c r="N1251" s="1" t="str">
        <f>UPPER(TEXT(BRF_Boleto_Notas[[#This Row],[DATA ]],"MMM"))</f>
        <v>MAR</v>
      </c>
      <c r="O1251" s="1" t="str">
        <f>TEXT(BRF_Boleto_Notas[[#This Row],[DATA VENCIMENTO]],"AAAA")</f>
        <v>2023</v>
      </c>
      <c r="P1251" s="1" t="str">
        <f>UPPER(TEXT(BRF_Boleto_Notas[[#This Row],[DATA VENCIMENTO]],"MMM"))</f>
        <v>ABR</v>
      </c>
      <c r="Q1251" s="1" t="str">
        <f>IFERROR(INDEX(BRF_TIPO_SERV[DESCRIÇAO],MATCH(BRF_Boleto_Notas[[#This Row],[CAT]],BRF_TIPO_SERV[TIPOS DE SERV.],0)),"")</f>
        <v>VIAGEM</v>
      </c>
      <c r="R1251" s="1">
        <f>IFERROR(INDEX(BRF_MÊS_NOTA[NUN_MÊS],MATCH(BRF_Boleto_Notas[[#This Row],[MÊS_VENC]],BRF_MÊS_NOTA[MÊS],0)),"")</f>
        <v>4</v>
      </c>
      <c r="S1251" s="1" t="str">
        <f>IF(BRF_Boleto_Notas[[#This Row],[PAGO DIA]]="","",TEXT(BRF_Boleto_Notas[[#This Row],[PAGO DIA]],"AAAA"))</f>
        <v>2023</v>
      </c>
      <c r="T1251" s="1" t="str">
        <f>UPPER(TEXT(BRF_Boleto_Notas[[#This Row],[PAGO DIA]],"MMM"))</f>
        <v>ABR</v>
      </c>
    </row>
    <row r="1252" spans="1:20" x14ac:dyDescent="0.2">
      <c r="A1252" s="3">
        <v>44986</v>
      </c>
      <c r="B1252" s="1" t="s">
        <v>2686</v>
      </c>
      <c r="C1252" s="1" t="s">
        <v>2847</v>
      </c>
      <c r="D1252" s="1" t="s">
        <v>1531</v>
      </c>
      <c r="E1252" s="1" t="s">
        <v>2845</v>
      </c>
      <c r="F1252" s="3">
        <v>45017</v>
      </c>
      <c r="G1252" s="1" t="s">
        <v>1580</v>
      </c>
      <c r="I1252" s="4">
        <v>110000</v>
      </c>
      <c r="J1252" s="1" t="s">
        <v>224</v>
      </c>
      <c r="K1252" s="3">
        <v>45019</v>
      </c>
      <c r="L1252" s="1" t="s">
        <v>1338</v>
      </c>
      <c r="M1252" s="1" t="str">
        <f>TEXT(BRF_Boleto_Notas[[#This Row],[DATA ]],"AAAA")</f>
        <v>2023</v>
      </c>
      <c r="N1252" s="1" t="str">
        <f>UPPER(TEXT(BRF_Boleto_Notas[[#This Row],[DATA ]],"MMM"))</f>
        <v>MAR</v>
      </c>
      <c r="O1252" s="1" t="str">
        <f>TEXT(BRF_Boleto_Notas[[#This Row],[DATA VENCIMENTO]],"AAAA")</f>
        <v>2023</v>
      </c>
      <c r="P1252" s="1" t="str">
        <f>UPPER(TEXT(BRF_Boleto_Notas[[#This Row],[DATA VENCIMENTO]],"MMM"))</f>
        <v>ABR</v>
      </c>
      <c r="Q1252" s="1" t="str">
        <f>IFERROR(INDEX(BRF_TIPO_SERV[DESCRIÇAO],MATCH(BRF_Boleto_Notas[[#This Row],[CAT]],BRF_TIPO_SERV[TIPOS DE SERV.],0)),"")</f>
        <v>VIAGEM</v>
      </c>
      <c r="R1252" s="1">
        <f>IFERROR(INDEX(BRF_MÊS_NOTA[NUN_MÊS],MATCH(BRF_Boleto_Notas[[#This Row],[MÊS_VENC]],BRF_MÊS_NOTA[MÊS],0)),"")</f>
        <v>4</v>
      </c>
      <c r="S1252" s="1" t="str">
        <f>IF(BRF_Boleto_Notas[[#This Row],[PAGO DIA]]="","",TEXT(BRF_Boleto_Notas[[#This Row],[PAGO DIA]],"AAAA"))</f>
        <v>2023</v>
      </c>
      <c r="T1252" s="1" t="str">
        <f>UPPER(TEXT(BRF_Boleto_Notas[[#This Row],[PAGO DIA]],"MMM"))</f>
        <v>ABR</v>
      </c>
    </row>
    <row r="1253" spans="1:20" x14ac:dyDescent="0.2">
      <c r="A1253" s="3">
        <v>44973</v>
      </c>
      <c r="B1253" s="1" t="s">
        <v>2401</v>
      </c>
      <c r="C1253" s="1" t="s">
        <v>2837</v>
      </c>
      <c r="D1253" s="1" t="s">
        <v>1531</v>
      </c>
      <c r="E1253" s="1" t="s">
        <v>85</v>
      </c>
      <c r="F1253" s="3">
        <v>45019</v>
      </c>
      <c r="G1253" s="1" t="s">
        <v>2848</v>
      </c>
      <c r="H1253" s="1">
        <v>1347</v>
      </c>
      <c r="I1253" s="4">
        <v>2044</v>
      </c>
      <c r="J1253" s="1" t="s">
        <v>224</v>
      </c>
      <c r="K1253" s="3">
        <v>45019</v>
      </c>
      <c r="L1253" s="1" t="s">
        <v>1338</v>
      </c>
      <c r="M1253" s="1" t="str">
        <f>TEXT(BRF_Boleto_Notas[[#This Row],[DATA ]],"AAAA")</f>
        <v>2023</v>
      </c>
      <c r="N1253" s="1" t="str">
        <f>UPPER(TEXT(BRF_Boleto_Notas[[#This Row],[DATA ]],"MMM"))</f>
        <v>FEV</v>
      </c>
      <c r="O1253" s="1" t="str">
        <f>TEXT(BRF_Boleto_Notas[[#This Row],[DATA VENCIMENTO]],"AAAA")</f>
        <v>2023</v>
      </c>
      <c r="P1253" s="1" t="str">
        <f>UPPER(TEXT(BRF_Boleto_Notas[[#This Row],[DATA VENCIMENTO]],"MMM"))</f>
        <v>ABR</v>
      </c>
      <c r="Q1253" s="1" t="str">
        <f>IFERROR(INDEX(BRF_TIPO_SERV[DESCRIÇAO],MATCH(BRF_Boleto_Notas[[#This Row],[CAT]],BRF_TIPO_SERV[TIPOS DE SERV.],0)),"")</f>
        <v>ARMAZENAMENTO</v>
      </c>
      <c r="R1253" s="1">
        <f>IFERROR(INDEX(BRF_MÊS_NOTA[NUN_MÊS],MATCH(BRF_Boleto_Notas[[#This Row],[MÊS_VENC]],BRF_MÊS_NOTA[MÊS],0)),"")</f>
        <v>4</v>
      </c>
      <c r="S1253" s="1" t="str">
        <f>IF(BRF_Boleto_Notas[[#This Row],[PAGO DIA]]="","",TEXT(BRF_Boleto_Notas[[#This Row],[PAGO DIA]],"AAAA"))</f>
        <v>2023</v>
      </c>
      <c r="T1253" s="1" t="str">
        <f>UPPER(TEXT(BRF_Boleto_Notas[[#This Row],[PAGO DIA]],"MMM"))</f>
        <v>ABR</v>
      </c>
    </row>
    <row r="1254" spans="1:20" x14ac:dyDescent="0.2">
      <c r="A1254" s="3">
        <v>44979</v>
      </c>
      <c r="B1254" s="1" t="s">
        <v>2401</v>
      </c>
      <c r="C1254" s="1" t="s">
        <v>2837</v>
      </c>
      <c r="D1254" s="1" t="s">
        <v>1531</v>
      </c>
      <c r="E1254" s="1" t="s">
        <v>85</v>
      </c>
      <c r="F1254" s="3">
        <v>45019</v>
      </c>
      <c r="G1254" s="1" t="s">
        <v>2849</v>
      </c>
      <c r="H1254" s="1">
        <v>1364</v>
      </c>
      <c r="I1254" s="4">
        <v>2368</v>
      </c>
      <c r="J1254" s="1" t="s">
        <v>224</v>
      </c>
      <c r="K1254" s="3">
        <v>45019</v>
      </c>
      <c r="L1254" s="1" t="s">
        <v>1338</v>
      </c>
      <c r="M1254" s="1" t="str">
        <f>TEXT(BRF_Boleto_Notas[[#This Row],[DATA ]],"AAAA")</f>
        <v>2023</v>
      </c>
      <c r="N1254" s="1" t="str">
        <f>UPPER(TEXT(BRF_Boleto_Notas[[#This Row],[DATA ]],"MMM"))</f>
        <v>FEV</v>
      </c>
      <c r="O1254" s="1" t="str">
        <f>TEXT(BRF_Boleto_Notas[[#This Row],[DATA VENCIMENTO]],"AAAA")</f>
        <v>2023</v>
      </c>
      <c r="P1254" s="1" t="str">
        <f>UPPER(TEXT(BRF_Boleto_Notas[[#This Row],[DATA VENCIMENTO]],"MMM"))</f>
        <v>ABR</v>
      </c>
      <c r="Q1254" s="1" t="str">
        <f>IFERROR(INDEX(BRF_TIPO_SERV[DESCRIÇAO],MATCH(BRF_Boleto_Notas[[#This Row],[CAT]],BRF_TIPO_SERV[TIPOS DE SERV.],0)),"")</f>
        <v>ARMAZENAMENTO</v>
      </c>
      <c r="R1254" s="1">
        <f>IFERROR(INDEX(BRF_MÊS_NOTA[NUN_MÊS],MATCH(BRF_Boleto_Notas[[#This Row],[MÊS_VENC]],BRF_MÊS_NOTA[MÊS],0)),"")</f>
        <v>4</v>
      </c>
      <c r="S1254" s="1" t="str">
        <f>IF(BRF_Boleto_Notas[[#This Row],[PAGO DIA]]="","",TEXT(BRF_Boleto_Notas[[#This Row],[PAGO DIA]],"AAAA"))</f>
        <v>2023</v>
      </c>
      <c r="T1254" s="1" t="str">
        <f>UPPER(TEXT(BRF_Boleto_Notas[[#This Row],[PAGO DIA]],"MMM"))</f>
        <v>ABR</v>
      </c>
    </row>
    <row r="1255" spans="1:20" x14ac:dyDescent="0.2">
      <c r="A1255" s="3">
        <v>44980</v>
      </c>
      <c r="B1255" s="1" t="s">
        <v>2401</v>
      </c>
      <c r="C1255" s="1" t="s">
        <v>2850</v>
      </c>
      <c r="D1255" s="1" t="s">
        <v>1531</v>
      </c>
      <c r="E1255" s="1" t="s">
        <v>85</v>
      </c>
      <c r="F1255" s="3">
        <v>45019</v>
      </c>
      <c r="G1255" s="1" t="s">
        <v>2851</v>
      </c>
      <c r="H1255" s="1">
        <v>1365</v>
      </c>
      <c r="I1255" s="4">
        <v>4120</v>
      </c>
      <c r="J1255" s="1" t="s">
        <v>224</v>
      </c>
      <c r="K1255" s="3">
        <v>45019</v>
      </c>
      <c r="L1255" s="1" t="s">
        <v>1338</v>
      </c>
      <c r="M1255" s="1" t="str">
        <f>TEXT(BRF_Boleto_Notas[[#This Row],[DATA ]],"AAAA")</f>
        <v>2023</v>
      </c>
      <c r="N1255" s="1" t="str">
        <f>UPPER(TEXT(BRF_Boleto_Notas[[#This Row],[DATA ]],"MMM"))</f>
        <v>FEV</v>
      </c>
      <c r="O1255" s="1" t="str">
        <f>TEXT(BRF_Boleto_Notas[[#This Row],[DATA VENCIMENTO]],"AAAA")</f>
        <v>2023</v>
      </c>
      <c r="P1255" s="1" t="str">
        <f>UPPER(TEXT(BRF_Boleto_Notas[[#This Row],[DATA VENCIMENTO]],"MMM"))</f>
        <v>ABR</v>
      </c>
      <c r="Q1255" s="1" t="str">
        <f>IFERROR(INDEX(BRF_TIPO_SERV[DESCRIÇAO],MATCH(BRF_Boleto_Notas[[#This Row],[CAT]],BRF_TIPO_SERV[TIPOS DE SERV.],0)),"")</f>
        <v>ARMAZENAMENTO</v>
      </c>
      <c r="R1255" s="1">
        <f>IFERROR(INDEX(BRF_MÊS_NOTA[NUN_MÊS],MATCH(BRF_Boleto_Notas[[#This Row],[MÊS_VENC]],BRF_MÊS_NOTA[MÊS],0)),"")</f>
        <v>4</v>
      </c>
      <c r="S1255" s="1" t="str">
        <f>IF(BRF_Boleto_Notas[[#This Row],[PAGO DIA]]="","",TEXT(BRF_Boleto_Notas[[#This Row],[PAGO DIA]],"AAAA"))</f>
        <v>2023</v>
      </c>
      <c r="T1255" s="1" t="str">
        <f>UPPER(TEXT(BRF_Boleto_Notas[[#This Row],[PAGO DIA]],"MMM"))</f>
        <v>ABR</v>
      </c>
    </row>
    <row r="1256" spans="1:20" x14ac:dyDescent="0.2">
      <c r="A1256" s="3">
        <v>44980</v>
      </c>
      <c r="B1256" s="1" t="s">
        <v>1529</v>
      </c>
      <c r="C1256" s="1" t="s">
        <v>2852</v>
      </c>
      <c r="D1256" s="1" t="s">
        <v>1531</v>
      </c>
      <c r="E1256" s="1" t="s">
        <v>85</v>
      </c>
      <c r="F1256" s="3">
        <v>45019</v>
      </c>
      <c r="G1256" s="1" t="s">
        <v>2853</v>
      </c>
      <c r="H1256" s="1">
        <v>1367</v>
      </c>
      <c r="I1256" s="4">
        <v>1100</v>
      </c>
      <c r="J1256" s="1" t="s">
        <v>224</v>
      </c>
      <c r="K1256" s="3">
        <v>45019</v>
      </c>
      <c r="L1256" s="1" t="s">
        <v>1338</v>
      </c>
      <c r="M1256" s="1" t="str">
        <f>TEXT(BRF_Boleto_Notas[[#This Row],[DATA ]],"AAAA")</f>
        <v>2023</v>
      </c>
      <c r="N1256" s="1" t="str">
        <f>UPPER(TEXT(BRF_Boleto_Notas[[#This Row],[DATA ]],"MMM"))</f>
        <v>FEV</v>
      </c>
      <c r="O1256" s="1" t="str">
        <f>TEXT(BRF_Boleto_Notas[[#This Row],[DATA VENCIMENTO]],"AAAA")</f>
        <v>2023</v>
      </c>
      <c r="P1256" s="1" t="str">
        <f>UPPER(TEXT(BRF_Boleto_Notas[[#This Row],[DATA VENCIMENTO]],"MMM"))</f>
        <v>ABR</v>
      </c>
      <c r="Q1256" s="1" t="str">
        <f>IFERROR(INDEX(BRF_TIPO_SERV[DESCRIÇAO],MATCH(BRF_Boleto_Notas[[#This Row],[CAT]],BRF_TIPO_SERV[TIPOS DE SERV.],0)),"")</f>
        <v>VIAGEM</v>
      </c>
      <c r="R1256" s="1">
        <f>IFERROR(INDEX(BRF_MÊS_NOTA[NUN_MÊS],MATCH(BRF_Boleto_Notas[[#This Row],[MÊS_VENC]],BRF_MÊS_NOTA[MÊS],0)),"")</f>
        <v>4</v>
      </c>
      <c r="S1256" s="1" t="str">
        <f>IF(BRF_Boleto_Notas[[#This Row],[PAGO DIA]]="","",TEXT(BRF_Boleto_Notas[[#This Row],[PAGO DIA]],"AAAA"))</f>
        <v>2023</v>
      </c>
      <c r="T1256" s="1" t="str">
        <f>UPPER(TEXT(BRF_Boleto_Notas[[#This Row],[PAGO DIA]],"MMM"))</f>
        <v>ABR</v>
      </c>
    </row>
    <row r="1257" spans="1:20" x14ac:dyDescent="0.2">
      <c r="A1257" s="3">
        <v>44998</v>
      </c>
      <c r="B1257" s="1" t="s">
        <v>2401</v>
      </c>
      <c r="C1257" s="1" t="s">
        <v>2837</v>
      </c>
      <c r="D1257" s="1" t="s">
        <v>1531</v>
      </c>
      <c r="E1257" s="1" t="s">
        <v>85</v>
      </c>
      <c r="F1257" s="3">
        <v>45019</v>
      </c>
      <c r="G1257" s="1" t="s">
        <v>2854</v>
      </c>
      <c r="H1257" s="1">
        <v>1408</v>
      </c>
      <c r="I1257" s="4">
        <v>2692</v>
      </c>
      <c r="J1257" s="1" t="s">
        <v>224</v>
      </c>
      <c r="K1257" s="3">
        <v>45019</v>
      </c>
      <c r="L1257" s="1" t="s">
        <v>1338</v>
      </c>
      <c r="M1257" s="1" t="str">
        <f>TEXT(BRF_Boleto_Notas[[#This Row],[DATA ]],"AAAA")</f>
        <v>2023</v>
      </c>
      <c r="N1257" s="1" t="str">
        <f>UPPER(TEXT(BRF_Boleto_Notas[[#This Row],[DATA ]],"MMM"))</f>
        <v>MAR</v>
      </c>
      <c r="O1257" s="1" t="str">
        <f>TEXT(BRF_Boleto_Notas[[#This Row],[DATA VENCIMENTO]],"AAAA")</f>
        <v>2023</v>
      </c>
      <c r="P1257" s="1" t="str">
        <f>UPPER(TEXT(BRF_Boleto_Notas[[#This Row],[DATA VENCIMENTO]],"MMM"))</f>
        <v>ABR</v>
      </c>
      <c r="Q1257" s="1" t="str">
        <f>IFERROR(INDEX(BRF_TIPO_SERV[DESCRIÇAO],MATCH(BRF_Boleto_Notas[[#This Row],[CAT]],BRF_TIPO_SERV[TIPOS DE SERV.],0)),"")</f>
        <v>ARMAZENAMENTO</v>
      </c>
      <c r="R1257" s="1">
        <f>IFERROR(INDEX(BRF_MÊS_NOTA[NUN_MÊS],MATCH(BRF_Boleto_Notas[[#This Row],[MÊS_VENC]],BRF_MÊS_NOTA[MÊS],0)),"")</f>
        <v>4</v>
      </c>
      <c r="S1257" s="1" t="str">
        <f>IF(BRF_Boleto_Notas[[#This Row],[PAGO DIA]]="","",TEXT(BRF_Boleto_Notas[[#This Row],[PAGO DIA]],"AAAA"))</f>
        <v>2023</v>
      </c>
      <c r="T1257" s="1" t="str">
        <f>UPPER(TEXT(BRF_Boleto_Notas[[#This Row],[PAGO DIA]],"MMM"))</f>
        <v>ABR</v>
      </c>
    </row>
    <row r="1258" spans="1:20" x14ac:dyDescent="0.2">
      <c r="A1258" s="3">
        <v>44999</v>
      </c>
      <c r="B1258" s="1" t="s">
        <v>2401</v>
      </c>
      <c r="C1258" s="1" t="s">
        <v>2855</v>
      </c>
      <c r="D1258" s="1" t="s">
        <v>1531</v>
      </c>
      <c r="E1258" s="1" t="s">
        <v>85</v>
      </c>
      <c r="F1258" s="3">
        <v>45019</v>
      </c>
      <c r="G1258" s="1" t="s">
        <v>2856</v>
      </c>
      <c r="H1258" s="1">
        <v>1417</v>
      </c>
      <c r="I1258" s="4">
        <v>2044</v>
      </c>
      <c r="J1258" s="1" t="s">
        <v>224</v>
      </c>
      <c r="K1258" s="3">
        <v>45019</v>
      </c>
      <c r="L1258" s="1" t="s">
        <v>1338</v>
      </c>
      <c r="M1258" s="1" t="str">
        <f>TEXT(BRF_Boleto_Notas[[#This Row],[DATA ]],"AAAA")</f>
        <v>2023</v>
      </c>
      <c r="N1258" s="1" t="str">
        <f>UPPER(TEXT(BRF_Boleto_Notas[[#This Row],[DATA ]],"MMM"))</f>
        <v>MAR</v>
      </c>
      <c r="O1258" s="1" t="str">
        <f>TEXT(BRF_Boleto_Notas[[#This Row],[DATA VENCIMENTO]],"AAAA")</f>
        <v>2023</v>
      </c>
      <c r="P1258" s="1" t="str">
        <f>UPPER(TEXT(BRF_Boleto_Notas[[#This Row],[DATA VENCIMENTO]],"MMM"))</f>
        <v>ABR</v>
      </c>
      <c r="Q1258" s="1" t="str">
        <f>IFERROR(INDEX(BRF_TIPO_SERV[DESCRIÇAO],MATCH(BRF_Boleto_Notas[[#This Row],[CAT]],BRF_TIPO_SERV[TIPOS DE SERV.],0)),"")</f>
        <v>ARMAZENAMENTO</v>
      </c>
      <c r="R1258" s="1">
        <f>IFERROR(INDEX(BRF_MÊS_NOTA[NUN_MÊS],MATCH(BRF_Boleto_Notas[[#This Row],[MÊS_VENC]],BRF_MÊS_NOTA[MÊS],0)),"")</f>
        <v>4</v>
      </c>
      <c r="S1258" s="1" t="str">
        <f>IF(BRF_Boleto_Notas[[#This Row],[PAGO DIA]]="","",TEXT(BRF_Boleto_Notas[[#This Row],[PAGO DIA]],"AAAA"))</f>
        <v>2023</v>
      </c>
      <c r="T1258" s="1" t="str">
        <f>UPPER(TEXT(BRF_Boleto_Notas[[#This Row],[PAGO DIA]],"MMM"))</f>
        <v>ABR</v>
      </c>
    </row>
    <row r="1259" spans="1:20" x14ac:dyDescent="0.2">
      <c r="A1259" s="3">
        <v>45016</v>
      </c>
      <c r="B1259" s="1" t="s">
        <v>2857</v>
      </c>
      <c r="C1259" s="1" t="s">
        <v>3347</v>
      </c>
      <c r="D1259" s="1" t="s">
        <v>2833</v>
      </c>
      <c r="E1259" s="1" t="s">
        <v>2834</v>
      </c>
      <c r="F1259" s="3">
        <v>45019</v>
      </c>
      <c r="G1259" s="1" t="s">
        <v>1585</v>
      </c>
      <c r="I1259" s="4">
        <v>6082.35</v>
      </c>
      <c r="J1259" s="1" t="s">
        <v>224</v>
      </c>
      <c r="K1259" s="3">
        <v>45019</v>
      </c>
      <c r="L1259" s="1" t="s">
        <v>1338</v>
      </c>
      <c r="M1259" s="1" t="str">
        <f>TEXT(BRF_Boleto_Notas[[#This Row],[DATA ]],"AAAA")</f>
        <v>2023</v>
      </c>
      <c r="N1259" s="1" t="str">
        <f>UPPER(TEXT(BRF_Boleto_Notas[[#This Row],[DATA ]],"MMM"))</f>
        <v>MAR</v>
      </c>
      <c r="O1259" s="1" t="str">
        <f>TEXT(BRF_Boleto_Notas[[#This Row],[DATA VENCIMENTO]],"AAAA")</f>
        <v>2023</v>
      </c>
      <c r="P1259" s="1" t="str">
        <f>UPPER(TEXT(BRF_Boleto_Notas[[#This Row],[DATA VENCIMENTO]],"MMM"))</f>
        <v>ABR</v>
      </c>
      <c r="Q1259" s="1" t="str">
        <f>IFERROR(INDEX(BRF_TIPO_SERV[DESCRIÇAO],MATCH(BRF_Boleto_Notas[[#This Row],[CAT]],BRF_TIPO_SERV[TIPOS DE SERV.],0)),"")</f>
        <v>VIAGEM</v>
      </c>
      <c r="R1259" s="1">
        <f>IFERROR(INDEX(BRF_MÊS_NOTA[NUN_MÊS],MATCH(BRF_Boleto_Notas[[#This Row],[MÊS_VENC]],BRF_MÊS_NOTA[MÊS],0)),"")</f>
        <v>4</v>
      </c>
      <c r="S1259" s="1" t="str">
        <f>IF(BRF_Boleto_Notas[[#This Row],[PAGO DIA]]="","",TEXT(BRF_Boleto_Notas[[#This Row],[PAGO DIA]],"AAAA"))</f>
        <v>2023</v>
      </c>
      <c r="T1259" s="1" t="str">
        <f>UPPER(TEXT(BRF_Boleto_Notas[[#This Row],[PAGO DIA]],"MMM"))</f>
        <v>ABR</v>
      </c>
    </row>
    <row r="1260" spans="1:20" x14ac:dyDescent="0.2">
      <c r="A1260" s="3">
        <v>44975</v>
      </c>
      <c r="B1260" s="1" t="s">
        <v>2401</v>
      </c>
      <c r="C1260" s="1" t="s">
        <v>2837</v>
      </c>
      <c r="D1260" s="1" t="s">
        <v>1531</v>
      </c>
      <c r="E1260" s="1" t="s">
        <v>85</v>
      </c>
      <c r="F1260" s="3">
        <v>45020</v>
      </c>
      <c r="G1260" s="1" t="s">
        <v>2859</v>
      </c>
      <c r="H1260" s="1">
        <v>1357</v>
      </c>
      <c r="I1260" s="4">
        <v>168</v>
      </c>
      <c r="J1260" s="1" t="s">
        <v>224</v>
      </c>
      <c r="K1260" s="3">
        <v>45020</v>
      </c>
      <c r="L1260" s="1" t="s">
        <v>1338</v>
      </c>
      <c r="M1260" s="1" t="str">
        <f>TEXT(BRF_Boleto_Notas[[#This Row],[DATA ]],"AAAA")</f>
        <v>2023</v>
      </c>
      <c r="N1260" s="1" t="str">
        <f>UPPER(TEXT(BRF_Boleto_Notas[[#This Row],[DATA ]],"MMM"))</f>
        <v>FEV</v>
      </c>
      <c r="O1260" s="1" t="str">
        <f>TEXT(BRF_Boleto_Notas[[#This Row],[DATA VENCIMENTO]],"AAAA")</f>
        <v>2023</v>
      </c>
      <c r="P1260" s="1" t="str">
        <f>UPPER(TEXT(BRF_Boleto_Notas[[#This Row],[DATA VENCIMENTO]],"MMM"))</f>
        <v>ABR</v>
      </c>
      <c r="Q1260" s="1" t="str">
        <f>IFERROR(INDEX(BRF_TIPO_SERV[DESCRIÇAO],MATCH(BRF_Boleto_Notas[[#This Row],[CAT]],BRF_TIPO_SERV[TIPOS DE SERV.],0)),"")</f>
        <v>ARMAZENAMENTO</v>
      </c>
      <c r="R1260" s="1">
        <f>IFERROR(INDEX(BRF_MÊS_NOTA[NUN_MÊS],MATCH(BRF_Boleto_Notas[[#This Row],[MÊS_VENC]],BRF_MÊS_NOTA[MÊS],0)),"")</f>
        <v>4</v>
      </c>
      <c r="S1260" s="1" t="str">
        <f>IF(BRF_Boleto_Notas[[#This Row],[PAGO DIA]]="","",TEXT(BRF_Boleto_Notas[[#This Row],[PAGO DIA]],"AAAA"))</f>
        <v>2023</v>
      </c>
      <c r="T1260" s="1" t="str">
        <f>UPPER(TEXT(BRF_Boleto_Notas[[#This Row],[PAGO DIA]],"MMM"))</f>
        <v>ABR</v>
      </c>
    </row>
    <row r="1261" spans="1:20" x14ac:dyDescent="0.2">
      <c r="A1261" s="3">
        <v>44977</v>
      </c>
      <c r="B1261" s="1" t="s">
        <v>1534</v>
      </c>
      <c r="C1261" s="1" t="s">
        <v>2837</v>
      </c>
      <c r="D1261" s="1" t="s">
        <v>1531</v>
      </c>
      <c r="E1261" s="1" t="s">
        <v>85</v>
      </c>
      <c r="F1261" s="3">
        <v>45020</v>
      </c>
      <c r="G1261" s="1" t="s">
        <v>2860</v>
      </c>
      <c r="H1261" s="1">
        <v>1359</v>
      </c>
      <c r="I1261" s="4">
        <v>636</v>
      </c>
      <c r="J1261" s="1" t="s">
        <v>224</v>
      </c>
      <c r="K1261" s="3">
        <v>45020</v>
      </c>
      <c r="L1261" s="1" t="s">
        <v>1338</v>
      </c>
      <c r="M1261" s="1" t="str">
        <f>TEXT(BRF_Boleto_Notas[[#This Row],[DATA ]],"AAAA")</f>
        <v>2023</v>
      </c>
      <c r="N1261" s="1" t="str">
        <f>UPPER(TEXT(BRF_Boleto_Notas[[#This Row],[DATA ]],"MMM"))</f>
        <v>FEV</v>
      </c>
      <c r="O1261" s="1" t="str">
        <f>TEXT(BRF_Boleto_Notas[[#This Row],[DATA VENCIMENTO]],"AAAA")</f>
        <v>2023</v>
      </c>
      <c r="P1261" s="1" t="str">
        <f>UPPER(TEXT(BRF_Boleto_Notas[[#This Row],[DATA VENCIMENTO]],"MMM"))</f>
        <v>ABR</v>
      </c>
      <c r="Q1261" s="1" t="str">
        <f>IFERROR(INDEX(BRF_TIPO_SERV[DESCRIÇAO],MATCH(BRF_Boleto_Notas[[#This Row],[CAT]],BRF_TIPO_SERV[TIPOS DE SERV.],0)),"")</f>
        <v>FRETE EXTRAS</v>
      </c>
      <c r="R1261" s="1">
        <f>IFERROR(INDEX(BRF_MÊS_NOTA[NUN_MÊS],MATCH(BRF_Boleto_Notas[[#This Row],[MÊS_VENC]],BRF_MÊS_NOTA[MÊS],0)),"")</f>
        <v>4</v>
      </c>
      <c r="S1261" s="1" t="str">
        <f>IF(BRF_Boleto_Notas[[#This Row],[PAGO DIA]]="","",TEXT(BRF_Boleto_Notas[[#This Row],[PAGO DIA]],"AAAA"))</f>
        <v>2023</v>
      </c>
      <c r="T1261" s="1" t="str">
        <f>UPPER(TEXT(BRF_Boleto_Notas[[#This Row],[PAGO DIA]],"MMM"))</f>
        <v>ABR</v>
      </c>
    </row>
    <row r="1262" spans="1:20" x14ac:dyDescent="0.2">
      <c r="A1262" s="3">
        <v>44979</v>
      </c>
      <c r="B1262" s="1" t="s">
        <v>2401</v>
      </c>
      <c r="C1262" s="1" t="s">
        <v>2861</v>
      </c>
      <c r="D1262" s="1" t="s">
        <v>1531</v>
      </c>
      <c r="E1262" s="1" t="s">
        <v>85</v>
      </c>
      <c r="F1262" s="3">
        <v>45020</v>
      </c>
      <c r="G1262" s="1" t="s">
        <v>2862</v>
      </c>
      <c r="H1262" s="1">
        <v>1361</v>
      </c>
      <c r="I1262" s="4">
        <v>700</v>
      </c>
      <c r="J1262" s="1" t="s">
        <v>224</v>
      </c>
      <c r="K1262" s="3">
        <v>45020</v>
      </c>
      <c r="L1262" s="1" t="s">
        <v>1338</v>
      </c>
      <c r="M1262" s="1" t="str">
        <f>TEXT(BRF_Boleto_Notas[[#This Row],[DATA ]],"AAAA")</f>
        <v>2023</v>
      </c>
      <c r="N1262" s="1" t="str">
        <f>UPPER(TEXT(BRF_Boleto_Notas[[#This Row],[DATA ]],"MMM"))</f>
        <v>FEV</v>
      </c>
      <c r="O1262" s="1" t="str">
        <f>TEXT(BRF_Boleto_Notas[[#This Row],[DATA VENCIMENTO]],"AAAA")</f>
        <v>2023</v>
      </c>
      <c r="P1262" s="1" t="str">
        <f>UPPER(TEXT(BRF_Boleto_Notas[[#This Row],[DATA VENCIMENTO]],"MMM"))</f>
        <v>ABR</v>
      </c>
      <c r="Q1262" s="1" t="str">
        <f>IFERROR(INDEX(BRF_TIPO_SERV[DESCRIÇAO],MATCH(BRF_Boleto_Notas[[#This Row],[CAT]],BRF_TIPO_SERV[TIPOS DE SERV.],0)),"")</f>
        <v>ARMAZENAMENTO</v>
      </c>
      <c r="R1262" s="1">
        <f>IFERROR(INDEX(BRF_MÊS_NOTA[NUN_MÊS],MATCH(BRF_Boleto_Notas[[#This Row],[MÊS_VENC]],BRF_MÊS_NOTA[MÊS],0)),"")</f>
        <v>4</v>
      </c>
      <c r="S1262" s="1" t="str">
        <f>IF(BRF_Boleto_Notas[[#This Row],[PAGO DIA]]="","",TEXT(BRF_Boleto_Notas[[#This Row],[PAGO DIA]],"AAAA"))</f>
        <v>2023</v>
      </c>
      <c r="T1262" s="1" t="str">
        <f>UPPER(TEXT(BRF_Boleto_Notas[[#This Row],[PAGO DIA]],"MMM"))</f>
        <v>ABR</v>
      </c>
    </row>
    <row r="1263" spans="1:20" x14ac:dyDescent="0.2">
      <c r="A1263" s="3">
        <v>44979</v>
      </c>
      <c r="B1263" s="1" t="s">
        <v>1534</v>
      </c>
      <c r="C1263" s="1" t="s">
        <v>2663</v>
      </c>
      <c r="D1263" s="1" t="s">
        <v>1531</v>
      </c>
      <c r="E1263" s="1" t="s">
        <v>85</v>
      </c>
      <c r="F1263" s="3">
        <v>45020</v>
      </c>
      <c r="G1263" s="1" t="s">
        <v>2863</v>
      </c>
      <c r="H1263" s="1">
        <v>1362</v>
      </c>
      <c r="I1263" s="4">
        <v>800</v>
      </c>
      <c r="J1263" s="1" t="s">
        <v>224</v>
      </c>
      <c r="K1263" s="3">
        <v>45020</v>
      </c>
      <c r="L1263" s="1" t="s">
        <v>1338</v>
      </c>
      <c r="M1263" s="1" t="str">
        <f>TEXT(BRF_Boleto_Notas[[#This Row],[DATA ]],"AAAA")</f>
        <v>2023</v>
      </c>
      <c r="N1263" s="1" t="str">
        <f>UPPER(TEXT(BRF_Boleto_Notas[[#This Row],[DATA ]],"MMM"))</f>
        <v>FEV</v>
      </c>
      <c r="O1263" s="1" t="str">
        <f>TEXT(BRF_Boleto_Notas[[#This Row],[DATA VENCIMENTO]],"AAAA")</f>
        <v>2023</v>
      </c>
      <c r="P1263" s="1" t="str">
        <f>UPPER(TEXT(BRF_Boleto_Notas[[#This Row],[DATA VENCIMENTO]],"MMM"))</f>
        <v>ABR</v>
      </c>
      <c r="Q1263" s="1" t="str">
        <f>IFERROR(INDEX(BRF_TIPO_SERV[DESCRIÇAO],MATCH(BRF_Boleto_Notas[[#This Row],[CAT]],BRF_TIPO_SERV[TIPOS DE SERV.],0)),"")</f>
        <v>FRETE EXTRAS</v>
      </c>
      <c r="R1263" s="1">
        <f>IFERROR(INDEX(BRF_MÊS_NOTA[NUN_MÊS],MATCH(BRF_Boleto_Notas[[#This Row],[MÊS_VENC]],BRF_MÊS_NOTA[MÊS],0)),"")</f>
        <v>4</v>
      </c>
      <c r="S1263" s="1" t="str">
        <f>IF(BRF_Boleto_Notas[[#This Row],[PAGO DIA]]="","",TEXT(BRF_Boleto_Notas[[#This Row],[PAGO DIA]],"AAAA"))</f>
        <v>2023</v>
      </c>
      <c r="T1263" s="1" t="str">
        <f>UPPER(TEXT(BRF_Boleto_Notas[[#This Row],[PAGO DIA]],"MMM"))</f>
        <v>ABR</v>
      </c>
    </row>
    <row r="1264" spans="1:20" x14ac:dyDescent="0.2">
      <c r="A1264" s="3">
        <v>44979</v>
      </c>
      <c r="B1264" s="1" t="s">
        <v>2401</v>
      </c>
      <c r="C1264" s="1" t="s">
        <v>2864</v>
      </c>
      <c r="D1264" s="1" t="s">
        <v>1531</v>
      </c>
      <c r="E1264" s="1" t="s">
        <v>85</v>
      </c>
      <c r="F1264" s="3">
        <v>45020</v>
      </c>
      <c r="G1264" s="1" t="s">
        <v>2865</v>
      </c>
      <c r="H1264" s="1">
        <v>1363</v>
      </c>
      <c r="I1264" s="4">
        <v>3942</v>
      </c>
      <c r="J1264" s="1" t="s">
        <v>224</v>
      </c>
      <c r="K1264" s="3">
        <v>45020</v>
      </c>
      <c r="L1264" s="1" t="s">
        <v>1338</v>
      </c>
      <c r="M1264" s="1" t="str">
        <f>TEXT(BRF_Boleto_Notas[[#This Row],[DATA ]],"AAAA")</f>
        <v>2023</v>
      </c>
      <c r="N1264" s="1" t="str">
        <f>UPPER(TEXT(BRF_Boleto_Notas[[#This Row],[DATA ]],"MMM"))</f>
        <v>FEV</v>
      </c>
      <c r="O1264" s="1" t="str">
        <f>TEXT(BRF_Boleto_Notas[[#This Row],[DATA VENCIMENTO]],"AAAA")</f>
        <v>2023</v>
      </c>
      <c r="P1264" s="1" t="str">
        <f>UPPER(TEXT(BRF_Boleto_Notas[[#This Row],[DATA VENCIMENTO]],"MMM"))</f>
        <v>ABR</v>
      </c>
      <c r="Q1264" s="1" t="str">
        <f>IFERROR(INDEX(BRF_TIPO_SERV[DESCRIÇAO],MATCH(BRF_Boleto_Notas[[#This Row],[CAT]],BRF_TIPO_SERV[TIPOS DE SERV.],0)),"")</f>
        <v>ARMAZENAMENTO</v>
      </c>
      <c r="R1264" s="1">
        <f>IFERROR(INDEX(BRF_MÊS_NOTA[NUN_MÊS],MATCH(BRF_Boleto_Notas[[#This Row],[MÊS_VENC]],BRF_MÊS_NOTA[MÊS],0)),"")</f>
        <v>4</v>
      </c>
      <c r="S1264" s="1" t="str">
        <f>IF(BRF_Boleto_Notas[[#This Row],[PAGO DIA]]="","",TEXT(BRF_Boleto_Notas[[#This Row],[PAGO DIA]],"AAAA"))</f>
        <v>2023</v>
      </c>
      <c r="T1264" s="1" t="str">
        <f>UPPER(TEXT(BRF_Boleto_Notas[[#This Row],[PAGO DIA]],"MMM"))</f>
        <v>ABR</v>
      </c>
    </row>
    <row r="1265" spans="1:20" x14ac:dyDescent="0.2">
      <c r="A1265" s="3">
        <v>44980</v>
      </c>
      <c r="B1265" s="1" t="s">
        <v>1534</v>
      </c>
      <c r="C1265" s="1" t="s">
        <v>2866</v>
      </c>
      <c r="D1265" s="1" t="s">
        <v>1531</v>
      </c>
      <c r="E1265" s="1" t="s">
        <v>85</v>
      </c>
      <c r="F1265" s="3">
        <v>45020</v>
      </c>
      <c r="G1265" s="1" t="s">
        <v>2867</v>
      </c>
      <c r="H1265" s="1">
        <v>1366</v>
      </c>
      <c r="I1265" s="4">
        <v>3800</v>
      </c>
      <c r="J1265" s="1" t="s">
        <v>224</v>
      </c>
      <c r="K1265" s="3">
        <v>45020</v>
      </c>
      <c r="L1265" s="1" t="s">
        <v>1338</v>
      </c>
      <c r="M1265" s="1" t="str">
        <f>TEXT(BRF_Boleto_Notas[[#This Row],[DATA ]],"AAAA")</f>
        <v>2023</v>
      </c>
      <c r="N1265" s="1" t="str">
        <f>UPPER(TEXT(BRF_Boleto_Notas[[#This Row],[DATA ]],"MMM"))</f>
        <v>FEV</v>
      </c>
      <c r="O1265" s="1" t="str">
        <f>TEXT(BRF_Boleto_Notas[[#This Row],[DATA VENCIMENTO]],"AAAA")</f>
        <v>2023</v>
      </c>
      <c r="P1265" s="1" t="str">
        <f>UPPER(TEXT(BRF_Boleto_Notas[[#This Row],[DATA VENCIMENTO]],"MMM"))</f>
        <v>ABR</v>
      </c>
      <c r="Q1265" s="1" t="str">
        <f>IFERROR(INDEX(BRF_TIPO_SERV[DESCRIÇAO],MATCH(BRF_Boleto_Notas[[#This Row],[CAT]],BRF_TIPO_SERV[TIPOS DE SERV.],0)),"")</f>
        <v>FRETE EXTRAS</v>
      </c>
      <c r="R1265" s="1">
        <f>IFERROR(INDEX(BRF_MÊS_NOTA[NUN_MÊS],MATCH(BRF_Boleto_Notas[[#This Row],[MÊS_VENC]],BRF_MÊS_NOTA[MÊS],0)),"")</f>
        <v>4</v>
      </c>
      <c r="S1265" s="1" t="str">
        <f>IF(BRF_Boleto_Notas[[#This Row],[PAGO DIA]]="","",TEXT(BRF_Boleto_Notas[[#This Row],[PAGO DIA]],"AAAA"))</f>
        <v>2023</v>
      </c>
      <c r="T1265" s="1" t="str">
        <f>UPPER(TEXT(BRF_Boleto_Notas[[#This Row],[PAGO DIA]],"MMM"))</f>
        <v>ABR</v>
      </c>
    </row>
    <row r="1266" spans="1:20" x14ac:dyDescent="0.2">
      <c r="A1266" s="3">
        <v>44980</v>
      </c>
      <c r="B1266" s="1" t="s">
        <v>1534</v>
      </c>
      <c r="C1266" s="1" t="s">
        <v>2653</v>
      </c>
      <c r="D1266" s="1" t="s">
        <v>1531</v>
      </c>
      <c r="E1266" s="1" t="s">
        <v>85</v>
      </c>
      <c r="F1266" s="3">
        <v>45020</v>
      </c>
      <c r="G1266" s="1" t="s">
        <v>2868</v>
      </c>
      <c r="H1266" s="1">
        <v>1368</v>
      </c>
      <c r="I1266" s="4">
        <v>500</v>
      </c>
      <c r="J1266" s="1" t="s">
        <v>224</v>
      </c>
      <c r="K1266" s="3">
        <v>45020</v>
      </c>
      <c r="L1266" s="1" t="s">
        <v>1338</v>
      </c>
      <c r="M1266" s="1" t="str">
        <f>TEXT(BRF_Boleto_Notas[[#This Row],[DATA ]],"AAAA")</f>
        <v>2023</v>
      </c>
      <c r="N1266" s="1" t="str">
        <f>UPPER(TEXT(BRF_Boleto_Notas[[#This Row],[DATA ]],"MMM"))</f>
        <v>FEV</v>
      </c>
      <c r="O1266" s="1" t="str">
        <f>TEXT(BRF_Boleto_Notas[[#This Row],[DATA VENCIMENTO]],"AAAA")</f>
        <v>2023</v>
      </c>
      <c r="P1266" s="1" t="str">
        <f>UPPER(TEXT(BRF_Boleto_Notas[[#This Row],[DATA VENCIMENTO]],"MMM"))</f>
        <v>ABR</v>
      </c>
      <c r="Q1266" s="1" t="str">
        <f>IFERROR(INDEX(BRF_TIPO_SERV[DESCRIÇAO],MATCH(BRF_Boleto_Notas[[#This Row],[CAT]],BRF_TIPO_SERV[TIPOS DE SERV.],0)),"")</f>
        <v>FRETE EXTRAS</v>
      </c>
      <c r="R1266" s="1">
        <f>IFERROR(INDEX(BRF_MÊS_NOTA[NUN_MÊS],MATCH(BRF_Boleto_Notas[[#This Row],[MÊS_VENC]],BRF_MÊS_NOTA[MÊS],0)),"")</f>
        <v>4</v>
      </c>
      <c r="S1266" s="1" t="str">
        <f>IF(BRF_Boleto_Notas[[#This Row],[PAGO DIA]]="","",TEXT(BRF_Boleto_Notas[[#This Row],[PAGO DIA]],"AAAA"))</f>
        <v>2023</v>
      </c>
      <c r="T1266" s="1" t="str">
        <f>UPPER(TEXT(BRF_Boleto_Notas[[#This Row],[PAGO DIA]],"MMM"))</f>
        <v>ABR</v>
      </c>
    </row>
    <row r="1267" spans="1:20" x14ac:dyDescent="0.2">
      <c r="A1267" s="3">
        <v>45000</v>
      </c>
      <c r="B1267" s="1" t="s">
        <v>2401</v>
      </c>
      <c r="C1267" s="1" t="s">
        <v>2869</v>
      </c>
      <c r="D1267" s="1" t="s">
        <v>1531</v>
      </c>
      <c r="E1267" s="1" t="s">
        <v>85</v>
      </c>
      <c r="F1267" s="3">
        <v>45020</v>
      </c>
      <c r="G1267" s="1" t="s">
        <v>2870</v>
      </c>
      <c r="H1267" s="1">
        <v>1419</v>
      </c>
      <c r="I1267" s="4">
        <v>584</v>
      </c>
      <c r="J1267" s="1" t="s">
        <v>224</v>
      </c>
      <c r="K1267" s="3">
        <v>45020</v>
      </c>
      <c r="L1267" s="1" t="s">
        <v>1338</v>
      </c>
      <c r="M1267" s="1" t="str">
        <f>TEXT(BRF_Boleto_Notas[[#This Row],[DATA ]],"AAAA")</f>
        <v>2023</v>
      </c>
      <c r="N1267" s="1" t="str">
        <f>UPPER(TEXT(BRF_Boleto_Notas[[#This Row],[DATA ]],"MMM"))</f>
        <v>MAR</v>
      </c>
      <c r="O1267" s="1" t="str">
        <f>TEXT(BRF_Boleto_Notas[[#This Row],[DATA VENCIMENTO]],"AAAA")</f>
        <v>2023</v>
      </c>
      <c r="P1267" s="1" t="str">
        <f>UPPER(TEXT(BRF_Boleto_Notas[[#This Row],[DATA VENCIMENTO]],"MMM"))</f>
        <v>ABR</v>
      </c>
      <c r="Q1267" s="1" t="str">
        <f>IFERROR(INDEX(BRF_TIPO_SERV[DESCRIÇAO],MATCH(BRF_Boleto_Notas[[#This Row],[CAT]],BRF_TIPO_SERV[TIPOS DE SERV.],0)),"")</f>
        <v>ARMAZENAMENTO</v>
      </c>
      <c r="R1267" s="1">
        <f>IFERROR(INDEX(BRF_MÊS_NOTA[NUN_MÊS],MATCH(BRF_Boleto_Notas[[#This Row],[MÊS_VENC]],BRF_MÊS_NOTA[MÊS],0)),"")</f>
        <v>4</v>
      </c>
      <c r="S1267" s="1" t="str">
        <f>IF(BRF_Boleto_Notas[[#This Row],[PAGO DIA]]="","",TEXT(BRF_Boleto_Notas[[#This Row],[PAGO DIA]],"AAAA"))</f>
        <v>2023</v>
      </c>
      <c r="T1267" s="1" t="str">
        <f>UPPER(TEXT(BRF_Boleto_Notas[[#This Row],[PAGO DIA]],"MMM"))</f>
        <v>ABR</v>
      </c>
    </row>
    <row r="1268" spans="1:20" x14ac:dyDescent="0.2">
      <c r="A1268" s="3">
        <v>45021</v>
      </c>
      <c r="B1268" s="1" t="s">
        <v>2725</v>
      </c>
      <c r="C1268" s="1" t="s">
        <v>2871</v>
      </c>
      <c r="D1268" s="1" t="s">
        <v>2727</v>
      </c>
      <c r="E1268" s="1" t="s">
        <v>460</v>
      </c>
      <c r="F1268" s="3">
        <v>45022</v>
      </c>
      <c r="G1268" s="1" t="s">
        <v>2872</v>
      </c>
      <c r="H1268" s="1">
        <v>1465</v>
      </c>
      <c r="I1268" s="4">
        <v>650</v>
      </c>
      <c r="J1268" s="1" t="s">
        <v>224</v>
      </c>
      <c r="K1268" s="3">
        <v>45022</v>
      </c>
      <c r="L1268" s="1" t="s">
        <v>1338</v>
      </c>
      <c r="M1268" s="1" t="str">
        <f>TEXT(BRF_Boleto_Notas[[#This Row],[DATA ]],"AAAA")</f>
        <v>2023</v>
      </c>
      <c r="N1268" s="1" t="str">
        <f>UPPER(TEXT(BRF_Boleto_Notas[[#This Row],[DATA ]],"MMM"))</f>
        <v>ABR</v>
      </c>
      <c r="O1268" s="1" t="str">
        <f>TEXT(BRF_Boleto_Notas[[#This Row],[DATA VENCIMENTO]],"AAAA")</f>
        <v>2023</v>
      </c>
      <c r="P1268" s="1" t="str">
        <f>UPPER(TEXT(BRF_Boleto_Notas[[#This Row],[DATA VENCIMENTO]],"MMM"))</f>
        <v>ABR</v>
      </c>
      <c r="Q1268" s="1" t="str">
        <f>IFERROR(INDEX(BRF_TIPO_SERV[DESCRIÇAO],MATCH(BRF_Boleto_Notas[[#This Row],[CAT]],BRF_TIPO_SERV[TIPOS DE SERV.],0)),"")</f>
        <v>VIAGEM</v>
      </c>
      <c r="R1268" s="1">
        <f>IFERROR(INDEX(BRF_MÊS_NOTA[NUN_MÊS],MATCH(BRF_Boleto_Notas[[#This Row],[MÊS_VENC]],BRF_MÊS_NOTA[MÊS],0)),"")</f>
        <v>4</v>
      </c>
      <c r="S1268" s="1" t="str">
        <f>IF(BRF_Boleto_Notas[[#This Row],[PAGO DIA]]="","",TEXT(BRF_Boleto_Notas[[#This Row],[PAGO DIA]],"AAAA"))</f>
        <v>2023</v>
      </c>
      <c r="T1268" s="1" t="str">
        <f>UPPER(TEXT(BRF_Boleto_Notas[[#This Row],[PAGO DIA]],"MMM"))</f>
        <v>ABR</v>
      </c>
    </row>
    <row r="1269" spans="1:20" x14ac:dyDescent="0.2">
      <c r="A1269" s="3">
        <v>44982</v>
      </c>
      <c r="B1269" s="1" t="s">
        <v>2401</v>
      </c>
      <c r="C1269" s="1" t="s">
        <v>2873</v>
      </c>
      <c r="D1269" s="1" t="s">
        <v>1531</v>
      </c>
      <c r="E1269" s="1" t="s">
        <v>85</v>
      </c>
      <c r="F1269" s="3">
        <v>45023</v>
      </c>
      <c r="G1269" s="1" t="s">
        <v>2874</v>
      </c>
      <c r="H1269" s="1">
        <v>1375</v>
      </c>
      <c r="I1269" s="4">
        <v>700</v>
      </c>
      <c r="J1269" s="1" t="s">
        <v>224</v>
      </c>
      <c r="K1269" s="3">
        <v>45026</v>
      </c>
      <c r="L1269" s="1" t="s">
        <v>1338</v>
      </c>
      <c r="M1269" s="1" t="str">
        <f>TEXT(BRF_Boleto_Notas[[#This Row],[DATA ]],"AAAA")</f>
        <v>2023</v>
      </c>
      <c r="N1269" s="1" t="str">
        <f>UPPER(TEXT(BRF_Boleto_Notas[[#This Row],[DATA ]],"MMM"))</f>
        <v>FEV</v>
      </c>
      <c r="O1269" s="1" t="str">
        <f>TEXT(BRF_Boleto_Notas[[#This Row],[DATA VENCIMENTO]],"AAAA")</f>
        <v>2023</v>
      </c>
      <c r="P1269" s="1" t="str">
        <f>UPPER(TEXT(BRF_Boleto_Notas[[#This Row],[DATA VENCIMENTO]],"MMM"))</f>
        <v>ABR</v>
      </c>
      <c r="Q1269" s="1" t="str">
        <f>IFERROR(INDEX(BRF_TIPO_SERV[DESCRIÇAO],MATCH(BRF_Boleto_Notas[[#This Row],[CAT]],BRF_TIPO_SERV[TIPOS DE SERV.],0)),"")</f>
        <v>ARMAZENAMENTO</v>
      </c>
      <c r="R1269" s="1">
        <f>IFERROR(INDEX(BRF_MÊS_NOTA[NUN_MÊS],MATCH(BRF_Boleto_Notas[[#This Row],[MÊS_VENC]],BRF_MÊS_NOTA[MÊS],0)),"")</f>
        <v>4</v>
      </c>
      <c r="S1269" s="1" t="str">
        <f>IF(BRF_Boleto_Notas[[#This Row],[PAGO DIA]]="","",TEXT(BRF_Boleto_Notas[[#This Row],[PAGO DIA]],"AAAA"))</f>
        <v>2023</v>
      </c>
      <c r="T1269" s="1" t="str">
        <f>UPPER(TEXT(BRF_Boleto_Notas[[#This Row],[PAGO DIA]],"MMM"))</f>
        <v>ABR</v>
      </c>
    </row>
    <row r="1270" spans="1:20" x14ac:dyDescent="0.2">
      <c r="A1270" s="3">
        <v>44983</v>
      </c>
      <c r="B1270" s="1" t="s">
        <v>2401</v>
      </c>
      <c r="C1270" s="1" t="s">
        <v>2837</v>
      </c>
      <c r="D1270" s="1" t="s">
        <v>1531</v>
      </c>
      <c r="E1270" s="1" t="s">
        <v>85</v>
      </c>
      <c r="F1270" s="3">
        <v>45023</v>
      </c>
      <c r="G1270" s="1" t="s">
        <v>2875</v>
      </c>
      <c r="H1270" s="1">
        <v>1376</v>
      </c>
      <c r="I1270" s="4">
        <v>2044</v>
      </c>
      <c r="J1270" s="1" t="s">
        <v>224</v>
      </c>
      <c r="K1270" s="3">
        <v>45026</v>
      </c>
      <c r="L1270" s="1" t="s">
        <v>1338</v>
      </c>
      <c r="M1270" s="1" t="str">
        <f>TEXT(BRF_Boleto_Notas[[#This Row],[DATA ]],"AAAA")</f>
        <v>2023</v>
      </c>
      <c r="N1270" s="1" t="str">
        <f>UPPER(TEXT(BRF_Boleto_Notas[[#This Row],[DATA ]],"MMM"))</f>
        <v>FEV</v>
      </c>
      <c r="O1270" s="1" t="str">
        <f>TEXT(BRF_Boleto_Notas[[#This Row],[DATA VENCIMENTO]],"AAAA")</f>
        <v>2023</v>
      </c>
      <c r="P1270" s="1" t="str">
        <f>UPPER(TEXT(BRF_Boleto_Notas[[#This Row],[DATA VENCIMENTO]],"MMM"))</f>
        <v>ABR</v>
      </c>
      <c r="Q1270" s="1" t="str">
        <f>IFERROR(INDEX(BRF_TIPO_SERV[DESCRIÇAO],MATCH(BRF_Boleto_Notas[[#This Row],[CAT]],BRF_TIPO_SERV[TIPOS DE SERV.],0)),"")</f>
        <v>ARMAZENAMENTO</v>
      </c>
      <c r="R1270" s="1">
        <f>IFERROR(INDEX(BRF_MÊS_NOTA[NUN_MÊS],MATCH(BRF_Boleto_Notas[[#This Row],[MÊS_VENC]],BRF_MÊS_NOTA[MÊS],0)),"")</f>
        <v>4</v>
      </c>
      <c r="S1270" s="1" t="str">
        <f>IF(BRF_Boleto_Notas[[#This Row],[PAGO DIA]]="","",TEXT(BRF_Boleto_Notas[[#This Row],[PAGO DIA]],"AAAA"))</f>
        <v>2023</v>
      </c>
      <c r="T1270" s="1" t="str">
        <f>UPPER(TEXT(BRF_Boleto_Notas[[#This Row],[PAGO DIA]],"MMM"))</f>
        <v>ABR</v>
      </c>
    </row>
    <row r="1271" spans="1:20" x14ac:dyDescent="0.2">
      <c r="A1271" s="3">
        <v>44984</v>
      </c>
      <c r="B1271" s="1" t="s">
        <v>1529</v>
      </c>
      <c r="C1271" s="1" t="s">
        <v>2929</v>
      </c>
      <c r="D1271" s="1" t="s">
        <v>1531</v>
      </c>
      <c r="E1271" s="1" t="s">
        <v>114</v>
      </c>
      <c r="F1271" s="3">
        <v>45023</v>
      </c>
      <c r="G1271" s="1" t="s">
        <v>1580</v>
      </c>
      <c r="H1271" s="1">
        <v>1377</v>
      </c>
      <c r="I1271" s="4">
        <v>6271</v>
      </c>
      <c r="J1271" s="1" t="s">
        <v>224</v>
      </c>
      <c r="K1271" s="3">
        <v>45042</v>
      </c>
      <c r="L1271" s="1" t="s">
        <v>1338</v>
      </c>
      <c r="M1271" s="1" t="str">
        <f>TEXT(BRF_Boleto_Notas[[#This Row],[DATA ]],"AAAA")</f>
        <v>2023</v>
      </c>
      <c r="N1271" s="1" t="str">
        <f>UPPER(TEXT(BRF_Boleto_Notas[[#This Row],[DATA ]],"MMM"))</f>
        <v>FEV</v>
      </c>
      <c r="O1271" s="1" t="str">
        <f>TEXT(BRF_Boleto_Notas[[#This Row],[DATA VENCIMENTO]],"AAAA")</f>
        <v>2023</v>
      </c>
      <c r="P1271" s="1" t="str">
        <f>UPPER(TEXT(BRF_Boleto_Notas[[#This Row],[DATA VENCIMENTO]],"MMM"))</f>
        <v>ABR</v>
      </c>
      <c r="Q1271" s="1" t="str">
        <f>IFERROR(INDEX(BRF_TIPO_SERV[DESCRIÇAO],MATCH(BRF_Boleto_Notas[[#This Row],[CAT]],BRF_TIPO_SERV[TIPOS DE SERV.],0)),"")</f>
        <v>VIAGEM</v>
      </c>
      <c r="R1271" s="1">
        <f>IFERROR(INDEX(BRF_MÊS_NOTA[NUN_MÊS],MATCH(BRF_Boleto_Notas[[#This Row],[MÊS_VENC]],BRF_MÊS_NOTA[MÊS],0)),"")</f>
        <v>4</v>
      </c>
      <c r="S1271" s="1" t="str">
        <f>IF(BRF_Boleto_Notas[[#This Row],[PAGO DIA]]="","",TEXT(BRF_Boleto_Notas[[#This Row],[PAGO DIA]],"AAAA"))</f>
        <v>2023</v>
      </c>
      <c r="T1271" s="1" t="str">
        <f>UPPER(TEXT(BRF_Boleto_Notas[[#This Row],[PAGO DIA]],"MMM"))</f>
        <v>ABR</v>
      </c>
    </row>
    <row r="1272" spans="1:20" x14ac:dyDescent="0.2">
      <c r="A1272" s="3">
        <v>44985</v>
      </c>
      <c r="B1272" s="1" t="s">
        <v>1529</v>
      </c>
      <c r="C1272" s="1" t="s">
        <v>2876</v>
      </c>
      <c r="D1272" s="1" t="s">
        <v>1531</v>
      </c>
      <c r="E1272" s="1" t="s">
        <v>94</v>
      </c>
      <c r="F1272" s="3">
        <v>45026</v>
      </c>
      <c r="G1272" s="1" t="s">
        <v>2877</v>
      </c>
      <c r="H1272" s="1">
        <v>1378</v>
      </c>
      <c r="I1272" s="4">
        <v>4000</v>
      </c>
      <c r="J1272" s="1" t="s">
        <v>224</v>
      </c>
      <c r="K1272" s="3">
        <v>45026</v>
      </c>
      <c r="L1272" s="1" t="s">
        <v>1338</v>
      </c>
      <c r="M1272" s="1" t="str">
        <f>TEXT(BRF_Boleto_Notas[[#This Row],[DATA ]],"AAAA")</f>
        <v>2023</v>
      </c>
      <c r="N1272" s="1" t="str">
        <f>UPPER(TEXT(BRF_Boleto_Notas[[#This Row],[DATA ]],"MMM"))</f>
        <v>FEV</v>
      </c>
      <c r="O1272" s="1" t="str">
        <f>TEXT(BRF_Boleto_Notas[[#This Row],[DATA VENCIMENTO]],"AAAA")</f>
        <v>2023</v>
      </c>
      <c r="P1272" s="1" t="str">
        <f>UPPER(TEXT(BRF_Boleto_Notas[[#This Row],[DATA VENCIMENTO]],"MMM"))</f>
        <v>ABR</v>
      </c>
      <c r="Q1272" s="1" t="str">
        <f>IFERROR(INDEX(BRF_TIPO_SERV[DESCRIÇAO],MATCH(BRF_Boleto_Notas[[#This Row],[CAT]],BRF_TIPO_SERV[TIPOS DE SERV.],0)),"")</f>
        <v>VIAGEM</v>
      </c>
      <c r="R1272" s="1">
        <f>IFERROR(INDEX(BRF_MÊS_NOTA[NUN_MÊS],MATCH(BRF_Boleto_Notas[[#This Row],[MÊS_VENC]],BRF_MÊS_NOTA[MÊS],0)),"")</f>
        <v>4</v>
      </c>
      <c r="S1272" s="1" t="str">
        <f>IF(BRF_Boleto_Notas[[#This Row],[PAGO DIA]]="","",TEXT(BRF_Boleto_Notas[[#This Row],[PAGO DIA]],"AAAA"))</f>
        <v>2023</v>
      </c>
      <c r="T1272" s="1" t="str">
        <f>UPPER(TEXT(BRF_Boleto_Notas[[#This Row],[PAGO DIA]],"MMM"))</f>
        <v>ABR</v>
      </c>
    </row>
    <row r="1273" spans="1:20" x14ac:dyDescent="0.2">
      <c r="A1273" s="3">
        <v>44985</v>
      </c>
      <c r="B1273" s="1" t="s">
        <v>1529</v>
      </c>
      <c r="C1273" s="1" t="s">
        <v>2878</v>
      </c>
      <c r="D1273" s="1" t="s">
        <v>1531</v>
      </c>
      <c r="E1273" s="1" t="s">
        <v>94</v>
      </c>
      <c r="F1273" s="3">
        <v>45026</v>
      </c>
      <c r="G1273" s="1" t="s">
        <v>2879</v>
      </c>
      <c r="H1273" s="1">
        <v>1379</v>
      </c>
      <c r="I1273" s="4">
        <v>3000</v>
      </c>
      <c r="J1273" s="1" t="s">
        <v>224</v>
      </c>
      <c r="K1273" s="3">
        <v>45026</v>
      </c>
      <c r="L1273" s="1" t="s">
        <v>1338</v>
      </c>
      <c r="M1273" s="1" t="str">
        <f>TEXT(BRF_Boleto_Notas[[#This Row],[DATA ]],"AAAA")</f>
        <v>2023</v>
      </c>
      <c r="N1273" s="1" t="str">
        <f>UPPER(TEXT(BRF_Boleto_Notas[[#This Row],[DATA ]],"MMM"))</f>
        <v>FEV</v>
      </c>
      <c r="O1273" s="1" t="str">
        <f>TEXT(BRF_Boleto_Notas[[#This Row],[DATA VENCIMENTO]],"AAAA")</f>
        <v>2023</v>
      </c>
      <c r="P1273" s="1" t="str">
        <f>UPPER(TEXT(BRF_Boleto_Notas[[#This Row],[DATA VENCIMENTO]],"MMM"))</f>
        <v>ABR</v>
      </c>
      <c r="Q1273" s="1" t="str">
        <f>IFERROR(INDEX(BRF_TIPO_SERV[DESCRIÇAO],MATCH(BRF_Boleto_Notas[[#This Row],[CAT]],BRF_TIPO_SERV[TIPOS DE SERV.],0)),"")</f>
        <v>VIAGEM</v>
      </c>
      <c r="R1273" s="1">
        <f>IFERROR(INDEX(BRF_MÊS_NOTA[NUN_MÊS],MATCH(BRF_Boleto_Notas[[#This Row],[MÊS_VENC]],BRF_MÊS_NOTA[MÊS],0)),"")</f>
        <v>4</v>
      </c>
      <c r="S1273" s="1" t="str">
        <f>IF(BRF_Boleto_Notas[[#This Row],[PAGO DIA]]="","",TEXT(BRF_Boleto_Notas[[#This Row],[PAGO DIA]],"AAAA"))</f>
        <v>2023</v>
      </c>
      <c r="T1273" s="1" t="str">
        <f>UPPER(TEXT(BRF_Boleto_Notas[[#This Row],[PAGO DIA]],"MMM"))</f>
        <v>ABR</v>
      </c>
    </row>
    <row r="1274" spans="1:20" x14ac:dyDescent="0.2">
      <c r="A1274" s="3">
        <v>44985</v>
      </c>
      <c r="B1274" s="1" t="s">
        <v>1534</v>
      </c>
      <c r="C1274" s="1" t="s">
        <v>1706</v>
      </c>
      <c r="D1274" s="1" t="s">
        <v>1531</v>
      </c>
      <c r="E1274" s="1" t="s">
        <v>85</v>
      </c>
      <c r="F1274" s="3">
        <v>45026</v>
      </c>
      <c r="G1274" s="1" t="s">
        <v>2880</v>
      </c>
      <c r="H1274" s="1">
        <v>1380</v>
      </c>
      <c r="I1274" s="4">
        <v>500</v>
      </c>
      <c r="J1274" s="1" t="s">
        <v>224</v>
      </c>
      <c r="K1274" s="3">
        <v>45026</v>
      </c>
      <c r="L1274" s="1" t="s">
        <v>1338</v>
      </c>
      <c r="M1274" s="1" t="str">
        <f>TEXT(BRF_Boleto_Notas[[#This Row],[DATA ]],"AAAA")</f>
        <v>2023</v>
      </c>
      <c r="N1274" s="1" t="str">
        <f>UPPER(TEXT(BRF_Boleto_Notas[[#This Row],[DATA ]],"MMM"))</f>
        <v>FEV</v>
      </c>
      <c r="O1274" s="1" t="str">
        <f>TEXT(BRF_Boleto_Notas[[#This Row],[DATA VENCIMENTO]],"AAAA")</f>
        <v>2023</v>
      </c>
      <c r="P1274" s="1" t="str">
        <f>UPPER(TEXT(BRF_Boleto_Notas[[#This Row],[DATA VENCIMENTO]],"MMM"))</f>
        <v>ABR</v>
      </c>
      <c r="Q1274" s="1" t="str">
        <f>IFERROR(INDEX(BRF_TIPO_SERV[DESCRIÇAO],MATCH(BRF_Boleto_Notas[[#This Row],[CAT]],BRF_TIPO_SERV[TIPOS DE SERV.],0)),"")</f>
        <v>FRETE EXTRAS</v>
      </c>
      <c r="R1274" s="1">
        <f>IFERROR(INDEX(BRF_MÊS_NOTA[NUN_MÊS],MATCH(BRF_Boleto_Notas[[#This Row],[MÊS_VENC]],BRF_MÊS_NOTA[MÊS],0)),"")</f>
        <v>4</v>
      </c>
      <c r="S1274" s="1" t="str">
        <f>IF(BRF_Boleto_Notas[[#This Row],[PAGO DIA]]="","",TEXT(BRF_Boleto_Notas[[#This Row],[PAGO DIA]],"AAAA"))</f>
        <v>2023</v>
      </c>
      <c r="T1274" s="1" t="str">
        <f>UPPER(TEXT(BRF_Boleto_Notas[[#This Row],[PAGO DIA]],"MMM"))</f>
        <v>ABR</v>
      </c>
    </row>
    <row r="1275" spans="1:20" x14ac:dyDescent="0.2">
      <c r="A1275" s="3">
        <v>44986</v>
      </c>
      <c r="B1275" s="1" t="s">
        <v>1529</v>
      </c>
      <c r="C1275" s="1" t="s">
        <v>2881</v>
      </c>
      <c r="D1275" s="1" t="s">
        <v>1531</v>
      </c>
      <c r="E1275" s="1" t="s">
        <v>539</v>
      </c>
      <c r="F1275" s="3">
        <v>45026</v>
      </c>
      <c r="G1275" s="1" t="s">
        <v>2882</v>
      </c>
      <c r="H1275" s="1">
        <v>1381</v>
      </c>
      <c r="I1275" s="4">
        <v>2000</v>
      </c>
      <c r="J1275" s="1" t="s">
        <v>224</v>
      </c>
      <c r="K1275" s="3">
        <v>45026</v>
      </c>
      <c r="L1275" s="1" t="s">
        <v>1338</v>
      </c>
      <c r="M1275" s="1" t="str">
        <f>TEXT(BRF_Boleto_Notas[[#This Row],[DATA ]],"AAAA")</f>
        <v>2023</v>
      </c>
      <c r="N1275" s="1" t="str">
        <f>UPPER(TEXT(BRF_Boleto_Notas[[#This Row],[DATA ]],"MMM"))</f>
        <v>MAR</v>
      </c>
      <c r="O1275" s="1" t="str">
        <f>TEXT(BRF_Boleto_Notas[[#This Row],[DATA VENCIMENTO]],"AAAA")</f>
        <v>2023</v>
      </c>
      <c r="P1275" s="1" t="str">
        <f>UPPER(TEXT(BRF_Boleto_Notas[[#This Row],[DATA VENCIMENTO]],"MMM"))</f>
        <v>ABR</v>
      </c>
      <c r="Q1275" s="1" t="str">
        <f>IFERROR(INDEX(BRF_TIPO_SERV[DESCRIÇAO],MATCH(BRF_Boleto_Notas[[#This Row],[CAT]],BRF_TIPO_SERV[TIPOS DE SERV.],0)),"")</f>
        <v>VIAGEM</v>
      </c>
      <c r="R1275" s="1">
        <f>IFERROR(INDEX(BRF_MÊS_NOTA[NUN_MÊS],MATCH(BRF_Boleto_Notas[[#This Row],[MÊS_VENC]],BRF_MÊS_NOTA[MÊS],0)),"")</f>
        <v>4</v>
      </c>
      <c r="S1275" s="1" t="str">
        <f>IF(BRF_Boleto_Notas[[#This Row],[PAGO DIA]]="","",TEXT(BRF_Boleto_Notas[[#This Row],[PAGO DIA]],"AAAA"))</f>
        <v>2023</v>
      </c>
      <c r="T1275" s="1" t="str">
        <f>UPPER(TEXT(BRF_Boleto_Notas[[#This Row],[PAGO DIA]],"MMM"))</f>
        <v>ABR</v>
      </c>
    </row>
    <row r="1276" spans="1:20" x14ac:dyDescent="0.2">
      <c r="A1276" s="3">
        <v>45005</v>
      </c>
      <c r="B1276" s="1" t="s">
        <v>2401</v>
      </c>
      <c r="C1276" s="1" t="s">
        <v>2837</v>
      </c>
      <c r="D1276" s="1" t="s">
        <v>1531</v>
      </c>
      <c r="E1276" s="1" t="s">
        <v>85</v>
      </c>
      <c r="F1276" s="3">
        <v>45026</v>
      </c>
      <c r="G1276" s="1" t="s">
        <v>2883</v>
      </c>
      <c r="H1276" s="1">
        <v>1430</v>
      </c>
      <c r="I1276" s="4">
        <v>5092</v>
      </c>
      <c r="J1276" s="1" t="s">
        <v>224</v>
      </c>
      <c r="K1276" s="3">
        <v>45026</v>
      </c>
      <c r="L1276" s="1" t="s">
        <v>1338</v>
      </c>
      <c r="M1276" s="1" t="str">
        <f>TEXT(BRF_Boleto_Notas[[#This Row],[DATA ]],"AAAA")</f>
        <v>2023</v>
      </c>
      <c r="N1276" s="1" t="str">
        <f>UPPER(TEXT(BRF_Boleto_Notas[[#This Row],[DATA ]],"MMM"))</f>
        <v>MAR</v>
      </c>
      <c r="O1276" s="1" t="str">
        <f>TEXT(BRF_Boleto_Notas[[#This Row],[DATA VENCIMENTO]],"AAAA")</f>
        <v>2023</v>
      </c>
      <c r="P1276" s="1" t="str">
        <f>UPPER(TEXT(BRF_Boleto_Notas[[#This Row],[DATA VENCIMENTO]],"MMM"))</f>
        <v>ABR</v>
      </c>
      <c r="Q1276" s="1" t="str">
        <f>IFERROR(INDEX(BRF_TIPO_SERV[DESCRIÇAO],MATCH(BRF_Boleto_Notas[[#This Row],[CAT]],BRF_TIPO_SERV[TIPOS DE SERV.],0)),"")</f>
        <v>ARMAZENAMENTO</v>
      </c>
      <c r="R1276" s="1">
        <f>IFERROR(INDEX(BRF_MÊS_NOTA[NUN_MÊS],MATCH(BRF_Boleto_Notas[[#This Row],[MÊS_VENC]],BRF_MÊS_NOTA[MÊS],0)),"")</f>
        <v>4</v>
      </c>
      <c r="S1276" s="1" t="str">
        <f>IF(BRF_Boleto_Notas[[#This Row],[PAGO DIA]]="","",TEXT(BRF_Boleto_Notas[[#This Row],[PAGO DIA]],"AAAA"))</f>
        <v>2023</v>
      </c>
      <c r="T1276" s="1" t="str">
        <f>UPPER(TEXT(BRF_Boleto_Notas[[#This Row],[PAGO DIA]],"MMM"))</f>
        <v>ABR</v>
      </c>
    </row>
    <row r="1277" spans="1:20" x14ac:dyDescent="0.2">
      <c r="A1277" s="3">
        <v>45014</v>
      </c>
      <c r="B1277" s="1" t="s">
        <v>2686</v>
      </c>
      <c r="C1277" s="1" t="s">
        <v>2884</v>
      </c>
      <c r="D1277" s="1" t="s">
        <v>1128</v>
      </c>
      <c r="E1277" s="1" t="s">
        <v>681</v>
      </c>
      <c r="F1277" s="3">
        <v>45026</v>
      </c>
      <c r="G1277" s="1" t="s">
        <v>2885</v>
      </c>
      <c r="H1277" s="1">
        <v>1449</v>
      </c>
      <c r="I1277" s="4">
        <v>1200</v>
      </c>
      <c r="J1277" s="1" t="s">
        <v>224</v>
      </c>
      <c r="K1277" s="3">
        <v>45026</v>
      </c>
      <c r="L1277" s="1" t="s">
        <v>1338</v>
      </c>
      <c r="M1277" s="1" t="str">
        <f>TEXT(BRF_Boleto_Notas[[#This Row],[DATA ]],"AAAA")</f>
        <v>2023</v>
      </c>
      <c r="N1277" s="1" t="str">
        <f>UPPER(TEXT(BRF_Boleto_Notas[[#This Row],[DATA ]],"MMM"))</f>
        <v>MAR</v>
      </c>
      <c r="O1277" s="1" t="str">
        <f>TEXT(BRF_Boleto_Notas[[#This Row],[DATA VENCIMENTO]],"AAAA")</f>
        <v>2023</v>
      </c>
      <c r="P1277" s="1" t="str">
        <f>UPPER(TEXT(BRF_Boleto_Notas[[#This Row],[DATA VENCIMENTO]],"MMM"))</f>
        <v>ABR</v>
      </c>
      <c r="Q1277" s="1" t="str">
        <f>IFERROR(INDEX(BRF_TIPO_SERV[DESCRIÇAO],MATCH(BRF_Boleto_Notas[[#This Row],[CAT]],BRF_TIPO_SERV[TIPOS DE SERV.],0)),"")</f>
        <v>VIAGEM</v>
      </c>
      <c r="R1277" s="1">
        <f>IFERROR(INDEX(BRF_MÊS_NOTA[NUN_MÊS],MATCH(BRF_Boleto_Notas[[#This Row],[MÊS_VENC]],BRF_MÊS_NOTA[MÊS],0)),"")</f>
        <v>4</v>
      </c>
      <c r="S1277" s="1" t="str">
        <f>IF(BRF_Boleto_Notas[[#This Row],[PAGO DIA]]="","",TEXT(BRF_Boleto_Notas[[#This Row],[PAGO DIA]],"AAAA"))</f>
        <v>2023</v>
      </c>
      <c r="T1277" s="1" t="str">
        <f>UPPER(TEXT(BRF_Boleto_Notas[[#This Row],[PAGO DIA]],"MMM"))</f>
        <v>ABR</v>
      </c>
    </row>
    <row r="1278" spans="1:20" x14ac:dyDescent="0.2">
      <c r="A1278" s="3">
        <v>45026</v>
      </c>
      <c r="B1278" s="1" t="s">
        <v>2886</v>
      </c>
      <c r="C1278" s="1" t="s">
        <v>2887</v>
      </c>
      <c r="D1278" s="1" t="s">
        <v>2888</v>
      </c>
      <c r="E1278" s="1" t="s">
        <v>731</v>
      </c>
      <c r="F1278" s="3">
        <v>45026</v>
      </c>
      <c r="G1278" s="1" t="s">
        <v>1585</v>
      </c>
      <c r="H1278" s="1">
        <v>1469</v>
      </c>
      <c r="I1278" s="4">
        <v>600</v>
      </c>
      <c r="J1278" s="1" t="s">
        <v>224</v>
      </c>
      <c r="K1278" s="3">
        <v>45028</v>
      </c>
      <c r="L1278" s="1" t="s">
        <v>1338</v>
      </c>
      <c r="M1278" s="1" t="str">
        <f>TEXT(BRF_Boleto_Notas[[#This Row],[DATA ]],"AAAA")</f>
        <v>2023</v>
      </c>
      <c r="N1278" s="1" t="str">
        <f>UPPER(TEXT(BRF_Boleto_Notas[[#This Row],[DATA ]],"MMM"))</f>
        <v>ABR</v>
      </c>
      <c r="O1278" s="1" t="str">
        <f>TEXT(BRF_Boleto_Notas[[#This Row],[DATA VENCIMENTO]],"AAAA")</f>
        <v>2023</v>
      </c>
      <c r="P1278" s="1" t="str">
        <f>UPPER(TEXT(BRF_Boleto_Notas[[#This Row],[DATA VENCIMENTO]],"MMM"))</f>
        <v>ABR</v>
      </c>
      <c r="Q1278" s="1" t="str">
        <f>IFERROR(INDEX(BRF_TIPO_SERV[DESCRIÇAO],MATCH(BRF_Boleto_Notas[[#This Row],[CAT]],BRF_TIPO_SERV[TIPOS DE SERV.],0)),"")</f>
        <v>FRIGODARIO</v>
      </c>
      <c r="R1278" s="1">
        <f>IFERROR(INDEX(BRF_MÊS_NOTA[NUN_MÊS],MATCH(BRF_Boleto_Notas[[#This Row],[MÊS_VENC]],BRF_MÊS_NOTA[MÊS],0)),"")</f>
        <v>4</v>
      </c>
      <c r="S1278" s="1" t="str">
        <f>IF(BRF_Boleto_Notas[[#This Row],[PAGO DIA]]="","",TEXT(BRF_Boleto_Notas[[#This Row],[PAGO DIA]],"AAAA"))</f>
        <v>2023</v>
      </c>
      <c r="T1278" s="1" t="str">
        <f>UPPER(TEXT(BRF_Boleto_Notas[[#This Row],[PAGO DIA]],"MMM"))</f>
        <v>ABR</v>
      </c>
    </row>
    <row r="1279" spans="1:20" x14ac:dyDescent="0.2">
      <c r="A1279" s="3">
        <v>44987</v>
      </c>
      <c r="B1279" s="1" t="s">
        <v>1529</v>
      </c>
      <c r="C1279" s="1" t="s">
        <v>2582</v>
      </c>
      <c r="D1279" s="1" t="s">
        <v>1531</v>
      </c>
      <c r="E1279" s="1" t="s">
        <v>85</v>
      </c>
      <c r="F1279" s="3">
        <v>45027</v>
      </c>
      <c r="G1279" s="1" t="s">
        <v>2889</v>
      </c>
      <c r="H1279" s="1">
        <v>1382</v>
      </c>
      <c r="I1279" s="4">
        <v>6000</v>
      </c>
      <c r="J1279" s="1" t="s">
        <v>224</v>
      </c>
      <c r="K1279" s="3">
        <v>45027</v>
      </c>
      <c r="L1279" s="1" t="s">
        <v>1338</v>
      </c>
      <c r="M1279" s="1" t="str">
        <f>TEXT(BRF_Boleto_Notas[[#This Row],[DATA ]],"AAAA")</f>
        <v>2023</v>
      </c>
      <c r="N1279" s="1" t="str">
        <f>UPPER(TEXT(BRF_Boleto_Notas[[#This Row],[DATA ]],"MMM"))</f>
        <v>MAR</v>
      </c>
      <c r="O1279" s="1" t="str">
        <f>TEXT(BRF_Boleto_Notas[[#This Row],[DATA VENCIMENTO]],"AAAA")</f>
        <v>2023</v>
      </c>
      <c r="P1279" s="1" t="str">
        <f>UPPER(TEXT(BRF_Boleto_Notas[[#This Row],[DATA VENCIMENTO]],"MMM"))</f>
        <v>ABR</v>
      </c>
      <c r="Q1279" s="1" t="str">
        <f>IFERROR(INDEX(BRF_TIPO_SERV[DESCRIÇAO],MATCH(BRF_Boleto_Notas[[#This Row],[CAT]],BRF_TIPO_SERV[TIPOS DE SERV.],0)),"")</f>
        <v>VIAGEM</v>
      </c>
      <c r="R1279" s="1">
        <f>IFERROR(INDEX(BRF_MÊS_NOTA[NUN_MÊS],MATCH(BRF_Boleto_Notas[[#This Row],[MÊS_VENC]],BRF_MÊS_NOTA[MÊS],0)),"")</f>
        <v>4</v>
      </c>
      <c r="S1279" s="1" t="str">
        <f>IF(BRF_Boleto_Notas[[#This Row],[PAGO DIA]]="","",TEXT(BRF_Boleto_Notas[[#This Row],[PAGO DIA]],"AAAA"))</f>
        <v>2023</v>
      </c>
      <c r="T1279" s="1" t="str">
        <f>UPPER(TEXT(BRF_Boleto_Notas[[#This Row],[PAGO DIA]],"MMM"))</f>
        <v>ABR</v>
      </c>
    </row>
    <row r="1280" spans="1:20" x14ac:dyDescent="0.2">
      <c r="A1280" s="3">
        <v>44987</v>
      </c>
      <c r="B1280" s="1" t="s">
        <v>1534</v>
      </c>
      <c r="C1280" s="1" t="s">
        <v>2629</v>
      </c>
      <c r="D1280" s="1" t="s">
        <v>1531</v>
      </c>
      <c r="E1280" s="1" t="s">
        <v>85</v>
      </c>
      <c r="F1280" s="3">
        <v>45027</v>
      </c>
      <c r="G1280" s="1" t="s">
        <v>2890</v>
      </c>
      <c r="H1280" s="1">
        <v>1383</v>
      </c>
      <c r="I1280" s="4">
        <v>300</v>
      </c>
      <c r="J1280" s="1" t="s">
        <v>224</v>
      </c>
      <c r="K1280" s="3">
        <v>45051</v>
      </c>
      <c r="L1280" s="1" t="s">
        <v>1338</v>
      </c>
      <c r="M1280" s="1" t="str">
        <f>TEXT(BRF_Boleto_Notas[[#This Row],[DATA ]],"AAAA")</f>
        <v>2023</v>
      </c>
      <c r="N1280" s="1" t="str">
        <f>UPPER(TEXT(BRF_Boleto_Notas[[#This Row],[DATA ]],"MMM"))</f>
        <v>MAR</v>
      </c>
      <c r="O1280" s="1" t="str">
        <f>TEXT(BRF_Boleto_Notas[[#This Row],[DATA VENCIMENTO]],"AAAA")</f>
        <v>2023</v>
      </c>
      <c r="P1280" s="1" t="str">
        <f>UPPER(TEXT(BRF_Boleto_Notas[[#This Row],[DATA VENCIMENTO]],"MMM"))</f>
        <v>ABR</v>
      </c>
      <c r="Q1280" s="1" t="str">
        <f>IFERROR(INDEX(BRF_TIPO_SERV[DESCRIÇAO],MATCH(BRF_Boleto_Notas[[#This Row],[CAT]],BRF_TIPO_SERV[TIPOS DE SERV.],0)),"")</f>
        <v>FRETE EXTRAS</v>
      </c>
      <c r="R1280" s="1">
        <f>IFERROR(INDEX(BRF_MÊS_NOTA[NUN_MÊS],MATCH(BRF_Boleto_Notas[[#This Row],[MÊS_VENC]],BRF_MÊS_NOTA[MÊS],0)),"")</f>
        <v>4</v>
      </c>
      <c r="S1280" s="1" t="str">
        <f>IF(BRF_Boleto_Notas[[#This Row],[PAGO DIA]]="","",TEXT(BRF_Boleto_Notas[[#This Row],[PAGO DIA]],"AAAA"))</f>
        <v>2023</v>
      </c>
      <c r="T1280" s="1" t="str">
        <f>UPPER(TEXT(BRF_Boleto_Notas[[#This Row],[PAGO DIA]],"MMM"))</f>
        <v>MAI</v>
      </c>
    </row>
    <row r="1281" spans="1:20" x14ac:dyDescent="0.2">
      <c r="A1281" s="3">
        <v>44987</v>
      </c>
      <c r="B1281" s="1" t="s">
        <v>1534</v>
      </c>
      <c r="C1281" s="1" t="s">
        <v>2891</v>
      </c>
      <c r="D1281" s="1" t="s">
        <v>1531</v>
      </c>
      <c r="E1281" s="1" t="s">
        <v>85</v>
      </c>
      <c r="F1281" s="3">
        <v>45027</v>
      </c>
      <c r="G1281" s="1" t="s">
        <v>2892</v>
      </c>
      <c r="H1281" s="1">
        <v>1384</v>
      </c>
      <c r="I1281" s="4">
        <v>800</v>
      </c>
      <c r="J1281" s="1" t="s">
        <v>224</v>
      </c>
      <c r="K1281" s="3">
        <v>45051</v>
      </c>
      <c r="L1281" s="1" t="s">
        <v>1338</v>
      </c>
      <c r="M1281" s="1" t="str">
        <f>TEXT(BRF_Boleto_Notas[[#This Row],[DATA ]],"AAAA")</f>
        <v>2023</v>
      </c>
      <c r="N1281" s="1" t="str">
        <f>UPPER(TEXT(BRF_Boleto_Notas[[#This Row],[DATA ]],"MMM"))</f>
        <v>MAR</v>
      </c>
      <c r="O1281" s="1" t="str">
        <f>TEXT(BRF_Boleto_Notas[[#This Row],[DATA VENCIMENTO]],"AAAA")</f>
        <v>2023</v>
      </c>
      <c r="P1281" s="1" t="str">
        <f>UPPER(TEXT(BRF_Boleto_Notas[[#This Row],[DATA VENCIMENTO]],"MMM"))</f>
        <v>ABR</v>
      </c>
      <c r="Q1281" s="1" t="str">
        <f>IFERROR(INDEX(BRF_TIPO_SERV[DESCRIÇAO],MATCH(BRF_Boleto_Notas[[#This Row],[CAT]],BRF_TIPO_SERV[TIPOS DE SERV.],0)),"")</f>
        <v>FRETE EXTRAS</v>
      </c>
      <c r="R1281" s="1">
        <f>IFERROR(INDEX(BRF_MÊS_NOTA[NUN_MÊS],MATCH(BRF_Boleto_Notas[[#This Row],[MÊS_VENC]],BRF_MÊS_NOTA[MÊS],0)),"")</f>
        <v>4</v>
      </c>
      <c r="S1281" s="1" t="str">
        <f>IF(BRF_Boleto_Notas[[#This Row],[PAGO DIA]]="","",TEXT(BRF_Boleto_Notas[[#This Row],[PAGO DIA]],"AAAA"))</f>
        <v>2023</v>
      </c>
      <c r="T1281" s="1" t="str">
        <f>UPPER(TEXT(BRF_Boleto_Notas[[#This Row],[PAGO DIA]],"MMM"))</f>
        <v>MAI</v>
      </c>
    </row>
    <row r="1282" spans="1:20" x14ac:dyDescent="0.2">
      <c r="A1282" s="3">
        <v>44987</v>
      </c>
      <c r="B1282" s="1" t="s">
        <v>1534</v>
      </c>
      <c r="C1282" s="1" t="s">
        <v>2893</v>
      </c>
      <c r="D1282" s="1" t="s">
        <v>1531</v>
      </c>
      <c r="E1282" s="1" t="s">
        <v>85</v>
      </c>
      <c r="F1282" s="3">
        <v>45027</v>
      </c>
      <c r="G1282" s="1" t="s">
        <v>2894</v>
      </c>
      <c r="H1282" s="1">
        <v>1385</v>
      </c>
      <c r="I1282" s="4">
        <v>400</v>
      </c>
      <c r="J1282" s="1" t="s">
        <v>224</v>
      </c>
      <c r="K1282" s="3">
        <v>45051</v>
      </c>
      <c r="L1282" s="1" t="s">
        <v>1338</v>
      </c>
      <c r="M1282" s="1" t="str">
        <f>TEXT(BRF_Boleto_Notas[[#This Row],[DATA ]],"AAAA")</f>
        <v>2023</v>
      </c>
      <c r="N1282" s="1" t="str">
        <f>UPPER(TEXT(BRF_Boleto_Notas[[#This Row],[DATA ]],"MMM"))</f>
        <v>MAR</v>
      </c>
      <c r="O1282" s="1" t="str">
        <f>TEXT(BRF_Boleto_Notas[[#This Row],[DATA VENCIMENTO]],"AAAA")</f>
        <v>2023</v>
      </c>
      <c r="P1282" s="1" t="str">
        <f>UPPER(TEXT(BRF_Boleto_Notas[[#This Row],[DATA VENCIMENTO]],"MMM"))</f>
        <v>ABR</v>
      </c>
      <c r="Q1282" s="1" t="str">
        <f>IFERROR(INDEX(BRF_TIPO_SERV[DESCRIÇAO],MATCH(BRF_Boleto_Notas[[#This Row],[CAT]],BRF_TIPO_SERV[TIPOS DE SERV.],0)),"")</f>
        <v>FRETE EXTRAS</v>
      </c>
      <c r="R1282" s="1">
        <f>IFERROR(INDEX(BRF_MÊS_NOTA[NUN_MÊS],MATCH(BRF_Boleto_Notas[[#This Row],[MÊS_VENC]],BRF_MÊS_NOTA[MÊS],0)),"")</f>
        <v>4</v>
      </c>
      <c r="S1282" s="1" t="str">
        <f>IF(BRF_Boleto_Notas[[#This Row],[PAGO DIA]]="","",TEXT(BRF_Boleto_Notas[[#This Row],[PAGO DIA]],"AAAA"))</f>
        <v>2023</v>
      </c>
      <c r="T1282" s="1" t="str">
        <f>UPPER(TEXT(BRF_Boleto_Notas[[#This Row],[PAGO DIA]],"MMM"))</f>
        <v>MAI</v>
      </c>
    </row>
    <row r="1283" spans="1:20" x14ac:dyDescent="0.2">
      <c r="A1283" s="3">
        <v>45027</v>
      </c>
      <c r="B1283" s="1" t="s">
        <v>1529</v>
      </c>
      <c r="C1283" s="1" t="s">
        <v>2895</v>
      </c>
      <c r="D1283" s="1" t="s">
        <v>2843</v>
      </c>
      <c r="E1283" s="1" t="s">
        <v>137</v>
      </c>
      <c r="F1283" s="3">
        <v>45028</v>
      </c>
      <c r="G1283" s="1" t="s">
        <v>2872</v>
      </c>
      <c r="H1283" s="1">
        <v>1470</v>
      </c>
      <c r="I1283" s="4">
        <v>2400</v>
      </c>
      <c r="J1283" s="1" t="s">
        <v>224</v>
      </c>
      <c r="K1283" s="3">
        <v>45028</v>
      </c>
      <c r="L1283" s="1" t="s">
        <v>1338</v>
      </c>
      <c r="M1283" s="1" t="str">
        <f>TEXT(BRF_Boleto_Notas[[#This Row],[DATA ]],"AAAA")</f>
        <v>2023</v>
      </c>
      <c r="N1283" s="1" t="str">
        <f>UPPER(TEXT(BRF_Boleto_Notas[[#This Row],[DATA ]],"MMM"))</f>
        <v>ABR</v>
      </c>
      <c r="O1283" s="1" t="str">
        <f>TEXT(BRF_Boleto_Notas[[#This Row],[DATA VENCIMENTO]],"AAAA")</f>
        <v>2023</v>
      </c>
      <c r="P1283" s="1" t="str">
        <f>UPPER(TEXT(BRF_Boleto_Notas[[#This Row],[DATA VENCIMENTO]],"MMM"))</f>
        <v>ABR</v>
      </c>
      <c r="Q1283" s="1" t="str">
        <f>IFERROR(INDEX(BRF_TIPO_SERV[DESCRIÇAO],MATCH(BRF_Boleto_Notas[[#This Row],[CAT]],BRF_TIPO_SERV[TIPOS DE SERV.],0)),"")</f>
        <v>VIAGEM</v>
      </c>
      <c r="R1283" s="1">
        <f>IFERROR(INDEX(BRF_MÊS_NOTA[NUN_MÊS],MATCH(BRF_Boleto_Notas[[#This Row],[MÊS_VENC]],BRF_MÊS_NOTA[MÊS],0)),"")</f>
        <v>4</v>
      </c>
      <c r="S1283" s="1" t="str">
        <f>IF(BRF_Boleto_Notas[[#This Row],[PAGO DIA]]="","",TEXT(BRF_Boleto_Notas[[#This Row],[PAGO DIA]],"AAAA"))</f>
        <v>2023</v>
      </c>
      <c r="T1283" s="1" t="str">
        <f>UPPER(TEXT(BRF_Boleto_Notas[[#This Row],[PAGO DIA]],"MMM"))</f>
        <v>ABR</v>
      </c>
    </row>
    <row r="1284" spans="1:20" x14ac:dyDescent="0.2">
      <c r="A1284" s="3">
        <v>45029</v>
      </c>
      <c r="B1284" s="1" t="s">
        <v>2725</v>
      </c>
      <c r="C1284" s="1" t="s">
        <v>2896</v>
      </c>
      <c r="D1284" s="1" t="s">
        <v>2727</v>
      </c>
      <c r="E1284" s="1" t="s">
        <v>460</v>
      </c>
      <c r="F1284" s="3">
        <v>45030</v>
      </c>
      <c r="G1284" s="1" t="s">
        <v>1585</v>
      </c>
      <c r="H1284" s="1">
        <v>1473</v>
      </c>
      <c r="I1284" s="4">
        <v>650</v>
      </c>
      <c r="J1284" s="1" t="s">
        <v>224</v>
      </c>
      <c r="K1284" s="3">
        <v>45030</v>
      </c>
      <c r="L1284" s="1" t="s">
        <v>1338</v>
      </c>
      <c r="M1284" s="1" t="str">
        <f>TEXT(BRF_Boleto_Notas[[#This Row],[DATA ]],"AAAA")</f>
        <v>2023</v>
      </c>
      <c r="N1284" s="1" t="str">
        <f>UPPER(TEXT(BRF_Boleto_Notas[[#This Row],[DATA ]],"MMM"))</f>
        <v>ABR</v>
      </c>
      <c r="O1284" s="1" t="str">
        <f>TEXT(BRF_Boleto_Notas[[#This Row],[DATA VENCIMENTO]],"AAAA")</f>
        <v>2023</v>
      </c>
      <c r="P1284" s="1" t="str">
        <f>UPPER(TEXT(BRF_Boleto_Notas[[#This Row],[DATA VENCIMENTO]],"MMM"))</f>
        <v>ABR</v>
      </c>
      <c r="Q1284" s="1" t="str">
        <f>IFERROR(INDEX(BRF_TIPO_SERV[DESCRIÇAO],MATCH(BRF_Boleto_Notas[[#This Row],[CAT]],BRF_TIPO_SERV[TIPOS DE SERV.],0)),"")</f>
        <v>VIAGEM</v>
      </c>
      <c r="R1284" s="1">
        <f>IFERROR(INDEX(BRF_MÊS_NOTA[NUN_MÊS],MATCH(BRF_Boleto_Notas[[#This Row],[MÊS_VENC]],BRF_MÊS_NOTA[MÊS],0)),"")</f>
        <v>4</v>
      </c>
      <c r="S1284" s="1" t="str">
        <f>IF(BRF_Boleto_Notas[[#This Row],[PAGO DIA]]="","",TEXT(BRF_Boleto_Notas[[#This Row],[PAGO DIA]],"AAAA"))</f>
        <v>2023</v>
      </c>
      <c r="T1284" s="1" t="str">
        <f>UPPER(TEXT(BRF_Boleto_Notas[[#This Row],[PAGO DIA]],"MMM"))</f>
        <v>ABR</v>
      </c>
    </row>
    <row r="1285" spans="1:20" x14ac:dyDescent="0.2">
      <c r="A1285" s="3">
        <v>45026</v>
      </c>
      <c r="B1285" s="1" t="s">
        <v>2763</v>
      </c>
      <c r="C1285" s="1" t="s">
        <v>2897</v>
      </c>
      <c r="D1285" s="1" t="s">
        <v>2765</v>
      </c>
      <c r="E1285" s="1" t="s">
        <v>827</v>
      </c>
      <c r="F1285" s="3">
        <v>45030</v>
      </c>
      <c r="G1285" s="1" t="s">
        <v>1580</v>
      </c>
      <c r="I1285" s="4">
        <v>13053.3</v>
      </c>
      <c r="J1285" s="1" t="s">
        <v>224</v>
      </c>
      <c r="K1285" s="3">
        <v>45030</v>
      </c>
      <c r="L1285" s="1" t="s">
        <v>1338</v>
      </c>
      <c r="M1285" s="1" t="str">
        <f>TEXT(BRF_Boleto_Notas[[#This Row],[DATA ]],"AAAA")</f>
        <v>2023</v>
      </c>
      <c r="N1285" s="1" t="str">
        <f>UPPER(TEXT(BRF_Boleto_Notas[[#This Row],[DATA ]],"MMM"))</f>
        <v>ABR</v>
      </c>
      <c r="O1285" s="1" t="str">
        <f>TEXT(BRF_Boleto_Notas[[#This Row],[DATA VENCIMENTO]],"AAAA")</f>
        <v>2023</v>
      </c>
      <c r="P1285" s="1" t="str">
        <f>UPPER(TEXT(BRF_Boleto_Notas[[#This Row],[DATA VENCIMENTO]],"MMM"))</f>
        <v>ABR</v>
      </c>
      <c r="Q1285" s="1" t="str">
        <f>IFERROR(INDEX(BRF_TIPO_SERV[DESCRIÇAO],MATCH(BRF_Boleto_Notas[[#This Row],[CAT]],BRF_TIPO_SERV[TIPOS DE SERV.],0)),"")</f>
        <v>FRETE EXTRAS</v>
      </c>
      <c r="R1285" s="1">
        <f>IFERROR(INDEX(BRF_MÊS_NOTA[NUN_MÊS],MATCH(BRF_Boleto_Notas[[#This Row],[MÊS_VENC]],BRF_MÊS_NOTA[MÊS],0)),"")</f>
        <v>4</v>
      </c>
      <c r="S1285" s="1" t="str">
        <f>IF(BRF_Boleto_Notas[[#This Row],[PAGO DIA]]="","",TEXT(BRF_Boleto_Notas[[#This Row],[PAGO DIA]],"AAAA"))</f>
        <v>2023</v>
      </c>
      <c r="T1285" s="1" t="str">
        <f>UPPER(TEXT(BRF_Boleto_Notas[[#This Row],[PAGO DIA]],"MMM"))</f>
        <v>ABR</v>
      </c>
    </row>
    <row r="1286" spans="1:20" x14ac:dyDescent="0.2">
      <c r="A1286" s="3">
        <v>44988</v>
      </c>
      <c r="B1286" s="1" t="s">
        <v>1534</v>
      </c>
      <c r="C1286" s="1" t="s">
        <v>3348</v>
      </c>
      <c r="D1286" s="1" t="s">
        <v>1531</v>
      </c>
      <c r="E1286" s="1" t="s">
        <v>85</v>
      </c>
      <c r="F1286" s="3">
        <v>45033</v>
      </c>
      <c r="G1286" s="1" t="s">
        <v>2899</v>
      </c>
      <c r="H1286" s="1">
        <v>1388</v>
      </c>
      <c r="I1286" s="4">
        <v>400</v>
      </c>
      <c r="J1286" s="1" t="s">
        <v>224</v>
      </c>
      <c r="K1286" s="3">
        <v>45054</v>
      </c>
      <c r="L1286" s="1" t="s">
        <v>1338</v>
      </c>
      <c r="M1286" s="1" t="str">
        <f>TEXT(BRF_Boleto_Notas[[#This Row],[DATA ]],"AAAA")</f>
        <v>2023</v>
      </c>
      <c r="N1286" s="1" t="str">
        <f>UPPER(TEXT(BRF_Boleto_Notas[[#This Row],[DATA ]],"MMM"))</f>
        <v>MAR</v>
      </c>
      <c r="O1286" s="1" t="str">
        <f>TEXT(BRF_Boleto_Notas[[#This Row],[DATA VENCIMENTO]],"AAAA")</f>
        <v>2023</v>
      </c>
      <c r="P1286" s="1" t="str">
        <f>UPPER(TEXT(BRF_Boleto_Notas[[#This Row],[DATA VENCIMENTO]],"MMM"))</f>
        <v>ABR</v>
      </c>
      <c r="Q1286" s="1" t="str">
        <f>IFERROR(INDEX(BRF_TIPO_SERV[DESCRIÇAO],MATCH(BRF_Boleto_Notas[[#This Row],[CAT]],BRF_TIPO_SERV[TIPOS DE SERV.],0)),"")</f>
        <v>FRETE EXTRAS</v>
      </c>
      <c r="R1286" s="1">
        <f>IFERROR(INDEX(BRF_MÊS_NOTA[NUN_MÊS],MATCH(BRF_Boleto_Notas[[#This Row],[MÊS_VENC]],BRF_MÊS_NOTA[MÊS],0)),"")</f>
        <v>4</v>
      </c>
      <c r="S1286" s="1" t="str">
        <f>IF(BRF_Boleto_Notas[[#This Row],[PAGO DIA]]="","",TEXT(BRF_Boleto_Notas[[#This Row],[PAGO DIA]],"AAAA"))</f>
        <v>2023</v>
      </c>
      <c r="T1286" s="1" t="str">
        <f>UPPER(TEXT(BRF_Boleto_Notas[[#This Row],[PAGO DIA]],"MMM"))</f>
        <v>MAI</v>
      </c>
    </row>
    <row r="1287" spans="1:20" x14ac:dyDescent="0.2">
      <c r="A1287" s="3">
        <v>44989</v>
      </c>
      <c r="B1287" s="1" t="s">
        <v>1534</v>
      </c>
      <c r="C1287" s="1" t="s">
        <v>2891</v>
      </c>
      <c r="D1287" s="1" t="s">
        <v>1531</v>
      </c>
      <c r="E1287" s="1" t="s">
        <v>85</v>
      </c>
      <c r="F1287" s="3">
        <v>45033</v>
      </c>
      <c r="G1287" s="1" t="s">
        <v>2900</v>
      </c>
      <c r="H1287" s="1">
        <v>1389</v>
      </c>
      <c r="I1287" s="4">
        <v>800</v>
      </c>
      <c r="J1287" s="1" t="s">
        <v>224</v>
      </c>
      <c r="K1287" s="3">
        <v>45033</v>
      </c>
      <c r="L1287" s="1" t="s">
        <v>1338</v>
      </c>
      <c r="M1287" s="1" t="str">
        <f>TEXT(BRF_Boleto_Notas[[#This Row],[DATA ]],"AAAA")</f>
        <v>2023</v>
      </c>
      <c r="N1287" s="1" t="str">
        <f>UPPER(TEXT(BRF_Boleto_Notas[[#This Row],[DATA ]],"MMM"))</f>
        <v>MAR</v>
      </c>
      <c r="O1287" s="1" t="str">
        <f>TEXT(BRF_Boleto_Notas[[#This Row],[DATA VENCIMENTO]],"AAAA")</f>
        <v>2023</v>
      </c>
      <c r="P1287" s="1" t="str">
        <f>UPPER(TEXT(BRF_Boleto_Notas[[#This Row],[DATA VENCIMENTO]],"MMM"))</f>
        <v>ABR</v>
      </c>
      <c r="Q1287" s="1" t="str">
        <f>IFERROR(INDEX(BRF_TIPO_SERV[DESCRIÇAO],MATCH(BRF_Boleto_Notas[[#This Row],[CAT]],BRF_TIPO_SERV[TIPOS DE SERV.],0)),"")</f>
        <v>FRETE EXTRAS</v>
      </c>
      <c r="R1287" s="1">
        <f>IFERROR(INDEX(BRF_MÊS_NOTA[NUN_MÊS],MATCH(BRF_Boleto_Notas[[#This Row],[MÊS_VENC]],BRF_MÊS_NOTA[MÊS],0)),"")</f>
        <v>4</v>
      </c>
      <c r="S1287" s="1" t="str">
        <f>IF(BRF_Boleto_Notas[[#This Row],[PAGO DIA]]="","",TEXT(BRF_Boleto_Notas[[#This Row],[PAGO DIA]],"AAAA"))</f>
        <v>2023</v>
      </c>
      <c r="T1287" s="1" t="str">
        <f>UPPER(TEXT(BRF_Boleto_Notas[[#This Row],[PAGO DIA]],"MMM"))</f>
        <v>ABR</v>
      </c>
    </row>
    <row r="1288" spans="1:20" x14ac:dyDescent="0.2">
      <c r="A1288" s="3">
        <v>44991</v>
      </c>
      <c r="B1288" s="1" t="s">
        <v>1529</v>
      </c>
      <c r="C1288" s="1" t="s">
        <v>2901</v>
      </c>
      <c r="D1288" s="1" t="s">
        <v>1531</v>
      </c>
      <c r="E1288" s="1" t="s">
        <v>114</v>
      </c>
      <c r="F1288" s="3">
        <v>45033</v>
      </c>
      <c r="G1288" s="1" t="s">
        <v>2902</v>
      </c>
      <c r="H1288" s="1">
        <v>1392</v>
      </c>
      <c r="I1288" s="4">
        <v>6271</v>
      </c>
      <c r="J1288" s="1" t="s">
        <v>224</v>
      </c>
      <c r="K1288" s="3">
        <v>45033</v>
      </c>
      <c r="L1288" s="1" t="s">
        <v>1338</v>
      </c>
      <c r="M1288" s="1" t="str">
        <f>TEXT(BRF_Boleto_Notas[[#This Row],[DATA ]],"AAAA")</f>
        <v>2023</v>
      </c>
      <c r="N1288" s="1" t="str">
        <f>UPPER(TEXT(BRF_Boleto_Notas[[#This Row],[DATA ]],"MMM"))</f>
        <v>MAR</v>
      </c>
      <c r="O1288" s="1" t="str">
        <f>TEXT(BRF_Boleto_Notas[[#This Row],[DATA VENCIMENTO]],"AAAA")</f>
        <v>2023</v>
      </c>
      <c r="P1288" s="1" t="str">
        <f>UPPER(TEXT(BRF_Boleto_Notas[[#This Row],[DATA VENCIMENTO]],"MMM"))</f>
        <v>ABR</v>
      </c>
      <c r="Q1288" s="1" t="str">
        <f>IFERROR(INDEX(BRF_TIPO_SERV[DESCRIÇAO],MATCH(BRF_Boleto_Notas[[#This Row],[CAT]],BRF_TIPO_SERV[TIPOS DE SERV.],0)),"")</f>
        <v>VIAGEM</v>
      </c>
      <c r="R1288" s="1">
        <f>IFERROR(INDEX(BRF_MÊS_NOTA[NUN_MÊS],MATCH(BRF_Boleto_Notas[[#This Row],[MÊS_VENC]],BRF_MÊS_NOTA[MÊS],0)),"")</f>
        <v>4</v>
      </c>
      <c r="S1288" s="1" t="str">
        <f>IF(BRF_Boleto_Notas[[#This Row],[PAGO DIA]]="","",TEXT(BRF_Boleto_Notas[[#This Row],[PAGO DIA]],"AAAA"))</f>
        <v>2023</v>
      </c>
      <c r="T1288" s="1" t="str">
        <f>UPPER(TEXT(BRF_Boleto_Notas[[#This Row],[PAGO DIA]],"MMM"))</f>
        <v>ABR</v>
      </c>
    </row>
    <row r="1289" spans="1:20" x14ac:dyDescent="0.2">
      <c r="A1289" s="3">
        <v>44991</v>
      </c>
      <c r="B1289" s="1" t="s">
        <v>1529</v>
      </c>
      <c r="C1289" s="1" t="s">
        <v>2903</v>
      </c>
      <c r="D1289" s="1" t="s">
        <v>1531</v>
      </c>
      <c r="E1289" s="1" t="s">
        <v>114</v>
      </c>
      <c r="F1289" s="3">
        <v>45033</v>
      </c>
      <c r="G1289" s="1" t="s">
        <v>2904</v>
      </c>
      <c r="H1289" s="1">
        <v>1393</v>
      </c>
      <c r="I1289" s="4">
        <v>6271</v>
      </c>
      <c r="J1289" s="1" t="s">
        <v>224</v>
      </c>
      <c r="K1289" s="3">
        <v>45033</v>
      </c>
      <c r="L1289" s="1" t="s">
        <v>1338</v>
      </c>
      <c r="M1289" s="1" t="str">
        <f>TEXT(BRF_Boleto_Notas[[#This Row],[DATA ]],"AAAA")</f>
        <v>2023</v>
      </c>
      <c r="N1289" s="1" t="str">
        <f>UPPER(TEXT(BRF_Boleto_Notas[[#This Row],[DATA ]],"MMM"))</f>
        <v>MAR</v>
      </c>
      <c r="O1289" s="1" t="str">
        <f>TEXT(BRF_Boleto_Notas[[#This Row],[DATA VENCIMENTO]],"AAAA")</f>
        <v>2023</v>
      </c>
      <c r="P1289" s="1" t="str">
        <f>UPPER(TEXT(BRF_Boleto_Notas[[#This Row],[DATA VENCIMENTO]],"MMM"))</f>
        <v>ABR</v>
      </c>
      <c r="Q1289" s="1" t="str">
        <f>IFERROR(INDEX(BRF_TIPO_SERV[DESCRIÇAO],MATCH(BRF_Boleto_Notas[[#This Row],[CAT]],BRF_TIPO_SERV[TIPOS DE SERV.],0)),"")</f>
        <v>VIAGEM</v>
      </c>
      <c r="R1289" s="1">
        <f>IFERROR(INDEX(BRF_MÊS_NOTA[NUN_MÊS],MATCH(BRF_Boleto_Notas[[#This Row],[MÊS_VENC]],BRF_MÊS_NOTA[MÊS],0)),"")</f>
        <v>4</v>
      </c>
      <c r="S1289" s="1" t="str">
        <f>IF(BRF_Boleto_Notas[[#This Row],[PAGO DIA]]="","",TEXT(BRF_Boleto_Notas[[#This Row],[PAGO DIA]],"AAAA"))</f>
        <v>2023</v>
      </c>
      <c r="T1289" s="1" t="str">
        <f>UPPER(TEXT(BRF_Boleto_Notas[[#This Row],[PAGO DIA]],"MMM"))</f>
        <v>ABR</v>
      </c>
    </row>
    <row r="1290" spans="1:20" x14ac:dyDescent="0.2">
      <c r="A1290" s="3">
        <v>44992</v>
      </c>
      <c r="B1290" s="1" t="s">
        <v>1529</v>
      </c>
      <c r="C1290" s="1" t="s">
        <v>1971</v>
      </c>
      <c r="D1290" s="1" t="s">
        <v>1531</v>
      </c>
      <c r="E1290" s="1" t="s">
        <v>94</v>
      </c>
      <c r="F1290" s="3">
        <v>45033</v>
      </c>
      <c r="G1290" s="1" t="s">
        <v>2905</v>
      </c>
      <c r="H1290" s="1">
        <v>1394</v>
      </c>
      <c r="I1290" s="4">
        <v>5300</v>
      </c>
      <c r="J1290" s="1" t="s">
        <v>224</v>
      </c>
      <c r="K1290" s="3">
        <v>45033</v>
      </c>
      <c r="L1290" s="1" t="s">
        <v>1338</v>
      </c>
      <c r="M1290" s="1" t="str">
        <f>TEXT(BRF_Boleto_Notas[[#This Row],[DATA ]],"AAAA")</f>
        <v>2023</v>
      </c>
      <c r="N1290" s="1" t="str">
        <f>UPPER(TEXT(BRF_Boleto_Notas[[#This Row],[DATA ]],"MMM"))</f>
        <v>MAR</v>
      </c>
      <c r="O1290" s="1" t="str">
        <f>TEXT(BRF_Boleto_Notas[[#This Row],[DATA VENCIMENTO]],"AAAA")</f>
        <v>2023</v>
      </c>
      <c r="P1290" s="1" t="str">
        <f>UPPER(TEXT(BRF_Boleto_Notas[[#This Row],[DATA VENCIMENTO]],"MMM"))</f>
        <v>ABR</v>
      </c>
      <c r="Q1290" s="1" t="str">
        <f>IFERROR(INDEX(BRF_TIPO_SERV[DESCRIÇAO],MATCH(BRF_Boleto_Notas[[#This Row],[CAT]],BRF_TIPO_SERV[TIPOS DE SERV.],0)),"")</f>
        <v>VIAGEM</v>
      </c>
      <c r="R1290" s="1">
        <f>IFERROR(INDEX(BRF_MÊS_NOTA[NUN_MÊS],MATCH(BRF_Boleto_Notas[[#This Row],[MÊS_VENC]],BRF_MÊS_NOTA[MÊS],0)),"")</f>
        <v>4</v>
      </c>
      <c r="S1290" s="1" t="str">
        <f>IF(BRF_Boleto_Notas[[#This Row],[PAGO DIA]]="","",TEXT(BRF_Boleto_Notas[[#This Row],[PAGO DIA]],"AAAA"))</f>
        <v>2023</v>
      </c>
      <c r="T1290" s="1" t="str">
        <f>UPPER(TEXT(BRF_Boleto_Notas[[#This Row],[PAGO DIA]],"MMM"))</f>
        <v>ABR</v>
      </c>
    </row>
    <row r="1291" spans="1:20" x14ac:dyDescent="0.2">
      <c r="A1291" s="3">
        <v>44992</v>
      </c>
      <c r="B1291" s="1" t="s">
        <v>1534</v>
      </c>
      <c r="C1291" s="1" t="s">
        <v>2906</v>
      </c>
      <c r="D1291" s="1" t="s">
        <v>1531</v>
      </c>
      <c r="E1291" s="1" t="s">
        <v>85</v>
      </c>
      <c r="F1291" s="3">
        <v>45033</v>
      </c>
      <c r="G1291" s="1" t="s">
        <v>2907</v>
      </c>
      <c r="H1291" s="1">
        <v>1395</v>
      </c>
      <c r="I1291" s="4">
        <v>800</v>
      </c>
      <c r="J1291" s="1" t="s">
        <v>224</v>
      </c>
      <c r="K1291" s="3">
        <v>45033</v>
      </c>
      <c r="L1291" s="1" t="s">
        <v>1338</v>
      </c>
      <c r="M1291" s="1" t="str">
        <f>TEXT(BRF_Boleto_Notas[[#This Row],[DATA ]],"AAAA")</f>
        <v>2023</v>
      </c>
      <c r="N1291" s="1" t="str">
        <f>UPPER(TEXT(BRF_Boleto_Notas[[#This Row],[DATA ]],"MMM"))</f>
        <v>MAR</v>
      </c>
      <c r="O1291" s="1" t="str">
        <f>TEXT(BRF_Boleto_Notas[[#This Row],[DATA VENCIMENTO]],"AAAA")</f>
        <v>2023</v>
      </c>
      <c r="P1291" s="1" t="str">
        <f>UPPER(TEXT(BRF_Boleto_Notas[[#This Row],[DATA VENCIMENTO]],"MMM"))</f>
        <v>ABR</v>
      </c>
      <c r="Q1291" s="1" t="str">
        <f>IFERROR(INDEX(BRF_TIPO_SERV[DESCRIÇAO],MATCH(BRF_Boleto_Notas[[#This Row],[CAT]],BRF_TIPO_SERV[TIPOS DE SERV.],0)),"")</f>
        <v>FRETE EXTRAS</v>
      </c>
      <c r="R1291" s="1">
        <f>IFERROR(INDEX(BRF_MÊS_NOTA[NUN_MÊS],MATCH(BRF_Boleto_Notas[[#This Row],[MÊS_VENC]],BRF_MÊS_NOTA[MÊS],0)),"")</f>
        <v>4</v>
      </c>
      <c r="S1291" s="1" t="str">
        <f>IF(BRF_Boleto_Notas[[#This Row],[PAGO DIA]]="","",TEXT(BRF_Boleto_Notas[[#This Row],[PAGO DIA]],"AAAA"))</f>
        <v>2023</v>
      </c>
      <c r="T1291" s="1" t="str">
        <f>UPPER(TEXT(BRF_Boleto_Notas[[#This Row],[PAGO DIA]],"MMM"))</f>
        <v>ABR</v>
      </c>
    </row>
    <row r="1292" spans="1:20" x14ac:dyDescent="0.2">
      <c r="A1292" s="3">
        <v>44992</v>
      </c>
      <c r="B1292" s="1" t="s">
        <v>1534</v>
      </c>
      <c r="C1292" s="1" t="s">
        <v>2908</v>
      </c>
      <c r="D1292" s="1" t="s">
        <v>1531</v>
      </c>
      <c r="E1292" s="1" t="s">
        <v>85</v>
      </c>
      <c r="F1292" s="3">
        <v>45033</v>
      </c>
      <c r="G1292" s="1" t="s">
        <v>2909</v>
      </c>
      <c r="H1292" s="1">
        <v>1396</v>
      </c>
      <c r="I1292" s="4">
        <v>500</v>
      </c>
      <c r="J1292" s="1" t="s">
        <v>224</v>
      </c>
      <c r="K1292" s="3">
        <v>45033</v>
      </c>
      <c r="L1292" s="1" t="s">
        <v>1338</v>
      </c>
      <c r="M1292" s="1" t="str">
        <f>TEXT(BRF_Boleto_Notas[[#This Row],[DATA ]],"AAAA")</f>
        <v>2023</v>
      </c>
      <c r="N1292" s="1" t="str">
        <f>UPPER(TEXT(BRF_Boleto_Notas[[#This Row],[DATA ]],"MMM"))</f>
        <v>MAR</v>
      </c>
      <c r="O1292" s="1" t="str">
        <f>TEXT(BRF_Boleto_Notas[[#This Row],[DATA VENCIMENTO]],"AAAA")</f>
        <v>2023</v>
      </c>
      <c r="P1292" s="1" t="str">
        <f>UPPER(TEXT(BRF_Boleto_Notas[[#This Row],[DATA VENCIMENTO]],"MMM"))</f>
        <v>ABR</v>
      </c>
      <c r="Q1292" s="1" t="str">
        <f>IFERROR(INDEX(BRF_TIPO_SERV[DESCRIÇAO],MATCH(BRF_Boleto_Notas[[#This Row],[CAT]],BRF_TIPO_SERV[TIPOS DE SERV.],0)),"")</f>
        <v>FRETE EXTRAS</v>
      </c>
      <c r="R1292" s="1">
        <f>IFERROR(INDEX(BRF_MÊS_NOTA[NUN_MÊS],MATCH(BRF_Boleto_Notas[[#This Row],[MÊS_VENC]],BRF_MÊS_NOTA[MÊS],0)),"")</f>
        <v>4</v>
      </c>
      <c r="S1292" s="1" t="str">
        <f>IF(BRF_Boleto_Notas[[#This Row],[PAGO DIA]]="","",TEXT(BRF_Boleto_Notas[[#This Row],[PAGO DIA]],"AAAA"))</f>
        <v>2023</v>
      </c>
      <c r="T1292" s="1" t="str">
        <f>UPPER(TEXT(BRF_Boleto_Notas[[#This Row],[PAGO DIA]],"MMM"))</f>
        <v>ABR</v>
      </c>
    </row>
    <row r="1293" spans="1:20" x14ac:dyDescent="0.2">
      <c r="A1293" s="3">
        <v>44993</v>
      </c>
      <c r="B1293" s="1" t="s">
        <v>1534</v>
      </c>
      <c r="C1293" s="1" t="s">
        <v>2910</v>
      </c>
      <c r="D1293" s="1" t="s">
        <v>1531</v>
      </c>
      <c r="E1293" s="1" t="s">
        <v>85</v>
      </c>
      <c r="F1293" s="3">
        <v>45033</v>
      </c>
      <c r="G1293" s="1" t="s">
        <v>2911</v>
      </c>
      <c r="H1293" s="1">
        <v>1397</v>
      </c>
      <c r="I1293" s="4">
        <v>440</v>
      </c>
      <c r="J1293" s="1" t="s">
        <v>224</v>
      </c>
      <c r="K1293" s="3">
        <v>45033</v>
      </c>
      <c r="L1293" s="1" t="s">
        <v>1338</v>
      </c>
      <c r="M1293" s="1" t="str">
        <f>TEXT(BRF_Boleto_Notas[[#This Row],[DATA ]],"AAAA")</f>
        <v>2023</v>
      </c>
      <c r="N1293" s="1" t="str">
        <f>UPPER(TEXT(BRF_Boleto_Notas[[#This Row],[DATA ]],"MMM"))</f>
        <v>MAR</v>
      </c>
      <c r="O1293" s="1" t="str">
        <f>TEXT(BRF_Boleto_Notas[[#This Row],[DATA VENCIMENTO]],"AAAA")</f>
        <v>2023</v>
      </c>
      <c r="P1293" s="1" t="str">
        <f>UPPER(TEXT(BRF_Boleto_Notas[[#This Row],[DATA VENCIMENTO]],"MMM"))</f>
        <v>ABR</v>
      </c>
      <c r="Q1293" s="1" t="str">
        <f>IFERROR(INDEX(BRF_TIPO_SERV[DESCRIÇAO],MATCH(BRF_Boleto_Notas[[#This Row],[CAT]],BRF_TIPO_SERV[TIPOS DE SERV.],0)),"")</f>
        <v>FRETE EXTRAS</v>
      </c>
      <c r="R1293" s="1">
        <f>IFERROR(INDEX(BRF_MÊS_NOTA[NUN_MÊS],MATCH(BRF_Boleto_Notas[[#This Row],[MÊS_VENC]],BRF_MÊS_NOTA[MÊS],0)),"")</f>
        <v>4</v>
      </c>
      <c r="S1293" s="1" t="str">
        <f>IF(BRF_Boleto_Notas[[#This Row],[PAGO DIA]]="","",TEXT(BRF_Boleto_Notas[[#This Row],[PAGO DIA]],"AAAA"))</f>
        <v>2023</v>
      </c>
      <c r="T1293" s="1" t="str">
        <f>UPPER(TEXT(BRF_Boleto_Notas[[#This Row],[PAGO DIA]],"MMM"))</f>
        <v>ABR</v>
      </c>
    </row>
    <row r="1294" spans="1:20" x14ac:dyDescent="0.2">
      <c r="A1294" s="3">
        <v>44993</v>
      </c>
      <c r="B1294" s="1" t="s">
        <v>1534</v>
      </c>
      <c r="C1294" s="1" t="s">
        <v>2912</v>
      </c>
      <c r="D1294" s="1" t="s">
        <v>1531</v>
      </c>
      <c r="E1294" s="1" t="s">
        <v>85</v>
      </c>
      <c r="F1294" s="3">
        <v>45033</v>
      </c>
      <c r="G1294" s="1" t="s">
        <v>2913</v>
      </c>
      <c r="H1294" s="1">
        <v>1398</v>
      </c>
      <c r="I1294" s="4">
        <v>3000</v>
      </c>
      <c r="J1294" s="1" t="s">
        <v>224</v>
      </c>
      <c r="K1294" s="3">
        <v>45033</v>
      </c>
      <c r="L1294" s="1" t="s">
        <v>1338</v>
      </c>
      <c r="M1294" s="1" t="str">
        <f>TEXT(BRF_Boleto_Notas[[#This Row],[DATA ]],"AAAA")</f>
        <v>2023</v>
      </c>
      <c r="N1294" s="1" t="str">
        <f>UPPER(TEXT(BRF_Boleto_Notas[[#This Row],[DATA ]],"MMM"))</f>
        <v>MAR</v>
      </c>
      <c r="O1294" s="1" t="str">
        <f>TEXT(BRF_Boleto_Notas[[#This Row],[DATA VENCIMENTO]],"AAAA")</f>
        <v>2023</v>
      </c>
      <c r="P1294" s="1" t="str">
        <f>UPPER(TEXT(BRF_Boleto_Notas[[#This Row],[DATA VENCIMENTO]],"MMM"))</f>
        <v>ABR</v>
      </c>
      <c r="Q1294" s="1" t="str">
        <f>IFERROR(INDEX(BRF_TIPO_SERV[DESCRIÇAO],MATCH(BRF_Boleto_Notas[[#This Row],[CAT]],BRF_TIPO_SERV[TIPOS DE SERV.],0)),"")</f>
        <v>FRETE EXTRAS</v>
      </c>
      <c r="R1294" s="1">
        <f>IFERROR(INDEX(BRF_MÊS_NOTA[NUN_MÊS],MATCH(BRF_Boleto_Notas[[#This Row],[MÊS_VENC]],BRF_MÊS_NOTA[MÊS],0)),"")</f>
        <v>4</v>
      </c>
      <c r="S1294" s="1" t="str">
        <f>IF(BRF_Boleto_Notas[[#This Row],[PAGO DIA]]="","",TEXT(BRF_Boleto_Notas[[#This Row],[PAGO DIA]],"AAAA"))</f>
        <v>2023</v>
      </c>
      <c r="T1294" s="1" t="str">
        <f>UPPER(TEXT(BRF_Boleto_Notas[[#This Row],[PAGO DIA]],"MMM"))</f>
        <v>ABR</v>
      </c>
    </row>
    <row r="1295" spans="1:20" x14ac:dyDescent="0.2">
      <c r="A1295" s="3">
        <v>44993</v>
      </c>
      <c r="B1295" s="1" t="s">
        <v>1534</v>
      </c>
      <c r="C1295" s="1" t="s">
        <v>2576</v>
      </c>
      <c r="D1295" s="1" t="s">
        <v>1531</v>
      </c>
      <c r="E1295" s="1" t="s">
        <v>85</v>
      </c>
      <c r="F1295" s="3">
        <v>45033</v>
      </c>
      <c r="G1295" s="1" t="s">
        <v>2914</v>
      </c>
      <c r="H1295" s="1">
        <v>1399</v>
      </c>
      <c r="I1295" s="4">
        <v>1100</v>
      </c>
      <c r="J1295" s="1" t="s">
        <v>224</v>
      </c>
      <c r="K1295" s="3">
        <v>45033</v>
      </c>
      <c r="L1295" s="1" t="s">
        <v>1338</v>
      </c>
      <c r="M1295" s="1" t="str">
        <f>TEXT(BRF_Boleto_Notas[[#This Row],[DATA ]],"AAAA")</f>
        <v>2023</v>
      </c>
      <c r="N1295" s="1" t="str">
        <f>UPPER(TEXT(BRF_Boleto_Notas[[#This Row],[DATA ]],"MMM"))</f>
        <v>MAR</v>
      </c>
      <c r="O1295" s="1" t="str">
        <f>TEXT(BRF_Boleto_Notas[[#This Row],[DATA VENCIMENTO]],"AAAA")</f>
        <v>2023</v>
      </c>
      <c r="P1295" s="1" t="str">
        <f>UPPER(TEXT(BRF_Boleto_Notas[[#This Row],[DATA VENCIMENTO]],"MMM"))</f>
        <v>ABR</v>
      </c>
      <c r="Q1295" s="1" t="str">
        <f>IFERROR(INDEX(BRF_TIPO_SERV[DESCRIÇAO],MATCH(BRF_Boleto_Notas[[#This Row],[CAT]],BRF_TIPO_SERV[TIPOS DE SERV.],0)),"")</f>
        <v>FRETE EXTRAS</v>
      </c>
      <c r="R1295" s="1">
        <f>IFERROR(INDEX(BRF_MÊS_NOTA[NUN_MÊS],MATCH(BRF_Boleto_Notas[[#This Row],[MÊS_VENC]],BRF_MÊS_NOTA[MÊS],0)),"")</f>
        <v>4</v>
      </c>
      <c r="S1295" s="1" t="str">
        <f>IF(BRF_Boleto_Notas[[#This Row],[PAGO DIA]]="","",TEXT(BRF_Boleto_Notas[[#This Row],[PAGO DIA]],"AAAA"))</f>
        <v>2023</v>
      </c>
      <c r="T1295" s="1" t="str">
        <f>UPPER(TEXT(BRF_Boleto_Notas[[#This Row],[PAGO DIA]],"MMM"))</f>
        <v>ABR</v>
      </c>
    </row>
    <row r="1296" spans="1:20" x14ac:dyDescent="0.2">
      <c r="A1296" s="3">
        <v>44993</v>
      </c>
      <c r="B1296" s="1" t="s">
        <v>1534</v>
      </c>
      <c r="C1296" s="1" t="s">
        <v>2915</v>
      </c>
      <c r="D1296" s="1" t="s">
        <v>1531</v>
      </c>
      <c r="E1296" s="1" t="s">
        <v>85</v>
      </c>
      <c r="F1296" s="3">
        <v>45033</v>
      </c>
      <c r="G1296" s="1" t="s">
        <v>2916</v>
      </c>
      <c r="H1296" s="1">
        <v>1400</v>
      </c>
      <c r="I1296" s="4">
        <v>400</v>
      </c>
      <c r="J1296" s="1" t="s">
        <v>224</v>
      </c>
      <c r="K1296" s="3">
        <v>45033</v>
      </c>
      <c r="L1296" s="1" t="s">
        <v>1338</v>
      </c>
      <c r="M1296" s="1" t="str">
        <f>TEXT(BRF_Boleto_Notas[[#This Row],[DATA ]],"AAAA")</f>
        <v>2023</v>
      </c>
      <c r="N1296" s="1" t="str">
        <f>UPPER(TEXT(BRF_Boleto_Notas[[#This Row],[DATA ]],"MMM"))</f>
        <v>MAR</v>
      </c>
      <c r="O1296" s="1" t="str">
        <f>TEXT(BRF_Boleto_Notas[[#This Row],[DATA VENCIMENTO]],"AAAA")</f>
        <v>2023</v>
      </c>
      <c r="P1296" s="1" t="str">
        <f>UPPER(TEXT(BRF_Boleto_Notas[[#This Row],[DATA VENCIMENTO]],"MMM"))</f>
        <v>ABR</v>
      </c>
      <c r="Q1296" s="1" t="str">
        <f>IFERROR(INDEX(BRF_TIPO_SERV[DESCRIÇAO],MATCH(BRF_Boleto_Notas[[#This Row],[CAT]],BRF_TIPO_SERV[TIPOS DE SERV.],0)),"")</f>
        <v>FRETE EXTRAS</v>
      </c>
      <c r="R1296" s="1">
        <f>IFERROR(INDEX(BRF_MÊS_NOTA[NUN_MÊS],MATCH(BRF_Boleto_Notas[[#This Row],[MÊS_VENC]],BRF_MÊS_NOTA[MÊS],0)),"")</f>
        <v>4</v>
      </c>
      <c r="S1296" s="1" t="str">
        <f>IF(BRF_Boleto_Notas[[#This Row],[PAGO DIA]]="","",TEXT(BRF_Boleto_Notas[[#This Row],[PAGO DIA]],"AAAA"))</f>
        <v>2023</v>
      </c>
      <c r="T1296" s="1" t="str">
        <f>UPPER(TEXT(BRF_Boleto_Notas[[#This Row],[PAGO DIA]],"MMM"))</f>
        <v>ABR</v>
      </c>
    </row>
    <row r="1297" spans="1:20" x14ac:dyDescent="0.2">
      <c r="A1297" s="3">
        <v>44995</v>
      </c>
      <c r="B1297" s="1" t="s">
        <v>1534</v>
      </c>
      <c r="C1297" s="1" t="s">
        <v>2629</v>
      </c>
      <c r="D1297" s="1" t="s">
        <v>1531</v>
      </c>
      <c r="E1297" s="1" t="s">
        <v>85</v>
      </c>
      <c r="F1297" s="3">
        <v>45035</v>
      </c>
      <c r="G1297" s="1" t="s">
        <v>2917</v>
      </c>
      <c r="H1297" s="1">
        <v>1402</v>
      </c>
      <c r="I1297" s="4">
        <v>600</v>
      </c>
      <c r="J1297" s="1" t="s">
        <v>224</v>
      </c>
      <c r="K1297" s="3">
        <v>45035</v>
      </c>
      <c r="L1297" s="1" t="s">
        <v>1338</v>
      </c>
      <c r="M1297" s="1" t="str">
        <f>TEXT(BRF_Boleto_Notas[[#This Row],[DATA ]],"AAAA")</f>
        <v>2023</v>
      </c>
      <c r="N1297" s="1" t="str">
        <f>UPPER(TEXT(BRF_Boleto_Notas[[#This Row],[DATA ]],"MMM"))</f>
        <v>MAR</v>
      </c>
      <c r="O1297" s="1" t="str">
        <f>TEXT(BRF_Boleto_Notas[[#This Row],[DATA VENCIMENTO]],"AAAA")</f>
        <v>2023</v>
      </c>
      <c r="P1297" s="1" t="str">
        <f>UPPER(TEXT(BRF_Boleto_Notas[[#This Row],[DATA VENCIMENTO]],"MMM"))</f>
        <v>ABR</v>
      </c>
      <c r="Q1297" s="1" t="str">
        <f>IFERROR(INDEX(BRF_TIPO_SERV[DESCRIÇAO],MATCH(BRF_Boleto_Notas[[#This Row],[CAT]],BRF_TIPO_SERV[TIPOS DE SERV.],0)),"")</f>
        <v>FRETE EXTRAS</v>
      </c>
      <c r="R1297" s="1">
        <f>IFERROR(INDEX(BRF_MÊS_NOTA[NUN_MÊS],MATCH(BRF_Boleto_Notas[[#This Row],[MÊS_VENC]],BRF_MÊS_NOTA[MÊS],0)),"")</f>
        <v>4</v>
      </c>
      <c r="S1297" s="1" t="str">
        <f>IF(BRF_Boleto_Notas[[#This Row],[PAGO DIA]]="","",TEXT(BRF_Boleto_Notas[[#This Row],[PAGO DIA]],"AAAA"))</f>
        <v>2023</v>
      </c>
      <c r="T1297" s="1" t="str">
        <f>UPPER(TEXT(BRF_Boleto_Notas[[#This Row],[PAGO DIA]],"MMM"))</f>
        <v>ABR</v>
      </c>
    </row>
    <row r="1298" spans="1:20" x14ac:dyDescent="0.2">
      <c r="A1298" s="3">
        <v>44995</v>
      </c>
      <c r="B1298" s="1" t="s">
        <v>1529</v>
      </c>
      <c r="C1298" s="1" t="s">
        <v>3327</v>
      </c>
      <c r="D1298" s="1" t="s">
        <v>1531</v>
      </c>
      <c r="E1298" s="1" t="s">
        <v>114</v>
      </c>
      <c r="F1298" s="3">
        <v>45035</v>
      </c>
      <c r="G1298" s="1" t="s">
        <v>2918</v>
      </c>
      <c r="H1298" s="1">
        <v>1403</v>
      </c>
      <c r="I1298" s="4">
        <v>3000</v>
      </c>
      <c r="J1298" s="1" t="s">
        <v>224</v>
      </c>
      <c r="K1298" s="3">
        <v>45091</v>
      </c>
      <c r="L1298" s="1" t="s">
        <v>1338</v>
      </c>
      <c r="M1298" s="1" t="str">
        <f>TEXT(BRF_Boleto_Notas[[#This Row],[DATA ]],"AAAA")</f>
        <v>2023</v>
      </c>
      <c r="N1298" s="1" t="str">
        <f>UPPER(TEXT(BRF_Boleto_Notas[[#This Row],[DATA ]],"MMM"))</f>
        <v>MAR</v>
      </c>
      <c r="O1298" s="1" t="str">
        <f>TEXT(BRF_Boleto_Notas[[#This Row],[DATA VENCIMENTO]],"AAAA")</f>
        <v>2023</v>
      </c>
      <c r="P1298" s="1" t="str">
        <f>UPPER(TEXT(BRF_Boleto_Notas[[#This Row],[DATA VENCIMENTO]],"MMM"))</f>
        <v>ABR</v>
      </c>
      <c r="Q1298" s="1" t="str">
        <f>IFERROR(INDEX(BRF_TIPO_SERV[DESCRIÇAO],MATCH(BRF_Boleto_Notas[[#This Row],[CAT]],BRF_TIPO_SERV[TIPOS DE SERV.],0)),"")</f>
        <v>VIAGEM</v>
      </c>
      <c r="R1298" s="1">
        <f>IFERROR(INDEX(BRF_MÊS_NOTA[NUN_MÊS],MATCH(BRF_Boleto_Notas[[#This Row],[MÊS_VENC]],BRF_MÊS_NOTA[MÊS],0)),"")</f>
        <v>4</v>
      </c>
      <c r="S1298" s="1" t="str">
        <f>IF(BRF_Boleto_Notas[[#This Row],[PAGO DIA]]="","",TEXT(BRF_Boleto_Notas[[#This Row],[PAGO DIA]],"AAAA"))</f>
        <v>2023</v>
      </c>
      <c r="T1298" s="1" t="str">
        <f>UPPER(TEXT(BRF_Boleto_Notas[[#This Row],[PAGO DIA]],"MMM"))</f>
        <v>JUN</v>
      </c>
    </row>
    <row r="1299" spans="1:20" x14ac:dyDescent="0.2">
      <c r="A1299" s="3">
        <v>44995</v>
      </c>
      <c r="B1299" s="1" t="s">
        <v>1529</v>
      </c>
      <c r="C1299" s="1" t="s">
        <v>2919</v>
      </c>
      <c r="D1299" s="1" t="s">
        <v>1531</v>
      </c>
      <c r="E1299" s="1" t="s">
        <v>539</v>
      </c>
      <c r="F1299" s="3">
        <v>45035</v>
      </c>
      <c r="G1299" s="1" t="s">
        <v>2920</v>
      </c>
      <c r="H1299" s="1">
        <v>1404</v>
      </c>
      <c r="I1299" s="4">
        <v>2000</v>
      </c>
      <c r="J1299" s="1" t="s">
        <v>224</v>
      </c>
      <c r="K1299" s="3">
        <v>45035</v>
      </c>
      <c r="L1299" s="1" t="s">
        <v>1338</v>
      </c>
      <c r="M1299" s="1" t="str">
        <f>TEXT(BRF_Boleto_Notas[[#This Row],[DATA ]],"AAAA")</f>
        <v>2023</v>
      </c>
      <c r="N1299" s="1" t="str">
        <f>UPPER(TEXT(BRF_Boleto_Notas[[#This Row],[DATA ]],"MMM"))</f>
        <v>MAR</v>
      </c>
      <c r="O1299" s="1" t="str">
        <f>TEXT(BRF_Boleto_Notas[[#This Row],[DATA VENCIMENTO]],"AAAA")</f>
        <v>2023</v>
      </c>
      <c r="P1299" s="1" t="str">
        <f>UPPER(TEXT(BRF_Boleto_Notas[[#This Row],[DATA VENCIMENTO]],"MMM"))</f>
        <v>ABR</v>
      </c>
      <c r="Q1299" s="1" t="str">
        <f>IFERROR(INDEX(BRF_TIPO_SERV[DESCRIÇAO],MATCH(BRF_Boleto_Notas[[#This Row],[CAT]],BRF_TIPO_SERV[TIPOS DE SERV.],0)),"")</f>
        <v>VIAGEM</v>
      </c>
      <c r="R1299" s="1">
        <f>IFERROR(INDEX(BRF_MÊS_NOTA[NUN_MÊS],MATCH(BRF_Boleto_Notas[[#This Row],[MÊS_VENC]],BRF_MÊS_NOTA[MÊS],0)),"")</f>
        <v>4</v>
      </c>
      <c r="S1299" s="1" t="str">
        <f>IF(BRF_Boleto_Notas[[#This Row],[PAGO DIA]]="","",TEXT(BRF_Boleto_Notas[[#This Row],[PAGO DIA]],"AAAA"))</f>
        <v>2023</v>
      </c>
      <c r="T1299" s="1" t="str">
        <f>UPPER(TEXT(BRF_Boleto_Notas[[#This Row],[PAGO DIA]],"MMM"))</f>
        <v>ABR</v>
      </c>
    </row>
    <row r="1300" spans="1:20" x14ac:dyDescent="0.2">
      <c r="A1300" s="3">
        <v>44995</v>
      </c>
      <c r="B1300" s="1" t="s">
        <v>1529</v>
      </c>
      <c r="C1300" s="1" t="s">
        <v>2582</v>
      </c>
      <c r="D1300" s="1" t="s">
        <v>1531</v>
      </c>
      <c r="E1300" s="1" t="s">
        <v>85</v>
      </c>
      <c r="F1300" s="3">
        <v>45035</v>
      </c>
      <c r="G1300" s="1" t="s">
        <v>2921</v>
      </c>
      <c r="H1300" s="1">
        <v>1405</v>
      </c>
      <c r="I1300" s="4">
        <v>5800</v>
      </c>
      <c r="J1300" s="1" t="s">
        <v>224</v>
      </c>
      <c r="K1300" s="3">
        <v>45035</v>
      </c>
      <c r="L1300" s="1" t="s">
        <v>1338</v>
      </c>
      <c r="M1300" s="1" t="str">
        <f>TEXT(BRF_Boleto_Notas[[#This Row],[DATA ]],"AAAA")</f>
        <v>2023</v>
      </c>
      <c r="N1300" s="1" t="str">
        <f>UPPER(TEXT(BRF_Boleto_Notas[[#This Row],[DATA ]],"MMM"))</f>
        <v>MAR</v>
      </c>
      <c r="O1300" s="1" t="str">
        <f>TEXT(BRF_Boleto_Notas[[#This Row],[DATA VENCIMENTO]],"AAAA")</f>
        <v>2023</v>
      </c>
      <c r="P1300" s="1" t="str">
        <f>UPPER(TEXT(BRF_Boleto_Notas[[#This Row],[DATA VENCIMENTO]],"MMM"))</f>
        <v>ABR</v>
      </c>
      <c r="Q1300" s="1" t="str">
        <f>IFERROR(INDEX(BRF_TIPO_SERV[DESCRIÇAO],MATCH(BRF_Boleto_Notas[[#This Row],[CAT]],BRF_TIPO_SERV[TIPOS DE SERV.],0)),"")</f>
        <v>VIAGEM</v>
      </c>
      <c r="R1300" s="1">
        <f>IFERROR(INDEX(BRF_MÊS_NOTA[NUN_MÊS],MATCH(BRF_Boleto_Notas[[#This Row],[MÊS_VENC]],BRF_MÊS_NOTA[MÊS],0)),"")</f>
        <v>4</v>
      </c>
      <c r="S1300" s="1" t="str">
        <f>IF(BRF_Boleto_Notas[[#This Row],[PAGO DIA]]="","",TEXT(BRF_Boleto_Notas[[#This Row],[PAGO DIA]],"AAAA"))</f>
        <v>2023</v>
      </c>
      <c r="T1300" s="1" t="str">
        <f>UPPER(TEXT(BRF_Boleto_Notas[[#This Row],[PAGO DIA]],"MMM"))</f>
        <v>ABR</v>
      </c>
    </row>
    <row r="1301" spans="1:20" x14ac:dyDescent="0.2">
      <c r="A1301" s="3">
        <v>45034</v>
      </c>
      <c r="B1301" s="1" t="s">
        <v>2922</v>
      </c>
      <c r="C1301" s="1" t="s">
        <v>2923</v>
      </c>
      <c r="D1301" s="1" t="s">
        <v>2924</v>
      </c>
      <c r="E1301" s="1" t="s">
        <v>184</v>
      </c>
      <c r="F1301" s="3">
        <v>45035</v>
      </c>
      <c r="G1301" s="1" t="s">
        <v>1585</v>
      </c>
      <c r="H1301" s="1">
        <v>1487</v>
      </c>
      <c r="I1301" s="4">
        <v>700</v>
      </c>
      <c r="J1301" s="1" t="s">
        <v>224</v>
      </c>
      <c r="K1301" s="3">
        <v>45036</v>
      </c>
      <c r="L1301" s="1" t="s">
        <v>1338</v>
      </c>
      <c r="M1301" s="1" t="str">
        <f>TEXT(BRF_Boleto_Notas[[#This Row],[DATA ]],"AAAA")</f>
        <v>2023</v>
      </c>
      <c r="N1301" s="1" t="str">
        <f>UPPER(TEXT(BRF_Boleto_Notas[[#This Row],[DATA ]],"MMM"))</f>
        <v>ABR</v>
      </c>
      <c r="O1301" s="1" t="str">
        <f>TEXT(BRF_Boleto_Notas[[#This Row],[DATA VENCIMENTO]],"AAAA")</f>
        <v>2023</v>
      </c>
      <c r="P1301" s="1" t="str">
        <f>UPPER(TEXT(BRF_Boleto_Notas[[#This Row],[DATA VENCIMENTO]],"MMM"))</f>
        <v>ABR</v>
      </c>
      <c r="Q1301" s="1" t="str">
        <f>IFERROR(INDEX(BRF_TIPO_SERV[DESCRIÇAO],MATCH(BRF_Boleto_Notas[[#This Row],[CAT]],BRF_TIPO_SERV[TIPOS DE SERV.],0)),"")</f>
        <v>VIAGEM</v>
      </c>
      <c r="R1301" s="1">
        <f>IFERROR(INDEX(BRF_MÊS_NOTA[NUN_MÊS],MATCH(BRF_Boleto_Notas[[#This Row],[MÊS_VENC]],BRF_MÊS_NOTA[MÊS],0)),"")</f>
        <v>4</v>
      </c>
      <c r="S1301" s="1" t="str">
        <f>IF(BRF_Boleto_Notas[[#This Row],[PAGO DIA]]="","",TEXT(BRF_Boleto_Notas[[#This Row],[PAGO DIA]],"AAAA"))</f>
        <v>2023</v>
      </c>
      <c r="T1301" s="1" t="str">
        <f>UPPER(TEXT(BRF_Boleto_Notas[[#This Row],[PAGO DIA]],"MMM"))</f>
        <v>ABR</v>
      </c>
    </row>
    <row r="1302" spans="1:20" x14ac:dyDescent="0.2">
      <c r="A1302" s="3">
        <v>45035</v>
      </c>
      <c r="B1302" s="1" t="s">
        <v>2725</v>
      </c>
      <c r="C1302" s="1" t="s">
        <v>2896</v>
      </c>
      <c r="D1302" s="1" t="s">
        <v>2727</v>
      </c>
      <c r="E1302" s="1" t="s">
        <v>460</v>
      </c>
      <c r="F1302" s="3">
        <v>45036</v>
      </c>
      <c r="G1302" s="1" t="s">
        <v>1585</v>
      </c>
      <c r="H1302" s="1">
        <v>1492</v>
      </c>
      <c r="I1302" s="4">
        <v>1950</v>
      </c>
      <c r="J1302" s="1" t="s">
        <v>224</v>
      </c>
      <c r="K1302" s="3">
        <v>45036</v>
      </c>
      <c r="L1302" s="1" t="s">
        <v>1338</v>
      </c>
      <c r="M1302" s="1" t="str">
        <f>TEXT(BRF_Boleto_Notas[[#This Row],[DATA ]],"AAAA")</f>
        <v>2023</v>
      </c>
      <c r="N1302" s="1" t="str">
        <f>UPPER(TEXT(BRF_Boleto_Notas[[#This Row],[DATA ]],"MMM"))</f>
        <v>ABR</v>
      </c>
      <c r="O1302" s="1" t="str">
        <f>TEXT(BRF_Boleto_Notas[[#This Row],[DATA VENCIMENTO]],"AAAA")</f>
        <v>2023</v>
      </c>
      <c r="P1302" s="1" t="str">
        <f>UPPER(TEXT(BRF_Boleto_Notas[[#This Row],[DATA VENCIMENTO]],"MMM"))</f>
        <v>ABR</v>
      </c>
      <c r="Q1302" s="1" t="str">
        <f>IFERROR(INDEX(BRF_TIPO_SERV[DESCRIÇAO],MATCH(BRF_Boleto_Notas[[#This Row],[CAT]],BRF_TIPO_SERV[TIPOS DE SERV.],0)),"")</f>
        <v>VIAGEM</v>
      </c>
      <c r="R1302" s="1">
        <f>IFERROR(INDEX(BRF_MÊS_NOTA[NUN_MÊS],MATCH(BRF_Boleto_Notas[[#This Row],[MÊS_VENC]],BRF_MÊS_NOTA[MÊS],0)),"")</f>
        <v>4</v>
      </c>
      <c r="S1302" s="1" t="str">
        <f>IF(BRF_Boleto_Notas[[#This Row],[PAGO DIA]]="","",TEXT(BRF_Boleto_Notas[[#This Row],[PAGO DIA]],"AAAA"))</f>
        <v>2023</v>
      </c>
      <c r="T1302" s="1" t="str">
        <f>UPPER(TEXT(BRF_Boleto_Notas[[#This Row],[PAGO DIA]],"MMM"))</f>
        <v>ABR</v>
      </c>
    </row>
    <row r="1303" spans="1:20" x14ac:dyDescent="0.2">
      <c r="A1303" s="3">
        <v>44996</v>
      </c>
      <c r="B1303" s="1" t="s">
        <v>1529</v>
      </c>
      <c r="C1303" s="1" t="s">
        <v>2925</v>
      </c>
      <c r="D1303" s="1" t="s">
        <v>1531</v>
      </c>
      <c r="E1303" s="1" t="s">
        <v>94</v>
      </c>
      <c r="F1303" s="3">
        <v>45040</v>
      </c>
      <c r="G1303" s="1" t="s">
        <v>2926</v>
      </c>
      <c r="H1303" s="1">
        <v>1407</v>
      </c>
      <c r="I1303" s="4">
        <v>3000</v>
      </c>
      <c r="J1303" s="1" t="s">
        <v>224</v>
      </c>
      <c r="K1303" s="3">
        <v>45040</v>
      </c>
      <c r="L1303" s="1" t="s">
        <v>1338</v>
      </c>
      <c r="M1303" s="1" t="str">
        <f>TEXT(BRF_Boleto_Notas[[#This Row],[DATA ]],"AAAA")</f>
        <v>2023</v>
      </c>
      <c r="N1303" s="1" t="str">
        <f>UPPER(TEXT(BRF_Boleto_Notas[[#This Row],[DATA ]],"MMM"))</f>
        <v>MAR</v>
      </c>
      <c r="O1303" s="1" t="str">
        <f>TEXT(BRF_Boleto_Notas[[#This Row],[DATA VENCIMENTO]],"AAAA")</f>
        <v>2023</v>
      </c>
      <c r="P1303" s="1" t="str">
        <f>UPPER(TEXT(BRF_Boleto_Notas[[#This Row],[DATA VENCIMENTO]],"MMM"))</f>
        <v>ABR</v>
      </c>
      <c r="Q1303" s="1" t="str">
        <f>IFERROR(INDEX(BRF_TIPO_SERV[DESCRIÇAO],MATCH(BRF_Boleto_Notas[[#This Row],[CAT]],BRF_TIPO_SERV[TIPOS DE SERV.],0)),"")</f>
        <v>VIAGEM</v>
      </c>
      <c r="R1303" s="1">
        <f>IFERROR(INDEX(BRF_MÊS_NOTA[NUN_MÊS],MATCH(BRF_Boleto_Notas[[#This Row],[MÊS_VENC]],BRF_MÊS_NOTA[MÊS],0)),"")</f>
        <v>4</v>
      </c>
      <c r="S1303" s="1" t="str">
        <f>IF(BRF_Boleto_Notas[[#This Row],[PAGO DIA]]="","",TEXT(BRF_Boleto_Notas[[#This Row],[PAGO DIA]],"AAAA"))</f>
        <v>2023</v>
      </c>
      <c r="T1303" s="1" t="str">
        <f>UPPER(TEXT(BRF_Boleto_Notas[[#This Row],[PAGO DIA]],"MMM"))</f>
        <v>ABR</v>
      </c>
    </row>
    <row r="1304" spans="1:20" x14ac:dyDescent="0.2">
      <c r="A1304" s="3">
        <v>44998</v>
      </c>
      <c r="B1304" s="1" t="s">
        <v>1534</v>
      </c>
      <c r="C1304" s="1" t="s">
        <v>2927</v>
      </c>
      <c r="D1304" s="1" t="s">
        <v>1531</v>
      </c>
      <c r="E1304" s="1" t="s">
        <v>85</v>
      </c>
      <c r="F1304" s="3">
        <v>45040</v>
      </c>
      <c r="G1304" s="1" t="s">
        <v>2928</v>
      </c>
      <c r="H1304" s="1">
        <v>1409</v>
      </c>
      <c r="I1304" s="4">
        <v>300</v>
      </c>
      <c r="J1304" s="1" t="s">
        <v>224</v>
      </c>
      <c r="K1304" s="3">
        <v>45040</v>
      </c>
      <c r="L1304" s="1" t="s">
        <v>1338</v>
      </c>
      <c r="M1304" s="1" t="str">
        <f>TEXT(BRF_Boleto_Notas[[#This Row],[DATA ]],"AAAA")</f>
        <v>2023</v>
      </c>
      <c r="N1304" s="1" t="str">
        <f>UPPER(TEXT(BRF_Boleto_Notas[[#This Row],[DATA ]],"MMM"))</f>
        <v>MAR</v>
      </c>
      <c r="O1304" s="1" t="str">
        <f>TEXT(BRF_Boleto_Notas[[#This Row],[DATA VENCIMENTO]],"AAAA")</f>
        <v>2023</v>
      </c>
      <c r="P1304" s="1" t="str">
        <f>UPPER(TEXT(BRF_Boleto_Notas[[#This Row],[DATA VENCIMENTO]],"MMM"))</f>
        <v>ABR</v>
      </c>
      <c r="Q1304" s="1" t="str">
        <f>IFERROR(INDEX(BRF_TIPO_SERV[DESCRIÇAO],MATCH(BRF_Boleto_Notas[[#This Row],[CAT]],BRF_TIPO_SERV[TIPOS DE SERV.],0)),"")</f>
        <v>FRETE EXTRAS</v>
      </c>
      <c r="R1304" s="1">
        <f>IFERROR(INDEX(BRF_MÊS_NOTA[NUN_MÊS],MATCH(BRF_Boleto_Notas[[#This Row],[MÊS_VENC]],BRF_MÊS_NOTA[MÊS],0)),"")</f>
        <v>4</v>
      </c>
      <c r="S1304" s="1" t="str">
        <f>IF(BRF_Boleto_Notas[[#This Row],[PAGO DIA]]="","",TEXT(BRF_Boleto_Notas[[#This Row],[PAGO DIA]],"AAAA"))</f>
        <v>2023</v>
      </c>
      <c r="T1304" s="1" t="str">
        <f>UPPER(TEXT(BRF_Boleto_Notas[[#This Row],[PAGO DIA]],"MMM"))</f>
        <v>ABR</v>
      </c>
    </row>
    <row r="1305" spans="1:20" x14ac:dyDescent="0.2">
      <c r="A1305" s="3">
        <v>44998</v>
      </c>
      <c r="B1305" s="1" t="s">
        <v>1529</v>
      </c>
      <c r="C1305" s="1" t="s">
        <v>2929</v>
      </c>
      <c r="D1305" s="1" t="s">
        <v>1531</v>
      </c>
      <c r="E1305" s="1" t="s">
        <v>114</v>
      </c>
      <c r="F1305" s="3">
        <v>45040</v>
      </c>
      <c r="G1305" s="1" t="s">
        <v>2930</v>
      </c>
      <c r="H1305" s="1">
        <v>1410</v>
      </c>
      <c r="I1305" s="4">
        <v>6271</v>
      </c>
      <c r="J1305" s="1" t="s">
        <v>224</v>
      </c>
      <c r="K1305" s="3">
        <v>45075</v>
      </c>
      <c r="L1305" s="1" t="s">
        <v>1338</v>
      </c>
      <c r="M1305" s="1" t="str">
        <f>TEXT(BRF_Boleto_Notas[[#This Row],[DATA ]],"AAAA")</f>
        <v>2023</v>
      </c>
      <c r="N1305" s="1" t="str">
        <f>UPPER(TEXT(BRF_Boleto_Notas[[#This Row],[DATA ]],"MMM"))</f>
        <v>MAR</v>
      </c>
      <c r="O1305" s="1" t="str">
        <f>TEXT(BRF_Boleto_Notas[[#This Row],[DATA VENCIMENTO]],"AAAA")</f>
        <v>2023</v>
      </c>
      <c r="P1305" s="1" t="str">
        <f>UPPER(TEXT(BRF_Boleto_Notas[[#This Row],[DATA VENCIMENTO]],"MMM"))</f>
        <v>ABR</v>
      </c>
      <c r="Q1305" s="1" t="str">
        <f>IFERROR(INDEX(BRF_TIPO_SERV[DESCRIÇAO],MATCH(BRF_Boleto_Notas[[#This Row],[CAT]],BRF_TIPO_SERV[TIPOS DE SERV.],0)),"")</f>
        <v>VIAGEM</v>
      </c>
      <c r="R1305" s="1">
        <f>IFERROR(INDEX(BRF_MÊS_NOTA[NUN_MÊS],MATCH(BRF_Boleto_Notas[[#This Row],[MÊS_VENC]],BRF_MÊS_NOTA[MÊS],0)),"")</f>
        <v>4</v>
      </c>
      <c r="S1305" s="1" t="str">
        <f>IF(BRF_Boleto_Notas[[#This Row],[PAGO DIA]]="","",TEXT(BRF_Boleto_Notas[[#This Row],[PAGO DIA]],"AAAA"))</f>
        <v>2023</v>
      </c>
      <c r="T1305" s="1" t="str">
        <f>UPPER(TEXT(BRF_Boleto_Notas[[#This Row],[PAGO DIA]],"MMM"))</f>
        <v>MAI</v>
      </c>
    </row>
    <row r="1306" spans="1:20" x14ac:dyDescent="0.2">
      <c r="A1306" s="3">
        <v>44998</v>
      </c>
      <c r="B1306" s="1" t="s">
        <v>1534</v>
      </c>
      <c r="C1306" s="1" t="s">
        <v>2205</v>
      </c>
      <c r="D1306" s="1" t="s">
        <v>1531</v>
      </c>
      <c r="E1306" s="1" t="s">
        <v>85</v>
      </c>
      <c r="F1306" s="3">
        <v>45040</v>
      </c>
      <c r="G1306" s="1" t="s">
        <v>2931</v>
      </c>
      <c r="H1306" s="1">
        <v>1411</v>
      </c>
      <c r="I1306" s="4">
        <v>2200</v>
      </c>
      <c r="J1306" s="1" t="s">
        <v>224</v>
      </c>
      <c r="K1306" s="3">
        <v>45040</v>
      </c>
      <c r="L1306" s="1" t="s">
        <v>1338</v>
      </c>
      <c r="M1306" s="1" t="str">
        <f>TEXT(BRF_Boleto_Notas[[#This Row],[DATA ]],"AAAA")</f>
        <v>2023</v>
      </c>
      <c r="N1306" s="1" t="str">
        <f>UPPER(TEXT(BRF_Boleto_Notas[[#This Row],[DATA ]],"MMM"))</f>
        <v>MAR</v>
      </c>
      <c r="O1306" s="1" t="str">
        <f>TEXT(BRF_Boleto_Notas[[#This Row],[DATA VENCIMENTO]],"AAAA")</f>
        <v>2023</v>
      </c>
      <c r="P1306" s="1" t="str">
        <f>UPPER(TEXT(BRF_Boleto_Notas[[#This Row],[DATA VENCIMENTO]],"MMM"))</f>
        <v>ABR</v>
      </c>
      <c r="Q1306" s="1" t="str">
        <f>IFERROR(INDEX(BRF_TIPO_SERV[DESCRIÇAO],MATCH(BRF_Boleto_Notas[[#This Row],[CAT]],BRF_TIPO_SERV[TIPOS DE SERV.],0)),"")</f>
        <v>FRETE EXTRAS</v>
      </c>
      <c r="R1306" s="1">
        <f>IFERROR(INDEX(BRF_MÊS_NOTA[NUN_MÊS],MATCH(BRF_Boleto_Notas[[#This Row],[MÊS_VENC]],BRF_MÊS_NOTA[MÊS],0)),"")</f>
        <v>4</v>
      </c>
      <c r="S1306" s="1" t="str">
        <f>IF(BRF_Boleto_Notas[[#This Row],[PAGO DIA]]="","",TEXT(BRF_Boleto_Notas[[#This Row],[PAGO DIA]],"AAAA"))</f>
        <v>2023</v>
      </c>
      <c r="T1306" s="1" t="str">
        <f>UPPER(TEXT(BRF_Boleto_Notas[[#This Row],[PAGO DIA]],"MMM"))</f>
        <v>ABR</v>
      </c>
    </row>
    <row r="1307" spans="1:20" x14ac:dyDescent="0.2">
      <c r="A1307" s="3">
        <v>44998</v>
      </c>
      <c r="B1307" s="1" t="s">
        <v>1534</v>
      </c>
      <c r="C1307" s="1" t="s">
        <v>2576</v>
      </c>
      <c r="D1307" s="1" t="s">
        <v>1531</v>
      </c>
      <c r="E1307" s="1" t="s">
        <v>85</v>
      </c>
      <c r="F1307" s="3">
        <v>45040</v>
      </c>
      <c r="G1307" s="1" t="s">
        <v>2932</v>
      </c>
      <c r="H1307" s="1">
        <v>1412</v>
      </c>
      <c r="I1307" s="4">
        <v>1200</v>
      </c>
      <c r="J1307" s="1" t="s">
        <v>224</v>
      </c>
      <c r="K1307" s="3">
        <v>45040</v>
      </c>
      <c r="L1307" s="1" t="s">
        <v>1338</v>
      </c>
      <c r="M1307" s="1" t="str">
        <f>TEXT(BRF_Boleto_Notas[[#This Row],[DATA ]],"AAAA")</f>
        <v>2023</v>
      </c>
      <c r="N1307" s="1" t="str">
        <f>UPPER(TEXT(BRF_Boleto_Notas[[#This Row],[DATA ]],"MMM"))</f>
        <v>MAR</v>
      </c>
      <c r="O1307" s="1" t="str">
        <f>TEXT(BRF_Boleto_Notas[[#This Row],[DATA VENCIMENTO]],"AAAA")</f>
        <v>2023</v>
      </c>
      <c r="P1307" s="1" t="str">
        <f>UPPER(TEXT(BRF_Boleto_Notas[[#This Row],[DATA VENCIMENTO]],"MMM"))</f>
        <v>ABR</v>
      </c>
      <c r="Q1307" s="1" t="str">
        <f>IFERROR(INDEX(BRF_TIPO_SERV[DESCRIÇAO],MATCH(BRF_Boleto_Notas[[#This Row],[CAT]],BRF_TIPO_SERV[TIPOS DE SERV.],0)),"")</f>
        <v>FRETE EXTRAS</v>
      </c>
      <c r="R1307" s="1">
        <f>IFERROR(INDEX(BRF_MÊS_NOTA[NUN_MÊS],MATCH(BRF_Boleto_Notas[[#This Row],[MÊS_VENC]],BRF_MÊS_NOTA[MÊS],0)),"")</f>
        <v>4</v>
      </c>
      <c r="S1307" s="1" t="str">
        <f>IF(BRF_Boleto_Notas[[#This Row],[PAGO DIA]]="","",TEXT(BRF_Boleto_Notas[[#This Row],[PAGO DIA]],"AAAA"))</f>
        <v>2023</v>
      </c>
      <c r="T1307" s="1" t="str">
        <f>UPPER(TEXT(BRF_Boleto_Notas[[#This Row],[PAGO DIA]],"MMM"))</f>
        <v>ABR</v>
      </c>
    </row>
    <row r="1308" spans="1:20" x14ac:dyDescent="0.2">
      <c r="A1308" s="3">
        <v>44998</v>
      </c>
      <c r="B1308" s="1" t="s">
        <v>1529</v>
      </c>
      <c r="C1308" s="1" t="s">
        <v>2919</v>
      </c>
      <c r="D1308" s="1" t="s">
        <v>1531</v>
      </c>
      <c r="E1308" s="1" t="s">
        <v>539</v>
      </c>
      <c r="F1308" s="3">
        <v>45040</v>
      </c>
      <c r="G1308" s="1" t="s">
        <v>2933</v>
      </c>
      <c r="H1308" s="1">
        <v>1413</v>
      </c>
      <c r="I1308" s="4">
        <v>1500</v>
      </c>
      <c r="J1308" s="1" t="s">
        <v>224</v>
      </c>
      <c r="K1308" s="3">
        <v>45040</v>
      </c>
      <c r="L1308" s="1" t="s">
        <v>1338</v>
      </c>
      <c r="M1308" s="1" t="str">
        <f>TEXT(BRF_Boleto_Notas[[#This Row],[DATA ]],"AAAA")</f>
        <v>2023</v>
      </c>
      <c r="N1308" s="1" t="str">
        <f>UPPER(TEXT(BRF_Boleto_Notas[[#This Row],[DATA ]],"MMM"))</f>
        <v>MAR</v>
      </c>
      <c r="O1308" s="1" t="str">
        <f>TEXT(BRF_Boleto_Notas[[#This Row],[DATA VENCIMENTO]],"AAAA")</f>
        <v>2023</v>
      </c>
      <c r="P1308" s="1" t="str">
        <f>UPPER(TEXT(BRF_Boleto_Notas[[#This Row],[DATA VENCIMENTO]],"MMM"))</f>
        <v>ABR</v>
      </c>
      <c r="Q1308" s="1" t="str">
        <f>IFERROR(INDEX(BRF_TIPO_SERV[DESCRIÇAO],MATCH(BRF_Boleto_Notas[[#This Row],[CAT]],BRF_TIPO_SERV[TIPOS DE SERV.],0)),"")</f>
        <v>VIAGEM</v>
      </c>
      <c r="R1308" s="1">
        <f>IFERROR(INDEX(BRF_MÊS_NOTA[NUN_MÊS],MATCH(BRF_Boleto_Notas[[#This Row],[MÊS_VENC]],BRF_MÊS_NOTA[MÊS],0)),"")</f>
        <v>4</v>
      </c>
      <c r="S1308" s="1" t="str">
        <f>IF(BRF_Boleto_Notas[[#This Row],[PAGO DIA]]="","",TEXT(BRF_Boleto_Notas[[#This Row],[PAGO DIA]],"AAAA"))</f>
        <v>2023</v>
      </c>
      <c r="T1308" s="1" t="str">
        <f>UPPER(TEXT(BRF_Boleto_Notas[[#This Row],[PAGO DIA]],"MMM"))</f>
        <v>ABR</v>
      </c>
    </row>
    <row r="1309" spans="1:20" x14ac:dyDescent="0.2">
      <c r="A1309" s="3">
        <v>44999</v>
      </c>
      <c r="B1309" s="1" t="s">
        <v>1529</v>
      </c>
      <c r="C1309" s="1" t="s">
        <v>2934</v>
      </c>
      <c r="D1309" s="1" t="s">
        <v>1531</v>
      </c>
      <c r="E1309" s="1" t="s">
        <v>94</v>
      </c>
      <c r="F1309" s="3">
        <v>45040</v>
      </c>
      <c r="G1309" s="1" t="s">
        <v>2935</v>
      </c>
      <c r="H1309" s="1">
        <v>1414</v>
      </c>
      <c r="I1309" s="4">
        <v>3500</v>
      </c>
      <c r="J1309" s="1" t="s">
        <v>224</v>
      </c>
      <c r="K1309" s="3">
        <v>45040</v>
      </c>
      <c r="L1309" s="1" t="s">
        <v>1338</v>
      </c>
      <c r="M1309" s="1" t="str">
        <f>TEXT(BRF_Boleto_Notas[[#This Row],[DATA ]],"AAAA")</f>
        <v>2023</v>
      </c>
      <c r="N1309" s="1" t="str">
        <f>UPPER(TEXT(BRF_Boleto_Notas[[#This Row],[DATA ]],"MMM"))</f>
        <v>MAR</v>
      </c>
      <c r="O1309" s="1" t="str">
        <f>TEXT(BRF_Boleto_Notas[[#This Row],[DATA VENCIMENTO]],"AAAA")</f>
        <v>2023</v>
      </c>
      <c r="P1309" s="1" t="str">
        <f>UPPER(TEXT(BRF_Boleto_Notas[[#This Row],[DATA VENCIMENTO]],"MMM"))</f>
        <v>ABR</v>
      </c>
      <c r="Q1309" s="1" t="str">
        <f>IFERROR(INDEX(BRF_TIPO_SERV[DESCRIÇAO],MATCH(BRF_Boleto_Notas[[#This Row],[CAT]],BRF_TIPO_SERV[TIPOS DE SERV.],0)),"")</f>
        <v>VIAGEM</v>
      </c>
      <c r="R1309" s="1">
        <f>IFERROR(INDEX(BRF_MÊS_NOTA[NUN_MÊS],MATCH(BRF_Boleto_Notas[[#This Row],[MÊS_VENC]],BRF_MÊS_NOTA[MÊS],0)),"")</f>
        <v>4</v>
      </c>
      <c r="S1309" s="1" t="str">
        <f>IF(BRF_Boleto_Notas[[#This Row],[PAGO DIA]]="","",TEXT(BRF_Boleto_Notas[[#This Row],[PAGO DIA]],"AAAA"))</f>
        <v>2023</v>
      </c>
      <c r="T1309" s="1" t="str">
        <f>UPPER(TEXT(BRF_Boleto_Notas[[#This Row],[PAGO DIA]],"MMM"))</f>
        <v>ABR</v>
      </c>
    </row>
    <row r="1310" spans="1:20" x14ac:dyDescent="0.2">
      <c r="A1310" s="3">
        <v>44999</v>
      </c>
      <c r="B1310" s="1" t="s">
        <v>1534</v>
      </c>
      <c r="C1310" s="1" t="s">
        <v>2826</v>
      </c>
      <c r="D1310" s="1" t="s">
        <v>1531</v>
      </c>
      <c r="E1310" s="1" t="s">
        <v>94</v>
      </c>
      <c r="F1310" s="3">
        <v>45040</v>
      </c>
      <c r="G1310" s="1" t="s">
        <v>2936</v>
      </c>
      <c r="H1310" s="1">
        <v>1415</v>
      </c>
      <c r="I1310" s="4">
        <v>1100</v>
      </c>
      <c r="J1310" s="1" t="s">
        <v>224</v>
      </c>
      <c r="K1310" s="3">
        <v>45040</v>
      </c>
      <c r="L1310" s="1" t="s">
        <v>1338</v>
      </c>
      <c r="M1310" s="1" t="str">
        <f>TEXT(BRF_Boleto_Notas[[#This Row],[DATA ]],"AAAA")</f>
        <v>2023</v>
      </c>
      <c r="N1310" s="1" t="str">
        <f>UPPER(TEXT(BRF_Boleto_Notas[[#This Row],[DATA ]],"MMM"))</f>
        <v>MAR</v>
      </c>
      <c r="O1310" s="1" t="str">
        <f>TEXT(BRF_Boleto_Notas[[#This Row],[DATA VENCIMENTO]],"AAAA")</f>
        <v>2023</v>
      </c>
      <c r="P1310" s="1" t="str">
        <f>UPPER(TEXT(BRF_Boleto_Notas[[#This Row],[DATA VENCIMENTO]],"MMM"))</f>
        <v>ABR</v>
      </c>
      <c r="Q1310" s="1" t="str">
        <f>IFERROR(INDEX(BRF_TIPO_SERV[DESCRIÇAO],MATCH(BRF_Boleto_Notas[[#This Row],[CAT]],BRF_TIPO_SERV[TIPOS DE SERV.],0)),"")</f>
        <v>FRETE EXTRAS</v>
      </c>
      <c r="R1310" s="1">
        <f>IFERROR(INDEX(BRF_MÊS_NOTA[NUN_MÊS],MATCH(BRF_Boleto_Notas[[#This Row],[MÊS_VENC]],BRF_MÊS_NOTA[MÊS],0)),"")</f>
        <v>4</v>
      </c>
      <c r="S1310" s="1" t="str">
        <f>IF(BRF_Boleto_Notas[[#This Row],[PAGO DIA]]="","",TEXT(BRF_Boleto_Notas[[#This Row],[PAGO DIA]],"AAAA"))</f>
        <v>2023</v>
      </c>
      <c r="T1310" s="1" t="str">
        <f>UPPER(TEXT(BRF_Boleto_Notas[[#This Row],[PAGO DIA]],"MMM"))</f>
        <v>ABR</v>
      </c>
    </row>
    <row r="1311" spans="1:20" x14ac:dyDescent="0.2">
      <c r="A1311" s="3">
        <v>44999</v>
      </c>
      <c r="B1311" s="1" t="s">
        <v>2401</v>
      </c>
      <c r="C1311" s="1" t="s">
        <v>2873</v>
      </c>
      <c r="D1311" s="1" t="s">
        <v>1531</v>
      </c>
      <c r="E1311" s="1" t="s">
        <v>85</v>
      </c>
      <c r="F1311" s="3">
        <v>45040</v>
      </c>
      <c r="G1311" s="1" t="s">
        <v>2937</v>
      </c>
      <c r="H1311" s="1">
        <v>1416</v>
      </c>
      <c r="I1311" s="4">
        <v>700</v>
      </c>
      <c r="J1311" s="1" t="s">
        <v>224</v>
      </c>
      <c r="K1311" s="3">
        <v>45040</v>
      </c>
      <c r="L1311" s="1" t="s">
        <v>1338</v>
      </c>
      <c r="M1311" s="1" t="str">
        <f>TEXT(BRF_Boleto_Notas[[#This Row],[DATA ]],"AAAA")</f>
        <v>2023</v>
      </c>
      <c r="N1311" s="1" t="str">
        <f>UPPER(TEXT(BRF_Boleto_Notas[[#This Row],[DATA ]],"MMM"))</f>
        <v>MAR</v>
      </c>
      <c r="O1311" s="1" t="str">
        <f>TEXT(BRF_Boleto_Notas[[#This Row],[DATA VENCIMENTO]],"AAAA")</f>
        <v>2023</v>
      </c>
      <c r="P1311" s="1" t="str">
        <f>UPPER(TEXT(BRF_Boleto_Notas[[#This Row],[DATA VENCIMENTO]],"MMM"))</f>
        <v>ABR</v>
      </c>
      <c r="Q1311" s="1" t="str">
        <f>IFERROR(INDEX(BRF_TIPO_SERV[DESCRIÇAO],MATCH(BRF_Boleto_Notas[[#This Row],[CAT]],BRF_TIPO_SERV[TIPOS DE SERV.],0)),"")</f>
        <v>ARMAZENAMENTO</v>
      </c>
      <c r="R1311" s="1">
        <f>IFERROR(INDEX(BRF_MÊS_NOTA[NUN_MÊS],MATCH(BRF_Boleto_Notas[[#This Row],[MÊS_VENC]],BRF_MÊS_NOTA[MÊS],0)),"")</f>
        <v>4</v>
      </c>
      <c r="S1311" s="1" t="str">
        <f>IF(BRF_Boleto_Notas[[#This Row],[PAGO DIA]]="","",TEXT(BRF_Boleto_Notas[[#This Row],[PAGO DIA]],"AAAA"))</f>
        <v>2023</v>
      </c>
      <c r="T1311" s="1" t="str">
        <f>UPPER(TEXT(BRF_Boleto_Notas[[#This Row],[PAGO DIA]],"MMM"))</f>
        <v>ABR</v>
      </c>
    </row>
    <row r="1312" spans="1:20" x14ac:dyDescent="0.2">
      <c r="A1312" s="3">
        <v>45000</v>
      </c>
      <c r="B1312" s="1" t="s">
        <v>1534</v>
      </c>
      <c r="C1312" s="1" t="s">
        <v>2938</v>
      </c>
      <c r="D1312" s="1" t="s">
        <v>1531</v>
      </c>
      <c r="E1312" s="1" t="s">
        <v>85</v>
      </c>
      <c r="F1312" s="3">
        <v>45040</v>
      </c>
      <c r="G1312" s="1" t="s">
        <v>2939</v>
      </c>
      <c r="H1312" s="1">
        <v>1418</v>
      </c>
      <c r="I1312" s="4">
        <v>800</v>
      </c>
      <c r="J1312" s="1" t="s">
        <v>224</v>
      </c>
      <c r="K1312" s="3">
        <v>45040</v>
      </c>
      <c r="L1312" s="1" t="s">
        <v>1338</v>
      </c>
      <c r="M1312" s="1" t="str">
        <f>TEXT(BRF_Boleto_Notas[[#This Row],[DATA ]],"AAAA")</f>
        <v>2023</v>
      </c>
      <c r="N1312" s="1" t="str">
        <f>UPPER(TEXT(BRF_Boleto_Notas[[#This Row],[DATA ]],"MMM"))</f>
        <v>MAR</v>
      </c>
      <c r="O1312" s="1" t="str">
        <f>TEXT(BRF_Boleto_Notas[[#This Row],[DATA VENCIMENTO]],"AAAA")</f>
        <v>2023</v>
      </c>
      <c r="P1312" s="1" t="str">
        <f>UPPER(TEXT(BRF_Boleto_Notas[[#This Row],[DATA VENCIMENTO]],"MMM"))</f>
        <v>ABR</v>
      </c>
      <c r="Q1312" s="1" t="str">
        <f>IFERROR(INDEX(BRF_TIPO_SERV[DESCRIÇAO],MATCH(BRF_Boleto_Notas[[#This Row],[CAT]],BRF_TIPO_SERV[TIPOS DE SERV.],0)),"")</f>
        <v>FRETE EXTRAS</v>
      </c>
      <c r="R1312" s="1">
        <f>IFERROR(INDEX(BRF_MÊS_NOTA[NUN_MÊS],MATCH(BRF_Boleto_Notas[[#This Row],[MÊS_VENC]],BRF_MÊS_NOTA[MÊS],0)),"")</f>
        <v>4</v>
      </c>
      <c r="S1312" s="1" t="str">
        <f>IF(BRF_Boleto_Notas[[#This Row],[PAGO DIA]]="","",TEXT(BRF_Boleto_Notas[[#This Row],[PAGO DIA]],"AAAA"))</f>
        <v>2023</v>
      </c>
      <c r="T1312" s="1" t="str">
        <f>UPPER(TEXT(BRF_Boleto_Notas[[#This Row],[PAGO DIA]],"MMM"))</f>
        <v>ABR</v>
      </c>
    </row>
    <row r="1313" spans="1:20" x14ac:dyDescent="0.2">
      <c r="A1313" s="3">
        <v>45040</v>
      </c>
      <c r="B1313" s="1" t="s">
        <v>2857</v>
      </c>
      <c r="C1313" s="1" t="s">
        <v>3347</v>
      </c>
      <c r="D1313" s="1" t="s">
        <v>2833</v>
      </c>
      <c r="E1313" s="1" t="s">
        <v>2834</v>
      </c>
      <c r="F1313" s="3">
        <v>45040</v>
      </c>
      <c r="G1313" s="1" t="s">
        <v>1585</v>
      </c>
      <c r="I1313" s="4">
        <v>4329.3100000000004</v>
      </c>
      <c r="J1313" s="1" t="s">
        <v>224</v>
      </c>
      <c r="K1313" s="3">
        <v>45040</v>
      </c>
      <c r="L1313" s="1" t="s">
        <v>1338</v>
      </c>
      <c r="M1313" s="1" t="str">
        <f>TEXT(BRF_Boleto_Notas[[#This Row],[DATA ]],"AAAA")</f>
        <v>2023</v>
      </c>
      <c r="N1313" s="1" t="str">
        <f>UPPER(TEXT(BRF_Boleto_Notas[[#This Row],[DATA ]],"MMM"))</f>
        <v>ABR</v>
      </c>
      <c r="O1313" s="1" t="str">
        <f>TEXT(BRF_Boleto_Notas[[#This Row],[DATA VENCIMENTO]],"AAAA")</f>
        <v>2023</v>
      </c>
      <c r="P1313" s="1" t="str">
        <f>UPPER(TEXT(BRF_Boleto_Notas[[#This Row],[DATA VENCIMENTO]],"MMM"))</f>
        <v>ABR</v>
      </c>
      <c r="Q1313" s="1" t="str">
        <f>IFERROR(INDEX(BRF_TIPO_SERV[DESCRIÇAO],MATCH(BRF_Boleto_Notas[[#This Row],[CAT]],BRF_TIPO_SERV[TIPOS DE SERV.],0)),"")</f>
        <v>VIAGEM</v>
      </c>
      <c r="R1313" s="1">
        <f>IFERROR(INDEX(BRF_MÊS_NOTA[NUN_MÊS],MATCH(BRF_Boleto_Notas[[#This Row],[MÊS_VENC]],BRF_MÊS_NOTA[MÊS],0)),"")</f>
        <v>4</v>
      </c>
      <c r="S1313" s="1" t="str">
        <f>IF(BRF_Boleto_Notas[[#This Row],[PAGO DIA]]="","",TEXT(BRF_Boleto_Notas[[#This Row],[PAGO DIA]],"AAAA"))</f>
        <v>2023</v>
      </c>
      <c r="T1313" s="1" t="str">
        <f>UPPER(TEXT(BRF_Boleto_Notas[[#This Row],[PAGO DIA]],"MMM"))</f>
        <v>ABR</v>
      </c>
    </row>
    <row r="1314" spans="1:20" x14ac:dyDescent="0.2">
      <c r="A1314" s="3">
        <v>44975</v>
      </c>
      <c r="B1314" s="1" t="s">
        <v>1534</v>
      </c>
      <c r="C1314" s="1" t="s">
        <v>2929</v>
      </c>
      <c r="D1314" s="1" t="s">
        <v>1531</v>
      </c>
      <c r="E1314" s="1" t="s">
        <v>114</v>
      </c>
      <c r="F1314" s="3">
        <v>45041</v>
      </c>
      <c r="G1314" s="1" t="s">
        <v>2940</v>
      </c>
      <c r="H1314" s="1">
        <v>1356</v>
      </c>
      <c r="I1314" s="4">
        <v>6271</v>
      </c>
      <c r="J1314" s="1" t="s">
        <v>224</v>
      </c>
      <c r="K1314" s="3">
        <v>45019</v>
      </c>
      <c r="L1314" s="1" t="s">
        <v>1338</v>
      </c>
      <c r="M1314" s="1" t="str">
        <f>TEXT(BRF_Boleto_Notas[[#This Row],[DATA ]],"AAAA")</f>
        <v>2023</v>
      </c>
      <c r="N1314" s="1" t="str">
        <f>UPPER(TEXT(BRF_Boleto_Notas[[#This Row],[DATA ]],"MMM"))</f>
        <v>FEV</v>
      </c>
      <c r="O1314" s="1" t="str">
        <f>TEXT(BRF_Boleto_Notas[[#This Row],[DATA VENCIMENTO]],"AAAA")</f>
        <v>2023</v>
      </c>
      <c r="P1314" s="1" t="str">
        <f>UPPER(TEXT(BRF_Boleto_Notas[[#This Row],[DATA VENCIMENTO]],"MMM"))</f>
        <v>ABR</v>
      </c>
      <c r="Q1314" s="1" t="str">
        <f>IFERROR(INDEX(BRF_TIPO_SERV[DESCRIÇAO],MATCH(BRF_Boleto_Notas[[#This Row],[CAT]],BRF_TIPO_SERV[TIPOS DE SERV.],0)),"")</f>
        <v>FRETE EXTRAS</v>
      </c>
      <c r="R1314" s="1">
        <f>IFERROR(INDEX(BRF_MÊS_NOTA[NUN_MÊS],MATCH(BRF_Boleto_Notas[[#This Row],[MÊS_VENC]],BRF_MÊS_NOTA[MÊS],0)),"")</f>
        <v>4</v>
      </c>
      <c r="S1314" s="1" t="str">
        <f>IF(BRF_Boleto_Notas[[#This Row],[PAGO DIA]]="","",TEXT(BRF_Boleto_Notas[[#This Row],[PAGO DIA]],"AAAA"))</f>
        <v>2023</v>
      </c>
      <c r="T1314" s="1" t="str">
        <f>UPPER(TEXT(BRF_Boleto_Notas[[#This Row],[PAGO DIA]],"MMM"))</f>
        <v>ABR</v>
      </c>
    </row>
    <row r="1315" spans="1:20" x14ac:dyDescent="0.2">
      <c r="A1315" s="3">
        <v>45001</v>
      </c>
      <c r="B1315" s="1" t="s">
        <v>1529</v>
      </c>
      <c r="C1315" s="1" t="s">
        <v>2941</v>
      </c>
      <c r="D1315" s="1" t="s">
        <v>1531</v>
      </c>
      <c r="E1315" s="1" t="s">
        <v>149</v>
      </c>
      <c r="F1315" s="3">
        <v>45041</v>
      </c>
      <c r="G1315" s="1" t="s">
        <v>2942</v>
      </c>
      <c r="H1315" s="1">
        <v>1420</v>
      </c>
      <c r="I1315" s="4">
        <v>5800</v>
      </c>
      <c r="J1315" s="1" t="s">
        <v>224</v>
      </c>
      <c r="K1315" s="3">
        <v>45041</v>
      </c>
      <c r="L1315" s="1" t="s">
        <v>1338</v>
      </c>
      <c r="M1315" s="1" t="str">
        <f>TEXT(BRF_Boleto_Notas[[#This Row],[DATA ]],"AAAA")</f>
        <v>2023</v>
      </c>
      <c r="N1315" s="1" t="str">
        <f>UPPER(TEXT(BRF_Boleto_Notas[[#This Row],[DATA ]],"MMM"))</f>
        <v>MAR</v>
      </c>
      <c r="O1315" s="1" t="str">
        <f>TEXT(BRF_Boleto_Notas[[#This Row],[DATA VENCIMENTO]],"AAAA")</f>
        <v>2023</v>
      </c>
      <c r="P1315" s="1" t="str">
        <f>UPPER(TEXT(BRF_Boleto_Notas[[#This Row],[DATA VENCIMENTO]],"MMM"))</f>
        <v>ABR</v>
      </c>
      <c r="Q1315" s="1" t="str">
        <f>IFERROR(INDEX(BRF_TIPO_SERV[DESCRIÇAO],MATCH(BRF_Boleto_Notas[[#This Row],[CAT]],BRF_TIPO_SERV[TIPOS DE SERV.],0)),"")</f>
        <v>VIAGEM</v>
      </c>
      <c r="R1315" s="1">
        <f>IFERROR(INDEX(BRF_MÊS_NOTA[NUN_MÊS],MATCH(BRF_Boleto_Notas[[#This Row],[MÊS_VENC]],BRF_MÊS_NOTA[MÊS],0)),"")</f>
        <v>4</v>
      </c>
      <c r="S1315" s="1" t="str">
        <f>IF(BRF_Boleto_Notas[[#This Row],[PAGO DIA]]="","",TEXT(BRF_Boleto_Notas[[#This Row],[PAGO DIA]],"AAAA"))</f>
        <v>2023</v>
      </c>
      <c r="T1315" s="1" t="str">
        <f>UPPER(TEXT(BRF_Boleto_Notas[[#This Row],[PAGO DIA]],"MMM"))</f>
        <v>ABR</v>
      </c>
    </row>
    <row r="1316" spans="1:20" x14ac:dyDescent="0.2">
      <c r="A1316" s="3">
        <v>45001</v>
      </c>
      <c r="B1316" s="1" t="s">
        <v>1534</v>
      </c>
      <c r="C1316" s="1" t="s">
        <v>2943</v>
      </c>
      <c r="D1316" s="1" t="s">
        <v>1531</v>
      </c>
      <c r="E1316" s="1" t="s">
        <v>85</v>
      </c>
      <c r="F1316" s="3">
        <v>45041</v>
      </c>
      <c r="G1316" s="1" t="s">
        <v>2944</v>
      </c>
      <c r="H1316" s="1">
        <v>1421</v>
      </c>
      <c r="I1316" s="4">
        <v>800</v>
      </c>
      <c r="J1316" s="1" t="s">
        <v>224</v>
      </c>
      <c r="K1316" s="3">
        <v>45058</v>
      </c>
      <c r="L1316" s="1" t="s">
        <v>1338</v>
      </c>
      <c r="M1316" s="1" t="str">
        <f>TEXT(BRF_Boleto_Notas[[#This Row],[DATA ]],"AAAA")</f>
        <v>2023</v>
      </c>
      <c r="N1316" s="1" t="str">
        <f>UPPER(TEXT(BRF_Boleto_Notas[[#This Row],[DATA ]],"MMM"))</f>
        <v>MAR</v>
      </c>
      <c r="O1316" s="1" t="str">
        <f>TEXT(BRF_Boleto_Notas[[#This Row],[DATA VENCIMENTO]],"AAAA")</f>
        <v>2023</v>
      </c>
      <c r="P1316" s="1" t="str">
        <f>UPPER(TEXT(BRF_Boleto_Notas[[#This Row],[DATA VENCIMENTO]],"MMM"))</f>
        <v>ABR</v>
      </c>
      <c r="Q1316" s="1" t="str">
        <f>IFERROR(INDEX(BRF_TIPO_SERV[DESCRIÇAO],MATCH(BRF_Boleto_Notas[[#This Row],[CAT]],BRF_TIPO_SERV[TIPOS DE SERV.],0)),"")</f>
        <v>FRETE EXTRAS</v>
      </c>
      <c r="R1316" s="1">
        <f>IFERROR(INDEX(BRF_MÊS_NOTA[NUN_MÊS],MATCH(BRF_Boleto_Notas[[#This Row],[MÊS_VENC]],BRF_MÊS_NOTA[MÊS],0)),"")</f>
        <v>4</v>
      </c>
      <c r="S1316" s="1" t="str">
        <f>IF(BRF_Boleto_Notas[[#This Row],[PAGO DIA]]="","",TEXT(BRF_Boleto_Notas[[#This Row],[PAGO DIA]],"AAAA"))</f>
        <v>2023</v>
      </c>
      <c r="T1316" s="1" t="str">
        <f>UPPER(TEXT(BRF_Boleto_Notas[[#This Row],[PAGO DIA]],"MMM"))</f>
        <v>MAI</v>
      </c>
    </row>
    <row r="1317" spans="1:20" x14ac:dyDescent="0.2">
      <c r="A1317" s="3">
        <v>45001</v>
      </c>
      <c r="B1317" s="1" t="s">
        <v>1534</v>
      </c>
      <c r="C1317" s="1" t="s">
        <v>2943</v>
      </c>
      <c r="D1317" s="1" t="s">
        <v>1531</v>
      </c>
      <c r="E1317" s="1" t="s">
        <v>85</v>
      </c>
      <c r="F1317" s="3">
        <v>45041</v>
      </c>
      <c r="G1317" s="1" t="s">
        <v>2945</v>
      </c>
      <c r="H1317" s="1">
        <v>1424</v>
      </c>
      <c r="I1317" s="4">
        <v>800</v>
      </c>
      <c r="J1317" s="1" t="s">
        <v>224</v>
      </c>
      <c r="K1317" s="3">
        <v>45041</v>
      </c>
      <c r="L1317" s="1" t="s">
        <v>1338</v>
      </c>
      <c r="M1317" s="1" t="str">
        <f>TEXT(BRF_Boleto_Notas[[#This Row],[DATA ]],"AAAA")</f>
        <v>2023</v>
      </c>
      <c r="N1317" s="1" t="str">
        <f>UPPER(TEXT(BRF_Boleto_Notas[[#This Row],[DATA ]],"MMM"))</f>
        <v>MAR</v>
      </c>
      <c r="O1317" s="1" t="str">
        <f>TEXT(BRF_Boleto_Notas[[#This Row],[DATA VENCIMENTO]],"AAAA")</f>
        <v>2023</v>
      </c>
      <c r="P1317" s="1" t="str">
        <f>UPPER(TEXT(BRF_Boleto_Notas[[#This Row],[DATA VENCIMENTO]],"MMM"))</f>
        <v>ABR</v>
      </c>
      <c r="Q1317" s="1" t="str">
        <f>IFERROR(INDEX(BRF_TIPO_SERV[DESCRIÇAO],MATCH(BRF_Boleto_Notas[[#This Row],[CAT]],BRF_TIPO_SERV[TIPOS DE SERV.],0)),"")</f>
        <v>FRETE EXTRAS</v>
      </c>
      <c r="R1317" s="1">
        <f>IFERROR(INDEX(BRF_MÊS_NOTA[NUN_MÊS],MATCH(BRF_Boleto_Notas[[#This Row],[MÊS_VENC]],BRF_MÊS_NOTA[MÊS],0)),"")</f>
        <v>4</v>
      </c>
      <c r="S1317" s="1" t="str">
        <f>IF(BRF_Boleto_Notas[[#This Row],[PAGO DIA]]="","",TEXT(BRF_Boleto_Notas[[#This Row],[PAGO DIA]],"AAAA"))</f>
        <v>2023</v>
      </c>
      <c r="T1317" s="1" t="str">
        <f>UPPER(TEXT(BRF_Boleto_Notas[[#This Row],[PAGO DIA]],"MMM"))</f>
        <v>ABR</v>
      </c>
    </row>
    <row r="1318" spans="1:20" x14ac:dyDescent="0.2">
      <c r="A1318" s="3">
        <v>45036</v>
      </c>
      <c r="B1318" s="1" t="s">
        <v>2922</v>
      </c>
      <c r="C1318" s="1" t="s">
        <v>2946</v>
      </c>
      <c r="D1318" s="1" t="s">
        <v>2924</v>
      </c>
      <c r="E1318" s="1" t="s">
        <v>184</v>
      </c>
      <c r="F1318" s="3">
        <v>45041</v>
      </c>
      <c r="G1318" s="1" t="s">
        <v>1585</v>
      </c>
      <c r="H1318" s="1">
        <v>1493</v>
      </c>
      <c r="I1318" s="4">
        <v>700</v>
      </c>
      <c r="J1318" s="1" t="s">
        <v>224</v>
      </c>
      <c r="K1318" s="3">
        <v>45042</v>
      </c>
      <c r="L1318" s="1" t="s">
        <v>1338</v>
      </c>
      <c r="M1318" s="1" t="str">
        <f>TEXT(BRF_Boleto_Notas[[#This Row],[DATA ]],"AAAA")</f>
        <v>2023</v>
      </c>
      <c r="N1318" s="1" t="str">
        <f>UPPER(TEXT(BRF_Boleto_Notas[[#This Row],[DATA ]],"MMM"))</f>
        <v>ABR</v>
      </c>
      <c r="O1318" s="1" t="str">
        <f>TEXT(BRF_Boleto_Notas[[#This Row],[DATA VENCIMENTO]],"AAAA")</f>
        <v>2023</v>
      </c>
      <c r="P1318" s="1" t="str">
        <f>UPPER(TEXT(BRF_Boleto_Notas[[#This Row],[DATA VENCIMENTO]],"MMM"))</f>
        <v>ABR</v>
      </c>
      <c r="Q1318" s="1" t="str">
        <f>IFERROR(INDEX(BRF_TIPO_SERV[DESCRIÇAO],MATCH(BRF_Boleto_Notas[[#This Row],[CAT]],BRF_TIPO_SERV[TIPOS DE SERV.],0)),"")</f>
        <v>VIAGEM</v>
      </c>
      <c r="R1318" s="1">
        <f>IFERROR(INDEX(BRF_MÊS_NOTA[NUN_MÊS],MATCH(BRF_Boleto_Notas[[#This Row],[MÊS_VENC]],BRF_MÊS_NOTA[MÊS],0)),"")</f>
        <v>4</v>
      </c>
      <c r="S1318" s="1" t="str">
        <f>IF(BRF_Boleto_Notas[[#This Row],[PAGO DIA]]="","",TEXT(BRF_Boleto_Notas[[#This Row],[PAGO DIA]],"AAAA"))</f>
        <v>2023</v>
      </c>
      <c r="T1318" s="1" t="str">
        <f>UPPER(TEXT(BRF_Boleto_Notas[[#This Row],[PAGO DIA]],"MMM"))</f>
        <v>ABR</v>
      </c>
    </row>
    <row r="1319" spans="1:20" x14ac:dyDescent="0.2">
      <c r="A1319" s="3">
        <v>45002</v>
      </c>
      <c r="B1319" s="1" t="s">
        <v>2401</v>
      </c>
      <c r="C1319" s="1" t="s">
        <v>2947</v>
      </c>
      <c r="D1319" s="1" t="s">
        <v>1531</v>
      </c>
      <c r="E1319" s="1" t="s">
        <v>85</v>
      </c>
      <c r="F1319" s="3">
        <v>45042</v>
      </c>
      <c r="G1319" s="1" t="s">
        <v>2948</v>
      </c>
      <c r="H1319" s="1">
        <v>1425</v>
      </c>
      <c r="I1319" s="4">
        <v>3942</v>
      </c>
      <c r="J1319" s="1" t="s">
        <v>224</v>
      </c>
      <c r="K1319" s="3">
        <v>45057</v>
      </c>
      <c r="L1319" s="1" t="s">
        <v>1338</v>
      </c>
      <c r="M1319" s="1" t="str">
        <f>TEXT(BRF_Boleto_Notas[[#This Row],[DATA ]],"AAAA")</f>
        <v>2023</v>
      </c>
      <c r="N1319" s="1" t="str">
        <f>UPPER(TEXT(BRF_Boleto_Notas[[#This Row],[DATA ]],"MMM"))</f>
        <v>MAR</v>
      </c>
      <c r="O1319" s="1" t="str">
        <f>TEXT(BRF_Boleto_Notas[[#This Row],[DATA VENCIMENTO]],"AAAA")</f>
        <v>2023</v>
      </c>
      <c r="P1319" s="1" t="str">
        <f>UPPER(TEXT(BRF_Boleto_Notas[[#This Row],[DATA VENCIMENTO]],"MMM"))</f>
        <v>ABR</v>
      </c>
      <c r="Q1319" s="1" t="str">
        <f>IFERROR(INDEX(BRF_TIPO_SERV[DESCRIÇAO],MATCH(BRF_Boleto_Notas[[#This Row],[CAT]],BRF_TIPO_SERV[TIPOS DE SERV.],0)),"")</f>
        <v>ARMAZENAMENTO</v>
      </c>
      <c r="R1319" s="1">
        <f>IFERROR(INDEX(BRF_MÊS_NOTA[NUN_MÊS],MATCH(BRF_Boleto_Notas[[#This Row],[MÊS_VENC]],BRF_MÊS_NOTA[MÊS],0)),"")</f>
        <v>4</v>
      </c>
      <c r="S1319" s="1" t="str">
        <f>IF(BRF_Boleto_Notas[[#This Row],[PAGO DIA]]="","",TEXT(BRF_Boleto_Notas[[#This Row],[PAGO DIA]],"AAAA"))</f>
        <v>2023</v>
      </c>
      <c r="T1319" s="1" t="str">
        <f>UPPER(TEXT(BRF_Boleto_Notas[[#This Row],[PAGO DIA]],"MMM"))</f>
        <v>MAI</v>
      </c>
    </row>
    <row r="1320" spans="1:20" x14ac:dyDescent="0.2">
      <c r="A1320" s="3">
        <v>45002</v>
      </c>
      <c r="B1320" s="1" t="s">
        <v>2401</v>
      </c>
      <c r="C1320" s="1" t="s">
        <v>2949</v>
      </c>
      <c r="D1320" s="1" t="s">
        <v>1531</v>
      </c>
      <c r="E1320" s="1" t="s">
        <v>85</v>
      </c>
      <c r="F1320" s="3">
        <v>45042</v>
      </c>
      <c r="G1320" s="1" t="s">
        <v>2950</v>
      </c>
      <c r="H1320" s="1">
        <v>1426</v>
      </c>
      <c r="I1320" s="4">
        <v>584</v>
      </c>
      <c r="J1320" s="1" t="s">
        <v>224</v>
      </c>
      <c r="K1320" s="3">
        <v>45057</v>
      </c>
      <c r="L1320" s="1" t="s">
        <v>1338</v>
      </c>
      <c r="M1320" s="1" t="str">
        <f>TEXT(BRF_Boleto_Notas[[#This Row],[DATA ]],"AAAA")</f>
        <v>2023</v>
      </c>
      <c r="N1320" s="1" t="str">
        <f>UPPER(TEXT(BRF_Boleto_Notas[[#This Row],[DATA ]],"MMM"))</f>
        <v>MAR</v>
      </c>
      <c r="O1320" s="1" t="str">
        <f>TEXT(BRF_Boleto_Notas[[#This Row],[DATA VENCIMENTO]],"AAAA")</f>
        <v>2023</v>
      </c>
      <c r="P1320" s="1" t="str">
        <f>UPPER(TEXT(BRF_Boleto_Notas[[#This Row],[DATA VENCIMENTO]],"MMM"))</f>
        <v>ABR</v>
      </c>
      <c r="Q1320" s="1" t="str">
        <f>IFERROR(INDEX(BRF_TIPO_SERV[DESCRIÇAO],MATCH(BRF_Boleto_Notas[[#This Row],[CAT]],BRF_TIPO_SERV[TIPOS DE SERV.],0)),"")</f>
        <v>ARMAZENAMENTO</v>
      </c>
      <c r="R1320" s="1">
        <f>IFERROR(INDEX(BRF_MÊS_NOTA[NUN_MÊS],MATCH(BRF_Boleto_Notas[[#This Row],[MÊS_VENC]],BRF_MÊS_NOTA[MÊS],0)),"")</f>
        <v>4</v>
      </c>
      <c r="S1320" s="1" t="str">
        <f>IF(BRF_Boleto_Notas[[#This Row],[PAGO DIA]]="","",TEXT(BRF_Boleto_Notas[[#This Row],[PAGO DIA]],"AAAA"))</f>
        <v>2023</v>
      </c>
      <c r="T1320" s="1" t="str">
        <f>UPPER(TEXT(BRF_Boleto_Notas[[#This Row],[PAGO DIA]],"MMM"))</f>
        <v>MAI</v>
      </c>
    </row>
    <row r="1321" spans="1:20" x14ac:dyDescent="0.2">
      <c r="A1321" s="3">
        <v>45002</v>
      </c>
      <c r="B1321" s="1" t="s">
        <v>1534</v>
      </c>
      <c r="C1321" s="1" t="s">
        <v>2951</v>
      </c>
      <c r="D1321" s="1" t="s">
        <v>1531</v>
      </c>
      <c r="E1321" s="1" t="s">
        <v>85</v>
      </c>
      <c r="F1321" s="3">
        <v>45042</v>
      </c>
      <c r="G1321" s="1" t="s">
        <v>2952</v>
      </c>
      <c r="H1321" s="1">
        <v>1427</v>
      </c>
      <c r="I1321" s="4">
        <v>800</v>
      </c>
      <c r="J1321" s="1" t="s">
        <v>224</v>
      </c>
      <c r="K1321" s="3">
        <v>45042</v>
      </c>
      <c r="L1321" s="1" t="s">
        <v>1338</v>
      </c>
      <c r="M1321" s="1" t="str">
        <f>TEXT(BRF_Boleto_Notas[[#This Row],[DATA ]],"AAAA")</f>
        <v>2023</v>
      </c>
      <c r="N1321" s="1" t="str">
        <f>UPPER(TEXT(BRF_Boleto_Notas[[#This Row],[DATA ]],"MMM"))</f>
        <v>MAR</v>
      </c>
      <c r="O1321" s="1" t="str">
        <f>TEXT(BRF_Boleto_Notas[[#This Row],[DATA VENCIMENTO]],"AAAA")</f>
        <v>2023</v>
      </c>
      <c r="P1321" s="1" t="str">
        <f>UPPER(TEXT(BRF_Boleto_Notas[[#This Row],[DATA VENCIMENTO]],"MMM"))</f>
        <v>ABR</v>
      </c>
      <c r="Q1321" s="1" t="str">
        <f>IFERROR(INDEX(BRF_TIPO_SERV[DESCRIÇAO],MATCH(BRF_Boleto_Notas[[#This Row],[CAT]],BRF_TIPO_SERV[TIPOS DE SERV.],0)),"")</f>
        <v>FRETE EXTRAS</v>
      </c>
      <c r="R1321" s="1">
        <f>IFERROR(INDEX(BRF_MÊS_NOTA[NUN_MÊS],MATCH(BRF_Boleto_Notas[[#This Row],[MÊS_VENC]],BRF_MÊS_NOTA[MÊS],0)),"")</f>
        <v>4</v>
      </c>
      <c r="S1321" s="1" t="str">
        <f>IF(BRF_Boleto_Notas[[#This Row],[PAGO DIA]]="","",TEXT(BRF_Boleto_Notas[[#This Row],[PAGO DIA]],"AAAA"))</f>
        <v>2023</v>
      </c>
      <c r="T1321" s="1" t="str">
        <f>UPPER(TEXT(BRF_Boleto_Notas[[#This Row],[PAGO DIA]],"MMM"))</f>
        <v>ABR</v>
      </c>
    </row>
    <row r="1322" spans="1:20" x14ac:dyDescent="0.2">
      <c r="A1322" s="3">
        <v>45002</v>
      </c>
      <c r="B1322" s="1" t="s">
        <v>1534</v>
      </c>
      <c r="C1322" s="1" t="s">
        <v>2953</v>
      </c>
      <c r="D1322" s="1" t="s">
        <v>1531</v>
      </c>
      <c r="E1322" s="1" t="s">
        <v>85</v>
      </c>
      <c r="F1322" s="3">
        <v>45042</v>
      </c>
      <c r="G1322" s="1" t="s">
        <v>2954</v>
      </c>
      <c r="H1322" s="1">
        <v>1428</v>
      </c>
      <c r="I1322" s="4">
        <v>800</v>
      </c>
      <c r="J1322" s="1" t="s">
        <v>224</v>
      </c>
      <c r="K1322" s="3">
        <v>45042</v>
      </c>
      <c r="L1322" s="1" t="s">
        <v>1338</v>
      </c>
      <c r="M1322" s="1" t="str">
        <f>TEXT(BRF_Boleto_Notas[[#This Row],[DATA ]],"AAAA")</f>
        <v>2023</v>
      </c>
      <c r="N1322" s="1" t="str">
        <f>UPPER(TEXT(BRF_Boleto_Notas[[#This Row],[DATA ]],"MMM"))</f>
        <v>MAR</v>
      </c>
      <c r="O1322" s="1" t="str">
        <f>TEXT(BRF_Boleto_Notas[[#This Row],[DATA VENCIMENTO]],"AAAA")</f>
        <v>2023</v>
      </c>
      <c r="P1322" s="1" t="str">
        <f>UPPER(TEXT(BRF_Boleto_Notas[[#This Row],[DATA VENCIMENTO]],"MMM"))</f>
        <v>ABR</v>
      </c>
      <c r="Q1322" s="1" t="str">
        <f>IFERROR(INDEX(BRF_TIPO_SERV[DESCRIÇAO],MATCH(BRF_Boleto_Notas[[#This Row],[CAT]],BRF_TIPO_SERV[TIPOS DE SERV.],0)),"")</f>
        <v>FRETE EXTRAS</v>
      </c>
      <c r="R1322" s="1">
        <f>IFERROR(INDEX(BRF_MÊS_NOTA[NUN_MÊS],MATCH(BRF_Boleto_Notas[[#This Row],[MÊS_VENC]],BRF_MÊS_NOTA[MÊS],0)),"")</f>
        <v>4</v>
      </c>
      <c r="S1322" s="1" t="str">
        <f>IF(BRF_Boleto_Notas[[#This Row],[PAGO DIA]]="","",TEXT(BRF_Boleto_Notas[[#This Row],[PAGO DIA]],"AAAA"))</f>
        <v>2023</v>
      </c>
      <c r="T1322" s="1" t="str">
        <f>UPPER(TEXT(BRF_Boleto_Notas[[#This Row],[PAGO DIA]],"MMM"))</f>
        <v>ABR</v>
      </c>
    </row>
    <row r="1323" spans="1:20" x14ac:dyDescent="0.2">
      <c r="A1323" s="3">
        <v>45002</v>
      </c>
      <c r="B1323" s="1" t="s">
        <v>1534</v>
      </c>
      <c r="C1323" s="1" t="s">
        <v>2955</v>
      </c>
      <c r="D1323" s="1" t="s">
        <v>1531</v>
      </c>
      <c r="E1323" s="1" t="s">
        <v>85</v>
      </c>
      <c r="F1323" s="3">
        <v>45042</v>
      </c>
      <c r="G1323" s="1" t="s">
        <v>2956</v>
      </c>
      <c r="H1323" s="1">
        <v>1429</v>
      </c>
      <c r="I1323" s="4">
        <v>800</v>
      </c>
      <c r="J1323" s="1" t="s">
        <v>224</v>
      </c>
      <c r="K1323" s="3">
        <v>45042</v>
      </c>
      <c r="L1323" s="1" t="s">
        <v>1338</v>
      </c>
      <c r="M1323" s="1" t="str">
        <f>TEXT(BRF_Boleto_Notas[[#This Row],[DATA ]],"AAAA")</f>
        <v>2023</v>
      </c>
      <c r="N1323" s="1" t="str">
        <f>UPPER(TEXT(BRF_Boleto_Notas[[#This Row],[DATA ]],"MMM"))</f>
        <v>MAR</v>
      </c>
      <c r="O1323" s="1" t="str">
        <f>TEXT(BRF_Boleto_Notas[[#This Row],[DATA VENCIMENTO]],"AAAA")</f>
        <v>2023</v>
      </c>
      <c r="P1323" s="1" t="str">
        <f>UPPER(TEXT(BRF_Boleto_Notas[[#This Row],[DATA VENCIMENTO]],"MMM"))</f>
        <v>ABR</v>
      </c>
      <c r="Q1323" s="1" t="str">
        <f>IFERROR(INDEX(BRF_TIPO_SERV[DESCRIÇAO],MATCH(BRF_Boleto_Notas[[#This Row],[CAT]],BRF_TIPO_SERV[TIPOS DE SERV.],0)),"")</f>
        <v>FRETE EXTRAS</v>
      </c>
      <c r="R1323" s="1">
        <f>IFERROR(INDEX(BRF_MÊS_NOTA[NUN_MÊS],MATCH(BRF_Boleto_Notas[[#This Row],[MÊS_VENC]],BRF_MÊS_NOTA[MÊS],0)),"")</f>
        <v>4</v>
      </c>
      <c r="S1323" s="1" t="str">
        <f>IF(BRF_Boleto_Notas[[#This Row],[PAGO DIA]]="","",TEXT(BRF_Boleto_Notas[[#This Row],[PAGO DIA]],"AAAA"))</f>
        <v>2023</v>
      </c>
      <c r="T1323" s="1" t="str">
        <f>UPPER(TEXT(BRF_Boleto_Notas[[#This Row],[PAGO DIA]],"MMM"))</f>
        <v>ABR</v>
      </c>
    </row>
    <row r="1324" spans="1:20" x14ac:dyDescent="0.2">
      <c r="A1324" s="3">
        <v>45042</v>
      </c>
      <c r="B1324" s="1" t="s">
        <v>2841</v>
      </c>
      <c r="C1324" s="1" t="s">
        <v>2957</v>
      </c>
      <c r="D1324" s="1" t="s">
        <v>2843</v>
      </c>
      <c r="E1324" s="1" t="s">
        <v>137</v>
      </c>
      <c r="F1324" s="3">
        <v>45043</v>
      </c>
      <c r="G1324" s="1" t="s">
        <v>1585</v>
      </c>
      <c r="H1324" s="1">
        <v>1502</v>
      </c>
      <c r="I1324" s="4">
        <v>850</v>
      </c>
      <c r="J1324" s="1" t="s">
        <v>224</v>
      </c>
      <c r="K1324" s="3">
        <v>45043</v>
      </c>
      <c r="L1324" s="1" t="s">
        <v>1338</v>
      </c>
      <c r="M1324" s="1" t="str">
        <f>TEXT(BRF_Boleto_Notas[[#This Row],[DATA ]],"AAAA")</f>
        <v>2023</v>
      </c>
      <c r="N1324" s="1" t="str">
        <f>UPPER(TEXT(BRF_Boleto_Notas[[#This Row],[DATA ]],"MMM"))</f>
        <v>ABR</v>
      </c>
      <c r="O1324" s="1" t="str">
        <f>TEXT(BRF_Boleto_Notas[[#This Row],[DATA VENCIMENTO]],"AAAA")</f>
        <v>2023</v>
      </c>
      <c r="P1324" s="1" t="str">
        <f>UPPER(TEXT(BRF_Boleto_Notas[[#This Row],[DATA VENCIMENTO]],"MMM"))</f>
        <v>ABR</v>
      </c>
      <c r="Q1324" s="1" t="str">
        <f>IFERROR(INDEX(BRF_TIPO_SERV[DESCRIÇAO],MATCH(BRF_Boleto_Notas[[#This Row],[CAT]],BRF_TIPO_SERV[TIPOS DE SERV.],0)),"")</f>
        <v>VIAGEM</v>
      </c>
      <c r="R1324" s="1">
        <f>IFERROR(INDEX(BRF_MÊS_NOTA[NUN_MÊS],MATCH(BRF_Boleto_Notas[[#This Row],[MÊS_VENC]],BRF_MÊS_NOTA[MÊS],0)),"")</f>
        <v>4</v>
      </c>
      <c r="S1324" s="1" t="str">
        <f>IF(BRF_Boleto_Notas[[#This Row],[PAGO DIA]]="","",TEXT(BRF_Boleto_Notas[[#This Row],[PAGO DIA]],"AAAA"))</f>
        <v>2023</v>
      </c>
      <c r="T1324" s="1" t="str">
        <f>UPPER(TEXT(BRF_Boleto_Notas[[#This Row],[PAGO DIA]],"MMM"))</f>
        <v>ABR</v>
      </c>
    </row>
    <row r="1325" spans="1:20" x14ac:dyDescent="0.2">
      <c r="A1325" s="3">
        <v>45043</v>
      </c>
      <c r="B1325" s="1" t="s">
        <v>2857</v>
      </c>
      <c r="C1325" s="1" t="s">
        <v>3347</v>
      </c>
      <c r="D1325" s="1" t="s">
        <v>2833</v>
      </c>
      <c r="E1325" s="1" t="s">
        <v>2834</v>
      </c>
      <c r="F1325" s="3">
        <v>45043</v>
      </c>
      <c r="G1325" s="1" t="s">
        <v>1585</v>
      </c>
      <c r="I1325" s="4">
        <v>7515.27</v>
      </c>
      <c r="J1325" s="1" t="s">
        <v>224</v>
      </c>
      <c r="K1325" s="3">
        <v>45043</v>
      </c>
      <c r="L1325" s="1" t="s">
        <v>1338</v>
      </c>
      <c r="M1325" s="1" t="str">
        <f>TEXT(BRF_Boleto_Notas[[#This Row],[DATA ]],"AAAA")</f>
        <v>2023</v>
      </c>
      <c r="N1325" s="1" t="str">
        <f>UPPER(TEXT(BRF_Boleto_Notas[[#This Row],[DATA ]],"MMM"))</f>
        <v>ABR</v>
      </c>
      <c r="O1325" s="1" t="str">
        <f>TEXT(BRF_Boleto_Notas[[#This Row],[DATA VENCIMENTO]],"AAAA")</f>
        <v>2023</v>
      </c>
      <c r="P1325" s="1" t="str">
        <f>UPPER(TEXT(BRF_Boleto_Notas[[#This Row],[DATA VENCIMENTO]],"MMM"))</f>
        <v>ABR</v>
      </c>
      <c r="Q1325" s="1" t="str">
        <f>IFERROR(INDEX(BRF_TIPO_SERV[DESCRIÇAO],MATCH(BRF_Boleto_Notas[[#This Row],[CAT]],BRF_TIPO_SERV[TIPOS DE SERV.],0)),"")</f>
        <v>VIAGEM</v>
      </c>
      <c r="R1325" s="1">
        <f>IFERROR(INDEX(BRF_MÊS_NOTA[NUN_MÊS],MATCH(BRF_Boleto_Notas[[#This Row],[MÊS_VENC]],BRF_MÊS_NOTA[MÊS],0)),"")</f>
        <v>4</v>
      </c>
      <c r="S1325" s="1" t="str">
        <f>IF(BRF_Boleto_Notas[[#This Row],[PAGO DIA]]="","",TEXT(BRF_Boleto_Notas[[#This Row],[PAGO DIA]],"AAAA"))</f>
        <v>2023</v>
      </c>
      <c r="T1325" s="1" t="str">
        <f>UPPER(TEXT(BRF_Boleto_Notas[[#This Row],[PAGO DIA]],"MMM"))</f>
        <v>ABR</v>
      </c>
    </row>
    <row r="1326" spans="1:20" x14ac:dyDescent="0.2">
      <c r="A1326" s="3">
        <v>45043</v>
      </c>
      <c r="B1326" s="1" t="s">
        <v>2725</v>
      </c>
      <c r="C1326" s="1" t="s">
        <v>2958</v>
      </c>
      <c r="D1326" s="1" t="s">
        <v>2727</v>
      </c>
      <c r="E1326" s="1" t="s">
        <v>460</v>
      </c>
      <c r="F1326" s="3">
        <v>45044</v>
      </c>
      <c r="G1326" s="1" t="s">
        <v>1585</v>
      </c>
      <c r="H1326" s="1">
        <v>1505</v>
      </c>
      <c r="I1326" s="4">
        <v>650</v>
      </c>
      <c r="J1326" s="1" t="s">
        <v>224</v>
      </c>
      <c r="K1326" s="3">
        <v>45044</v>
      </c>
      <c r="L1326" s="1" t="s">
        <v>1338</v>
      </c>
      <c r="M1326" s="1" t="str">
        <f>TEXT(BRF_Boleto_Notas[[#This Row],[DATA ]],"AAAA")</f>
        <v>2023</v>
      </c>
      <c r="N1326" s="1" t="str">
        <f>UPPER(TEXT(BRF_Boleto_Notas[[#This Row],[DATA ]],"MMM"))</f>
        <v>ABR</v>
      </c>
      <c r="O1326" s="1" t="str">
        <f>TEXT(BRF_Boleto_Notas[[#This Row],[DATA VENCIMENTO]],"AAAA")</f>
        <v>2023</v>
      </c>
      <c r="P1326" s="1" t="str">
        <f>UPPER(TEXT(BRF_Boleto_Notas[[#This Row],[DATA VENCIMENTO]],"MMM"))</f>
        <v>ABR</v>
      </c>
      <c r="Q1326" s="1" t="str">
        <f>IFERROR(INDEX(BRF_TIPO_SERV[DESCRIÇAO],MATCH(BRF_Boleto_Notas[[#This Row],[CAT]],BRF_TIPO_SERV[TIPOS DE SERV.],0)),"")</f>
        <v>VIAGEM</v>
      </c>
      <c r="R1326" s="1">
        <f>IFERROR(INDEX(BRF_MÊS_NOTA[NUN_MÊS],MATCH(BRF_Boleto_Notas[[#This Row],[MÊS_VENC]],BRF_MÊS_NOTA[MÊS],0)),"")</f>
        <v>4</v>
      </c>
      <c r="S1326" s="1" t="str">
        <f>IF(BRF_Boleto_Notas[[#This Row],[PAGO DIA]]="","",TEXT(BRF_Boleto_Notas[[#This Row],[PAGO DIA]],"AAAA"))</f>
        <v>2023</v>
      </c>
      <c r="T1326" s="1" t="str">
        <f>UPPER(TEXT(BRF_Boleto_Notas[[#This Row],[PAGO DIA]],"MMM"))</f>
        <v>ABR</v>
      </c>
    </row>
    <row r="1327" spans="1:20" x14ac:dyDescent="0.2">
      <c r="A1327" s="3">
        <v>45006</v>
      </c>
      <c r="B1327" s="1" t="s">
        <v>1534</v>
      </c>
      <c r="C1327" s="1" t="s">
        <v>2959</v>
      </c>
      <c r="D1327" s="1" t="s">
        <v>1531</v>
      </c>
      <c r="E1327" s="1" t="s">
        <v>85</v>
      </c>
      <c r="F1327" s="3">
        <v>45047</v>
      </c>
      <c r="G1327" s="1" t="s">
        <v>2960</v>
      </c>
      <c r="H1327" s="1">
        <v>1432</v>
      </c>
      <c r="I1327" s="4">
        <v>750</v>
      </c>
      <c r="J1327" s="1" t="s">
        <v>224</v>
      </c>
      <c r="K1327" s="3">
        <v>45048</v>
      </c>
      <c r="L1327" s="1" t="s">
        <v>1338</v>
      </c>
      <c r="M1327" s="1" t="str">
        <f>TEXT(BRF_Boleto_Notas[[#This Row],[DATA ]],"AAAA")</f>
        <v>2023</v>
      </c>
      <c r="N1327" s="1" t="str">
        <f>UPPER(TEXT(BRF_Boleto_Notas[[#This Row],[DATA ]],"MMM"))</f>
        <v>MAR</v>
      </c>
      <c r="O1327" s="1" t="str">
        <f>TEXT(BRF_Boleto_Notas[[#This Row],[DATA VENCIMENTO]],"AAAA")</f>
        <v>2023</v>
      </c>
      <c r="P1327" s="1" t="str">
        <f>UPPER(TEXT(BRF_Boleto_Notas[[#This Row],[DATA VENCIMENTO]],"MMM"))</f>
        <v>MAI</v>
      </c>
      <c r="Q1327" s="1" t="str">
        <f>IFERROR(INDEX(BRF_TIPO_SERV[DESCRIÇAO],MATCH(BRF_Boleto_Notas[[#This Row],[CAT]],BRF_TIPO_SERV[TIPOS DE SERV.],0)),"")</f>
        <v>FRETE EXTRAS</v>
      </c>
      <c r="R1327" s="1">
        <f>IFERROR(INDEX(BRF_MÊS_NOTA[NUN_MÊS],MATCH(BRF_Boleto_Notas[[#This Row],[MÊS_VENC]],BRF_MÊS_NOTA[MÊS],0)),"")</f>
        <v>5</v>
      </c>
      <c r="S1327" s="1" t="str">
        <f>IF(BRF_Boleto_Notas[[#This Row],[PAGO DIA]]="","",TEXT(BRF_Boleto_Notas[[#This Row],[PAGO DIA]],"AAAA"))</f>
        <v>2023</v>
      </c>
      <c r="T1327" s="1" t="str">
        <f>UPPER(TEXT(BRF_Boleto_Notas[[#This Row],[PAGO DIA]],"MMM"))</f>
        <v>MAI</v>
      </c>
    </row>
    <row r="1328" spans="1:20" x14ac:dyDescent="0.2">
      <c r="A1328" s="3">
        <v>45006</v>
      </c>
      <c r="B1328" s="1" t="s">
        <v>1529</v>
      </c>
      <c r="C1328" s="1" t="s">
        <v>1971</v>
      </c>
      <c r="D1328" s="1" t="s">
        <v>1531</v>
      </c>
      <c r="E1328" s="1" t="s">
        <v>94</v>
      </c>
      <c r="F1328" s="3">
        <v>45047</v>
      </c>
      <c r="G1328" s="1" t="s">
        <v>2961</v>
      </c>
      <c r="H1328" s="1">
        <v>1433</v>
      </c>
      <c r="I1328" s="4">
        <v>3500</v>
      </c>
      <c r="J1328" s="1" t="s">
        <v>224</v>
      </c>
      <c r="K1328" s="3">
        <v>45048</v>
      </c>
      <c r="L1328" s="1" t="s">
        <v>1338</v>
      </c>
      <c r="M1328" s="1" t="str">
        <f>TEXT(BRF_Boleto_Notas[[#This Row],[DATA ]],"AAAA")</f>
        <v>2023</v>
      </c>
      <c r="N1328" s="1" t="str">
        <f>UPPER(TEXT(BRF_Boleto_Notas[[#This Row],[DATA ]],"MMM"))</f>
        <v>MAR</v>
      </c>
      <c r="O1328" s="1" t="str">
        <f>TEXT(BRF_Boleto_Notas[[#This Row],[DATA VENCIMENTO]],"AAAA")</f>
        <v>2023</v>
      </c>
      <c r="P1328" s="1" t="str">
        <f>UPPER(TEXT(BRF_Boleto_Notas[[#This Row],[DATA VENCIMENTO]],"MMM"))</f>
        <v>MAI</v>
      </c>
      <c r="Q1328" s="1" t="str">
        <f>IFERROR(INDEX(BRF_TIPO_SERV[DESCRIÇAO],MATCH(BRF_Boleto_Notas[[#This Row],[CAT]],BRF_TIPO_SERV[TIPOS DE SERV.],0)),"")</f>
        <v>VIAGEM</v>
      </c>
      <c r="R1328" s="1">
        <f>IFERROR(INDEX(BRF_MÊS_NOTA[NUN_MÊS],MATCH(BRF_Boleto_Notas[[#This Row],[MÊS_VENC]],BRF_MÊS_NOTA[MÊS],0)),"")</f>
        <v>5</v>
      </c>
      <c r="S1328" s="1" t="str">
        <f>IF(BRF_Boleto_Notas[[#This Row],[PAGO DIA]]="","",TEXT(BRF_Boleto_Notas[[#This Row],[PAGO DIA]],"AAAA"))</f>
        <v>2023</v>
      </c>
      <c r="T1328" s="1" t="str">
        <f>UPPER(TEXT(BRF_Boleto_Notas[[#This Row],[PAGO DIA]],"MMM"))</f>
        <v>MAI</v>
      </c>
    </row>
    <row r="1329" spans="1:20" x14ac:dyDescent="0.2">
      <c r="A1329" s="3">
        <v>45008</v>
      </c>
      <c r="B1329" s="1" t="s">
        <v>1529</v>
      </c>
      <c r="C1329" s="1" t="s">
        <v>1971</v>
      </c>
      <c r="D1329" s="1" t="s">
        <v>1531</v>
      </c>
      <c r="E1329" s="1" t="s">
        <v>94</v>
      </c>
      <c r="F1329" s="3">
        <v>45048</v>
      </c>
      <c r="G1329" s="1" t="s">
        <v>2962</v>
      </c>
      <c r="H1329" s="1">
        <v>1435</v>
      </c>
      <c r="I1329" s="4">
        <v>3500</v>
      </c>
      <c r="J1329" s="1" t="s">
        <v>224</v>
      </c>
      <c r="K1329" s="3">
        <v>45048</v>
      </c>
      <c r="L1329" s="1" t="s">
        <v>1338</v>
      </c>
      <c r="M1329" s="1" t="str">
        <f>TEXT(BRF_Boleto_Notas[[#This Row],[DATA ]],"AAAA")</f>
        <v>2023</v>
      </c>
      <c r="N1329" s="1" t="str">
        <f>UPPER(TEXT(BRF_Boleto_Notas[[#This Row],[DATA ]],"MMM"))</f>
        <v>MAR</v>
      </c>
      <c r="O1329" s="1" t="str">
        <f>TEXT(BRF_Boleto_Notas[[#This Row],[DATA VENCIMENTO]],"AAAA")</f>
        <v>2023</v>
      </c>
      <c r="P1329" s="1" t="str">
        <f>UPPER(TEXT(BRF_Boleto_Notas[[#This Row],[DATA VENCIMENTO]],"MMM"))</f>
        <v>MAI</v>
      </c>
      <c r="Q1329" s="1" t="str">
        <f>IFERROR(INDEX(BRF_TIPO_SERV[DESCRIÇAO],MATCH(BRF_Boleto_Notas[[#This Row],[CAT]],BRF_TIPO_SERV[TIPOS DE SERV.],0)),"")</f>
        <v>VIAGEM</v>
      </c>
      <c r="R1329" s="1">
        <f>IFERROR(INDEX(BRF_MÊS_NOTA[NUN_MÊS],MATCH(BRF_Boleto_Notas[[#This Row],[MÊS_VENC]],BRF_MÊS_NOTA[MÊS],0)),"")</f>
        <v>5</v>
      </c>
      <c r="S1329" s="1" t="str">
        <f>IF(BRF_Boleto_Notas[[#This Row],[PAGO DIA]]="","",TEXT(BRF_Boleto_Notas[[#This Row],[PAGO DIA]],"AAAA"))</f>
        <v>2023</v>
      </c>
      <c r="T1329" s="1" t="str">
        <f>UPPER(TEXT(BRF_Boleto_Notas[[#This Row],[PAGO DIA]],"MMM"))</f>
        <v>MAI</v>
      </c>
    </row>
    <row r="1330" spans="1:20" x14ac:dyDescent="0.2">
      <c r="A1330" s="3">
        <v>45008</v>
      </c>
      <c r="B1330" s="1" t="s">
        <v>1534</v>
      </c>
      <c r="C1330" s="1" t="s">
        <v>2963</v>
      </c>
      <c r="D1330" s="1" t="s">
        <v>1531</v>
      </c>
      <c r="E1330" s="1" t="s">
        <v>85</v>
      </c>
      <c r="F1330" s="3">
        <v>45048</v>
      </c>
      <c r="G1330" s="1" t="s">
        <v>2964</v>
      </c>
      <c r="H1330" s="1">
        <v>1436</v>
      </c>
      <c r="I1330" s="4">
        <v>800</v>
      </c>
      <c r="J1330" s="1" t="s">
        <v>224</v>
      </c>
      <c r="K1330" s="3">
        <v>45048</v>
      </c>
      <c r="L1330" s="1" t="s">
        <v>1338</v>
      </c>
      <c r="M1330" s="1" t="str">
        <f>TEXT(BRF_Boleto_Notas[[#This Row],[DATA ]],"AAAA")</f>
        <v>2023</v>
      </c>
      <c r="N1330" s="1" t="str">
        <f>UPPER(TEXT(BRF_Boleto_Notas[[#This Row],[DATA ]],"MMM"))</f>
        <v>MAR</v>
      </c>
      <c r="O1330" s="1" t="str">
        <f>TEXT(BRF_Boleto_Notas[[#This Row],[DATA VENCIMENTO]],"AAAA")</f>
        <v>2023</v>
      </c>
      <c r="P1330" s="1" t="str">
        <f>UPPER(TEXT(BRF_Boleto_Notas[[#This Row],[DATA VENCIMENTO]],"MMM"))</f>
        <v>MAI</v>
      </c>
      <c r="Q1330" s="1" t="str">
        <f>IFERROR(INDEX(BRF_TIPO_SERV[DESCRIÇAO],MATCH(BRF_Boleto_Notas[[#This Row],[CAT]],BRF_TIPO_SERV[TIPOS DE SERV.],0)),"")</f>
        <v>FRETE EXTRAS</v>
      </c>
      <c r="R1330" s="1">
        <f>IFERROR(INDEX(BRF_MÊS_NOTA[NUN_MÊS],MATCH(BRF_Boleto_Notas[[#This Row],[MÊS_VENC]],BRF_MÊS_NOTA[MÊS],0)),"")</f>
        <v>5</v>
      </c>
      <c r="S1330" s="1" t="str">
        <f>IF(BRF_Boleto_Notas[[#This Row],[PAGO DIA]]="","",TEXT(BRF_Boleto_Notas[[#This Row],[PAGO DIA]],"AAAA"))</f>
        <v>2023</v>
      </c>
      <c r="T1330" s="1" t="str">
        <f>UPPER(TEXT(BRF_Boleto_Notas[[#This Row],[PAGO DIA]],"MMM"))</f>
        <v>MAI</v>
      </c>
    </row>
    <row r="1331" spans="1:20" x14ac:dyDescent="0.2">
      <c r="A1331" s="3">
        <v>45040</v>
      </c>
      <c r="B1331" s="1" t="s">
        <v>2922</v>
      </c>
      <c r="C1331" s="1" t="s">
        <v>2965</v>
      </c>
      <c r="D1331" s="1" t="s">
        <v>2924</v>
      </c>
      <c r="E1331" s="1" t="s">
        <v>184</v>
      </c>
      <c r="F1331" s="3">
        <v>45048</v>
      </c>
      <c r="G1331" s="1" t="s">
        <v>1585</v>
      </c>
      <c r="H1331" s="1">
        <v>1500</v>
      </c>
      <c r="I1331" s="4">
        <v>700</v>
      </c>
      <c r="J1331" s="1" t="s">
        <v>224</v>
      </c>
      <c r="K1331" s="3">
        <v>45048</v>
      </c>
      <c r="L1331" s="1" t="s">
        <v>1338</v>
      </c>
      <c r="M1331" s="1" t="str">
        <f>TEXT(BRF_Boleto_Notas[[#This Row],[DATA ]],"AAAA")</f>
        <v>2023</v>
      </c>
      <c r="N1331" s="1" t="str">
        <f>UPPER(TEXT(BRF_Boleto_Notas[[#This Row],[DATA ]],"MMM"))</f>
        <v>ABR</v>
      </c>
      <c r="O1331" s="1" t="str">
        <f>TEXT(BRF_Boleto_Notas[[#This Row],[DATA VENCIMENTO]],"AAAA")</f>
        <v>2023</v>
      </c>
      <c r="P1331" s="1" t="str">
        <f>UPPER(TEXT(BRF_Boleto_Notas[[#This Row],[DATA VENCIMENTO]],"MMM"))</f>
        <v>MAI</v>
      </c>
      <c r="Q1331" s="1" t="str">
        <f>IFERROR(INDEX(BRF_TIPO_SERV[DESCRIÇAO],MATCH(BRF_Boleto_Notas[[#This Row],[CAT]],BRF_TIPO_SERV[TIPOS DE SERV.],0)),"")</f>
        <v>VIAGEM</v>
      </c>
      <c r="R1331" s="1">
        <f>IFERROR(INDEX(BRF_MÊS_NOTA[NUN_MÊS],MATCH(BRF_Boleto_Notas[[#This Row],[MÊS_VENC]],BRF_MÊS_NOTA[MÊS],0)),"")</f>
        <v>5</v>
      </c>
      <c r="S1331" s="1" t="str">
        <f>IF(BRF_Boleto_Notas[[#This Row],[PAGO DIA]]="","",TEXT(BRF_Boleto_Notas[[#This Row],[PAGO DIA]],"AAAA"))</f>
        <v>2023</v>
      </c>
      <c r="T1331" s="1" t="str">
        <f>UPPER(TEXT(BRF_Boleto_Notas[[#This Row],[PAGO DIA]],"MMM"))</f>
        <v>MAI</v>
      </c>
    </row>
    <row r="1332" spans="1:20" x14ac:dyDescent="0.2">
      <c r="A1332" s="3">
        <v>45009</v>
      </c>
      <c r="B1332" s="1" t="s">
        <v>1529</v>
      </c>
      <c r="C1332" s="1" t="s">
        <v>1869</v>
      </c>
      <c r="D1332" s="1" t="s">
        <v>1531</v>
      </c>
      <c r="E1332" s="1" t="s">
        <v>85</v>
      </c>
      <c r="F1332" s="3">
        <v>45049</v>
      </c>
      <c r="G1332" s="1" t="s">
        <v>2966</v>
      </c>
      <c r="H1332" s="1">
        <v>1438</v>
      </c>
      <c r="I1332" s="4">
        <v>3800</v>
      </c>
      <c r="J1332" s="1" t="s">
        <v>224</v>
      </c>
      <c r="K1332" s="3">
        <v>45049</v>
      </c>
      <c r="L1332" s="1" t="s">
        <v>1338</v>
      </c>
      <c r="M1332" s="1" t="str">
        <f>TEXT(BRF_Boleto_Notas[[#This Row],[DATA ]],"AAAA")</f>
        <v>2023</v>
      </c>
      <c r="N1332" s="1" t="str">
        <f>UPPER(TEXT(BRF_Boleto_Notas[[#This Row],[DATA ]],"MMM"))</f>
        <v>MAR</v>
      </c>
      <c r="O1332" s="1" t="str">
        <f>TEXT(BRF_Boleto_Notas[[#This Row],[DATA VENCIMENTO]],"AAAA")</f>
        <v>2023</v>
      </c>
      <c r="P1332" s="1" t="str">
        <f>UPPER(TEXT(BRF_Boleto_Notas[[#This Row],[DATA VENCIMENTO]],"MMM"))</f>
        <v>MAI</v>
      </c>
      <c r="Q1332" s="1" t="str">
        <f>IFERROR(INDEX(BRF_TIPO_SERV[DESCRIÇAO],MATCH(BRF_Boleto_Notas[[#This Row],[CAT]],BRF_TIPO_SERV[TIPOS DE SERV.],0)),"")</f>
        <v>VIAGEM</v>
      </c>
      <c r="R1332" s="1">
        <f>IFERROR(INDEX(BRF_MÊS_NOTA[NUN_MÊS],MATCH(BRF_Boleto_Notas[[#This Row],[MÊS_VENC]],BRF_MÊS_NOTA[MÊS],0)),"")</f>
        <v>5</v>
      </c>
      <c r="S1332" s="1" t="str">
        <f>IF(BRF_Boleto_Notas[[#This Row],[PAGO DIA]]="","",TEXT(BRF_Boleto_Notas[[#This Row],[PAGO DIA]],"AAAA"))</f>
        <v>2023</v>
      </c>
      <c r="T1332" s="1" t="str">
        <f>UPPER(TEXT(BRF_Boleto_Notas[[#This Row],[PAGO DIA]],"MMM"))</f>
        <v>MAI</v>
      </c>
    </row>
    <row r="1333" spans="1:20" x14ac:dyDescent="0.2">
      <c r="A1333" s="3">
        <v>45050</v>
      </c>
      <c r="B1333" s="1" t="s">
        <v>2725</v>
      </c>
      <c r="C1333" s="1" t="s">
        <v>2967</v>
      </c>
      <c r="D1333" s="1" t="s">
        <v>2727</v>
      </c>
      <c r="E1333" s="1" t="s">
        <v>460</v>
      </c>
      <c r="F1333" s="3">
        <v>45051</v>
      </c>
      <c r="G1333" s="1" t="s">
        <v>1585</v>
      </c>
      <c r="H1333" s="1">
        <v>1511</v>
      </c>
      <c r="I1333" s="4">
        <v>650</v>
      </c>
      <c r="J1333" s="1" t="s">
        <v>224</v>
      </c>
      <c r="K1333" s="3">
        <v>45051</v>
      </c>
      <c r="L1333" s="1" t="s">
        <v>1338</v>
      </c>
      <c r="M1333" s="1" t="str">
        <f>TEXT(BRF_Boleto_Notas[[#This Row],[DATA ]],"AAAA")</f>
        <v>2023</v>
      </c>
      <c r="N1333" s="1" t="str">
        <f>UPPER(TEXT(BRF_Boleto_Notas[[#This Row],[DATA ]],"MMM"))</f>
        <v>MAI</v>
      </c>
      <c r="O1333" s="1" t="str">
        <f>TEXT(BRF_Boleto_Notas[[#This Row],[DATA VENCIMENTO]],"AAAA")</f>
        <v>2023</v>
      </c>
      <c r="P1333" s="1" t="str">
        <f>UPPER(TEXT(BRF_Boleto_Notas[[#This Row],[DATA VENCIMENTO]],"MMM"))</f>
        <v>MAI</v>
      </c>
      <c r="Q1333" s="1" t="str">
        <f>IFERROR(INDEX(BRF_TIPO_SERV[DESCRIÇAO],MATCH(BRF_Boleto_Notas[[#This Row],[CAT]],BRF_TIPO_SERV[TIPOS DE SERV.],0)),"")</f>
        <v>VIAGEM</v>
      </c>
      <c r="R1333" s="1">
        <f>IFERROR(INDEX(BRF_MÊS_NOTA[NUN_MÊS],MATCH(BRF_Boleto_Notas[[#This Row],[MÊS_VENC]],BRF_MÊS_NOTA[MÊS],0)),"")</f>
        <v>5</v>
      </c>
      <c r="S1333" s="1" t="str">
        <f>IF(BRF_Boleto_Notas[[#This Row],[PAGO DIA]]="","",TEXT(BRF_Boleto_Notas[[#This Row],[PAGO DIA]],"AAAA"))</f>
        <v>2023</v>
      </c>
      <c r="T1333" s="1" t="str">
        <f>UPPER(TEXT(BRF_Boleto_Notas[[#This Row],[PAGO DIA]],"MMM"))</f>
        <v>MAI</v>
      </c>
    </row>
    <row r="1334" spans="1:20" x14ac:dyDescent="0.2">
      <c r="A1334" s="3">
        <v>45009</v>
      </c>
      <c r="B1334" s="1" t="s">
        <v>1534</v>
      </c>
      <c r="C1334" s="1" t="s">
        <v>2968</v>
      </c>
      <c r="D1334" s="1" t="s">
        <v>1531</v>
      </c>
      <c r="E1334" s="1" t="s">
        <v>85</v>
      </c>
      <c r="F1334" s="3">
        <v>45054</v>
      </c>
      <c r="G1334" s="1" t="s">
        <v>2969</v>
      </c>
      <c r="H1334" s="1">
        <v>1439</v>
      </c>
      <c r="I1334" s="4">
        <v>800</v>
      </c>
      <c r="J1334" s="1" t="s">
        <v>224</v>
      </c>
      <c r="K1334" s="3">
        <v>45054</v>
      </c>
      <c r="L1334" s="1" t="s">
        <v>1338</v>
      </c>
      <c r="M1334" s="1" t="str">
        <f>TEXT(BRF_Boleto_Notas[[#This Row],[DATA ]],"AAAA")</f>
        <v>2023</v>
      </c>
      <c r="N1334" s="1" t="str">
        <f>UPPER(TEXT(BRF_Boleto_Notas[[#This Row],[DATA ]],"MMM"))</f>
        <v>MAR</v>
      </c>
      <c r="O1334" s="1" t="str">
        <f>TEXT(BRF_Boleto_Notas[[#This Row],[DATA VENCIMENTO]],"AAAA")</f>
        <v>2023</v>
      </c>
      <c r="P1334" s="1" t="str">
        <f>UPPER(TEXT(BRF_Boleto_Notas[[#This Row],[DATA VENCIMENTO]],"MMM"))</f>
        <v>MAI</v>
      </c>
      <c r="Q1334" s="1" t="str">
        <f>IFERROR(INDEX(BRF_TIPO_SERV[DESCRIÇAO],MATCH(BRF_Boleto_Notas[[#This Row],[CAT]],BRF_TIPO_SERV[TIPOS DE SERV.],0)),"")</f>
        <v>FRETE EXTRAS</v>
      </c>
      <c r="R1334" s="1">
        <f>IFERROR(INDEX(BRF_MÊS_NOTA[NUN_MÊS],MATCH(BRF_Boleto_Notas[[#This Row],[MÊS_VENC]],BRF_MÊS_NOTA[MÊS],0)),"")</f>
        <v>5</v>
      </c>
      <c r="S1334" s="1" t="str">
        <f>IF(BRF_Boleto_Notas[[#This Row],[PAGO DIA]]="","",TEXT(BRF_Boleto_Notas[[#This Row],[PAGO DIA]],"AAAA"))</f>
        <v>2023</v>
      </c>
      <c r="T1334" s="1" t="str">
        <f>UPPER(TEXT(BRF_Boleto_Notas[[#This Row],[PAGO DIA]],"MMM"))</f>
        <v>MAI</v>
      </c>
    </row>
    <row r="1335" spans="1:20" x14ac:dyDescent="0.2">
      <c r="A1335" s="3">
        <v>45009</v>
      </c>
      <c r="B1335" s="1" t="s">
        <v>1534</v>
      </c>
      <c r="C1335" s="1" t="s">
        <v>2970</v>
      </c>
      <c r="D1335" s="1" t="s">
        <v>1531</v>
      </c>
      <c r="E1335" s="1" t="s">
        <v>85</v>
      </c>
      <c r="F1335" s="3">
        <v>45054</v>
      </c>
      <c r="G1335" s="1" t="s">
        <v>2971</v>
      </c>
      <c r="H1335" s="1">
        <v>1440</v>
      </c>
      <c r="I1335" s="4">
        <v>800</v>
      </c>
      <c r="J1335" s="1" t="s">
        <v>224</v>
      </c>
      <c r="K1335" s="3">
        <v>45054</v>
      </c>
      <c r="L1335" s="1" t="s">
        <v>1338</v>
      </c>
      <c r="M1335" s="1" t="str">
        <f>TEXT(BRF_Boleto_Notas[[#This Row],[DATA ]],"AAAA")</f>
        <v>2023</v>
      </c>
      <c r="N1335" s="1" t="str">
        <f>UPPER(TEXT(BRF_Boleto_Notas[[#This Row],[DATA ]],"MMM"))</f>
        <v>MAR</v>
      </c>
      <c r="O1335" s="1" t="str">
        <f>TEXT(BRF_Boleto_Notas[[#This Row],[DATA VENCIMENTO]],"AAAA")</f>
        <v>2023</v>
      </c>
      <c r="P1335" s="1" t="str">
        <f>UPPER(TEXT(BRF_Boleto_Notas[[#This Row],[DATA VENCIMENTO]],"MMM"))</f>
        <v>MAI</v>
      </c>
      <c r="Q1335" s="1" t="str">
        <f>IFERROR(INDEX(BRF_TIPO_SERV[DESCRIÇAO],MATCH(BRF_Boleto_Notas[[#This Row],[CAT]],BRF_TIPO_SERV[TIPOS DE SERV.],0)),"")</f>
        <v>FRETE EXTRAS</v>
      </c>
      <c r="R1335" s="1">
        <f>IFERROR(INDEX(BRF_MÊS_NOTA[NUN_MÊS],MATCH(BRF_Boleto_Notas[[#This Row],[MÊS_VENC]],BRF_MÊS_NOTA[MÊS],0)),"")</f>
        <v>5</v>
      </c>
      <c r="S1335" s="1" t="str">
        <f>IF(BRF_Boleto_Notas[[#This Row],[PAGO DIA]]="","",TEXT(BRF_Boleto_Notas[[#This Row],[PAGO DIA]],"AAAA"))</f>
        <v>2023</v>
      </c>
      <c r="T1335" s="1" t="str">
        <f>UPPER(TEXT(BRF_Boleto_Notas[[#This Row],[PAGO DIA]],"MMM"))</f>
        <v>MAI</v>
      </c>
    </row>
    <row r="1336" spans="1:20" x14ac:dyDescent="0.2">
      <c r="A1336" s="3">
        <v>45010</v>
      </c>
      <c r="B1336" s="1" t="s">
        <v>2401</v>
      </c>
      <c r="C1336" s="1" t="s">
        <v>2972</v>
      </c>
      <c r="D1336" s="1" t="s">
        <v>1531</v>
      </c>
      <c r="E1336" s="1" t="s">
        <v>85</v>
      </c>
      <c r="F1336" s="3">
        <v>45054</v>
      </c>
      <c r="G1336" s="1" t="s">
        <v>2973</v>
      </c>
      <c r="H1336" s="1">
        <v>1441</v>
      </c>
      <c r="I1336" s="4">
        <v>4234</v>
      </c>
      <c r="J1336" s="1" t="s">
        <v>224</v>
      </c>
      <c r="K1336" s="3">
        <v>45054</v>
      </c>
      <c r="L1336" s="1" t="s">
        <v>1338</v>
      </c>
      <c r="M1336" s="1" t="str">
        <f>TEXT(BRF_Boleto_Notas[[#This Row],[DATA ]],"AAAA")</f>
        <v>2023</v>
      </c>
      <c r="N1336" s="1" t="str">
        <f>UPPER(TEXT(BRF_Boleto_Notas[[#This Row],[DATA ]],"MMM"))</f>
        <v>MAR</v>
      </c>
      <c r="O1336" s="1" t="str">
        <f>TEXT(BRF_Boleto_Notas[[#This Row],[DATA VENCIMENTO]],"AAAA")</f>
        <v>2023</v>
      </c>
      <c r="P1336" s="1" t="str">
        <f>UPPER(TEXT(BRF_Boleto_Notas[[#This Row],[DATA VENCIMENTO]],"MMM"))</f>
        <v>MAI</v>
      </c>
      <c r="Q1336" s="1" t="str">
        <f>IFERROR(INDEX(BRF_TIPO_SERV[DESCRIÇAO],MATCH(BRF_Boleto_Notas[[#This Row],[CAT]],BRF_TIPO_SERV[TIPOS DE SERV.],0)),"")</f>
        <v>ARMAZENAMENTO</v>
      </c>
      <c r="R1336" s="1">
        <f>IFERROR(INDEX(BRF_MÊS_NOTA[NUN_MÊS],MATCH(BRF_Boleto_Notas[[#This Row],[MÊS_VENC]],BRF_MÊS_NOTA[MÊS],0)),"")</f>
        <v>5</v>
      </c>
      <c r="S1336" s="1" t="str">
        <f>IF(BRF_Boleto_Notas[[#This Row],[PAGO DIA]]="","",TEXT(BRF_Boleto_Notas[[#This Row],[PAGO DIA]],"AAAA"))</f>
        <v>2023</v>
      </c>
      <c r="T1336" s="1" t="str">
        <f>UPPER(TEXT(BRF_Boleto_Notas[[#This Row],[PAGO DIA]],"MMM"))</f>
        <v>MAI</v>
      </c>
    </row>
    <row r="1337" spans="1:20" x14ac:dyDescent="0.2">
      <c r="A1337" s="3">
        <v>45012</v>
      </c>
      <c r="B1337" s="1" t="s">
        <v>1534</v>
      </c>
      <c r="C1337" s="1" t="s">
        <v>2199</v>
      </c>
      <c r="D1337" s="1" t="s">
        <v>1531</v>
      </c>
      <c r="E1337" s="1" t="s">
        <v>85</v>
      </c>
      <c r="F1337" s="3">
        <v>45054</v>
      </c>
      <c r="G1337" s="1" t="s">
        <v>2974</v>
      </c>
      <c r="H1337" s="1">
        <v>1444</v>
      </c>
      <c r="I1337" s="4">
        <v>1100</v>
      </c>
      <c r="J1337" s="1" t="s">
        <v>224</v>
      </c>
      <c r="K1337" s="3">
        <v>45054</v>
      </c>
      <c r="L1337" s="1" t="s">
        <v>1338</v>
      </c>
      <c r="M1337" s="1" t="str">
        <f>TEXT(BRF_Boleto_Notas[[#This Row],[DATA ]],"AAAA")</f>
        <v>2023</v>
      </c>
      <c r="N1337" s="1" t="str">
        <f>UPPER(TEXT(BRF_Boleto_Notas[[#This Row],[DATA ]],"MMM"))</f>
        <v>MAR</v>
      </c>
      <c r="O1337" s="1" t="str">
        <f>TEXT(BRF_Boleto_Notas[[#This Row],[DATA VENCIMENTO]],"AAAA")</f>
        <v>2023</v>
      </c>
      <c r="P1337" s="1" t="str">
        <f>UPPER(TEXT(BRF_Boleto_Notas[[#This Row],[DATA VENCIMENTO]],"MMM"))</f>
        <v>MAI</v>
      </c>
      <c r="Q1337" s="1" t="str">
        <f>IFERROR(INDEX(BRF_TIPO_SERV[DESCRIÇAO],MATCH(BRF_Boleto_Notas[[#This Row],[CAT]],BRF_TIPO_SERV[TIPOS DE SERV.],0)),"")</f>
        <v>FRETE EXTRAS</v>
      </c>
      <c r="R1337" s="1">
        <f>IFERROR(INDEX(BRF_MÊS_NOTA[NUN_MÊS],MATCH(BRF_Boleto_Notas[[#This Row],[MÊS_VENC]],BRF_MÊS_NOTA[MÊS],0)),"")</f>
        <v>5</v>
      </c>
      <c r="S1337" s="1" t="str">
        <f>IF(BRF_Boleto_Notas[[#This Row],[PAGO DIA]]="","",TEXT(BRF_Boleto_Notas[[#This Row],[PAGO DIA]],"AAAA"))</f>
        <v>2023</v>
      </c>
      <c r="T1337" s="1" t="str">
        <f>UPPER(TEXT(BRF_Boleto_Notas[[#This Row],[PAGO DIA]],"MMM"))</f>
        <v>MAI</v>
      </c>
    </row>
    <row r="1338" spans="1:20" x14ac:dyDescent="0.2">
      <c r="A1338" s="3">
        <v>45012</v>
      </c>
      <c r="B1338" s="1" t="s">
        <v>2401</v>
      </c>
      <c r="C1338" s="1" t="s">
        <v>2837</v>
      </c>
      <c r="D1338" s="1" t="s">
        <v>1531</v>
      </c>
      <c r="E1338" s="1" t="s">
        <v>85</v>
      </c>
      <c r="F1338" s="3">
        <v>45054</v>
      </c>
      <c r="G1338" s="1" t="s">
        <v>2975</v>
      </c>
      <c r="H1338" s="1">
        <v>1445</v>
      </c>
      <c r="I1338" s="4">
        <v>3942</v>
      </c>
      <c r="J1338" s="1" t="s">
        <v>224</v>
      </c>
      <c r="K1338" s="3">
        <v>45054</v>
      </c>
      <c r="L1338" s="1" t="s">
        <v>1338</v>
      </c>
      <c r="M1338" s="1" t="str">
        <f>TEXT(BRF_Boleto_Notas[[#This Row],[DATA ]],"AAAA")</f>
        <v>2023</v>
      </c>
      <c r="N1338" s="1" t="str">
        <f>UPPER(TEXT(BRF_Boleto_Notas[[#This Row],[DATA ]],"MMM"))</f>
        <v>MAR</v>
      </c>
      <c r="O1338" s="1" t="str">
        <f>TEXT(BRF_Boleto_Notas[[#This Row],[DATA VENCIMENTO]],"AAAA")</f>
        <v>2023</v>
      </c>
      <c r="P1338" s="1" t="str">
        <f>UPPER(TEXT(BRF_Boleto_Notas[[#This Row],[DATA VENCIMENTO]],"MMM"))</f>
        <v>MAI</v>
      </c>
      <c r="Q1338" s="1" t="str">
        <f>IFERROR(INDEX(BRF_TIPO_SERV[DESCRIÇAO],MATCH(BRF_Boleto_Notas[[#This Row],[CAT]],BRF_TIPO_SERV[TIPOS DE SERV.],0)),"")</f>
        <v>ARMAZENAMENTO</v>
      </c>
      <c r="R1338" s="1">
        <f>IFERROR(INDEX(BRF_MÊS_NOTA[NUN_MÊS],MATCH(BRF_Boleto_Notas[[#This Row],[MÊS_VENC]],BRF_MÊS_NOTA[MÊS],0)),"")</f>
        <v>5</v>
      </c>
      <c r="S1338" s="1" t="str">
        <f>IF(BRF_Boleto_Notas[[#This Row],[PAGO DIA]]="","",TEXT(BRF_Boleto_Notas[[#This Row],[PAGO DIA]],"AAAA"))</f>
        <v>2023</v>
      </c>
      <c r="T1338" s="1" t="str">
        <f>UPPER(TEXT(BRF_Boleto_Notas[[#This Row],[PAGO DIA]],"MMM"))</f>
        <v>MAI</v>
      </c>
    </row>
    <row r="1339" spans="1:20" x14ac:dyDescent="0.2">
      <c r="A1339" s="3">
        <v>45013</v>
      </c>
      <c r="B1339" s="1" t="s">
        <v>1529</v>
      </c>
      <c r="C1339" s="1" t="s">
        <v>2976</v>
      </c>
      <c r="D1339" s="1" t="s">
        <v>1531</v>
      </c>
      <c r="E1339" s="1" t="s">
        <v>94</v>
      </c>
      <c r="F1339" s="3">
        <v>45054</v>
      </c>
      <c r="G1339" s="1" t="s">
        <v>2977</v>
      </c>
      <c r="H1339" s="1">
        <v>1446</v>
      </c>
      <c r="I1339" s="4">
        <v>3500</v>
      </c>
      <c r="J1339" s="1" t="s">
        <v>224</v>
      </c>
      <c r="K1339" s="3">
        <v>45054</v>
      </c>
      <c r="L1339" s="1" t="s">
        <v>1338</v>
      </c>
      <c r="M1339" s="1" t="str">
        <f>TEXT(BRF_Boleto_Notas[[#This Row],[DATA ]],"AAAA")</f>
        <v>2023</v>
      </c>
      <c r="N1339" s="1" t="str">
        <f>UPPER(TEXT(BRF_Boleto_Notas[[#This Row],[DATA ]],"MMM"))</f>
        <v>MAR</v>
      </c>
      <c r="O1339" s="1" t="str">
        <f>TEXT(BRF_Boleto_Notas[[#This Row],[DATA VENCIMENTO]],"AAAA")</f>
        <v>2023</v>
      </c>
      <c r="P1339" s="1" t="str">
        <f>UPPER(TEXT(BRF_Boleto_Notas[[#This Row],[DATA VENCIMENTO]],"MMM"))</f>
        <v>MAI</v>
      </c>
      <c r="Q1339" s="1" t="str">
        <f>IFERROR(INDEX(BRF_TIPO_SERV[DESCRIÇAO],MATCH(BRF_Boleto_Notas[[#This Row],[CAT]],BRF_TIPO_SERV[TIPOS DE SERV.],0)),"")</f>
        <v>VIAGEM</v>
      </c>
      <c r="R1339" s="1">
        <f>IFERROR(INDEX(BRF_MÊS_NOTA[NUN_MÊS],MATCH(BRF_Boleto_Notas[[#This Row],[MÊS_VENC]],BRF_MÊS_NOTA[MÊS],0)),"")</f>
        <v>5</v>
      </c>
      <c r="S1339" s="1" t="str">
        <f>IF(BRF_Boleto_Notas[[#This Row],[PAGO DIA]]="","",TEXT(BRF_Boleto_Notas[[#This Row],[PAGO DIA]],"AAAA"))</f>
        <v>2023</v>
      </c>
      <c r="T1339" s="1" t="str">
        <f>UPPER(TEXT(BRF_Boleto_Notas[[#This Row],[PAGO DIA]],"MMM"))</f>
        <v>MAI</v>
      </c>
    </row>
    <row r="1340" spans="1:20" x14ac:dyDescent="0.2">
      <c r="A1340" s="3">
        <v>45013</v>
      </c>
      <c r="B1340" s="1" t="s">
        <v>1529</v>
      </c>
      <c r="C1340" s="1" t="s">
        <v>2978</v>
      </c>
      <c r="D1340" s="1" t="s">
        <v>1531</v>
      </c>
      <c r="E1340" s="1" t="s">
        <v>94</v>
      </c>
      <c r="F1340" s="3">
        <v>45054</v>
      </c>
      <c r="G1340" s="1" t="s">
        <v>2979</v>
      </c>
      <c r="H1340" s="1">
        <v>1447</v>
      </c>
      <c r="I1340" s="4">
        <v>3500</v>
      </c>
      <c r="J1340" s="1" t="s">
        <v>224</v>
      </c>
      <c r="K1340" s="3">
        <v>45054</v>
      </c>
      <c r="L1340" s="1" t="s">
        <v>1338</v>
      </c>
      <c r="M1340" s="1" t="str">
        <f>TEXT(BRF_Boleto_Notas[[#This Row],[DATA ]],"AAAA")</f>
        <v>2023</v>
      </c>
      <c r="N1340" s="1" t="str">
        <f>UPPER(TEXT(BRF_Boleto_Notas[[#This Row],[DATA ]],"MMM"))</f>
        <v>MAR</v>
      </c>
      <c r="O1340" s="1" t="str">
        <f>TEXT(BRF_Boleto_Notas[[#This Row],[DATA VENCIMENTO]],"AAAA")</f>
        <v>2023</v>
      </c>
      <c r="P1340" s="1" t="str">
        <f>UPPER(TEXT(BRF_Boleto_Notas[[#This Row],[DATA VENCIMENTO]],"MMM"))</f>
        <v>MAI</v>
      </c>
      <c r="Q1340" s="1" t="str">
        <f>IFERROR(INDEX(BRF_TIPO_SERV[DESCRIÇAO],MATCH(BRF_Boleto_Notas[[#This Row],[CAT]],BRF_TIPO_SERV[TIPOS DE SERV.],0)),"")</f>
        <v>VIAGEM</v>
      </c>
      <c r="R1340" s="1">
        <f>IFERROR(INDEX(BRF_MÊS_NOTA[NUN_MÊS],MATCH(BRF_Boleto_Notas[[#This Row],[MÊS_VENC]],BRF_MÊS_NOTA[MÊS],0)),"")</f>
        <v>5</v>
      </c>
      <c r="S1340" s="1" t="str">
        <f>IF(BRF_Boleto_Notas[[#This Row],[PAGO DIA]]="","",TEXT(BRF_Boleto_Notas[[#This Row],[PAGO DIA]],"AAAA"))</f>
        <v>2023</v>
      </c>
      <c r="T1340" s="1" t="str">
        <f>UPPER(TEXT(BRF_Boleto_Notas[[#This Row],[PAGO DIA]],"MMM"))</f>
        <v>MAI</v>
      </c>
    </row>
    <row r="1341" spans="1:20" x14ac:dyDescent="0.2">
      <c r="A1341" s="3">
        <v>45051</v>
      </c>
      <c r="B1341" s="1" t="s">
        <v>2763</v>
      </c>
      <c r="C1341" s="1" t="s">
        <v>2980</v>
      </c>
      <c r="D1341" s="1" t="s">
        <v>2765</v>
      </c>
      <c r="E1341" s="1" t="s">
        <v>2981</v>
      </c>
      <c r="F1341" s="3">
        <v>45054</v>
      </c>
      <c r="G1341" s="1" t="s">
        <v>1585</v>
      </c>
      <c r="H1341" s="1">
        <v>1513</v>
      </c>
      <c r="I1341" s="4">
        <v>7331.98</v>
      </c>
      <c r="J1341" s="1" t="s">
        <v>224</v>
      </c>
      <c r="K1341" s="3">
        <v>45054</v>
      </c>
      <c r="L1341" s="1" t="s">
        <v>1338</v>
      </c>
      <c r="M1341" s="1" t="str">
        <f>TEXT(BRF_Boleto_Notas[[#This Row],[DATA ]],"AAAA")</f>
        <v>2023</v>
      </c>
      <c r="N1341" s="1" t="str">
        <f>UPPER(TEXT(BRF_Boleto_Notas[[#This Row],[DATA ]],"MMM"))</f>
        <v>MAI</v>
      </c>
      <c r="O1341" s="1" t="str">
        <f>TEXT(BRF_Boleto_Notas[[#This Row],[DATA VENCIMENTO]],"AAAA")</f>
        <v>2023</v>
      </c>
      <c r="P1341" s="1" t="str">
        <f>UPPER(TEXT(BRF_Boleto_Notas[[#This Row],[DATA VENCIMENTO]],"MMM"))</f>
        <v>MAI</v>
      </c>
      <c r="Q1341" s="1" t="str">
        <f>IFERROR(INDEX(BRF_TIPO_SERV[DESCRIÇAO],MATCH(BRF_Boleto_Notas[[#This Row],[CAT]],BRF_TIPO_SERV[TIPOS DE SERV.],0)),"")</f>
        <v>FRETE EXTRAS</v>
      </c>
      <c r="R1341" s="1">
        <f>IFERROR(INDEX(BRF_MÊS_NOTA[NUN_MÊS],MATCH(BRF_Boleto_Notas[[#This Row],[MÊS_VENC]],BRF_MÊS_NOTA[MÊS],0)),"")</f>
        <v>5</v>
      </c>
      <c r="S1341" s="1" t="str">
        <f>IF(BRF_Boleto_Notas[[#This Row],[PAGO DIA]]="","",TEXT(BRF_Boleto_Notas[[#This Row],[PAGO DIA]],"AAAA"))</f>
        <v>2023</v>
      </c>
      <c r="T1341" s="1" t="str">
        <f>UPPER(TEXT(BRF_Boleto_Notas[[#This Row],[PAGO DIA]],"MMM"))</f>
        <v>MAI</v>
      </c>
    </row>
    <row r="1342" spans="1:20" x14ac:dyDescent="0.2">
      <c r="A1342" s="3">
        <v>45014</v>
      </c>
      <c r="B1342" s="1" t="s">
        <v>2401</v>
      </c>
      <c r="C1342" s="1" t="s">
        <v>2982</v>
      </c>
      <c r="D1342" s="1" t="s">
        <v>1531</v>
      </c>
      <c r="E1342" s="1" t="s">
        <v>85</v>
      </c>
      <c r="F1342" s="3">
        <v>45055</v>
      </c>
      <c r="G1342" s="1" t="s">
        <v>2983</v>
      </c>
      <c r="H1342" s="1">
        <v>1450</v>
      </c>
      <c r="I1342" s="4">
        <v>3942</v>
      </c>
      <c r="J1342" s="1" t="s">
        <v>224</v>
      </c>
      <c r="K1342" s="3">
        <v>45055</v>
      </c>
      <c r="L1342" s="1" t="s">
        <v>1338</v>
      </c>
      <c r="M1342" s="1" t="str">
        <f>TEXT(BRF_Boleto_Notas[[#This Row],[DATA ]],"AAAA")</f>
        <v>2023</v>
      </c>
      <c r="N1342" s="1" t="str">
        <f>UPPER(TEXT(BRF_Boleto_Notas[[#This Row],[DATA ]],"MMM"))</f>
        <v>MAR</v>
      </c>
      <c r="O1342" s="1" t="str">
        <f>TEXT(BRF_Boleto_Notas[[#This Row],[DATA VENCIMENTO]],"AAAA")</f>
        <v>2023</v>
      </c>
      <c r="P1342" s="1" t="str">
        <f>UPPER(TEXT(BRF_Boleto_Notas[[#This Row],[DATA VENCIMENTO]],"MMM"))</f>
        <v>MAI</v>
      </c>
      <c r="Q1342" s="1" t="str">
        <f>IFERROR(INDEX(BRF_TIPO_SERV[DESCRIÇAO],MATCH(BRF_Boleto_Notas[[#This Row],[CAT]],BRF_TIPO_SERV[TIPOS DE SERV.],0)),"")</f>
        <v>ARMAZENAMENTO</v>
      </c>
      <c r="R1342" s="1">
        <f>IFERROR(INDEX(BRF_MÊS_NOTA[NUN_MÊS],MATCH(BRF_Boleto_Notas[[#This Row],[MÊS_VENC]],BRF_MÊS_NOTA[MÊS],0)),"")</f>
        <v>5</v>
      </c>
      <c r="S1342" s="1" t="str">
        <f>IF(BRF_Boleto_Notas[[#This Row],[PAGO DIA]]="","",TEXT(BRF_Boleto_Notas[[#This Row],[PAGO DIA]],"AAAA"))</f>
        <v>2023</v>
      </c>
      <c r="T1342" s="1" t="str">
        <f>UPPER(TEXT(BRF_Boleto_Notas[[#This Row],[PAGO DIA]],"MMM"))</f>
        <v>MAI</v>
      </c>
    </row>
    <row r="1343" spans="1:20" x14ac:dyDescent="0.2">
      <c r="A1343" s="3">
        <v>45015</v>
      </c>
      <c r="B1343" s="1" t="s">
        <v>1534</v>
      </c>
      <c r="C1343" s="1" t="s">
        <v>2984</v>
      </c>
      <c r="D1343" s="1" t="s">
        <v>1531</v>
      </c>
      <c r="E1343" s="1" t="s">
        <v>85</v>
      </c>
      <c r="F1343" s="3">
        <v>45056</v>
      </c>
      <c r="G1343" s="1" t="s">
        <v>2985</v>
      </c>
      <c r="H1343" s="1">
        <v>1451</v>
      </c>
      <c r="I1343" s="4">
        <v>800</v>
      </c>
      <c r="J1343" s="1" t="s">
        <v>224</v>
      </c>
      <c r="K1343" s="3">
        <v>45056</v>
      </c>
      <c r="L1343" s="1" t="s">
        <v>1338</v>
      </c>
      <c r="M1343" s="1" t="str">
        <f>TEXT(BRF_Boleto_Notas[[#This Row],[DATA ]],"AAAA")</f>
        <v>2023</v>
      </c>
      <c r="N1343" s="1" t="str">
        <f>UPPER(TEXT(BRF_Boleto_Notas[[#This Row],[DATA ]],"MMM"))</f>
        <v>MAR</v>
      </c>
      <c r="O1343" s="1" t="str">
        <f>TEXT(BRF_Boleto_Notas[[#This Row],[DATA VENCIMENTO]],"AAAA")</f>
        <v>2023</v>
      </c>
      <c r="P1343" s="1" t="str">
        <f>UPPER(TEXT(BRF_Boleto_Notas[[#This Row],[DATA VENCIMENTO]],"MMM"))</f>
        <v>MAI</v>
      </c>
      <c r="Q1343" s="1" t="str">
        <f>IFERROR(INDEX(BRF_TIPO_SERV[DESCRIÇAO],MATCH(BRF_Boleto_Notas[[#This Row],[CAT]],BRF_TIPO_SERV[TIPOS DE SERV.],0)),"")</f>
        <v>FRETE EXTRAS</v>
      </c>
      <c r="R1343" s="1">
        <f>IFERROR(INDEX(BRF_MÊS_NOTA[NUN_MÊS],MATCH(BRF_Boleto_Notas[[#This Row],[MÊS_VENC]],BRF_MÊS_NOTA[MÊS],0)),"")</f>
        <v>5</v>
      </c>
      <c r="S1343" s="1" t="str">
        <f>IF(BRF_Boleto_Notas[[#This Row],[PAGO DIA]]="","",TEXT(BRF_Boleto_Notas[[#This Row],[PAGO DIA]],"AAAA"))</f>
        <v>2023</v>
      </c>
      <c r="T1343" s="1" t="str">
        <f>UPPER(TEXT(BRF_Boleto_Notas[[#This Row],[PAGO DIA]],"MMM"))</f>
        <v>MAI</v>
      </c>
    </row>
    <row r="1344" spans="1:20" x14ac:dyDescent="0.2">
      <c r="A1344" s="3">
        <v>45016</v>
      </c>
      <c r="B1344" s="1" t="s">
        <v>1534</v>
      </c>
      <c r="C1344" s="1" t="s">
        <v>2943</v>
      </c>
      <c r="D1344" s="1" t="s">
        <v>1531</v>
      </c>
      <c r="E1344" s="1" t="s">
        <v>85</v>
      </c>
      <c r="F1344" s="3">
        <v>45056</v>
      </c>
      <c r="G1344" s="1" t="s">
        <v>2986</v>
      </c>
      <c r="H1344" s="1">
        <v>1454</v>
      </c>
      <c r="I1344" s="4">
        <v>800</v>
      </c>
      <c r="J1344" s="1" t="s">
        <v>224</v>
      </c>
      <c r="K1344" s="3">
        <v>45056</v>
      </c>
      <c r="L1344" s="1" t="s">
        <v>1338</v>
      </c>
      <c r="M1344" s="1" t="str">
        <f>TEXT(BRF_Boleto_Notas[[#This Row],[DATA ]],"AAAA")</f>
        <v>2023</v>
      </c>
      <c r="N1344" s="1" t="str">
        <f>UPPER(TEXT(BRF_Boleto_Notas[[#This Row],[DATA ]],"MMM"))</f>
        <v>MAR</v>
      </c>
      <c r="O1344" s="1" t="str">
        <f>TEXT(BRF_Boleto_Notas[[#This Row],[DATA VENCIMENTO]],"AAAA")</f>
        <v>2023</v>
      </c>
      <c r="P1344" s="1" t="str">
        <f>UPPER(TEXT(BRF_Boleto_Notas[[#This Row],[DATA VENCIMENTO]],"MMM"))</f>
        <v>MAI</v>
      </c>
      <c r="Q1344" s="1" t="str">
        <f>IFERROR(INDEX(BRF_TIPO_SERV[DESCRIÇAO],MATCH(BRF_Boleto_Notas[[#This Row],[CAT]],BRF_TIPO_SERV[TIPOS DE SERV.],0)),"")</f>
        <v>FRETE EXTRAS</v>
      </c>
      <c r="R1344" s="1">
        <f>IFERROR(INDEX(BRF_MÊS_NOTA[NUN_MÊS],MATCH(BRF_Boleto_Notas[[#This Row],[MÊS_VENC]],BRF_MÊS_NOTA[MÊS],0)),"")</f>
        <v>5</v>
      </c>
      <c r="S1344" s="1" t="str">
        <f>IF(BRF_Boleto_Notas[[#This Row],[PAGO DIA]]="","",TEXT(BRF_Boleto_Notas[[#This Row],[PAGO DIA]],"AAAA"))</f>
        <v>2023</v>
      </c>
      <c r="T1344" s="1" t="str">
        <f>UPPER(TEXT(BRF_Boleto_Notas[[#This Row],[PAGO DIA]],"MMM"))</f>
        <v>MAI</v>
      </c>
    </row>
    <row r="1345" spans="1:20" x14ac:dyDescent="0.2">
      <c r="A1345" s="3">
        <v>45016</v>
      </c>
      <c r="B1345" s="1" t="s">
        <v>1529</v>
      </c>
      <c r="C1345" s="1" t="s">
        <v>1869</v>
      </c>
      <c r="D1345" s="1" t="s">
        <v>1531</v>
      </c>
      <c r="E1345" s="1" t="s">
        <v>85</v>
      </c>
      <c r="F1345" s="3">
        <v>45056</v>
      </c>
      <c r="G1345" s="1" t="s">
        <v>2987</v>
      </c>
      <c r="H1345" s="1">
        <v>1455</v>
      </c>
      <c r="I1345" s="4">
        <v>3800</v>
      </c>
      <c r="J1345" s="1" t="s">
        <v>224</v>
      </c>
      <c r="K1345" s="3">
        <v>45056</v>
      </c>
      <c r="L1345" s="1" t="s">
        <v>1338</v>
      </c>
      <c r="M1345" s="1" t="str">
        <f>TEXT(BRF_Boleto_Notas[[#This Row],[DATA ]],"AAAA")</f>
        <v>2023</v>
      </c>
      <c r="N1345" s="1" t="str">
        <f>UPPER(TEXT(BRF_Boleto_Notas[[#This Row],[DATA ]],"MMM"))</f>
        <v>MAR</v>
      </c>
      <c r="O1345" s="1" t="str">
        <f>TEXT(BRF_Boleto_Notas[[#This Row],[DATA VENCIMENTO]],"AAAA")</f>
        <v>2023</v>
      </c>
      <c r="P1345" s="1" t="str">
        <f>UPPER(TEXT(BRF_Boleto_Notas[[#This Row],[DATA VENCIMENTO]],"MMM"))</f>
        <v>MAI</v>
      </c>
      <c r="Q1345" s="1" t="str">
        <f>IFERROR(INDEX(BRF_TIPO_SERV[DESCRIÇAO],MATCH(BRF_Boleto_Notas[[#This Row],[CAT]],BRF_TIPO_SERV[TIPOS DE SERV.],0)),"")</f>
        <v>VIAGEM</v>
      </c>
      <c r="R1345" s="1">
        <f>IFERROR(INDEX(BRF_MÊS_NOTA[NUN_MÊS],MATCH(BRF_Boleto_Notas[[#This Row],[MÊS_VENC]],BRF_MÊS_NOTA[MÊS],0)),"")</f>
        <v>5</v>
      </c>
      <c r="S1345" s="1" t="str">
        <f>IF(BRF_Boleto_Notas[[#This Row],[PAGO DIA]]="","",TEXT(BRF_Boleto_Notas[[#This Row],[PAGO DIA]],"AAAA"))</f>
        <v>2023</v>
      </c>
      <c r="T1345" s="1" t="str">
        <f>UPPER(TEXT(BRF_Boleto_Notas[[#This Row],[PAGO DIA]],"MMM"))</f>
        <v>MAI</v>
      </c>
    </row>
    <row r="1346" spans="1:20" x14ac:dyDescent="0.2">
      <c r="A1346" s="3">
        <v>45049</v>
      </c>
      <c r="B1346" s="1" t="s">
        <v>2922</v>
      </c>
      <c r="C1346" s="1" t="s">
        <v>2988</v>
      </c>
      <c r="D1346" s="1" t="s">
        <v>2924</v>
      </c>
      <c r="E1346" s="1" t="s">
        <v>184</v>
      </c>
      <c r="F1346" s="3">
        <v>45056</v>
      </c>
      <c r="G1346" s="1" t="s">
        <v>1585</v>
      </c>
      <c r="H1346" s="1">
        <v>1510</v>
      </c>
      <c r="I1346" s="4">
        <v>650</v>
      </c>
      <c r="J1346" s="1" t="s">
        <v>224</v>
      </c>
      <c r="K1346" s="3">
        <v>45056</v>
      </c>
      <c r="L1346" s="1" t="s">
        <v>1338</v>
      </c>
      <c r="M1346" s="1" t="str">
        <f>TEXT(BRF_Boleto_Notas[[#This Row],[DATA ]],"AAAA")</f>
        <v>2023</v>
      </c>
      <c r="N1346" s="1" t="str">
        <f>UPPER(TEXT(BRF_Boleto_Notas[[#This Row],[DATA ]],"MMM"))</f>
        <v>MAI</v>
      </c>
      <c r="O1346" s="1" t="str">
        <f>TEXT(BRF_Boleto_Notas[[#This Row],[DATA VENCIMENTO]],"AAAA")</f>
        <v>2023</v>
      </c>
      <c r="P1346" s="1" t="str">
        <f>UPPER(TEXT(BRF_Boleto_Notas[[#This Row],[DATA VENCIMENTO]],"MMM"))</f>
        <v>MAI</v>
      </c>
      <c r="Q1346" s="1" t="str">
        <f>IFERROR(INDEX(BRF_TIPO_SERV[DESCRIÇAO],MATCH(BRF_Boleto_Notas[[#This Row],[CAT]],BRF_TIPO_SERV[TIPOS DE SERV.],0)),"")</f>
        <v>VIAGEM</v>
      </c>
      <c r="R1346" s="1">
        <f>IFERROR(INDEX(BRF_MÊS_NOTA[NUN_MÊS],MATCH(BRF_Boleto_Notas[[#This Row],[MÊS_VENC]],BRF_MÊS_NOTA[MÊS],0)),"")</f>
        <v>5</v>
      </c>
      <c r="S1346" s="1" t="str">
        <f>IF(BRF_Boleto_Notas[[#This Row],[PAGO DIA]]="","",TEXT(BRF_Boleto_Notas[[#This Row],[PAGO DIA]],"AAAA"))</f>
        <v>2023</v>
      </c>
      <c r="T1346" s="1" t="str">
        <f>UPPER(TEXT(BRF_Boleto_Notas[[#This Row],[PAGO DIA]],"MMM"))</f>
        <v>MAI</v>
      </c>
    </row>
    <row r="1347" spans="1:20" x14ac:dyDescent="0.2">
      <c r="A1347" s="3">
        <v>45055</v>
      </c>
      <c r="B1347" s="1" t="s">
        <v>2841</v>
      </c>
      <c r="C1347" s="1" t="s">
        <v>2989</v>
      </c>
      <c r="D1347" s="1" t="s">
        <v>2843</v>
      </c>
      <c r="E1347" s="1" t="s">
        <v>137</v>
      </c>
      <c r="F1347" s="3">
        <v>45056</v>
      </c>
      <c r="G1347" s="1" t="s">
        <v>1585</v>
      </c>
      <c r="H1347" s="1">
        <v>1517</v>
      </c>
      <c r="I1347" s="4">
        <v>2500</v>
      </c>
      <c r="J1347" s="1" t="s">
        <v>224</v>
      </c>
      <c r="K1347" s="3">
        <v>45056</v>
      </c>
      <c r="L1347" s="1" t="s">
        <v>1338</v>
      </c>
      <c r="M1347" s="1" t="str">
        <f>TEXT(BRF_Boleto_Notas[[#This Row],[DATA ]],"AAAA")</f>
        <v>2023</v>
      </c>
      <c r="N1347" s="1" t="str">
        <f>UPPER(TEXT(BRF_Boleto_Notas[[#This Row],[DATA ]],"MMM"))</f>
        <v>MAI</v>
      </c>
      <c r="O1347" s="1" t="str">
        <f>TEXT(BRF_Boleto_Notas[[#This Row],[DATA VENCIMENTO]],"AAAA")</f>
        <v>2023</v>
      </c>
      <c r="P1347" s="1" t="str">
        <f>UPPER(TEXT(BRF_Boleto_Notas[[#This Row],[DATA VENCIMENTO]],"MMM"))</f>
        <v>MAI</v>
      </c>
      <c r="Q1347" s="1" t="str">
        <f>IFERROR(INDEX(BRF_TIPO_SERV[DESCRIÇAO],MATCH(BRF_Boleto_Notas[[#This Row],[CAT]],BRF_TIPO_SERV[TIPOS DE SERV.],0)),"")</f>
        <v>VIAGEM</v>
      </c>
      <c r="R1347" s="1">
        <f>IFERROR(INDEX(BRF_MÊS_NOTA[NUN_MÊS],MATCH(BRF_Boleto_Notas[[#This Row],[MÊS_VENC]],BRF_MÊS_NOTA[MÊS],0)),"")</f>
        <v>5</v>
      </c>
      <c r="S1347" s="1" t="str">
        <f>IF(BRF_Boleto_Notas[[#This Row],[PAGO DIA]]="","",TEXT(BRF_Boleto_Notas[[#This Row],[PAGO DIA]],"AAAA"))</f>
        <v>2023</v>
      </c>
      <c r="T1347" s="1" t="str">
        <f>UPPER(TEXT(BRF_Boleto_Notas[[#This Row],[PAGO DIA]],"MMM"))</f>
        <v>MAI</v>
      </c>
    </row>
    <row r="1348" spans="1:20" x14ac:dyDescent="0.2">
      <c r="A1348" s="3">
        <v>45048</v>
      </c>
      <c r="B1348" s="1" t="s">
        <v>2686</v>
      </c>
      <c r="C1348" s="1" t="s">
        <v>2884</v>
      </c>
      <c r="D1348" s="1" t="s">
        <v>1128</v>
      </c>
      <c r="E1348" s="1" t="s">
        <v>681</v>
      </c>
      <c r="F1348" s="3">
        <v>45058</v>
      </c>
      <c r="G1348" s="1" t="s">
        <v>2990</v>
      </c>
      <c r="H1348" s="1">
        <v>1507</v>
      </c>
      <c r="I1348" s="4">
        <v>1600</v>
      </c>
      <c r="J1348" s="1" t="s">
        <v>224</v>
      </c>
      <c r="K1348" s="3">
        <v>45058</v>
      </c>
      <c r="L1348" s="1" t="s">
        <v>1338</v>
      </c>
      <c r="M1348" s="1" t="str">
        <f>TEXT(BRF_Boleto_Notas[[#This Row],[DATA ]],"AAAA")</f>
        <v>2023</v>
      </c>
      <c r="N1348" s="1" t="str">
        <f>UPPER(TEXT(BRF_Boleto_Notas[[#This Row],[DATA ]],"MMM"))</f>
        <v>MAI</v>
      </c>
      <c r="O1348" s="1" t="str">
        <f>TEXT(BRF_Boleto_Notas[[#This Row],[DATA VENCIMENTO]],"AAAA")</f>
        <v>2023</v>
      </c>
      <c r="P1348" s="1" t="str">
        <f>UPPER(TEXT(BRF_Boleto_Notas[[#This Row],[DATA VENCIMENTO]],"MMM"))</f>
        <v>MAI</v>
      </c>
      <c r="Q1348" s="1" t="str">
        <f>IFERROR(INDEX(BRF_TIPO_SERV[DESCRIÇAO],MATCH(BRF_Boleto_Notas[[#This Row],[CAT]],BRF_TIPO_SERV[TIPOS DE SERV.],0)),"")</f>
        <v>VIAGEM</v>
      </c>
      <c r="R1348" s="1">
        <f>IFERROR(INDEX(BRF_MÊS_NOTA[NUN_MÊS],MATCH(BRF_Boleto_Notas[[#This Row],[MÊS_VENC]],BRF_MÊS_NOTA[MÊS],0)),"")</f>
        <v>5</v>
      </c>
      <c r="S1348" s="1" t="str">
        <f>IF(BRF_Boleto_Notas[[#This Row],[PAGO DIA]]="","",TEXT(BRF_Boleto_Notas[[#This Row],[PAGO DIA]],"AAAA"))</f>
        <v>2023</v>
      </c>
      <c r="T1348" s="1" t="str">
        <f>UPPER(TEXT(BRF_Boleto_Notas[[#This Row],[PAGO DIA]],"MMM"))</f>
        <v>MAI</v>
      </c>
    </row>
    <row r="1349" spans="1:20" x14ac:dyDescent="0.2">
      <c r="A1349" s="3">
        <v>45017</v>
      </c>
      <c r="B1349" s="1" t="s">
        <v>2401</v>
      </c>
      <c r="C1349" s="1" t="s">
        <v>2972</v>
      </c>
      <c r="D1349" s="1" t="s">
        <v>1531</v>
      </c>
      <c r="E1349" s="1" t="s">
        <v>85</v>
      </c>
      <c r="F1349" s="3">
        <v>45061</v>
      </c>
      <c r="G1349" s="1" t="s">
        <v>2991</v>
      </c>
      <c r="H1349" s="1">
        <v>1457</v>
      </c>
      <c r="I1349" s="4">
        <v>2692</v>
      </c>
      <c r="J1349" s="1" t="s">
        <v>224</v>
      </c>
      <c r="K1349" s="3">
        <v>45061</v>
      </c>
      <c r="L1349" s="1" t="s">
        <v>1338</v>
      </c>
      <c r="M1349" s="1" t="str">
        <f>TEXT(BRF_Boleto_Notas[[#This Row],[DATA ]],"AAAA")</f>
        <v>2023</v>
      </c>
      <c r="N1349" s="1" t="str">
        <f>UPPER(TEXT(BRF_Boleto_Notas[[#This Row],[DATA ]],"MMM"))</f>
        <v>ABR</v>
      </c>
      <c r="O1349" s="1" t="str">
        <f>TEXT(BRF_Boleto_Notas[[#This Row],[DATA VENCIMENTO]],"AAAA")</f>
        <v>2023</v>
      </c>
      <c r="P1349" s="1" t="str">
        <f>UPPER(TEXT(BRF_Boleto_Notas[[#This Row],[DATA VENCIMENTO]],"MMM"))</f>
        <v>MAI</v>
      </c>
      <c r="Q1349" s="1" t="str">
        <f>IFERROR(INDEX(BRF_TIPO_SERV[DESCRIÇAO],MATCH(BRF_Boleto_Notas[[#This Row],[CAT]],BRF_TIPO_SERV[TIPOS DE SERV.],0)),"")</f>
        <v>ARMAZENAMENTO</v>
      </c>
      <c r="R1349" s="1">
        <f>IFERROR(INDEX(BRF_MÊS_NOTA[NUN_MÊS],MATCH(BRF_Boleto_Notas[[#This Row],[MÊS_VENC]],BRF_MÊS_NOTA[MÊS],0)),"")</f>
        <v>5</v>
      </c>
      <c r="S1349" s="1" t="str">
        <f>IF(BRF_Boleto_Notas[[#This Row],[PAGO DIA]]="","",TEXT(BRF_Boleto_Notas[[#This Row],[PAGO DIA]],"AAAA"))</f>
        <v>2023</v>
      </c>
      <c r="T1349" s="1" t="str">
        <f>UPPER(TEXT(BRF_Boleto_Notas[[#This Row],[PAGO DIA]],"MMM"))</f>
        <v>MAI</v>
      </c>
    </row>
    <row r="1350" spans="1:20" x14ac:dyDescent="0.2">
      <c r="A1350" s="3">
        <v>45016</v>
      </c>
      <c r="B1350" s="1" t="s">
        <v>1534</v>
      </c>
      <c r="C1350" s="1" t="s">
        <v>2943</v>
      </c>
      <c r="D1350" s="1" t="s">
        <v>1531</v>
      </c>
      <c r="E1350" s="1" t="s">
        <v>85</v>
      </c>
      <c r="F1350" s="3">
        <v>45061</v>
      </c>
      <c r="G1350" s="1" t="s">
        <v>2992</v>
      </c>
      <c r="H1350" s="1">
        <v>1458</v>
      </c>
      <c r="I1350" s="4">
        <v>800</v>
      </c>
      <c r="J1350" s="1" t="s">
        <v>224</v>
      </c>
      <c r="K1350" s="3">
        <v>45061</v>
      </c>
      <c r="L1350" s="1" t="s">
        <v>1338</v>
      </c>
      <c r="M1350" s="1" t="str">
        <f>TEXT(BRF_Boleto_Notas[[#This Row],[DATA ]],"AAAA")</f>
        <v>2023</v>
      </c>
      <c r="N1350" s="1" t="str">
        <f>UPPER(TEXT(BRF_Boleto_Notas[[#This Row],[DATA ]],"MMM"))</f>
        <v>MAR</v>
      </c>
      <c r="O1350" s="1" t="str">
        <f>TEXT(BRF_Boleto_Notas[[#This Row],[DATA VENCIMENTO]],"AAAA")</f>
        <v>2023</v>
      </c>
      <c r="P1350" s="1" t="str">
        <f>UPPER(TEXT(BRF_Boleto_Notas[[#This Row],[DATA VENCIMENTO]],"MMM"))</f>
        <v>MAI</v>
      </c>
      <c r="Q1350" s="1" t="str">
        <f>IFERROR(INDEX(BRF_TIPO_SERV[DESCRIÇAO],MATCH(BRF_Boleto_Notas[[#This Row],[CAT]],BRF_TIPO_SERV[TIPOS DE SERV.],0)),"")</f>
        <v>FRETE EXTRAS</v>
      </c>
      <c r="R1350" s="1">
        <f>IFERROR(INDEX(BRF_MÊS_NOTA[NUN_MÊS],MATCH(BRF_Boleto_Notas[[#This Row],[MÊS_VENC]],BRF_MÊS_NOTA[MÊS],0)),"")</f>
        <v>5</v>
      </c>
      <c r="S1350" s="1" t="str">
        <f>IF(BRF_Boleto_Notas[[#This Row],[PAGO DIA]]="","",TEXT(BRF_Boleto_Notas[[#This Row],[PAGO DIA]],"AAAA"))</f>
        <v>2023</v>
      </c>
      <c r="T1350" s="1" t="str">
        <f>UPPER(TEXT(BRF_Boleto_Notas[[#This Row],[PAGO DIA]],"MMM"))</f>
        <v>MAI</v>
      </c>
    </row>
    <row r="1351" spans="1:20" x14ac:dyDescent="0.2">
      <c r="A1351" s="3">
        <v>45019</v>
      </c>
      <c r="B1351" s="1" t="s">
        <v>2401</v>
      </c>
      <c r="C1351" s="1" t="s">
        <v>2972</v>
      </c>
      <c r="D1351" s="1" t="s">
        <v>1531</v>
      </c>
      <c r="E1351" s="1" t="s">
        <v>85</v>
      </c>
      <c r="F1351" s="3">
        <v>45061</v>
      </c>
      <c r="G1351" s="1" t="s">
        <v>2993</v>
      </c>
      <c r="H1351" s="1">
        <v>1459</v>
      </c>
      <c r="I1351" s="4">
        <v>1898</v>
      </c>
      <c r="J1351" s="1" t="s">
        <v>224</v>
      </c>
      <c r="K1351" s="3">
        <v>45061</v>
      </c>
      <c r="L1351" s="1" t="s">
        <v>1338</v>
      </c>
      <c r="M1351" s="1" t="str">
        <f>TEXT(BRF_Boleto_Notas[[#This Row],[DATA ]],"AAAA")</f>
        <v>2023</v>
      </c>
      <c r="N1351" s="1" t="str">
        <f>UPPER(TEXT(BRF_Boleto_Notas[[#This Row],[DATA ]],"MMM"))</f>
        <v>ABR</v>
      </c>
      <c r="O1351" s="1" t="str">
        <f>TEXT(BRF_Boleto_Notas[[#This Row],[DATA VENCIMENTO]],"AAAA")</f>
        <v>2023</v>
      </c>
      <c r="P1351" s="1" t="str">
        <f>UPPER(TEXT(BRF_Boleto_Notas[[#This Row],[DATA VENCIMENTO]],"MMM"))</f>
        <v>MAI</v>
      </c>
      <c r="Q1351" s="1" t="str">
        <f>IFERROR(INDEX(BRF_TIPO_SERV[DESCRIÇAO],MATCH(BRF_Boleto_Notas[[#This Row],[CAT]],BRF_TIPO_SERV[TIPOS DE SERV.],0)),"")</f>
        <v>ARMAZENAMENTO</v>
      </c>
      <c r="R1351" s="1">
        <f>IFERROR(INDEX(BRF_MÊS_NOTA[NUN_MÊS],MATCH(BRF_Boleto_Notas[[#This Row],[MÊS_VENC]],BRF_MÊS_NOTA[MÊS],0)),"")</f>
        <v>5</v>
      </c>
      <c r="S1351" s="1" t="str">
        <f>IF(BRF_Boleto_Notas[[#This Row],[PAGO DIA]]="","",TEXT(BRF_Boleto_Notas[[#This Row],[PAGO DIA]],"AAAA"))</f>
        <v>2023</v>
      </c>
      <c r="T1351" s="1" t="str">
        <f>UPPER(TEXT(BRF_Boleto_Notas[[#This Row],[PAGO DIA]],"MMM"))</f>
        <v>MAI</v>
      </c>
    </row>
    <row r="1352" spans="1:20" x14ac:dyDescent="0.2">
      <c r="A1352" s="3">
        <v>45019</v>
      </c>
      <c r="B1352" s="1" t="s">
        <v>2401</v>
      </c>
      <c r="C1352" s="1" t="s">
        <v>2994</v>
      </c>
      <c r="D1352" s="1" t="s">
        <v>1531</v>
      </c>
      <c r="E1352" s="1" t="s">
        <v>85</v>
      </c>
      <c r="F1352" s="3">
        <v>45061</v>
      </c>
      <c r="G1352" s="1" t="s">
        <v>2995</v>
      </c>
      <c r="H1352" s="1">
        <v>1460</v>
      </c>
      <c r="I1352" s="4">
        <v>3200</v>
      </c>
      <c r="J1352" s="1" t="s">
        <v>224</v>
      </c>
      <c r="K1352" s="3">
        <v>45061</v>
      </c>
      <c r="L1352" s="1" t="s">
        <v>1338</v>
      </c>
      <c r="M1352" s="1" t="str">
        <f>TEXT(BRF_Boleto_Notas[[#This Row],[DATA ]],"AAAA")</f>
        <v>2023</v>
      </c>
      <c r="N1352" s="1" t="str">
        <f>UPPER(TEXT(BRF_Boleto_Notas[[#This Row],[DATA ]],"MMM"))</f>
        <v>ABR</v>
      </c>
      <c r="O1352" s="1" t="str">
        <f>TEXT(BRF_Boleto_Notas[[#This Row],[DATA VENCIMENTO]],"AAAA")</f>
        <v>2023</v>
      </c>
      <c r="P1352" s="1" t="str">
        <f>UPPER(TEXT(BRF_Boleto_Notas[[#This Row],[DATA VENCIMENTO]],"MMM"))</f>
        <v>MAI</v>
      </c>
      <c r="Q1352" s="1" t="str">
        <f>IFERROR(INDEX(BRF_TIPO_SERV[DESCRIÇAO],MATCH(BRF_Boleto_Notas[[#This Row],[CAT]],BRF_TIPO_SERV[TIPOS DE SERV.],0)),"")</f>
        <v>ARMAZENAMENTO</v>
      </c>
      <c r="R1352" s="1">
        <f>IFERROR(INDEX(BRF_MÊS_NOTA[NUN_MÊS],MATCH(BRF_Boleto_Notas[[#This Row],[MÊS_VENC]],BRF_MÊS_NOTA[MÊS],0)),"")</f>
        <v>5</v>
      </c>
      <c r="S1352" s="1" t="str">
        <f>IF(BRF_Boleto_Notas[[#This Row],[PAGO DIA]]="","",TEXT(BRF_Boleto_Notas[[#This Row],[PAGO DIA]],"AAAA"))</f>
        <v>2023</v>
      </c>
      <c r="T1352" s="1" t="str">
        <f>UPPER(TEXT(BRF_Boleto_Notas[[#This Row],[PAGO DIA]],"MMM"))</f>
        <v>MAI</v>
      </c>
    </row>
    <row r="1353" spans="1:20" x14ac:dyDescent="0.2">
      <c r="A1353" s="3">
        <v>45020</v>
      </c>
      <c r="B1353" s="1" t="s">
        <v>1529</v>
      </c>
      <c r="C1353" s="1" t="s">
        <v>2978</v>
      </c>
      <c r="D1353" s="1" t="s">
        <v>1531</v>
      </c>
      <c r="E1353" s="1" t="s">
        <v>94</v>
      </c>
      <c r="F1353" s="3">
        <v>45061</v>
      </c>
      <c r="G1353" s="1" t="s">
        <v>2996</v>
      </c>
      <c r="H1353" s="1">
        <v>1461</v>
      </c>
      <c r="I1353" s="4">
        <v>3500</v>
      </c>
      <c r="J1353" s="1" t="s">
        <v>224</v>
      </c>
      <c r="K1353" s="3">
        <v>45061</v>
      </c>
      <c r="L1353" s="1" t="s">
        <v>1338</v>
      </c>
      <c r="M1353" s="1" t="str">
        <f>TEXT(BRF_Boleto_Notas[[#This Row],[DATA ]],"AAAA")</f>
        <v>2023</v>
      </c>
      <c r="N1353" s="1" t="str">
        <f>UPPER(TEXT(BRF_Boleto_Notas[[#This Row],[DATA ]],"MMM"))</f>
        <v>ABR</v>
      </c>
      <c r="O1353" s="1" t="str">
        <f>TEXT(BRF_Boleto_Notas[[#This Row],[DATA VENCIMENTO]],"AAAA")</f>
        <v>2023</v>
      </c>
      <c r="P1353" s="1" t="str">
        <f>UPPER(TEXT(BRF_Boleto_Notas[[#This Row],[DATA VENCIMENTO]],"MMM"))</f>
        <v>MAI</v>
      </c>
      <c r="Q1353" s="1" t="str">
        <f>IFERROR(INDEX(BRF_TIPO_SERV[DESCRIÇAO],MATCH(BRF_Boleto_Notas[[#This Row],[CAT]],BRF_TIPO_SERV[TIPOS DE SERV.],0)),"")</f>
        <v>VIAGEM</v>
      </c>
      <c r="R1353" s="1">
        <f>IFERROR(INDEX(BRF_MÊS_NOTA[NUN_MÊS],MATCH(BRF_Boleto_Notas[[#This Row],[MÊS_VENC]],BRF_MÊS_NOTA[MÊS],0)),"")</f>
        <v>5</v>
      </c>
      <c r="S1353" s="1" t="str">
        <f>IF(BRF_Boleto_Notas[[#This Row],[PAGO DIA]]="","",TEXT(BRF_Boleto_Notas[[#This Row],[PAGO DIA]],"AAAA"))</f>
        <v>2023</v>
      </c>
      <c r="T1353" s="1" t="str">
        <f>UPPER(TEXT(BRF_Boleto_Notas[[#This Row],[PAGO DIA]],"MMM"))</f>
        <v>MAI</v>
      </c>
    </row>
    <row r="1354" spans="1:20" x14ac:dyDescent="0.2">
      <c r="A1354" s="3">
        <v>45020</v>
      </c>
      <c r="B1354" s="1" t="s">
        <v>1534</v>
      </c>
      <c r="C1354" s="1" t="s">
        <v>2943</v>
      </c>
      <c r="D1354" s="1" t="s">
        <v>1531</v>
      </c>
      <c r="E1354" s="1" t="s">
        <v>85</v>
      </c>
      <c r="F1354" s="3">
        <v>45061</v>
      </c>
      <c r="G1354" s="1" t="s">
        <v>2997</v>
      </c>
      <c r="H1354" s="1">
        <v>1462</v>
      </c>
      <c r="I1354" s="4">
        <v>800</v>
      </c>
      <c r="J1354" s="1" t="s">
        <v>224</v>
      </c>
      <c r="K1354" s="3">
        <v>45061</v>
      </c>
      <c r="L1354" s="1" t="s">
        <v>1338</v>
      </c>
      <c r="M1354" s="1" t="str">
        <f>TEXT(BRF_Boleto_Notas[[#This Row],[DATA ]],"AAAA")</f>
        <v>2023</v>
      </c>
      <c r="N1354" s="1" t="str">
        <f>UPPER(TEXT(BRF_Boleto_Notas[[#This Row],[DATA ]],"MMM"))</f>
        <v>ABR</v>
      </c>
      <c r="O1354" s="1" t="str">
        <f>TEXT(BRF_Boleto_Notas[[#This Row],[DATA VENCIMENTO]],"AAAA")</f>
        <v>2023</v>
      </c>
      <c r="P1354" s="1" t="str">
        <f>UPPER(TEXT(BRF_Boleto_Notas[[#This Row],[DATA VENCIMENTO]],"MMM"))</f>
        <v>MAI</v>
      </c>
      <c r="Q1354" s="1" t="str">
        <f>IFERROR(INDEX(BRF_TIPO_SERV[DESCRIÇAO],MATCH(BRF_Boleto_Notas[[#This Row],[CAT]],BRF_TIPO_SERV[TIPOS DE SERV.],0)),"")</f>
        <v>FRETE EXTRAS</v>
      </c>
      <c r="R1354" s="1">
        <f>IFERROR(INDEX(BRF_MÊS_NOTA[NUN_MÊS],MATCH(BRF_Boleto_Notas[[#This Row],[MÊS_VENC]],BRF_MÊS_NOTA[MÊS],0)),"")</f>
        <v>5</v>
      </c>
      <c r="S1354" s="1" t="str">
        <f>IF(BRF_Boleto_Notas[[#This Row],[PAGO DIA]]="","",TEXT(BRF_Boleto_Notas[[#This Row],[PAGO DIA]],"AAAA"))</f>
        <v>2023</v>
      </c>
      <c r="T1354" s="1" t="str">
        <f>UPPER(TEXT(BRF_Boleto_Notas[[#This Row],[PAGO DIA]],"MMM"))</f>
        <v>MAI</v>
      </c>
    </row>
    <row r="1355" spans="1:20" x14ac:dyDescent="0.2">
      <c r="A1355" s="3">
        <v>45021</v>
      </c>
      <c r="B1355" s="1" t="s">
        <v>1529</v>
      </c>
      <c r="C1355" s="1" t="s">
        <v>2101</v>
      </c>
      <c r="D1355" s="1" t="s">
        <v>1531</v>
      </c>
      <c r="E1355" s="1" t="s">
        <v>94</v>
      </c>
      <c r="F1355" s="3">
        <v>45061</v>
      </c>
      <c r="G1355" s="1" t="s">
        <v>2998</v>
      </c>
      <c r="H1355" s="1">
        <v>1463</v>
      </c>
      <c r="I1355" s="4">
        <v>4200</v>
      </c>
      <c r="J1355" s="1" t="s">
        <v>224</v>
      </c>
      <c r="K1355" s="3">
        <v>45061</v>
      </c>
      <c r="L1355" s="1" t="s">
        <v>1338</v>
      </c>
      <c r="M1355" s="1" t="str">
        <f>TEXT(BRF_Boleto_Notas[[#This Row],[DATA ]],"AAAA")</f>
        <v>2023</v>
      </c>
      <c r="N1355" s="1" t="str">
        <f>UPPER(TEXT(BRF_Boleto_Notas[[#This Row],[DATA ]],"MMM"))</f>
        <v>ABR</v>
      </c>
      <c r="O1355" s="1" t="str">
        <f>TEXT(BRF_Boleto_Notas[[#This Row],[DATA VENCIMENTO]],"AAAA")</f>
        <v>2023</v>
      </c>
      <c r="P1355" s="1" t="str">
        <f>UPPER(TEXT(BRF_Boleto_Notas[[#This Row],[DATA VENCIMENTO]],"MMM"))</f>
        <v>MAI</v>
      </c>
      <c r="Q1355" s="1" t="str">
        <f>IFERROR(INDEX(BRF_TIPO_SERV[DESCRIÇAO],MATCH(BRF_Boleto_Notas[[#This Row],[CAT]],BRF_TIPO_SERV[TIPOS DE SERV.],0)),"")</f>
        <v>VIAGEM</v>
      </c>
      <c r="R1355" s="1">
        <f>IFERROR(INDEX(BRF_MÊS_NOTA[NUN_MÊS],MATCH(BRF_Boleto_Notas[[#This Row],[MÊS_VENC]],BRF_MÊS_NOTA[MÊS],0)),"")</f>
        <v>5</v>
      </c>
      <c r="S1355" s="1" t="str">
        <f>IF(BRF_Boleto_Notas[[#This Row],[PAGO DIA]]="","",TEXT(BRF_Boleto_Notas[[#This Row],[PAGO DIA]],"AAAA"))</f>
        <v>2023</v>
      </c>
      <c r="T1355" s="1" t="str">
        <f>UPPER(TEXT(BRF_Boleto_Notas[[#This Row],[PAGO DIA]],"MMM"))</f>
        <v>MAI</v>
      </c>
    </row>
    <row r="1356" spans="1:20" x14ac:dyDescent="0.2">
      <c r="A1356" s="3">
        <v>45021</v>
      </c>
      <c r="B1356" s="1" t="s">
        <v>1529</v>
      </c>
      <c r="C1356" s="1" t="s">
        <v>3327</v>
      </c>
      <c r="D1356" s="1" t="s">
        <v>1531</v>
      </c>
      <c r="E1356" s="1" t="s">
        <v>114</v>
      </c>
      <c r="F1356" s="3">
        <v>45061</v>
      </c>
      <c r="G1356" s="1" t="s">
        <v>2999</v>
      </c>
      <c r="H1356" s="1">
        <v>1464</v>
      </c>
      <c r="I1356" s="4">
        <v>3800</v>
      </c>
      <c r="J1356" s="1" t="s">
        <v>224</v>
      </c>
      <c r="K1356" s="3">
        <v>45063</v>
      </c>
      <c r="L1356" s="1" t="s">
        <v>1338</v>
      </c>
      <c r="M1356" s="1" t="str">
        <f>TEXT(BRF_Boleto_Notas[[#This Row],[DATA ]],"AAAA")</f>
        <v>2023</v>
      </c>
      <c r="N1356" s="1" t="str">
        <f>UPPER(TEXT(BRF_Boleto_Notas[[#This Row],[DATA ]],"MMM"))</f>
        <v>ABR</v>
      </c>
      <c r="O1356" s="1" t="str">
        <f>TEXT(BRF_Boleto_Notas[[#This Row],[DATA VENCIMENTO]],"AAAA")</f>
        <v>2023</v>
      </c>
      <c r="P1356" s="1" t="str">
        <f>UPPER(TEXT(BRF_Boleto_Notas[[#This Row],[DATA VENCIMENTO]],"MMM"))</f>
        <v>MAI</v>
      </c>
      <c r="Q1356" s="1" t="str">
        <f>IFERROR(INDEX(BRF_TIPO_SERV[DESCRIÇAO],MATCH(BRF_Boleto_Notas[[#This Row],[CAT]],BRF_TIPO_SERV[TIPOS DE SERV.],0)),"")</f>
        <v>VIAGEM</v>
      </c>
      <c r="R1356" s="1">
        <f>IFERROR(INDEX(BRF_MÊS_NOTA[NUN_MÊS],MATCH(BRF_Boleto_Notas[[#This Row],[MÊS_VENC]],BRF_MÊS_NOTA[MÊS],0)),"")</f>
        <v>5</v>
      </c>
      <c r="S1356" s="1" t="str">
        <f>IF(BRF_Boleto_Notas[[#This Row],[PAGO DIA]]="","",TEXT(BRF_Boleto_Notas[[#This Row],[PAGO DIA]],"AAAA"))</f>
        <v>2023</v>
      </c>
      <c r="T1356" s="1" t="str">
        <f>UPPER(TEXT(BRF_Boleto_Notas[[#This Row],[PAGO DIA]],"MMM"))</f>
        <v>MAI</v>
      </c>
    </row>
    <row r="1357" spans="1:20" x14ac:dyDescent="0.2">
      <c r="A1357" s="3">
        <v>45055</v>
      </c>
      <c r="B1357" s="1" t="s">
        <v>2922</v>
      </c>
      <c r="C1357" s="1" t="s">
        <v>3000</v>
      </c>
      <c r="D1357" s="1" t="s">
        <v>2924</v>
      </c>
      <c r="E1357" s="1" t="s">
        <v>184</v>
      </c>
      <c r="F1357" s="3">
        <v>45061</v>
      </c>
      <c r="G1357" s="1" t="s">
        <v>1585</v>
      </c>
      <c r="H1357" s="1">
        <v>1518</v>
      </c>
      <c r="I1357" s="4">
        <v>700</v>
      </c>
      <c r="J1357" s="1" t="s">
        <v>224</v>
      </c>
      <c r="K1357" s="3">
        <v>45061</v>
      </c>
      <c r="L1357" s="1" t="s">
        <v>1338</v>
      </c>
      <c r="M1357" s="1" t="str">
        <f>TEXT(BRF_Boleto_Notas[[#This Row],[DATA ]],"AAAA")</f>
        <v>2023</v>
      </c>
      <c r="N1357" s="1" t="str">
        <f>UPPER(TEXT(BRF_Boleto_Notas[[#This Row],[DATA ]],"MMM"))</f>
        <v>MAI</v>
      </c>
      <c r="O1357" s="1" t="str">
        <f>TEXT(BRF_Boleto_Notas[[#This Row],[DATA VENCIMENTO]],"AAAA")</f>
        <v>2023</v>
      </c>
      <c r="P1357" s="1" t="str">
        <f>UPPER(TEXT(BRF_Boleto_Notas[[#This Row],[DATA VENCIMENTO]],"MMM"))</f>
        <v>MAI</v>
      </c>
      <c r="Q1357" s="1" t="str">
        <f>IFERROR(INDEX(BRF_TIPO_SERV[DESCRIÇAO],MATCH(BRF_Boleto_Notas[[#This Row],[CAT]],BRF_TIPO_SERV[TIPOS DE SERV.],0)),"")</f>
        <v>VIAGEM</v>
      </c>
      <c r="R1357" s="1">
        <f>IFERROR(INDEX(BRF_MÊS_NOTA[NUN_MÊS],MATCH(BRF_Boleto_Notas[[#This Row],[MÊS_VENC]],BRF_MÊS_NOTA[MÊS],0)),"")</f>
        <v>5</v>
      </c>
      <c r="S1357" s="1" t="str">
        <f>IF(BRF_Boleto_Notas[[#This Row],[PAGO DIA]]="","",TEXT(BRF_Boleto_Notas[[#This Row],[PAGO DIA]],"AAAA"))</f>
        <v>2023</v>
      </c>
      <c r="T1357" s="1" t="str">
        <f>UPPER(TEXT(BRF_Boleto_Notas[[#This Row],[PAGO DIA]],"MMM"))</f>
        <v>MAI</v>
      </c>
    </row>
    <row r="1358" spans="1:20" x14ac:dyDescent="0.2">
      <c r="A1358" s="3">
        <v>45022</v>
      </c>
      <c r="B1358" s="1" t="s">
        <v>2401</v>
      </c>
      <c r="C1358" s="1" t="s">
        <v>2850</v>
      </c>
      <c r="D1358" s="1" t="s">
        <v>1531</v>
      </c>
      <c r="E1358" s="1" t="s">
        <v>85</v>
      </c>
      <c r="F1358" s="3">
        <v>45062</v>
      </c>
      <c r="G1358" s="1" t="s">
        <v>3001</v>
      </c>
      <c r="H1358" s="1">
        <v>1466</v>
      </c>
      <c r="I1358" s="4">
        <v>4330</v>
      </c>
      <c r="J1358" s="1" t="s">
        <v>224</v>
      </c>
      <c r="K1358" s="3">
        <v>45062</v>
      </c>
      <c r="L1358" s="1" t="s">
        <v>1338</v>
      </c>
      <c r="M1358" s="1" t="str">
        <f>TEXT(BRF_Boleto_Notas[[#This Row],[DATA ]],"AAAA")</f>
        <v>2023</v>
      </c>
      <c r="N1358" s="1" t="str">
        <f>UPPER(TEXT(BRF_Boleto_Notas[[#This Row],[DATA ]],"MMM"))</f>
        <v>ABR</v>
      </c>
      <c r="O1358" s="1" t="str">
        <f>TEXT(BRF_Boleto_Notas[[#This Row],[DATA VENCIMENTO]],"AAAA")</f>
        <v>2023</v>
      </c>
      <c r="P1358" s="1" t="str">
        <f>UPPER(TEXT(BRF_Boleto_Notas[[#This Row],[DATA VENCIMENTO]],"MMM"))</f>
        <v>MAI</v>
      </c>
      <c r="Q1358" s="1" t="str">
        <f>IFERROR(INDEX(BRF_TIPO_SERV[DESCRIÇAO],MATCH(BRF_Boleto_Notas[[#This Row],[CAT]],BRF_TIPO_SERV[TIPOS DE SERV.],0)),"")</f>
        <v>ARMAZENAMENTO</v>
      </c>
      <c r="R1358" s="1">
        <f>IFERROR(INDEX(BRF_MÊS_NOTA[NUN_MÊS],MATCH(BRF_Boleto_Notas[[#This Row],[MÊS_VENC]],BRF_MÊS_NOTA[MÊS],0)),"")</f>
        <v>5</v>
      </c>
      <c r="S1358" s="1" t="str">
        <f>IF(BRF_Boleto_Notas[[#This Row],[PAGO DIA]]="","",TEXT(BRF_Boleto_Notas[[#This Row],[PAGO DIA]],"AAAA"))</f>
        <v>2023</v>
      </c>
      <c r="T1358" s="1" t="str">
        <f>UPPER(TEXT(BRF_Boleto_Notas[[#This Row],[PAGO DIA]],"MMM"))</f>
        <v>MAI</v>
      </c>
    </row>
    <row r="1359" spans="1:20" x14ac:dyDescent="0.2">
      <c r="A1359" s="3">
        <v>45051</v>
      </c>
      <c r="B1359" s="1" t="s">
        <v>2922</v>
      </c>
      <c r="C1359" s="1" t="s">
        <v>3002</v>
      </c>
      <c r="D1359" s="1" t="s">
        <v>2924</v>
      </c>
      <c r="E1359" s="1" t="s">
        <v>184</v>
      </c>
      <c r="F1359" s="3">
        <v>45062</v>
      </c>
      <c r="G1359" s="1" t="s">
        <v>1585</v>
      </c>
      <c r="H1359" s="1">
        <v>1514</v>
      </c>
      <c r="I1359" s="4">
        <v>700</v>
      </c>
      <c r="J1359" s="1" t="s">
        <v>224</v>
      </c>
      <c r="K1359" s="3">
        <v>45061</v>
      </c>
      <c r="L1359" s="1" t="s">
        <v>1338</v>
      </c>
      <c r="M1359" s="1" t="str">
        <f>TEXT(BRF_Boleto_Notas[[#This Row],[DATA ]],"AAAA")</f>
        <v>2023</v>
      </c>
      <c r="N1359" s="1" t="str">
        <f>UPPER(TEXT(BRF_Boleto_Notas[[#This Row],[DATA ]],"MMM"))</f>
        <v>MAI</v>
      </c>
      <c r="O1359" s="1" t="str">
        <f>TEXT(BRF_Boleto_Notas[[#This Row],[DATA VENCIMENTO]],"AAAA")</f>
        <v>2023</v>
      </c>
      <c r="P1359" s="1" t="str">
        <f>UPPER(TEXT(BRF_Boleto_Notas[[#This Row],[DATA VENCIMENTO]],"MMM"))</f>
        <v>MAI</v>
      </c>
      <c r="Q1359" s="1" t="str">
        <f>IFERROR(INDEX(BRF_TIPO_SERV[DESCRIÇAO],MATCH(BRF_Boleto_Notas[[#This Row],[CAT]],BRF_TIPO_SERV[TIPOS DE SERV.],0)),"")</f>
        <v>VIAGEM</v>
      </c>
      <c r="R1359" s="1">
        <f>IFERROR(INDEX(BRF_MÊS_NOTA[NUN_MÊS],MATCH(BRF_Boleto_Notas[[#This Row],[MÊS_VENC]],BRF_MÊS_NOTA[MÊS],0)),"")</f>
        <v>5</v>
      </c>
      <c r="S1359" s="1" t="str">
        <f>IF(BRF_Boleto_Notas[[#This Row],[PAGO DIA]]="","",TEXT(BRF_Boleto_Notas[[#This Row],[PAGO DIA]],"AAAA"))</f>
        <v>2023</v>
      </c>
      <c r="T1359" s="1" t="str">
        <f>UPPER(TEXT(BRF_Boleto_Notas[[#This Row],[PAGO DIA]],"MMM"))</f>
        <v>MAI</v>
      </c>
    </row>
    <row r="1360" spans="1:20" x14ac:dyDescent="0.2">
      <c r="A1360" s="3">
        <v>45056</v>
      </c>
      <c r="B1360" s="1" t="s">
        <v>2922</v>
      </c>
      <c r="C1360" s="1" t="s">
        <v>3003</v>
      </c>
      <c r="D1360" s="1" t="s">
        <v>2924</v>
      </c>
      <c r="E1360" s="1" t="s">
        <v>184</v>
      </c>
      <c r="F1360" s="3">
        <v>45064</v>
      </c>
      <c r="G1360" s="1" t="s">
        <v>1585</v>
      </c>
      <c r="H1360" s="1">
        <v>1519</v>
      </c>
      <c r="I1360" s="4">
        <v>8</v>
      </c>
      <c r="J1360" s="1" t="s">
        <v>224</v>
      </c>
      <c r="K1360" s="3">
        <v>45064</v>
      </c>
      <c r="L1360" s="1" t="s">
        <v>1338</v>
      </c>
      <c r="M1360" s="1" t="str">
        <f>TEXT(BRF_Boleto_Notas[[#This Row],[DATA ]],"AAAA")</f>
        <v>2023</v>
      </c>
      <c r="N1360" s="1" t="str">
        <f>UPPER(TEXT(BRF_Boleto_Notas[[#This Row],[DATA ]],"MMM"))</f>
        <v>MAI</v>
      </c>
      <c r="O1360" s="1" t="str">
        <f>TEXT(BRF_Boleto_Notas[[#This Row],[DATA VENCIMENTO]],"AAAA")</f>
        <v>2023</v>
      </c>
      <c r="P1360" s="1" t="str">
        <f>UPPER(TEXT(BRF_Boleto_Notas[[#This Row],[DATA VENCIMENTO]],"MMM"))</f>
        <v>MAI</v>
      </c>
      <c r="Q1360" s="1" t="str">
        <f>IFERROR(INDEX(BRF_TIPO_SERV[DESCRIÇAO],MATCH(BRF_Boleto_Notas[[#This Row],[CAT]],BRF_TIPO_SERV[TIPOS DE SERV.],0)),"")</f>
        <v>VIAGEM</v>
      </c>
      <c r="R1360" s="1">
        <f>IFERROR(INDEX(BRF_MÊS_NOTA[NUN_MÊS],MATCH(BRF_Boleto_Notas[[#This Row],[MÊS_VENC]],BRF_MÊS_NOTA[MÊS],0)),"")</f>
        <v>5</v>
      </c>
      <c r="S1360" s="1" t="str">
        <f>IF(BRF_Boleto_Notas[[#This Row],[PAGO DIA]]="","",TEXT(BRF_Boleto_Notas[[#This Row],[PAGO DIA]],"AAAA"))</f>
        <v>2023</v>
      </c>
      <c r="T1360" s="1" t="str">
        <f>UPPER(TEXT(BRF_Boleto_Notas[[#This Row],[PAGO DIA]],"MMM"))</f>
        <v>MAI</v>
      </c>
    </row>
    <row r="1361" spans="1:20" x14ac:dyDescent="0.2">
      <c r="A1361" s="3">
        <v>45064</v>
      </c>
      <c r="B1361" s="1" t="s">
        <v>2725</v>
      </c>
      <c r="C1361" s="1" t="s">
        <v>3004</v>
      </c>
      <c r="D1361" s="1" t="s">
        <v>2727</v>
      </c>
      <c r="E1361" s="1" t="s">
        <v>460</v>
      </c>
      <c r="F1361" s="3">
        <v>45065</v>
      </c>
      <c r="G1361" s="1" t="s">
        <v>1585</v>
      </c>
      <c r="H1361" s="1">
        <v>1531</v>
      </c>
      <c r="I1361" s="4">
        <v>650</v>
      </c>
      <c r="J1361" s="1" t="s">
        <v>224</v>
      </c>
      <c r="K1361" s="3">
        <v>45065</v>
      </c>
      <c r="L1361" s="1" t="s">
        <v>1338</v>
      </c>
      <c r="M1361" s="1" t="str">
        <f>TEXT(BRF_Boleto_Notas[[#This Row],[DATA ]],"AAAA")</f>
        <v>2023</v>
      </c>
      <c r="N1361" s="1" t="str">
        <f>UPPER(TEXT(BRF_Boleto_Notas[[#This Row],[DATA ]],"MMM"))</f>
        <v>MAI</v>
      </c>
      <c r="O1361" s="1" t="str">
        <f>TEXT(BRF_Boleto_Notas[[#This Row],[DATA VENCIMENTO]],"AAAA")</f>
        <v>2023</v>
      </c>
      <c r="P1361" s="1" t="str">
        <f>UPPER(TEXT(BRF_Boleto_Notas[[#This Row],[DATA VENCIMENTO]],"MMM"))</f>
        <v>MAI</v>
      </c>
      <c r="Q1361" s="1" t="str">
        <f>IFERROR(INDEX(BRF_TIPO_SERV[DESCRIÇAO],MATCH(BRF_Boleto_Notas[[#This Row],[CAT]],BRF_TIPO_SERV[TIPOS DE SERV.],0)),"")</f>
        <v>VIAGEM</v>
      </c>
      <c r="R1361" s="1">
        <f>IFERROR(INDEX(BRF_MÊS_NOTA[NUN_MÊS],MATCH(BRF_Boleto_Notas[[#This Row],[MÊS_VENC]],BRF_MÊS_NOTA[MÊS],0)),"")</f>
        <v>5</v>
      </c>
      <c r="S1361" s="1" t="str">
        <f>IF(BRF_Boleto_Notas[[#This Row],[PAGO DIA]]="","",TEXT(BRF_Boleto_Notas[[#This Row],[PAGO DIA]],"AAAA"))</f>
        <v>2023</v>
      </c>
      <c r="T1361" s="1" t="str">
        <f>UPPER(TEXT(BRF_Boleto_Notas[[#This Row],[PAGO DIA]],"MMM"))</f>
        <v>MAI</v>
      </c>
    </row>
    <row r="1362" spans="1:20" x14ac:dyDescent="0.2">
      <c r="A1362" s="3">
        <v>45022</v>
      </c>
      <c r="B1362" s="1" t="s">
        <v>1529</v>
      </c>
      <c r="C1362" s="1" t="s">
        <v>1869</v>
      </c>
      <c r="D1362" s="1" t="s">
        <v>1531</v>
      </c>
      <c r="E1362" s="1" t="s">
        <v>85</v>
      </c>
      <c r="F1362" s="3">
        <v>45068</v>
      </c>
      <c r="G1362" s="1" t="s">
        <v>3005</v>
      </c>
      <c r="H1362" s="1">
        <v>1467</v>
      </c>
      <c r="I1362" s="4">
        <v>3800</v>
      </c>
      <c r="J1362" s="1" t="s">
        <v>224</v>
      </c>
      <c r="K1362" s="3">
        <v>45068</v>
      </c>
      <c r="L1362" s="1" t="s">
        <v>1338</v>
      </c>
      <c r="M1362" s="1" t="str">
        <f>TEXT(BRF_Boleto_Notas[[#This Row],[DATA ]],"AAAA")</f>
        <v>2023</v>
      </c>
      <c r="N1362" s="1" t="str">
        <f>UPPER(TEXT(BRF_Boleto_Notas[[#This Row],[DATA ]],"MMM"))</f>
        <v>ABR</v>
      </c>
      <c r="O1362" s="1" t="str">
        <f>TEXT(BRF_Boleto_Notas[[#This Row],[DATA VENCIMENTO]],"AAAA")</f>
        <v>2023</v>
      </c>
      <c r="P1362" s="1" t="str">
        <f>UPPER(TEXT(BRF_Boleto_Notas[[#This Row],[DATA VENCIMENTO]],"MMM"))</f>
        <v>MAI</v>
      </c>
      <c r="Q1362" s="1" t="str">
        <f>IFERROR(INDEX(BRF_TIPO_SERV[DESCRIÇAO],MATCH(BRF_Boleto_Notas[[#This Row],[CAT]],BRF_TIPO_SERV[TIPOS DE SERV.],0)),"")</f>
        <v>VIAGEM</v>
      </c>
      <c r="R1362" s="1">
        <f>IFERROR(INDEX(BRF_MÊS_NOTA[NUN_MÊS],MATCH(BRF_Boleto_Notas[[#This Row],[MÊS_VENC]],BRF_MÊS_NOTA[MÊS],0)),"")</f>
        <v>5</v>
      </c>
      <c r="S1362" s="1" t="str">
        <f>IF(BRF_Boleto_Notas[[#This Row],[PAGO DIA]]="","",TEXT(BRF_Boleto_Notas[[#This Row],[PAGO DIA]],"AAAA"))</f>
        <v>2023</v>
      </c>
      <c r="T1362" s="1" t="str">
        <f>UPPER(TEXT(BRF_Boleto_Notas[[#This Row],[PAGO DIA]],"MMM"))</f>
        <v>MAI</v>
      </c>
    </row>
    <row r="1363" spans="1:20" x14ac:dyDescent="0.2">
      <c r="A1363" s="3">
        <v>45028</v>
      </c>
      <c r="B1363" s="1" t="s">
        <v>1534</v>
      </c>
      <c r="C1363" s="1" t="s">
        <v>3006</v>
      </c>
      <c r="D1363" s="1" t="s">
        <v>1531</v>
      </c>
      <c r="E1363" s="1" t="s">
        <v>85</v>
      </c>
      <c r="F1363" s="3">
        <v>45068</v>
      </c>
      <c r="G1363" s="1" t="s">
        <v>3007</v>
      </c>
      <c r="H1363" s="1">
        <v>1471</v>
      </c>
      <c r="I1363" s="4">
        <v>800</v>
      </c>
      <c r="J1363" s="1" t="s">
        <v>224</v>
      </c>
      <c r="K1363" s="3">
        <v>45068</v>
      </c>
      <c r="L1363" s="1" t="s">
        <v>1338</v>
      </c>
      <c r="M1363" s="1" t="str">
        <f>TEXT(BRF_Boleto_Notas[[#This Row],[DATA ]],"AAAA")</f>
        <v>2023</v>
      </c>
      <c r="N1363" s="1" t="str">
        <f>UPPER(TEXT(BRF_Boleto_Notas[[#This Row],[DATA ]],"MMM"))</f>
        <v>ABR</v>
      </c>
      <c r="O1363" s="1" t="str">
        <f>TEXT(BRF_Boleto_Notas[[#This Row],[DATA VENCIMENTO]],"AAAA")</f>
        <v>2023</v>
      </c>
      <c r="P1363" s="1" t="str">
        <f>UPPER(TEXT(BRF_Boleto_Notas[[#This Row],[DATA VENCIMENTO]],"MMM"))</f>
        <v>MAI</v>
      </c>
      <c r="Q1363" s="1" t="str">
        <f>IFERROR(INDEX(BRF_TIPO_SERV[DESCRIÇAO],MATCH(BRF_Boleto_Notas[[#This Row],[CAT]],BRF_TIPO_SERV[TIPOS DE SERV.],0)),"")</f>
        <v>FRETE EXTRAS</v>
      </c>
      <c r="R1363" s="1">
        <f>IFERROR(INDEX(BRF_MÊS_NOTA[NUN_MÊS],MATCH(BRF_Boleto_Notas[[#This Row],[MÊS_VENC]],BRF_MÊS_NOTA[MÊS],0)),"")</f>
        <v>5</v>
      </c>
      <c r="S1363" s="1" t="str">
        <f>IF(BRF_Boleto_Notas[[#This Row],[PAGO DIA]]="","",TEXT(BRF_Boleto_Notas[[#This Row],[PAGO DIA]],"AAAA"))</f>
        <v>2023</v>
      </c>
      <c r="T1363" s="1" t="str">
        <f>UPPER(TEXT(BRF_Boleto_Notas[[#This Row],[PAGO DIA]],"MMM"))</f>
        <v>MAI</v>
      </c>
    </row>
    <row r="1364" spans="1:20" x14ac:dyDescent="0.2">
      <c r="A1364" s="3">
        <v>45065</v>
      </c>
      <c r="B1364" s="1" t="s">
        <v>2841</v>
      </c>
      <c r="C1364" s="1" t="s">
        <v>2989</v>
      </c>
      <c r="D1364" s="1" t="s">
        <v>2843</v>
      </c>
      <c r="E1364" s="1" t="s">
        <v>137</v>
      </c>
      <c r="F1364" s="3">
        <v>45069</v>
      </c>
      <c r="G1364" s="1" t="s">
        <v>3008</v>
      </c>
      <c r="H1364" s="1">
        <v>1533</v>
      </c>
      <c r="I1364" s="4">
        <v>2250</v>
      </c>
      <c r="J1364" s="1" t="s">
        <v>224</v>
      </c>
      <c r="K1364" s="3">
        <v>45070</v>
      </c>
      <c r="L1364" s="1" t="s">
        <v>1338</v>
      </c>
      <c r="M1364" s="1" t="str">
        <f>TEXT(BRF_Boleto_Notas[[#This Row],[DATA ]],"AAAA")</f>
        <v>2023</v>
      </c>
      <c r="N1364" s="1" t="str">
        <f>UPPER(TEXT(BRF_Boleto_Notas[[#This Row],[DATA ]],"MMM"))</f>
        <v>MAI</v>
      </c>
      <c r="O1364" s="1" t="str">
        <f>TEXT(BRF_Boleto_Notas[[#This Row],[DATA VENCIMENTO]],"AAAA")</f>
        <v>2023</v>
      </c>
      <c r="P1364" s="1" t="str">
        <f>UPPER(TEXT(BRF_Boleto_Notas[[#This Row],[DATA VENCIMENTO]],"MMM"))</f>
        <v>MAI</v>
      </c>
      <c r="Q1364" s="1" t="str">
        <f>IFERROR(INDEX(BRF_TIPO_SERV[DESCRIÇAO],MATCH(BRF_Boleto_Notas[[#This Row],[CAT]],BRF_TIPO_SERV[TIPOS DE SERV.],0)),"")</f>
        <v>VIAGEM</v>
      </c>
      <c r="R1364" s="1">
        <f>IFERROR(INDEX(BRF_MÊS_NOTA[NUN_MÊS],MATCH(BRF_Boleto_Notas[[#This Row],[MÊS_VENC]],BRF_MÊS_NOTA[MÊS],0)),"")</f>
        <v>5</v>
      </c>
      <c r="S1364" s="1" t="str">
        <f>IF(BRF_Boleto_Notas[[#This Row],[PAGO DIA]]="","",TEXT(BRF_Boleto_Notas[[#This Row],[PAGO DIA]],"AAAA"))</f>
        <v>2023</v>
      </c>
      <c r="T1364" s="1" t="str">
        <f>UPPER(TEXT(BRF_Boleto_Notas[[#This Row],[PAGO DIA]],"MMM"))</f>
        <v>MAI</v>
      </c>
    </row>
    <row r="1365" spans="1:20" x14ac:dyDescent="0.2">
      <c r="A1365" s="3">
        <v>45030</v>
      </c>
      <c r="B1365" s="1" t="s">
        <v>1534</v>
      </c>
      <c r="C1365" s="1" t="s">
        <v>2943</v>
      </c>
      <c r="D1365" s="1" t="s">
        <v>1531</v>
      </c>
      <c r="E1365" s="1" t="s">
        <v>85</v>
      </c>
      <c r="F1365" s="3">
        <v>45070</v>
      </c>
      <c r="G1365" s="1" t="s">
        <v>3009</v>
      </c>
      <c r="H1365" s="1">
        <v>1474</v>
      </c>
      <c r="I1365" s="4">
        <v>800</v>
      </c>
      <c r="J1365" s="1" t="s">
        <v>224</v>
      </c>
      <c r="K1365" s="3">
        <v>45070</v>
      </c>
      <c r="L1365" s="1" t="s">
        <v>1338</v>
      </c>
      <c r="M1365" s="1" t="str">
        <f>TEXT(BRF_Boleto_Notas[[#This Row],[DATA ]],"AAAA")</f>
        <v>2023</v>
      </c>
      <c r="N1365" s="1" t="str">
        <f>UPPER(TEXT(BRF_Boleto_Notas[[#This Row],[DATA ]],"MMM"))</f>
        <v>ABR</v>
      </c>
      <c r="O1365" s="1" t="str">
        <f>TEXT(BRF_Boleto_Notas[[#This Row],[DATA VENCIMENTO]],"AAAA")</f>
        <v>2023</v>
      </c>
      <c r="P1365" s="1" t="str">
        <f>UPPER(TEXT(BRF_Boleto_Notas[[#This Row],[DATA VENCIMENTO]],"MMM"))</f>
        <v>MAI</v>
      </c>
      <c r="Q1365" s="1" t="str">
        <f>IFERROR(INDEX(BRF_TIPO_SERV[DESCRIÇAO],MATCH(BRF_Boleto_Notas[[#This Row],[CAT]],BRF_TIPO_SERV[TIPOS DE SERV.],0)),"")</f>
        <v>FRETE EXTRAS</v>
      </c>
      <c r="R1365" s="1">
        <f>IFERROR(INDEX(BRF_MÊS_NOTA[NUN_MÊS],MATCH(BRF_Boleto_Notas[[#This Row],[MÊS_VENC]],BRF_MÊS_NOTA[MÊS],0)),"")</f>
        <v>5</v>
      </c>
      <c r="S1365" s="1" t="str">
        <f>IF(BRF_Boleto_Notas[[#This Row],[PAGO DIA]]="","",TEXT(BRF_Boleto_Notas[[#This Row],[PAGO DIA]],"AAAA"))</f>
        <v>2023</v>
      </c>
      <c r="T1365" s="1" t="str">
        <f>UPPER(TEXT(BRF_Boleto_Notas[[#This Row],[PAGO DIA]],"MMM"))</f>
        <v>MAI</v>
      </c>
    </row>
    <row r="1366" spans="1:20" x14ac:dyDescent="0.2">
      <c r="A1366" s="3">
        <v>45030</v>
      </c>
      <c r="B1366" s="1" t="s">
        <v>1534</v>
      </c>
      <c r="C1366" s="1" t="s">
        <v>2295</v>
      </c>
      <c r="D1366" s="1" t="s">
        <v>1531</v>
      </c>
      <c r="E1366" s="1" t="s">
        <v>85</v>
      </c>
      <c r="F1366" s="3">
        <v>45070</v>
      </c>
      <c r="G1366" s="1" t="s">
        <v>3011</v>
      </c>
      <c r="H1366" s="1">
        <v>1475</v>
      </c>
      <c r="I1366" s="4">
        <v>800</v>
      </c>
      <c r="J1366" s="1" t="s">
        <v>224</v>
      </c>
      <c r="K1366" s="3">
        <v>45070</v>
      </c>
      <c r="L1366" s="1" t="s">
        <v>1338</v>
      </c>
      <c r="M1366" s="1" t="str">
        <f>TEXT(BRF_Boleto_Notas[[#This Row],[DATA ]],"AAAA")</f>
        <v>2023</v>
      </c>
      <c r="N1366" s="1" t="str">
        <f>UPPER(TEXT(BRF_Boleto_Notas[[#This Row],[DATA ]],"MMM"))</f>
        <v>ABR</v>
      </c>
      <c r="O1366" s="1" t="str">
        <f>TEXT(BRF_Boleto_Notas[[#This Row],[DATA VENCIMENTO]],"AAAA")</f>
        <v>2023</v>
      </c>
      <c r="P1366" s="1" t="str">
        <f>UPPER(TEXT(BRF_Boleto_Notas[[#This Row],[DATA VENCIMENTO]],"MMM"))</f>
        <v>MAI</v>
      </c>
      <c r="Q1366" s="1" t="str">
        <f>IFERROR(INDEX(BRF_TIPO_SERV[DESCRIÇAO],MATCH(BRF_Boleto_Notas[[#This Row],[CAT]],BRF_TIPO_SERV[TIPOS DE SERV.],0)),"")</f>
        <v>FRETE EXTRAS</v>
      </c>
      <c r="R1366" s="1">
        <f>IFERROR(INDEX(BRF_MÊS_NOTA[NUN_MÊS],MATCH(BRF_Boleto_Notas[[#This Row],[MÊS_VENC]],BRF_MÊS_NOTA[MÊS],0)),"")</f>
        <v>5</v>
      </c>
      <c r="S1366" s="1" t="str">
        <f>IF(BRF_Boleto_Notas[[#This Row],[PAGO DIA]]="","",TEXT(BRF_Boleto_Notas[[#This Row],[PAGO DIA]],"AAAA"))</f>
        <v>2023</v>
      </c>
      <c r="T1366" s="1" t="str">
        <f>UPPER(TEXT(BRF_Boleto_Notas[[#This Row],[PAGO DIA]],"MMM"))</f>
        <v>MAI</v>
      </c>
    </row>
    <row r="1367" spans="1:20" x14ac:dyDescent="0.2">
      <c r="A1367" s="3">
        <v>45030</v>
      </c>
      <c r="B1367" s="1" t="s">
        <v>1534</v>
      </c>
      <c r="C1367" s="1" t="s">
        <v>3012</v>
      </c>
      <c r="D1367" s="1" t="s">
        <v>1531</v>
      </c>
      <c r="E1367" s="1" t="s">
        <v>85</v>
      </c>
      <c r="F1367" s="3">
        <v>45070</v>
      </c>
      <c r="G1367" s="1" t="s">
        <v>3013</v>
      </c>
      <c r="H1367" s="1">
        <v>1476</v>
      </c>
      <c r="I1367" s="4">
        <v>800</v>
      </c>
      <c r="J1367" s="1" t="s">
        <v>224</v>
      </c>
      <c r="K1367" s="3">
        <v>45070</v>
      </c>
      <c r="L1367" s="1" t="s">
        <v>1338</v>
      </c>
      <c r="M1367" s="1" t="str">
        <f>TEXT(BRF_Boleto_Notas[[#This Row],[DATA ]],"AAAA")</f>
        <v>2023</v>
      </c>
      <c r="N1367" s="1" t="str">
        <f>UPPER(TEXT(BRF_Boleto_Notas[[#This Row],[DATA ]],"MMM"))</f>
        <v>ABR</v>
      </c>
      <c r="O1367" s="1" t="str">
        <f>TEXT(BRF_Boleto_Notas[[#This Row],[DATA VENCIMENTO]],"AAAA")</f>
        <v>2023</v>
      </c>
      <c r="P1367" s="1" t="str">
        <f>UPPER(TEXT(BRF_Boleto_Notas[[#This Row],[DATA VENCIMENTO]],"MMM"))</f>
        <v>MAI</v>
      </c>
      <c r="Q1367" s="1" t="str">
        <f>IFERROR(INDEX(BRF_TIPO_SERV[DESCRIÇAO],MATCH(BRF_Boleto_Notas[[#This Row],[CAT]],BRF_TIPO_SERV[TIPOS DE SERV.],0)),"")</f>
        <v>FRETE EXTRAS</v>
      </c>
      <c r="R1367" s="1">
        <f>IFERROR(INDEX(BRF_MÊS_NOTA[NUN_MÊS],MATCH(BRF_Boleto_Notas[[#This Row],[MÊS_VENC]],BRF_MÊS_NOTA[MÊS],0)),"")</f>
        <v>5</v>
      </c>
      <c r="S1367" s="1" t="str">
        <f>IF(BRF_Boleto_Notas[[#This Row],[PAGO DIA]]="","",TEXT(BRF_Boleto_Notas[[#This Row],[PAGO DIA]],"AAAA"))</f>
        <v>2023</v>
      </c>
      <c r="T1367" s="1" t="str">
        <f>UPPER(TEXT(BRF_Boleto_Notas[[#This Row],[PAGO DIA]],"MMM"))</f>
        <v>MAI</v>
      </c>
    </row>
    <row r="1368" spans="1:20" x14ac:dyDescent="0.2">
      <c r="A1368" s="3">
        <v>45030</v>
      </c>
      <c r="B1368" s="1" t="s">
        <v>2401</v>
      </c>
      <c r="C1368" s="1" t="s">
        <v>2873</v>
      </c>
      <c r="D1368" s="1" t="s">
        <v>1531</v>
      </c>
      <c r="E1368" s="1" t="s">
        <v>85</v>
      </c>
      <c r="F1368" s="3">
        <v>45070</v>
      </c>
      <c r="G1368" s="1" t="s">
        <v>3013</v>
      </c>
      <c r="H1368" s="1">
        <v>1476</v>
      </c>
      <c r="I1368" s="4">
        <v>800</v>
      </c>
      <c r="J1368" s="1" t="s">
        <v>224</v>
      </c>
      <c r="K1368" s="3">
        <v>45070</v>
      </c>
      <c r="L1368" s="1" t="s">
        <v>1338</v>
      </c>
      <c r="M1368" s="1" t="str">
        <f>TEXT(BRF_Boleto_Notas[[#This Row],[DATA ]],"AAAA")</f>
        <v>2023</v>
      </c>
      <c r="N1368" s="1" t="str">
        <f>UPPER(TEXT(BRF_Boleto_Notas[[#This Row],[DATA ]],"MMM"))</f>
        <v>ABR</v>
      </c>
      <c r="O1368" s="1" t="str">
        <f>TEXT(BRF_Boleto_Notas[[#This Row],[DATA VENCIMENTO]],"AAAA")</f>
        <v>2023</v>
      </c>
      <c r="P1368" s="1" t="str">
        <f>UPPER(TEXT(BRF_Boleto_Notas[[#This Row],[DATA VENCIMENTO]],"MMM"))</f>
        <v>MAI</v>
      </c>
      <c r="Q1368" s="1" t="str">
        <f>IFERROR(INDEX(BRF_TIPO_SERV[DESCRIÇAO],MATCH(BRF_Boleto_Notas[[#This Row],[CAT]],BRF_TIPO_SERV[TIPOS DE SERV.],0)),"")</f>
        <v>ARMAZENAMENTO</v>
      </c>
      <c r="R1368" s="1">
        <f>IFERROR(INDEX(BRF_MÊS_NOTA[NUN_MÊS],MATCH(BRF_Boleto_Notas[[#This Row],[MÊS_VENC]],BRF_MÊS_NOTA[MÊS],0)),"")</f>
        <v>5</v>
      </c>
      <c r="S1368" s="1" t="str">
        <f>IF(BRF_Boleto_Notas[[#This Row],[PAGO DIA]]="","",TEXT(BRF_Boleto_Notas[[#This Row],[PAGO DIA]],"AAAA"))</f>
        <v>2023</v>
      </c>
      <c r="T1368" s="1" t="str">
        <f>UPPER(TEXT(BRF_Boleto_Notas[[#This Row],[PAGO DIA]],"MMM"))</f>
        <v>MAI</v>
      </c>
    </row>
    <row r="1369" spans="1:20" x14ac:dyDescent="0.2">
      <c r="A1369" s="3">
        <v>45030</v>
      </c>
      <c r="B1369" s="1" t="s">
        <v>1534</v>
      </c>
      <c r="C1369" s="1" t="s">
        <v>2984</v>
      </c>
      <c r="D1369" s="1" t="s">
        <v>1531</v>
      </c>
      <c r="E1369" s="1" t="s">
        <v>85</v>
      </c>
      <c r="F1369" s="3">
        <v>45070</v>
      </c>
      <c r="G1369" s="1" t="s">
        <v>3014</v>
      </c>
      <c r="H1369" s="1">
        <v>1477</v>
      </c>
      <c r="I1369" s="4">
        <v>800</v>
      </c>
      <c r="J1369" s="1" t="s">
        <v>224</v>
      </c>
      <c r="K1369" s="3">
        <v>45070</v>
      </c>
      <c r="L1369" s="1" t="s">
        <v>1338</v>
      </c>
      <c r="M1369" s="1" t="str">
        <f>TEXT(BRF_Boleto_Notas[[#This Row],[DATA ]],"AAAA")</f>
        <v>2023</v>
      </c>
      <c r="N1369" s="1" t="str">
        <f>UPPER(TEXT(BRF_Boleto_Notas[[#This Row],[DATA ]],"MMM"))</f>
        <v>ABR</v>
      </c>
      <c r="O1369" s="1" t="str">
        <f>TEXT(BRF_Boleto_Notas[[#This Row],[DATA VENCIMENTO]],"AAAA")</f>
        <v>2023</v>
      </c>
      <c r="P1369" s="1" t="str">
        <f>UPPER(TEXT(BRF_Boleto_Notas[[#This Row],[DATA VENCIMENTO]],"MMM"))</f>
        <v>MAI</v>
      </c>
      <c r="Q1369" s="1" t="str">
        <f>IFERROR(INDEX(BRF_TIPO_SERV[DESCRIÇAO],MATCH(BRF_Boleto_Notas[[#This Row],[CAT]],BRF_TIPO_SERV[TIPOS DE SERV.],0)),"")</f>
        <v>FRETE EXTRAS</v>
      </c>
      <c r="R1369" s="1">
        <f>IFERROR(INDEX(BRF_MÊS_NOTA[NUN_MÊS],MATCH(BRF_Boleto_Notas[[#This Row],[MÊS_VENC]],BRF_MÊS_NOTA[MÊS],0)),"")</f>
        <v>5</v>
      </c>
      <c r="S1369" s="1" t="str">
        <f>IF(BRF_Boleto_Notas[[#This Row],[PAGO DIA]]="","",TEXT(BRF_Boleto_Notas[[#This Row],[PAGO DIA]],"AAAA"))</f>
        <v>2023</v>
      </c>
      <c r="T1369" s="1" t="str">
        <f>UPPER(TEXT(BRF_Boleto_Notas[[#This Row],[PAGO DIA]],"MMM"))</f>
        <v>MAI</v>
      </c>
    </row>
    <row r="1370" spans="1:20" x14ac:dyDescent="0.2">
      <c r="A1370" s="3">
        <v>45070</v>
      </c>
      <c r="B1370" s="1" t="s">
        <v>2725</v>
      </c>
      <c r="C1370" s="1" t="s">
        <v>3015</v>
      </c>
      <c r="D1370" s="1" t="s">
        <v>2727</v>
      </c>
      <c r="E1370" s="1" t="s">
        <v>460</v>
      </c>
      <c r="F1370" s="3">
        <v>45071</v>
      </c>
      <c r="G1370" s="1" t="s">
        <v>2872</v>
      </c>
      <c r="H1370" s="1">
        <v>1546</v>
      </c>
      <c r="I1370" s="4">
        <v>1350</v>
      </c>
      <c r="J1370" s="1" t="s">
        <v>224</v>
      </c>
      <c r="K1370" s="3">
        <v>45071</v>
      </c>
      <c r="L1370" s="1" t="s">
        <v>1338</v>
      </c>
      <c r="M1370" s="1" t="str">
        <f>TEXT(BRF_Boleto_Notas[[#This Row],[DATA ]],"AAAA")</f>
        <v>2023</v>
      </c>
      <c r="N1370" s="1" t="str">
        <f>UPPER(TEXT(BRF_Boleto_Notas[[#This Row],[DATA ]],"MMM"))</f>
        <v>MAI</v>
      </c>
      <c r="O1370" s="1" t="str">
        <f>TEXT(BRF_Boleto_Notas[[#This Row],[DATA VENCIMENTO]],"AAAA")</f>
        <v>2023</v>
      </c>
      <c r="P1370" s="1" t="str">
        <f>UPPER(TEXT(BRF_Boleto_Notas[[#This Row],[DATA VENCIMENTO]],"MMM"))</f>
        <v>MAI</v>
      </c>
      <c r="Q1370" s="1" t="str">
        <f>IFERROR(INDEX(BRF_TIPO_SERV[DESCRIÇAO],MATCH(BRF_Boleto_Notas[[#This Row],[CAT]],BRF_TIPO_SERV[TIPOS DE SERV.],0)),"")</f>
        <v>VIAGEM</v>
      </c>
      <c r="R1370" s="1">
        <f>IFERROR(INDEX(BRF_MÊS_NOTA[NUN_MÊS],MATCH(BRF_Boleto_Notas[[#This Row],[MÊS_VENC]],BRF_MÊS_NOTA[MÊS],0)),"")</f>
        <v>5</v>
      </c>
      <c r="S1370" s="1" t="str">
        <f>IF(BRF_Boleto_Notas[[#This Row],[PAGO DIA]]="","",TEXT(BRF_Boleto_Notas[[#This Row],[PAGO DIA]],"AAAA"))</f>
        <v>2023</v>
      </c>
      <c r="T1370" s="1" t="str">
        <f>UPPER(TEXT(BRF_Boleto_Notas[[#This Row],[PAGO DIA]],"MMM"))</f>
        <v>MAI</v>
      </c>
    </row>
    <row r="1371" spans="1:20" x14ac:dyDescent="0.2">
      <c r="A1371" s="3">
        <v>45033</v>
      </c>
      <c r="B1371" s="1" t="s">
        <v>2401</v>
      </c>
      <c r="C1371" s="1" t="s">
        <v>3016</v>
      </c>
      <c r="D1371" s="1" t="s">
        <v>1531</v>
      </c>
      <c r="E1371" s="1" t="s">
        <v>85</v>
      </c>
      <c r="F1371" s="3">
        <v>45075</v>
      </c>
      <c r="G1371" s="1" t="s">
        <v>3017</v>
      </c>
      <c r="H1371" s="1">
        <v>1478</v>
      </c>
      <c r="I1371" s="4">
        <v>3582</v>
      </c>
      <c r="J1371" s="1" t="s">
        <v>224</v>
      </c>
      <c r="K1371" s="3">
        <v>45075</v>
      </c>
      <c r="L1371" s="1" t="s">
        <v>1338</v>
      </c>
      <c r="M1371" s="1" t="str">
        <f>TEXT(BRF_Boleto_Notas[[#This Row],[DATA ]],"AAAA")</f>
        <v>2023</v>
      </c>
      <c r="N1371" s="1" t="str">
        <f>UPPER(TEXT(BRF_Boleto_Notas[[#This Row],[DATA ]],"MMM"))</f>
        <v>ABR</v>
      </c>
      <c r="O1371" s="1" t="str">
        <f>TEXT(BRF_Boleto_Notas[[#This Row],[DATA VENCIMENTO]],"AAAA")</f>
        <v>2023</v>
      </c>
      <c r="P1371" s="1" t="str">
        <f>UPPER(TEXT(BRF_Boleto_Notas[[#This Row],[DATA VENCIMENTO]],"MMM"))</f>
        <v>MAI</v>
      </c>
      <c r="Q1371" s="1" t="str">
        <f>IFERROR(INDEX(BRF_TIPO_SERV[DESCRIÇAO],MATCH(BRF_Boleto_Notas[[#This Row],[CAT]],BRF_TIPO_SERV[TIPOS DE SERV.],0)),"")</f>
        <v>ARMAZENAMENTO</v>
      </c>
      <c r="R1371" s="1">
        <f>IFERROR(INDEX(BRF_MÊS_NOTA[NUN_MÊS],MATCH(BRF_Boleto_Notas[[#This Row],[MÊS_VENC]],BRF_MÊS_NOTA[MÊS],0)),"")</f>
        <v>5</v>
      </c>
      <c r="S1371" s="1" t="str">
        <f>IF(BRF_Boleto_Notas[[#This Row],[PAGO DIA]]="","",TEXT(BRF_Boleto_Notas[[#This Row],[PAGO DIA]],"AAAA"))</f>
        <v>2023</v>
      </c>
      <c r="T1371" s="1" t="str">
        <f>UPPER(TEXT(BRF_Boleto_Notas[[#This Row],[PAGO DIA]],"MMM"))</f>
        <v>MAI</v>
      </c>
    </row>
    <row r="1372" spans="1:20" x14ac:dyDescent="0.2">
      <c r="A1372" s="3">
        <v>45033</v>
      </c>
      <c r="B1372" s="1" t="s">
        <v>2401</v>
      </c>
      <c r="C1372" s="1" t="s">
        <v>3018</v>
      </c>
      <c r="D1372" s="1" t="s">
        <v>1531</v>
      </c>
      <c r="E1372" s="1" t="s">
        <v>85</v>
      </c>
      <c r="F1372" s="3">
        <v>45075</v>
      </c>
      <c r="G1372" s="1" t="s">
        <v>3019</v>
      </c>
      <c r="H1372" s="1">
        <v>1479</v>
      </c>
      <c r="I1372" s="4">
        <v>2692</v>
      </c>
      <c r="J1372" s="1" t="s">
        <v>224</v>
      </c>
      <c r="K1372" s="3">
        <v>45075</v>
      </c>
      <c r="L1372" s="1" t="s">
        <v>1338</v>
      </c>
      <c r="M1372" s="1" t="str">
        <f>TEXT(BRF_Boleto_Notas[[#This Row],[DATA ]],"AAAA")</f>
        <v>2023</v>
      </c>
      <c r="N1372" s="1" t="str">
        <f>UPPER(TEXT(BRF_Boleto_Notas[[#This Row],[DATA ]],"MMM"))</f>
        <v>ABR</v>
      </c>
      <c r="O1372" s="1" t="str">
        <f>TEXT(BRF_Boleto_Notas[[#This Row],[DATA VENCIMENTO]],"AAAA")</f>
        <v>2023</v>
      </c>
      <c r="P1372" s="1" t="str">
        <f>UPPER(TEXT(BRF_Boleto_Notas[[#This Row],[DATA VENCIMENTO]],"MMM"))</f>
        <v>MAI</v>
      </c>
      <c r="Q1372" s="1" t="str">
        <f>IFERROR(INDEX(BRF_TIPO_SERV[DESCRIÇAO],MATCH(BRF_Boleto_Notas[[#This Row],[CAT]],BRF_TIPO_SERV[TIPOS DE SERV.],0)),"")</f>
        <v>ARMAZENAMENTO</v>
      </c>
      <c r="R1372" s="1">
        <f>IFERROR(INDEX(BRF_MÊS_NOTA[NUN_MÊS],MATCH(BRF_Boleto_Notas[[#This Row],[MÊS_VENC]],BRF_MÊS_NOTA[MÊS],0)),"")</f>
        <v>5</v>
      </c>
      <c r="S1372" s="1" t="str">
        <f>IF(BRF_Boleto_Notas[[#This Row],[PAGO DIA]]="","",TEXT(BRF_Boleto_Notas[[#This Row],[PAGO DIA]],"AAAA"))</f>
        <v>2023</v>
      </c>
      <c r="T1372" s="1" t="str">
        <f>UPPER(TEXT(BRF_Boleto_Notas[[#This Row],[PAGO DIA]],"MMM"))</f>
        <v>MAI</v>
      </c>
    </row>
    <row r="1373" spans="1:20" x14ac:dyDescent="0.2">
      <c r="A1373" s="3">
        <v>45033</v>
      </c>
      <c r="B1373" s="1" t="s">
        <v>1529</v>
      </c>
      <c r="C1373" s="1" t="s">
        <v>2929</v>
      </c>
      <c r="D1373" s="1" t="s">
        <v>1531</v>
      </c>
      <c r="E1373" s="1" t="s">
        <v>114</v>
      </c>
      <c r="F1373" s="3">
        <v>45075</v>
      </c>
      <c r="G1373" s="1" t="s">
        <v>3020</v>
      </c>
      <c r="H1373" s="1">
        <v>1480</v>
      </c>
      <c r="I1373" s="4">
        <v>6271</v>
      </c>
      <c r="J1373" s="1" t="s">
        <v>224</v>
      </c>
      <c r="K1373" s="3">
        <v>45075</v>
      </c>
      <c r="L1373" s="1" t="s">
        <v>1338</v>
      </c>
      <c r="M1373" s="1" t="str">
        <f>TEXT(BRF_Boleto_Notas[[#This Row],[DATA ]],"AAAA")</f>
        <v>2023</v>
      </c>
      <c r="N1373" s="1" t="str">
        <f>UPPER(TEXT(BRF_Boleto_Notas[[#This Row],[DATA ]],"MMM"))</f>
        <v>ABR</v>
      </c>
      <c r="O1373" s="1" t="str">
        <f>TEXT(BRF_Boleto_Notas[[#This Row],[DATA VENCIMENTO]],"AAAA")</f>
        <v>2023</v>
      </c>
      <c r="P1373" s="1" t="str">
        <f>UPPER(TEXT(BRF_Boleto_Notas[[#This Row],[DATA VENCIMENTO]],"MMM"))</f>
        <v>MAI</v>
      </c>
      <c r="Q1373" s="1" t="str">
        <f>IFERROR(INDEX(BRF_TIPO_SERV[DESCRIÇAO],MATCH(BRF_Boleto_Notas[[#This Row],[CAT]],BRF_TIPO_SERV[TIPOS DE SERV.],0)),"")</f>
        <v>VIAGEM</v>
      </c>
      <c r="R1373" s="1">
        <f>IFERROR(INDEX(BRF_MÊS_NOTA[NUN_MÊS],MATCH(BRF_Boleto_Notas[[#This Row],[MÊS_VENC]],BRF_MÊS_NOTA[MÊS],0)),"")</f>
        <v>5</v>
      </c>
      <c r="S1373" s="1" t="str">
        <f>IF(BRF_Boleto_Notas[[#This Row],[PAGO DIA]]="","",TEXT(BRF_Boleto_Notas[[#This Row],[PAGO DIA]],"AAAA"))</f>
        <v>2023</v>
      </c>
      <c r="T1373" s="1" t="str">
        <f>UPPER(TEXT(BRF_Boleto_Notas[[#This Row],[PAGO DIA]],"MMM"))</f>
        <v>MAI</v>
      </c>
    </row>
    <row r="1374" spans="1:20" x14ac:dyDescent="0.2">
      <c r="A1374" s="3">
        <v>45033</v>
      </c>
      <c r="B1374" s="1" t="s">
        <v>2401</v>
      </c>
      <c r="C1374" s="1" t="s">
        <v>3021</v>
      </c>
      <c r="D1374" s="1" t="s">
        <v>1531</v>
      </c>
      <c r="E1374" s="1" t="s">
        <v>85</v>
      </c>
      <c r="F1374" s="3">
        <v>45075</v>
      </c>
      <c r="G1374" s="1" t="s">
        <v>3022</v>
      </c>
      <c r="H1374" s="1">
        <v>1481</v>
      </c>
      <c r="I1374" s="4">
        <v>2400</v>
      </c>
      <c r="J1374" s="1" t="s">
        <v>224</v>
      </c>
      <c r="K1374" s="3">
        <v>45075</v>
      </c>
      <c r="L1374" s="1" t="s">
        <v>1338</v>
      </c>
      <c r="M1374" s="1" t="str">
        <f>TEXT(BRF_Boleto_Notas[[#This Row],[DATA ]],"AAAA")</f>
        <v>2023</v>
      </c>
      <c r="N1374" s="1" t="str">
        <f>UPPER(TEXT(BRF_Boleto_Notas[[#This Row],[DATA ]],"MMM"))</f>
        <v>ABR</v>
      </c>
      <c r="O1374" s="1" t="str">
        <f>TEXT(BRF_Boleto_Notas[[#This Row],[DATA VENCIMENTO]],"AAAA")</f>
        <v>2023</v>
      </c>
      <c r="P1374" s="1" t="str">
        <f>UPPER(TEXT(BRF_Boleto_Notas[[#This Row],[DATA VENCIMENTO]],"MMM"))</f>
        <v>MAI</v>
      </c>
      <c r="Q1374" s="1" t="str">
        <f>IFERROR(INDEX(BRF_TIPO_SERV[DESCRIÇAO],MATCH(BRF_Boleto_Notas[[#This Row],[CAT]],BRF_TIPO_SERV[TIPOS DE SERV.],0)),"")</f>
        <v>ARMAZENAMENTO</v>
      </c>
      <c r="R1374" s="1">
        <f>IFERROR(INDEX(BRF_MÊS_NOTA[NUN_MÊS],MATCH(BRF_Boleto_Notas[[#This Row],[MÊS_VENC]],BRF_MÊS_NOTA[MÊS],0)),"")</f>
        <v>5</v>
      </c>
      <c r="S1374" s="1" t="str">
        <f>IF(BRF_Boleto_Notas[[#This Row],[PAGO DIA]]="","",TEXT(BRF_Boleto_Notas[[#This Row],[PAGO DIA]],"AAAA"))</f>
        <v>2023</v>
      </c>
      <c r="T1374" s="1" t="str">
        <f>UPPER(TEXT(BRF_Boleto_Notas[[#This Row],[PAGO DIA]],"MMM"))</f>
        <v>MAI</v>
      </c>
    </row>
    <row r="1375" spans="1:20" x14ac:dyDescent="0.2">
      <c r="A1375" s="3">
        <v>45033</v>
      </c>
      <c r="B1375" s="1" t="s">
        <v>2401</v>
      </c>
      <c r="C1375" s="1" t="s">
        <v>3023</v>
      </c>
      <c r="D1375" s="1" t="s">
        <v>1531</v>
      </c>
      <c r="E1375" s="1" t="s">
        <v>85</v>
      </c>
      <c r="F1375" s="3">
        <v>45075</v>
      </c>
      <c r="G1375" s="1" t="s">
        <v>3024</v>
      </c>
      <c r="H1375" s="1">
        <v>1482</v>
      </c>
      <c r="I1375" s="4">
        <v>490</v>
      </c>
      <c r="J1375" s="1" t="s">
        <v>224</v>
      </c>
      <c r="K1375" s="3">
        <v>45075</v>
      </c>
      <c r="L1375" s="1" t="s">
        <v>1338</v>
      </c>
      <c r="M1375" s="1" t="str">
        <f>TEXT(BRF_Boleto_Notas[[#This Row],[DATA ]],"AAAA")</f>
        <v>2023</v>
      </c>
      <c r="N1375" s="1" t="str">
        <f>UPPER(TEXT(BRF_Boleto_Notas[[#This Row],[DATA ]],"MMM"))</f>
        <v>ABR</v>
      </c>
      <c r="O1375" s="1" t="str">
        <f>TEXT(BRF_Boleto_Notas[[#This Row],[DATA VENCIMENTO]],"AAAA")</f>
        <v>2023</v>
      </c>
      <c r="P1375" s="1" t="str">
        <f>UPPER(TEXT(BRF_Boleto_Notas[[#This Row],[DATA VENCIMENTO]],"MMM"))</f>
        <v>MAI</v>
      </c>
      <c r="Q1375" s="1" t="str">
        <f>IFERROR(INDEX(BRF_TIPO_SERV[DESCRIÇAO],MATCH(BRF_Boleto_Notas[[#This Row],[CAT]],BRF_TIPO_SERV[TIPOS DE SERV.],0)),"")</f>
        <v>ARMAZENAMENTO</v>
      </c>
      <c r="R1375" s="1">
        <f>IFERROR(INDEX(BRF_MÊS_NOTA[NUN_MÊS],MATCH(BRF_Boleto_Notas[[#This Row],[MÊS_VENC]],BRF_MÊS_NOTA[MÊS],0)),"")</f>
        <v>5</v>
      </c>
      <c r="S1375" s="1" t="str">
        <f>IF(BRF_Boleto_Notas[[#This Row],[PAGO DIA]]="","",TEXT(BRF_Boleto_Notas[[#This Row],[PAGO DIA]],"AAAA"))</f>
        <v>2023</v>
      </c>
      <c r="T1375" s="1" t="str">
        <f>UPPER(TEXT(BRF_Boleto_Notas[[#This Row],[PAGO DIA]],"MMM"))</f>
        <v>MAI</v>
      </c>
    </row>
    <row r="1376" spans="1:20" x14ac:dyDescent="0.2">
      <c r="A1376" s="3">
        <v>45034</v>
      </c>
      <c r="B1376" s="1" t="s">
        <v>1534</v>
      </c>
      <c r="C1376" s="1" t="s">
        <v>3025</v>
      </c>
      <c r="D1376" s="1" t="s">
        <v>1531</v>
      </c>
      <c r="E1376" s="1" t="s">
        <v>85</v>
      </c>
      <c r="F1376" s="3">
        <v>45075</v>
      </c>
      <c r="G1376" s="1" t="s">
        <v>3026</v>
      </c>
      <c r="H1376" s="1">
        <v>1486</v>
      </c>
      <c r="I1376" s="4">
        <v>800</v>
      </c>
      <c r="J1376" s="1" t="s">
        <v>224</v>
      </c>
      <c r="K1376" s="3">
        <v>45075</v>
      </c>
      <c r="L1376" s="1" t="s">
        <v>1338</v>
      </c>
      <c r="M1376" s="1" t="str">
        <f>TEXT(BRF_Boleto_Notas[[#This Row],[DATA ]],"AAAA")</f>
        <v>2023</v>
      </c>
      <c r="N1376" s="1" t="str">
        <f>UPPER(TEXT(BRF_Boleto_Notas[[#This Row],[DATA ]],"MMM"))</f>
        <v>ABR</v>
      </c>
      <c r="O1376" s="1" t="str">
        <f>TEXT(BRF_Boleto_Notas[[#This Row],[DATA VENCIMENTO]],"AAAA")</f>
        <v>2023</v>
      </c>
      <c r="P1376" s="1" t="str">
        <f>UPPER(TEXT(BRF_Boleto_Notas[[#This Row],[DATA VENCIMENTO]],"MMM"))</f>
        <v>MAI</v>
      </c>
      <c r="Q1376" s="1" t="str">
        <f>IFERROR(INDEX(BRF_TIPO_SERV[DESCRIÇAO],MATCH(BRF_Boleto_Notas[[#This Row],[CAT]],BRF_TIPO_SERV[TIPOS DE SERV.],0)),"")</f>
        <v>FRETE EXTRAS</v>
      </c>
      <c r="R1376" s="1">
        <f>IFERROR(INDEX(BRF_MÊS_NOTA[NUN_MÊS],MATCH(BRF_Boleto_Notas[[#This Row],[MÊS_VENC]],BRF_MÊS_NOTA[MÊS],0)),"")</f>
        <v>5</v>
      </c>
      <c r="S1376" s="1" t="str">
        <f>IF(BRF_Boleto_Notas[[#This Row],[PAGO DIA]]="","",TEXT(BRF_Boleto_Notas[[#This Row],[PAGO DIA]],"AAAA"))</f>
        <v>2023</v>
      </c>
      <c r="T1376" s="1" t="str">
        <f>UPPER(TEXT(BRF_Boleto_Notas[[#This Row],[PAGO DIA]],"MMM"))</f>
        <v>MAI</v>
      </c>
    </row>
    <row r="1377" spans="1:20" x14ac:dyDescent="0.2">
      <c r="A1377" s="3">
        <v>45034</v>
      </c>
      <c r="B1377" s="1" t="s">
        <v>2401</v>
      </c>
      <c r="C1377" s="1" t="s">
        <v>2982</v>
      </c>
      <c r="D1377" s="1" t="s">
        <v>1531</v>
      </c>
      <c r="E1377" s="1" t="s">
        <v>85</v>
      </c>
      <c r="F1377" s="3">
        <v>45075</v>
      </c>
      <c r="G1377" s="1" t="s">
        <v>3027</v>
      </c>
      <c r="H1377" s="1">
        <v>1488</v>
      </c>
      <c r="I1377" s="4">
        <v>50</v>
      </c>
      <c r="J1377" s="1" t="s">
        <v>224</v>
      </c>
      <c r="K1377" s="3">
        <v>45075</v>
      </c>
      <c r="L1377" s="1" t="s">
        <v>1338</v>
      </c>
      <c r="M1377" s="1" t="str">
        <f>TEXT(BRF_Boleto_Notas[[#This Row],[DATA ]],"AAAA")</f>
        <v>2023</v>
      </c>
      <c r="N1377" s="1" t="str">
        <f>UPPER(TEXT(BRF_Boleto_Notas[[#This Row],[DATA ]],"MMM"))</f>
        <v>ABR</v>
      </c>
      <c r="O1377" s="1" t="str">
        <f>TEXT(BRF_Boleto_Notas[[#This Row],[DATA VENCIMENTO]],"AAAA")</f>
        <v>2023</v>
      </c>
      <c r="P1377" s="1" t="str">
        <f>UPPER(TEXT(BRF_Boleto_Notas[[#This Row],[DATA VENCIMENTO]],"MMM"))</f>
        <v>MAI</v>
      </c>
      <c r="Q1377" s="1" t="str">
        <f>IFERROR(INDEX(BRF_TIPO_SERV[DESCRIÇAO],MATCH(BRF_Boleto_Notas[[#This Row],[CAT]],BRF_TIPO_SERV[TIPOS DE SERV.],0)),"")</f>
        <v>ARMAZENAMENTO</v>
      </c>
      <c r="R1377" s="1">
        <f>IFERROR(INDEX(BRF_MÊS_NOTA[NUN_MÊS],MATCH(BRF_Boleto_Notas[[#This Row],[MÊS_VENC]],BRF_MÊS_NOTA[MÊS],0)),"")</f>
        <v>5</v>
      </c>
      <c r="S1377" s="1" t="str">
        <f>IF(BRF_Boleto_Notas[[#This Row],[PAGO DIA]]="","",TEXT(BRF_Boleto_Notas[[#This Row],[PAGO DIA]],"AAAA"))</f>
        <v>2023</v>
      </c>
      <c r="T1377" s="1" t="str">
        <f>UPPER(TEXT(BRF_Boleto_Notas[[#This Row],[PAGO DIA]],"MMM"))</f>
        <v>MAI</v>
      </c>
    </row>
    <row r="1378" spans="1:20" x14ac:dyDescent="0.2">
      <c r="A1378" s="3">
        <v>45034</v>
      </c>
      <c r="B1378" s="1" t="s">
        <v>2401</v>
      </c>
      <c r="C1378" s="1" t="s">
        <v>2850</v>
      </c>
      <c r="D1378" s="1" t="s">
        <v>1531</v>
      </c>
      <c r="E1378" s="1" t="s">
        <v>85</v>
      </c>
      <c r="F1378" s="3">
        <v>45075</v>
      </c>
      <c r="G1378" s="1" t="s">
        <v>3028</v>
      </c>
      <c r="H1378" s="1">
        <v>1489</v>
      </c>
      <c r="I1378" s="4">
        <v>500</v>
      </c>
      <c r="J1378" s="1" t="s">
        <v>224</v>
      </c>
      <c r="K1378" s="3">
        <v>45075</v>
      </c>
      <c r="L1378" s="1" t="s">
        <v>1338</v>
      </c>
      <c r="M1378" s="1" t="str">
        <f>TEXT(BRF_Boleto_Notas[[#This Row],[DATA ]],"AAAA")</f>
        <v>2023</v>
      </c>
      <c r="N1378" s="1" t="str">
        <f>UPPER(TEXT(BRF_Boleto_Notas[[#This Row],[DATA ]],"MMM"))</f>
        <v>ABR</v>
      </c>
      <c r="O1378" s="1" t="str">
        <f>TEXT(BRF_Boleto_Notas[[#This Row],[DATA VENCIMENTO]],"AAAA")</f>
        <v>2023</v>
      </c>
      <c r="P1378" s="1" t="str">
        <f>UPPER(TEXT(BRF_Boleto_Notas[[#This Row],[DATA VENCIMENTO]],"MMM"))</f>
        <v>MAI</v>
      </c>
      <c r="Q1378" s="1" t="str">
        <f>IFERROR(INDEX(BRF_TIPO_SERV[DESCRIÇAO],MATCH(BRF_Boleto_Notas[[#This Row],[CAT]],BRF_TIPO_SERV[TIPOS DE SERV.],0)),"")</f>
        <v>ARMAZENAMENTO</v>
      </c>
      <c r="R1378" s="1">
        <f>IFERROR(INDEX(BRF_MÊS_NOTA[NUN_MÊS],MATCH(BRF_Boleto_Notas[[#This Row],[MÊS_VENC]],BRF_MÊS_NOTA[MÊS],0)),"")</f>
        <v>5</v>
      </c>
      <c r="S1378" s="1" t="str">
        <f>IF(BRF_Boleto_Notas[[#This Row],[PAGO DIA]]="","",TEXT(BRF_Boleto_Notas[[#This Row],[PAGO DIA]],"AAAA"))</f>
        <v>2023</v>
      </c>
      <c r="T1378" s="1" t="str">
        <f>UPPER(TEXT(BRF_Boleto_Notas[[#This Row],[PAGO DIA]],"MMM"))</f>
        <v>MAI</v>
      </c>
    </row>
    <row r="1379" spans="1:20" x14ac:dyDescent="0.2">
      <c r="A1379" s="3">
        <v>45034</v>
      </c>
      <c r="B1379" s="1" t="s">
        <v>1534</v>
      </c>
      <c r="C1379" s="1" t="s">
        <v>2576</v>
      </c>
      <c r="D1379" s="1" t="s">
        <v>1531</v>
      </c>
      <c r="E1379" s="1" t="s">
        <v>85</v>
      </c>
      <c r="F1379" s="3">
        <v>45075</v>
      </c>
      <c r="G1379" s="1" t="s">
        <v>3029</v>
      </c>
      <c r="H1379" s="1">
        <v>1490</v>
      </c>
      <c r="I1379" s="4">
        <v>1100</v>
      </c>
      <c r="J1379" s="1" t="s">
        <v>224</v>
      </c>
      <c r="K1379" s="3">
        <v>45075</v>
      </c>
      <c r="L1379" s="1" t="s">
        <v>1338</v>
      </c>
      <c r="M1379" s="1" t="str">
        <f>TEXT(BRF_Boleto_Notas[[#This Row],[DATA ]],"AAAA")</f>
        <v>2023</v>
      </c>
      <c r="N1379" s="1" t="str">
        <f>UPPER(TEXT(BRF_Boleto_Notas[[#This Row],[DATA ]],"MMM"))</f>
        <v>ABR</v>
      </c>
      <c r="O1379" s="1" t="str">
        <f>TEXT(BRF_Boleto_Notas[[#This Row],[DATA VENCIMENTO]],"AAAA")</f>
        <v>2023</v>
      </c>
      <c r="P1379" s="1" t="str">
        <f>UPPER(TEXT(BRF_Boleto_Notas[[#This Row],[DATA VENCIMENTO]],"MMM"))</f>
        <v>MAI</v>
      </c>
      <c r="Q1379" s="1" t="str">
        <f>IFERROR(INDEX(BRF_TIPO_SERV[DESCRIÇAO],MATCH(BRF_Boleto_Notas[[#This Row],[CAT]],BRF_TIPO_SERV[TIPOS DE SERV.],0)),"")</f>
        <v>FRETE EXTRAS</v>
      </c>
      <c r="R1379" s="1">
        <f>IFERROR(INDEX(BRF_MÊS_NOTA[NUN_MÊS],MATCH(BRF_Boleto_Notas[[#This Row],[MÊS_VENC]],BRF_MÊS_NOTA[MÊS],0)),"")</f>
        <v>5</v>
      </c>
      <c r="S1379" s="1" t="str">
        <f>IF(BRF_Boleto_Notas[[#This Row],[PAGO DIA]]="","",TEXT(BRF_Boleto_Notas[[#This Row],[PAGO DIA]],"AAAA"))</f>
        <v>2023</v>
      </c>
      <c r="T1379" s="1" t="str">
        <f>UPPER(TEXT(BRF_Boleto_Notas[[#This Row],[PAGO DIA]],"MMM"))</f>
        <v>MAI</v>
      </c>
    </row>
    <row r="1380" spans="1:20" x14ac:dyDescent="0.2">
      <c r="A1380" s="3">
        <v>45035</v>
      </c>
      <c r="B1380" s="1" t="s">
        <v>1529</v>
      </c>
      <c r="C1380" s="1" t="s">
        <v>2826</v>
      </c>
      <c r="D1380" s="1" t="s">
        <v>1531</v>
      </c>
      <c r="E1380" s="1" t="s">
        <v>94</v>
      </c>
      <c r="F1380" s="3">
        <v>45075</v>
      </c>
      <c r="G1380" s="1" t="s">
        <v>3030</v>
      </c>
      <c r="H1380" s="1">
        <v>1491</v>
      </c>
      <c r="I1380" s="4">
        <v>1200</v>
      </c>
      <c r="J1380" s="1" t="s">
        <v>224</v>
      </c>
      <c r="K1380" s="3">
        <v>45075</v>
      </c>
      <c r="L1380" s="1" t="s">
        <v>1338</v>
      </c>
      <c r="M1380" s="1" t="str">
        <f>TEXT(BRF_Boleto_Notas[[#This Row],[DATA ]],"AAAA")</f>
        <v>2023</v>
      </c>
      <c r="N1380" s="1" t="str">
        <f>UPPER(TEXT(BRF_Boleto_Notas[[#This Row],[DATA ]],"MMM"))</f>
        <v>ABR</v>
      </c>
      <c r="O1380" s="1" t="str">
        <f>TEXT(BRF_Boleto_Notas[[#This Row],[DATA VENCIMENTO]],"AAAA")</f>
        <v>2023</v>
      </c>
      <c r="P1380" s="1" t="str">
        <f>UPPER(TEXT(BRF_Boleto_Notas[[#This Row],[DATA VENCIMENTO]],"MMM"))</f>
        <v>MAI</v>
      </c>
      <c r="Q1380" s="1" t="str">
        <f>IFERROR(INDEX(BRF_TIPO_SERV[DESCRIÇAO],MATCH(BRF_Boleto_Notas[[#This Row],[CAT]],BRF_TIPO_SERV[TIPOS DE SERV.],0)),"")</f>
        <v>VIAGEM</v>
      </c>
      <c r="R1380" s="1">
        <f>IFERROR(INDEX(BRF_MÊS_NOTA[NUN_MÊS],MATCH(BRF_Boleto_Notas[[#This Row],[MÊS_VENC]],BRF_MÊS_NOTA[MÊS],0)),"")</f>
        <v>5</v>
      </c>
      <c r="S1380" s="1" t="str">
        <f>IF(BRF_Boleto_Notas[[#This Row],[PAGO DIA]]="","",TEXT(BRF_Boleto_Notas[[#This Row],[PAGO DIA]],"AAAA"))</f>
        <v>2023</v>
      </c>
      <c r="T1380" s="1" t="str">
        <f>UPPER(TEXT(BRF_Boleto_Notas[[#This Row],[PAGO DIA]],"MMM"))</f>
        <v>MAI</v>
      </c>
    </row>
    <row r="1381" spans="1:20" x14ac:dyDescent="0.2">
      <c r="A1381" s="3">
        <v>45069</v>
      </c>
      <c r="B1381" s="1" t="s">
        <v>2841</v>
      </c>
      <c r="C1381" s="1" t="s">
        <v>3031</v>
      </c>
      <c r="D1381" s="1" t="s">
        <v>2843</v>
      </c>
      <c r="E1381" s="1" t="s">
        <v>137</v>
      </c>
      <c r="F1381" s="3">
        <v>45075</v>
      </c>
      <c r="G1381" s="1" t="s">
        <v>3032</v>
      </c>
      <c r="H1381" s="1">
        <v>1542</v>
      </c>
      <c r="I1381" s="4">
        <v>846</v>
      </c>
      <c r="J1381" s="1" t="s">
        <v>224</v>
      </c>
      <c r="K1381" s="3">
        <v>45078</v>
      </c>
      <c r="L1381" s="1" t="s">
        <v>1338</v>
      </c>
      <c r="M1381" s="1" t="str">
        <f>TEXT(BRF_Boleto_Notas[[#This Row],[DATA ]],"AAAA")</f>
        <v>2023</v>
      </c>
      <c r="N1381" s="1" t="str">
        <f>UPPER(TEXT(BRF_Boleto_Notas[[#This Row],[DATA ]],"MMM"))</f>
        <v>MAI</v>
      </c>
      <c r="O1381" s="1" t="str">
        <f>TEXT(BRF_Boleto_Notas[[#This Row],[DATA VENCIMENTO]],"AAAA")</f>
        <v>2023</v>
      </c>
      <c r="P1381" s="1" t="str">
        <f>UPPER(TEXT(BRF_Boleto_Notas[[#This Row],[DATA VENCIMENTO]],"MMM"))</f>
        <v>MAI</v>
      </c>
      <c r="Q1381" s="1" t="str">
        <f>IFERROR(INDEX(BRF_TIPO_SERV[DESCRIÇAO],MATCH(BRF_Boleto_Notas[[#This Row],[CAT]],BRF_TIPO_SERV[TIPOS DE SERV.],0)),"")</f>
        <v>VIAGEM</v>
      </c>
      <c r="R1381" s="1">
        <f>IFERROR(INDEX(BRF_MÊS_NOTA[NUN_MÊS],MATCH(BRF_Boleto_Notas[[#This Row],[MÊS_VENC]],BRF_MÊS_NOTA[MÊS],0)),"")</f>
        <v>5</v>
      </c>
      <c r="S1381" s="1" t="str">
        <f>IF(BRF_Boleto_Notas[[#This Row],[PAGO DIA]]="","",TEXT(BRF_Boleto_Notas[[#This Row],[PAGO DIA]],"AAAA"))</f>
        <v>2023</v>
      </c>
      <c r="T1381" s="1" t="str">
        <f>UPPER(TEXT(BRF_Boleto_Notas[[#This Row],[PAGO DIA]],"MMM"))</f>
        <v>JUN</v>
      </c>
    </row>
    <row r="1382" spans="1:20" x14ac:dyDescent="0.2">
      <c r="A1382" s="3">
        <v>45036</v>
      </c>
      <c r="B1382" s="1" t="s">
        <v>2401</v>
      </c>
      <c r="C1382" s="1" t="s">
        <v>3033</v>
      </c>
      <c r="D1382" s="1" t="s">
        <v>1531</v>
      </c>
      <c r="E1382" s="1" t="s">
        <v>85</v>
      </c>
      <c r="F1382" s="3">
        <v>45076</v>
      </c>
      <c r="G1382" s="1" t="s">
        <v>3034</v>
      </c>
      <c r="H1382" s="1">
        <v>1494</v>
      </c>
      <c r="I1382" s="4">
        <v>5312</v>
      </c>
      <c r="J1382" s="1" t="s">
        <v>224</v>
      </c>
      <c r="K1382" s="3">
        <v>45076</v>
      </c>
      <c r="L1382" s="1" t="s">
        <v>1338</v>
      </c>
      <c r="M1382" s="1" t="str">
        <f>TEXT(BRF_Boleto_Notas[[#This Row],[DATA ]],"AAAA")</f>
        <v>2023</v>
      </c>
      <c r="N1382" s="1" t="str">
        <f>UPPER(TEXT(BRF_Boleto_Notas[[#This Row],[DATA ]],"MMM"))</f>
        <v>ABR</v>
      </c>
      <c r="O1382" s="1" t="str">
        <f>TEXT(BRF_Boleto_Notas[[#This Row],[DATA VENCIMENTO]],"AAAA")</f>
        <v>2023</v>
      </c>
      <c r="P1382" s="1" t="str">
        <f>UPPER(TEXT(BRF_Boleto_Notas[[#This Row],[DATA VENCIMENTO]],"MMM"))</f>
        <v>MAI</v>
      </c>
      <c r="Q1382" s="1" t="str">
        <f>IFERROR(INDEX(BRF_TIPO_SERV[DESCRIÇAO],MATCH(BRF_Boleto_Notas[[#This Row],[CAT]],BRF_TIPO_SERV[TIPOS DE SERV.],0)),"")</f>
        <v>ARMAZENAMENTO</v>
      </c>
      <c r="R1382" s="1">
        <f>IFERROR(INDEX(BRF_MÊS_NOTA[NUN_MÊS],MATCH(BRF_Boleto_Notas[[#This Row],[MÊS_VENC]],BRF_MÊS_NOTA[MÊS],0)),"")</f>
        <v>5</v>
      </c>
      <c r="S1382" s="1" t="str">
        <f>IF(BRF_Boleto_Notas[[#This Row],[PAGO DIA]]="","",TEXT(BRF_Boleto_Notas[[#This Row],[PAGO DIA]],"AAAA"))</f>
        <v>2023</v>
      </c>
      <c r="T1382" s="1" t="str">
        <f>UPPER(TEXT(BRF_Boleto_Notas[[#This Row],[PAGO DIA]],"MMM"))</f>
        <v>MAI</v>
      </c>
    </row>
    <row r="1383" spans="1:20" x14ac:dyDescent="0.2">
      <c r="A1383" s="3">
        <v>45001</v>
      </c>
      <c r="B1383" s="1" t="s">
        <v>2401</v>
      </c>
      <c r="C1383" s="1" t="s">
        <v>3035</v>
      </c>
      <c r="D1383" s="1" t="s">
        <v>1531</v>
      </c>
      <c r="E1383" s="1" t="s">
        <v>85</v>
      </c>
      <c r="F1383" s="3">
        <v>45128</v>
      </c>
      <c r="G1383" s="1" t="s">
        <v>3036</v>
      </c>
      <c r="H1383" s="1">
        <v>1423</v>
      </c>
      <c r="I1383" s="4">
        <v>2628</v>
      </c>
      <c r="J1383" s="1">
        <v>9</v>
      </c>
      <c r="K1383" s="3"/>
      <c r="L1383" s="1" t="s">
        <v>3350</v>
      </c>
      <c r="M1383" s="1" t="str">
        <f>TEXT(BRF_Boleto_Notas[[#This Row],[DATA ]],"AAAA")</f>
        <v>2023</v>
      </c>
      <c r="N1383" s="1" t="str">
        <f>UPPER(TEXT(BRF_Boleto_Notas[[#This Row],[DATA ]],"MMM"))</f>
        <v>MAR</v>
      </c>
      <c r="O1383" s="1" t="str">
        <f>TEXT(BRF_Boleto_Notas[[#This Row],[DATA VENCIMENTO]],"AAAA")</f>
        <v>2023</v>
      </c>
      <c r="P1383" s="1" t="str">
        <f>UPPER(TEXT(BRF_Boleto_Notas[[#This Row],[DATA VENCIMENTO]],"MMM"))</f>
        <v>JUL</v>
      </c>
      <c r="Q1383" s="1" t="str">
        <f>IFERROR(INDEX(BRF_TIPO_SERV[DESCRIÇAO],MATCH(BRF_Boleto_Notas[[#This Row],[CAT]],BRF_TIPO_SERV[TIPOS DE SERV.],0)),"")</f>
        <v>ARMAZENAMENTO</v>
      </c>
      <c r="R1383" s="1">
        <f>IFERROR(INDEX(BRF_MÊS_NOTA[NUN_MÊS],MATCH(BRF_Boleto_Notas[[#This Row],[MÊS_VENC]],BRF_MÊS_NOTA[MÊS],0)),"")</f>
        <v>7</v>
      </c>
      <c r="S1383" s="1" t="str">
        <f>IF(BRF_Boleto_Notas[[#This Row],[PAGO DIA]]="","",TEXT(BRF_Boleto_Notas[[#This Row],[PAGO DIA]],"AAAA"))</f>
        <v/>
      </c>
      <c r="T1383" s="1" t="str">
        <f>UPPER(TEXT(BRF_Boleto_Notas[[#This Row],[PAGO DIA]],"MMM"))</f>
        <v>JAN</v>
      </c>
    </row>
    <row r="1384" spans="1:20" x14ac:dyDescent="0.2">
      <c r="A1384" s="3">
        <v>45005</v>
      </c>
      <c r="B1384" s="1" t="s">
        <v>1529</v>
      </c>
      <c r="C1384" s="1" t="s">
        <v>2929</v>
      </c>
      <c r="D1384" s="1" t="s">
        <v>1531</v>
      </c>
      <c r="E1384" s="1" t="s">
        <v>114</v>
      </c>
      <c r="F1384" s="3">
        <v>45105</v>
      </c>
      <c r="G1384" s="1" t="s">
        <v>3037</v>
      </c>
      <c r="H1384" s="1">
        <v>1431</v>
      </c>
      <c r="I1384" s="4">
        <v>6271</v>
      </c>
      <c r="J1384" s="1" t="s">
        <v>224</v>
      </c>
      <c r="K1384" s="3">
        <v>45105</v>
      </c>
      <c r="L1384" s="1" t="s">
        <v>1338</v>
      </c>
      <c r="M1384" s="1" t="str">
        <f>TEXT(BRF_Boleto_Notas[[#This Row],[DATA ]],"AAAA")</f>
        <v>2023</v>
      </c>
      <c r="N1384" s="1" t="str">
        <f>UPPER(TEXT(BRF_Boleto_Notas[[#This Row],[DATA ]],"MMM"))</f>
        <v>MAR</v>
      </c>
      <c r="O1384" s="1" t="str">
        <f>TEXT(BRF_Boleto_Notas[[#This Row],[DATA VENCIMENTO]],"AAAA")</f>
        <v>2023</v>
      </c>
      <c r="P1384" s="1" t="str">
        <f>UPPER(TEXT(BRF_Boleto_Notas[[#This Row],[DATA VENCIMENTO]],"MMM"))</f>
        <v>JUN</v>
      </c>
      <c r="Q1384" s="1" t="str">
        <f>IFERROR(INDEX(BRF_TIPO_SERV[DESCRIÇAO],MATCH(BRF_Boleto_Notas[[#This Row],[CAT]],BRF_TIPO_SERV[TIPOS DE SERV.],0)),"")</f>
        <v>VIAGEM</v>
      </c>
      <c r="R1384" s="1">
        <f>IFERROR(INDEX(BRF_MÊS_NOTA[NUN_MÊS],MATCH(BRF_Boleto_Notas[[#This Row],[MÊS_VENC]],BRF_MÊS_NOTA[MÊS],0)),"")</f>
        <v>6</v>
      </c>
      <c r="S1384" s="1" t="str">
        <f>IF(BRF_Boleto_Notas[[#This Row],[PAGO DIA]]="","",TEXT(BRF_Boleto_Notas[[#This Row],[PAGO DIA]],"AAAA"))</f>
        <v>2023</v>
      </c>
      <c r="T1384" s="1" t="str">
        <f>UPPER(TEXT(BRF_Boleto_Notas[[#This Row],[PAGO DIA]],"MMM"))</f>
        <v>JUN</v>
      </c>
    </row>
    <row r="1385" spans="1:20" x14ac:dyDescent="0.2">
      <c r="A1385" s="3">
        <v>45007</v>
      </c>
      <c r="B1385" s="1" t="s">
        <v>1529</v>
      </c>
      <c r="C1385" s="1" t="s">
        <v>2929</v>
      </c>
      <c r="D1385" s="1" t="s">
        <v>1531</v>
      </c>
      <c r="E1385" s="1" t="s">
        <v>114</v>
      </c>
      <c r="F1385" s="3">
        <v>45128</v>
      </c>
      <c r="G1385" s="1" t="s">
        <v>3038</v>
      </c>
      <c r="H1385" s="1">
        <v>1434</v>
      </c>
      <c r="I1385" s="4">
        <v>6270</v>
      </c>
      <c r="J1385" s="1">
        <v>9</v>
      </c>
      <c r="K1385" s="3"/>
      <c r="L1385" s="1" t="s">
        <v>3350</v>
      </c>
      <c r="M1385" s="1" t="str">
        <f>TEXT(BRF_Boleto_Notas[[#This Row],[DATA ]],"AAAA")</f>
        <v>2023</v>
      </c>
      <c r="N1385" s="1" t="str">
        <f>UPPER(TEXT(BRF_Boleto_Notas[[#This Row],[DATA ]],"MMM"))</f>
        <v>MAR</v>
      </c>
      <c r="O1385" s="1" t="str">
        <f>TEXT(BRF_Boleto_Notas[[#This Row],[DATA VENCIMENTO]],"AAAA")</f>
        <v>2023</v>
      </c>
      <c r="P1385" s="1" t="str">
        <f>UPPER(TEXT(BRF_Boleto_Notas[[#This Row],[DATA VENCIMENTO]],"MMM"))</f>
        <v>JUL</v>
      </c>
      <c r="Q1385" s="1" t="str">
        <f>IFERROR(INDEX(BRF_TIPO_SERV[DESCRIÇAO],MATCH(BRF_Boleto_Notas[[#This Row],[CAT]],BRF_TIPO_SERV[TIPOS DE SERV.],0)),"")</f>
        <v>VIAGEM</v>
      </c>
      <c r="R1385" s="1">
        <f>IFERROR(INDEX(BRF_MÊS_NOTA[NUN_MÊS],MATCH(BRF_Boleto_Notas[[#This Row],[MÊS_VENC]],BRF_MÊS_NOTA[MÊS],0)),"")</f>
        <v>7</v>
      </c>
      <c r="S1385" s="1" t="str">
        <f>IF(BRF_Boleto_Notas[[#This Row],[PAGO DIA]]="","",TEXT(BRF_Boleto_Notas[[#This Row],[PAGO DIA]],"AAAA"))</f>
        <v/>
      </c>
      <c r="T1385" s="1" t="str">
        <f>UPPER(TEXT(BRF_Boleto_Notas[[#This Row],[PAGO DIA]],"MMM"))</f>
        <v>JAN</v>
      </c>
    </row>
    <row r="1386" spans="1:20" x14ac:dyDescent="0.2">
      <c r="A1386" s="3">
        <v>45012</v>
      </c>
      <c r="B1386" s="1" t="s">
        <v>1529</v>
      </c>
      <c r="C1386" s="1" t="s">
        <v>3039</v>
      </c>
      <c r="D1386" s="1" t="s">
        <v>1531</v>
      </c>
      <c r="E1386" s="1" t="s">
        <v>114</v>
      </c>
      <c r="F1386" s="3">
        <v>45110</v>
      </c>
      <c r="G1386" s="1" t="s">
        <v>3040</v>
      </c>
      <c r="H1386" s="1">
        <v>1442</v>
      </c>
      <c r="I1386" s="4">
        <v>6270</v>
      </c>
      <c r="J1386" s="1" t="s">
        <v>224</v>
      </c>
      <c r="K1386" s="3">
        <v>45110</v>
      </c>
      <c r="L1386" s="1" t="s">
        <v>1338</v>
      </c>
      <c r="M1386" s="1" t="str">
        <f>TEXT(BRF_Boleto_Notas[[#This Row],[DATA ]],"AAAA")</f>
        <v>2023</v>
      </c>
      <c r="N1386" s="1" t="str">
        <f>UPPER(TEXT(BRF_Boleto_Notas[[#This Row],[DATA ]],"MMM"))</f>
        <v>MAR</v>
      </c>
      <c r="O1386" s="1" t="str">
        <f>TEXT(BRF_Boleto_Notas[[#This Row],[DATA VENCIMENTO]],"AAAA")</f>
        <v>2023</v>
      </c>
      <c r="P1386" s="1" t="str">
        <f>UPPER(TEXT(BRF_Boleto_Notas[[#This Row],[DATA VENCIMENTO]],"MMM"))</f>
        <v>JUL</v>
      </c>
      <c r="Q1386" s="1" t="str">
        <f>IFERROR(INDEX(BRF_TIPO_SERV[DESCRIÇAO],MATCH(BRF_Boleto_Notas[[#This Row],[CAT]],BRF_TIPO_SERV[TIPOS DE SERV.],0)),"")</f>
        <v>VIAGEM</v>
      </c>
      <c r="R1386" s="1">
        <f>IFERROR(INDEX(BRF_MÊS_NOTA[NUN_MÊS],MATCH(BRF_Boleto_Notas[[#This Row],[MÊS_VENC]],BRF_MÊS_NOTA[MÊS],0)),"")</f>
        <v>7</v>
      </c>
      <c r="S1386" s="1" t="str">
        <f>IF(BRF_Boleto_Notas[[#This Row],[PAGO DIA]]="","",TEXT(BRF_Boleto_Notas[[#This Row],[PAGO DIA]],"AAAA"))</f>
        <v>2023</v>
      </c>
      <c r="T1386" s="1" t="str">
        <f>UPPER(TEXT(BRF_Boleto_Notas[[#This Row],[PAGO DIA]],"MMM"))</f>
        <v>JUL</v>
      </c>
    </row>
    <row r="1387" spans="1:20" x14ac:dyDescent="0.2">
      <c r="A1387" s="3">
        <v>45012</v>
      </c>
      <c r="B1387" s="1" t="s">
        <v>1529</v>
      </c>
      <c r="C1387" s="1" t="s">
        <v>3041</v>
      </c>
      <c r="D1387" s="1" t="s">
        <v>1531</v>
      </c>
      <c r="E1387" s="1" t="s">
        <v>114</v>
      </c>
      <c r="F1387" s="3">
        <v>45110</v>
      </c>
      <c r="G1387" s="1" t="s">
        <v>3042</v>
      </c>
      <c r="H1387" s="1">
        <v>1443</v>
      </c>
      <c r="I1387" s="4">
        <v>6270</v>
      </c>
      <c r="J1387" s="1">
        <v>27</v>
      </c>
      <c r="K1387" s="3"/>
      <c r="L1387" s="1" t="s">
        <v>3350</v>
      </c>
      <c r="M1387" s="1" t="str">
        <f>TEXT(BRF_Boleto_Notas[[#This Row],[DATA ]],"AAAA")</f>
        <v>2023</v>
      </c>
      <c r="N1387" s="1" t="str">
        <f>UPPER(TEXT(BRF_Boleto_Notas[[#This Row],[DATA ]],"MMM"))</f>
        <v>MAR</v>
      </c>
      <c r="O1387" s="1" t="str">
        <f>TEXT(BRF_Boleto_Notas[[#This Row],[DATA VENCIMENTO]],"AAAA")</f>
        <v>2023</v>
      </c>
      <c r="P1387" s="1" t="str">
        <f>UPPER(TEXT(BRF_Boleto_Notas[[#This Row],[DATA VENCIMENTO]],"MMM"))</f>
        <v>JUL</v>
      </c>
      <c r="Q1387" s="1" t="str">
        <f>IFERROR(INDEX(BRF_TIPO_SERV[DESCRIÇAO],MATCH(BRF_Boleto_Notas[[#This Row],[CAT]],BRF_TIPO_SERV[TIPOS DE SERV.],0)),"")</f>
        <v>VIAGEM</v>
      </c>
      <c r="R1387" s="1">
        <f>IFERROR(INDEX(BRF_MÊS_NOTA[NUN_MÊS],MATCH(BRF_Boleto_Notas[[#This Row],[MÊS_VENC]],BRF_MÊS_NOTA[MÊS],0)),"")</f>
        <v>7</v>
      </c>
      <c r="S1387" s="1" t="str">
        <f>IF(BRF_Boleto_Notas[[#This Row],[PAGO DIA]]="","",TEXT(BRF_Boleto_Notas[[#This Row],[PAGO DIA]],"AAAA"))</f>
        <v/>
      </c>
      <c r="T1387" s="1" t="str">
        <f>UPPER(TEXT(BRF_Boleto_Notas[[#This Row],[PAGO DIA]],"MMM"))</f>
        <v>JAN</v>
      </c>
    </row>
    <row r="1388" spans="1:20" x14ac:dyDescent="0.2">
      <c r="A1388" s="3">
        <v>45014</v>
      </c>
      <c r="B1388" s="1" t="s">
        <v>1529</v>
      </c>
      <c r="C1388" s="1" t="s">
        <v>2755</v>
      </c>
      <c r="D1388" s="1" t="s">
        <v>1531</v>
      </c>
      <c r="E1388" s="1" t="s">
        <v>94</v>
      </c>
      <c r="F1388" s="3">
        <v>45128</v>
      </c>
      <c r="G1388" s="1" t="s">
        <v>3043</v>
      </c>
      <c r="H1388" s="1">
        <v>1448</v>
      </c>
      <c r="I1388" s="4">
        <v>6000</v>
      </c>
      <c r="J1388" s="1">
        <v>9</v>
      </c>
      <c r="K1388" s="3"/>
      <c r="L1388" s="1" t="s">
        <v>3350</v>
      </c>
      <c r="M1388" s="1" t="str">
        <f>TEXT(BRF_Boleto_Notas[[#This Row],[DATA ]],"AAAA")</f>
        <v>2023</v>
      </c>
      <c r="N1388" s="1" t="str">
        <f>UPPER(TEXT(BRF_Boleto_Notas[[#This Row],[DATA ]],"MMM"))</f>
        <v>MAR</v>
      </c>
      <c r="O1388" s="1" t="str">
        <f>TEXT(BRF_Boleto_Notas[[#This Row],[DATA VENCIMENTO]],"AAAA")</f>
        <v>2023</v>
      </c>
      <c r="P1388" s="1" t="str">
        <f>UPPER(TEXT(BRF_Boleto_Notas[[#This Row],[DATA VENCIMENTO]],"MMM"))</f>
        <v>JUL</v>
      </c>
      <c r="Q1388" s="1" t="str">
        <f>IFERROR(INDEX(BRF_TIPO_SERV[DESCRIÇAO],MATCH(BRF_Boleto_Notas[[#This Row],[CAT]],BRF_TIPO_SERV[TIPOS DE SERV.],0)),"")</f>
        <v>VIAGEM</v>
      </c>
      <c r="R1388" s="1">
        <f>IFERROR(INDEX(BRF_MÊS_NOTA[NUN_MÊS],MATCH(BRF_Boleto_Notas[[#This Row],[MÊS_VENC]],BRF_MÊS_NOTA[MÊS],0)),"")</f>
        <v>7</v>
      </c>
      <c r="S1388" s="1" t="str">
        <f>IF(BRF_Boleto_Notas[[#This Row],[PAGO DIA]]="","",TEXT(BRF_Boleto_Notas[[#This Row],[PAGO DIA]],"AAAA"))</f>
        <v/>
      </c>
      <c r="T1388" s="1" t="str">
        <f>UPPER(TEXT(BRF_Boleto_Notas[[#This Row],[PAGO DIA]],"MMM"))</f>
        <v>JAN</v>
      </c>
    </row>
    <row r="1389" spans="1:20" x14ac:dyDescent="0.2">
      <c r="A1389" s="3">
        <v>45019</v>
      </c>
      <c r="B1389" s="1" t="s">
        <v>1529</v>
      </c>
      <c r="C1389" s="1" t="s">
        <v>2929</v>
      </c>
      <c r="D1389" s="1" t="s">
        <v>1531</v>
      </c>
      <c r="E1389" s="1" t="s">
        <v>114</v>
      </c>
      <c r="F1389" s="3">
        <v>45128</v>
      </c>
      <c r="G1389" s="1" t="s">
        <v>3044</v>
      </c>
      <c r="H1389" s="1">
        <v>1456</v>
      </c>
      <c r="I1389" s="4">
        <v>6271</v>
      </c>
      <c r="J1389" s="1">
        <v>9</v>
      </c>
      <c r="K1389" s="3"/>
      <c r="L1389" s="1" t="s">
        <v>3350</v>
      </c>
      <c r="M1389" s="1" t="str">
        <f>TEXT(BRF_Boleto_Notas[[#This Row],[DATA ]],"AAAA")</f>
        <v>2023</v>
      </c>
      <c r="N1389" s="1" t="str">
        <f>UPPER(TEXT(BRF_Boleto_Notas[[#This Row],[DATA ]],"MMM"))</f>
        <v>ABR</v>
      </c>
      <c r="O1389" s="1" t="str">
        <f>TEXT(BRF_Boleto_Notas[[#This Row],[DATA VENCIMENTO]],"AAAA")</f>
        <v>2023</v>
      </c>
      <c r="P1389" s="1" t="str">
        <f>UPPER(TEXT(BRF_Boleto_Notas[[#This Row],[DATA VENCIMENTO]],"MMM"))</f>
        <v>JUL</v>
      </c>
      <c r="Q1389" s="1" t="str">
        <f>IFERROR(INDEX(BRF_TIPO_SERV[DESCRIÇAO],MATCH(BRF_Boleto_Notas[[#This Row],[CAT]],BRF_TIPO_SERV[TIPOS DE SERV.],0)),"")</f>
        <v>VIAGEM</v>
      </c>
      <c r="R1389" s="1">
        <f>IFERROR(INDEX(BRF_MÊS_NOTA[NUN_MÊS],MATCH(BRF_Boleto_Notas[[#This Row],[MÊS_VENC]],BRF_MÊS_NOTA[MÊS],0)),"")</f>
        <v>7</v>
      </c>
      <c r="S1389" s="1" t="str">
        <f>IF(BRF_Boleto_Notas[[#This Row],[PAGO DIA]]="","",TEXT(BRF_Boleto_Notas[[#This Row],[PAGO DIA]],"AAAA"))</f>
        <v/>
      </c>
      <c r="T1389" s="1" t="str">
        <f>UPPER(TEXT(BRF_Boleto_Notas[[#This Row],[PAGO DIA]],"MMM"))</f>
        <v>JAN</v>
      </c>
    </row>
    <row r="1390" spans="1:20" x14ac:dyDescent="0.2">
      <c r="A1390" s="3">
        <v>45022</v>
      </c>
      <c r="B1390" s="1" t="s">
        <v>1529</v>
      </c>
      <c r="C1390" s="1" t="s">
        <v>1971</v>
      </c>
      <c r="D1390" s="1" t="s">
        <v>1531</v>
      </c>
      <c r="E1390" s="1" t="s">
        <v>94</v>
      </c>
      <c r="F1390" s="3">
        <v>45110</v>
      </c>
      <c r="G1390" s="1" t="s">
        <v>3045</v>
      </c>
      <c r="H1390" s="1">
        <v>1468</v>
      </c>
      <c r="I1390" s="4">
        <v>3500</v>
      </c>
      <c r="J1390" s="1">
        <v>27</v>
      </c>
      <c r="K1390" s="3"/>
      <c r="L1390" s="1" t="s">
        <v>3350</v>
      </c>
      <c r="M1390" s="1" t="str">
        <f>TEXT(BRF_Boleto_Notas[[#This Row],[DATA ]],"AAAA")</f>
        <v>2023</v>
      </c>
      <c r="N1390" s="1" t="str">
        <f>UPPER(TEXT(BRF_Boleto_Notas[[#This Row],[DATA ]],"MMM"))</f>
        <v>ABR</v>
      </c>
      <c r="O1390" s="1" t="str">
        <f>TEXT(BRF_Boleto_Notas[[#This Row],[DATA VENCIMENTO]],"AAAA")</f>
        <v>2023</v>
      </c>
      <c r="P1390" s="1" t="str">
        <f>UPPER(TEXT(BRF_Boleto_Notas[[#This Row],[DATA VENCIMENTO]],"MMM"))</f>
        <v>JUL</v>
      </c>
      <c r="Q1390" s="1" t="str">
        <f>IFERROR(INDEX(BRF_TIPO_SERV[DESCRIÇAO],MATCH(BRF_Boleto_Notas[[#This Row],[CAT]],BRF_TIPO_SERV[TIPOS DE SERV.],0)),"")</f>
        <v>VIAGEM</v>
      </c>
      <c r="R1390" s="1">
        <f>IFERROR(INDEX(BRF_MÊS_NOTA[NUN_MÊS],MATCH(BRF_Boleto_Notas[[#This Row],[MÊS_VENC]],BRF_MÊS_NOTA[MÊS],0)),"")</f>
        <v>7</v>
      </c>
      <c r="S1390" s="1" t="str">
        <f>IF(BRF_Boleto_Notas[[#This Row],[PAGO DIA]]="","",TEXT(BRF_Boleto_Notas[[#This Row],[PAGO DIA]],"AAAA"))</f>
        <v/>
      </c>
      <c r="T1390" s="1" t="str">
        <f>UPPER(TEXT(BRF_Boleto_Notas[[#This Row],[PAGO DIA]],"MMM"))</f>
        <v>JAN</v>
      </c>
    </row>
    <row r="1391" spans="1:20" x14ac:dyDescent="0.2">
      <c r="A1391" s="3">
        <v>45028</v>
      </c>
      <c r="B1391" s="1" t="s">
        <v>1529</v>
      </c>
      <c r="C1391" s="1" t="s">
        <v>2101</v>
      </c>
      <c r="D1391" s="1" t="s">
        <v>1531</v>
      </c>
      <c r="E1391" s="1" t="s">
        <v>94</v>
      </c>
      <c r="F1391" s="3">
        <v>45128</v>
      </c>
      <c r="G1391" s="1" t="s">
        <v>3046</v>
      </c>
      <c r="H1391" s="1">
        <v>1472</v>
      </c>
      <c r="I1391" s="4">
        <v>4200</v>
      </c>
      <c r="J1391" s="1">
        <v>9</v>
      </c>
      <c r="K1391" s="3"/>
      <c r="L1391" s="1" t="s">
        <v>3350</v>
      </c>
      <c r="M1391" s="1" t="str">
        <f>TEXT(BRF_Boleto_Notas[[#This Row],[DATA ]],"AAAA")</f>
        <v>2023</v>
      </c>
      <c r="N1391" s="1" t="str">
        <f>UPPER(TEXT(BRF_Boleto_Notas[[#This Row],[DATA ]],"MMM"))</f>
        <v>ABR</v>
      </c>
      <c r="O1391" s="1" t="str">
        <f>TEXT(BRF_Boleto_Notas[[#This Row],[DATA VENCIMENTO]],"AAAA")</f>
        <v>2023</v>
      </c>
      <c r="P1391" s="1" t="str">
        <f>UPPER(TEXT(BRF_Boleto_Notas[[#This Row],[DATA VENCIMENTO]],"MMM"))</f>
        <v>JUL</v>
      </c>
      <c r="Q1391" s="1" t="str">
        <f>IFERROR(INDEX(BRF_TIPO_SERV[DESCRIÇAO],MATCH(BRF_Boleto_Notas[[#This Row],[CAT]],BRF_TIPO_SERV[TIPOS DE SERV.],0)),"")</f>
        <v>VIAGEM</v>
      </c>
      <c r="R1391" s="1">
        <f>IFERROR(INDEX(BRF_MÊS_NOTA[NUN_MÊS],MATCH(BRF_Boleto_Notas[[#This Row],[MÊS_VENC]],BRF_MÊS_NOTA[MÊS],0)),"")</f>
        <v>7</v>
      </c>
      <c r="S1391" s="1" t="str">
        <f>IF(BRF_Boleto_Notas[[#This Row],[PAGO DIA]]="","",TEXT(BRF_Boleto_Notas[[#This Row],[PAGO DIA]],"AAAA"))</f>
        <v/>
      </c>
      <c r="T1391" s="1" t="str">
        <f>UPPER(TEXT(BRF_Boleto_Notas[[#This Row],[PAGO DIA]],"MMM"))</f>
        <v>JAN</v>
      </c>
    </row>
    <row r="1392" spans="1:20" x14ac:dyDescent="0.2">
      <c r="A1392" s="3">
        <v>45034</v>
      </c>
      <c r="B1392" s="1" t="s">
        <v>1529</v>
      </c>
      <c r="C1392" s="1" t="s">
        <v>1971</v>
      </c>
      <c r="D1392" s="1" t="s">
        <v>1531</v>
      </c>
      <c r="E1392" s="1" t="s">
        <v>94</v>
      </c>
      <c r="F1392" s="3">
        <v>45128</v>
      </c>
      <c r="G1392" s="1" t="s">
        <v>3047</v>
      </c>
      <c r="H1392" s="1">
        <v>1485</v>
      </c>
      <c r="I1392" s="4">
        <v>5300</v>
      </c>
      <c r="J1392" s="1">
        <v>9</v>
      </c>
      <c r="K1392" s="3"/>
      <c r="L1392" s="1" t="s">
        <v>3350</v>
      </c>
      <c r="M1392" s="1" t="str">
        <f>TEXT(BRF_Boleto_Notas[[#This Row],[DATA ]],"AAAA")</f>
        <v>2023</v>
      </c>
      <c r="N1392" s="1" t="str">
        <f>UPPER(TEXT(BRF_Boleto_Notas[[#This Row],[DATA ]],"MMM"))</f>
        <v>ABR</v>
      </c>
      <c r="O1392" s="1" t="str">
        <f>TEXT(BRF_Boleto_Notas[[#This Row],[DATA VENCIMENTO]],"AAAA")</f>
        <v>2023</v>
      </c>
      <c r="P1392" s="1" t="str">
        <f>UPPER(TEXT(BRF_Boleto_Notas[[#This Row],[DATA VENCIMENTO]],"MMM"))</f>
        <v>JUL</v>
      </c>
      <c r="Q1392" s="1" t="str">
        <f>IFERROR(INDEX(BRF_TIPO_SERV[DESCRIÇAO],MATCH(BRF_Boleto_Notas[[#This Row],[CAT]],BRF_TIPO_SERV[TIPOS DE SERV.],0)),"")</f>
        <v>VIAGEM</v>
      </c>
      <c r="R1392" s="1">
        <f>IFERROR(INDEX(BRF_MÊS_NOTA[NUN_MÊS],MATCH(BRF_Boleto_Notas[[#This Row],[MÊS_VENC]],BRF_MÊS_NOTA[MÊS],0)),"")</f>
        <v>7</v>
      </c>
      <c r="S1392" s="1" t="str">
        <f>IF(BRF_Boleto_Notas[[#This Row],[PAGO DIA]]="","",TEXT(BRF_Boleto_Notas[[#This Row],[PAGO DIA]],"AAAA"))</f>
        <v/>
      </c>
      <c r="T1392" s="1" t="str">
        <f>UPPER(TEXT(BRF_Boleto_Notas[[#This Row],[PAGO DIA]],"MMM"))</f>
        <v>JAN</v>
      </c>
    </row>
    <row r="1393" spans="1:20" x14ac:dyDescent="0.2">
      <c r="A1393" s="3">
        <v>45040</v>
      </c>
      <c r="B1393" s="1" t="s">
        <v>1529</v>
      </c>
      <c r="C1393" s="1" t="s">
        <v>2929</v>
      </c>
      <c r="D1393" s="1" t="s">
        <v>1531</v>
      </c>
      <c r="E1393" s="1" t="s">
        <v>3048</v>
      </c>
      <c r="F1393" s="3">
        <v>45107</v>
      </c>
      <c r="G1393" s="1" t="s">
        <v>3049</v>
      </c>
      <c r="H1393" s="1">
        <v>1496</v>
      </c>
      <c r="I1393" s="4">
        <v>6271</v>
      </c>
      <c r="J1393" s="1" t="s">
        <v>224</v>
      </c>
      <c r="K1393" s="3">
        <v>45107</v>
      </c>
      <c r="L1393" s="1" t="s">
        <v>1338</v>
      </c>
      <c r="M1393" s="1" t="str">
        <f>TEXT(BRF_Boleto_Notas[[#This Row],[DATA ]],"AAAA")</f>
        <v>2023</v>
      </c>
      <c r="N1393" s="1" t="str">
        <f>UPPER(TEXT(BRF_Boleto_Notas[[#This Row],[DATA ]],"MMM"))</f>
        <v>ABR</v>
      </c>
      <c r="O1393" s="1" t="str">
        <f>TEXT(BRF_Boleto_Notas[[#This Row],[DATA VENCIMENTO]],"AAAA")</f>
        <v>2023</v>
      </c>
      <c r="P1393" s="1" t="str">
        <f>UPPER(TEXT(BRF_Boleto_Notas[[#This Row],[DATA VENCIMENTO]],"MMM"))</f>
        <v>JUN</v>
      </c>
      <c r="Q1393" s="1" t="str">
        <f>IFERROR(INDEX(BRF_TIPO_SERV[DESCRIÇAO],MATCH(BRF_Boleto_Notas[[#This Row],[CAT]],BRF_TIPO_SERV[TIPOS DE SERV.],0)),"")</f>
        <v>VIAGEM</v>
      </c>
      <c r="R1393" s="1">
        <f>IFERROR(INDEX(BRF_MÊS_NOTA[NUN_MÊS],MATCH(BRF_Boleto_Notas[[#This Row],[MÊS_VENC]],BRF_MÊS_NOTA[MÊS],0)),"")</f>
        <v>6</v>
      </c>
      <c r="S1393" s="1" t="str">
        <f>IF(BRF_Boleto_Notas[[#This Row],[PAGO DIA]]="","",TEXT(BRF_Boleto_Notas[[#This Row],[PAGO DIA]],"AAAA"))</f>
        <v>2023</v>
      </c>
      <c r="T1393" s="1" t="str">
        <f>UPPER(TEXT(BRF_Boleto_Notas[[#This Row],[PAGO DIA]],"MMM"))</f>
        <v>JUN</v>
      </c>
    </row>
    <row r="1394" spans="1:20" x14ac:dyDescent="0.2">
      <c r="A1394" s="3">
        <v>45040</v>
      </c>
      <c r="B1394" s="1" t="s">
        <v>2401</v>
      </c>
      <c r="C1394" s="1" t="s">
        <v>2837</v>
      </c>
      <c r="D1394" s="1" t="s">
        <v>1531</v>
      </c>
      <c r="E1394" s="1" t="s">
        <v>3050</v>
      </c>
      <c r="F1394" s="3">
        <v>45082</v>
      </c>
      <c r="G1394" s="1" t="s">
        <v>3051</v>
      </c>
      <c r="H1394" s="1">
        <v>1497</v>
      </c>
      <c r="I1394" s="4">
        <v>3328</v>
      </c>
      <c r="J1394" s="1" t="s">
        <v>224</v>
      </c>
      <c r="K1394" s="3">
        <v>45082</v>
      </c>
      <c r="L1394" s="1" t="s">
        <v>1338</v>
      </c>
      <c r="M1394" s="1" t="str">
        <f>TEXT(BRF_Boleto_Notas[[#This Row],[DATA ]],"AAAA")</f>
        <v>2023</v>
      </c>
      <c r="N1394" s="1" t="str">
        <f>UPPER(TEXT(BRF_Boleto_Notas[[#This Row],[DATA ]],"MMM"))</f>
        <v>ABR</v>
      </c>
      <c r="O1394" s="1" t="str">
        <f>TEXT(BRF_Boleto_Notas[[#This Row],[DATA VENCIMENTO]],"AAAA")</f>
        <v>2023</v>
      </c>
      <c r="P1394" s="1" t="str">
        <f>UPPER(TEXT(BRF_Boleto_Notas[[#This Row],[DATA VENCIMENTO]],"MMM"))</f>
        <v>JUN</v>
      </c>
      <c r="Q1394" s="1" t="str">
        <f>IFERROR(INDEX(BRF_TIPO_SERV[DESCRIÇAO],MATCH(BRF_Boleto_Notas[[#This Row],[CAT]],BRF_TIPO_SERV[TIPOS DE SERV.],0)),"")</f>
        <v>ARMAZENAMENTO</v>
      </c>
      <c r="R1394" s="1">
        <f>IFERROR(INDEX(BRF_MÊS_NOTA[NUN_MÊS],MATCH(BRF_Boleto_Notas[[#This Row],[MÊS_VENC]],BRF_MÊS_NOTA[MÊS],0)),"")</f>
        <v>6</v>
      </c>
      <c r="S1394" s="1" t="str">
        <f>IF(BRF_Boleto_Notas[[#This Row],[PAGO DIA]]="","",TEXT(BRF_Boleto_Notas[[#This Row],[PAGO DIA]],"AAAA"))</f>
        <v>2023</v>
      </c>
      <c r="T1394" s="1" t="str">
        <f>UPPER(TEXT(BRF_Boleto_Notas[[#This Row],[PAGO DIA]],"MMM"))</f>
        <v>JUN</v>
      </c>
    </row>
    <row r="1395" spans="1:20" x14ac:dyDescent="0.2">
      <c r="A1395" s="3">
        <v>45038</v>
      </c>
      <c r="B1395" s="1" t="s">
        <v>1534</v>
      </c>
      <c r="C1395" s="1" t="s">
        <v>3052</v>
      </c>
      <c r="D1395" s="1" t="s">
        <v>1531</v>
      </c>
      <c r="E1395" s="1" t="s">
        <v>3050</v>
      </c>
      <c r="F1395" s="3">
        <v>45082</v>
      </c>
      <c r="G1395" s="1" t="s">
        <v>3053</v>
      </c>
      <c r="H1395" s="1">
        <v>1498</v>
      </c>
      <c r="I1395" s="4">
        <v>400</v>
      </c>
      <c r="J1395" s="1" t="s">
        <v>224</v>
      </c>
      <c r="K1395" s="3">
        <v>45082</v>
      </c>
      <c r="L1395" s="1" t="s">
        <v>1338</v>
      </c>
      <c r="M1395" s="1" t="str">
        <f>TEXT(BRF_Boleto_Notas[[#This Row],[DATA ]],"AAAA")</f>
        <v>2023</v>
      </c>
      <c r="N1395" s="1" t="str">
        <f>UPPER(TEXT(BRF_Boleto_Notas[[#This Row],[DATA ]],"MMM"))</f>
        <v>ABR</v>
      </c>
      <c r="O1395" s="1" t="str">
        <f>TEXT(BRF_Boleto_Notas[[#This Row],[DATA VENCIMENTO]],"AAAA")</f>
        <v>2023</v>
      </c>
      <c r="P1395" s="1" t="str">
        <f>UPPER(TEXT(BRF_Boleto_Notas[[#This Row],[DATA VENCIMENTO]],"MMM"))</f>
        <v>JUN</v>
      </c>
      <c r="Q1395" s="1" t="str">
        <f>IFERROR(INDEX(BRF_TIPO_SERV[DESCRIÇAO],MATCH(BRF_Boleto_Notas[[#This Row],[CAT]],BRF_TIPO_SERV[TIPOS DE SERV.],0)),"")</f>
        <v>FRETE EXTRAS</v>
      </c>
      <c r="R1395" s="1">
        <f>IFERROR(INDEX(BRF_MÊS_NOTA[NUN_MÊS],MATCH(BRF_Boleto_Notas[[#This Row],[MÊS_VENC]],BRF_MÊS_NOTA[MÊS],0)),"")</f>
        <v>6</v>
      </c>
      <c r="S1395" s="1" t="str">
        <f>IF(BRF_Boleto_Notas[[#This Row],[PAGO DIA]]="","",TEXT(BRF_Boleto_Notas[[#This Row],[PAGO DIA]],"AAAA"))</f>
        <v>2023</v>
      </c>
      <c r="T1395" s="1" t="str">
        <f>UPPER(TEXT(BRF_Boleto_Notas[[#This Row],[PAGO DIA]],"MMM"))</f>
        <v>JUN</v>
      </c>
    </row>
    <row r="1396" spans="1:20" x14ac:dyDescent="0.2">
      <c r="A1396" s="3">
        <v>45040</v>
      </c>
      <c r="B1396" s="1" t="s">
        <v>1529</v>
      </c>
      <c r="C1396" s="1" t="s">
        <v>2101</v>
      </c>
      <c r="D1396" s="1" t="s">
        <v>1531</v>
      </c>
      <c r="E1396" s="1" t="s">
        <v>3054</v>
      </c>
      <c r="F1396" s="3">
        <v>45082</v>
      </c>
      <c r="G1396" s="1" t="s">
        <v>3055</v>
      </c>
      <c r="H1396" s="1">
        <v>1499</v>
      </c>
      <c r="I1396" s="4">
        <v>4200</v>
      </c>
      <c r="J1396" s="1" t="s">
        <v>224</v>
      </c>
      <c r="K1396" s="3">
        <v>45082</v>
      </c>
      <c r="L1396" s="1" t="s">
        <v>1338</v>
      </c>
      <c r="M1396" s="1" t="str">
        <f>TEXT(BRF_Boleto_Notas[[#This Row],[DATA ]],"AAAA")</f>
        <v>2023</v>
      </c>
      <c r="N1396" s="1" t="str">
        <f>UPPER(TEXT(BRF_Boleto_Notas[[#This Row],[DATA ]],"MMM"))</f>
        <v>ABR</v>
      </c>
      <c r="O1396" s="1" t="str">
        <f>TEXT(BRF_Boleto_Notas[[#This Row],[DATA VENCIMENTO]],"AAAA")</f>
        <v>2023</v>
      </c>
      <c r="P1396" s="1" t="str">
        <f>UPPER(TEXT(BRF_Boleto_Notas[[#This Row],[DATA VENCIMENTO]],"MMM"))</f>
        <v>JUN</v>
      </c>
      <c r="Q1396" s="1" t="str">
        <f>IFERROR(INDEX(BRF_TIPO_SERV[DESCRIÇAO],MATCH(BRF_Boleto_Notas[[#This Row],[CAT]],BRF_TIPO_SERV[TIPOS DE SERV.],0)),"")</f>
        <v>VIAGEM</v>
      </c>
      <c r="R1396" s="1">
        <f>IFERROR(INDEX(BRF_MÊS_NOTA[NUN_MÊS],MATCH(BRF_Boleto_Notas[[#This Row],[MÊS_VENC]],BRF_MÊS_NOTA[MÊS],0)),"")</f>
        <v>6</v>
      </c>
      <c r="S1396" s="1" t="str">
        <f>IF(BRF_Boleto_Notas[[#This Row],[PAGO DIA]]="","",TEXT(BRF_Boleto_Notas[[#This Row],[PAGO DIA]],"AAAA"))</f>
        <v>2023</v>
      </c>
      <c r="T1396" s="1" t="str">
        <f>UPPER(TEXT(BRF_Boleto_Notas[[#This Row],[PAGO DIA]],"MMM"))</f>
        <v>JUN</v>
      </c>
    </row>
    <row r="1397" spans="1:20" x14ac:dyDescent="0.2">
      <c r="A1397" s="3">
        <v>45041</v>
      </c>
      <c r="B1397" s="1" t="s">
        <v>1529</v>
      </c>
      <c r="C1397" s="1" t="s">
        <v>1971</v>
      </c>
      <c r="D1397" s="1" t="s">
        <v>1531</v>
      </c>
      <c r="E1397" s="1" t="s">
        <v>3054</v>
      </c>
      <c r="F1397" s="3">
        <v>45082</v>
      </c>
      <c r="G1397" s="1" t="s">
        <v>3056</v>
      </c>
      <c r="H1397" s="1">
        <v>1501</v>
      </c>
      <c r="I1397" s="4">
        <v>3800</v>
      </c>
      <c r="J1397" s="1" t="s">
        <v>224</v>
      </c>
      <c r="K1397" s="3">
        <v>45082</v>
      </c>
      <c r="L1397" s="1" t="s">
        <v>1338</v>
      </c>
      <c r="M1397" s="1" t="str">
        <f>TEXT(BRF_Boleto_Notas[[#This Row],[DATA ]],"AAAA")</f>
        <v>2023</v>
      </c>
      <c r="N1397" s="1" t="str">
        <f>UPPER(TEXT(BRF_Boleto_Notas[[#This Row],[DATA ]],"MMM"))</f>
        <v>ABR</v>
      </c>
      <c r="O1397" s="1" t="str">
        <f>TEXT(BRF_Boleto_Notas[[#This Row],[DATA VENCIMENTO]],"AAAA")</f>
        <v>2023</v>
      </c>
      <c r="P1397" s="1" t="str">
        <f>UPPER(TEXT(BRF_Boleto_Notas[[#This Row],[DATA VENCIMENTO]],"MMM"))</f>
        <v>JUN</v>
      </c>
      <c r="Q1397" s="1" t="str">
        <f>IFERROR(INDEX(BRF_TIPO_SERV[DESCRIÇAO],MATCH(BRF_Boleto_Notas[[#This Row],[CAT]],BRF_TIPO_SERV[TIPOS DE SERV.],0)),"")</f>
        <v>VIAGEM</v>
      </c>
      <c r="R1397" s="1">
        <f>IFERROR(INDEX(BRF_MÊS_NOTA[NUN_MÊS],MATCH(BRF_Boleto_Notas[[#This Row],[MÊS_VENC]],BRF_MÊS_NOTA[MÊS],0)),"")</f>
        <v>6</v>
      </c>
      <c r="S1397" s="1" t="str">
        <f>IF(BRF_Boleto_Notas[[#This Row],[PAGO DIA]]="","",TEXT(BRF_Boleto_Notas[[#This Row],[PAGO DIA]],"AAAA"))</f>
        <v>2023</v>
      </c>
      <c r="T1397" s="1" t="str">
        <f>UPPER(TEXT(BRF_Boleto_Notas[[#This Row],[PAGO DIA]],"MMM"))</f>
        <v>JUN</v>
      </c>
    </row>
    <row r="1398" spans="1:20" x14ac:dyDescent="0.2">
      <c r="A1398" s="3">
        <v>45042</v>
      </c>
      <c r="B1398" s="1" t="s">
        <v>1534</v>
      </c>
      <c r="C1398" s="1" t="s">
        <v>2576</v>
      </c>
      <c r="D1398" s="1" t="s">
        <v>1531</v>
      </c>
      <c r="E1398" s="1" t="s">
        <v>85</v>
      </c>
      <c r="F1398" s="3">
        <v>45084</v>
      </c>
      <c r="G1398" s="1" t="s">
        <v>3057</v>
      </c>
      <c r="H1398" s="1">
        <v>1503</v>
      </c>
      <c r="I1398" s="4">
        <v>1100</v>
      </c>
      <c r="J1398" s="1" t="s">
        <v>224</v>
      </c>
      <c r="K1398" s="3">
        <v>45086</v>
      </c>
      <c r="L1398" s="1" t="s">
        <v>1338</v>
      </c>
      <c r="M1398" s="1" t="str">
        <f>TEXT(BRF_Boleto_Notas[[#This Row],[DATA ]],"AAAA")</f>
        <v>2023</v>
      </c>
      <c r="N1398" s="1" t="str">
        <f>UPPER(TEXT(BRF_Boleto_Notas[[#This Row],[DATA ]],"MMM"))</f>
        <v>ABR</v>
      </c>
      <c r="O1398" s="1" t="str">
        <f>TEXT(BRF_Boleto_Notas[[#This Row],[DATA VENCIMENTO]],"AAAA")</f>
        <v>2023</v>
      </c>
      <c r="P1398" s="1" t="str">
        <f>UPPER(TEXT(BRF_Boleto_Notas[[#This Row],[DATA VENCIMENTO]],"MMM"))</f>
        <v>JUN</v>
      </c>
      <c r="Q1398" s="1" t="str">
        <f>IFERROR(INDEX(BRF_TIPO_SERV[DESCRIÇAO],MATCH(BRF_Boleto_Notas[[#This Row],[CAT]],BRF_TIPO_SERV[TIPOS DE SERV.],0)),"")</f>
        <v>FRETE EXTRAS</v>
      </c>
      <c r="R1398" s="1">
        <f>IFERROR(INDEX(BRF_MÊS_NOTA[NUN_MÊS],MATCH(BRF_Boleto_Notas[[#This Row],[MÊS_VENC]],BRF_MÊS_NOTA[MÊS],0)),"")</f>
        <v>6</v>
      </c>
      <c r="S1398" s="1" t="str">
        <f>IF(BRF_Boleto_Notas[[#This Row],[PAGO DIA]]="","",TEXT(BRF_Boleto_Notas[[#This Row],[PAGO DIA]],"AAAA"))</f>
        <v>2023</v>
      </c>
      <c r="T1398" s="1" t="str">
        <f>UPPER(TEXT(BRF_Boleto_Notas[[#This Row],[PAGO DIA]],"MMM"))</f>
        <v>JUN</v>
      </c>
    </row>
    <row r="1399" spans="1:20" x14ac:dyDescent="0.2">
      <c r="A1399" s="3">
        <v>45043</v>
      </c>
      <c r="B1399" s="1" t="s">
        <v>1529</v>
      </c>
      <c r="C1399" s="1" t="s">
        <v>3349</v>
      </c>
      <c r="D1399" s="1" t="s">
        <v>1531</v>
      </c>
      <c r="E1399" s="1" t="s">
        <v>85</v>
      </c>
      <c r="F1399" s="3">
        <v>45084</v>
      </c>
      <c r="G1399" s="1" t="s">
        <v>3059</v>
      </c>
      <c r="H1399" s="1">
        <v>1504</v>
      </c>
      <c r="I1399" s="4">
        <v>10500</v>
      </c>
      <c r="J1399" s="1" t="s">
        <v>224</v>
      </c>
      <c r="K1399" s="3">
        <v>45083</v>
      </c>
      <c r="L1399" s="1" t="s">
        <v>1338</v>
      </c>
      <c r="M1399" s="1" t="str">
        <f>TEXT(BRF_Boleto_Notas[[#This Row],[DATA ]],"AAAA")</f>
        <v>2023</v>
      </c>
      <c r="N1399" s="1" t="str">
        <f>UPPER(TEXT(BRF_Boleto_Notas[[#This Row],[DATA ]],"MMM"))</f>
        <v>ABR</v>
      </c>
      <c r="O1399" s="1" t="str">
        <f>TEXT(BRF_Boleto_Notas[[#This Row],[DATA VENCIMENTO]],"AAAA")</f>
        <v>2023</v>
      </c>
      <c r="P1399" s="1" t="str">
        <f>UPPER(TEXT(BRF_Boleto_Notas[[#This Row],[DATA VENCIMENTO]],"MMM"))</f>
        <v>JUN</v>
      </c>
      <c r="Q1399" s="1" t="str">
        <f>IFERROR(INDEX(BRF_TIPO_SERV[DESCRIÇAO],MATCH(BRF_Boleto_Notas[[#This Row],[CAT]],BRF_TIPO_SERV[TIPOS DE SERV.],0)),"")</f>
        <v>VIAGEM</v>
      </c>
      <c r="R1399" s="1">
        <f>IFERROR(INDEX(BRF_MÊS_NOTA[NUN_MÊS],MATCH(BRF_Boleto_Notas[[#This Row],[MÊS_VENC]],BRF_MÊS_NOTA[MÊS],0)),"")</f>
        <v>6</v>
      </c>
      <c r="S1399" s="1" t="str">
        <f>IF(BRF_Boleto_Notas[[#This Row],[PAGO DIA]]="","",TEXT(BRF_Boleto_Notas[[#This Row],[PAGO DIA]],"AAAA"))</f>
        <v>2023</v>
      </c>
      <c r="T1399" s="1" t="str">
        <f>UPPER(TEXT(BRF_Boleto_Notas[[#This Row],[PAGO DIA]],"MMM"))</f>
        <v>JUN</v>
      </c>
    </row>
    <row r="1400" spans="1:20" x14ac:dyDescent="0.2">
      <c r="A1400" s="3">
        <v>45044</v>
      </c>
      <c r="B1400" s="1" t="s">
        <v>1529</v>
      </c>
      <c r="C1400" s="1" t="s">
        <v>2101</v>
      </c>
      <c r="D1400" s="1" t="s">
        <v>1531</v>
      </c>
      <c r="E1400" s="1" t="s">
        <v>94</v>
      </c>
      <c r="F1400" s="3">
        <v>45085</v>
      </c>
      <c r="G1400" s="1" t="s">
        <v>3060</v>
      </c>
      <c r="H1400" s="1">
        <v>1504</v>
      </c>
      <c r="I1400" s="4">
        <v>4200</v>
      </c>
      <c r="J1400" s="1" t="s">
        <v>224</v>
      </c>
      <c r="K1400" s="3">
        <v>45086</v>
      </c>
      <c r="L1400" s="1" t="s">
        <v>1338</v>
      </c>
      <c r="M1400" s="1" t="str">
        <f>TEXT(BRF_Boleto_Notas[[#This Row],[DATA ]],"AAAA")</f>
        <v>2023</v>
      </c>
      <c r="N1400" s="1" t="str">
        <f>UPPER(TEXT(BRF_Boleto_Notas[[#This Row],[DATA ]],"MMM"))</f>
        <v>ABR</v>
      </c>
      <c r="O1400" s="1" t="str">
        <f>TEXT(BRF_Boleto_Notas[[#This Row],[DATA VENCIMENTO]],"AAAA")</f>
        <v>2023</v>
      </c>
      <c r="P1400" s="1" t="str">
        <f>UPPER(TEXT(BRF_Boleto_Notas[[#This Row],[DATA VENCIMENTO]],"MMM"))</f>
        <v>JUN</v>
      </c>
      <c r="Q1400" s="1" t="str">
        <f>IFERROR(INDEX(BRF_TIPO_SERV[DESCRIÇAO],MATCH(BRF_Boleto_Notas[[#This Row],[CAT]],BRF_TIPO_SERV[TIPOS DE SERV.],0)),"")</f>
        <v>VIAGEM</v>
      </c>
      <c r="R1400" s="1">
        <f>IFERROR(INDEX(BRF_MÊS_NOTA[NUN_MÊS],MATCH(BRF_Boleto_Notas[[#This Row],[MÊS_VENC]],BRF_MÊS_NOTA[MÊS],0)),"")</f>
        <v>6</v>
      </c>
      <c r="S1400" s="1" t="str">
        <f>IF(BRF_Boleto_Notas[[#This Row],[PAGO DIA]]="","",TEXT(BRF_Boleto_Notas[[#This Row],[PAGO DIA]],"AAAA"))</f>
        <v>2023</v>
      </c>
      <c r="T1400" s="1" t="str">
        <f>UPPER(TEXT(BRF_Boleto_Notas[[#This Row],[PAGO DIA]],"MMM"))</f>
        <v>JUN</v>
      </c>
    </row>
    <row r="1401" spans="1:20" x14ac:dyDescent="0.2">
      <c r="A1401" s="3">
        <v>45048</v>
      </c>
      <c r="B1401" s="1" t="s">
        <v>1529</v>
      </c>
      <c r="C1401" s="1" t="s">
        <v>2101</v>
      </c>
      <c r="D1401" s="1" t="s">
        <v>1531</v>
      </c>
      <c r="E1401" s="1" t="s">
        <v>94</v>
      </c>
      <c r="F1401" s="3">
        <v>45089</v>
      </c>
      <c r="G1401" s="1" t="s">
        <v>3061</v>
      </c>
      <c r="H1401" s="1">
        <v>1508</v>
      </c>
      <c r="I1401" s="4">
        <v>4200</v>
      </c>
      <c r="J1401" s="1" t="s">
        <v>224</v>
      </c>
      <c r="K1401" s="3">
        <v>45058</v>
      </c>
      <c r="L1401" s="1" t="s">
        <v>1338</v>
      </c>
      <c r="M1401" s="1" t="str">
        <f>TEXT(BRF_Boleto_Notas[[#This Row],[DATA ]],"AAAA")</f>
        <v>2023</v>
      </c>
      <c r="N1401" s="1" t="str">
        <f>UPPER(TEXT(BRF_Boleto_Notas[[#This Row],[DATA ]],"MMM"))</f>
        <v>MAI</v>
      </c>
      <c r="O1401" s="1" t="str">
        <f>TEXT(BRF_Boleto_Notas[[#This Row],[DATA VENCIMENTO]],"AAAA")</f>
        <v>2023</v>
      </c>
      <c r="P1401" s="1" t="str">
        <f>UPPER(TEXT(BRF_Boleto_Notas[[#This Row],[DATA VENCIMENTO]],"MMM"))</f>
        <v>JUN</v>
      </c>
      <c r="Q1401" s="1" t="str">
        <f>IFERROR(INDEX(BRF_TIPO_SERV[DESCRIÇAO],MATCH(BRF_Boleto_Notas[[#This Row],[CAT]],BRF_TIPO_SERV[TIPOS DE SERV.],0)),"")</f>
        <v>VIAGEM</v>
      </c>
      <c r="R1401" s="1">
        <f>IFERROR(INDEX(BRF_MÊS_NOTA[NUN_MÊS],MATCH(BRF_Boleto_Notas[[#This Row],[MÊS_VENC]],BRF_MÊS_NOTA[MÊS],0)),"")</f>
        <v>6</v>
      </c>
      <c r="S1401" s="1" t="str">
        <f>IF(BRF_Boleto_Notas[[#This Row],[PAGO DIA]]="","",TEXT(BRF_Boleto_Notas[[#This Row],[PAGO DIA]],"AAAA"))</f>
        <v>2023</v>
      </c>
      <c r="T1401" s="1" t="str">
        <f>UPPER(TEXT(BRF_Boleto_Notas[[#This Row],[PAGO DIA]],"MMM"))</f>
        <v>MAI</v>
      </c>
    </row>
    <row r="1402" spans="1:20" x14ac:dyDescent="0.2">
      <c r="A1402" s="3">
        <v>45048</v>
      </c>
      <c r="B1402" s="1" t="s">
        <v>1534</v>
      </c>
      <c r="C1402" s="1" t="s">
        <v>2576</v>
      </c>
      <c r="D1402" s="1" t="s">
        <v>1531</v>
      </c>
      <c r="E1402" s="1" t="s">
        <v>85</v>
      </c>
      <c r="F1402" s="3">
        <v>45089</v>
      </c>
      <c r="G1402" s="1" t="s">
        <v>3062</v>
      </c>
      <c r="H1402" s="1">
        <v>1509</v>
      </c>
      <c r="I1402" s="4">
        <v>1100</v>
      </c>
      <c r="J1402" s="1" t="s">
        <v>224</v>
      </c>
      <c r="K1402" s="3">
        <v>45089</v>
      </c>
      <c r="L1402" s="1" t="s">
        <v>1338</v>
      </c>
      <c r="M1402" s="1" t="str">
        <f>TEXT(BRF_Boleto_Notas[[#This Row],[DATA ]],"AAAA")</f>
        <v>2023</v>
      </c>
      <c r="N1402" s="1" t="str">
        <f>UPPER(TEXT(BRF_Boleto_Notas[[#This Row],[DATA ]],"MMM"))</f>
        <v>MAI</v>
      </c>
      <c r="O1402" s="1" t="str">
        <f>TEXT(BRF_Boleto_Notas[[#This Row],[DATA VENCIMENTO]],"AAAA")</f>
        <v>2023</v>
      </c>
      <c r="P1402" s="1" t="str">
        <f>UPPER(TEXT(BRF_Boleto_Notas[[#This Row],[DATA VENCIMENTO]],"MMM"))</f>
        <v>JUN</v>
      </c>
      <c r="Q1402" s="1" t="str">
        <f>IFERROR(INDEX(BRF_TIPO_SERV[DESCRIÇAO],MATCH(BRF_Boleto_Notas[[#This Row],[CAT]],BRF_TIPO_SERV[TIPOS DE SERV.],0)),"")</f>
        <v>FRETE EXTRAS</v>
      </c>
      <c r="R1402" s="1">
        <f>IFERROR(INDEX(BRF_MÊS_NOTA[NUN_MÊS],MATCH(BRF_Boleto_Notas[[#This Row],[MÊS_VENC]],BRF_MÊS_NOTA[MÊS],0)),"")</f>
        <v>6</v>
      </c>
      <c r="S1402" s="1" t="str">
        <f>IF(BRF_Boleto_Notas[[#This Row],[PAGO DIA]]="","",TEXT(BRF_Boleto_Notas[[#This Row],[PAGO DIA]],"AAAA"))</f>
        <v>2023</v>
      </c>
      <c r="T1402" s="1" t="str">
        <f>UPPER(TEXT(BRF_Boleto_Notas[[#This Row],[PAGO DIA]],"MMM"))</f>
        <v>JUN</v>
      </c>
    </row>
    <row r="1403" spans="1:20" x14ac:dyDescent="0.2">
      <c r="A1403" s="3">
        <v>45050</v>
      </c>
      <c r="B1403" s="1" t="s">
        <v>1534</v>
      </c>
      <c r="C1403" s="1" t="s">
        <v>3063</v>
      </c>
      <c r="D1403" s="1" t="s">
        <v>1531</v>
      </c>
      <c r="E1403" s="1" t="s">
        <v>85</v>
      </c>
      <c r="F1403" s="3">
        <v>45090</v>
      </c>
      <c r="G1403" s="1" t="s">
        <v>3064</v>
      </c>
      <c r="H1403" s="1">
        <v>1512</v>
      </c>
      <c r="I1403" s="4">
        <v>1800</v>
      </c>
      <c r="J1403" s="1" t="s">
        <v>224</v>
      </c>
      <c r="K1403" s="3">
        <v>45090</v>
      </c>
      <c r="L1403" s="1" t="s">
        <v>1338</v>
      </c>
      <c r="M1403" s="1" t="str">
        <f>TEXT(BRF_Boleto_Notas[[#This Row],[DATA ]],"AAAA")</f>
        <v>2023</v>
      </c>
      <c r="N1403" s="1" t="str">
        <f>UPPER(TEXT(BRF_Boleto_Notas[[#This Row],[DATA ]],"MMM"))</f>
        <v>MAI</v>
      </c>
      <c r="O1403" s="1" t="str">
        <f>TEXT(BRF_Boleto_Notas[[#This Row],[DATA VENCIMENTO]],"AAAA")</f>
        <v>2023</v>
      </c>
      <c r="P1403" s="1" t="str">
        <f>UPPER(TEXT(BRF_Boleto_Notas[[#This Row],[DATA VENCIMENTO]],"MMM"))</f>
        <v>JUN</v>
      </c>
      <c r="Q1403" s="1" t="str">
        <f>IFERROR(INDEX(BRF_TIPO_SERV[DESCRIÇAO],MATCH(BRF_Boleto_Notas[[#This Row],[CAT]],BRF_TIPO_SERV[TIPOS DE SERV.],0)),"")</f>
        <v>FRETE EXTRAS</v>
      </c>
      <c r="R1403" s="1">
        <f>IFERROR(INDEX(BRF_MÊS_NOTA[NUN_MÊS],MATCH(BRF_Boleto_Notas[[#This Row],[MÊS_VENC]],BRF_MÊS_NOTA[MÊS],0)),"")</f>
        <v>6</v>
      </c>
      <c r="S1403" s="1" t="str">
        <f>IF(BRF_Boleto_Notas[[#This Row],[PAGO DIA]]="","",TEXT(BRF_Boleto_Notas[[#This Row],[PAGO DIA]],"AAAA"))</f>
        <v>2023</v>
      </c>
      <c r="T1403" s="1" t="str">
        <f>UPPER(TEXT(BRF_Boleto_Notas[[#This Row],[PAGO DIA]],"MMM"))</f>
        <v>JUN</v>
      </c>
    </row>
    <row r="1404" spans="1:20" x14ac:dyDescent="0.2">
      <c r="A1404" s="3">
        <v>45054</v>
      </c>
      <c r="B1404" s="1" t="s">
        <v>1529</v>
      </c>
      <c r="C1404" s="1" t="s">
        <v>3065</v>
      </c>
      <c r="D1404" s="1" t="s">
        <v>1531</v>
      </c>
      <c r="E1404" s="1" t="s">
        <v>85</v>
      </c>
      <c r="F1404" s="3">
        <v>45096</v>
      </c>
      <c r="G1404" s="1" t="s">
        <v>3066</v>
      </c>
      <c r="H1404" s="1">
        <v>1515</v>
      </c>
      <c r="I1404" s="4">
        <v>4200</v>
      </c>
      <c r="J1404" s="1" t="s">
        <v>224</v>
      </c>
      <c r="K1404" s="3">
        <v>45096</v>
      </c>
      <c r="L1404" s="1" t="s">
        <v>1338</v>
      </c>
      <c r="M1404" s="1" t="str">
        <f>TEXT(BRF_Boleto_Notas[[#This Row],[DATA ]],"AAAA")</f>
        <v>2023</v>
      </c>
      <c r="N1404" s="1" t="str">
        <f>UPPER(TEXT(BRF_Boleto_Notas[[#This Row],[DATA ]],"MMM"))</f>
        <v>MAI</v>
      </c>
      <c r="O1404" s="1" t="str">
        <f>TEXT(BRF_Boleto_Notas[[#This Row],[DATA VENCIMENTO]],"AAAA")</f>
        <v>2023</v>
      </c>
      <c r="P1404" s="1" t="str">
        <f>UPPER(TEXT(BRF_Boleto_Notas[[#This Row],[DATA VENCIMENTO]],"MMM"))</f>
        <v>JUN</v>
      </c>
      <c r="Q1404" s="1" t="str">
        <f>IFERROR(INDEX(BRF_TIPO_SERV[DESCRIÇAO],MATCH(BRF_Boleto_Notas[[#This Row],[CAT]],BRF_TIPO_SERV[TIPOS DE SERV.],0)),"")</f>
        <v>VIAGEM</v>
      </c>
      <c r="R1404" s="1">
        <f>IFERROR(INDEX(BRF_MÊS_NOTA[NUN_MÊS],MATCH(BRF_Boleto_Notas[[#This Row],[MÊS_VENC]],BRF_MÊS_NOTA[MÊS],0)),"")</f>
        <v>6</v>
      </c>
      <c r="S1404" s="1" t="str">
        <f>IF(BRF_Boleto_Notas[[#This Row],[PAGO DIA]]="","",TEXT(BRF_Boleto_Notas[[#This Row],[PAGO DIA]],"AAAA"))</f>
        <v>2023</v>
      </c>
      <c r="T1404" s="1" t="str">
        <f>UPPER(TEXT(BRF_Boleto_Notas[[#This Row],[PAGO DIA]],"MMM"))</f>
        <v>JUN</v>
      </c>
    </row>
    <row r="1405" spans="1:20" x14ac:dyDescent="0.2">
      <c r="A1405" s="3">
        <v>45054</v>
      </c>
      <c r="B1405" s="1" t="s">
        <v>1534</v>
      </c>
      <c r="C1405" s="1" t="s">
        <v>2576</v>
      </c>
      <c r="D1405" s="1" t="s">
        <v>1531</v>
      </c>
      <c r="E1405" s="1" t="s">
        <v>85</v>
      </c>
      <c r="F1405" s="3">
        <v>45096</v>
      </c>
      <c r="G1405" s="1" t="s">
        <v>3067</v>
      </c>
      <c r="H1405" s="1">
        <v>1516</v>
      </c>
      <c r="I1405" s="4">
        <v>1100</v>
      </c>
      <c r="J1405" s="1" t="s">
        <v>224</v>
      </c>
      <c r="K1405" s="3">
        <v>45096</v>
      </c>
      <c r="L1405" s="1" t="s">
        <v>1338</v>
      </c>
      <c r="M1405" s="1" t="str">
        <f>TEXT(BRF_Boleto_Notas[[#This Row],[DATA ]],"AAAA")</f>
        <v>2023</v>
      </c>
      <c r="N1405" s="1" t="str">
        <f>UPPER(TEXT(BRF_Boleto_Notas[[#This Row],[DATA ]],"MMM"))</f>
        <v>MAI</v>
      </c>
      <c r="O1405" s="1" t="str">
        <f>TEXT(BRF_Boleto_Notas[[#This Row],[DATA VENCIMENTO]],"AAAA")</f>
        <v>2023</v>
      </c>
      <c r="P1405" s="1" t="str">
        <f>UPPER(TEXT(BRF_Boleto_Notas[[#This Row],[DATA VENCIMENTO]],"MMM"))</f>
        <v>JUN</v>
      </c>
      <c r="Q1405" s="1" t="str">
        <f>IFERROR(INDEX(BRF_TIPO_SERV[DESCRIÇAO],MATCH(BRF_Boleto_Notas[[#This Row],[CAT]],BRF_TIPO_SERV[TIPOS DE SERV.],0)),"")</f>
        <v>FRETE EXTRAS</v>
      </c>
      <c r="R1405" s="1">
        <f>IFERROR(INDEX(BRF_MÊS_NOTA[NUN_MÊS],MATCH(BRF_Boleto_Notas[[#This Row],[MÊS_VENC]],BRF_MÊS_NOTA[MÊS],0)),"")</f>
        <v>6</v>
      </c>
      <c r="S1405" s="1" t="str">
        <f>IF(BRF_Boleto_Notas[[#This Row],[PAGO DIA]]="","",TEXT(BRF_Boleto_Notas[[#This Row],[PAGO DIA]],"AAAA"))</f>
        <v>2023</v>
      </c>
      <c r="T1405" s="1" t="str">
        <f>UPPER(TEXT(BRF_Boleto_Notas[[#This Row],[PAGO DIA]],"MMM"))</f>
        <v>JUN</v>
      </c>
    </row>
    <row r="1406" spans="1:20" x14ac:dyDescent="0.2">
      <c r="A1406" s="3">
        <v>45056</v>
      </c>
      <c r="B1406" s="1" t="s">
        <v>1534</v>
      </c>
      <c r="C1406" s="1" t="s">
        <v>1932</v>
      </c>
      <c r="D1406" s="1" t="s">
        <v>1531</v>
      </c>
      <c r="E1406" s="1" t="s">
        <v>85</v>
      </c>
      <c r="F1406" s="3">
        <v>45096</v>
      </c>
      <c r="G1406" s="1" t="s">
        <v>3068</v>
      </c>
      <c r="H1406" s="1">
        <v>1520</v>
      </c>
      <c r="I1406" s="4">
        <v>400</v>
      </c>
      <c r="J1406" s="1" t="s">
        <v>224</v>
      </c>
      <c r="K1406" s="3">
        <v>45096</v>
      </c>
      <c r="L1406" s="1" t="s">
        <v>1338</v>
      </c>
      <c r="M1406" s="1" t="str">
        <f>TEXT(BRF_Boleto_Notas[[#This Row],[DATA ]],"AAAA")</f>
        <v>2023</v>
      </c>
      <c r="N1406" s="1" t="str">
        <f>UPPER(TEXT(BRF_Boleto_Notas[[#This Row],[DATA ]],"MMM"))</f>
        <v>MAI</v>
      </c>
      <c r="O1406" s="1" t="str">
        <f>TEXT(BRF_Boleto_Notas[[#This Row],[DATA VENCIMENTO]],"AAAA")</f>
        <v>2023</v>
      </c>
      <c r="P1406" s="1" t="str">
        <f>UPPER(TEXT(BRF_Boleto_Notas[[#This Row],[DATA VENCIMENTO]],"MMM"))</f>
        <v>JUN</v>
      </c>
      <c r="Q1406" s="1" t="str">
        <f>IFERROR(INDEX(BRF_TIPO_SERV[DESCRIÇAO],MATCH(BRF_Boleto_Notas[[#This Row],[CAT]],BRF_TIPO_SERV[TIPOS DE SERV.],0)),"")</f>
        <v>FRETE EXTRAS</v>
      </c>
      <c r="R1406" s="1">
        <f>IFERROR(INDEX(BRF_MÊS_NOTA[NUN_MÊS],MATCH(BRF_Boleto_Notas[[#This Row],[MÊS_VENC]],BRF_MÊS_NOTA[MÊS],0)),"")</f>
        <v>6</v>
      </c>
      <c r="S1406" s="1" t="str">
        <f>IF(BRF_Boleto_Notas[[#This Row],[PAGO DIA]]="","",TEXT(BRF_Boleto_Notas[[#This Row],[PAGO DIA]],"AAAA"))</f>
        <v>2023</v>
      </c>
      <c r="T1406" s="1" t="str">
        <f>UPPER(TEXT(BRF_Boleto_Notas[[#This Row],[PAGO DIA]],"MMM"))</f>
        <v>JUN</v>
      </c>
    </row>
    <row r="1407" spans="1:20" x14ac:dyDescent="0.2">
      <c r="A1407" s="3">
        <v>45057</v>
      </c>
      <c r="B1407" s="1" t="s">
        <v>1529</v>
      </c>
      <c r="C1407" s="1" t="s">
        <v>2929</v>
      </c>
      <c r="D1407" s="1" t="s">
        <v>1531</v>
      </c>
      <c r="E1407" s="1" t="s">
        <v>3048</v>
      </c>
      <c r="F1407" s="3">
        <v>45097</v>
      </c>
      <c r="G1407" s="1" t="s">
        <v>3069</v>
      </c>
      <c r="H1407" s="1">
        <v>1521</v>
      </c>
      <c r="I1407" s="4">
        <v>6271</v>
      </c>
      <c r="J1407" s="1" t="s">
        <v>224</v>
      </c>
      <c r="K1407" s="3">
        <v>45097</v>
      </c>
      <c r="L1407" s="1" t="s">
        <v>1338</v>
      </c>
      <c r="M1407" s="1" t="str">
        <f>TEXT(BRF_Boleto_Notas[[#This Row],[DATA ]],"AAAA")</f>
        <v>2023</v>
      </c>
      <c r="N1407" s="1" t="str">
        <f>UPPER(TEXT(BRF_Boleto_Notas[[#This Row],[DATA ]],"MMM"))</f>
        <v>MAI</v>
      </c>
      <c r="O1407" s="1" t="str">
        <f>TEXT(BRF_Boleto_Notas[[#This Row],[DATA VENCIMENTO]],"AAAA")</f>
        <v>2023</v>
      </c>
      <c r="P1407" s="1" t="str">
        <f>UPPER(TEXT(BRF_Boleto_Notas[[#This Row],[DATA VENCIMENTO]],"MMM"))</f>
        <v>JUN</v>
      </c>
      <c r="Q1407" s="1" t="str">
        <f>IFERROR(INDEX(BRF_TIPO_SERV[DESCRIÇAO],MATCH(BRF_Boleto_Notas[[#This Row],[CAT]],BRF_TIPO_SERV[TIPOS DE SERV.],0)),"")</f>
        <v>VIAGEM</v>
      </c>
      <c r="R1407" s="1">
        <f>IFERROR(INDEX(BRF_MÊS_NOTA[NUN_MÊS],MATCH(BRF_Boleto_Notas[[#This Row],[MÊS_VENC]],BRF_MÊS_NOTA[MÊS],0)),"")</f>
        <v>6</v>
      </c>
      <c r="S1407" s="1" t="str">
        <f>IF(BRF_Boleto_Notas[[#This Row],[PAGO DIA]]="","",TEXT(BRF_Boleto_Notas[[#This Row],[PAGO DIA]],"AAAA"))</f>
        <v>2023</v>
      </c>
      <c r="T1407" s="1" t="str">
        <f>UPPER(TEXT(BRF_Boleto_Notas[[#This Row],[PAGO DIA]],"MMM"))</f>
        <v>JUN</v>
      </c>
    </row>
    <row r="1408" spans="1:20" x14ac:dyDescent="0.2">
      <c r="A1408" s="3">
        <v>45058</v>
      </c>
      <c r="B1408" s="1" t="s">
        <v>1529</v>
      </c>
      <c r="C1408" s="1" t="s">
        <v>1971</v>
      </c>
      <c r="D1408" s="1" t="s">
        <v>1531</v>
      </c>
      <c r="E1408" s="1" t="s">
        <v>94</v>
      </c>
      <c r="F1408" s="3">
        <v>45098</v>
      </c>
      <c r="G1408" s="1" t="s">
        <v>3070</v>
      </c>
      <c r="H1408" s="1">
        <v>1522</v>
      </c>
      <c r="I1408" s="4">
        <v>5300</v>
      </c>
      <c r="J1408" s="1" t="s">
        <v>224</v>
      </c>
      <c r="K1408" s="3">
        <v>45098</v>
      </c>
      <c r="L1408" s="1" t="s">
        <v>1338</v>
      </c>
      <c r="M1408" s="1" t="str">
        <f>TEXT(BRF_Boleto_Notas[[#This Row],[DATA ]],"AAAA")</f>
        <v>2023</v>
      </c>
      <c r="N1408" s="1" t="str">
        <f>UPPER(TEXT(BRF_Boleto_Notas[[#This Row],[DATA ]],"MMM"))</f>
        <v>MAI</v>
      </c>
      <c r="O1408" s="1" t="str">
        <f>TEXT(BRF_Boleto_Notas[[#This Row],[DATA VENCIMENTO]],"AAAA")</f>
        <v>2023</v>
      </c>
      <c r="P1408" s="1" t="str">
        <f>UPPER(TEXT(BRF_Boleto_Notas[[#This Row],[DATA VENCIMENTO]],"MMM"))</f>
        <v>JUN</v>
      </c>
      <c r="Q1408" s="1" t="str">
        <f>IFERROR(INDEX(BRF_TIPO_SERV[DESCRIÇAO],MATCH(BRF_Boleto_Notas[[#This Row],[CAT]],BRF_TIPO_SERV[TIPOS DE SERV.],0)),"")</f>
        <v>VIAGEM</v>
      </c>
      <c r="R1408" s="1">
        <f>IFERROR(INDEX(BRF_MÊS_NOTA[NUN_MÊS],MATCH(BRF_Boleto_Notas[[#This Row],[MÊS_VENC]],BRF_MÊS_NOTA[MÊS],0)),"")</f>
        <v>6</v>
      </c>
      <c r="S1408" s="1" t="str">
        <f>IF(BRF_Boleto_Notas[[#This Row],[PAGO DIA]]="","",TEXT(BRF_Boleto_Notas[[#This Row],[PAGO DIA]],"AAAA"))</f>
        <v>2023</v>
      </c>
      <c r="T1408" s="1" t="str">
        <f>UPPER(TEXT(BRF_Boleto_Notas[[#This Row],[PAGO DIA]],"MMM"))</f>
        <v>JUN</v>
      </c>
    </row>
    <row r="1409" spans="1:20" x14ac:dyDescent="0.2">
      <c r="A1409" s="3">
        <v>45058</v>
      </c>
      <c r="B1409" s="1" t="s">
        <v>1534</v>
      </c>
      <c r="C1409" s="1" t="s">
        <v>1680</v>
      </c>
      <c r="D1409" s="1" t="s">
        <v>1531</v>
      </c>
      <c r="E1409" s="1" t="s">
        <v>85</v>
      </c>
      <c r="F1409" s="3">
        <v>45098</v>
      </c>
      <c r="G1409" s="1" t="s">
        <v>3071</v>
      </c>
      <c r="H1409" s="1">
        <v>1523</v>
      </c>
      <c r="I1409" s="4">
        <v>1100</v>
      </c>
      <c r="J1409" s="1" t="s">
        <v>224</v>
      </c>
      <c r="K1409" s="3">
        <v>45098</v>
      </c>
      <c r="L1409" s="1" t="s">
        <v>1338</v>
      </c>
      <c r="M1409" s="1" t="str">
        <f>TEXT(BRF_Boleto_Notas[[#This Row],[DATA ]],"AAAA")</f>
        <v>2023</v>
      </c>
      <c r="N1409" s="1" t="str">
        <f>UPPER(TEXT(BRF_Boleto_Notas[[#This Row],[DATA ]],"MMM"))</f>
        <v>MAI</v>
      </c>
      <c r="O1409" s="1" t="str">
        <f>TEXT(BRF_Boleto_Notas[[#This Row],[DATA VENCIMENTO]],"AAAA")</f>
        <v>2023</v>
      </c>
      <c r="P1409" s="1" t="str">
        <f>UPPER(TEXT(BRF_Boleto_Notas[[#This Row],[DATA VENCIMENTO]],"MMM"))</f>
        <v>JUN</v>
      </c>
      <c r="Q1409" s="1" t="str">
        <f>IFERROR(INDEX(BRF_TIPO_SERV[DESCRIÇAO],MATCH(BRF_Boleto_Notas[[#This Row],[CAT]],BRF_TIPO_SERV[TIPOS DE SERV.],0)),"")</f>
        <v>FRETE EXTRAS</v>
      </c>
      <c r="R1409" s="1">
        <f>IFERROR(INDEX(BRF_MÊS_NOTA[NUN_MÊS],MATCH(BRF_Boleto_Notas[[#This Row],[MÊS_VENC]],BRF_MÊS_NOTA[MÊS],0)),"")</f>
        <v>6</v>
      </c>
      <c r="S1409" s="1" t="str">
        <f>IF(BRF_Boleto_Notas[[#This Row],[PAGO DIA]]="","",TEXT(BRF_Boleto_Notas[[#This Row],[PAGO DIA]],"AAAA"))</f>
        <v>2023</v>
      </c>
      <c r="T1409" s="1" t="str">
        <f>UPPER(TEXT(BRF_Boleto_Notas[[#This Row],[PAGO DIA]],"MMM"))</f>
        <v>JUN</v>
      </c>
    </row>
    <row r="1410" spans="1:20" x14ac:dyDescent="0.2">
      <c r="A1410" s="3">
        <v>45061</v>
      </c>
      <c r="B1410" s="1" t="s">
        <v>1529</v>
      </c>
      <c r="C1410" s="1" t="s">
        <v>2101</v>
      </c>
      <c r="D1410" s="1" t="s">
        <v>1531</v>
      </c>
      <c r="E1410" s="1" t="s">
        <v>94</v>
      </c>
      <c r="F1410" s="3">
        <v>45131</v>
      </c>
      <c r="G1410" s="1" t="s">
        <v>3072</v>
      </c>
      <c r="H1410" s="1">
        <v>1524</v>
      </c>
      <c r="I1410" s="4">
        <v>5450</v>
      </c>
      <c r="J1410" s="1">
        <v>6</v>
      </c>
      <c r="K1410" s="3"/>
      <c r="L1410" s="1" t="s">
        <v>3350</v>
      </c>
      <c r="M1410" s="1" t="str">
        <f>TEXT(BRF_Boleto_Notas[[#This Row],[DATA ]],"AAAA")</f>
        <v>2023</v>
      </c>
      <c r="N1410" s="1" t="str">
        <f>UPPER(TEXT(BRF_Boleto_Notas[[#This Row],[DATA ]],"MMM"))</f>
        <v>MAI</v>
      </c>
      <c r="O1410" s="1" t="str">
        <f>TEXT(BRF_Boleto_Notas[[#This Row],[DATA VENCIMENTO]],"AAAA")</f>
        <v>2023</v>
      </c>
      <c r="P1410" s="1" t="str">
        <f>UPPER(TEXT(BRF_Boleto_Notas[[#This Row],[DATA VENCIMENTO]],"MMM"))</f>
        <v>JUL</v>
      </c>
      <c r="Q1410" s="1" t="str">
        <f>IFERROR(INDEX(BRF_TIPO_SERV[DESCRIÇAO],MATCH(BRF_Boleto_Notas[[#This Row],[CAT]],BRF_TIPO_SERV[TIPOS DE SERV.],0)),"")</f>
        <v>VIAGEM</v>
      </c>
      <c r="R1410" s="1">
        <f>IFERROR(INDEX(BRF_MÊS_NOTA[NUN_MÊS],MATCH(BRF_Boleto_Notas[[#This Row],[MÊS_VENC]],BRF_MÊS_NOTA[MÊS],0)),"")</f>
        <v>7</v>
      </c>
      <c r="S1410" s="1" t="str">
        <f>IF(BRF_Boleto_Notas[[#This Row],[PAGO DIA]]="","",TEXT(BRF_Boleto_Notas[[#This Row],[PAGO DIA]],"AAAA"))</f>
        <v/>
      </c>
      <c r="T1410" s="1" t="str">
        <f>UPPER(TEXT(BRF_Boleto_Notas[[#This Row],[PAGO DIA]],"MMM"))</f>
        <v>JAN</v>
      </c>
    </row>
    <row r="1411" spans="1:20" x14ac:dyDescent="0.2">
      <c r="A1411" s="3">
        <v>45062</v>
      </c>
      <c r="B1411" s="1" t="s">
        <v>1529</v>
      </c>
      <c r="C1411" s="1" t="s">
        <v>2929</v>
      </c>
      <c r="D1411" s="1" t="s">
        <v>1531</v>
      </c>
      <c r="E1411" s="1" t="s">
        <v>3048</v>
      </c>
      <c r="F1411" s="3">
        <v>45103</v>
      </c>
      <c r="G1411" s="1" t="s">
        <v>3073</v>
      </c>
      <c r="H1411" s="1">
        <v>1525</v>
      </c>
      <c r="I1411" s="4">
        <v>6271</v>
      </c>
      <c r="J1411" s="1" t="s">
        <v>224</v>
      </c>
      <c r="K1411" s="3">
        <v>45103</v>
      </c>
      <c r="L1411" s="1" t="s">
        <v>1338</v>
      </c>
      <c r="M1411" s="1" t="str">
        <f>TEXT(BRF_Boleto_Notas[[#This Row],[DATA ]],"AAAA")</f>
        <v>2023</v>
      </c>
      <c r="N1411" s="1" t="str">
        <f>UPPER(TEXT(BRF_Boleto_Notas[[#This Row],[DATA ]],"MMM"))</f>
        <v>MAI</v>
      </c>
      <c r="O1411" s="1" t="str">
        <f>TEXT(BRF_Boleto_Notas[[#This Row],[DATA VENCIMENTO]],"AAAA")</f>
        <v>2023</v>
      </c>
      <c r="P1411" s="1" t="str">
        <f>UPPER(TEXT(BRF_Boleto_Notas[[#This Row],[DATA VENCIMENTO]],"MMM"))</f>
        <v>JUN</v>
      </c>
      <c r="Q1411" s="1" t="str">
        <f>IFERROR(INDEX(BRF_TIPO_SERV[DESCRIÇAO],MATCH(BRF_Boleto_Notas[[#This Row],[CAT]],BRF_TIPO_SERV[TIPOS DE SERV.],0)),"")</f>
        <v>VIAGEM</v>
      </c>
      <c r="R1411" s="1">
        <f>IFERROR(INDEX(BRF_MÊS_NOTA[NUN_MÊS],MATCH(BRF_Boleto_Notas[[#This Row],[MÊS_VENC]],BRF_MÊS_NOTA[MÊS],0)),"")</f>
        <v>6</v>
      </c>
      <c r="S1411" s="1" t="str">
        <f>IF(BRF_Boleto_Notas[[#This Row],[PAGO DIA]]="","",TEXT(BRF_Boleto_Notas[[#This Row],[PAGO DIA]],"AAAA"))</f>
        <v>2023</v>
      </c>
      <c r="T1411" s="1" t="str">
        <f>UPPER(TEXT(BRF_Boleto_Notas[[#This Row],[PAGO DIA]],"MMM"))</f>
        <v>JUN</v>
      </c>
    </row>
    <row r="1412" spans="1:20" x14ac:dyDescent="0.2">
      <c r="A1412" s="3">
        <v>45062</v>
      </c>
      <c r="B1412" s="1" t="s">
        <v>1529</v>
      </c>
      <c r="C1412" s="1" t="s">
        <v>2925</v>
      </c>
      <c r="D1412" s="1" t="s">
        <v>1531</v>
      </c>
      <c r="E1412" s="1" t="s">
        <v>94</v>
      </c>
      <c r="F1412" s="3">
        <v>45131</v>
      </c>
      <c r="G1412" s="1" t="s">
        <v>3074</v>
      </c>
      <c r="H1412" s="1">
        <v>1526</v>
      </c>
      <c r="I1412" s="4">
        <v>3000</v>
      </c>
      <c r="J1412" s="1">
        <v>6</v>
      </c>
      <c r="K1412" s="3"/>
      <c r="L1412" s="1" t="s">
        <v>3350</v>
      </c>
      <c r="M1412" s="1" t="str">
        <f>TEXT(BRF_Boleto_Notas[[#This Row],[DATA ]],"AAAA")</f>
        <v>2023</v>
      </c>
      <c r="N1412" s="1" t="str">
        <f>UPPER(TEXT(BRF_Boleto_Notas[[#This Row],[DATA ]],"MMM"))</f>
        <v>MAI</v>
      </c>
      <c r="O1412" s="1" t="str">
        <f>TEXT(BRF_Boleto_Notas[[#This Row],[DATA VENCIMENTO]],"AAAA")</f>
        <v>2023</v>
      </c>
      <c r="P1412" s="1" t="str">
        <f>UPPER(TEXT(BRF_Boleto_Notas[[#This Row],[DATA VENCIMENTO]],"MMM"))</f>
        <v>JUL</v>
      </c>
      <c r="Q1412" s="1" t="str">
        <f>IFERROR(INDEX(BRF_TIPO_SERV[DESCRIÇAO],MATCH(BRF_Boleto_Notas[[#This Row],[CAT]],BRF_TIPO_SERV[TIPOS DE SERV.],0)),"")</f>
        <v>VIAGEM</v>
      </c>
      <c r="R1412" s="1">
        <f>IFERROR(INDEX(BRF_MÊS_NOTA[NUN_MÊS],MATCH(BRF_Boleto_Notas[[#This Row],[MÊS_VENC]],BRF_MÊS_NOTA[MÊS],0)),"")</f>
        <v>7</v>
      </c>
      <c r="S1412" s="1" t="str">
        <f>IF(BRF_Boleto_Notas[[#This Row],[PAGO DIA]]="","",TEXT(BRF_Boleto_Notas[[#This Row],[PAGO DIA]],"AAAA"))</f>
        <v/>
      </c>
      <c r="T1412" s="1" t="str">
        <f>UPPER(TEXT(BRF_Boleto_Notas[[#This Row],[PAGO DIA]],"MMM"))</f>
        <v>JAN</v>
      </c>
    </row>
    <row r="1413" spans="1:20" x14ac:dyDescent="0.2">
      <c r="A1413" s="3">
        <v>45063</v>
      </c>
      <c r="B1413" s="1" t="s">
        <v>1529</v>
      </c>
      <c r="C1413" s="1" t="s">
        <v>1971</v>
      </c>
      <c r="D1413" s="1" t="s">
        <v>1531</v>
      </c>
      <c r="E1413" s="1" t="s">
        <v>94</v>
      </c>
      <c r="F1413" s="3">
        <v>45103</v>
      </c>
      <c r="G1413" s="1" t="s">
        <v>3075</v>
      </c>
      <c r="H1413" s="1">
        <v>1527</v>
      </c>
      <c r="I1413" s="4">
        <v>5300</v>
      </c>
      <c r="J1413" s="1" t="s">
        <v>224</v>
      </c>
      <c r="K1413" s="3">
        <v>45103</v>
      </c>
      <c r="L1413" s="1" t="s">
        <v>1338</v>
      </c>
      <c r="M1413" s="1" t="str">
        <f>TEXT(BRF_Boleto_Notas[[#This Row],[DATA ]],"AAAA")</f>
        <v>2023</v>
      </c>
      <c r="N1413" s="1" t="str">
        <f>UPPER(TEXT(BRF_Boleto_Notas[[#This Row],[DATA ]],"MMM"))</f>
        <v>MAI</v>
      </c>
      <c r="O1413" s="1" t="str">
        <f>TEXT(BRF_Boleto_Notas[[#This Row],[DATA VENCIMENTO]],"AAAA")</f>
        <v>2023</v>
      </c>
      <c r="P1413" s="1" t="str">
        <f>UPPER(TEXT(BRF_Boleto_Notas[[#This Row],[DATA VENCIMENTO]],"MMM"))</f>
        <v>JUN</v>
      </c>
      <c r="Q1413" s="1" t="str">
        <f>IFERROR(INDEX(BRF_TIPO_SERV[DESCRIÇAO],MATCH(BRF_Boleto_Notas[[#This Row],[CAT]],BRF_TIPO_SERV[TIPOS DE SERV.],0)),"")</f>
        <v>VIAGEM</v>
      </c>
      <c r="R1413" s="1">
        <f>IFERROR(INDEX(BRF_MÊS_NOTA[NUN_MÊS],MATCH(BRF_Boleto_Notas[[#This Row],[MÊS_VENC]],BRF_MÊS_NOTA[MÊS],0)),"")</f>
        <v>6</v>
      </c>
      <c r="S1413" s="1" t="str">
        <f>IF(BRF_Boleto_Notas[[#This Row],[PAGO DIA]]="","",TEXT(BRF_Boleto_Notas[[#This Row],[PAGO DIA]],"AAAA"))</f>
        <v>2023</v>
      </c>
      <c r="T1413" s="1" t="str">
        <f>UPPER(TEXT(BRF_Boleto_Notas[[#This Row],[PAGO DIA]],"MMM"))</f>
        <v>JUN</v>
      </c>
    </row>
    <row r="1414" spans="1:20" x14ac:dyDescent="0.2">
      <c r="A1414" s="3">
        <v>45063</v>
      </c>
      <c r="B1414" s="1" t="s">
        <v>1534</v>
      </c>
      <c r="C1414" s="1" t="s">
        <v>3076</v>
      </c>
      <c r="D1414" s="1" t="s">
        <v>1531</v>
      </c>
      <c r="E1414" s="1" t="s">
        <v>85</v>
      </c>
      <c r="F1414" s="3">
        <v>45104</v>
      </c>
      <c r="G1414" s="1" t="s">
        <v>3077</v>
      </c>
      <c r="H1414" s="1">
        <v>1528</v>
      </c>
      <c r="I1414" s="4">
        <v>400</v>
      </c>
      <c r="J1414" s="1" t="s">
        <v>224</v>
      </c>
      <c r="K1414" s="3">
        <v>45104</v>
      </c>
      <c r="L1414" s="1" t="s">
        <v>1338</v>
      </c>
      <c r="M1414" s="1" t="str">
        <f>TEXT(BRF_Boleto_Notas[[#This Row],[DATA ]],"AAAA")</f>
        <v>2023</v>
      </c>
      <c r="N1414" s="1" t="str">
        <f>UPPER(TEXT(BRF_Boleto_Notas[[#This Row],[DATA ]],"MMM"))</f>
        <v>MAI</v>
      </c>
      <c r="O1414" s="1" t="str">
        <f>TEXT(BRF_Boleto_Notas[[#This Row],[DATA VENCIMENTO]],"AAAA")</f>
        <v>2023</v>
      </c>
      <c r="P1414" s="1" t="str">
        <f>UPPER(TEXT(BRF_Boleto_Notas[[#This Row],[DATA VENCIMENTO]],"MMM"))</f>
        <v>JUN</v>
      </c>
      <c r="Q1414" s="1" t="str">
        <f>IFERROR(INDEX(BRF_TIPO_SERV[DESCRIÇAO],MATCH(BRF_Boleto_Notas[[#This Row],[CAT]],BRF_TIPO_SERV[TIPOS DE SERV.],0)),"")</f>
        <v>FRETE EXTRAS</v>
      </c>
      <c r="R1414" s="1">
        <f>IFERROR(INDEX(BRF_MÊS_NOTA[NUN_MÊS],MATCH(BRF_Boleto_Notas[[#This Row],[MÊS_VENC]],BRF_MÊS_NOTA[MÊS],0)),"")</f>
        <v>6</v>
      </c>
      <c r="S1414" s="1" t="str">
        <f>IF(BRF_Boleto_Notas[[#This Row],[PAGO DIA]]="","",TEXT(BRF_Boleto_Notas[[#This Row],[PAGO DIA]],"AAAA"))</f>
        <v>2023</v>
      </c>
      <c r="T1414" s="1" t="str">
        <f>UPPER(TEXT(BRF_Boleto_Notas[[#This Row],[PAGO DIA]],"MMM"))</f>
        <v>JUN</v>
      </c>
    </row>
    <row r="1415" spans="1:20" x14ac:dyDescent="0.2">
      <c r="A1415" s="3">
        <v>45064</v>
      </c>
      <c r="B1415" s="1" t="s">
        <v>1529</v>
      </c>
      <c r="C1415" s="1" t="s">
        <v>3078</v>
      </c>
      <c r="D1415" s="1" t="s">
        <v>1531</v>
      </c>
      <c r="E1415" s="1" t="s">
        <v>85</v>
      </c>
      <c r="F1415" s="3">
        <v>45104</v>
      </c>
      <c r="G1415" s="1" t="s">
        <v>3079</v>
      </c>
      <c r="H1415" s="1">
        <v>1529</v>
      </c>
      <c r="I1415" s="4">
        <v>2500</v>
      </c>
      <c r="J1415" s="1" t="s">
        <v>224</v>
      </c>
      <c r="K1415" s="3">
        <v>45103</v>
      </c>
      <c r="L1415" s="1" t="s">
        <v>1338</v>
      </c>
      <c r="M1415" s="1" t="str">
        <f>TEXT(BRF_Boleto_Notas[[#This Row],[DATA ]],"AAAA")</f>
        <v>2023</v>
      </c>
      <c r="N1415" s="1" t="str">
        <f>UPPER(TEXT(BRF_Boleto_Notas[[#This Row],[DATA ]],"MMM"))</f>
        <v>MAI</v>
      </c>
      <c r="O1415" s="1" t="str">
        <f>TEXT(BRF_Boleto_Notas[[#This Row],[DATA VENCIMENTO]],"AAAA")</f>
        <v>2023</v>
      </c>
      <c r="P1415" s="1" t="str">
        <f>UPPER(TEXT(BRF_Boleto_Notas[[#This Row],[DATA VENCIMENTO]],"MMM"))</f>
        <v>JUN</v>
      </c>
      <c r="Q1415" s="1" t="str">
        <f>IFERROR(INDEX(BRF_TIPO_SERV[DESCRIÇAO],MATCH(BRF_Boleto_Notas[[#This Row],[CAT]],BRF_TIPO_SERV[TIPOS DE SERV.],0)),"")</f>
        <v>VIAGEM</v>
      </c>
      <c r="R1415" s="1">
        <f>IFERROR(INDEX(BRF_MÊS_NOTA[NUN_MÊS],MATCH(BRF_Boleto_Notas[[#This Row],[MÊS_VENC]],BRF_MÊS_NOTA[MÊS],0)),"")</f>
        <v>6</v>
      </c>
      <c r="S1415" s="1" t="str">
        <f>IF(BRF_Boleto_Notas[[#This Row],[PAGO DIA]]="","",TEXT(BRF_Boleto_Notas[[#This Row],[PAGO DIA]],"AAAA"))</f>
        <v>2023</v>
      </c>
      <c r="T1415" s="1" t="str">
        <f>UPPER(TEXT(BRF_Boleto_Notas[[#This Row],[PAGO DIA]],"MMM"))</f>
        <v>JUN</v>
      </c>
    </row>
    <row r="1416" spans="1:20" x14ac:dyDescent="0.2">
      <c r="A1416" s="3">
        <v>45064</v>
      </c>
      <c r="B1416" s="1" t="s">
        <v>1534</v>
      </c>
      <c r="C1416" s="1" t="s">
        <v>2943</v>
      </c>
      <c r="D1416" s="1" t="s">
        <v>1531</v>
      </c>
      <c r="E1416" s="1" t="s">
        <v>85</v>
      </c>
      <c r="F1416" s="3">
        <v>45104</v>
      </c>
      <c r="G1416" s="1" t="s">
        <v>3080</v>
      </c>
      <c r="H1416" s="1">
        <v>1530</v>
      </c>
      <c r="I1416" s="4">
        <v>800</v>
      </c>
      <c r="J1416" s="1" t="s">
        <v>224</v>
      </c>
      <c r="K1416" s="3">
        <v>45104</v>
      </c>
      <c r="L1416" s="1" t="s">
        <v>1338</v>
      </c>
      <c r="M1416" s="1" t="str">
        <f>TEXT(BRF_Boleto_Notas[[#This Row],[DATA ]],"AAAA")</f>
        <v>2023</v>
      </c>
      <c r="N1416" s="1" t="str">
        <f>UPPER(TEXT(BRF_Boleto_Notas[[#This Row],[DATA ]],"MMM"))</f>
        <v>MAI</v>
      </c>
      <c r="O1416" s="1" t="str">
        <f>TEXT(BRF_Boleto_Notas[[#This Row],[DATA VENCIMENTO]],"AAAA")</f>
        <v>2023</v>
      </c>
      <c r="P1416" s="1" t="str">
        <f>UPPER(TEXT(BRF_Boleto_Notas[[#This Row],[DATA VENCIMENTO]],"MMM"))</f>
        <v>JUN</v>
      </c>
      <c r="Q1416" s="1" t="str">
        <f>IFERROR(INDEX(BRF_TIPO_SERV[DESCRIÇAO],MATCH(BRF_Boleto_Notas[[#This Row],[CAT]],BRF_TIPO_SERV[TIPOS DE SERV.],0)),"")</f>
        <v>FRETE EXTRAS</v>
      </c>
      <c r="R1416" s="1">
        <f>IFERROR(INDEX(BRF_MÊS_NOTA[NUN_MÊS],MATCH(BRF_Boleto_Notas[[#This Row],[MÊS_VENC]],BRF_MÊS_NOTA[MÊS],0)),"")</f>
        <v>6</v>
      </c>
      <c r="S1416" s="1" t="str">
        <f>IF(BRF_Boleto_Notas[[#This Row],[PAGO DIA]]="","",TEXT(BRF_Boleto_Notas[[#This Row],[PAGO DIA]],"AAAA"))</f>
        <v>2023</v>
      </c>
      <c r="T1416" s="1" t="str">
        <f>UPPER(TEXT(BRF_Boleto_Notas[[#This Row],[PAGO DIA]],"MMM"))</f>
        <v>JUN</v>
      </c>
    </row>
    <row r="1417" spans="1:20" x14ac:dyDescent="0.2">
      <c r="A1417" s="3">
        <v>45065</v>
      </c>
      <c r="B1417" s="1" t="s">
        <v>1534</v>
      </c>
      <c r="C1417" s="1" t="s">
        <v>1706</v>
      </c>
      <c r="D1417" s="1" t="s">
        <v>1531</v>
      </c>
      <c r="E1417" s="1" t="s">
        <v>85</v>
      </c>
      <c r="F1417" s="3">
        <v>45105</v>
      </c>
      <c r="G1417" s="1" t="s">
        <v>3081</v>
      </c>
      <c r="H1417" s="1">
        <v>1532</v>
      </c>
      <c r="I1417" s="4">
        <v>500</v>
      </c>
      <c r="J1417" s="1" t="s">
        <v>224</v>
      </c>
      <c r="K1417" s="3">
        <v>45105</v>
      </c>
      <c r="L1417" s="1" t="s">
        <v>1338</v>
      </c>
      <c r="M1417" s="1" t="str">
        <f>TEXT(BRF_Boleto_Notas[[#This Row],[DATA ]],"AAAA")</f>
        <v>2023</v>
      </c>
      <c r="N1417" s="1" t="str">
        <f>UPPER(TEXT(BRF_Boleto_Notas[[#This Row],[DATA ]],"MMM"))</f>
        <v>MAI</v>
      </c>
      <c r="O1417" s="1" t="str">
        <f>TEXT(BRF_Boleto_Notas[[#This Row],[DATA VENCIMENTO]],"AAAA")</f>
        <v>2023</v>
      </c>
      <c r="P1417" s="1" t="str">
        <f>UPPER(TEXT(BRF_Boleto_Notas[[#This Row],[DATA VENCIMENTO]],"MMM"))</f>
        <v>JUN</v>
      </c>
      <c r="Q1417" s="1" t="str">
        <f>IFERROR(INDEX(BRF_TIPO_SERV[DESCRIÇAO],MATCH(BRF_Boleto_Notas[[#This Row],[CAT]],BRF_TIPO_SERV[TIPOS DE SERV.],0)),"")</f>
        <v>FRETE EXTRAS</v>
      </c>
      <c r="R1417" s="1">
        <f>IFERROR(INDEX(BRF_MÊS_NOTA[NUN_MÊS],MATCH(BRF_Boleto_Notas[[#This Row],[MÊS_VENC]],BRF_MÊS_NOTA[MÊS],0)),"")</f>
        <v>6</v>
      </c>
      <c r="S1417" s="1" t="str">
        <f>IF(BRF_Boleto_Notas[[#This Row],[PAGO DIA]]="","",TEXT(BRF_Boleto_Notas[[#This Row],[PAGO DIA]],"AAAA"))</f>
        <v>2023</v>
      </c>
      <c r="T1417" s="1" t="str">
        <f>UPPER(TEXT(BRF_Boleto_Notas[[#This Row],[PAGO DIA]],"MMM"))</f>
        <v>JUN</v>
      </c>
    </row>
    <row r="1418" spans="1:20" x14ac:dyDescent="0.2">
      <c r="A1418" s="3">
        <v>45065</v>
      </c>
      <c r="B1418" s="1" t="s">
        <v>1529</v>
      </c>
      <c r="C1418" s="1" t="s">
        <v>3082</v>
      </c>
      <c r="D1418" s="1" t="s">
        <v>1531</v>
      </c>
      <c r="E1418" s="1" t="s">
        <v>85</v>
      </c>
      <c r="F1418" s="3">
        <v>45135</v>
      </c>
      <c r="G1418" s="1" t="s">
        <v>3083</v>
      </c>
      <c r="H1418" s="1">
        <v>1534</v>
      </c>
      <c r="I1418" s="4">
        <v>7000</v>
      </c>
      <c r="J1418" s="1">
        <v>2</v>
      </c>
      <c r="K1418" s="3"/>
      <c r="L1418" s="1" t="s">
        <v>3350</v>
      </c>
      <c r="M1418" s="1" t="str">
        <f>TEXT(BRF_Boleto_Notas[[#This Row],[DATA ]],"AAAA")</f>
        <v>2023</v>
      </c>
      <c r="N1418" s="1" t="str">
        <f>UPPER(TEXT(BRF_Boleto_Notas[[#This Row],[DATA ]],"MMM"))</f>
        <v>MAI</v>
      </c>
      <c r="O1418" s="1" t="str">
        <f>TEXT(BRF_Boleto_Notas[[#This Row],[DATA VENCIMENTO]],"AAAA")</f>
        <v>2023</v>
      </c>
      <c r="P1418" s="1" t="str">
        <f>UPPER(TEXT(BRF_Boleto_Notas[[#This Row],[DATA VENCIMENTO]],"MMM"))</f>
        <v>JUL</v>
      </c>
      <c r="Q1418" s="1" t="str">
        <f>IFERROR(INDEX(BRF_TIPO_SERV[DESCRIÇAO],MATCH(BRF_Boleto_Notas[[#This Row],[CAT]],BRF_TIPO_SERV[TIPOS DE SERV.],0)),"")</f>
        <v>VIAGEM</v>
      </c>
      <c r="R1418" s="1">
        <f>IFERROR(INDEX(BRF_MÊS_NOTA[NUN_MÊS],MATCH(BRF_Boleto_Notas[[#This Row],[MÊS_VENC]],BRF_MÊS_NOTA[MÊS],0)),"")</f>
        <v>7</v>
      </c>
      <c r="S1418" s="1" t="str">
        <f>IF(BRF_Boleto_Notas[[#This Row],[PAGO DIA]]="","",TEXT(BRF_Boleto_Notas[[#This Row],[PAGO DIA]],"AAAA"))</f>
        <v/>
      </c>
      <c r="T1418" s="1" t="str">
        <f>UPPER(TEXT(BRF_Boleto_Notas[[#This Row],[PAGO DIA]],"MMM"))</f>
        <v>JAN</v>
      </c>
    </row>
    <row r="1419" spans="1:20" x14ac:dyDescent="0.2">
      <c r="A1419" s="3">
        <v>45066</v>
      </c>
      <c r="B1419" s="1" t="s">
        <v>1534</v>
      </c>
      <c r="C1419" s="1" t="s">
        <v>3084</v>
      </c>
      <c r="D1419" s="1" t="s">
        <v>1531</v>
      </c>
      <c r="E1419" s="1" t="s">
        <v>85</v>
      </c>
      <c r="F1419" s="3">
        <v>45110</v>
      </c>
      <c r="G1419" s="1" t="s">
        <v>3085</v>
      </c>
      <c r="H1419" s="1">
        <v>1535</v>
      </c>
      <c r="I1419" s="4">
        <v>750</v>
      </c>
      <c r="J1419" s="1" t="s">
        <v>224</v>
      </c>
      <c r="K1419" s="3">
        <v>45110</v>
      </c>
      <c r="L1419" s="1" t="s">
        <v>1338</v>
      </c>
      <c r="M1419" s="1" t="str">
        <f>TEXT(BRF_Boleto_Notas[[#This Row],[DATA ]],"AAAA")</f>
        <v>2023</v>
      </c>
      <c r="N1419" s="1" t="str">
        <f>UPPER(TEXT(BRF_Boleto_Notas[[#This Row],[DATA ]],"MMM"))</f>
        <v>MAI</v>
      </c>
      <c r="O1419" s="1" t="str">
        <f>TEXT(BRF_Boleto_Notas[[#This Row],[DATA VENCIMENTO]],"AAAA")</f>
        <v>2023</v>
      </c>
      <c r="P1419" s="1" t="str">
        <f>UPPER(TEXT(BRF_Boleto_Notas[[#This Row],[DATA VENCIMENTO]],"MMM"))</f>
        <v>JUL</v>
      </c>
      <c r="Q1419" s="1" t="str">
        <f>IFERROR(INDEX(BRF_TIPO_SERV[DESCRIÇAO],MATCH(BRF_Boleto_Notas[[#This Row],[CAT]],BRF_TIPO_SERV[TIPOS DE SERV.],0)),"")</f>
        <v>FRETE EXTRAS</v>
      </c>
      <c r="R1419" s="1">
        <f>IFERROR(INDEX(BRF_MÊS_NOTA[NUN_MÊS],MATCH(BRF_Boleto_Notas[[#This Row],[MÊS_VENC]],BRF_MÊS_NOTA[MÊS],0)),"")</f>
        <v>7</v>
      </c>
      <c r="S1419" s="1" t="str">
        <f>IF(BRF_Boleto_Notas[[#This Row],[PAGO DIA]]="","",TEXT(BRF_Boleto_Notas[[#This Row],[PAGO DIA]],"AAAA"))</f>
        <v>2023</v>
      </c>
      <c r="T1419" s="1" t="str">
        <f>UPPER(TEXT(BRF_Boleto_Notas[[#This Row],[PAGO DIA]],"MMM"))</f>
        <v>JUL</v>
      </c>
    </row>
    <row r="1420" spans="1:20" x14ac:dyDescent="0.2">
      <c r="A1420" s="3">
        <v>45066</v>
      </c>
      <c r="B1420" s="1" t="s">
        <v>1534</v>
      </c>
      <c r="C1420" s="1" t="s">
        <v>2691</v>
      </c>
      <c r="D1420" s="1" t="s">
        <v>1531</v>
      </c>
      <c r="E1420" s="1" t="s">
        <v>85</v>
      </c>
      <c r="F1420" s="3">
        <v>45110</v>
      </c>
      <c r="G1420" s="1" t="s">
        <v>3086</v>
      </c>
      <c r="H1420" s="1">
        <v>1536</v>
      </c>
      <c r="I1420" s="4">
        <v>1200</v>
      </c>
      <c r="J1420" s="1" t="s">
        <v>224</v>
      </c>
      <c r="K1420" s="3">
        <v>45110</v>
      </c>
      <c r="L1420" s="1" t="s">
        <v>1338</v>
      </c>
      <c r="M1420" s="1" t="str">
        <f>TEXT(BRF_Boleto_Notas[[#This Row],[DATA ]],"AAAA")</f>
        <v>2023</v>
      </c>
      <c r="N1420" s="1" t="str">
        <f>UPPER(TEXT(BRF_Boleto_Notas[[#This Row],[DATA ]],"MMM"))</f>
        <v>MAI</v>
      </c>
      <c r="O1420" s="1" t="str">
        <f>TEXT(BRF_Boleto_Notas[[#This Row],[DATA VENCIMENTO]],"AAAA")</f>
        <v>2023</v>
      </c>
      <c r="P1420" s="1" t="str">
        <f>UPPER(TEXT(BRF_Boleto_Notas[[#This Row],[DATA VENCIMENTO]],"MMM"))</f>
        <v>JUL</v>
      </c>
      <c r="Q1420" s="1" t="str">
        <f>IFERROR(INDEX(BRF_TIPO_SERV[DESCRIÇAO],MATCH(BRF_Boleto_Notas[[#This Row],[CAT]],BRF_TIPO_SERV[TIPOS DE SERV.],0)),"")</f>
        <v>FRETE EXTRAS</v>
      </c>
      <c r="R1420" s="1">
        <f>IFERROR(INDEX(BRF_MÊS_NOTA[NUN_MÊS],MATCH(BRF_Boleto_Notas[[#This Row],[MÊS_VENC]],BRF_MÊS_NOTA[MÊS],0)),"")</f>
        <v>7</v>
      </c>
      <c r="S1420" s="1" t="str">
        <f>IF(BRF_Boleto_Notas[[#This Row],[PAGO DIA]]="","",TEXT(BRF_Boleto_Notas[[#This Row],[PAGO DIA]],"AAAA"))</f>
        <v>2023</v>
      </c>
      <c r="T1420" s="1" t="str">
        <f>UPPER(TEXT(BRF_Boleto_Notas[[#This Row],[PAGO DIA]],"MMM"))</f>
        <v>JUL</v>
      </c>
    </row>
    <row r="1421" spans="1:20" x14ac:dyDescent="0.2">
      <c r="A1421" s="3">
        <v>45066</v>
      </c>
      <c r="B1421" s="1" t="s">
        <v>2401</v>
      </c>
      <c r="C1421" s="1" t="s">
        <v>3087</v>
      </c>
      <c r="D1421" s="1" t="s">
        <v>1531</v>
      </c>
      <c r="E1421" s="1" t="s">
        <v>85</v>
      </c>
      <c r="F1421" s="3">
        <v>45110</v>
      </c>
      <c r="G1421" s="1" t="s">
        <v>3088</v>
      </c>
      <c r="H1421" s="1">
        <v>1537</v>
      </c>
      <c r="I1421" s="4">
        <v>584</v>
      </c>
      <c r="J1421" s="1" t="s">
        <v>224</v>
      </c>
      <c r="K1421" s="3">
        <v>45110</v>
      </c>
      <c r="L1421" s="1" t="s">
        <v>1338</v>
      </c>
      <c r="M1421" s="1" t="str">
        <f>TEXT(BRF_Boleto_Notas[[#This Row],[DATA ]],"AAAA")</f>
        <v>2023</v>
      </c>
      <c r="N1421" s="1" t="str">
        <f>UPPER(TEXT(BRF_Boleto_Notas[[#This Row],[DATA ]],"MMM"))</f>
        <v>MAI</v>
      </c>
      <c r="O1421" s="1" t="str">
        <f>TEXT(BRF_Boleto_Notas[[#This Row],[DATA VENCIMENTO]],"AAAA")</f>
        <v>2023</v>
      </c>
      <c r="P1421" s="1" t="str">
        <f>UPPER(TEXT(BRF_Boleto_Notas[[#This Row],[DATA VENCIMENTO]],"MMM"))</f>
        <v>JUL</v>
      </c>
      <c r="Q1421" s="1" t="str">
        <f>IFERROR(INDEX(BRF_TIPO_SERV[DESCRIÇAO],MATCH(BRF_Boleto_Notas[[#This Row],[CAT]],BRF_TIPO_SERV[TIPOS DE SERV.],0)),"")</f>
        <v>ARMAZENAMENTO</v>
      </c>
      <c r="R1421" s="1">
        <f>IFERROR(INDEX(BRF_MÊS_NOTA[NUN_MÊS],MATCH(BRF_Boleto_Notas[[#This Row],[MÊS_VENC]],BRF_MÊS_NOTA[MÊS],0)),"")</f>
        <v>7</v>
      </c>
      <c r="S1421" s="1" t="str">
        <f>IF(BRF_Boleto_Notas[[#This Row],[PAGO DIA]]="","",TEXT(BRF_Boleto_Notas[[#This Row],[PAGO DIA]],"AAAA"))</f>
        <v>2023</v>
      </c>
      <c r="T1421" s="1" t="str">
        <f>UPPER(TEXT(BRF_Boleto_Notas[[#This Row],[PAGO DIA]],"MMM"))</f>
        <v>JUL</v>
      </c>
    </row>
    <row r="1422" spans="1:20" x14ac:dyDescent="0.2">
      <c r="A1422" s="3">
        <v>45066</v>
      </c>
      <c r="B1422" s="1" t="s">
        <v>2401</v>
      </c>
      <c r="C1422" s="1" t="s">
        <v>2982</v>
      </c>
      <c r="D1422" s="1" t="s">
        <v>1531</v>
      </c>
      <c r="E1422" s="1" t="s">
        <v>85</v>
      </c>
      <c r="F1422" s="3">
        <v>45110</v>
      </c>
      <c r="G1422" s="1" t="s">
        <v>3089</v>
      </c>
      <c r="H1422" s="1">
        <v>1538</v>
      </c>
      <c r="I1422" s="4">
        <v>584</v>
      </c>
      <c r="J1422" s="1" t="s">
        <v>224</v>
      </c>
      <c r="K1422" s="3">
        <v>45110</v>
      </c>
      <c r="L1422" s="1" t="s">
        <v>1338</v>
      </c>
      <c r="M1422" s="1" t="str">
        <f>TEXT(BRF_Boleto_Notas[[#This Row],[DATA ]],"AAAA")</f>
        <v>2023</v>
      </c>
      <c r="N1422" s="1" t="str">
        <f>UPPER(TEXT(BRF_Boleto_Notas[[#This Row],[DATA ]],"MMM"))</f>
        <v>MAI</v>
      </c>
      <c r="O1422" s="1" t="str">
        <f>TEXT(BRF_Boleto_Notas[[#This Row],[DATA VENCIMENTO]],"AAAA")</f>
        <v>2023</v>
      </c>
      <c r="P1422" s="1" t="str">
        <f>UPPER(TEXT(BRF_Boleto_Notas[[#This Row],[DATA VENCIMENTO]],"MMM"))</f>
        <v>JUL</v>
      </c>
      <c r="Q1422" s="1" t="str">
        <f>IFERROR(INDEX(BRF_TIPO_SERV[DESCRIÇAO],MATCH(BRF_Boleto_Notas[[#This Row],[CAT]],BRF_TIPO_SERV[TIPOS DE SERV.],0)),"")</f>
        <v>ARMAZENAMENTO</v>
      </c>
      <c r="R1422" s="1">
        <f>IFERROR(INDEX(BRF_MÊS_NOTA[NUN_MÊS],MATCH(BRF_Boleto_Notas[[#This Row],[MÊS_VENC]],BRF_MÊS_NOTA[MÊS],0)),"")</f>
        <v>7</v>
      </c>
      <c r="S1422" s="1" t="str">
        <f>IF(BRF_Boleto_Notas[[#This Row],[PAGO DIA]]="","",TEXT(BRF_Boleto_Notas[[#This Row],[PAGO DIA]],"AAAA"))</f>
        <v>2023</v>
      </c>
      <c r="T1422" s="1" t="str">
        <f>UPPER(TEXT(BRF_Boleto_Notas[[#This Row],[PAGO DIA]],"MMM"))</f>
        <v>JUL</v>
      </c>
    </row>
    <row r="1423" spans="1:20" x14ac:dyDescent="0.2">
      <c r="A1423" s="3">
        <v>45066</v>
      </c>
      <c r="B1423" s="1" t="s">
        <v>1529</v>
      </c>
      <c r="C1423" s="1" t="s">
        <v>3082</v>
      </c>
      <c r="D1423" s="1" t="s">
        <v>1531</v>
      </c>
      <c r="E1423" s="1" t="s">
        <v>85</v>
      </c>
      <c r="F1423" s="3">
        <v>45110</v>
      </c>
      <c r="G1423" s="1" t="s">
        <v>3090</v>
      </c>
      <c r="H1423" s="1">
        <v>1539</v>
      </c>
      <c r="I1423" s="4">
        <v>5000</v>
      </c>
      <c r="J1423" s="1">
        <v>27</v>
      </c>
      <c r="K1423" s="3"/>
      <c r="L1423" s="1" t="s">
        <v>3350</v>
      </c>
      <c r="M1423" s="1" t="str">
        <f>TEXT(BRF_Boleto_Notas[[#This Row],[DATA ]],"AAAA")</f>
        <v>2023</v>
      </c>
      <c r="N1423" s="1" t="str">
        <f>UPPER(TEXT(BRF_Boleto_Notas[[#This Row],[DATA ]],"MMM"))</f>
        <v>MAI</v>
      </c>
      <c r="O1423" s="1" t="str">
        <f>TEXT(BRF_Boleto_Notas[[#This Row],[DATA VENCIMENTO]],"AAAA")</f>
        <v>2023</v>
      </c>
      <c r="P1423" s="1" t="str">
        <f>UPPER(TEXT(BRF_Boleto_Notas[[#This Row],[DATA VENCIMENTO]],"MMM"))</f>
        <v>JUL</v>
      </c>
      <c r="Q1423" s="1" t="str">
        <f>IFERROR(INDEX(BRF_TIPO_SERV[DESCRIÇAO],MATCH(BRF_Boleto_Notas[[#This Row],[CAT]],BRF_TIPO_SERV[TIPOS DE SERV.],0)),"")</f>
        <v>VIAGEM</v>
      </c>
      <c r="R1423" s="1">
        <f>IFERROR(INDEX(BRF_MÊS_NOTA[NUN_MÊS],MATCH(BRF_Boleto_Notas[[#This Row],[MÊS_VENC]],BRF_MÊS_NOTA[MÊS],0)),"")</f>
        <v>7</v>
      </c>
      <c r="S1423" s="1" t="str">
        <f>IF(BRF_Boleto_Notas[[#This Row],[PAGO DIA]]="","",TEXT(BRF_Boleto_Notas[[#This Row],[PAGO DIA]],"AAAA"))</f>
        <v/>
      </c>
      <c r="T1423" s="1" t="str">
        <f>UPPER(TEXT(BRF_Boleto_Notas[[#This Row],[PAGO DIA]],"MMM"))</f>
        <v>JAN</v>
      </c>
    </row>
    <row r="1424" spans="1:20" x14ac:dyDescent="0.2">
      <c r="A1424" s="3">
        <v>45066</v>
      </c>
      <c r="B1424" s="1" t="s">
        <v>1529</v>
      </c>
      <c r="C1424" s="1" t="s">
        <v>3351</v>
      </c>
      <c r="D1424" s="1" t="s">
        <v>1531</v>
      </c>
      <c r="E1424" s="1" t="s">
        <v>85</v>
      </c>
      <c r="F1424" s="3">
        <v>45110</v>
      </c>
      <c r="G1424" s="1" t="s">
        <v>3092</v>
      </c>
      <c r="H1424" s="1">
        <v>1540</v>
      </c>
      <c r="I1424" s="4">
        <v>5800</v>
      </c>
      <c r="J1424" s="1" t="s">
        <v>224</v>
      </c>
      <c r="K1424" s="3">
        <v>45110</v>
      </c>
      <c r="L1424" s="1" t="s">
        <v>1338</v>
      </c>
      <c r="M1424" s="1" t="str">
        <f>TEXT(BRF_Boleto_Notas[[#This Row],[DATA ]],"AAAA")</f>
        <v>2023</v>
      </c>
      <c r="N1424" s="1" t="str">
        <f>UPPER(TEXT(BRF_Boleto_Notas[[#This Row],[DATA ]],"MMM"))</f>
        <v>MAI</v>
      </c>
      <c r="O1424" s="1" t="str">
        <f>TEXT(BRF_Boleto_Notas[[#This Row],[DATA VENCIMENTO]],"AAAA")</f>
        <v>2023</v>
      </c>
      <c r="P1424" s="1" t="str">
        <f>UPPER(TEXT(BRF_Boleto_Notas[[#This Row],[DATA VENCIMENTO]],"MMM"))</f>
        <v>JUL</v>
      </c>
      <c r="Q1424" s="1" t="str">
        <f>IFERROR(INDEX(BRF_TIPO_SERV[DESCRIÇAO],MATCH(BRF_Boleto_Notas[[#This Row],[CAT]],BRF_TIPO_SERV[TIPOS DE SERV.],0)),"")</f>
        <v>VIAGEM</v>
      </c>
      <c r="R1424" s="1">
        <f>IFERROR(INDEX(BRF_MÊS_NOTA[NUN_MÊS],MATCH(BRF_Boleto_Notas[[#This Row],[MÊS_VENC]],BRF_MÊS_NOTA[MÊS],0)),"")</f>
        <v>7</v>
      </c>
      <c r="S1424" s="1" t="str">
        <f>IF(BRF_Boleto_Notas[[#This Row],[PAGO DIA]]="","",TEXT(BRF_Boleto_Notas[[#This Row],[PAGO DIA]],"AAAA"))</f>
        <v>2023</v>
      </c>
      <c r="T1424" s="1" t="str">
        <f>UPPER(TEXT(BRF_Boleto_Notas[[#This Row],[PAGO DIA]],"MMM"))</f>
        <v>JUL</v>
      </c>
    </row>
    <row r="1425" spans="1:20" x14ac:dyDescent="0.2">
      <c r="A1425" s="3">
        <v>45068</v>
      </c>
      <c r="B1425" s="1" t="s">
        <v>1534</v>
      </c>
      <c r="C1425" s="1" t="s">
        <v>2659</v>
      </c>
      <c r="D1425" s="1" t="s">
        <v>1531</v>
      </c>
      <c r="E1425" s="1" t="s">
        <v>85</v>
      </c>
      <c r="F1425" s="3">
        <v>45110</v>
      </c>
      <c r="G1425" s="1" t="s">
        <v>3093</v>
      </c>
      <c r="H1425" s="1">
        <v>1541</v>
      </c>
      <c r="I1425" s="4">
        <v>1600</v>
      </c>
      <c r="J1425" s="1" t="s">
        <v>224</v>
      </c>
      <c r="K1425" s="3">
        <v>45110</v>
      </c>
      <c r="L1425" s="1" t="s">
        <v>1338</v>
      </c>
      <c r="M1425" s="1" t="str">
        <f>TEXT(BRF_Boleto_Notas[[#This Row],[DATA ]],"AAAA")</f>
        <v>2023</v>
      </c>
      <c r="N1425" s="1" t="str">
        <f>UPPER(TEXT(BRF_Boleto_Notas[[#This Row],[DATA ]],"MMM"))</f>
        <v>MAI</v>
      </c>
      <c r="O1425" s="1" t="str">
        <f>TEXT(BRF_Boleto_Notas[[#This Row],[DATA VENCIMENTO]],"AAAA")</f>
        <v>2023</v>
      </c>
      <c r="P1425" s="1" t="str">
        <f>UPPER(TEXT(BRF_Boleto_Notas[[#This Row],[DATA VENCIMENTO]],"MMM"))</f>
        <v>JUL</v>
      </c>
      <c r="Q1425" s="1" t="str">
        <f>IFERROR(INDEX(BRF_TIPO_SERV[DESCRIÇAO],MATCH(BRF_Boleto_Notas[[#This Row],[CAT]],BRF_TIPO_SERV[TIPOS DE SERV.],0)),"")</f>
        <v>FRETE EXTRAS</v>
      </c>
      <c r="R1425" s="1">
        <f>IFERROR(INDEX(BRF_MÊS_NOTA[NUN_MÊS],MATCH(BRF_Boleto_Notas[[#This Row],[MÊS_VENC]],BRF_MÊS_NOTA[MÊS],0)),"")</f>
        <v>7</v>
      </c>
      <c r="S1425" s="1" t="str">
        <f>IF(BRF_Boleto_Notas[[#This Row],[PAGO DIA]]="","",TEXT(BRF_Boleto_Notas[[#This Row],[PAGO DIA]],"AAAA"))</f>
        <v>2023</v>
      </c>
      <c r="T1425" s="1" t="str">
        <f>UPPER(TEXT(BRF_Boleto_Notas[[#This Row],[PAGO DIA]],"MMM"))</f>
        <v>JUL</v>
      </c>
    </row>
    <row r="1426" spans="1:20" x14ac:dyDescent="0.2">
      <c r="A1426" s="3">
        <v>45069</v>
      </c>
      <c r="B1426" s="1" t="s">
        <v>1534</v>
      </c>
      <c r="C1426" s="1" t="s">
        <v>3352</v>
      </c>
      <c r="D1426" s="1" t="s">
        <v>1531</v>
      </c>
      <c r="E1426" s="1" t="s">
        <v>85</v>
      </c>
      <c r="F1426" s="3">
        <v>45110</v>
      </c>
      <c r="G1426" s="1" t="s">
        <v>3095</v>
      </c>
      <c r="H1426" s="1">
        <v>1543</v>
      </c>
      <c r="I1426" s="4">
        <v>800</v>
      </c>
      <c r="J1426" s="1" t="s">
        <v>224</v>
      </c>
      <c r="K1426" s="3">
        <v>45110</v>
      </c>
      <c r="L1426" s="1" t="s">
        <v>1338</v>
      </c>
      <c r="M1426" s="1" t="str">
        <f>TEXT(BRF_Boleto_Notas[[#This Row],[DATA ]],"AAAA")</f>
        <v>2023</v>
      </c>
      <c r="N1426" s="1" t="str">
        <f>UPPER(TEXT(BRF_Boleto_Notas[[#This Row],[DATA ]],"MMM"))</f>
        <v>MAI</v>
      </c>
      <c r="O1426" s="1" t="str">
        <f>TEXT(BRF_Boleto_Notas[[#This Row],[DATA VENCIMENTO]],"AAAA")</f>
        <v>2023</v>
      </c>
      <c r="P1426" s="1" t="str">
        <f>UPPER(TEXT(BRF_Boleto_Notas[[#This Row],[DATA VENCIMENTO]],"MMM"))</f>
        <v>JUL</v>
      </c>
      <c r="Q1426" s="1" t="str">
        <f>IFERROR(INDEX(BRF_TIPO_SERV[DESCRIÇAO],MATCH(BRF_Boleto_Notas[[#This Row],[CAT]],BRF_TIPO_SERV[TIPOS DE SERV.],0)),"")</f>
        <v>FRETE EXTRAS</v>
      </c>
      <c r="R1426" s="1">
        <f>IFERROR(INDEX(BRF_MÊS_NOTA[NUN_MÊS],MATCH(BRF_Boleto_Notas[[#This Row],[MÊS_VENC]],BRF_MÊS_NOTA[MÊS],0)),"")</f>
        <v>7</v>
      </c>
      <c r="S1426" s="1" t="str">
        <f>IF(BRF_Boleto_Notas[[#This Row],[PAGO DIA]]="","",TEXT(BRF_Boleto_Notas[[#This Row],[PAGO DIA]],"AAAA"))</f>
        <v>2023</v>
      </c>
      <c r="T1426" s="1" t="str">
        <f>UPPER(TEXT(BRF_Boleto_Notas[[#This Row],[PAGO DIA]],"MMM"))</f>
        <v>JUL</v>
      </c>
    </row>
    <row r="1427" spans="1:20" x14ac:dyDescent="0.2">
      <c r="A1427" s="3">
        <v>45069</v>
      </c>
      <c r="B1427" s="1" t="s">
        <v>2401</v>
      </c>
      <c r="C1427" s="1" t="s">
        <v>2837</v>
      </c>
      <c r="D1427" s="1" t="s">
        <v>1531</v>
      </c>
      <c r="E1427" s="1" t="s">
        <v>85</v>
      </c>
      <c r="F1427" s="3">
        <v>45110</v>
      </c>
      <c r="G1427" s="1" t="s">
        <v>3096</v>
      </c>
      <c r="H1427" s="1">
        <v>1544</v>
      </c>
      <c r="I1427" s="4">
        <v>1168</v>
      </c>
      <c r="J1427" s="1" t="s">
        <v>224</v>
      </c>
      <c r="K1427" s="3">
        <v>45110</v>
      </c>
      <c r="L1427" s="1" t="s">
        <v>1338</v>
      </c>
      <c r="M1427" s="1" t="str">
        <f>TEXT(BRF_Boleto_Notas[[#This Row],[DATA ]],"AAAA")</f>
        <v>2023</v>
      </c>
      <c r="N1427" s="1" t="str">
        <f>UPPER(TEXT(BRF_Boleto_Notas[[#This Row],[DATA ]],"MMM"))</f>
        <v>MAI</v>
      </c>
      <c r="O1427" s="1" t="str">
        <f>TEXT(BRF_Boleto_Notas[[#This Row],[DATA VENCIMENTO]],"AAAA")</f>
        <v>2023</v>
      </c>
      <c r="P1427" s="1" t="str">
        <f>UPPER(TEXT(BRF_Boleto_Notas[[#This Row],[DATA VENCIMENTO]],"MMM"))</f>
        <v>JUL</v>
      </c>
      <c r="Q1427" s="1" t="str">
        <f>IFERROR(INDEX(BRF_TIPO_SERV[DESCRIÇAO],MATCH(BRF_Boleto_Notas[[#This Row],[CAT]],BRF_TIPO_SERV[TIPOS DE SERV.],0)),"")</f>
        <v>ARMAZENAMENTO</v>
      </c>
      <c r="R1427" s="1">
        <f>IFERROR(INDEX(BRF_MÊS_NOTA[NUN_MÊS],MATCH(BRF_Boleto_Notas[[#This Row],[MÊS_VENC]],BRF_MÊS_NOTA[MÊS],0)),"")</f>
        <v>7</v>
      </c>
      <c r="S1427" s="1" t="str">
        <f>IF(BRF_Boleto_Notas[[#This Row],[PAGO DIA]]="","",TEXT(BRF_Boleto_Notas[[#This Row],[PAGO DIA]],"AAAA"))</f>
        <v>2023</v>
      </c>
      <c r="T1427" s="1" t="str">
        <f>UPPER(TEXT(BRF_Boleto_Notas[[#This Row],[PAGO DIA]],"MMM"))</f>
        <v>JUL</v>
      </c>
    </row>
    <row r="1428" spans="1:20" x14ac:dyDescent="0.2">
      <c r="A1428" s="3">
        <v>45070</v>
      </c>
      <c r="B1428" s="1" t="s">
        <v>1534</v>
      </c>
      <c r="C1428" s="1" t="s">
        <v>3097</v>
      </c>
      <c r="D1428" s="1" t="s">
        <v>1531</v>
      </c>
      <c r="E1428" s="1" t="s">
        <v>85</v>
      </c>
      <c r="F1428" s="3">
        <v>45110</v>
      </c>
      <c r="G1428" s="1" t="s">
        <v>3098</v>
      </c>
      <c r="H1428" s="1">
        <v>1545</v>
      </c>
      <c r="I1428" s="4">
        <v>800</v>
      </c>
      <c r="J1428" s="1" t="s">
        <v>224</v>
      </c>
      <c r="K1428" s="3">
        <v>45110</v>
      </c>
      <c r="L1428" s="1" t="s">
        <v>1338</v>
      </c>
      <c r="M1428" s="1" t="str">
        <f>TEXT(BRF_Boleto_Notas[[#This Row],[DATA ]],"AAAA")</f>
        <v>2023</v>
      </c>
      <c r="N1428" s="1" t="str">
        <f>UPPER(TEXT(BRF_Boleto_Notas[[#This Row],[DATA ]],"MMM"))</f>
        <v>MAI</v>
      </c>
      <c r="O1428" s="1" t="str">
        <f>TEXT(BRF_Boleto_Notas[[#This Row],[DATA VENCIMENTO]],"AAAA")</f>
        <v>2023</v>
      </c>
      <c r="P1428" s="1" t="str">
        <f>UPPER(TEXT(BRF_Boleto_Notas[[#This Row],[DATA VENCIMENTO]],"MMM"))</f>
        <v>JUL</v>
      </c>
      <c r="Q1428" s="1" t="str">
        <f>IFERROR(INDEX(BRF_TIPO_SERV[DESCRIÇAO],MATCH(BRF_Boleto_Notas[[#This Row],[CAT]],BRF_TIPO_SERV[TIPOS DE SERV.],0)),"")</f>
        <v>FRETE EXTRAS</v>
      </c>
      <c r="R1428" s="1">
        <f>IFERROR(INDEX(BRF_MÊS_NOTA[NUN_MÊS],MATCH(BRF_Boleto_Notas[[#This Row],[MÊS_VENC]],BRF_MÊS_NOTA[MÊS],0)),"")</f>
        <v>7</v>
      </c>
      <c r="S1428" s="1" t="str">
        <f>IF(BRF_Boleto_Notas[[#This Row],[PAGO DIA]]="","",TEXT(BRF_Boleto_Notas[[#This Row],[PAGO DIA]],"AAAA"))</f>
        <v>2023</v>
      </c>
      <c r="T1428" s="1" t="str">
        <f>UPPER(TEXT(BRF_Boleto_Notas[[#This Row],[PAGO DIA]],"MMM"))</f>
        <v>JUL</v>
      </c>
    </row>
    <row r="1429" spans="1:20" x14ac:dyDescent="0.2">
      <c r="A1429" s="3">
        <v>45070</v>
      </c>
      <c r="B1429" s="1" t="s">
        <v>1534</v>
      </c>
      <c r="C1429" s="1" t="s">
        <v>1706</v>
      </c>
      <c r="D1429" s="1" t="s">
        <v>1531</v>
      </c>
      <c r="E1429" s="1" t="s">
        <v>85</v>
      </c>
      <c r="F1429" s="3">
        <v>45110</v>
      </c>
      <c r="G1429" s="1" t="s">
        <v>3099</v>
      </c>
      <c r="H1429" s="1">
        <v>1547</v>
      </c>
      <c r="I1429" s="4">
        <v>500</v>
      </c>
      <c r="J1429" s="1">
        <v>27</v>
      </c>
      <c r="K1429" s="3"/>
      <c r="L1429" s="1" t="s">
        <v>3350</v>
      </c>
      <c r="M1429" s="1" t="str">
        <f>TEXT(BRF_Boleto_Notas[[#This Row],[DATA ]],"AAAA")</f>
        <v>2023</v>
      </c>
      <c r="N1429" s="1" t="str">
        <f>UPPER(TEXT(BRF_Boleto_Notas[[#This Row],[DATA ]],"MMM"))</f>
        <v>MAI</v>
      </c>
      <c r="O1429" s="1" t="str">
        <f>TEXT(BRF_Boleto_Notas[[#This Row],[DATA VENCIMENTO]],"AAAA")</f>
        <v>2023</v>
      </c>
      <c r="P1429" s="1" t="str">
        <f>UPPER(TEXT(BRF_Boleto_Notas[[#This Row],[DATA VENCIMENTO]],"MMM"))</f>
        <v>JUL</v>
      </c>
      <c r="Q1429" s="1" t="str">
        <f>IFERROR(INDEX(BRF_TIPO_SERV[DESCRIÇAO],MATCH(BRF_Boleto_Notas[[#This Row],[CAT]],BRF_TIPO_SERV[TIPOS DE SERV.],0)),"")</f>
        <v>FRETE EXTRAS</v>
      </c>
      <c r="R1429" s="1">
        <f>IFERROR(INDEX(BRF_MÊS_NOTA[NUN_MÊS],MATCH(BRF_Boleto_Notas[[#This Row],[MÊS_VENC]],BRF_MÊS_NOTA[MÊS],0)),"")</f>
        <v>7</v>
      </c>
      <c r="S1429" s="1" t="str">
        <f>IF(BRF_Boleto_Notas[[#This Row],[PAGO DIA]]="","",TEXT(BRF_Boleto_Notas[[#This Row],[PAGO DIA]],"AAAA"))</f>
        <v/>
      </c>
      <c r="T1429" s="1" t="str">
        <f>UPPER(TEXT(BRF_Boleto_Notas[[#This Row],[PAGO DIA]],"MMM"))</f>
        <v>JAN</v>
      </c>
    </row>
    <row r="1430" spans="1:20" x14ac:dyDescent="0.2">
      <c r="A1430" s="3">
        <v>45071</v>
      </c>
      <c r="B1430" s="1" t="s">
        <v>1529</v>
      </c>
      <c r="C1430" s="1" t="s">
        <v>3100</v>
      </c>
      <c r="D1430" s="1" t="s">
        <v>1531</v>
      </c>
      <c r="E1430" s="1" t="s">
        <v>85</v>
      </c>
      <c r="F1430" s="3">
        <v>45111</v>
      </c>
      <c r="G1430" s="1" t="s">
        <v>3101</v>
      </c>
      <c r="H1430" s="1">
        <v>1548</v>
      </c>
      <c r="I1430" s="4">
        <v>9500</v>
      </c>
      <c r="J1430" s="1">
        <v>26</v>
      </c>
      <c r="K1430" s="3"/>
      <c r="L1430" s="1" t="s">
        <v>3350</v>
      </c>
      <c r="M1430" s="1" t="str">
        <f>TEXT(BRF_Boleto_Notas[[#This Row],[DATA ]],"AAAA")</f>
        <v>2023</v>
      </c>
      <c r="N1430" s="1" t="str">
        <f>UPPER(TEXT(BRF_Boleto_Notas[[#This Row],[DATA ]],"MMM"))</f>
        <v>MAI</v>
      </c>
      <c r="O1430" s="1" t="str">
        <f>TEXT(BRF_Boleto_Notas[[#This Row],[DATA VENCIMENTO]],"AAAA")</f>
        <v>2023</v>
      </c>
      <c r="P1430" s="1" t="str">
        <f>UPPER(TEXT(BRF_Boleto_Notas[[#This Row],[DATA VENCIMENTO]],"MMM"))</f>
        <v>JUL</v>
      </c>
      <c r="Q1430" s="1" t="str">
        <f>IFERROR(INDEX(BRF_TIPO_SERV[DESCRIÇAO],MATCH(BRF_Boleto_Notas[[#This Row],[CAT]],BRF_TIPO_SERV[TIPOS DE SERV.],0)),"")</f>
        <v>VIAGEM</v>
      </c>
      <c r="R1430" s="1">
        <f>IFERROR(INDEX(BRF_MÊS_NOTA[NUN_MÊS],MATCH(BRF_Boleto_Notas[[#This Row],[MÊS_VENC]],BRF_MÊS_NOTA[MÊS],0)),"")</f>
        <v>7</v>
      </c>
      <c r="S1430" s="1" t="str">
        <f>IF(BRF_Boleto_Notas[[#This Row],[PAGO DIA]]="","",TEXT(BRF_Boleto_Notas[[#This Row],[PAGO DIA]],"AAAA"))</f>
        <v/>
      </c>
      <c r="T1430" s="1" t="str">
        <f>UPPER(TEXT(BRF_Boleto_Notas[[#This Row],[PAGO DIA]],"MMM"))</f>
        <v>JAN</v>
      </c>
    </row>
    <row r="1431" spans="1:20" x14ac:dyDescent="0.2">
      <c r="A1431" s="3">
        <v>45071</v>
      </c>
      <c r="B1431" s="1" t="s">
        <v>2401</v>
      </c>
      <c r="C1431" s="1" t="s">
        <v>3102</v>
      </c>
      <c r="D1431" s="1" t="s">
        <v>1531</v>
      </c>
      <c r="E1431" s="1" t="s">
        <v>85</v>
      </c>
      <c r="F1431" s="3">
        <v>45111</v>
      </c>
      <c r="G1431" s="1" t="s">
        <v>3103</v>
      </c>
      <c r="H1431" s="1">
        <v>1549</v>
      </c>
      <c r="I1431" s="4">
        <v>3188</v>
      </c>
      <c r="J1431" s="1" t="s">
        <v>224</v>
      </c>
      <c r="K1431" s="3">
        <v>45111</v>
      </c>
      <c r="L1431" s="1" t="s">
        <v>1338</v>
      </c>
      <c r="M1431" s="1" t="str">
        <f>TEXT(BRF_Boleto_Notas[[#This Row],[DATA ]],"AAAA")</f>
        <v>2023</v>
      </c>
      <c r="N1431" s="1" t="str">
        <f>UPPER(TEXT(BRF_Boleto_Notas[[#This Row],[DATA ]],"MMM"))</f>
        <v>MAI</v>
      </c>
      <c r="O1431" s="1" t="str">
        <f>TEXT(BRF_Boleto_Notas[[#This Row],[DATA VENCIMENTO]],"AAAA")</f>
        <v>2023</v>
      </c>
      <c r="P1431" s="1" t="str">
        <f>UPPER(TEXT(BRF_Boleto_Notas[[#This Row],[DATA VENCIMENTO]],"MMM"))</f>
        <v>JUL</v>
      </c>
      <c r="Q1431" s="1" t="str">
        <f>IFERROR(INDEX(BRF_TIPO_SERV[DESCRIÇAO],MATCH(BRF_Boleto_Notas[[#This Row],[CAT]],BRF_TIPO_SERV[TIPOS DE SERV.],0)),"")</f>
        <v>ARMAZENAMENTO</v>
      </c>
      <c r="R1431" s="1">
        <f>IFERROR(INDEX(BRF_MÊS_NOTA[NUN_MÊS],MATCH(BRF_Boleto_Notas[[#This Row],[MÊS_VENC]],BRF_MÊS_NOTA[MÊS],0)),"")</f>
        <v>7</v>
      </c>
      <c r="S1431" s="1" t="str">
        <f>IF(BRF_Boleto_Notas[[#This Row],[PAGO DIA]]="","",TEXT(BRF_Boleto_Notas[[#This Row],[PAGO DIA]],"AAAA"))</f>
        <v>2023</v>
      </c>
      <c r="T1431" s="1" t="str">
        <f>UPPER(TEXT(BRF_Boleto_Notas[[#This Row],[PAGO DIA]],"MMM"))</f>
        <v>JUL</v>
      </c>
    </row>
    <row r="1432" spans="1:20" x14ac:dyDescent="0.2">
      <c r="A1432" s="3">
        <v>45071</v>
      </c>
      <c r="B1432" s="1" t="s">
        <v>2401</v>
      </c>
      <c r="C1432" s="1" t="s">
        <v>3104</v>
      </c>
      <c r="D1432" s="1" t="s">
        <v>1531</v>
      </c>
      <c r="E1432" s="1" t="s">
        <v>85</v>
      </c>
      <c r="F1432" s="3">
        <v>45111</v>
      </c>
      <c r="G1432" s="1" t="s">
        <v>3105</v>
      </c>
      <c r="H1432" s="1">
        <v>1550</v>
      </c>
      <c r="I1432" s="4">
        <v>2336</v>
      </c>
      <c r="J1432" s="1" t="s">
        <v>224</v>
      </c>
      <c r="K1432" s="3">
        <v>45111</v>
      </c>
      <c r="L1432" s="1" t="s">
        <v>1338</v>
      </c>
      <c r="M1432" s="1" t="str">
        <f>TEXT(BRF_Boleto_Notas[[#This Row],[DATA ]],"AAAA")</f>
        <v>2023</v>
      </c>
      <c r="N1432" s="1" t="str">
        <f>UPPER(TEXT(BRF_Boleto_Notas[[#This Row],[DATA ]],"MMM"))</f>
        <v>MAI</v>
      </c>
      <c r="O1432" s="1" t="str">
        <f>TEXT(BRF_Boleto_Notas[[#This Row],[DATA VENCIMENTO]],"AAAA")</f>
        <v>2023</v>
      </c>
      <c r="P1432" s="1" t="str">
        <f>UPPER(TEXT(BRF_Boleto_Notas[[#This Row],[DATA VENCIMENTO]],"MMM"))</f>
        <v>JUL</v>
      </c>
      <c r="Q1432" s="1" t="str">
        <f>IFERROR(INDEX(BRF_TIPO_SERV[DESCRIÇAO],MATCH(BRF_Boleto_Notas[[#This Row],[CAT]],BRF_TIPO_SERV[TIPOS DE SERV.],0)),"")</f>
        <v>ARMAZENAMENTO</v>
      </c>
      <c r="R1432" s="1">
        <f>IFERROR(INDEX(BRF_MÊS_NOTA[NUN_MÊS],MATCH(BRF_Boleto_Notas[[#This Row],[MÊS_VENC]],BRF_MÊS_NOTA[MÊS],0)),"")</f>
        <v>7</v>
      </c>
      <c r="S1432" s="1" t="str">
        <f>IF(BRF_Boleto_Notas[[#This Row],[PAGO DIA]]="","",TEXT(BRF_Boleto_Notas[[#This Row],[PAGO DIA]],"AAAA"))</f>
        <v>2023</v>
      </c>
      <c r="T1432" s="1" t="str">
        <f>UPPER(TEXT(BRF_Boleto_Notas[[#This Row],[PAGO DIA]],"MMM"))</f>
        <v>JUL</v>
      </c>
    </row>
    <row r="1433" spans="1:20" x14ac:dyDescent="0.2">
      <c r="A1433" s="3">
        <v>45072</v>
      </c>
      <c r="B1433" s="1" t="s">
        <v>1529</v>
      </c>
      <c r="C1433" s="1" t="s">
        <v>2901</v>
      </c>
      <c r="D1433" s="1" t="s">
        <v>1531</v>
      </c>
      <c r="E1433" s="1" t="s">
        <v>3048</v>
      </c>
      <c r="F1433" s="3">
        <v>45112</v>
      </c>
      <c r="G1433" s="1" t="s">
        <v>3106</v>
      </c>
      <c r="H1433" s="1">
        <v>1551</v>
      </c>
      <c r="I1433" s="4">
        <v>6271</v>
      </c>
      <c r="J1433" s="1">
        <v>25</v>
      </c>
      <c r="K1433" s="3"/>
      <c r="L1433" s="1" t="s">
        <v>3350</v>
      </c>
      <c r="M1433" s="1" t="str">
        <f>TEXT(BRF_Boleto_Notas[[#This Row],[DATA ]],"AAAA")</f>
        <v>2023</v>
      </c>
      <c r="N1433" s="1" t="str">
        <f>UPPER(TEXT(BRF_Boleto_Notas[[#This Row],[DATA ]],"MMM"))</f>
        <v>MAI</v>
      </c>
      <c r="O1433" s="1" t="str">
        <f>TEXT(BRF_Boleto_Notas[[#This Row],[DATA VENCIMENTO]],"AAAA")</f>
        <v>2023</v>
      </c>
      <c r="P1433" s="1" t="str">
        <f>UPPER(TEXT(BRF_Boleto_Notas[[#This Row],[DATA VENCIMENTO]],"MMM"))</f>
        <v>JUL</v>
      </c>
      <c r="Q1433" s="1" t="str">
        <f>IFERROR(INDEX(BRF_TIPO_SERV[DESCRIÇAO],MATCH(BRF_Boleto_Notas[[#This Row],[CAT]],BRF_TIPO_SERV[TIPOS DE SERV.],0)),"")</f>
        <v>VIAGEM</v>
      </c>
      <c r="R1433" s="1">
        <f>IFERROR(INDEX(BRF_MÊS_NOTA[NUN_MÊS],MATCH(BRF_Boleto_Notas[[#This Row],[MÊS_VENC]],BRF_MÊS_NOTA[MÊS],0)),"")</f>
        <v>7</v>
      </c>
      <c r="S1433" s="1" t="str">
        <f>IF(BRF_Boleto_Notas[[#This Row],[PAGO DIA]]="","",TEXT(BRF_Boleto_Notas[[#This Row],[PAGO DIA]],"AAAA"))</f>
        <v/>
      </c>
      <c r="T1433" s="1" t="str">
        <f>UPPER(TEXT(BRF_Boleto_Notas[[#This Row],[PAGO DIA]],"MMM"))</f>
        <v>JAN</v>
      </c>
    </row>
    <row r="1434" spans="1:20" x14ac:dyDescent="0.2">
      <c r="A1434" s="3">
        <v>45072</v>
      </c>
      <c r="B1434" s="1" t="s">
        <v>1534</v>
      </c>
      <c r="C1434" s="1" t="s">
        <v>3107</v>
      </c>
      <c r="D1434" s="1" t="s">
        <v>1531</v>
      </c>
      <c r="E1434" s="1" t="s">
        <v>85</v>
      </c>
      <c r="F1434" s="3">
        <v>45112</v>
      </c>
      <c r="G1434" s="1" t="s">
        <v>3108</v>
      </c>
      <c r="H1434" s="1">
        <v>1552</v>
      </c>
      <c r="I1434" s="4">
        <v>500</v>
      </c>
      <c r="J1434" s="1" t="s">
        <v>224</v>
      </c>
      <c r="K1434" s="3">
        <v>45112</v>
      </c>
      <c r="L1434" s="1" t="s">
        <v>1338</v>
      </c>
      <c r="M1434" s="1" t="str">
        <f>TEXT(BRF_Boleto_Notas[[#This Row],[DATA ]],"AAAA")</f>
        <v>2023</v>
      </c>
      <c r="N1434" s="1" t="str">
        <f>UPPER(TEXT(BRF_Boleto_Notas[[#This Row],[DATA ]],"MMM"))</f>
        <v>MAI</v>
      </c>
      <c r="O1434" s="1" t="str">
        <f>TEXT(BRF_Boleto_Notas[[#This Row],[DATA VENCIMENTO]],"AAAA")</f>
        <v>2023</v>
      </c>
      <c r="P1434" s="1" t="str">
        <f>UPPER(TEXT(BRF_Boleto_Notas[[#This Row],[DATA VENCIMENTO]],"MMM"))</f>
        <v>JUL</v>
      </c>
      <c r="Q1434" s="1" t="str">
        <f>IFERROR(INDEX(BRF_TIPO_SERV[DESCRIÇAO],MATCH(BRF_Boleto_Notas[[#This Row],[CAT]],BRF_TIPO_SERV[TIPOS DE SERV.],0)),"")</f>
        <v>FRETE EXTRAS</v>
      </c>
      <c r="R1434" s="1">
        <f>IFERROR(INDEX(BRF_MÊS_NOTA[NUN_MÊS],MATCH(BRF_Boleto_Notas[[#This Row],[MÊS_VENC]],BRF_MÊS_NOTA[MÊS],0)),"")</f>
        <v>7</v>
      </c>
      <c r="S1434" s="1" t="str">
        <f>IF(BRF_Boleto_Notas[[#This Row],[PAGO DIA]]="","",TEXT(BRF_Boleto_Notas[[#This Row],[PAGO DIA]],"AAAA"))</f>
        <v>2023</v>
      </c>
      <c r="T1434" s="1" t="str">
        <f>UPPER(TEXT(BRF_Boleto_Notas[[#This Row],[PAGO DIA]],"MMM"))</f>
        <v>JUL</v>
      </c>
    </row>
    <row r="1435" spans="1:20" x14ac:dyDescent="0.2">
      <c r="A1435" s="3">
        <v>45073</v>
      </c>
      <c r="B1435" s="1" t="s">
        <v>1529</v>
      </c>
      <c r="C1435" s="1" t="s">
        <v>3109</v>
      </c>
      <c r="D1435" s="1" t="s">
        <v>1531</v>
      </c>
      <c r="E1435" s="1" t="s">
        <v>149</v>
      </c>
      <c r="F1435" s="3">
        <v>45117</v>
      </c>
      <c r="G1435" s="1" t="s">
        <v>3110</v>
      </c>
      <c r="H1435" s="1">
        <v>1553</v>
      </c>
      <c r="I1435" s="4">
        <v>9614</v>
      </c>
      <c r="J1435" s="1">
        <v>20</v>
      </c>
      <c r="K1435" s="3"/>
      <c r="L1435" s="1" t="s">
        <v>3350</v>
      </c>
      <c r="M1435" s="1" t="str">
        <f>TEXT(BRF_Boleto_Notas[[#This Row],[DATA ]],"AAAA")</f>
        <v>2023</v>
      </c>
      <c r="N1435" s="1" t="str">
        <f>UPPER(TEXT(BRF_Boleto_Notas[[#This Row],[DATA ]],"MMM"))</f>
        <v>MAI</v>
      </c>
      <c r="O1435" s="1" t="str">
        <f>TEXT(BRF_Boleto_Notas[[#This Row],[DATA VENCIMENTO]],"AAAA")</f>
        <v>2023</v>
      </c>
      <c r="P1435" s="1" t="str">
        <f>UPPER(TEXT(BRF_Boleto_Notas[[#This Row],[DATA VENCIMENTO]],"MMM"))</f>
        <v>JUL</v>
      </c>
      <c r="Q1435" s="1" t="str">
        <f>IFERROR(INDEX(BRF_TIPO_SERV[DESCRIÇAO],MATCH(BRF_Boleto_Notas[[#This Row],[CAT]],BRF_TIPO_SERV[TIPOS DE SERV.],0)),"")</f>
        <v>VIAGEM</v>
      </c>
      <c r="R1435" s="1">
        <f>IFERROR(INDEX(BRF_MÊS_NOTA[NUN_MÊS],MATCH(BRF_Boleto_Notas[[#This Row],[MÊS_VENC]],BRF_MÊS_NOTA[MÊS],0)),"")</f>
        <v>7</v>
      </c>
      <c r="S1435" s="1" t="str">
        <f>IF(BRF_Boleto_Notas[[#This Row],[PAGO DIA]]="","",TEXT(BRF_Boleto_Notas[[#This Row],[PAGO DIA]],"AAAA"))</f>
        <v/>
      </c>
      <c r="T1435" s="1" t="str">
        <f>UPPER(TEXT(BRF_Boleto_Notas[[#This Row],[PAGO DIA]],"MMM"))</f>
        <v>JAN</v>
      </c>
    </row>
    <row r="1436" spans="1:20" x14ac:dyDescent="0.2">
      <c r="A1436" s="3">
        <v>45073</v>
      </c>
      <c r="B1436" s="1" t="s">
        <v>2401</v>
      </c>
      <c r="C1436" s="1" t="s">
        <v>3111</v>
      </c>
      <c r="D1436" s="1" t="s">
        <v>1531</v>
      </c>
      <c r="E1436" s="1" t="s">
        <v>85</v>
      </c>
      <c r="F1436" s="3">
        <v>45117</v>
      </c>
      <c r="G1436" s="1" t="s">
        <v>3112</v>
      </c>
      <c r="H1436" s="1">
        <v>1554</v>
      </c>
      <c r="I1436" s="4">
        <v>3404</v>
      </c>
      <c r="J1436" s="1" t="s">
        <v>224</v>
      </c>
      <c r="K1436" s="3">
        <v>45118</v>
      </c>
      <c r="L1436" s="1" t="s">
        <v>1338</v>
      </c>
      <c r="M1436" s="1" t="str">
        <f>TEXT(BRF_Boleto_Notas[[#This Row],[DATA ]],"AAAA")</f>
        <v>2023</v>
      </c>
      <c r="N1436" s="1" t="str">
        <f>UPPER(TEXT(BRF_Boleto_Notas[[#This Row],[DATA ]],"MMM"))</f>
        <v>MAI</v>
      </c>
      <c r="O1436" s="1" t="str">
        <f>TEXT(BRF_Boleto_Notas[[#This Row],[DATA VENCIMENTO]],"AAAA")</f>
        <v>2023</v>
      </c>
      <c r="P1436" s="1" t="str">
        <f>UPPER(TEXT(BRF_Boleto_Notas[[#This Row],[DATA VENCIMENTO]],"MMM"))</f>
        <v>JUL</v>
      </c>
      <c r="Q1436" s="1" t="str">
        <f>IFERROR(INDEX(BRF_TIPO_SERV[DESCRIÇAO],MATCH(BRF_Boleto_Notas[[#This Row],[CAT]],BRF_TIPO_SERV[TIPOS DE SERV.],0)),"")</f>
        <v>ARMAZENAMENTO</v>
      </c>
      <c r="R1436" s="1">
        <f>IFERROR(INDEX(BRF_MÊS_NOTA[NUN_MÊS],MATCH(BRF_Boleto_Notas[[#This Row],[MÊS_VENC]],BRF_MÊS_NOTA[MÊS],0)),"")</f>
        <v>7</v>
      </c>
      <c r="S1436" s="1" t="str">
        <f>IF(BRF_Boleto_Notas[[#This Row],[PAGO DIA]]="","",TEXT(BRF_Boleto_Notas[[#This Row],[PAGO DIA]],"AAAA"))</f>
        <v>2023</v>
      </c>
      <c r="T1436" s="1" t="str">
        <f>UPPER(TEXT(BRF_Boleto_Notas[[#This Row],[PAGO DIA]],"MMM"))</f>
        <v>JUL</v>
      </c>
    </row>
    <row r="1437" spans="1:20" x14ac:dyDescent="0.2">
      <c r="A1437" s="3">
        <v>45073</v>
      </c>
      <c r="B1437" s="1" t="s">
        <v>2401</v>
      </c>
      <c r="C1437" s="1" t="s">
        <v>3113</v>
      </c>
      <c r="D1437" s="1" t="s">
        <v>1531</v>
      </c>
      <c r="E1437" s="1" t="s">
        <v>85</v>
      </c>
      <c r="F1437" s="3">
        <v>45117</v>
      </c>
      <c r="G1437" s="1" t="s">
        <v>3114</v>
      </c>
      <c r="H1437" s="1">
        <v>1555</v>
      </c>
      <c r="I1437" s="4">
        <v>438</v>
      </c>
      <c r="J1437" s="1" t="s">
        <v>224</v>
      </c>
      <c r="K1437" s="3">
        <v>45118</v>
      </c>
      <c r="L1437" s="1" t="s">
        <v>1338</v>
      </c>
      <c r="M1437" s="1" t="str">
        <f>TEXT(BRF_Boleto_Notas[[#This Row],[DATA ]],"AAAA")</f>
        <v>2023</v>
      </c>
      <c r="N1437" s="1" t="str">
        <f>UPPER(TEXT(BRF_Boleto_Notas[[#This Row],[DATA ]],"MMM"))</f>
        <v>MAI</v>
      </c>
      <c r="O1437" s="1" t="str">
        <f>TEXT(BRF_Boleto_Notas[[#This Row],[DATA VENCIMENTO]],"AAAA")</f>
        <v>2023</v>
      </c>
      <c r="P1437" s="1" t="str">
        <f>UPPER(TEXT(BRF_Boleto_Notas[[#This Row],[DATA VENCIMENTO]],"MMM"))</f>
        <v>JUL</v>
      </c>
      <c r="Q1437" s="1" t="str">
        <f>IFERROR(INDEX(BRF_TIPO_SERV[DESCRIÇAO],MATCH(BRF_Boleto_Notas[[#This Row],[CAT]],BRF_TIPO_SERV[TIPOS DE SERV.],0)),"")</f>
        <v>ARMAZENAMENTO</v>
      </c>
      <c r="R1437" s="1">
        <f>IFERROR(INDEX(BRF_MÊS_NOTA[NUN_MÊS],MATCH(BRF_Boleto_Notas[[#This Row],[MÊS_VENC]],BRF_MÊS_NOTA[MÊS],0)),"")</f>
        <v>7</v>
      </c>
      <c r="S1437" s="1" t="str">
        <f>IF(BRF_Boleto_Notas[[#This Row],[PAGO DIA]]="","",TEXT(BRF_Boleto_Notas[[#This Row],[PAGO DIA]],"AAAA"))</f>
        <v>2023</v>
      </c>
      <c r="T1437" s="1" t="str">
        <f>UPPER(TEXT(BRF_Boleto_Notas[[#This Row],[PAGO DIA]],"MMM"))</f>
        <v>JUL</v>
      </c>
    </row>
    <row r="1438" spans="1:20" x14ac:dyDescent="0.2">
      <c r="A1438" s="3">
        <v>45073</v>
      </c>
      <c r="B1438" s="1" t="s">
        <v>1529</v>
      </c>
      <c r="C1438" s="1" t="s">
        <v>3115</v>
      </c>
      <c r="D1438" s="1" t="s">
        <v>1531</v>
      </c>
      <c r="E1438" s="1" t="s">
        <v>85</v>
      </c>
      <c r="F1438" s="3">
        <v>45117</v>
      </c>
      <c r="G1438" s="1" t="s">
        <v>3116</v>
      </c>
      <c r="H1438" s="1">
        <v>1556</v>
      </c>
      <c r="I1438" s="4">
        <v>5500</v>
      </c>
      <c r="J1438" s="1">
        <v>20</v>
      </c>
      <c r="K1438" s="3"/>
      <c r="L1438" s="1" t="s">
        <v>3350</v>
      </c>
      <c r="M1438" s="1" t="str">
        <f>TEXT(BRF_Boleto_Notas[[#This Row],[DATA ]],"AAAA")</f>
        <v>2023</v>
      </c>
      <c r="N1438" s="1" t="str">
        <f>UPPER(TEXT(BRF_Boleto_Notas[[#This Row],[DATA ]],"MMM"))</f>
        <v>MAI</v>
      </c>
      <c r="O1438" s="1" t="str">
        <f>TEXT(BRF_Boleto_Notas[[#This Row],[DATA VENCIMENTO]],"AAAA")</f>
        <v>2023</v>
      </c>
      <c r="P1438" s="1" t="str">
        <f>UPPER(TEXT(BRF_Boleto_Notas[[#This Row],[DATA VENCIMENTO]],"MMM"))</f>
        <v>JUL</v>
      </c>
      <c r="Q1438" s="1" t="str">
        <f>IFERROR(INDEX(BRF_TIPO_SERV[DESCRIÇAO],MATCH(BRF_Boleto_Notas[[#This Row],[CAT]],BRF_TIPO_SERV[TIPOS DE SERV.],0)),"")</f>
        <v>VIAGEM</v>
      </c>
      <c r="R1438" s="1">
        <f>IFERROR(INDEX(BRF_MÊS_NOTA[NUN_MÊS],MATCH(BRF_Boleto_Notas[[#This Row],[MÊS_VENC]],BRF_MÊS_NOTA[MÊS],0)),"")</f>
        <v>7</v>
      </c>
      <c r="S1438" s="1" t="str">
        <f>IF(BRF_Boleto_Notas[[#This Row],[PAGO DIA]]="","",TEXT(BRF_Boleto_Notas[[#This Row],[PAGO DIA]],"AAAA"))</f>
        <v/>
      </c>
      <c r="T1438" s="1" t="str">
        <f>UPPER(TEXT(BRF_Boleto_Notas[[#This Row],[PAGO DIA]],"MMM"))</f>
        <v>JAN</v>
      </c>
    </row>
    <row r="1439" spans="1:20" x14ac:dyDescent="0.2">
      <c r="A1439" s="3">
        <v>45073</v>
      </c>
      <c r="B1439" s="1" t="s">
        <v>1529</v>
      </c>
      <c r="C1439" s="1" t="s">
        <v>3117</v>
      </c>
      <c r="D1439" s="1" t="s">
        <v>1531</v>
      </c>
      <c r="E1439" s="1" t="s">
        <v>94</v>
      </c>
      <c r="F1439" s="3">
        <v>45117</v>
      </c>
      <c r="G1439" s="1" t="s">
        <v>3118</v>
      </c>
      <c r="H1439" s="1">
        <v>1557</v>
      </c>
      <c r="I1439" s="4">
        <v>2000</v>
      </c>
      <c r="J1439" s="1" t="s">
        <v>224</v>
      </c>
      <c r="K1439" s="3">
        <v>45117</v>
      </c>
      <c r="L1439" s="1" t="s">
        <v>1338</v>
      </c>
      <c r="M1439" s="1" t="str">
        <f>TEXT(BRF_Boleto_Notas[[#This Row],[DATA ]],"AAAA")</f>
        <v>2023</v>
      </c>
      <c r="N1439" s="1" t="str">
        <f>UPPER(TEXT(BRF_Boleto_Notas[[#This Row],[DATA ]],"MMM"))</f>
        <v>MAI</v>
      </c>
      <c r="O1439" s="1" t="str">
        <f>TEXT(BRF_Boleto_Notas[[#This Row],[DATA VENCIMENTO]],"AAAA")</f>
        <v>2023</v>
      </c>
      <c r="P1439" s="1" t="str">
        <f>UPPER(TEXT(BRF_Boleto_Notas[[#This Row],[DATA VENCIMENTO]],"MMM"))</f>
        <v>JUL</v>
      </c>
      <c r="Q1439" s="1" t="str">
        <f>IFERROR(INDEX(BRF_TIPO_SERV[DESCRIÇAO],MATCH(BRF_Boleto_Notas[[#This Row],[CAT]],BRF_TIPO_SERV[TIPOS DE SERV.],0)),"")</f>
        <v>VIAGEM</v>
      </c>
      <c r="R1439" s="1">
        <f>IFERROR(INDEX(BRF_MÊS_NOTA[NUN_MÊS],MATCH(BRF_Boleto_Notas[[#This Row],[MÊS_VENC]],BRF_MÊS_NOTA[MÊS],0)),"")</f>
        <v>7</v>
      </c>
      <c r="S1439" s="1" t="str">
        <f>IF(BRF_Boleto_Notas[[#This Row],[PAGO DIA]]="","",TEXT(BRF_Boleto_Notas[[#This Row],[PAGO DIA]],"AAAA"))</f>
        <v>2023</v>
      </c>
      <c r="T1439" s="1" t="str">
        <f>UPPER(TEXT(BRF_Boleto_Notas[[#This Row],[PAGO DIA]],"MMM"))</f>
        <v>JUL</v>
      </c>
    </row>
    <row r="1440" spans="1:20" x14ac:dyDescent="0.2">
      <c r="A1440" s="3">
        <v>45077</v>
      </c>
      <c r="B1440" s="1" t="s">
        <v>2401</v>
      </c>
      <c r="C1440" s="1" t="s">
        <v>3119</v>
      </c>
      <c r="D1440" s="1" t="s">
        <v>1531</v>
      </c>
      <c r="E1440" s="1" t="s">
        <v>85</v>
      </c>
      <c r="F1440" s="3">
        <v>45117</v>
      </c>
      <c r="G1440" s="1" t="s">
        <v>3120</v>
      </c>
      <c r="H1440" s="1">
        <v>1558</v>
      </c>
      <c r="I1440" s="4">
        <v>2368</v>
      </c>
      <c r="J1440" s="1" t="s">
        <v>224</v>
      </c>
      <c r="K1440" s="3">
        <v>45118</v>
      </c>
      <c r="L1440" s="1" t="s">
        <v>1338</v>
      </c>
      <c r="M1440" s="1" t="str">
        <f>TEXT(BRF_Boleto_Notas[[#This Row],[DATA ]],"AAAA")</f>
        <v>2023</v>
      </c>
      <c r="N1440" s="1" t="str">
        <f>UPPER(TEXT(BRF_Boleto_Notas[[#This Row],[DATA ]],"MMM"))</f>
        <v>MAI</v>
      </c>
      <c r="O1440" s="1" t="str">
        <f>TEXT(BRF_Boleto_Notas[[#This Row],[DATA VENCIMENTO]],"AAAA")</f>
        <v>2023</v>
      </c>
      <c r="P1440" s="1" t="str">
        <f>UPPER(TEXT(BRF_Boleto_Notas[[#This Row],[DATA VENCIMENTO]],"MMM"))</f>
        <v>JUL</v>
      </c>
      <c r="Q1440" s="1" t="str">
        <f>IFERROR(INDEX(BRF_TIPO_SERV[DESCRIÇAO],MATCH(BRF_Boleto_Notas[[#This Row],[CAT]],BRF_TIPO_SERV[TIPOS DE SERV.],0)),"")</f>
        <v>ARMAZENAMENTO</v>
      </c>
      <c r="R1440" s="1">
        <f>IFERROR(INDEX(BRF_MÊS_NOTA[NUN_MÊS],MATCH(BRF_Boleto_Notas[[#This Row],[MÊS_VENC]],BRF_MÊS_NOTA[MÊS],0)),"")</f>
        <v>7</v>
      </c>
      <c r="S1440" s="1" t="str">
        <f>IF(BRF_Boleto_Notas[[#This Row],[PAGO DIA]]="","",TEXT(BRF_Boleto_Notas[[#This Row],[PAGO DIA]],"AAAA"))</f>
        <v>2023</v>
      </c>
      <c r="T1440" s="1" t="str">
        <f>UPPER(TEXT(BRF_Boleto_Notas[[#This Row],[PAGO DIA]],"MMM"))</f>
        <v>JUL</v>
      </c>
    </row>
    <row r="1441" spans="1:20" x14ac:dyDescent="0.2">
      <c r="A1441" s="3">
        <v>45077</v>
      </c>
      <c r="B1441" s="1" t="s">
        <v>2725</v>
      </c>
      <c r="C1441" s="1" t="s">
        <v>3121</v>
      </c>
      <c r="D1441" s="1" t="s">
        <v>2727</v>
      </c>
      <c r="E1441" s="1" t="s">
        <v>460</v>
      </c>
      <c r="F1441" s="3">
        <v>45079</v>
      </c>
      <c r="G1441" s="1" t="s">
        <v>1585</v>
      </c>
      <c r="H1441" s="1">
        <v>1559</v>
      </c>
      <c r="I1441" s="4">
        <v>1400</v>
      </c>
      <c r="J1441" s="1" t="s">
        <v>224</v>
      </c>
      <c r="K1441" s="3">
        <v>45079</v>
      </c>
      <c r="L1441" s="1" t="s">
        <v>1338</v>
      </c>
      <c r="M1441" s="1" t="str">
        <f>TEXT(BRF_Boleto_Notas[[#This Row],[DATA ]],"AAAA")</f>
        <v>2023</v>
      </c>
      <c r="N1441" s="1" t="str">
        <f>UPPER(TEXT(BRF_Boleto_Notas[[#This Row],[DATA ]],"MMM"))</f>
        <v>MAI</v>
      </c>
      <c r="O1441" s="1" t="str">
        <f>TEXT(BRF_Boleto_Notas[[#This Row],[DATA VENCIMENTO]],"AAAA")</f>
        <v>2023</v>
      </c>
      <c r="P1441" s="1" t="str">
        <f>UPPER(TEXT(BRF_Boleto_Notas[[#This Row],[DATA VENCIMENTO]],"MMM"))</f>
        <v>JUN</v>
      </c>
      <c r="Q1441" s="1" t="str">
        <f>IFERROR(INDEX(BRF_TIPO_SERV[DESCRIÇAO],MATCH(BRF_Boleto_Notas[[#This Row],[CAT]],BRF_TIPO_SERV[TIPOS DE SERV.],0)),"")</f>
        <v>VIAGEM</v>
      </c>
      <c r="R1441" s="1">
        <f>IFERROR(INDEX(BRF_MÊS_NOTA[NUN_MÊS],MATCH(BRF_Boleto_Notas[[#This Row],[MÊS_VENC]],BRF_MÊS_NOTA[MÊS],0)),"")</f>
        <v>6</v>
      </c>
      <c r="S1441" s="1" t="str">
        <f>IF(BRF_Boleto_Notas[[#This Row],[PAGO DIA]]="","",TEXT(BRF_Boleto_Notas[[#This Row],[PAGO DIA]],"AAAA"))</f>
        <v>2023</v>
      </c>
      <c r="T1441" s="1" t="str">
        <f>UPPER(TEXT(BRF_Boleto_Notas[[#This Row],[PAGO DIA]],"MMM"))</f>
        <v>JUN</v>
      </c>
    </row>
    <row r="1442" spans="1:20" x14ac:dyDescent="0.2">
      <c r="A1442" s="3">
        <v>45077</v>
      </c>
      <c r="B1442" s="1" t="s">
        <v>2401</v>
      </c>
      <c r="C1442" s="1" t="s">
        <v>3104</v>
      </c>
      <c r="D1442" s="1" t="s">
        <v>1531</v>
      </c>
      <c r="E1442" s="1" t="s">
        <v>85</v>
      </c>
      <c r="F1442" s="3">
        <v>45117</v>
      </c>
      <c r="G1442" s="1" t="s">
        <v>3122</v>
      </c>
      <c r="H1442" s="1">
        <v>1560</v>
      </c>
      <c r="I1442" s="4">
        <v>2368</v>
      </c>
      <c r="J1442" s="1" t="s">
        <v>224</v>
      </c>
      <c r="K1442" s="3">
        <v>45118</v>
      </c>
      <c r="L1442" s="1" t="s">
        <v>1338</v>
      </c>
      <c r="M1442" s="1" t="str">
        <f>TEXT(BRF_Boleto_Notas[[#This Row],[DATA ]],"AAAA")</f>
        <v>2023</v>
      </c>
      <c r="N1442" s="1" t="str">
        <f>UPPER(TEXT(BRF_Boleto_Notas[[#This Row],[DATA ]],"MMM"))</f>
        <v>MAI</v>
      </c>
      <c r="O1442" s="1" t="str">
        <f>TEXT(BRF_Boleto_Notas[[#This Row],[DATA VENCIMENTO]],"AAAA")</f>
        <v>2023</v>
      </c>
      <c r="P1442" s="1" t="str">
        <f>UPPER(TEXT(BRF_Boleto_Notas[[#This Row],[DATA VENCIMENTO]],"MMM"))</f>
        <v>JUL</v>
      </c>
      <c r="Q1442" s="1" t="str">
        <f>IFERROR(INDEX(BRF_TIPO_SERV[DESCRIÇAO],MATCH(BRF_Boleto_Notas[[#This Row],[CAT]],BRF_TIPO_SERV[TIPOS DE SERV.],0)),"")</f>
        <v>ARMAZENAMENTO</v>
      </c>
      <c r="R1442" s="1">
        <f>IFERROR(INDEX(BRF_MÊS_NOTA[NUN_MÊS],MATCH(BRF_Boleto_Notas[[#This Row],[MÊS_VENC]],BRF_MÊS_NOTA[MÊS],0)),"")</f>
        <v>7</v>
      </c>
      <c r="S1442" s="1" t="str">
        <f>IF(BRF_Boleto_Notas[[#This Row],[PAGO DIA]]="","",TEXT(BRF_Boleto_Notas[[#This Row],[PAGO DIA]],"AAAA"))</f>
        <v>2023</v>
      </c>
      <c r="T1442" s="1" t="str">
        <f>UPPER(TEXT(BRF_Boleto_Notas[[#This Row],[PAGO DIA]],"MMM"))</f>
        <v>JUL</v>
      </c>
    </row>
    <row r="1443" spans="1:20" x14ac:dyDescent="0.2">
      <c r="A1443" s="3">
        <v>45078</v>
      </c>
      <c r="B1443" s="1" t="s">
        <v>2401</v>
      </c>
      <c r="C1443" s="1" t="s">
        <v>3033</v>
      </c>
      <c r="D1443" s="1" t="s">
        <v>1531</v>
      </c>
      <c r="E1443" s="1" t="s">
        <v>85</v>
      </c>
      <c r="F1443" s="3">
        <v>45117</v>
      </c>
      <c r="G1443" s="1" t="s">
        <v>3123</v>
      </c>
      <c r="H1443" s="1">
        <v>1562</v>
      </c>
      <c r="I1443" s="4">
        <v>2774</v>
      </c>
      <c r="J1443" s="1">
        <v>20</v>
      </c>
      <c r="K1443" s="3"/>
      <c r="L1443" s="1" t="s">
        <v>3350</v>
      </c>
      <c r="M1443" s="1" t="str">
        <f>TEXT(BRF_Boleto_Notas[[#This Row],[DATA ]],"AAAA")</f>
        <v>2023</v>
      </c>
      <c r="N1443" s="1" t="str">
        <f>UPPER(TEXT(BRF_Boleto_Notas[[#This Row],[DATA ]],"MMM"))</f>
        <v>JUN</v>
      </c>
      <c r="O1443" s="1" t="str">
        <f>TEXT(BRF_Boleto_Notas[[#This Row],[DATA VENCIMENTO]],"AAAA")</f>
        <v>2023</v>
      </c>
      <c r="P1443" s="1" t="str">
        <f>UPPER(TEXT(BRF_Boleto_Notas[[#This Row],[DATA VENCIMENTO]],"MMM"))</f>
        <v>JUL</v>
      </c>
      <c r="Q1443" s="1" t="str">
        <f>IFERROR(INDEX(BRF_TIPO_SERV[DESCRIÇAO],MATCH(BRF_Boleto_Notas[[#This Row],[CAT]],BRF_TIPO_SERV[TIPOS DE SERV.],0)),"")</f>
        <v>ARMAZENAMENTO</v>
      </c>
      <c r="R1443" s="1">
        <f>IFERROR(INDEX(BRF_MÊS_NOTA[NUN_MÊS],MATCH(BRF_Boleto_Notas[[#This Row],[MÊS_VENC]],BRF_MÊS_NOTA[MÊS],0)),"")</f>
        <v>7</v>
      </c>
      <c r="S1443" s="1" t="str">
        <f>IF(BRF_Boleto_Notas[[#This Row],[PAGO DIA]]="","",TEXT(BRF_Boleto_Notas[[#This Row],[PAGO DIA]],"AAAA"))</f>
        <v/>
      </c>
      <c r="T1443" s="1" t="str">
        <f>UPPER(TEXT(BRF_Boleto_Notas[[#This Row],[PAGO DIA]],"MMM"))</f>
        <v>JAN</v>
      </c>
    </row>
    <row r="1444" spans="1:20" x14ac:dyDescent="0.2">
      <c r="A1444" s="3">
        <v>45078</v>
      </c>
      <c r="B1444" s="1" t="s">
        <v>1529</v>
      </c>
      <c r="C1444" s="1" t="s">
        <v>3124</v>
      </c>
      <c r="D1444" s="1" t="s">
        <v>1531</v>
      </c>
      <c r="E1444" s="1" t="s">
        <v>3048</v>
      </c>
      <c r="F1444" s="3">
        <v>45117</v>
      </c>
      <c r="G1444" s="1" t="s">
        <v>3125</v>
      </c>
      <c r="H1444" s="1">
        <v>1563</v>
      </c>
      <c r="I1444" s="4">
        <v>6271</v>
      </c>
      <c r="J1444" s="1" t="s">
        <v>224</v>
      </c>
      <c r="K1444" s="3">
        <v>45117</v>
      </c>
      <c r="L1444" s="1" t="s">
        <v>1338</v>
      </c>
      <c r="M1444" s="1" t="str">
        <f>TEXT(BRF_Boleto_Notas[[#This Row],[DATA ]],"AAAA")</f>
        <v>2023</v>
      </c>
      <c r="N1444" s="1" t="str">
        <f>UPPER(TEXT(BRF_Boleto_Notas[[#This Row],[DATA ]],"MMM"))</f>
        <v>JUN</v>
      </c>
      <c r="O1444" s="1" t="str">
        <f>TEXT(BRF_Boleto_Notas[[#This Row],[DATA VENCIMENTO]],"AAAA")</f>
        <v>2023</v>
      </c>
      <c r="P1444" s="1" t="str">
        <f>UPPER(TEXT(BRF_Boleto_Notas[[#This Row],[DATA VENCIMENTO]],"MMM"))</f>
        <v>JUL</v>
      </c>
      <c r="Q1444" s="1" t="str">
        <f>IFERROR(INDEX(BRF_TIPO_SERV[DESCRIÇAO],MATCH(BRF_Boleto_Notas[[#This Row],[CAT]],BRF_TIPO_SERV[TIPOS DE SERV.],0)),"")</f>
        <v>VIAGEM</v>
      </c>
      <c r="R1444" s="1">
        <f>IFERROR(INDEX(BRF_MÊS_NOTA[NUN_MÊS],MATCH(BRF_Boleto_Notas[[#This Row],[MÊS_VENC]],BRF_MÊS_NOTA[MÊS],0)),"")</f>
        <v>7</v>
      </c>
      <c r="S1444" s="1" t="str">
        <f>IF(BRF_Boleto_Notas[[#This Row],[PAGO DIA]]="","",TEXT(BRF_Boleto_Notas[[#This Row],[PAGO DIA]],"AAAA"))</f>
        <v>2023</v>
      </c>
      <c r="T1444" s="1" t="str">
        <f>UPPER(TEXT(BRF_Boleto_Notas[[#This Row],[PAGO DIA]],"MMM"))</f>
        <v>JUL</v>
      </c>
    </row>
    <row r="1445" spans="1:20" x14ac:dyDescent="0.2">
      <c r="A1445" s="3">
        <v>45079</v>
      </c>
      <c r="B1445" s="1" t="s">
        <v>2841</v>
      </c>
      <c r="C1445" s="1" t="s">
        <v>3126</v>
      </c>
      <c r="D1445" s="1" t="s">
        <v>2843</v>
      </c>
      <c r="E1445" s="1" t="s">
        <v>137</v>
      </c>
      <c r="F1445" s="3">
        <v>45093</v>
      </c>
      <c r="G1445" s="1" t="s">
        <v>3127</v>
      </c>
      <c r="H1445" s="1">
        <v>1564</v>
      </c>
      <c r="I1445" s="4">
        <v>2600</v>
      </c>
      <c r="J1445" s="1" t="s">
        <v>224</v>
      </c>
      <c r="K1445" s="3">
        <v>45096</v>
      </c>
      <c r="L1445" s="1" t="s">
        <v>1338</v>
      </c>
      <c r="M1445" s="1" t="str">
        <f>TEXT(BRF_Boleto_Notas[[#This Row],[DATA ]],"AAAA")</f>
        <v>2023</v>
      </c>
      <c r="N1445" s="1" t="str">
        <f>UPPER(TEXT(BRF_Boleto_Notas[[#This Row],[DATA ]],"MMM"))</f>
        <v>JUN</v>
      </c>
      <c r="O1445" s="1" t="str">
        <f>TEXT(BRF_Boleto_Notas[[#This Row],[DATA VENCIMENTO]],"AAAA")</f>
        <v>2023</v>
      </c>
      <c r="P1445" s="1" t="str">
        <f>UPPER(TEXT(BRF_Boleto_Notas[[#This Row],[DATA VENCIMENTO]],"MMM"))</f>
        <v>JUN</v>
      </c>
      <c r="Q1445" s="1" t="str">
        <f>IFERROR(INDEX(BRF_TIPO_SERV[DESCRIÇAO],MATCH(BRF_Boleto_Notas[[#This Row],[CAT]],BRF_TIPO_SERV[TIPOS DE SERV.],0)),"")</f>
        <v>VIAGEM</v>
      </c>
      <c r="R1445" s="1">
        <f>IFERROR(INDEX(BRF_MÊS_NOTA[NUN_MÊS],MATCH(BRF_Boleto_Notas[[#This Row],[MÊS_VENC]],BRF_MÊS_NOTA[MÊS],0)),"")</f>
        <v>6</v>
      </c>
      <c r="S1445" s="1" t="str">
        <f>IF(BRF_Boleto_Notas[[#This Row],[PAGO DIA]]="","",TEXT(BRF_Boleto_Notas[[#This Row],[PAGO DIA]],"AAAA"))</f>
        <v>2023</v>
      </c>
      <c r="T1445" s="1" t="str">
        <f>UPPER(TEXT(BRF_Boleto_Notas[[#This Row],[PAGO DIA]],"MMM"))</f>
        <v>JUN</v>
      </c>
    </row>
    <row r="1446" spans="1:20" x14ac:dyDescent="0.2">
      <c r="A1446" s="3">
        <v>45079</v>
      </c>
      <c r="B1446" s="1" t="s">
        <v>1529</v>
      </c>
      <c r="C1446" s="1" t="s">
        <v>3128</v>
      </c>
      <c r="D1446" s="1" t="s">
        <v>1531</v>
      </c>
      <c r="E1446" s="1" t="s">
        <v>85</v>
      </c>
      <c r="F1446" s="3">
        <v>45118</v>
      </c>
      <c r="G1446" s="1" t="s">
        <v>3129</v>
      </c>
      <c r="H1446" s="1">
        <v>1565</v>
      </c>
      <c r="I1446" s="4">
        <v>5800</v>
      </c>
      <c r="J1446" s="1" t="s">
        <v>224</v>
      </c>
      <c r="K1446" s="3">
        <v>45118</v>
      </c>
      <c r="L1446" s="1" t="s">
        <v>1338</v>
      </c>
      <c r="M1446" s="1" t="str">
        <f>TEXT(BRF_Boleto_Notas[[#This Row],[DATA ]],"AAAA")</f>
        <v>2023</v>
      </c>
      <c r="N1446" s="1" t="str">
        <f>UPPER(TEXT(BRF_Boleto_Notas[[#This Row],[DATA ]],"MMM"))</f>
        <v>JUN</v>
      </c>
      <c r="O1446" s="1" t="str">
        <f>TEXT(BRF_Boleto_Notas[[#This Row],[DATA VENCIMENTO]],"AAAA")</f>
        <v>2023</v>
      </c>
      <c r="P1446" s="1" t="str">
        <f>UPPER(TEXT(BRF_Boleto_Notas[[#This Row],[DATA VENCIMENTO]],"MMM"))</f>
        <v>JUL</v>
      </c>
      <c r="Q1446" s="1" t="str">
        <f>IFERROR(INDEX(BRF_TIPO_SERV[DESCRIÇAO],MATCH(BRF_Boleto_Notas[[#This Row],[CAT]],BRF_TIPO_SERV[TIPOS DE SERV.],0)),"")</f>
        <v>VIAGEM</v>
      </c>
      <c r="R1446" s="1">
        <f>IFERROR(INDEX(BRF_MÊS_NOTA[NUN_MÊS],MATCH(BRF_Boleto_Notas[[#This Row],[MÊS_VENC]],BRF_MÊS_NOTA[MÊS],0)),"")</f>
        <v>7</v>
      </c>
      <c r="S1446" s="1" t="str">
        <f>IF(BRF_Boleto_Notas[[#This Row],[PAGO DIA]]="","",TEXT(BRF_Boleto_Notas[[#This Row],[PAGO DIA]],"AAAA"))</f>
        <v>2023</v>
      </c>
      <c r="T1446" s="1" t="str">
        <f>UPPER(TEXT(BRF_Boleto_Notas[[#This Row],[PAGO DIA]],"MMM"))</f>
        <v>JUL</v>
      </c>
    </row>
    <row r="1447" spans="1:20" x14ac:dyDescent="0.2">
      <c r="A1447" s="3">
        <v>45079</v>
      </c>
      <c r="B1447" s="1" t="s">
        <v>1529</v>
      </c>
      <c r="C1447" s="1" t="s">
        <v>3130</v>
      </c>
      <c r="D1447" s="1" t="s">
        <v>1531</v>
      </c>
      <c r="E1447" s="1" t="s">
        <v>85</v>
      </c>
      <c r="F1447" s="3">
        <v>45118</v>
      </c>
      <c r="G1447" s="1" t="s">
        <v>3131</v>
      </c>
      <c r="H1447" s="1">
        <v>1566</v>
      </c>
      <c r="I1447" s="4">
        <v>5450</v>
      </c>
      <c r="J1447" s="1" t="s">
        <v>224</v>
      </c>
      <c r="K1447" s="3">
        <v>45118</v>
      </c>
      <c r="L1447" s="1" t="s">
        <v>1338</v>
      </c>
      <c r="M1447" s="1" t="str">
        <f>TEXT(BRF_Boleto_Notas[[#This Row],[DATA ]],"AAAA")</f>
        <v>2023</v>
      </c>
      <c r="N1447" s="1" t="str">
        <f>UPPER(TEXT(BRF_Boleto_Notas[[#This Row],[DATA ]],"MMM"))</f>
        <v>JUN</v>
      </c>
      <c r="O1447" s="1" t="str">
        <f>TEXT(BRF_Boleto_Notas[[#This Row],[DATA VENCIMENTO]],"AAAA")</f>
        <v>2023</v>
      </c>
      <c r="P1447" s="1" t="str">
        <f>UPPER(TEXT(BRF_Boleto_Notas[[#This Row],[DATA VENCIMENTO]],"MMM"))</f>
        <v>JUL</v>
      </c>
      <c r="Q1447" s="1" t="str">
        <f>IFERROR(INDEX(BRF_TIPO_SERV[DESCRIÇAO],MATCH(BRF_Boleto_Notas[[#This Row],[CAT]],BRF_TIPO_SERV[TIPOS DE SERV.],0)),"")</f>
        <v>VIAGEM</v>
      </c>
      <c r="R1447" s="1">
        <f>IFERROR(INDEX(BRF_MÊS_NOTA[NUN_MÊS],MATCH(BRF_Boleto_Notas[[#This Row],[MÊS_VENC]],BRF_MÊS_NOTA[MÊS],0)),"")</f>
        <v>7</v>
      </c>
      <c r="S1447" s="1" t="str">
        <f>IF(BRF_Boleto_Notas[[#This Row],[PAGO DIA]]="","",TEXT(BRF_Boleto_Notas[[#This Row],[PAGO DIA]],"AAAA"))</f>
        <v>2023</v>
      </c>
      <c r="T1447" s="1" t="str">
        <f>UPPER(TEXT(BRF_Boleto_Notas[[#This Row],[PAGO DIA]],"MMM"))</f>
        <v>JUL</v>
      </c>
    </row>
    <row r="1448" spans="1:20" x14ac:dyDescent="0.2">
      <c r="A1448" s="3">
        <v>45079</v>
      </c>
      <c r="B1448" s="1" t="s">
        <v>2401</v>
      </c>
      <c r="C1448" s="1" t="s">
        <v>3132</v>
      </c>
      <c r="D1448" s="1" t="s">
        <v>1531</v>
      </c>
      <c r="E1448" s="1" t="s">
        <v>85</v>
      </c>
      <c r="F1448" s="3">
        <v>45118</v>
      </c>
      <c r="G1448" s="1" t="s">
        <v>3133</v>
      </c>
      <c r="H1448" s="1">
        <v>1567</v>
      </c>
      <c r="I1448" s="4">
        <v>2160</v>
      </c>
      <c r="J1448" s="1" t="s">
        <v>224</v>
      </c>
      <c r="K1448" s="3">
        <v>45118</v>
      </c>
      <c r="L1448" s="1" t="s">
        <v>1338</v>
      </c>
      <c r="M1448" s="1" t="str">
        <f>TEXT(BRF_Boleto_Notas[[#This Row],[DATA ]],"AAAA")</f>
        <v>2023</v>
      </c>
      <c r="N1448" s="1" t="str">
        <f>UPPER(TEXT(BRF_Boleto_Notas[[#This Row],[DATA ]],"MMM"))</f>
        <v>JUN</v>
      </c>
      <c r="O1448" s="1" t="str">
        <f>TEXT(BRF_Boleto_Notas[[#This Row],[DATA VENCIMENTO]],"AAAA")</f>
        <v>2023</v>
      </c>
      <c r="P1448" s="1" t="str">
        <f>UPPER(TEXT(BRF_Boleto_Notas[[#This Row],[DATA VENCIMENTO]],"MMM"))</f>
        <v>JUL</v>
      </c>
      <c r="Q1448" s="1" t="str">
        <f>IFERROR(INDEX(BRF_TIPO_SERV[DESCRIÇAO],MATCH(BRF_Boleto_Notas[[#This Row],[CAT]],BRF_TIPO_SERV[TIPOS DE SERV.],0)),"")</f>
        <v>ARMAZENAMENTO</v>
      </c>
      <c r="R1448" s="1">
        <f>IFERROR(INDEX(BRF_MÊS_NOTA[NUN_MÊS],MATCH(BRF_Boleto_Notas[[#This Row],[MÊS_VENC]],BRF_MÊS_NOTA[MÊS],0)),"")</f>
        <v>7</v>
      </c>
      <c r="S1448" s="1" t="str">
        <f>IF(BRF_Boleto_Notas[[#This Row],[PAGO DIA]]="","",TEXT(BRF_Boleto_Notas[[#This Row],[PAGO DIA]],"AAAA"))</f>
        <v>2023</v>
      </c>
      <c r="T1448" s="1" t="str">
        <f>UPPER(TEXT(BRF_Boleto_Notas[[#This Row],[PAGO DIA]],"MMM"))</f>
        <v>JUL</v>
      </c>
    </row>
    <row r="1449" spans="1:20" x14ac:dyDescent="0.2">
      <c r="A1449" s="3">
        <v>45079</v>
      </c>
      <c r="B1449" s="1" t="s">
        <v>1534</v>
      </c>
      <c r="C1449" s="1" t="s">
        <v>3134</v>
      </c>
      <c r="D1449" s="1" t="s">
        <v>1531</v>
      </c>
      <c r="E1449" s="1" t="s">
        <v>85</v>
      </c>
      <c r="F1449" s="3">
        <v>45118</v>
      </c>
      <c r="G1449" s="1" t="s">
        <v>3135</v>
      </c>
      <c r="H1449" s="1">
        <v>1568</v>
      </c>
      <c r="I1449" s="4">
        <v>800</v>
      </c>
      <c r="J1449" s="1" t="s">
        <v>224</v>
      </c>
      <c r="K1449" s="3">
        <v>45118</v>
      </c>
      <c r="L1449" s="1" t="s">
        <v>1338</v>
      </c>
      <c r="M1449" s="1" t="str">
        <f>TEXT(BRF_Boleto_Notas[[#This Row],[DATA ]],"AAAA")</f>
        <v>2023</v>
      </c>
      <c r="N1449" s="1" t="str">
        <f>UPPER(TEXT(BRF_Boleto_Notas[[#This Row],[DATA ]],"MMM"))</f>
        <v>JUN</v>
      </c>
      <c r="O1449" s="1" t="str">
        <f>TEXT(BRF_Boleto_Notas[[#This Row],[DATA VENCIMENTO]],"AAAA")</f>
        <v>2023</v>
      </c>
      <c r="P1449" s="1" t="str">
        <f>UPPER(TEXT(BRF_Boleto_Notas[[#This Row],[DATA VENCIMENTO]],"MMM"))</f>
        <v>JUL</v>
      </c>
      <c r="Q1449" s="1" t="str">
        <f>IFERROR(INDEX(BRF_TIPO_SERV[DESCRIÇAO],MATCH(BRF_Boleto_Notas[[#This Row],[CAT]],BRF_TIPO_SERV[TIPOS DE SERV.],0)),"")</f>
        <v>FRETE EXTRAS</v>
      </c>
      <c r="R1449" s="1">
        <f>IFERROR(INDEX(BRF_MÊS_NOTA[NUN_MÊS],MATCH(BRF_Boleto_Notas[[#This Row],[MÊS_VENC]],BRF_MÊS_NOTA[MÊS],0)),"")</f>
        <v>7</v>
      </c>
      <c r="S1449" s="1" t="str">
        <f>IF(BRF_Boleto_Notas[[#This Row],[PAGO DIA]]="","",TEXT(BRF_Boleto_Notas[[#This Row],[PAGO DIA]],"AAAA"))</f>
        <v>2023</v>
      </c>
      <c r="T1449" s="1" t="str">
        <f>UPPER(TEXT(BRF_Boleto_Notas[[#This Row],[PAGO DIA]],"MMM"))</f>
        <v>JUL</v>
      </c>
    </row>
    <row r="1450" spans="1:20" x14ac:dyDescent="0.2">
      <c r="A1450" s="3">
        <v>45082</v>
      </c>
      <c r="B1450" s="1" t="s">
        <v>2401</v>
      </c>
      <c r="C1450" s="1" t="s">
        <v>3136</v>
      </c>
      <c r="D1450" s="1" t="s">
        <v>1531</v>
      </c>
      <c r="E1450" s="1" t="s">
        <v>85</v>
      </c>
      <c r="F1450" s="3">
        <v>45124</v>
      </c>
      <c r="G1450" s="1" t="s">
        <v>3137</v>
      </c>
      <c r="H1450" s="1">
        <v>1569</v>
      </c>
      <c r="I1450" s="4">
        <v>4200</v>
      </c>
      <c r="J1450" s="1">
        <v>13</v>
      </c>
      <c r="K1450" s="3"/>
      <c r="L1450" s="1" t="s">
        <v>3350</v>
      </c>
      <c r="M1450" s="1" t="str">
        <f>TEXT(BRF_Boleto_Notas[[#This Row],[DATA ]],"AAAA")</f>
        <v>2023</v>
      </c>
      <c r="N1450" s="1" t="str">
        <f>UPPER(TEXT(BRF_Boleto_Notas[[#This Row],[DATA ]],"MMM"))</f>
        <v>JUN</v>
      </c>
      <c r="O1450" s="1" t="str">
        <f>TEXT(BRF_Boleto_Notas[[#This Row],[DATA VENCIMENTO]],"AAAA")</f>
        <v>2023</v>
      </c>
      <c r="P1450" s="1" t="str">
        <f>UPPER(TEXT(BRF_Boleto_Notas[[#This Row],[DATA VENCIMENTO]],"MMM"))</f>
        <v>JUL</v>
      </c>
      <c r="Q1450" s="1" t="str">
        <f>IFERROR(INDEX(BRF_TIPO_SERV[DESCRIÇAO],MATCH(BRF_Boleto_Notas[[#This Row],[CAT]],BRF_TIPO_SERV[TIPOS DE SERV.],0)),"")</f>
        <v>ARMAZENAMENTO</v>
      </c>
      <c r="R1450" s="1">
        <f>IFERROR(INDEX(BRF_MÊS_NOTA[NUN_MÊS],MATCH(BRF_Boleto_Notas[[#This Row],[MÊS_VENC]],BRF_MÊS_NOTA[MÊS],0)),"")</f>
        <v>7</v>
      </c>
      <c r="S1450" s="1" t="str">
        <f>IF(BRF_Boleto_Notas[[#This Row],[PAGO DIA]]="","",TEXT(BRF_Boleto_Notas[[#This Row],[PAGO DIA]],"AAAA"))</f>
        <v/>
      </c>
      <c r="T1450" s="1" t="str">
        <f>UPPER(TEXT(BRF_Boleto_Notas[[#This Row],[PAGO DIA]],"MMM"))</f>
        <v>JAN</v>
      </c>
    </row>
    <row r="1451" spans="1:20" x14ac:dyDescent="0.2">
      <c r="A1451" s="3">
        <v>45082</v>
      </c>
      <c r="B1451" s="1" t="s">
        <v>1534</v>
      </c>
      <c r="C1451" s="1" t="s">
        <v>2011</v>
      </c>
      <c r="D1451" s="1" t="s">
        <v>1531</v>
      </c>
      <c r="E1451" s="1" t="s">
        <v>85</v>
      </c>
      <c r="F1451" s="3">
        <v>45124</v>
      </c>
      <c r="G1451" s="1" t="s">
        <v>3138</v>
      </c>
      <c r="H1451" s="1">
        <v>1570</v>
      </c>
      <c r="I1451" s="4">
        <v>1200</v>
      </c>
      <c r="J1451" s="1">
        <v>13</v>
      </c>
      <c r="K1451" s="3"/>
      <c r="L1451" s="1" t="s">
        <v>3350</v>
      </c>
      <c r="M1451" s="1" t="str">
        <f>TEXT(BRF_Boleto_Notas[[#This Row],[DATA ]],"AAAA")</f>
        <v>2023</v>
      </c>
      <c r="N1451" s="1" t="str">
        <f>UPPER(TEXT(BRF_Boleto_Notas[[#This Row],[DATA ]],"MMM"))</f>
        <v>JUN</v>
      </c>
      <c r="O1451" s="1" t="str">
        <f>TEXT(BRF_Boleto_Notas[[#This Row],[DATA VENCIMENTO]],"AAAA")</f>
        <v>2023</v>
      </c>
      <c r="P1451" s="1" t="str">
        <f>UPPER(TEXT(BRF_Boleto_Notas[[#This Row],[DATA VENCIMENTO]],"MMM"))</f>
        <v>JUL</v>
      </c>
      <c r="Q1451" s="1" t="str">
        <f>IFERROR(INDEX(BRF_TIPO_SERV[DESCRIÇAO],MATCH(BRF_Boleto_Notas[[#This Row],[CAT]],BRF_TIPO_SERV[TIPOS DE SERV.],0)),"")</f>
        <v>FRETE EXTRAS</v>
      </c>
      <c r="R1451" s="1">
        <f>IFERROR(INDEX(BRF_MÊS_NOTA[NUN_MÊS],MATCH(BRF_Boleto_Notas[[#This Row],[MÊS_VENC]],BRF_MÊS_NOTA[MÊS],0)),"")</f>
        <v>7</v>
      </c>
      <c r="S1451" s="1" t="str">
        <f>IF(BRF_Boleto_Notas[[#This Row],[PAGO DIA]]="","",TEXT(BRF_Boleto_Notas[[#This Row],[PAGO DIA]],"AAAA"))</f>
        <v/>
      </c>
      <c r="T1451" s="1" t="str">
        <f>UPPER(TEXT(BRF_Boleto_Notas[[#This Row],[PAGO DIA]],"MMM"))</f>
        <v>JAN</v>
      </c>
    </row>
    <row r="1452" spans="1:20" x14ac:dyDescent="0.2">
      <c r="A1452" s="3">
        <v>45082</v>
      </c>
      <c r="B1452" s="1" t="s">
        <v>1534</v>
      </c>
      <c r="C1452" s="1" t="s">
        <v>3097</v>
      </c>
      <c r="D1452" s="1" t="s">
        <v>1531</v>
      </c>
      <c r="E1452" s="1" t="s">
        <v>85</v>
      </c>
      <c r="F1452" s="3">
        <v>45124</v>
      </c>
      <c r="G1452" s="1" t="s">
        <v>3139</v>
      </c>
      <c r="H1452" s="1">
        <v>1571</v>
      </c>
      <c r="I1452" s="4">
        <v>800</v>
      </c>
      <c r="J1452" s="1">
        <v>13</v>
      </c>
      <c r="K1452" s="3"/>
      <c r="L1452" s="1" t="s">
        <v>3350</v>
      </c>
      <c r="M1452" s="1" t="str">
        <f>TEXT(BRF_Boleto_Notas[[#This Row],[DATA ]],"AAAA")</f>
        <v>2023</v>
      </c>
      <c r="N1452" s="1" t="str">
        <f>UPPER(TEXT(BRF_Boleto_Notas[[#This Row],[DATA ]],"MMM"))</f>
        <v>JUN</v>
      </c>
      <c r="O1452" s="1" t="str">
        <f>TEXT(BRF_Boleto_Notas[[#This Row],[DATA VENCIMENTO]],"AAAA")</f>
        <v>2023</v>
      </c>
      <c r="P1452" s="1" t="str">
        <f>UPPER(TEXT(BRF_Boleto_Notas[[#This Row],[DATA VENCIMENTO]],"MMM"))</f>
        <v>JUL</v>
      </c>
      <c r="Q1452" s="1" t="str">
        <f>IFERROR(INDEX(BRF_TIPO_SERV[DESCRIÇAO],MATCH(BRF_Boleto_Notas[[#This Row],[CAT]],BRF_TIPO_SERV[TIPOS DE SERV.],0)),"")</f>
        <v>FRETE EXTRAS</v>
      </c>
      <c r="R1452" s="1">
        <f>IFERROR(INDEX(BRF_MÊS_NOTA[NUN_MÊS],MATCH(BRF_Boleto_Notas[[#This Row],[MÊS_VENC]],BRF_MÊS_NOTA[MÊS],0)),"")</f>
        <v>7</v>
      </c>
      <c r="S1452" s="1" t="str">
        <f>IF(BRF_Boleto_Notas[[#This Row],[PAGO DIA]]="","",TEXT(BRF_Boleto_Notas[[#This Row],[PAGO DIA]],"AAAA"))</f>
        <v/>
      </c>
      <c r="T1452" s="1" t="str">
        <f>UPPER(TEXT(BRF_Boleto_Notas[[#This Row],[PAGO DIA]],"MMM"))</f>
        <v>JAN</v>
      </c>
    </row>
    <row r="1453" spans="1:20" x14ac:dyDescent="0.2">
      <c r="A1453" s="3">
        <v>45083</v>
      </c>
      <c r="B1453" s="1" t="s">
        <v>2401</v>
      </c>
      <c r="C1453" s="1" t="s">
        <v>2972</v>
      </c>
      <c r="D1453" s="1" t="s">
        <v>1531</v>
      </c>
      <c r="E1453" s="1" t="s">
        <v>85</v>
      </c>
      <c r="F1453" s="3">
        <v>45124</v>
      </c>
      <c r="G1453" s="1" t="s">
        <v>3140</v>
      </c>
      <c r="H1453" s="1">
        <v>1572</v>
      </c>
      <c r="I1453" s="4">
        <v>2336</v>
      </c>
      <c r="J1453" s="1">
        <v>13</v>
      </c>
      <c r="K1453" s="3"/>
      <c r="L1453" s="1" t="s">
        <v>3350</v>
      </c>
      <c r="M1453" s="1" t="str">
        <f>TEXT(BRF_Boleto_Notas[[#This Row],[DATA ]],"AAAA")</f>
        <v>2023</v>
      </c>
      <c r="N1453" s="1" t="str">
        <f>UPPER(TEXT(BRF_Boleto_Notas[[#This Row],[DATA ]],"MMM"))</f>
        <v>JUN</v>
      </c>
      <c r="O1453" s="1" t="str">
        <f>TEXT(BRF_Boleto_Notas[[#This Row],[DATA VENCIMENTO]],"AAAA")</f>
        <v>2023</v>
      </c>
      <c r="P1453" s="1" t="str">
        <f>UPPER(TEXT(BRF_Boleto_Notas[[#This Row],[DATA VENCIMENTO]],"MMM"))</f>
        <v>JUL</v>
      </c>
      <c r="Q1453" s="1" t="str">
        <f>IFERROR(INDEX(BRF_TIPO_SERV[DESCRIÇAO],MATCH(BRF_Boleto_Notas[[#This Row],[CAT]],BRF_TIPO_SERV[TIPOS DE SERV.],0)),"")</f>
        <v>ARMAZENAMENTO</v>
      </c>
      <c r="R1453" s="1">
        <f>IFERROR(INDEX(BRF_MÊS_NOTA[NUN_MÊS],MATCH(BRF_Boleto_Notas[[#This Row],[MÊS_VENC]],BRF_MÊS_NOTA[MÊS],0)),"")</f>
        <v>7</v>
      </c>
      <c r="S1453" s="1" t="str">
        <f>IF(BRF_Boleto_Notas[[#This Row],[PAGO DIA]]="","",TEXT(BRF_Boleto_Notas[[#This Row],[PAGO DIA]],"AAAA"))</f>
        <v/>
      </c>
      <c r="T1453" s="1" t="str">
        <f>UPPER(TEXT(BRF_Boleto_Notas[[#This Row],[PAGO DIA]],"MMM"))</f>
        <v>JAN</v>
      </c>
    </row>
    <row r="1454" spans="1:20" x14ac:dyDescent="0.2">
      <c r="A1454" s="3">
        <v>45083</v>
      </c>
      <c r="B1454" s="1" t="s">
        <v>1534</v>
      </c>
      <c r="C1454" s="1" t="s">
        <v>2943</v>
      </c>
      <c r="D1454" s="1" t="s">
        <v>1531</v>
      </c>
      <c r="E1454" s="1" t="s">
        <v>85</v>
      </c>
      <c r="F1454" s="3">
        <v>45124</v>
      </c>
      <c r="G1454" s="1" t="s">
        <v>3141</v>
      </c>
      <c r="H1454" s="1">
        <v>1573</v>
      </c>
      <c r="I1454" s="4">
        <v>800</v>
      </c>
      <c r="J1454" s="1">
        <v>13</v>
      </c>
      <c r="K1454" s="3"/>
      <c r="L1454" s="1" t="s">
        <v>3350</v>
      </c>
      <c r="M1454" s="1" t="str">
        <f>TEXT(BRF_Boleto_Notas[[#This Row],[DATA ]],"AAAA")</f>
        <v>2023</v>
      </c>
      <c r="N1454" s="1" t="str">
        <f>UPPER(TEXT(BRF_Boleto_Notas[[#This Row],[DATA ]],"MMM"))</f>
        <v>JUN</v>
      </c>
      <c r="O1454" s="1" t="str">
        <f>TEXT(BRF_Boleto_Notas[[#This Row],[DATA VENCIMENTO]],"AAAA")</f>
        <v>2023</v>
      </c>
      <c r="P1454" s="1" t="str">
        <f>UPPER(TEXT(BRF_Boleto_Notas[[#This Row],[DATA VENCIMENTO]],"MMM"))</f>
        <v>JUL</v>
      </c>
      <c r="Q1454" s="1" t="str">
        <f>IFERROR(INDEX(BRF_TIPO_SERV[DESCRIÇAO],MATCH(BRF_Boleto_Notas[[#This Row],[CAT]],BRF_TIPO_SERV[TIPOS DE SERV.],0)),"")</f>
        <v>FRETE EXTRAS</v>
      </c>
      <c r="R1454" s="1">
        <f>IFERROR(INDEX(BRF_MÊS_NOTA[NUN_MÊS],MATCH(BRF_Boleto_Notas[[#This Row],[MÊS_VENC]],BRF_MÊS_NOTA[MÊS],0)),"")</f>
        <v>7</v>
      </c>
      <c r="S1454" s="1" t="str">
        <f>IF(BRF_Boleto_Notas[[#This Row],[PAGO DIA]]="","",TEXT(BRF_Boleto_Notas[[#This Row],[PAGO DIA]],"AAAA"))</f>
        <v/>
      </c>
      <c r="T1454" s="1" t="str">
        <f>UPPER(TEXT(BRF_Boleto_Notas[[#This Row],[PAGO DIA]],"MMM"))</f>
        <v>JAN</v>
      </c>
    </row>
    <row r="1455" spans="1:20" x14ac:dyDescent="0.2">
      <c r="A1455" s="3">
        <v>45083</v>
      </c>
      <c r="B1455" s="1" t="s">
        <v>2725</v>
      </c>
      <c r="C1455" s="1" t="s">
        <v>3142</v>
      </c>
      <c r="D1455" s="1" t="s">
        <v>2727</v>
      </c>
      <c r="E1455" s="1" t="s">
        <v>460</v>
      </c>
      <c r="F1455" s="3">
        <v>45086</v>
      </c>
      <c r="G1455" s="1" t="s">
        <v>1585</v>
      </c>
      <c r="H1455" s="1">
        <v>1574</v>
      </c>
      <c r="I1455" s="4">
        <v>2150</v>
      </c>
      <c r="J1455" s="1" t="s">
        <v>224</v>
      </c>
      <c r="K1455" s="3">
        <v>45086</v>
      </c>
      <c r="L1455" s="1" t="s">
        <v>1338</v>
      </c>
      <c r="M1455" s="1" t="str">
        <f>TEXT(BRF_Boleto_Notas[[#This Row],[DATA ]],"AAAA")</f>
        <v>2023</v>
      </c>
      <c r="N1455" s="1" t="str">
        <f>UPPER(TEXT(BRF_Boleto_Notas[[#This Row],[DATA ]],"MMM"))</f>
        <v>JUN</v>
      </c>
      <c r="O1455" s="1" t="str">
        <f>TEXT(BRF_Boleto_Notas[[#This Row],[DATA VENCIMENTO]],"AAAA")</f>
        <v>2023</v>
      </c>
      <c r="P1455" s="1" t="str">
        <f>UPPER(TEXT(BRF_Boleto_Notas[[#This Row],[DATA VENCIMENTO]],"MMM"))</f>
        <v>JUN</v>
      </c>
      <c r="Q1455" s="1" t="str">
        <f>IFERROR(INDEX(BRF_TIPO_SERV[DESCRIÇAO],MATCH(BRF_Boleto_Notas[[#This Row],[CAT]],BRF_TIPO_SERV[TIPOS DE SERV.],0)),"")</f>
        <v>VIAGEM</v>
      </c>
      <c r="R1455" s="1">
        <f>IFERROR(INDEX(BRF_MÊS_NOTA[NUN_MÊS],MATCH(BRF_Boleto_Notas[[#This Row],[MÊS_VENC]],BRF_MÊS_NOTA[MÊS],0)),"")</f>
        <v>6</v>
      </c>
      <c r="S1455" s="1" t="str">
        <f>IF(BRF_Boleto_Notas[[#This Row],[PAGO DIA]]="","",TEXT(BRF_Boleto_Notas[[#This Row],[PAGO DIA]],"AAAA"))</f>
        <v>2023</v>
      </c>
      <c r="T1455" s="1" t="str">
        <f>UPPER(TEXT(BRF_Boleto_Notas[[#This Row],[PAGO DIA]],"MMM"))</f>
        <v>JUN</v>
      </c>
    </row>
    <row r="1456" spans="1:20" x14ac:dyDescent="0.2">
      <c r="A1456" s="3">
        <v>45083</v>
      </c>
      <c r="B1456" s="1" t="s">
        <v>2401</v>
      </c>
      <c r="C1456" s="1" t="s">
        <v>3143</v>
      </c>
      <c r="D1456" s="1" t="s">
        <v>1531</v>
      </c>
      <c r="E1456" s="1" t="s">
        <v>85</v>
      </c>
      <c r="F1456" s="3">
        <v>45124</v>
      </c>
      <c r="G1456" s="1" t="s">
        <v>3144</v>
      </c>
      <c r="H1456" s="1">
        <v>1575</v>
      </c>
      <c r="I1456" s="4">
        <v>2592</v>
      </c>
      <c r="J1456" s="1">
        <v>13</v>
      </c>
      <c r="K1456" s="3"/>
      <c r="L1456" s="1" t="s">
        <v>3350</v>
      </c>
      <c r="M1456" s="1" t="str">
        <f>TEXT(BRF_Boleto_Notas[[#This Row],[DATA ]],"AAAA")</f>
        <v>2023</v>
      </c>
      <c r="N1456" s="1" t="str">
        <f>UPPER(TEXT(BRF_Boleto_Notas[[#This Row],[DATA ]],"MMM"))</f>
        <v>JUN</v>
      </c>
      <c r="O1456" s="1" t="str">
        <f>TEXT(BRF_Boleto_Notas[[#This Row],[DATA VENCIMENTO]],"AAAA")</f>
        <v>2023</v>
      </c>
      <c r="P1456" s="1" t="str">
        <f>UPPER(TEXT(BRF_Boleto_Notas[[#This Row],[DATA VENCIMENTO]],"MMM"))</f>
        <v>JUL</v>
      </c>
      <c r="Q1456" s="1" t="str">
        <f>IFERROR(INDEX(BRF_TIPO_SERV[DESCRIÇAO],MATCH(BRF_Boleto_Notas[[#This Row],[CAT]],BRF_TIPO_SERV[TIPOS DE SERV.],0)),"")</f>
        <v>ARMAZENAMENTO</v>
      </c>
      <c r="R1456" s="1">
        <f>IFERROR(INDEX(BRF_MÊS_NOTA[NUN_MÊS],MATCH(BRF_Boleto_Notas[[#This Row],[MÊS_VENC]],BRF_MÊS_NOTA[MÊS],0)),"")</f>
        <v>7</v>
      </c>
      <c r="S1456" s="1" t="str">
        <f>IF(BRF_Boleto_Notas[[#This Row],[PAGO DIA]]="","",TEXT(BRF_Boleto_Notas[[#This Row],[PAGO DIA]],"AAAA"))</f>
        <v/>
      </c>
      <c r="T1456" s="1" t="str">
        <f>UPPER(TEXT(BRF_Boleto_Notas[[#This Row],[PAGO DIA]],"MMM"))</f>
        <v>JAN</v>
      </c>
    </row>
    <row r="1457" spans="1:20" x14ac:dyDescent="0.2">
      <c r="A1457" s="3">
        <v>45083</v>
      </c>
      <c r="B1457" s="1" t="s">
        <v>2401</v>
      </c>
      <c r="C1457" s="1" t="s">
        <v>3145</v>
      </c>
      <c r="D1457" s="1" t="s">
        <v>1531</v>
      </c>
      <c r="E1457" s="1" t="s">
        <v>85</v>
      </c>
      <c r="F1457" s="3">
        <v>45124</v>
      </c>
      <c r="G1457" s="1" t="s">
        <v>3146</v>
      </c>
      <c r="H1457" s="1">
        <v>1576</v>
      </c>
      <c r="I1457" s="4">
        <v>1680</v>
      </c>
      <c r="J1457" s="1">
        <v>13</v>
      </c>
      <c r="K1457" s="3"/>
      <c r="L1457" s="1" t="s">
        <v>3350</v>
      </c>
      <c r="M1457" s="1" t="str">
        <f>TEXT(BRF_Boleto_Notas[[#This Row],[DATA ]],"AAAA")</f>
        <v>2023</v>
      </c>
      <c r="N1457" s="1" t="str">
        <f>UPPER(TEXT(BRF_Boleto_Notas[[#This Row],[DATA ]],"MMM"))</f>
        <v>JUN</v>
      </c>
      <c r="O1457" s="1" t="str">
        <f>TEXT(BRF_Boleto_Notas[[#This Row],[DATA VENCIMENTO]],"AAAA")</f>
        <v>2023</v>
      </c>
      <c r="P1457" s="1" t="str">
        <f>UPPER(TEXT(BRF_Boleto_Notas[[#This Row],[DATA VENCIMENTO]],"MMM"))</f>
        <v>JUL</v>
      </c>
      <c r="Q1457" s="1" t="str">
        <f>IFERROR(INDEX(BRF_TIPO_SERV[DESCRIÇAO],MATCH(BRF_Boleto_Notas[[#This Row],[CAT]],BRF_TIPO_SERV[TIPOS DE SERV.],0)),"")</f>
        <v>ARMAZENAMENTO</v>
      </c>
      <c r="R1457" s="1">
        <f>IFERROR(INDEX(BRF_MÊS_NOTA[NUN_MÊS],MATCH(BRF_Boleto_Notas[[#This Row],[MÊS_VENC]],BRF_MÊS_NOTA[MÊS],0)),"")</f>
        <v>7</v>
      </c>
      <c r="S1457" s="1" t="str">
        <f>IF(BRF_Boleto_Notas[[#This Row],[PAGO DIA]]="","",TEXT(BRF_Boleto_Notas[[#This Row],[PAGO DIA]],"AAAA"))</f>
        <v/>
      </c>
      <c r="T1457" s="1" t="str">
        <f>UPPER(TEXT(BRF_Boleto_Notas[[#This Row],[PAGO DIA]],"MMM"))</f>
        <v>JAN</v>
      </c>
    </row>
    <row r="1458" spans="1:20" x14ac:dyDescent="0.2">
      <c r="A1458" s="3">
        <v>45084</v>
      </c>
      <c r="B1458" s="1" t="s">
        <v>2401</v>
      </c>
      <c r="C1458" s="1" t="s">
        <v>3145</v>
      </c>
      <c r="D1458" s="1" t="s">
        <v>1531</v>
      </c>
      <c r="E1458" s="1" t="s">
        <v>85</v>
      </c>
      <c r="F1458" s="3">
        <v>45124</v>
      </c>
      <c r="G1458" s="1" t="s">
        <v>3147</v>
      </c>
      <c r="H1458" s="1">
        <v>1577</v>
      </c>
      <c r="I1458" s="4">
        <v>2240</v>
      </c>
      <c r="J1458" s="1">
        <v>13</v>
      </c>
      <c r="K1458" s="3"/>
      <c r="L1458" s="1" t="s">
        <v>3350</v>
      </c>
      <c r="M1458" s="1" t="str">
        <f>TEXT(BRF_Boleto_Notas[[#This Row],[DATA ]],"AAAA")</f>
        <v>2023</v>
      </c>
      <c r="N1458" s="1" t="str">
        <f>UPPER(TEXT(BRF_Boleto_Notas[[#This Row],[DATA ]],"MMM"))</f>
        <v>JUN</v>
      </c>
      <c r="O1458" s="1" t="str">
        <f>TEXT(BRF_Boleto_Notas[[#This Row],[DATA VENCIMENTO]],"AAAA")</f>
        <v>2023</v>
      </c>
      <c r="P1458" s="1" t="str">
        <f>UPPER(TEXT(BRF_Boleto_Notas[[#This Row],[DATA VENCIMENTO]],"MMM"))</f>
        <v>JUL</v>
      </c>
      <c r="Q1458" s="1" t="str">
        <f>IFERROR(INDEX(BRF_TIPO_SERV[DESCRIÇAO],MATCH(BRF_Boleto_Notas[[#This Row],[CAT]],BRF_TIPO_SERV[TIPOS DE SERV.],0)),"")</f>
        <v>ARMAZENAMENTO</v>
      </c>
      <c r="R1458" s="1">
        <f>IFERROR(INDEX(BRF_MÊS_NOTA[NUN_MÊS],MATCH(BRF_Boleto_Notas[[#This Row],[MÊS_VENC]],BRF_MÊS_NOTA[MÊS],0)),"")</f>
        <v>7</v>
      </c>
      <c r="S1458" s="1" t="str">
        <f>IF(BRF_Boleto_Notas[[#This Row],[PAGO DIA]]="","",TEXT(BRF_Boleto_Notas[[#This Row],[PAGO DIA]],"AAAA"))</f>
        <v/>
      </c>
      <c r="T1458" s="1" t="str">
        <f>UPPER(TEXT(BRF_Boleto_Notas[[#This Row],[PAGO DIA]],"MMM"))</f>
        <v>JAN</v>
      </c>
    </row>
    <row r="1459" spans="1:20" x14ac:dyDescent="0.2">
      <c r="A1459" s="3">
        <v>45084</v>
      </c>
      <c r="B1459" s="1" t="s">
        <v>2686</v>
      </c>
      <c r="C1459" s="1" t="s">
        <v>3148</v>
      </c>
      <c r="D1459" s="1" t="s">
        <v>1531</v>
      </c>
      <c r="E1459" s="1" t="s">
        <v>681</v>
      </c>
      <c r="F1459" s="3">
        <v>45093</v>
      </c>
      <c r="G1459" s="1" t="s">
        <v>3149</v>
      </c>
      <c r="H1459" s="1">
        <v>1578</v>
      </c>
      <c r="I1459" s="4">
        <v>1280</v>
      </c>
      <c r="J1459" s="1" t="s">
        <v>224</v>
      </c>
      <c r="K1459" s="3">
        <v>45093</v>
      </c>
      <c r="L1459" s="1" t="s">
        <v>1338</v>
      </c>
      <c r="M1459" s="1" t="str">
        <f>TEXT(BRF_Boleto_Notas[[#This Row],[DATA ]],"AAAA")</f>
        <v>2023</v>
      </c>
      <c r="N1459" s="1" t="str">
        <f>UPPER(TEXT(BRF_Boleto_Notas[[#This Row],[DATA ]],"MMM"))</f>
        <v>JUN</v>
      </c>
      <c r="O1459" s="1" t="str">
        <f>TEXT(BRF_Boleto_Notas[[#This Row],[DATA VENCIMENTO]],"AAAA")</f>
        <v>2023</v>
      </c>
      <c r="P1459" s="1" t="str">
        <f>UPPER(TEXT(BRF_Boleto_Notas[[#This Row],[DATA VENCIMENTO]],"MMM"))</f>
        <v>JUN</v>
      </c>
      <c r="Q1459" s="1" t="str">
        <f>IFERROR(INDEX(BRF_TIPO_SERV[DESCRIÇAO],MATCH(BRF_Boleto_Notas[[#This Row],[CAT]],BRF_TIPO_SERV[TIPOS DE SERV.],0)),"")</f>
        <v>VIAGEM</v>
      </c>
      <c r="R1459" s="1">
        <f>IFERROR(INDEX(BRF_MÊS_NOTA[NUN_MÊS],MATCH(BRF_Boleto_Notas[[#This Row],[MÊS_VENC]],BRF_MÊS_NOTA[MÊS],0)),"")</f>
        <v>6</v>
      </c>
      <c r="S1459" s="1" t="str">
        <f>IF(BRF_Boleto_Notas[[#This Row],[PAGO DIA]]="","",TEXT(BRF_Boleto_Notas[[#This Row],[PAGO DIA]],"AAAA"))</f>
        <v>2023</v>
      </c>
      <c r="T1459" s="1" t="str">
        <f>UPPER(TEXT(BRF_Boleto_Notas[[#This Row],[PAGO DIA]],"MMM"))</f>
        <v>JUN</v>
      </c>
    </row>
    <row r="1460" spans="1:20" x14ac:dyDescent="0.2">
      <c r="A1460" s="3">
        <v>45084</v>
      </c>
      <c r="B1460" s="1" t="s">
        <v>1534</v>
      </c>
      <c r="C1460" s="1" t="s">
        <v>2613</v>
      </c>
      <c r="D1460" s="1" t="s">
        <v>1531</v>
      </c>
      <c r="E1460" s="1" t="s">
        <v>85</v>
      </c>
      <c r="F1460" s="3">
        <v>45124</v>
      </c>
      <c r="G1460" s="1" t="s">
        <v>3150</v>
      </c>
      <c r="H1460" s="1">
        <v>1579</v>
      </c>
      <c r="I1460" s="4">
        <v>1500</v>
      </c>
      <c r="J1460" s="1">
        <v>13</v>
      </c>
      <c r="K1460" s="3"/>
      <c r="L1460" s="1" t="s">
        <v>3350</v>
      </c>
      <c r="M1460" s="1" t="str">
        <f>TEXT(BRF_Boleto_Notas[[#This Row],[DATA ]],"AAAA")</f>
        <v>2023</v>
      </c>
      <c r="N1460" s="1" t="str">
        <f>UPPER(TEXT(BRF_Boleto_Notas[[#This Row],[DATA ]],"MMM"))</f>
        <v>JUN</v>
      </c>
      <c r="O1460" s="1" t="str">
        <f>TEXT(BRF_Boleto_Notas[[#This Row],[DATA VENCIMENTO]],"AAAA")</f>
        <v>2023</v>
      </c>
      <c r="P1460" s="1" t="str">
        <f>UPPER(TEXT(BRF_Boleto_Notas[[#This Row],[DATA VENCIMENTO]],"MMM"))</f>
        <v>JUL</v>
      </c>
      <c r="Q1460" s="1" t="str">
        <f>IFERROR(INDEX(BRF_TIPO_SERV[DESCRIÇAO],MATCH(BRF_Boleto_Notas[[#This Row],[CAT]],BRF_TIPO_SERV[TIPOS DE SERV.],0)),"")</f>
        <v>FRETE EXTRAS</v>
      </c>
      <c r="R1460" s="1">
        <f>IFERROR(INDEX(BRF_MÊS_NOTA[NUN_MÊS],MATCH(BRF_Boleto_Notas[[#This Row],[MÊS_VENC]],BRF_MÊS_NOTA[MÊS],0)),"")</f>
        <v>7</v>
      </c>
      <c r="S1460" s="1" t="str">
        <f>IF(BRF_Boleto_Notas[[#This Row],[PAGO DIA]]="","",TEXT(BRF_Boleto_Notas[[#This Row],[PAGO DIA]],"AAAA"))</f>
        <v/>
      </c>
      <c r="T1460" s="1" t="str">
        <f>UPPER(TEXT(BRF_Boleto_Notas[[#This Row],[PAGO DIA]],"MMM"))</f>
        <v>JAN</v>
      </c>
    </row>
    <row r="1461" spans="1:20" x14ac:dyDescent="0.2">
      <c r="A1461" s="3">
        <v>45084</v>
      </c>
      <c r="B1461" s="1" t="s">
        <v>1534</v>
      </c>
      <c r="C1461" s="1" t="s">
        <v>3151</v>
      </c>
      <c r="D1461" s="1" t="s">
        <v>1531</v>
      </c>
      <c r="E1461" s="1" t="s">
        <v>85</v>
      </c>
      <c r="F1461" s="3">
        <v>45124</v>
      </c>
      <c r="G1461" s="1" t="s">
        <v>3152</v>
      </c>
      <c r="H1461" s="1">
        <v>1580</v>
      </c>
      <c r="I1461" s="4">
        <v>500</v>
      </c>
      <c r="J1461" s="1">
        <v>13</v>
      </c>
      <c r="K1461" s="3"/>
      <c r="L1461" s="1" t="s">
        <v>3350</v>
      </c>
      <c r="M1461" s="1" t="str">
        <f>TEXT(BRF_Boleto_Notas[[#This Row],[DATA ]],"AAAA")</f>
        <v>2023</v>
      </c>
      <c r="N1461" s="1" t="str">
        <f>UPPER(TEXT(BRF_Boleto_Notas[[#This Row],[DATA ]],"MMM"))</f>
        <v>JUN</v>
      </c>
      <c r="O1461" s="1" t="str">
        <f>TEXT(BRF_Boleto_Notas[[#This Row],[DATA VENCIMENTO]],"AAAA")</f>
        <v>2023</v>
      </c>
      <c r="P1461" s="1" t="str">
        <f>UPPER(TEXT(BRF_Boleto_Notas[[#This Row],[DATA VENCIMENTO]],"MMM"))</f>
        <v>JUL</v>
      </c>
      <c r="Q1461" s="1" t="str">
        <f>IFERROR(INDEX(BRF_TIPO_SERV[DESCRIÇAO],MATCH(BRF_Boleto_Notas[[#This Row],[CAT]],BRF_TIPO_SERV[TIPOS DE SERV.],0)),"")</f>
        <v>FRETE EXTRAS</v>
      </c>
      <c r="R1461" s="1">
        <f>IFERROR(INDEX(BRF_MÊS_NOTA[NUN_MÊS],MATCH(BRF_Boleto_Notas[[#This Row],[MÊS_VENC]],BRF_MÊS_NOTA[MÊS],0)),"")</f>
        <v>7</v>
      </c>
      <c r="S1461" s="1" t="str">
        <f>IF(BRF_Boleto_Notas[[#This Row],[PAGO DIA]]="","",TEXT(BRF_Boleto_Notas[[#This Row],[PAGO DIA]],"AAAA"))</f>
        <v/>
      </c>
      <c r="T1461" s="1" t="str">
        <f>UPPER(TEXT(BRF_Boleto_Notas[[#This Row],[PAGO DIA]],"MMM"))</f>
        <v>JAN</v>
      </c>
    </row>
    <row r="1462" spans="1:20" x14ac:dyDescent="0.2">
      <c r="A1462" s="3">
        <v>45084</v>
      </c>
      <c r="B1462" s="1" t="s">
        <v>2401</v>
      </c>
      <c r="C1462" s="1" t="s">
        <v>2837</v>
      </c>
      <c r="D1462" s="1" t="s">
        <v>1531</v>
      </c>
      <c r="E1462" s="1" t="s">
        <v>85</v>
      </c>
      <c r="F1462" s="3">
        <v>45124</v>
      </c>
      <c r="G1462" s="1" t="s">
        <v>3153</v>
      </c>
      <c r="H1462" s="1">
        <v>1581</v>
      </c>
      <c r="I1462" s="4">
        <v>480</v>
      </c>
      <c r="J1462" s="1">
        <v>13</v>
      </c>
      <c r="K1462" s="3"/>
      <c r="L1462" s="1" t="s">
        <v>3350</v>
      </c>
      <c r="M1462" s="1" t="str">
        <f>TEXT(BRF_Boleto_Notas[[#This Row],[DATA ]],"AAAA")</f>
        <v>2023</v>
      </c>
      <c r="N1462" s="1" t="str">
        <f>UPPER(TEXT(BRF_Boleto_Notas[[#This Row],[DATA ]],"MMM"))</f>
        <v>JUN</v>
      </c>
      <c r="O1462" s="1" t="str">
        <f>TEXT(BRF_Boleto_Notas[[#This Row],[DATA VENCIMENTO]],"AAAA")</f>
        <v>2023</v>
      </c>
      <c r="P1462" s="1" t="str">
        <f>UPPER(TEXT(BRF_Boleto_Notas[[#This Row],[DATA VENCIMENTO]],"MMM"))</f>
        <v>JUL</v>
      </c>
      <c r="Q1462" s="1" t="str">
        <f>IFERROR(INDEX(BRF_TIPO_SERV[DESCRIÇAO],MATCH(BRF_Boleto_Notas[[#This Row],[CAT]],BRF_TIPO_SERV[TIPOS DE SERV.],0)),"")</f>
        <v>ARMAZENAMENTO</v>
      </c>
      <c r="R1462" s="1">
        <f>IFERROR(INDEX(BRF_MÊS_NOTA[NUN_MÊS],MATCH(BRF_Boleto_Notas[[#This Row],[MÊS_VENC]],BRF_MÊS_NOTA[MÊS],0)),"")</f>
        <v>7</v>
      </c>
      <c r="S1462" s="1" t="str">
        <f>IF(BRF_Boleto_Notas[[#This Row],[PAGO DIA]]="","",TEXT(BRF_Boleto_Notas[[#This Row],[PAGO DIA]],"AAAA"))</f>
        <v/>
      </c>
      <c r="T1462" s="1" t="str">
        <f>UPPER(TEXT(BRF_Boleto_Notas[[#This Row],[PAGO DIA]],"MMM"))</f>
        <v>JAN</v>
      </c>
    </row>
    <row r="1463" spans="1:20" x14ac:dyDescent="0.2">
      <c r="A1463" s="3">
        <v>45085</v>
      </c>
      <c r="B1463" s="1" t="s">
        <v>1534</v>
      </c>
      <c r="C1463" s="1" t="s">
        <v>3154</v>
      </c>
      <c r="D1463" s="1" t="s">
        <v>1531</v>
      </c>
      <c r="E1463" s="1" t="s">
        <v>85</v>
      </c>
      <c r="F1463" s="3">
        <v>45126</v>
      </c>
      <c r="G1463" s="1" t="s">
        <v>3155</v>
      </c>
      <c r="H1463" s="1">
        <v>1582</v>
      </c>
      <c r="I1463" s="4">
        <v>300</v>
      </c>
      <c r="J1463" s="1">
        <v>11</v>
      </c>
      <c r="K1463" s="3"/>
      <c r="L1463" s="1" t="s">
        <v>3350</v>
      </c>
      <c r="M1463" s="1" t="str">
        <f>TEXT(BRF_Boleto_Notas[[#This Row],[DATA ]],"AAAA")</f>
        <v>2023</v>
      </c>
      <c r="N1463" s="1" t="str">
        <f>UPPER(TEXT(BRF_Boleto_Notas[[#This Row],[DATA ]],"MMM"))</f>
        <v>JUN</v>
      </c>
      <c r="O1463" s="1" t="str">
        <f>TEXT(BRF_Boleto_Notas[[#This Row],[DATA VENCIMENTO]],"AAAA")</f>
        <v>2023</v>
      </c>
      <c r="P1463" s="1" t="str">
        <f>UPPER(TEXT(BRF_Boleto_Notas[[#This Row],[DATA VENCIMENTO]],"MMM"))</f>
        <v>JUL</v>
      </c>
      <c r="Q1463" s="1" t="str">
        <f>IFERROR(INDEX(BRF_TIPO_SERV[DESCRIÇAO],MATCH(BRF_Boleto_Notas[[#This Row],[CAT]],BRF_TIPO_SERV[TIPOS DE SERV.],0)),"")</f>
        <v>FRETE EXTRAS</v>
      </c>
      <c r="R1463" s="1">
        <f>IFERROR(INDEX(BRF_MÊS_NOTA[NUN_MÊS],MATCH(BRF_Boleto_Notas[[#This Row],[MÊS_VENC]],BRF_MÊS_NOTA[MÊS],0)),"")</f>
        <v>7</v>
      </c>
      <c r="S1463" s="1" t="str">
        <f>IF(BRF_Boleto_Notas[[#This Row],[PAGO DIA]]="","",TEXT(BRF_Boleto_Notas[[#This Row],[PAGO DIA]],"AAAA"))</f>
        <v/>
      </c>
      <c r="T1463" s="1" t="str">
        <f>UPPER(TEXT(BRF_Boleto_Notas[[#This Row],[PAGO DIA]],"MMM"))</f>
        <v>JAN</v>
      </c>
    </row>
    <row r="1464" spans="1:20" x14ac:dyDescent="0.2">
      <c r="A1464" s="3">
        <v>45085</v>
      </c>
      <c r="B1464" s="1" t="s">
        <v>1534</v>
      </c>
      <c r="C1464" s="1" t="s">
        <v>2653</v>
      </c>
      <c r="D1464" s="1" t="s">
        <v>1531</v>
      </c>
      <c r="E1464" s="1" t="s">
        <v>85</v>
      </c>
      <c r="F1464" s="3">
        <v>45126</v>
      </c>
      <c r="G1464" s="1" t="s">
        <v>3156</v>
      </c>
      <c r="H1464" s="1">
        <v>1583</v>
      </c>
      <c r="I1464" s="4">
        <v>500</v>
      </c>
      <c r="J1464" s="1">
        <v>11</v>
      </c>
      <c r="K1464" s="3"/>
      <c r="L1464" s="1" t="s">
        <v>3350</v>
      </c>
      <c r="M1464" s="1" t="str">
        <f>TEXT(BRF_Boleto_Notas[[#This Row],[DATA ]],"AAAA")</f>
        <v>2023</v>
      </c>
      <c r="N1464" s="1" t="str">
        <f>UPPER(TEXT(BRF_Boleto_Notas[[#This Row],[DATA ]],"MMM"))</f>
        <v>JUN</v>
      </c>
      <c r="O1464" s="1" t="str">
        <f>TEXT(BRF_Boleto_Notas[[#This Row],[DATA VENCIMENTO]],"AAAA")</f>
        <v>2023</v>
      </c>
      <c r="P1464" s="1" t="str">
        <f>UPPER(TEXT(BRF_Boleto_Notas[[#This Row],[DATA VENCIMENTO]],"MMM"))</f>
        <v>JUL</v>
      </c>
      <c r="Q1464" s="1" t="str">
        <f>IFERROR(INDEX(BRF_TIPO_SERV[DESCRIÇAO],MATCH(BRF_Boleto_Notas[[#This Row],[CAT]],BRF_TIPO_SERV[TIPOS DE SERV.],0)),"")</f>
        <v>FRETE EXTRAS</v>
      </c>
      <c r="R1464" s="1">
        <f>IFERROR(INDEX(BRF_MÊS_NOTA[NUN_MÊS],MATCH(BRF_Boleto_Notas[[#This Row],[MÊS_VENC]],BRF_MÊS_NOTA[MÊS],0)),"")</f>
        <v>7</v>
      </c>
      <c r="S1464" s="1" t="str">
        <f>IF(BRF_Boleto_Notas[[#This Row],[PAGO DIA]]="","",TEXT(BRF_Boleto_Notas[[#This Row],[PAGO DIA]],"AAAA"))</f>
        <v/>
      </c>
      <c r="T1464" s="1" t="str">
        <f>UPPER(TEXT(BRF_Boleto_Notas[[#This Row],[PAGO DIA]],"MMM"))</f>
        <v>JAN</v>
      </c>
    </row>
    <row r="1465" spans="1:20" x14ac:dyDescent="0.2">
      <c r="A1465" s="3">
        <v>45085</v>
      </c>
      <c r="B1465" s="1" t="s">
        <v>1529</v>
      </c>
      <c r="C1465" s="1" t="s">
        <v>3157</v>
      </c>
      <c r="D1465" s="1" t="s">
        <v>1531</v>
      </c>
      <c r="E1465" s="1" t="s">
        <v>149</v>
      </c>
      <c r="F1465" s="3">
        <v>45126</v>
      </c>
      <c r="G1465" s="1" t="s">
        <v>3158</v>
      </c>
      <c r="H1465" s="1">
        <v>1584</v>
      </c>
      <c r="I1465" s="4">
        <v>5800</v>
      </c>
      <c r="J1465" s="1">
        <v>11</v>
      </c>
      <c r="K1465" s="3"/>
      <c r="L1465" s="1" t="s">
        <v>3350</v>
      </c>
      <c r="M1465" s="1" t="str">
        <f>TEXT(BRF_Boleto_Notas[[#This Row],[DATA ]],"AAAA")</f>
        <v>2023</v>
      </c>
      <c r="N1465" s="1" t="str">
        <f>UPPER(TEXT(BRF_Boleto_Notas[[#This Row],[DATA ]],"MMM"))</f>
        <v>JUN</v>
      </c>
      <c r="O1465" s="1" t="str">
        <f>TEXT(BRF_Boleto_Notas[[#This Row],[DATA VENCIMENTO]],"AAAA")</f>
        <v>2023</v>
      </c>
      <c r="P1465" s="1" t="str">
        <f>UPPER(TEXT(BRF_Boleto_Notas[[#This Row],[DATA VENCIMENTO]],"MMM"))</f>
        <v>JUL</v>
      </c>
      <c r="Q1465" s="1" t="str">
        <f>IFERROR(INDEX(BRF_TIPO_SERV[DESCRIÇAO],MATCH(BRF_Boleto_Notas[[#This Row],[CAT]],BRF_TIPO_SERV[TIPOS DE SERV.],0)),"")</f>
        <v>VIAGEM</v>
      </c>
      <c r="R1465" s="1">
        <f>IFERROR(INDEX(BRF_MÊS_NOTA[NUN_MÊS],MATCH(BRF_Boleto_Notas[[#This Row],[MÊS_VENC]],BRF_MÊS_NOTA[MÊS],0)),"")</f>
        <v>7</v>
      </c>
      <c r="S1465" s="1" t="str">
        <f>IF(BRF_Boleto_Notas[[#This Row],[PAGO DIA]]="","",TEXT(BRF_Boleto_Notas[[#This Row],[PAGO DIA]],"AAAA"))</f>
        <v/>
      </c>
      <c r="T1465" s="1" t="str">
        <f>UPPER(TEXT(BRF_Boleto_Notas[[#This Row],[PAGO DIA]],"MMM"))</f>
        <v>JAN</v>
      </c>
    </row>
    <row r="1466" spans="1:20" x14ac:dyDescent="0.2">
      <c r="A1466" s="3">
        <v>45085</v>
      </c>
      <c r="B1466" s="1" t="s">
        <v>1534</v>
      </c>
      <c r="C1466" s="1" t="s">
        <v>3159</v>
      </c>
      <c r="D1466" s="1" t="s">
        <v>1531</v>
      </c>
      <c r="E1466" s="1" t="s">
        <v>85</v>
      </c>
      <c r="F1466" s="3">
        <v>45126</v>
      </c>
      <c r="G1466" s="1" t="s">
        <v>3160</v>
      </c>
      <c r="H1466" s="1">
        <v>1585</v>
      </c>
      <c r="I1466" s="4">
        <v>500</v>
      </c>
      <c r="J1466" s="1">
        <v>11</v>
      </c>
      <c r="K1466" s="3"/>
      <c r="L1466" s="1" t="s">
        <v>3350</v>
      </c>
      <c r="M1466" s="1" t="str">
        <f>TEXT(BRF_Boleto_Notas[[#This Row],[DATA ]],"AAAA")</f>
        <v>2023</v>
      </c>
      <c r="N1466" s="1" t="str">
        <f>UPPER(TEXT(BRF_Boleto_Notas[[#This Row],[DATA ]],"MMM"))</f>
        <v>JUN</v>
      </c>
      <c r="O1466" s="1" t="str">
        <f>TEXT(BRF_Boleto_Notas[[#This Row],[DATA VENCIMENTO]],"AAAA")</f>
        <v>2023</v>
      </c>
      <c r="P1466" s="1" t="str">
        <f>UPPER(TEXT(BRF_Boleto_Notas[[#This Row],[DATA VENCIMENTO]],"MMM"))</f>
        <v>JUL</v>
      </c>
      <c r="Q1466" s="1" t="str">
        <f>IFERROR(INDEX(BRF_TIPO_SERV[DESCRIÇAO],MATCH(BRF_Boleto_Notas[[#This Row],[CAT]],BRF_TIPO_SERV[TIPOS DE SERV.],0)),"")</f>
        <v>FRETE EXTRAS</v>
      </c>
      <c r="R1466" s="1">
        <f>IFERROR(INDEX(BRF_MÊS_NOTA[NUN_MÊS],MATCH(BRF_Boleto_Notas[[#This Row],[MÊS_VENC]],BRF_MÊS_NOTA[MÊS],0)),"")</f>
        <v>7</v>
      </c>
      <c r="S1466" s="1" t="str">
        <f>IF(BRF_Boleto_Notas[[#This Row],[PAGO DIA]]="","",TEXT(BRF_Boleto_Notas[[#This Row],[PAGO DIA]],"AAAA"))</f>
        <v/>
      </c>
      <c r="T1466" s="1" t="str">
        <f>UPPER(TEXT(BRF_Boleto_Notas[[#This Row],[PAGO DIA]],"MMM"))</f>
        <v>JAN</v>
      </c>
    </row>
    <row r="1467" spans="1:20" x14ac:dyDescent="0.2">
      <c r="A1467" s="3">
        <v>45085</v>
      </c>
      <c r="B1467" s="1" t="s">
        <v>2401</v>
      </c>
      <c r="C1467" s="1" t="s">
        <v>2837</v>
      </c>
      <c r="D1467" s="1" t="s">
        <v>1531</v>
      </c>
      <c r="E1467" s="1" t="s">
        <v>85</v>
      </c>
      <c r="F1467" s="3">
        <v>45126</v>
      </c>
      <c r="G1467" s="1" t="s">
        <v>3161</v>
      </c>
      <c r="H1467" s="1">
        <v>1586</v>
      </c>
      <c r="I1467" s="4">
        <v>160</v>
      </c>
      <c r="J1467" s="1">
        <v>11</v>
      </c>
      <c r="K1467" s="3"/>
      <c r="L1467" s="1" t="s">
        <v>3350</v>
      </c>
      <c r="M1467" s="1" t="str">
        <f>TEXT(BRF_Boleto_Notas[[#This Row],[DATA ]],"AAAA")</f>
        <v>2023</v>
      </c>
      <c r="N1467" s="1" t="str">
        <f>UPPER(TEXT(BRF_Boleto_Notas[[#This Row],[DATA ]],"MMM"))</f>
        <v>JUN</v>
      </c>
      <c r="O1467" s="1" t="str">
        <f>TEXT(BRF_Boleto_Notas[[#This Row],[DATA VENCIMENTO]],"AAAA")</f>
        <v>2023</v>
      </c>
      <c r="P1467" s="1" t="str">
        <f>UPPER(TEXT(BRF_Boleto_Notas[[#This Row],[DATA VENCIMENTO]],"MMM"))</f>
        <v>JUL</v>
      </c>
      <c r="Q1467" s="1" t="str">
        <f>IFERROR(INDEX(BRF_TIPO_SERV[DESCRIÇAO],MATCH(BRF_Boleto_Notas[[#This Row],[CAT]],BRF_TIPO_SERV[TIPOS DE SERV.],0)),"")</f>
        <v>ARMAZENAMENTO</v>
      </c>
      <c r="R1467" s="1">
        <f>IFERROR(INDEX(BRF_MÊS_NOTA[NUN_MÊS],MATCH(BRF_Boleto_Notas[[#This Row],[MÊS_VENC]],BRF_MÊS_NOTA[MÊS],0)),"")</f>
        <v>7</v>
      </c>
      <c r="S1467" s="1" t="str">
        <f>IF(BRF_Boleto_Notas[[#This Row],[PAGO DIA]]="","",TEXT(BRF_Boleto_Notas[[#This Row],[PAGO DIA]],"AAAA"))</f>
        <v/>
      </c>
      <c r="T1467" s="1" t="str">
        <f>UPPER(TEXT(BRF_Boleto_Notas[[#This Row],[PAGO DIA]],"MMM"))</f>
        <v>JAN</v>
      </c>
    </row>
    <row r="1468" spans="1:20" x14ac:dyDescent="0.2">
      <c r="A1468" s="3">
        <v>45086</v>
      </c>
      <c r="B1468" s="1" t="s">
        <v>2401</v>
      </c>
      <c r="C1468" s="1" t="s">
        <v>2837</v>
      </c>
      <c r="D1468" s="1" t="s">
        <v>1531</v>
      </c>
      <c r="E1468" s="1" t="s">
        <v>85</v>
      </c>
      <c r="F1468" s="3">
        <v>45126</v>
      </c>
      <c r="G1468" s="1" t="s">
        <v>3162</v>
      </c>
      <c r="H1468" s="1">
        <v>1587</v>
      </c>
      <c r="I1468" s="4">
        <v>2560</v>
      </c>
      <c r="J1468" s="1">
        <v>11</v>
      </c>
      <c r="K1468" s="3"/>
      <c r="L1468" s="1" t="s">
        <v>3350</v>
      </c>
      <c r="M1468" s="1" t="str">
        <f>TEXT(BRF_Boleto_Notas[[#This Row],[DATA ]],"AAAA")</f>
        <v>2023</v>
      </c>
      <c r="N1468" s="1" t="str">
        <f>UPPER(TEXT(BRF_Boleto_Notas[[#This Row],[DATA ]],"MMM"))</f>
        <v>JUN</v>
      </c>
      <c r="O1468" s="1" t="str">
        <f>TEXT(BRF_Boleto_Notas[[#This Row],[DATA VENCIMENTO]],"AAAA")</f>
        <v>2023</v>
      </c>
      <c r="P1468" s="1" t="str">
        <f>UPPER(TEXT(BRF_Boleto_Notas[[#This Row],[DATA VENCIMENTO]],"MMM"))</f>
        <v>JUL</v>
      </c>
      <c r="Q1468" s="1" t="str">
        <f>IFERROR(INDEX(BRF_TIPO_SERV[DESCRIÇAO],MATCH(BRF_Boleto_Notas[[#This Row],[CAT]],BRF_TIPO_SERV[TIPOS DE SERV.],0)),"")</f>
        <v>ARMAZENAMENTO</v>
      </c>
      <c r="R1468" s="1">
        <f>IFERROR(INDEX(BRF_MÊS_NOTA[NUN_MÊS],MATCH(BRF_Boleto_Notas[[#This Row],[MÊS_VENC]],BRF_MÊS_NOTA[MÊS],0)),"")</f>
        <v>7</v>
      </c>
      <c r="S1468" s="1" t="str">
        <f>IF(BRF_Boleto_Notas[[#This Row],[PAGO DIA]]="","",TEXT(BRF_Boleto_Notas[[#This Row],[PAGO DIA]],"AAAA"))</f>
        <v/>
      </c>
      <c r="T1468" s="1" t="str">
        <f>UPPER(TEXT(BRF_Boleto_Notas[[#This Row],[PAGO DIA]],"MMM"))</f>
        <v>JAN</v>
      </c>
    </row>
    <row r="1469" spans="1:20" x14ac:dyDescent="0.2">
      <c r="A1469" s="3">
        <v>45086</v>
      </c>
      <c r="B1469" s="1" t="s">
        <v>1534</v>
      </c>
      <c r="C1469" s="1" t="s">
        <v>3353</v>
      </c>
      <c r="D1469" s="1" t="s">
        <v>1531</v>
      </c>
      <c r="E1469" s="1" t="s">
        <v>85</v>
      </c>
      <c r="F1469" s="3">
        <v>45126</v>
      </c>
      <c r="G1469" s="1" t="s">
        <v>3164</v>
      </c>
      <c r="H1469" s="1">
        <v>1588</v>
      </c>
      <c r="I1469" s="4">
        <v>800</v>
      </c>
      <c r="J1469" s="1">
        <v>11</v>
      </c>
      <c r="K1469" s="3"/>
      <c r="L1469" s="1" t="s">
        <v>3350</v>
      </c>
      <c r="M1469" s="1" t="str">
        <f>TEXT(BRF_Boleto_Notas[[#This Row],[DATA ]],"AAAA")</f>
        <v>2023</v>
      </c>
      <c r="N1469" s="1" t="str">
        <f>UPPER(TEXT(BRF_Boleto_Notas[[#This Row],[DATA ]],"MMM"))</f>
        <v>JUN</v>
      </c>
      <c r="O1469" s="1" t="str">
        <f>TEXT(BRF_Boleto_Notas[[#This Row],[DATA VENCIMENTO]],"AAAA")</f>
        <v>2023</v>
      </c>
      <c r="P1469" s="1" t="str">
        <f>UPPER(TEXT(BRF_Boleto_Notas[[#This Row],[DATA VENCIMENTO]],"MMM"))</f>
        <v>JUL</v>
      </c>
      <c r="Q1469" s="1" t="str">
        <f>IFERROR(INDEX(BRF_TIPO_SERV[DESCRIÇAO],MATCH(BRF_Boleto_Notas[[#This Row],[CAT]],BRF_TIPO_SERV[TIPOS DE SERV.],0)),"")</f>
        <v>FRETE EXTRAS</v>
      </c>
      <c r="R1469" s="1">
        <f>IFERROR(INDEX(BRF_MÊS_NOTA[NUN_MÊS],MATCH(BRF_Boleto_Notas[[#This Row],[MÊS_VENC]],BRF_MÊS_NOTA[MÊS],0)),"")</f>
        <v>7</v>
      </c>
      <c r="S1469" s="1" t="str">
        <f>IF(BRF_Boleto_Notas[[#This Row],[PAGO DIA]]="","",TEXT(BRF_Boleto_Notas[[#This Row],[PAGO DIA]],"AAAA"))</f>
        <v/>
      </c>
      <c r="T1469" s="1" t="str">
        <f>UPPER(TEXT(BRF_Boleto_Notas[[#This Row],[PAGO DIA]],"MMM"))</f>
        <v>JAN</v>
      </c>
    </row>
    <row r="1470" spans="1:20" x14ac:dyDescent="0.2">
      <c r="A1470" s="3">
        <v>45086</v>
      </c>
      <c r="B1470" s="1" t="s">
        <v>1534</v>
      </c>
      <c r="C1470" s="1" t="s">
        <v>3165</v>
      </c>
      <c r="D1470" s="1" t="s">
        <v>1531</v>
      </c>
      <c r="E1470" s="1" t="s">
        <v>85</v>
      </c>
      <c r="F1470" s="3">
        <v>45126</v>
      </c>
      <c r="G1470" s="1" t="s">
        <v>3166</v>
      </c>
      <c r="H1470" s="1">
        <v>1589</v>
      </c>
      <c r="I1470" s="4">
        <v>1000</v>
      </c>
      <c r="J1470" s="1">
        <v>11</v>
      </c>
      <c r="K1470" s="3"/>
      <c r="L1470" s="1" t="s">
        <v>3350</v>
      </c>
      <c r="M1470" s="1" t="str">
        <f>TEXT(BRF_Boleto_Notas[[#This Row],[DATA ]],"AAAA")</f>
        <v>2023</v>
      </c>
      <c r="N1470" s="1" t="str">
        <f>UPPER(TEXT(BRF_Boleto_Notas[[#This Row],[DATA ]],"MMM"))</f>
        <v>JUN</v>
      </c>
      <c r="O1470" s="1" t="str">
        <f>TEXT(BRF_Boleto_Notas[[#This Row],[DATA VENCIMENTO]],"AAAA")</f>
        <v>2023</v>
      </c>
      <c r="P1470" s="1" t="str">
        <f>UPPER(TEXT(BRF_Boleto_Notas[[#This Row],[DATA VENCIMENTO]],"MMM"))</f>
        <v>JUL</v>
      </c>
      <c r="Q1470" s="1" t="str">
        <f>IFERROR(INDEX(BRF_TIPO_SERV[DESCRIÇAO],MATCH(BRF_Boleto_Notas[[#This Row],[CAT]],BRF_TIPO_SERV[TIPOS DE SERV.],0)),"")</f>
        <v>FRETE EXTRAS</v>
      </c>
      <c r="R1470" s="1">
        <f>IFERROR(INDEX(BRF_MÊS_NOTA[NUN_MÊS],MATCH(BRF_Boleto_Notas[[#This Row],[MÊS_VENC]],BRF_MÊS_NOTA[MÊS],0)),"")</f>
        <v>7</v>
      </c>
      <c r="S1470" s="1" t="str">
        <f>IF(BRF_Boleto_Notas[[#This Row],[PAGO DIA]]="","",TEXT(BRF_Boleto_Notas[[#This Row],[PAGO DIA]],"AAAA"))</f>
        <v/>
      </c>
      <c r="T1470" s="1" t="str">
        <f>UPPER(TEXT(BRF_Boleto_Notas[[#This Row],[PAGO DIA]],"MMM"))</f>
        <v>JAN</v>
      </c>
    </row>
    <row r="1471" spans="1:20" x14ac:dyDescent="0.2">
      <c r="A1471" s="3">
        <v>45086</v>
      </c>
      <c r="B1471" s="1" t="s">
        <v>2401</v>
      </c>
      <c r="C1471" s="1" t="s">
        <v>2837</v>
      </c>
      <c r="D1471" s="1" t="s">
        <v>1531</v>
      </c>
      <c r="E1471" s="1" t="s">
        <v>85</v>
      </c>
      <c r="F1471" s="3">
        <v>45126</v>
      </c>
      <c r="G1471" s="1" t="s">
        <v>3167</v>
      </c>
      <c r="H1471" s="1">
        <v>1590</v>
      </c>
      <c r="I1471" s="4">
        <v>1120</v>
      </c>
      <c r="J1471" s="1">
        <v>11</v>
      </c>
      <c r="K1471" s="3"/>
      <c r="L1471" s="1" t="s">
        <v>3350</v>
      </c>
      <c r="M1471" s="1" t="str">
        <f>TEXT(BRF_Boleto_Notas[[#This Row],[DATA ]],"AAAA")</f>
        <v>2023</v>
      </c>
      <c r="N1471" s="1" t="str">
        <f>UPPER(TEXT(BRF_Boleto_Notas[[#This Row],[DATA ]],"MMM"))</f>
        <v>JUN</v>
      </c>
      <c r="O1471" s="1" t="str">
        <f>TEXT(BRF_Boleto_Notas[[#This Row],[DATA VENCIMENTO]],"AAAA")</f>
        <v>2023</v>
      </c>
      <c r="P1471" s="1" t="str">
        <f>UPPER(TEXT(BRF_Boleto_Notas[[#This Row],[DATA VENCIMENTO]],"MMM"))</f>
        <v>JUL</v>
      </c>
      <c r="Q1471" s="1" t="str">
        <f>IFERROR(INDEX(BRF_TIPO_SERV[DESCRIÇAO],MATCH(BRF_Boleto_Notas[[#This Row],[CAT]],BRF_TIPO_SERV[TIPOS DE SERV.],0)),"")</f>
        <v>ARMAZENAMENTO</v>
      </c>
      <c r="R1471" s="1">
        <f>IFERROR(INDEX(BRF_MÊS_NOTA[NUN_MÊS],MATCH(BRF_Boleto_Notas[[#This Row],[MÊS_VENC]],BRF_MÊS_NOTA[MÊS],0)),"")</f>
        <v>7</v>
      </c>
      <c r="S1471" s="1" t="str">
        <f>IF(BRF_Boleto_Notas[[#This Row],[PAGO DIA]]="","",TEXT(BRF_Boleto_Notas[[#This Row],[PAGO DIA]],"AAAA"))</f>
        <v/>
      </c>
      <c r="T1471" s="1" t="str">
        <f>UPPER(TEXT(BRF_Boleto_Notas[[#This Row],[PAGO DIA]],"MMM"))</f>
        <v>JAN</v>
      </c>
    </row>
    <row r="1472" spans="1:20" x14ac:dyDescent="0.2">
      <c r="A1472" s="3">
        <v>45086</v>
      </c>
      <c r="B1472" s="1" t="s">
        <v>2922</v>
      </c>
      <c r="C1472" s="1" t="s">
        <v>3168</v>
      </c>
      <c r="D1472" s="1" t="s">
        <v>2924</v>
      </c>
      <c r="E1472" s="1" t="s">
        <v>184</v>
      </c>
      <c r="F1472" s="3">
        <v>45098</v>
      </c>
      <c r="G1472" s="1" t="s">
        <v>1585</v>
      </c>
      <c r="H1472" s="1">
        <v>1591</v>
      </c>
      <c r="I1472" s="4">
        <v>650</v>
      </c>
      <c r="J1472" s="1" t="s">
        <v>224</v>
      </c>
      <c r="K1472" s="3">
        <v>45098</v>
      </c>
      <c r="L1472" s="1" t="s">
        <v>1338</v>
      </c>
      <c r="M1472" s="1" t="str">
        <f>TEXT(BRF_Boleto_Notas[[#This Row],[DATA ]],"AAAA")</f>
        <v>2023</v>
      </c>
      <c r="N1472" s="1" t="str">
        <f>UPPER(TEXT(BRF_Boleto_Notas[[#This Row],[DATA ]],"MMM"))</f>
        <v>JUN</v>
      </c>
      <c r="O1472" s="1" t="str">
        <f>TEXT(BRF_Boleto_Notas[[#This Row],[DATA VENCIMENTO]],"AAAA")</f>
        <v>2023</v>
      </c>
      <c r="P1472" s="1" t="str">
        <f>UPPER(TEXT(BRF_Boleto_Notas[[#This Row],[DATA VENCIMENTO]],"MMM"))</f>
        <v>JUN</v>
      </c>
      <c r="Q1472" s="1" t="str">
        <f>IFERROR(INDEX(BRF_TIPO_SERV[DESCRIÇAO],MATCH(BRF_Boleto_Notas[[#This Row],[CAT]],BRF_TIPO_SERV[TIPOS DE SERV.],0)),"")</f>
        <v>VIAGEM</v>
      </c>
      <c r="R1472" s="1">
        <f>IFERROR(INDEX(BRF_MÊS_NOTA[NUN_MÊS],MATCH(BRF_Boleto_Notas[[#This Row],[MÊS_VENC]],BRF_MÊS_NOTA[MÊS],0)),"")</f>
        <v>6</v>
      </c>
      <c r="S1472" s="1" t="str">
        <f>IF(BRF_Boleto_Notas[[#This Row],[PAGO DIA]]="","",TEXT(BRF_Boleto_Notas[[#This Row],[PAGO DIA]],"AAAA"))</f>
        <v>2023</v>
      </c>
      <c r="T1472" s="1" t="str">
        <f>UPPER(TEXT(BRF_Boleto_Notas[[#This Row],[PAGO DIA]],"MMM"))</f>
        <v>JUN</v>
      </c>
    </row>
    <row r="1473" spans="1:20" x14ac:dyDescent="0.2">
      <c r="A1473" s="3">
        <v>45089</v>
      </c>
      <c r="B1473" s="1" t="s">
        <v>1534</v>
      </c>
      <c r="C1473" s="1" t="s">
        <v>3052</v>
      </c>
      <c r="D1473" s="1" t="s">
        <v>1531</v>
      </c>
      <c r="E1473" s="1" t="s">
        <v>85</v>
      </c>
      <c r="F1473" s="3">
        <v>45131</v>
      </c>
      <c r="G1473" s="1" t="s">
        <v>3169</v>
      </c>
      <c r="H1473" s="1">
        <v>1592</v>
      </c>
      <c r="I1473" s="4">
        <v>800</v>
      </c>
      <c r="J1473" s="1">
        <v>6</v>
      </c>
      <c r="K1473" s="3"/>
      <c r="L1473" s="1" t="s">
        <v>3350</v>
      </c>
      <c r="M1473" s="1" t="str">
        <f>TEXT(BRF_Boleto_Notas[[#This Row],[DATA ]],"AAAA")</f>
        <v>2023</v>
      </c>
      <c r="N1473" s="1" t="str">
        <f>UPPER(TEXT(BRF_Boleto_Notas[[#This Row],[DATA ]],"MMM"))</f>
        <v>JUN</v>
      </c>
      <c r="O1473" s="1" t="str">
        <f>TEXT(BRF_Boleto_Notas[[#This Row],[DATA VENCIMENTO]],"AAAA")</f>
        <v>2023</v>
      </c>
      <c r="P1473" s="1" t="str">
        <f>UPPER(TEXT(BRF_Boleto_Notas[[#This Row],[DATA VENCIMENTO]],"MMM"))</f>
        <v>JUL</v>
      </c>
      <c r="Q1473" s="1" t="str">
        <f>IFERROR(INDEX(BRF_TIPO_SERV[DESCRIÇAO],MATCH(BRF_Boleto_Notas[[#This Row],[CAT]],BRF_TIPO_SERV[TIPOS DE SERV.],0)),"")</f>
        <v>FRETE EXTRAS</v>
      </c>
      <c r="R1473" s="1">
        <f>IFERROR(INDEX(BRF_MÊS_NOTA[NUN_MÊS],MATCH(BRF_Boleto_Notas[[#This Row],[MÊS_VENC]],BRF_MÊS_NOTA[MÊS],0)),"")</f>
        <v>7</v>
      </c>
      <c r="S1473" s="1" t="str">
        <f>IF(BRF_Boleto_Notas[[#This Row],[PAGO DIA]]="","",TEXT(BRF_Boleto_Notas[[#This Row],[PAGO DIA]],"AAAA"))</f>
        <v/>
      </c>
      <c r="T1473" s="1" t="str">
        <f>UPPER(TEXT(BRF_Boleto_Notas[[#This Row],[PAGO DIA]],"MMM"))</f>
        <v>JAN</v>
      </c>
    </row>
    <row r="1474" spans="1:20" x14ac:dyDescent="0.2">
      <c r="A1474" s="3">
        <v>45089</v>
      </c>
      <c r="B1474" s="1" t="s">
        <v>2401</v>
      </c>
      <c r="C1474" s="1" t="s">
        <v>2837</v>
      </c>
      <c r="D1474" s="1" t="s">
        <v>1531</v>
      </c>
      <c r="E1474" s="1" t="s">
        <v>85</v>
      </c>
      <c r="F1474" s="3">
        <v>45131</v>
      </c>
      <c r="G1474" s="1" t="s">
        <v>3170</v>
      </c>
      <c r="H1474" s="1">
        <v>1593</v>
      </c>
      <c r="I1474" s="4">
        <v>2560</v>
      </c>
      <c r="J1474" s="1">
        <v>6</v>
      </c>
      <c r="K1474" s="3"/>
      <c r="L1474" s="1" t="s">
        <v>3350</v>
      </c>
      <c r="M1474" s="1" t="str">
        <f>TEXT(BRF_Boleto_Notas[[#This Row],[DATA ]],"AAAA")</f>
        <v>2023</v>
      </c>
      <c r="N1474" s="1" t="str">
        <f>UPPER(TEXT(BRF_Boleto_Notas[[#This Row],[DATA ]],"MMM"))</f>
        <v>JUN</v>
      </c>
      <c r="O1474" s="1" t="str">
        <f>TEXT(BRF_Boleto_Notas[[#This Row],[DATA VENCIMENTO]],"AAAA")</f>
        <v>2023</v>
      </c>
      <c r="P1474" s="1" t="str">
        <f>UPPER(TEXT(BRF_Boleto_Notas[[#This Row],[DATA VENCIMENTO]],"MMM"))</f>
        <v>JUL</v>
      </c>
      <c r="Q1474" s="1" t="str">
        <f>IFERROR(INDEX(BRF_TIPO_SERV[DESCRIÇAO],MATCH(BRF_Boleto_Notas[[#This Row],[CAT]],BRF_TIPO_SERV[TIPOS DE SERV.],0)),"")</f>
        <v>ARMAZENAMENTO</v>
      </c>
      <c r="R1474" s="1">
        <f>IFERROR(INDEX(BRF_MÊS_NOTA[NUN_MÊS],MATCH(BRF_Boleto_Notas[[#This Row],[MÊS_VENC]],BRF_MÊS_NOTA[MÊS],0)),"")</f>
        <v>7</v>
      </c>
      <c r="S1474" s="1" t="str">
        <f>IF(BRF_Boleto_Notas[[#This Row],[PAGO DIA]]="","",TEXT(BRF_Boleto_Notas[[#This Row],[PAGO DIA]],"AAAA"))</f>
        <v/>
      </c>
      <c r="T1474" s="1" t="str">
        <f>UPPER(TEXT(BRF_Boleto_Notas[[#This Row],[PAGO DIA]],"MMM"))</f>
        <v>JAN</v>
      </c>
    </row>
    <row r="1475" spans="1:20" x14ac:dyDescent="0.2">
      <c r="A1475" s="3">
        <v>45087</v>
      </c>
      <c r="B1475" s="1" t="s">
        <v>1534</v>
      </c>
      <c r="C1475" s="1" t="s">
        <v>2457</v>
      </c>
      <c r="D1475" s="1" t="s">
        <v>1531</v>
      </c>
      <c r="E1475" s="1" t="s">
        <v>85</v>
      </c>
      <c r="F1475" s="3">
        <v>45131</v>
      </c>
      <c r="G1475" s="1" t="s">
        <v>3171</v>
      </c>
      <c r="H1475" s="1">
        <v>1594</v>
      </c>
      <c r="I1475" s="4">
        <v>1600</v>
      </c>
      <c r="J1475" s="1">
        <v>6</v>
      </c>
      <c r="K1475" s="3"/>
      <c r="L1475" s="1" t="s">
        <v>3350</v>
      </c>
      <c r="M1475" s="1" t="str">
        <f>TEXT(BRF_Boleto_Notas[[#This Row],[DATA ]],"AAAA")</f>
        <v>2023</v>
      </c>
      <c r="N1475" s="1" t="str">
        <f>UPPER(TEXT(BRF_Boleto_Notas[[#This Row],[DATA ]],"MMM"))</f>
        <v>JUN</v>
      </c>
      <c r="O1475" s="1" t="str">
        <f>TEXT(BRF_Boleto_Notas[[#This Row],[DATA VENCIMENTO]],"AAAA")</f>
        <v>2023</v>
      </c>
      <c r="P1475" s="1" t="str">
        <f>UPPER(TEXT(BRF_Boleto_Notas[[#This Row],[DATA VENCIMENTO]],"MMM"))</f>
        <v>JUL</v>
      </c>
      <c r="Q1475" s="1" t="str">
        <f>IFERROR(INDEX(BRF_TIPO_SERV[DESCRIÇAO],MATCH(BRF_Boleto_Notas[[#This Row],[CAT]],BRF_TIPO_SERV[TIPOS DE SERV.],0)),"")</f>
        <v>FRETE EXTRAS</v>
      </c>
      <c r="R1475" s="1">
        <f>IFERROR(INDEX(BRF_MÊS_NOTA[NUN_MÊS],MATCH(BRF_Boleto_Notas[[#This Row],[MÊS_VENC]],BRF_MÊS_NOTA[MÊS],0)),"")</f>
        <v>7</v>
      </c>
      <c r="S1475" s="1" t="str">
        <f>IF(BRF_Boleto_Notas[[#This Row],[PAGO DIA]]="","",TEXT(BRF_Boleto_Notas[[#This Row],[PAGO DIA]],"AAAA"))</f>
        <v/>
      </c>
      <c r="T1475" s="1" t="str">
        <f>UPPER(TEXT(BRF_Boleto_Notas[[#This Row],[PAGO DIA]],"MMM"))</f>
        <v>JAN</v>
      </c>
    </row>
    <row r="1476" spans="1:20" x14ac:dyDescent="0.2">
      <c r="A1476" s="3">
        <v>45090</v>
      </c>
      <c r="B1476" s="1" t="s">
        <v>1534</v>
      </c>
      <c r="C1476" s="1" t="s">
        <v>3097</v>
      </c>
      <c r="D1476" s="1" t="s">
        <v>1531</v>
      </c>
      <c r="E1476" s="1" t="s">
        <v>85</v>
      </c>
      <c r="F1476" s="3">
        <v>45131</v>
      </c>
      <c r="G1476" s="1" t="s">
        <v>3172</v>
      </c>
      <c r="H1476" s="1">
        <v>1596</v>
      </c>
      <c r="I1476" s="4">
        <v>800</v>
      </c>
      <c r="J1476" s="1">
        <v>6</v>
      </c>
      <c r="K1476" s="3"/>
      <c r="L1476" s="1" t="s">
        <v>3350</v>
      </c>
      <c r="M1476" s="1" t="str">
        <f>TEXT(BRF_Boleto_Notas[[#This Row],[DATA ]],"AAAA")</f>
        <v>2023</v>
      </c>
      <c r="N1476" s="1" t="str">
        <f>UPPER(TEXT(BRF_Boleto_Notas[[#This Row],[DATA ]],"MMM"))</f>
        <v>JUN</v>
      </c>
      <c r="O1476" s="1" t="str">
        <f>TEXT(BRF_Boleto_Notas[[#This Row],[DATA VENCIMENTO]],"AAAA")</f>
        <v>2023</v>
      </c>
      <c r="P1476" s="1" t="str">
        <f>UPPER(TEXT(BRF_Boleto_Notas[[#This Row],[DATA VENCIMENTO]],"MMM"))</f>
        <v>JUL</v>
      </c>
      <c r="Q1476" s="1" t="str">
        <f>IFERROR(INDEX(BRF_TIPO_SERV[DESCRIÇAO],MATCH(BRF_Boleto_Notas[[#This Row],[CAT]],BRF_TIPO_SERV[TIPOS DE SERV.],0)),"")</f>
        <v>FRETE EXTRAS</v>
      </c>
      <c r="R1476" s="1">
        <f>IFERROR(INDEX(BRF_MÊS_NOTA[NUN_MÊS],MATCH(BRF_Boleto_Notas[[#This Row],[MÊS_VENC]],BRF_MÊS_NOTA[MÊS],0)),"")</f>
        <v>7</v>
      </c>
      <c r="S1476" s="1" t="str">
        <f>IF(BRF_Boleto_Notas[[#This Row],[PAGO DIA]]="","",TEXT(BRF_Boleto_Notas[[#This Row],[PAGO DIA]],"AAAA"))</f>
        <v/>
      </c>
      <c r="T1476" s="1" t="str">
        <f>UPPER(TEXT(BRF_Boleto_Notas[[#This Row],[PAGO DIA]],"MMM"))</f>
        <v>JAN</v>
      </c>
    </row>
    <row r="1477" spans="1:20" x14ac:dyDescent="0.2">
      <c r="A1477" s="3">
        <v>45090</v>
      </c>
      <c r="B1477" s="1" t="s">
        <v>1534</v>
      </c>
      <c r="C1477" s="1" t="s">
        <v>3097</v>
      </c>
      <c r="D1477" s="1" t="s">
        <v>1531</v>
      </c>
      <c r="E1477" s="1" t="s">
        <v>85</v>
      </c>
      <c r="F1477" s="3">
        <v>45131</v>
      </c>
      <c r="G1477" s="1" t="s">
        <v>3173</v>
      </c>
      <c r="H1477" s="1">
        <v>1597</v>
      </c>
      <c r="I1477" s="4">
        <v>800</v>
      </c>
      <c r="J1477" s="1">
        <v>6</v>
      </c>
      <c r="K1477" s="3"/>
      <c r="L1477" s="1" t="s">
        <v>3350</v>
      </c>
      <c r="M1477" s="1" t="str">
        <f>TEXT(BRF_Boleto_Notas[[#This Row],[DATA ]],"AAAA")</f>
        <v>2023</v>
      </c>
      <c r="N1477" s="1" t="str">
        <f>UPPER(TEXT(BRF_Boleto_Notas[[#This Row],[DATA ]],"MMM"))</f>
        <v>JUN</v>
      </c>
      <c r="O1477" s="1" t="str">
        <f>TEXT(BRF_Boleto_Notas[[#This Row],[DATA VENCIMENTO]],"AAAA")</f>
        <v>2023</v>
      </c>
      <c r="P1477" s="1" t="str">
        <f>UPPER(TEXT(BRF_Boleto_Notas[[#This Row],[DATA VENCIMENTO]],"MMM"))</f>
        <v>JUL</v>
      </c>
      <c r="Q1477" s="1" t="str">
        <f>IFERROR(INDEX(BRF_TIPO_SERV[DESCRIÇAO],MATCH(BRF_Boleto_Notas[[#This Row],[CAT]],BRF_TIPO_SERV[TIPOS DE SERV.],0)),"")</f>
        <v>FRETE EXTRAS</v>
      </c>
      <c r="R1477" s="1">
        <f>IFERROR(INDEX(BRF_MÊS_NOTA[NUN_MÊS],MATCH(BRF_Boleto_Notas[[#This Row],[MÊS_VENC]],BRF_MÊS_NOTA[MÊS],0)),"")</f>
        <v>7</v>
      </c>
      <c r="S1477" s="1" t="str">
        <f>IF(BRF_Boleto_Notas[[#This Row],[PAGO DIA]]="","",TEXT(BRF_Boleto_Notas[[#This Row],[PAGO DIA]],"AAAA"))</f>
        <v/>
      </c>
      <c r="T1477" s="1" t="str">
        <f>UPPER(TEXT(BRF_Boleto_Notas[[#This Row],[PAGO DIA]],"MMM"))</f>
        <v>JAN</v>
      </c>
    </row>
    <row r="1478" spans="1:20" x14ac:dyDescent="0.2">
      <c r="A1478" s="3">
        <v>45091</v>
      </c>
      <c r="B1478" s="1" t="s">
        <v>2401</v>
      </c>
      <c r="C1478" s="1" t="s">
        <v>2837</v>
      </c>
      <c r="D1478" s="1" t="s">
        <v>1531</v>
      </c>
      <c r="E1478" s="1" t="s">
        <v>85</v>
      </c>
      <c r="F1478" s="3">
        <v>45131</v>
      </c>
      <c r="G1478" s="1" t="s">
        <v>3174</v>
      </c>
      <c r="H1478" s="1">
        <v>1598</v>
      </c>
      <c r="I1478" s="4">
        <v>2560</v>
      </c>
      <c r="J1478" s="1">
        <v>6</v>
      </c>
      <c r="K1478" s="3"/>
      <c r="L1478" s="1" t="s">
        <v>3350</v>
      </c>
      <c r="M1478" s="1" t="str">
        <f>TEXT(BRF_Boleto_Notas[[#This Row],[DATA ]],"AAAA")</f>
        <v>2023</v>
      </c>
      <c r="N1478" s="1" t="str">
        <f>UPPER(TEXT(BRF_Boleto_Notas[[#This Row],[DATA ]],"MMM"))</f>
        <v>JUN</v>
      </c>
      <c r="O1478" s="1" t="str">
        <f>TEXT(BRF_Boleto_Notas[[#This Row],[DATA VENCIMENTO]],"AAAA")</f>
        <v>2023</v>
      </c>
      <c r="P1478" s="1" t="str">
        <f>UPPER(TEXT(BRF_Boleto_Notas[[#This Row],[DATA VENCIMENTO]],"MMM"))</f>
        <v>JUL</v>
      </c>
      <c r="Q1478" s="1" t="str">
        <f>IFERROR(INDEX(BRF_TIPO_SERV[DESCRIÇAO],MATCH(BRF_Boleto_Notas[[#This Row],[CAT]],BRF_TIPO_SERV[TIPOS DE SERV.],0)),"")</f>
        <v>ARMAZENAMENTO</v>
      </c>
      <c r="R1478" s="1">
        <f>IFERROR(INDEX(BRF_MÊS_NOTA[NUN_MÊS],MATCH(BRF_Boleto_Notas[[#This Row],[MÊS_VENC]],BRF_MÊS_NOTA[MÊS],0)),"")</f>
        <v>7</v>
      </c>
      <c r="S1478" s="1" t="str">
        <f>IF(BRF_Boleto_Notas[[#This Row],[PAGO DIA]]="","",TEXT(BRF_Boleto_Notas[[#This Row],[PAGO DIA]],"AAAA"))</f>
        <v/>
      </c>
      <c r="T1478" s="1" t="str">
        <f>UPPER(TEXT(BRF_Boleto_Notas[[#This Row],[PAGO DIA]],"MMM"))</f>
        <v>JAN</v>
      </c>
    </row>
    <row r="1479" spans="1:20" x14ac:dyDescent="0.2">
      <c r="A1479" s="3">
        <v>45091</v>
      </c>
      <c r="B1479" s="1" t="s">
        <v>2401</v>
      </c>
      <c r="C1479" s="1" t="s">
        <v>2947</v>
      </c>
      <c r="D1479" s="1" t="s">
        <v>1531</v>
      </c>
      <c r="E1479" s="1" t="s">
        <v>85</v>
      </c>
      <c r="F1479" s="3">
        <v>45131</v>
      </c>
      <c r="G1479" s="1" t="s">
        <v>3175</v>
      </c>
      <c r="H1479" s="1">
        <v>1599</v>
      </c>
      <c r="I1479" s="4">
        <v>2560</v>
      </c>
      <c r="J1479" s="1">
        <v>6</v>
      </c>
      <c r="K1479" s="3"/>
      <c r="L1479" s="1" t="s">
        <v>3350</v>
      </c>
      <c r="M1479" s="1" t="str">
        <f>TEXT(BRF_Boleto_Notas[[#This Row],[DATA ]],"AAAA")</f>
        <v>2023</v>
      </c>
      <c r="N1479" s="1" t="str">
        <f>UPPER(TEXT(BRF_Boleto_Notas[[#This Row],[DATA ]],"MMM"))</f>
        <v>JUN</v>
      </c>
      <c r="O1479" s="1" t="str">
        <f>TEXT(BRF_Boleto_Notas[[#This Row],[DATA VENCIMENTO]],"AAAA")</f>
        <v>2023</v>
      </c>
      <c r="P1479" s="1" t="str">
        <f>UPPER(TEXT(BRF_Boleto_Notas[[#This Row],[DATA VENCIMENTO]],"MMM"))</f>
        <v>JUL</v>
      </c>
      <c r="Q1479" s="1" t="str">
        <f>IFERROR(INDEX(BRF_TIPO_SERV[DESCRIÇAO],MATCH(BRF_Boleto_Notas[[#This Row],[CAT]],BRF_TIPO_SERV[TIPOS DE SERV.],0)),"")</f>
        <v>ARMAZENAMENTO</v>
      </c>
      <c r="R1479" s="1">
        <f>IFERROR(INDEX(BRF_MÊS_NOTA[NUN_MÊS],MATCH(BRF_Boleto_Notas[[#This Row],[MÊS_VENC]],BRF_MÊS_NOTA[MÊS],0)),"")</f>
        <v>7</v>
      </c>
      <c r="S1479" s="1" t="str">
        <f>IF(BRF_Boleto_Notas[[#This Row],[PAGO DIA]]="","",TEXT(BRF_Boleto_Notas[[#This Row],[PAGO DIA]],"AAAA"))</f>
        <v/>
      </c>
      <c r="T1479" s="1" t="str">
        <f>UPPER(TEXT(BRF_Boleto_Notas[[#This Row],[PAGO DIA]],"MMM"))</f>
        <v>JAN</v>
      </c>
    </row>
    <row r="1480" spans="1:20" x14ac:dyDescent="0.2">
      <c r="A1480" s="3">
        <v>45091</v>
      </c>
      <c r="B1480" s="1" t="s">
        <v>1534</v>
      </c>
      <c r="C1480" s="1" t="s">
        <v>2943</v>
      </c>
      <c r="D1480" s="1" t="s">
        <v>1531</v>
      </c>
      <c r="E1480" s="1" t="s">
        <v>85</v>
      </c>
      <c r="F1480" s="3">
        <v>45131</v>
      </c>
      <c r="G1480" s="1" t="s">
        <v>3176</v>
      </c>
      <c r="H1480" s="1">
        <v>1600</v>
      </c>
      <c r="I1480" s="4">
        <v>800</v>
      </c>
      <c r="J1480" s="1">
        <v>6</v>
      </c>
      <c r="K1480" s="3"/>
      <c r="L1480" s="1" t="s">
        <v>3350</v>
      </c>
      <c r="M1480" s="1" t="str">
        <f>TEXT(BRF_Boleto_Notas[[#This Row],[DATA ]],"AAAA")</f>
        <v>2023</v>
      </c>
      <c r="N1480" s="1" t="str">
        <f>UPPER(TEXT(BRF_Boleto_Notas[[#This Row],[DATA ]],"MMM"))</f>
        <v>JUN</v>
      </c>
      <c r="O1480" s="1" t="str">
        <f>TEXT(BRF_Boleto_Notas[[#This Row],[DATA VENCIMENTO]],"AAAA")</f>
        <v>2023</v>
      </c>
      <c r="P1480" s="1" t="str">
        <f>UPPER(TEXT(BRF_Boleto_Notas[[#This Row],[DATA VENCIMENTO]],"MMM"))</f>
        <v>JUL</v>
      </c>
      <c r="Q1480" s="1" t="str">
        <f>IFERROR(INDEX(BRF_TIPO_SERV[DESCRIÇAO],MATCH(BRF_Boleto_Notas[[#This Row],[CAT]],BRF_TIPO_SERV[TIPOS DE SERV.],0)),"")</f>
        <v>FRETE EXTRAS</v>
      </c>
      <c r="R1480" s="1">
        <f>IFERROR(INDEX(BRF_MÊS_NOTA[NUN_MÊS],MATCH(BRF_Boleto_Notas[[#This Row],[MÊS_VENC]],BRF_MÊS_NOTA[MÊS],0)),"")</f>
        <v>7</v>
      </c>
      <c r="S1480" s="1" t="str">
        <f>IF(BRF_Boleto_Notas[[#This Row],[PAGO DIA]]="","",TEXT(BRF_Boleto_Notas[[#This Row],[PAGO DIA]],"AAAA"))</f>
        <v/>
      </c>
      <c r="T1480" s="1" t="str">
        <f>UPPER(TEXT(BRF_Boleto_Notas[[#This Row],[PAGO DIA]],"MMM"))</f>
        <v>JAN</v>
      </c>
    </row>
    <row r="1481" spans="1:20" x14ac:dyDescent="0.2">
      <c r="A1481" s="3">
        <v>45091</v>
      </c>
      <c r="B1481" s="1" t="s">
        <v>2725</v>
      </c>
      <c r="C1481" s="1" t="s">
        <v>3177</v>
      </c>
      <c r="D1481" s="1" t="s">
        <v>2727</v>
      </c>
      <c r="E1481" s="1" t="s">
        <v>460</v>
      </c>
      <c r="F1481" s="3">
        <v>45093</v>
      </c>
      <c r="G1481" s="1" t="s">
        <v>1585</v>
      </c>
      <c r="H1481" s="1">
        <v>1601</v>
      </c>
      <c r="I1481" s="4">
        <v>2100</v>
      </c>
      <c r="J1481" s="1" t="s">
        <v>224</v>
      </c>
      <c r="K1481" s="3">
        <v>45093</v>
      </c>
      <c r="L1481" s="1" t="s">
        <v>1338</v>
      </c>
      <c r="M1481" s="1" t="str">
        <f>TEXT(BRF_Boleto_Notas[[#This Row],[DATA ]],"AAAA")</f>
        <v>2023</v>
      </c>
      <c r="N1481" s="1" t="str">
        <f>UPPER(TEXT(BRF_Boleto_Notas[[#This Row],[DATA ]],"MMM"))</f>
        <v>JUN</v>
      </c>
      <c r="O1481" s="1" t="str">
        <f>TEXT(BRF_Boleto_Notas[[#This Row],[DATA VENCIMENTO]],"AAAA")</f>
        <v>2023</v>
      </c>
      <c r="P1481" s="1" t="str">
        <f>UPPER(TEXT(BRF_Boleto_Notas[[#This Row],[DATA VENCIMENTO]],"MMM"))</f>
        <v>JUN</v>
      </c>
      <c r="Q1481" s="1" t="str">
        <f>IFERROR(INDEX(BRF_TIPO_SERV[DESCRIÇAO],MATCH(BRF_Boleto_Notas[[#This Row],[CAT]],BRF_TIPO_SERV[TIPOS DE SERV.],0)),"")</f>
        <v>VIAGEM</v>
      </c>
      <c r="R1481" s="1">
        <f>IFERROR(INDEX(BRF_MÊS_NOTA[NUN_MÊS],MATCH(BRF_Boleto_Notas[[#This Row],[MÊS_VENC]],BRF_MÊS_NOTA[MÊS],0)),"")</f>
        <v>6</v>
      </c>
      <c r="S1481" s="1" t="str">
        <f>IF(BRF_Boleto_Notas[[#This Row],[PAGO DIA]]="","",TEXT(BRF_Boleto_Notas[[#This Row],[PAGO DIA]],"AAAA"))</f>
        <v>2023</v>
      </c>
      <c r="T1481" s="1" t="str">
        <f>UPPER(TEXT(BRF_Boleto_Notas[[#This Row],[PAGO DIA]],"MMM"))</f>
        <v>JUN</v>
      </c>
    </row>
    <row r="1482" spans="1:20" x14ac:dyDescent="0.2">
      <c r="A1482" s="3">
        <v>45091</v>
      </c>
      <c r="B1482" s="1" t="s">
        <v>1534</v>
      </c>
      <c r="C1482" s="1" t="s">
        <v>3178</v>
      </c>
      <c r="D1482" s="1" t="s">
        <v>1531</v>
      </c>
      <c r="E1482" s="1" t="s">
        <v>85</v>
      </c>
      <c r="F1482" s="3">
        <v>45131</v>
      </c>
      <c r="G1482" s="1" t="s">
        <v>3179</v>
      </c>
      <c r="H1482" s="1">
        <v>1602</v>
      </c>
      <c r="I1482" s="4">
        <v>500</v>
      </c>
      <c r="J1482" s="1">
        <v>6</v>
      </c>
      <c r="K1482" s="3"/>
      <c r="L1482" s="1" t="s">
        <v>3350</v>
      </c>
      <c r="M1482" s="1" t="str">
        <f>TEXT(BRF_Boleto_Notas[[#This Row],[DATA ]],"AAAA")</f>
        <v>2023</v>
      </c>
      <c r="N1482" s="1" t="str">
        <f>UPPER(TEXT(BRF_Boleto_Notas[[#This Row],[DATA ]],"MMM"))</f>
        <v>JUN</v>
      </c>
      <c r="O1482" s="1" t="str">
        <f>TEXT(BRF_Boleto_Notas[[#This Row],[DATA VENCIMENTO]],"AAAA")</f>
        <v>2023</v>
      </c>
      <c r="P1482" s="1" t="str">
        <f>UPPER(TEXT(BRF_Boleto_Notas[[#This Row],[DATA VENCIMENTO]],"MMM"))</f>
        <v>JUL</v>
      </c>
      <c r="Q1482" s="1" t="str">
        <f>IFERROR(INDEX(BRF_TIPO_SERV[DESCRIÇAO],MATCH(BRF_Boleto_Notas[[#This Row],[CAT]],BRF_TIPO_SERV[TIPOS DE SERV.],0)),"")</f>
        <v>FRETE EXTRAS</v>
      </c>
      <c r="R1482" s="1">
        <f>IFERROR(INDEX(BRF_MÊS_NOTA[NUN_MÊS],MATCH(BRF_Boleto_Notas[[#This Row],[MÊS_VENC]],BRF_MÊS_NOTA[MÊS],0)),"")</f>
        <v>7</v>
      </c>
      <c r="S1482" s="1" t="str">
        <f>IF(BRF_Boleto_Notas[[#This Row],[PAGO DIA]]="","",TEXT(BRF_Boleto_Notas[[#This Row],[PAGO DIA]],"AAAA"))</f>
        <v/>
      </c>
      <c r="T1482" s="1" t="str">
        <f>UPPER(TEXT(BRF_Boleto_Notas[[#This Row],[PAGO DIA]],"MMM"))</f>
        <v>JAN</v>
      </c>
    </row>
    <row r="1483" spans="1:20" x14ac:dyDescent="0.2">
      <c r="A1483" s="3">
        <v>45091</v>
      </c>
      <c r="B1483" s="1" t="s">
        <v>2922</v>
      </c>
      <c r="C1483" s="1" t="s">
        <v>3354</v>
      </c>
      <c r="D1483" s="1" t="s">
        <v>2924</v>
      </c>
      <c r="E1483" s="1" t="s">
        <v>184</v>
      </c>
      <c r="F1483" s="3">
        <v>45098</v>
      </c>
      <c r="G1483" s="1" t="s">
        <v>1585</v>
      </c>
      <c r="H1483" s="1">
        <v>1603</v>
      </c>
      <c r="I1483" s="4">
        <v>658</v>
      </c>
      <c r="J1483" s="1" t="s">
        <v>224</v>
      </c>
      <c r="K1483" s="3">
        <v>45098</v>
      </c>
      <c r="L1483" s="1" t="s">
        <v>1338</v>
      </c>
      <c r="M1483" s="1" t="str">
        <f>TEXT(BRF_Boleto_Notas[[#This Row],[DATA ]],"AAAA")</f>
        <v>2023</v>
      </c>
      <c r="N1483" s="1" t="str">
        <f>UPPER(TEXT(BRF_Boleto_Notas[[#This Row],[DATA ]],"MMM"))</f>
        <v>JUN</v>
      </c>
      <c r="O1483" s="1" t="str">
        <f>TEXT(BRF_Boleto_Notas[[#This Row],[DATA VENCIMENTO]],"AAAA")</f>
        <v>2023</v>
      </c>
      <c r="P1483" s="1" t="str">
        <f>UPPER(TEXT(BRF_Boleto_Notas[[#This Row],[DATA VENCIMENTO]],"MMM"))</f>
        <v>JUN</v>
      </c>
      <c r="Q1483" s="1" t="str">
        <f>IFERROR(INDEX(BRF_TIPO_SERV[DESCRIÇAO],MATCH(BRF_Boleto_Notas[[#This Row],[CAT]],BRF_TIPO_SERV[TIPOS DE SERV.],0)),"")</f>
        <v>VIAGEM</v>
      </c>
      <c r="R1483" s="1">
        <f>IFERROR(INDEX(BRF_MÊS_NOTA[NUN_MÊS],MATCH(BRF_Boleto_Notas[[#This Row],[MÊS_VENC]],BRF_MÊS_NOTA[MÊS],0)),"")</f>
        <v>6</v>
      </c>
      <c r="S1483" s="1" t="str">
        <f>IF(BRF_Boleto_Notas[[#This Row],[PAGO DIA]]="","",TEXT(BRF_Boleto_Notas[[#This Row],[PAGO DIA]],"AAAA"))</f>
        <v>2023</v>
      </c>
      <c r="T1483" s="1" t="str">
        <f>UPPER(TEXT(BRF_Boleto_Notas[[#This Row],[PAGO DIA]],"MMM"))</f>
        <v>JUN</v>
      </c>
    </row>
    <row r="1484" spans="1:20" x14ac:dyDescent="0.2">
      <c r="A1484" s="3">
        <v>45092</v>
      </c>
      <c r="B1484" s="1" t="s">
        <v>1534</v>
      </c>
      <c r="C1484" s="1" t="s">
        <v>2653</v>
      </c>
      <c r="D1484" s="1" t="s">
        <v>1531</v>
      </c>
      <c r="E1484" s="1" t="s">
        <v>85</v>
      </c>
      <c r="F1484" s="3">
        <v>45132</v>
      </c>
      <c r="G1484" s="1" t="s">
        <v>3180</v>
      </c>
      <c r="H1484" s="1">
        <v>1604</v>
      </c>
      <c r="I1484" s="4">
        <v>500</v>
      </c>
      <c r="J1484" s="1">
        <v>5</v>
      </c>
      <c r="K1484" s="3"/>
      <c r="L1484" s="1" t="s">
        <v>3350</v>
      </c>
      <c r="M1484" s="1" t="str">
        <f>TEXT(BRF_Boleto_Notas[[#This Row],[DATA ]],"AAAA")</f>
        <v>2023</v>
      </c>
      <c r="N1484" s="1" t="str">
        <f>UPPER(TEXT(BRF_Boleto_Notas[[#This Row],[DATA ]],"MMM"))</f>
        <v>JUN</v>
      </c>
      <c r="O1484" s="1" t="str">
        <f>TEXT(BRF_Boleto_Notas[[#This Row],[DATA VENCIMENTO]],"AAAA")</f>
        <v>2023</v>
      </c>
      <c r="P1484" s="1" t="str">
        <f>UPPER(TEXT(BRF_Boleto_Notas[[#This Row],[DATA VENCIMENTO]],"MMM"))</f>
        <v>JUL</v>
      </c>
      <c r="Q1484" s="1" t="str">
        <f>IFERROR(INDEX(BRF_TIPO_SERV[DESCRIÇAO],MATCH(BRF_Boleto_Notas[[#This Row],[CAT]],BRF_TIPO_SERV[TIPOS DE SERV.],0)),"")</f>
        <v>FRETE EXTRAS</v>
      </c>
      <c r="R1484" s="1">
        <f>IFERROR(INDEX(BRF_MÊS_NOTA[NUN_MÊS],MATCH(BRF_Boleto_Notas[[#This Row],[MÊS_VENC]],BRF_MÊS_NOTA[MÊS],0)),"")</f>
        <v>7</v>
      </c>
      <c r="S1484" s="1" t="str">
        <f>IF(BRF_Boleto_Notas[[#This Row],[PAGO DIA]]="","",TEXT(BRF_Boleto_Notas[[#This Row],[PAGO DIA]],"AAAA"))</f>
        <v/>
      </c>
      <c r="T1484" s="1" t="str">
        <f>UPPER(TEXT(BRF_Boleto_Notas[[#This Row],[PAGO DIA]],"MMM"))</f>
        <v>JAN</v>
      </c>
    </row>
    <row r="1485" spans="1:20" x14ac:dyDescent="0.2">
      <c r="A1485" s="3">
        <v>45092</v>
      </c>
      <c r="B1485" s="1" t="s">
        <v>1534</v>
      </c>
      <c r="C1485" s="1" t="s">
        <v>2943</v>
      </c>
      <c r="D1485" s="1" t="s">
        <v>1531</v>
      </c>
      <c r="E1485" s="1" t="s">
        <v>85</v>
      </c>
      <c r="F1485" s="3">
        <v>45132</v>
      </c>
      <c r="G1485" s="1" t="s">
        <v>3181</v>
      </c>
      <c r="H1485" s="1">
        <v>1605</v>
      </c>
      <c r="I1485" s="4">
        <v>800</v>
      </c>
      <c r="J1485" s="1">
        <v>5</v>
      </c>
      <c r="K1485" s="3"/>
      <c r="L1485" s="1" t="s">
        <v>3350</v>
      </c>
      <c r="M1485" s="1" t="str">
        <f>TEXT(BRF_Boleto_Notas[[#This Row],[DATA ]],"AAAA")</f>
        <v>2023</v>
      </c>
      <c r="N1485" s="1" t="str">
        <f>UPPER(TEXT(BRF_Boleto_Notas[[#This Row],[DATA ]],"MMM"))</f>
        <v>JUN</v>
      </c>
      <c r="O1485" s="1" t="str">
        <f>TEXT(BRF_Boleto_Notas[[#This Row],[DATA VENCIMENTO]],"AAAA")</f>
        <v>2023</v>
      </c>
      <c r="P1485" s="1" t="str">
        <f>UPPER(TEXT(BRF_Boleto_Notas[[#This Row],[DATA VENCIMENTO]],"MMM"))</f>
        <v>JUL</v>
      </c>
      <c r="Q1485" s="1" t="str">
        <f>IFERROR(INDEX(BRF_TIPO_SERV[DESCRIÇAO],MATCH(BRF_Boleto_Notas[[#This Row],[CAT]],BRF_TIPO_SERV[TIPOS DE SERV.],0)),"")</f>
        <v>FRETE EXTRAS</v>
      </c>
      <c r="R1485" s="1">
        <f>IFERROR(INDEX(BRF_MÊS_NOTA[NUN_MÊS],MATCH(BRF_Boleto_Notas[[#This Row],[MÊS_VENC]],BRF_MÊS_NOTA[MÊS],0)),"")</f>
        <v>7</v>
      </c>
      <c r="S1485" s="1" t="str">
        <f>IF(BRF_Boleto_Notas[[#This Row],[PAGO DIA]]="","",TEXT(BRF_Boleto_Notas[[#This Row],[PAGO DIA]],"AAAA"))</f>
        <v/>
      </c>
      <c r="T1485" s="1" t="str">
        <f>UPPER(TEXT(BRF_Boleto_Notas[[#This Row],[PAGO DIA]],"MMM"))</f>
        <v>JAN</v>
      </c>
    </row>
    <row r="1486" spans="1:20" x14ac:dyDescent="0.2">
      <c r="A1486" s="3">
        <v>45092</v>
      </c>
      <c r="B1486" s="1" t="s">
        <v>2401</v>
      </c>
      <c r="C1486" s="1" t="s">
        <v>2972</v>
      </c>
      <c r="D1486" s="1" t="s">
        <v>1531</v>
      </c>
      <c r="E1486" s="1" t="s">
        <v>85</v>
      </c>
      <c r="F1486" s="3">
        <v>45132</v>
      </c>
      <c r="G1486" s="1" t="s">
        <v>3182</v>
      </c>
      <c r="H1486" s="1">
        <v>1606</v>
      </c>
      <c r="I1486" s="4">
        <v>2560</v>
      </c>
      <c r="J1486" s="1">
        <v>5</v>
      </c>
      <c r="K1486" s="3"/>
      <c r="L1486" s="1" t="s">
        <v>3350</v>
      </c>
      <c r="M1486" s="1" t="str">
        <f>TEXT(BRF_Boleto_Notas[[#This Row],[DATA ]],"AAAA")</f>
        <v>2023</v>
      </c>
      <c r="N1486" s="1" t="str">
        <f>UPPER(TEXT(BRF_Boleto_Notas[[#This Row],[DATA ]],"MMM"))</f>
        <v>JUN</v>
      </c>
      <c r="O1486" s="1" t="str">
        <f>TEXT(BRF_Boleto_Notas[[#This Row],[DATA VENCIMENTO]],"AAAA")</f>
        <v>2023</v>
      </c>
      <c r="P1486" s="1" t="str">
        <f>UPPER(TEXT(BRF_Boleto_Notas[[#This Row],[DATA VENCIMENTO]],"MMM"))</f>
        <v>JUL</v>
      </c>
      <c r="Q1486" s="1" t="str">
        <f>IFERROR(INDEX(BRF_TIPO_SERV[DESCRIÇAO],MATCH(BRF_Boleto_Notas[[#This Row],[CAT]],BRF_TIPO_SERV[TIPOS DE SERV.],0)),"")</f>
        <v>ARMAZENAMENTO</v>
      </c>
      <c r="R1486" s="1">
        <f>IFERROR(INDEX(BRF_MÊS_NOTA[NUN_MÊS],MATCH(BRF_Boleto_Notas[[#This Row],[MÊS_VENC]],BRF_MÊS_NOTA[MÊS],0)),"")</f>
        <v>7</v>
      </c>
      <c r="S1486" s="1" t="str">
        <f>IF(BRF_Boleto_Notas[[#This Row],[PAGO DIA]]="","",TEXT(BRF_Boleto_Notas[[#This Row],[PAGO DIA]],"AAAA"))</f>
        <v/>
      </c>
      <c r="T1486" s="1" t="str">
        <f>UPPER(TEXT(BRF_Boleto_Notas[[#This Row],[PAGO DIA]],"MMM"))</f>
        <v>JAN</v>
      </c>
    </row>
    <row r="1487" spans="1:20" x14ac:dyDescent="0.2">
      <c r="A1487" s="3">
        <v>45093</v>
      </c>
      <c r="B1487" s="1" t="s">
        <v>1534</v>
      </c>
      <c r="C1487" s="1" t="s">
        <v>3183</v>
      </c>
      <c r="D1487" s="1" t="s">
        <v>1531</v>
      </c>
      <c r="E1487" s="1" t="s">
        <v>85</v>
      </c>
      <c r="F1487" s="3">
        <v>45133</v>
      </c>
      <c r="G1487" s="1" t="s">
        <v>3184</v>
      </c>
      <c r="H1487" s="1">
        <v>1607</v>
      </c>
      <c r="I1487" s="4">
        <v>1050</v>
      </c>
      <c r="J1487" s="1">
        <v>4</v>
      </c>
      <c r="K1487" s="3"/>
      <c r="L1487" s="1" t="s">
        <v>3350</v>
      </c>
      <c r="M1487" s="1" t="str">
        <f>TEXT(BRF_Boleto_Notas[[#This Row],[DATA ]],"AAAA")</f>
        <v>2023</v>
      </c>
      <c r="N1487" s="1" t="str">
        <f>UPPER(TEXT(BRF_Boleto_Notas[[#This Row],[DATA ]],"MMM"))</f>
        <v>JUN</v>
      </c>
      <c r="O1487" s="1" t="str">
        <f>TEXT(BRF_Boleto_Notas[[#This Row],[DATA VENCIMENTO]],"AAAA")</f>
        <v>2023</v>
      </c>
      <c r="P1487" s="1" t="str">
        <f>UPPER(TEXT(BRF_Boleto_Notas[[#This Row],[DATA VENCIMENTO]],"MMM"))</f>
        <v>JUL</v>
      </c>
      <c r="Q1487" s="1" t="str">
        <f>IFERROR(INDEX(BRF_TIPO_SERV[DESCRIÇAO],MATCH(BRF_Boleto_Notas[[#This Row],[CAT]],BRF_TIPO_SERV[TIPOS DE SERV.],0)),"")</f>
        <v>FRETE EXTRAS</v>
      </c>
      <c r="R1487" s="1">
        <f>IFERROR(INDEX(BRF_MÊS_NOTA[NUN_MÊS],MATCH(BRF_Boleto_Notas[[#This Row],[MÊS_VENC]],BRF_MÊS_NOTA[MÊS],0)),"")</f>
        <v>7</v>
      </c>
      <c r="S1487" s="1" t="str">
        <f>IF(BRF_Boleto_Notas[[#This Row],[PAGO DIA]]="","",TEXT(BRF_Boleto_Notas[[#This Row],[PAGO DIA]],"AAAA"))</f>
        <v/>
      </c>
      <c r="T1487" s="1" t="str">
        <f>UPPER(TEXT(BRF_Boleto_Notas[[#This Row],[PAGO DIA]],"MMM"))</f>
        <v>JAN</v>
      </c>
    </row>
    <row r="1488" spans="1:20" x14ac:dyDescent="0.2">
      <c r="A1488" s="3">
        <v>45093</v>
      </c>
      <c r="B1488" s="1" t="s">
        <v>1534</v>
      </c>
      <c r="C1488" s="1" t="s">
        <v>3185</v>
      </c>
      <c r="D1488" s="1" t="s">
        <v>1531</v>
      </c>
      <c r="E1488" s="1" t="s">
        <v>85</v>
      </c>
      <c r="F1488" s="3">
        <v>45133</v>
      </c>
      <c r="G1488" s="1" t="s">
        <v>3186</v>
      </c>
      <c r="H1488" s="1">
        <v>1608</v>
      </c>
      <c r="I1488" s="4">
        <v>1650</v>
      </c>
      <c r="J1488" s="1">
        <v>4</v>
      </c>
      <c r="K1488" s="3"/>
      <c r="L1488" s="1" t="s">
        <v>3350</v>
      </c>
      <c r="M1488" s="1" t="str">
        <f>TEXT(BRF_Boleto_Notas[[#This Row],[DATA ]],"AAAA")</f>
        <v>2023</v>
      </c>
      <c r="N1488" s="1" t="str">
        <f>UPPER(TEXT(BRF_Boleto_Notas[[#This Row],[DATA ]],"MMM"))</f>
        <v>JUN</v>
      </c>
      <c r="O1488" s="1" t="str">
        <f>TEXT(BRF_Boleto_Notas[[#This Row],[DATA VENCIMENTO]],"AAAA")</f>
        <v>2023</v>
      </c>
      <c r="P1488" s="1" t="str">
        <f>UPPER(TEXT(BRF_Boleto_Notas[[#This Row],[DATA VENCIMENTO]],"MMM"))</f>
        <v>JUL</v>
      </c>
      <c r="Q1488" s="1" t="str">
        <f>IFERROR(INDEX(BRF_TIPO_SERV[DESCRIÇAO],MATCH(BRF_Boleto_Notas[[#This Row],[CAT]],BRF_TIPO_SERV[TIPOS DE SERV.],0)),"")</f>
        <v>FRETE EXTRAS</v>
      </c>
      <c r="R1488" s="1">
        <f>IFERROR(INDEX(BRF_MÊS_NOTA[NUN_MÊS],MATCH(BRF_Boleto_Notas[[#This Row],[MÊS_VENC]],BRF_MÊS_NOTA[MÊS],0)),"")</f>
        <v>7</v>
      </c>
      <c r="S1488" s="1" t="str">
        <f>IF(BRF_Boleto_Notas[[#This Row],[PAGO DIA]]="","",TEXT(BRF_Boleto_Notas[[#This Row],[PAGO DIA]],"AAAA"))</f>
        <v/>
      </c>
      <c r="T1488" s="1" t="str">
        <f>UPPER(TEXT(BRF_Boleto_Notas[[#This Row],[PAGO DIA]],"MMM"))</f>
        <v>JAN</v>
      </c>
    </row>
    <row r="1489" spans="1:20" x14ac:dyDescent="0.2">
      <c r="A1489" s="3">
        <v>45093</v>
      </c>
      <c r="B1489" s="1" t="s">
        <v>1534</v>
      </c>
      <c r="C1489" s="1" t="s">
        <v>3187</v>
      </c>
      <c r="D1489" s="1" t="s">
        <v>1531</v>
      </c>
      <c r="E1489" s="1" t="s">
        <v>85</v>
      </c>
      <c r="F1489" s="3">
        <v>45133</v>
      </c>
      <c r="G1489" s="1" t="s">
        <v>3188</v>
      </c>
      <c r="H1489" s="1">
        <v>1609</v>
      </c>
      <c r="I1489" s="4">
        <v>1800</v>
      </c>
      <c r="J1489" s="1">
        <v>4</v>
      </c>
      <c r="K1489" s="3"/>
      <c r="L1489" s="1" t="s">
        <v>3350</v>
      </c>
      <c r="M1489" s="1" t="str">
        <f>TEXT(BRF_Boleto_Notas[[#This Row],[DATA ]],"AAAA")</f>
        <v>2023</v>
      </c>
      <c r="N1489" s="1" t="str">
        <f>UPPER(TEXT(BRF_Boleto_Notas[[#This Row],[DATA ]],"MMM"))</f>
        <v>JUN</v>
      </c>
      <c r="O1489" s="1" t="str">
        <f>TEXT(BRF_Boleto_Notas[[#This Row],[DATA VENCIMENTO]],"AAAA")</f>
        <v>2023</v>
      </c>
      <c r="P1489" s="1" t="str">
        <f>UPPER(TEXT(BRF_Boleto_Notas[[#This Row],[DATA VENCIMENTO]],"MMM"))</f>
        <v>JUL</v>
      </c>
      <c r="Q1489" s="1" t="str">
        <f>IFERROR(INDEX(BRF_TIPO_SERV[DESCRIÇAO],MATCH(BRF_Boleto_Notas[[#This Row],[CAT]],BRF_TIPO_SERV[TIPOS DE SERV.],0)),"")</f>
        <v>FRETE EXTRAS</v>
      </c>
      <c r="R1489" s="1">
        <f>IFERROR(INDEX(BRF_MÊS_NOTA[NUN_MÊS],MATCH(BRF_Boleto_Notas[[#This Row],[MÊS_VENC]],BRF_MÊS_NOTA[MÊS],0)),"")</f>
        <v>7</v>
      </c>
      <c r="S1489" s="1" t="str">
        <f>IF(BRF_Boleto_Notas[[#This Row],[PAGO DIA]]="","",TEXT(BRF_Boleto_Notas[[#This Row],[PAGO DIA]],"AAAA"))</f>
        <v/>
      </c>
      <c r="T1489" s="1" t="str">
        <f>UPPER(TEXT(BRF_Boleto_Notas[[#This Row],[PAGO DIA]],"MMM"))</f>
        <v>JAN</v>
      </c>
    </row>
    <row r="1490" spans="1:20" x14ac:dyDescent="0.2">
      <c r="A1490" s="3">
        <v>45093</v>
      </c>
      <c r="B1490" s="1" t="s">
        <v>1534</v>
      </c>
      <c r="C1490" s="1" t="s">
        <v>3189</v>
      </c>
      <c r="D1490" s="1" t="s">
        <v>1531</v>
      </c>
      <c r="E1490" s="1" t="s">
        <v>85</v>
      </c>
      <c r="F1490" s="3">
        <v>45133</v>
      </c>
      <c r="G1490" s="1" t="s">
        <v>3190</v>
      </c>
      <c r="H1490" s="1">
        <v>1610</v>
      </c>
      <c r="I1490" s="4">
        <v>1200</v>
      </c>
      <c r="J1490" s="1">
        <v>4</v>
      </c>
      <c r="K1490" s="3"/>
      <c r="L1490" s="1" t="s">
        <v>3350</v>
      </c>
      <c r="M1490" s="1" t="str">
        <f>TEXT(BRF_Boleto_Notas[[#This Row],[DATA ]],"AAAA")</f>
        <v>2023</v>
      </c>
      <c r="N1490" s="1" t="str">
        <f>UPPER(TEXT(BRF_Boleto_Notas[[#This Row],[DATA ]],"MMM"))</f>
        <v>JUN</v>
      </c>
      <c r="O1490" s="1" t="str">
        <f>TEXT(BRF_Boleto_Notas[[#This Row],[DATA VENCIMENTO]],"AAAA")</f>
        <v>2023</v>
      </c>
      <c r="P1490" s="1" t="str">
        <f>UPPER(TEXT(BRF_Boleto_Notas[[#This Row],[DATA VENCIMENTO]],"MMM"))</f>
        <v>JUL</v>
      </c>
      <c r="Q1490" s="1" t="str">
        <f>IFERROR(INDEX(BRF_TIPO_SERV[DESCRIÇAO],MATCH(BRF_Boleto_Notas[[#This Row],[CAT]],BRF_TIPO_SERV[TIPOS DE SERV.],0)),"")</f>
        <v>FRETE EXTRAS</v>
      </c>
      <c r="R1490" s="1">
        <f>IFERROR(INDEX(BRF_MÊS_NOTA[NUN_MÊS],MATCH(BRF_Boleto_Notas[[#This Row],[MÊS_VENC]],BRF_MÊS_NOTA[MÊS],0)),"")</f>
        <v>7</v>
      </c>
      <c r="S1490" s="1" t="str">
        <f>IF(BRF_Boleto_Notas[[#This Row],[PAGO DIA]]="","",TEXT(BRF_Boleto_Notas[[#This Row],[PAGO DIA]],"AAAA"))</f>
        <v/>
      </c>
      <c r="T1490" s="1" t="str">
        <f>UPPER(TEXT(BRF_Boleto_Notas[[#This Row],[PAGO DIA]],"MMM"))</f>
        <v>JAN</v>
      </c>
    </row>
    <row r="1491" spans="1:20" x14ac:dyDescent="0.2">
      <c r="A1491" s="3">
        <v>45093</v>
      </c>
      <c r="B1491" s="1" t="s">
        <v>1534</v>
      </c>
      <c r="C1491" s="1" t="s">
        <v>3183</v>
      </c>
      <c r="D1491" s="1" t="s">
        <v>1531</v>
      </c>
      <c r="E1491" s="1" t="s">
        <v>85</v>
      </c>
      <c r="F1491" s="3">
        <v>45133</v>
      </c>
      <c r="G1491" s="1" t="s">
        <v>3191</v>
      </c>
      <c r="H1491" s="1">
        <v>1611</v>
      </c>
      <c r="I1491" s="4">
        <v>1050</v>
      </c>
      <c r="J1491" s="1">
        <v>4</v>
      </c>
      <c r="K1491" s="3"/>
      <c r="L1491" s="1" t="s">
        <v>3350</v>
      </c>
      <c r="M1491" s="1" t="str">
        <f>TEXT(BRF_Boleto_Notas[[#This Row],[DATA ]],"AAAA")</f>
        <v>2023</v>
      </c>
      <c r="N1491" s="1" t="str">
        <f>UPPER(TEXT(BRF_Boleto_Notas[[#This Row],[DATA ]],"MMM"))</f>
        <v>JUN</v>
      </c>
      <c r="O1491" s="1" t="str">
        <f>TEXT(BRF_Boleto_Notas[[#This Row],[DATA VENCIMENTO]],"AAAA")</f>
        <v>2023</v>
      </c>
      <c r="P1491" s="1" t="str">
        <f>UPPER(TEXT(BRF_Boleto_Notas[[#This Row],[DATA VENCIMENTO]],"MMM"))</f>
        <v>JUL</v>
      </c>
      <c r="Q1491" s="1" t="str">
        <f>IFERROR(INDEX(BRF_TIPO_SERV[DESCRIÇAO],MATCH(BRF_Boleto_Notas[[#This Row],[CAT]],BRF_TIPO_SERV[TIPOS DE SERV.],0)),"")</f>
        <v>FRETE EXTRAS</v>
      </c>
      <c r="R1491" s="1">
        <f>IFERROR(INDEX(BRF_MÊS_NOTA[NUN_MÊS],MATCH(BRF_Boleto_Notas[[#This Row],[MÊS_VENC]],BRF_MÊS_NOTA[MÊS],0)),"")</f>
        <v>7</v>
      </c>
      <c r="S1491" s="1" t="str">
        <f>IF(BRF_Boleto_Notas[[#This Row],[PAGO DIA]]="","",TEXT(BRF_Boleto_Notas[[#This Row],[PAGO DIA]],"AAAA"))</f>
        <v/>
      </c>
      <c r="T1491" s="1" t="str">
        <f>UPPER(TEXT(BRF_Boleto_Notas[[#This Row],[PAGO DIA]],"MMM"))</f>
        <v>JAN</v>
      </c>
    </row>
    <row r="1492" spans="1:20" x14ac:dyDescent="0.2">
      <c r="A1492" s="3">
        <v>45093</v>
      </c>
      <c r="B1492" s="1" t="s">
        <v>1529</v>
      </c>
      <c r="C1492" s="1" t="s">
        <v>2929</v>
      </c>
      <c r="D1492" s="1" t="s">
        <v>1531</v>
      </c>
      <c r="E1492" s="1" t="s">
        <v>3048</v>
      </c>
      <c r="F1492" s="3">
        <v>45133</v>
      </c>
      <c r="G1492" s="1" t="s">
        <v>3192</v>
      </c>
      <c r="H1492" s="1">
        <v>1612</v>
      </c>
      <c r="I1492" s="4">
        <v>6271</v>
      </c>
      <c r="J1492" s="1" t="s">
        <v>224</v>
      </c>
      <c r="K1492" s="3">
        <v>45133</v>
      </c>
      <c r="L1492" s="1" t="s">
        <v>1338</v>
      </c>
      <c r="M1492" s="1" t="str">
        <f>TEXT(BRF_Boleto_Notas[[#This Row],[DATA ]],"AAAA")</f>
        <v>2023</v>
      </c>
      <c r="N1492" s="1" t="str">
        <f>UPPER(TEXT(BRF_Boleto_Notas[[#This Row],[DATA ]],"MMM"))</f>
        <v>JUN</v>
      </c>
      <c r="O1492" s="1" t="str">
        <f>TEXT(BRF_Boleto_Notas[[#This Row],[DATA VENCIMENTO]],"AAAA")</f>
        <v>2023</v>
      </c>
      <c r="P1492" s="1" t="str">
        <f>UPPER(TEXT(BRF_Boleto_Notas[[#This Row],[DATA VENCIMENTO]],"MMM"))</f>
        <v>JUL</v>
      </c>
      <c r="Q1492" s="1" t="str">
        <f>IFERROR(INDEX(BRF_TIPO_SERV[DESCRIÇAO],MATCH(BRF_Boleto_Notas[[#This Row],[CAT]],BRF_TIPO_SERV[TIPOS DE SERV.],0)),"")</f>
        <v>VIAGEM</v>
      </c>
      <c r="R1492" s="1">
        <f>IFERROR(INDEX(BRF_MÊS_NOTA[NUN_MÊS],MATCH(BRF_Boleto_Notas[[#This Row],[MÊS_VENC]],BRF_MÊS_NOTA[MÊS],0)),"")</f>
        <v>7</v>
      </c>
      <c r="S1492" s="1" t="str">
        <f>IF(BRF_Boleto_Notas[[#This Row],[PAGO DIA]]="","",TEXT(BRF_Boleto_Notas[[#This Row],[PAGO DIA]],"AAAA"))</f>
        <v>2023</v>
      </c>
      <c r="T1492" s="1" t="str">
        <f>UPPER(TEXT(BRF_Boleto_Notas[[#This Row],[PAGO DIA]],"MMM"))</f>
        <v>JUL</v>
      </c>
    </row>
    <row r="1493" spans="1:20" x14ac:dyDescent="0.2">
      <c r="A1493" s="3">
        <v>45093</v>
      </c>
      <c r="B1493" s="1" t="s">
        <v>1534</v>
      </c>
      <c r="C1493" s="1" t="s">
        <v>3193</v>
      </c>
      <c r="D1493" s="1" t="s">
        <v>1531</v>
      </c>
      <c r="E1493" s="1" t="s">
        <v>85</v>
      </c>
      <c r="F1493" s="3">
        <v>45133</v>
      </c>
      <c r="G1493" s="1" t="s">
        <v>3194</v>
      </c>
      <c r="H1493" s="1">
        <v>1613</v>
      </c>
      <c r="I1493" s="4">
        <v>300</v>
      </c>
      <c r="J1493" s="1">
        <v>4</v>
      </c>
      <c r="K1493" s="3"/>
      <c r="L1493" s="1" t="s">
        <v>3350</v>
      </c>
      <c r="M1493" s="1" t="str">
        <f>TEXT(BRF_Boleto_Notas[[#This Row],[DATA ]],"AAAA")</f>
        <v>2023</v>
      </c>
      <c r="N1493" s="1" t="str">
        <f>UPPER(TEXT(BRF_Boleto_Notas[[#This Row],[DATA ]],"MMM"))</f>
        <v>JUN</v>
      </c>
      <c r="O1493" s="1" t="str">
        <f>TEXT(BRF_Boleto_Notas[[#This Row],[DATA VENCIMENTO]],"AAAA")</f>
        <v>2023</v>
      </c>
      <c r="P1493" s="1" t="str">
        <f>UPPER(TEXT(BRF_Boleto_Notas[[#This Row],[DATA VENCIMENTO]],"MMM"))</f>
        <v>JUL</v>
      </c>
      <c r="Q1493" s="1" t="str">
        <f>IFERROR(INDEX(BRF_TIPO_SERV[DESCRIÇAO],MATCH(BRF_Boleto_Notas[[#This Row],[CAT]],BRF_TIPO_SERV[TIPOS DE SERV.],0)),"")</f>
        <v>FRETE EXTRAS</v>
      </c>
      <c r="R1493" s="1">
        <f>IFERROR(INDEX(BRF_MÊS_NOTA[NUN_MÊS],MATCH(BRF_Boleto_Notas[[#This Row],[MÊS_VENC]],BRF_MÊS_NOTA[MÊS],0)),"")</f>
        <v>7</v>
      </c>
      <c r="S1493" s="1" t="str">
        <f>IF(BRF_Boleto_Notas[[#This Row],[PAGO DIA]]="","",TEXT(BRF_Boleto_Notas[[#This Row],[PAGO DIA]],"AAAA"))</f>
        <v/>
      </c>
      <c r="T1493" s="1" t="str">
        <f>UPPER(TEXT(BRF_Boleto_Notas[[#This Row],[PAGO DIA]],"MMM"))</f>
        <v>JAN</v>
      </c>
    </row>
    <row r="1494" spans="1:20" x14ac:dyDescent="0.2">
      <c r="A1494" s="3">
        <v>45093</v>
      </c>
      <c r="B1494" s="1" t="s">
        <v>2841</v>
      </c>
      <c r="C1494" s="1" t="s">
        <v>3126</v>
      </c>
      <c r="D1494" s="1" t="s">
        <v>2843</v>
      </c>
      <c r="E1494" s="1" t="s">
        <v>137</v>
      </c>
      <c r="F1494" s="3">
        <v>45100</v>
      </c>
      <c r="G1494" s="1" t="s">
        <v>3195</v>
      </c>
      <c r="H1494" s="1">
        <v>1614</v>
      </c>
      <c r="I1494" s="4">
        <v>2600</v>
      </c>
      <c r="J1494" s="1" t="s">
        <v>224</v>
      </c>
      <c r="K1494" s="3">
        <v>45100</v>
      </c>
      <c r="L1494" s="1" t="s">
        <v>1338</v>
      </c>
      <c r="M1494" s="1" t="str">
        <f>TEXT(BRF_Boleto_Notas[[#This Row],[DATA ]],"AAAA")</f>
        <v>2023</v>
      </c>
      <c r="N1494" s="1" t="str">
        <f>UPPER(TEXT(BRF_Boleto_Notas[[#This Row],[DATA ]],"MMM"))</f>
        <v>JUN</v>
      </c>
      <c r="O1494" s="1" t="str">
        <f>TEXT(BRF_Boleto_Notas[[#This Row],[DATA VENCIMENTO]],"AAAA")</f>
        <v>2023</v>
      </c>
      <c r="P1494" s="1" t="str">
        <f>UPPER(TEXT(BRF_Boleto_Notas[[#This Row],[DATA VENCIMENTO]],"MMM"))</f>
        <v>JUN</v>
      </c>
      <c r="Q1494" s="1" t="str">
        <f>IFERROR(INDEX(BRF_TIPO_SERV[DESCRIÇAO],MATCH(BRF_Boleto_Notas[[#This Row],[CAT]],BRF_TIPO_SERV[TIPOS DE SERV.],0)),"")</f>
        <v>VIAGEM</v>
      </c>
      <c r="R1494" s="1">
        <f>IFERROR(INDEX(BRF_MÊS_NOTA[NUN_MÊS],MATCH(BRF_Boleto_Notas[[#This Row],[MÊS_VENC]],BRF_MÊS_NOTA[MÊS],0)),"")</f>
        <v>6</v>
      </c>
      <c r="S1494" s="1" t="str">
        <f>IF(BRF_Boleto_Notas[[#This Row],[PAGO DIA]]="","",TEXT(BRF_Boleto_Notas[[#This Row],[PAGO DIA]],"AAAA"))</f>
        <v>2023</v>
      </c>
      <c r="T1494" s="1" t="str">
        <f>UPPER(TEXT(BRF_Boleto_Notas[[#This Row],[PAGO DIA]],"MMM"))</f>
        <v>JUN</v>
      </c>
    </row>
    <row r="1495" spans="1:20" x14ac:dyDescent="0.2">
      <c r="A1495" s="3">
        <v>45094</v>
      </c>
      <c r="B1495" s="1" t="s">
        <v>2401</v>
      </c>
      <c r="C1495" s="1" t="s">
        <v>3143</v>
      </c>
      <c r="D1495" s="1" t="s">
        <v>1531</v>
      </c>
      <c r="E1495" s="1" t="s">
        <v>85</v>
      </c>
      <c r="F1495" s="3">
        <v>45138</v>
      </c>
      <c r="G1495" s="1" t="s">
        <v>3196</v>
      </c>
      <c r="H1495" s="1">
        <v>1615</v>
      </c>
      <c r="I1495" s="4">
        <v>2240</v>
      </c>
      <c r="J1495" s="1" t="s">
        <v>224</v>
      </c>
      <c r="K1495" s="3"/>
      <c r="L1495" s="1" t="s">
        <v>3355</v>
      </c>
      <c r="M1495" s="1" t="str">
        <f>TEXT(BRF_Boleto_Notas[[#This Row],[DATA ]],"AAAA")</f>
        <v>2023</v>
      </c>
      <c r="N1495" s="1" t="str">
        <f>UPPER(TEXT(BRF_Boleto_Notas[[#This Row],[DATA ]],"MMM"))</f>
        <v>JUN</v>
      </c>
      <c r="O1495" s="1" t="str">
        <f>TEXT(BRF_Boleto_Notas[[#This Row],[DATA VENCIMENTO]],"AAAA")</f>
        <v>2023</v>
      </c>
      <c r="P1495" s="1" t="str">
        <f>UPPER(TEXT(BRF_Boleto_Notas[[#This Row],[DATA VENCIMENTO]],"MMM"))</f>
        <v>JUL</v>
      </c>
      <c r="Q1495" s="1" t="str">
        <f>IFERROR(INDEX(BRF_TIPO_SERV[DESCRIÇAO],MATCH(BRF_Boleto_Notas[[#This Row],[CAT]],BRF_TIPO_SERV[TIPOS DE SERV.],0)),"")</f>
        <v>ARMAZENAMENTO</v>
      </c>
      <c r="R1495" s="1">
        <f>IFERROR(INDEX(BRF_MÊS_NOTA[NUN_MÊS],MATCH(BRF_Boleto_Notas[[#This Row],[MÊS_VENC]],BRF_MÊS_NOTA[MÊS],0)),"")</f>
        <v>7</v>
      </c>
      <c r="S1495" s="1" t="str">
        <f>IF(BRF_Boleto_Notas[[#This Row],[PAGO DIA]]="","",TEXT(BRF_Boleto_Notas[[#This Row],[PAGO DIA]],"AAAA"))</f>
        <v/>
      </c>
      <c r="T1495" s="1" t="str">
        <f>UPPER(TEXT(BRF_Boleto_Notas[[#This Row],[PAGO DIA]],"MMM"))</f>
        <v>JAN</v>
      </c>
    </row>
    <row r="1496" spans="1:20" x14ac:dyDescent="0.2">
      <c r="A1496" s="3">
        <v>45094</v>
      </c>
      <c r="B1496" s="1" t="s">
        <v>1534</v>
      </c>
      <c r="C1496" s="1" t="s">
        <v>2576</v>
      </c>
      <c r="D1496" s="1" t="s">
        <v>1531</v>
      </c>
      <c r="E1496" s="1" t="s">
        <v>85</v>
      </c>
      <c r="F1496" s="3">
        <v>45138</v>
      </c>
      <c r="G1496" s="1" t="s">
        <v>3197</v>
      </c>
      <c r="H1496" s="1">
        <v>1616</v>
      </c>
      <c r="I1496" s="4">
        <v>1100</v>
      </c>
      <c r="J1496" s="1" t="s">
        <v>224</v>
      </c>
      <c r="K1496" s="3"/>
      <c r="L1496" s="1" t="s">
        <v>3355</v>
      </c>
      <c r="M1496" s="1" t="str">
        <f>TEXT(BRF_Boleto_Notas[[#This Row],[DATA ]],"AAAA")</f>
        <v>2023</v>
      </c>
      <c r="N1496" s="1" t="str">
        <f>UPPER(TEXT(BRF_Boleto_Notas[[#This Row],[DATA ]],"MMM"))</f>
        <v>JUN</v>
      </c>
      <c r="O1496" s="1" t="str">
        <f>TEXT(BRF_Boleto_Notas[[#This Row],[DATA VENCIMENTO]],"AAAA")</f>
        <v>2023</v>
      </c>
      <c r="P1496" s="1" t="str">
        <f>UPPER(TEXT(BRF_Boleto_Notas[[#This Row],[DATA VENCIMENTO]],"MMM"))</f>
        <v>JUL</v>
      </c>
      <c r="Q1496" s="1" t="str">
        <f>IFERROR(INDEX(BRF_TIPO_SERV[DESCRIÇAO],MATCH(BRF_Boleto_Notas[[#This Row],[CAT]],BRF_TIPO_SERV[TIPOS DE SERV.],0)),"")</f>
        <v>FRETE EXTRAS</v>
      </c>
      <c r="R1496" s="1">
        <f>IFERROR(INDEX(BRF_MÊS_NOTA[NUN_MÊS],MATCH(BRF_Boleto_Notas[[#This Row],[MÊS_VENC]],BRF_MÊS_NOTA[MÊS],0)),"")</f>
        <v>7</v>
      </c>
      <c r="S1496" s="1" t="str">
        <f>IF(BRF_Boleto_Notas[[#This Row],[PAGO DIA]]="","",TEXT(BRF_Boleto_Notas[[#This Row],[PAGO DIA]],"AAAA"))</f>
        <v/>
      </c>
      <c r="T1496" s="1" t="str">
        <f>UPPER(TEXT(BRF_Boleto_Notas[[#This Row],[PAGO DIA]],"MMM"))</f>
        <v>JAN</v>
      </c>
    </row>
    <row r="1497" spans="1:20" x14ac:dyDescent="0.2">
      <c r="A1497" s="3">
        <v>45094</v>
      </c>
      <c r="B1497" s="1" t="s">
        <v>2401</v>
      </c>
      <c r="C1497" s="1" t="s">
        <v>2869</v>
      </c>
      <c r="D1497" s="1" t="s">
        <v>1531</v>
      </c>
      <c r="E1497" s="1" t="s">
        <v>85</v>
      </c>
      <c r="F1497" s="3">
        <v>45138</v>
      </c>
      <c r="G1497" s="1" t="s">
        <v>3198</v>
      </c>
      <c r="H1497" s="1">
        <v>1617</v>
      </c>
      <c r="I1497" s="4">
        <v>2560</v>
      </c>
      <c r="J1497" s="1" t="s">
        <v>224</v>
      </c>
      <c r="K1497" s="3"/>
      <c r="L1497" s="1" t="s">
        <v>3355</v>
      </c>
      <c r="M1497" s="1" t="str">
        <f>TEXT(BRF_Boleto_Notas[[#This Row],[DATA ]],"AAAA")</f>
        <v>2023</v>
      </c>
      <c r="N1497" s="1" t="str">
        <f>UPPER(TEXT(BRF_Boleto_Notas[[#This Row],[DATA ]],"MMM"))</f>
        <v>JUN</v>
      </c>
      <c r="O1497" s="1" t="str">
        <f>TEXT(BRF_Boleto_Notas[[#This Row],[DATA VENCIMENTO]],"AAAA")</f>
        <v>2023</v>
      </c>
      <c r="P1497" s="1" t="str">
        <f>UPPER(TEXT(BRF_Boleto_Notas[[#This Row],[DATA VENCIMENTO]],"MMM"))</f>
        <v>JUL</v>
      </c>
      <c r="Q1497" s="1" t="str">
        <f>IFERROR(INDEX(BRF_TIPO_SERV[DESCRIÇAO],MATCH(BRF_Boleto_Notas[[#This Row],[CAT]],BRF_TIPO_SERV[TIPOS DE SERV.],0)),"")</f>
        <v>ARMAZENAMENTO</v>
      </c>
      <c r="R1497" s="1">
        <f>IFERROR(INDEX(BRF_MÊS_NOTA[NUN_MÊS],MATCH(BRF_Boleto_Notas[[#This Row],[MÊS_VENC]],BRF_MÊS_NOTA[MÊS],0)),"")</f>
        <v>7</v>
      </c>
      <c r="S1497" s="1" t="str">
        <f>IF(BRF_Boleto_Notas[[#This Row],[PAGO DIA]]="","",TEXT(BRF_Boleto_Notas[[#This Row],[PAGO DIA]],"AAAA"))</f>
        <v/>
      </c>
      <c r="T1497" s="1" t="str">
        <f>UPPER(TEXT(BRF_Boleto_Notas[[#This Row],[PAGO DIA]],"MMM"))</f>
        <v>JAN</v>
      </c>
    </row>
    <row r="1498" spans="1:20" x14ac:dyDescent="0.2">
      <c r="A1498" s="3">
        <v>45095</v>
      </c>
      <c r="B1498" s="1" t="s">
        <v>1529</v>
      </c>
      <c r="C1498" s="1" t="s">
        <v>3128</v>
      </c>
      <c r="D1498" s="1" t="s">
        <v>1531</v>
      </c>
      <c r="E1498" s="1" t="s">
        <v>85</v>
      </c>
      <c r="F1498" s="3">
        <v>45138</v>
      </c>
      <c r="G1498" s="1" t="s">
        <v>3199</v>
      </c>
      <c r="H1498" s="1">
        <v>1618</v>
      </c>
      <c r="I1498" s="4">
        <v>5800</v>
      </c>
      <c r="J1498" s="1" t="s">
        <v>224</v>
      </c>
      <c r="K1498" s="3"/>
      <c r="L1498" s="1" t="s">
        <v>3355</v>
      </c>
      <c r="M1498" s="1" t="str">
        <f>TEXT(BRF_Boleto_Notas[[#This Row],[DATA ]],"AAAA")</f>
        <v>2023</v>
      </c>
      <c r="N1498" s="1" t="str">
        <f>UPPER(TEXT(BRF_Boleto_Notas[[#This Row],[DATA ]],"MMM"))</f>
        <v>JUN</v>
      </c>
      <c r="O1498" s="1" t="str">
        <f>TEXT(BRF_Boleto_Notas[[#This Row],[DATA VENCIMENTO]],"AAAA")</f>
        <v>2023</v>
      </c>
      <c r="P1498" s="1" t="str">
        <f>UPPER(TEXT(BRF_Boleto_Notas[[#This Row],[DATA VENCIMENTO]],"MMM"))</f>
        <v>JUL</v>
      </c>
      <c r="Q1498" s="1" t="str">
        <f>IFERROR(INDEX(BRF_TIPO_SERV[DESCRIÇAO],MATCH(BRF_Boleto_Notas[[#This Row],[CAT]],BRF_TIPO_SERV[TIPOS DE SERV.],0)),"")</f>
        <v>VIAGEM</v>
      </c>
      <c r="R1498" s="1">
        <f>IFERROR(INDEX(BRF_MÊS_NOTA[NUN_MÊS],MATCH(BRF_Boleto_Notas[[#This Row],[MÊS_VENC]],BRF_MÊS_NOTA[MÊS],0)),"")</f>
        <v>7</v>
      </c>
      <c r="S1498" s="1" t="str">
        <f>IF(BRF_Boleto_Notas[[#This Row],[PAGO DIA]]="","",TEXT(BRF_Boleto_Notas[[#This Row],[PAGO DIA]],"AAAA"))</f>
        <v/>
      </c>
      <c r="T1498" s="1" t="str">
        <f>UPPER(TEXT(BRF_Boleto_Notas[[#This Row],[PAGO DIA]],"MMM"))</f>
        <v>JAN</v>
      </c>
    </row>
    <row r="1499" spans="1:20" x14ac:dyDescent="0.2">
      <c r="A1499" s="3">
        <v>45096</v>
      </c>
      <c r="B1499" s="1" t="s">
        <v>1534</v>
      </c>
      <c r="C1499" s="1" t="s">
        <v>2984</v>
      </c>
      <c r="D1499" s="1" t="s">
        <v>1531</v>
      </c>
      <c r="E1499" s="1" t="s">
        <v>85</v>
      </c>
      <c r="F1499" s="3">
        <v>45138</v>
      </c>
      <c r="G1499" s="1" t="s">
        <v>3200</v>
      </c>
      <c r="H1499" s="1">
        <v>1619</v>
      </c>
      <c r="I1499" s="4">
        <v>800</v>
      </c>
      <c r="J1499" s="1" t="s">
        <v>224</v>
      </c>
      <c r="K1499" s="3"/>
      <c r="L1499" s="1" t="s">
        <v>3355</v>
      </c>
      <c r="M1499" s="1" t="str">
        <f>TEXT(BRF_Boleto_Notas[[#This Row],[DATA ]],"AAAA")</f>
        <v>2023</v>
      </c>
      <c r="N1499" s="1" t="str">
        <f>UPPER(TEXT(BRF_Boleto_Notas[[#This Row],[DATA ]],"MMM"))</f>
        <v>JUN</v>
      </c>
      <c r="O1499" s="1" t="str">
        <f>TEXT(BRF_Boleto_Notas[[#This Row],[DATA VENCIMENTO]],"AAAA")</f>
        <v>2023</v>
      </c>
      <c r="P1499" s="1" t="str">
        <f>UPPER(TEXT(BRF_Boleto_Notas[[#This Row],[DATA VENCIMENTO]],"MMM"))</f>
        <v>JUL</v>
      </c>
      <c r="Q1499" s="1" t="str">
        <f>IFERROR(INDEX(BRF_TIPO_SERV[DESCRIÇAO],MATCH(BRF_Boleto_Notas[[#This Row],[CAT]],BRF_TIPO_SERV[TIPOS DE SERV.],0)),"")</f>
        <v>FRETE EXTRAS</v>
      </c>
      <c r="R1499" s="1">
        <f>IFERROR(INDEX(BRF_MÊS_NOTA[NUN_MÊS],MATCH(BRF_Boleto_Notas[[#This Row],[MÊS_VENC]],BRF_MÊS_NOTA[MÊS],0)),"")</f>
        <v>7</v>
      </c>
      <c r="S1499" s="1" t="str">
        <f>IF(BRF_Boleto_Notas[[#This Row],[PAGO DIA]]="","",TEXT(BRF_Boleto_Notas[[#This Row],[PAGO DIA]],"AAAA"))</f>
        <v/>
      </c>
      <c r="T1499" s="1" t="str">
        <f>UPPER(TEXT(BRF_Boleto_Notas[[#This Row],[PAGO DIA]],"MMM"))</f>
        <v>JAN</v>
      </c>
    </row>
    <row r="1500" spans="1:20" x14ac:dyDescent="0.2">
      <c r="A1500" s="3">
        <v>45097</v>
      </c>
      <c r="B1500" s="1" t="s">
        <v>1529</v>
      </c>
      <c r="C1500" s="1" t="s">
        <v>3201</v>
      </c>
      <c r="D1500" s="1" t="s">
        <v>1531</v>
      </c>
      <c r="E1500" s="1" t="s">
        <v>149</v>
      </c>
      <c r="F1500" s="3">
        <v>45138</v>
      </c>
      <c r="G1500" s="1" t="s">
        <v>3202</v>
      </c>
      <c r="H1500" s="1">
        <v>1621</v>
      </c>
      <c r="I1500" s="4">
        <v>9614</v>
      </c>
      <c r="J1500" s="1" t="s">
        <v>224</v>
      </c>
      <c r="K1500" s="3"/>
      <c r="L1500" s="1" t="s">
        <v>3355</v>
      </c>
      <c r="M1500" s="1" t="str">
        <f>TEXT(BRF_Boleto_Notas[[#This Row],[DATA ]],"AAAA")</f>
        <v>2023</v>
      </c>
      <c r="N1500" s="1" t="str">
        <f>UPPER(TEXT(BRF_Boleto_Notas[[#This Row],[DATA ]],"MMM"))</f>
        <v>JUN</v>
      </c>
      <c r="O1500" s="1" t="str">
        <f>TEXT(BRF_Boleto_Notas[[#This Row],[DATA VENCIMENTO]],"AAAA")</f>
        <v>2023</v>
      </c>
      <c r="P1500" s="1" t="str">
        <f>UPPER(TEXT(BRF_Boleto_Notas[[#This Row],[DATA VENCIMENTO]],"MMM"))</f>
        <v>JUL</v>
      </c>
      <c r="Q1500" s="1" t="str">
        <f>IFERROR(INDEX(BRF_TIPO_SERV[DESCRIÇAO],MATCH(BRF_Boleto_Notas[[#This Row],[CAT]],BRF_TIPO_SERV[TIPOS DE SERV.],0)),"")</f>
        <v>VIAGEM</v>
      </c>
      <c r="R1500" s="1">
        <f>IFERROR(INDEX(BRF_MÊS_NOTA[NUN_MÊS],MATCH(BRF_Boleto_Notas[[#This Row],[MÊS_VENC]],BRF_MÊS_NOTA[MÊS],0)),"")</f>
        <v>7</v>
      </c>
      <c r="S1500" s="1" t="str">
        <f>IF(BRF_Boleto_Notas[[#This Row],[PAGO DIA]]="","",TEXT(BRF_Boleto_Notas[[#This Row],[PAGO DIA]],"AAAA"))</f>
        <v/>
      </c>
      <c r="T1500" s="1" t="str">
        <f>UPPER(TEXT(BRF_Boleto_Notas[[#This Row],[PAGO DIA]],"MMM"))</f>
        <v>JAN</v>
      </c>
    </row>
    <row r="1501" spans="1:20" x14ac:dyDescent="0.2">
      <c r="A1501" s="3">
        <v>45097</v>
      </c>
      <c r="B1501" s="1" t="s">
        <v>2401</v>
      </c>
      <c r="C1501" s="1" t="s">
        <v>3203</v>
      </c>
      <c r="D1501" s="1" t="s">
        <v>1531</v>
      </c>
      <c r="E1501" s="1" t="s">
        <v>85</v>
      </c>
      <c r="F1501" s="3">
        <v>45138</v>
      </c>
      <c r="G1501" s="1" t="s">
        <v>3204</v>
      </c>
      <c r="H1501" s="1">
        <v>1622</v>
      </c>
      <c r="I1501" s="4">
        <v>2240</v>
      </c>
      <c r="J1501" s="1" t="s">
        <v>224</v>
      </c>
      <c r="K1501" s="3"/>
      <c r="L1501" s="1" t="s">
        <v>3355</v>
      </c>
      <c r="M1501" s="1" t="str">
        <f>TEXT(BRF_Boleto_Notas[[#This Row],[DATA ]],"AAAA")</f>
        <v>2023</v>
      </c>
      <c r="N1501" s="1" t="str">
        <f>UPPER(TEXT(BRF_Boleto_Notas[[#This Row],[DATA ]],"MMM"))</f>
        <v>JUN</v>
      </c>
      <c r="O1501" s="1" t="str">
        <f>TEXT(BRF_Boleto_Notas[[#This Row],[DATA VENCIMENTO]],"AAAA")</f>
        <v>2023</v>
      </c>
      <c r="P1501" s="1" t="str">
        <f>UPPER(TEXT(BRF_Boleto_Notas[[#This Row],[DATA VENCIMENTO]],"MMM"))</f>
        <v>JUL</v>
      </c>
      <c r="Q1501" s="1" t="str">
        <f>IFERROR(INDEX(BRF_TIPO_SERV[DESCRIÇAO],MATCH(BRF_Boleto_Notas[[#This Row],[CAT]],BRF_TIPO_SERV[TIPOS DE SERV.],0)),"")</f>
        <v>ARMAZENAMENTO</v>
      </c>
      <c r="R1501" s="1">
        <f>IFERROR(INDEX(BRF_MÊS_NOTA[NUN_MÊS],MATCH(BRF_Boleto_Notas[[#This Row],[MÊS_VENC]],BRF_MÊS_NOTA[MÊS],0)),"")</f>
        <v>7</v>
      </c>
      <c r="S1501" s="1" t="str">
        <f>IF(BRF_Boleto_Notas[[#This Row],[PAGO DIA]]="","",TEXT(BRF_Boleto_Notas[[#This Row],[PAGO DIA]],"AAAA"))</f>
        <v/>
      </c>
      <c r="T1501" s="1" t="str">
        <f>UPPER(TEXT(BRF_Boleto_Notas[[#This Row],[PAGO DIA]],"MMM"))</f>
        <v>JAN</v>
      </c>
    </row>
    <row r="1502" spans="1:20" x14ac:dyDescent="0.2">
      <c r="A1502" s="3">
        <v>45097</v>
      </c>
      <c r="B1502" s="1" t="s">
        <v>2922</v>
      </c>
      <c r="C1502" s="1" t="s">
        <v>3205</v>
      </c>
      <c r="D1502" s="1" t="s">
        <v>2924</v>
      </c>
      <c r="E1502" s="1" t="s">
        <v>184</v>
      </c>
      <c r="F1502" s="3">
        <v>45110</v>
      </c>
      <c r="G1502" s="1" t="s">
        <v>1585</v>
      </c>
      <c r="H1502" s="1">
        <v>1623</v>
      </c>
      <c r="I1502" s="4">
        <v>650</v>
      </c>
      <c r="J1502" s="1" t="s">
        <v>224</v>
      </c>
      <c r="K1502" s="3">
        <v>45110</v>
      </c>
      <c r="L1502" s="1" t="s">
        <v>1338</v>
      </c>
      <c r="M1502" s="1" t="str">
        <f>TEXT(BRF_Boleto_Notas[[#This Row],[DATA ]],"AAAA")</f>
        <v>2023</v>
      </c>
      <c r="N1502" s="1" t="str">
        <f>UPPER(TEXT(BRF_Boleto_Notas[[#This Row],[DATA ]],"MMM"))</f>
        <v>JUN</v>
      </c>
      <c r="O1502" s="1" t="str">
        <f>TEXT(BRF_Boleto_Notas[[#This Row],[DATA VENCIMENTO]],"AAAA")</f>
        <v>2023</v>
      </c>
      <c r="P1502" s="1" t="str">
        <f>UPPER(TEXT(BRF_Boleto_Notas[[#This Row],[DATA VENCIMENTO]],"MMM"))</f>
        <v>JUL</v>
      </c>
      <c r="Q1502" s="1" t="str">
        <f>IFERROR(INDEX(BRF_TIPO_SERV[DESCRIÇAO],MATCH(BRF_Boleto_Notas[[#This Row],[CAT]],BRF_TIPO_SERV[TIPOS DE SERV.],0)),"")</f>
        <v>VIAGEM</v>
      </c>
      <c r="R1502" s="1">
        <f>IFERROR(INDEX(BRF_MÊS_NOTA[NUN_MÊS],MATCH(BRF_Boleto_Notas[[#This Row],[MÊS_VENC]],BRF_MÊS_NOTA[MÊS],0)),"")</f>
        <v>7</v>
      </c>
      <c r="S1502" s="1" t="str">
        <f>IF(BRF_Boleto_Notas[[#This Row],[PAGO DIA]]="","",TEXT(BRF_Boleto_Notas[[#This Row],[PAGO DIA]],"AAAA"))</f>
        <v>2023</v>
      </c>
      <c r="T1502" s="1" t="str">
        <f>UPPER(TEXT(BRF_Boleto_Notas[[#This Row],[PAGO DIA]],"MMM"))</f>
        <v>JUL</v>
      </c>
    </row>
    <row r="1503" spans="1:20" x14ac:dyDescent="0.2">
      <c r="A1503" s="3">
        <v>45098</v>
      </c>
      <c r="B1503" s="1" t="s">
        <v>1529</v>
      </c>
      <c r="C1503" s="1" t="s">
        <v>3206</v>
      </c>
      <c r="D1503" s="1" t="s">
        <v>1531</v>
      </c>
      <c r="E1503" s="1" t="s">
        <v>3048</v>
      </c>
      <c r="F1503" s="3">
        <v>45138</v>
      </c>
      <c r="G1503" s="1" t="s">
        <v>3207</v>
      </c>
      <c r="H1503" s="1">
        <v>1624</v>
      </c>
      <c r="I1503" s="4">
        <v>6271</v>
      </c>
      <c r="J1503" s="1" t="s">
        <v>224</v>
      </c>
      <c r="K1503" s="3"/>
      <c r="L1503" s="1" t="s">
        <v>3355</v>
      </c>
      <c r="M1503" s="1" t="str">
        <f>TEXT(BRF_Boleto_Notas[[#This Row],[DATA ]],"AAAA")</f>
        <v>2023</v>
      </c>
      <c r="N1503" s="1" t="str">
        <f>UPPER(TEXT(BRF_Boleto_Notas[[#This Row],[DATA ]],"MMM"))</f>
        <v>JUN</v>
      </c>
      <c r="O1503" s="1" t="str">
        <f>TEXT(BRF_Boleto_Notas[[#This Row],[DATA VENCIMENTO]],"AAAA")</f>
        <v>2023</v>
      </c>
      <c r="P1503" s="1" t="str">
        <f>UPPER(TEXT(BRF_Boleto_Notas[[#This Row],[DATA VENCIMENTO]],"MMM"))</f>
        <v>JUL</v>
      </c>
      <c r="Q1503" s="1" t="str">
        <f>IFERROR(INDEX(BRF_TIPO_SERV[DESCRIÇAO],MATCH(BRF_Boleto_Notas[[#This Row],[CAT]],BRF_TIPO_SERV[TIPOS DE SERV.],0)),"")</f>
        <v>VIAGEM</v>
      </c>
      <c r="R1503" s="1">
        <f>IFERROR(INDEX(BRF_MÊS_NOTA[NUN_MÊS],MATCH(BRF_Boleto_Notas[[#This Row],[MÊS_VENC]],BRF_MÊS_NOTA[MÊS],0)),"")</f>
        <v>7</v>
      </c>
      <c r="S1503" s="1" t="str">
        <f>IF(BRF_Boleto_Notas[[#This Row],[PAGO DIA]]="","",TEXT(BRF_Boleto_Notas[[#This Row],[PAGO DIA]],"AAAA"))</f>
        <v/>
      </c>
      <c r="T1503" s="1" t="str">
        <f>UPPER(TEXT(BRF_Boleto_Notas[[#This Row],[PAGO DIA]],"MMM"))</f>
        <v>JAN</v>
      </c>
    </row>
    <row r="1504" spans="1:20" x14ac:dyDescent="0.2">
      <c r="A1504" s="3">
        <v>45098</v>
      </c>
      <c r="B1504" s="1" t="s">
        <v>1529</v>
      </c>
      <c r="C1504" s="1" t="s">
        <v>3208</v>
      </c>
      <c r="D1504" s="1" t="s">
        <v>1531</v>
      </c>
      <c r="E1504" s="1" t="s">
        <v>539</v>
      </c>
      <c r="F1504" s="3">
        <v>45138</v>
      </c>
      <c r="G1504" s="1" t="s">
        <v>3209</v>
      </c>
      <c r="H1504" s="1">
        <v>1625</v>
      </c>
      <c r="I1504" s="4">
        <v>4800</v>
      </c>
      <c r="J1504" s="1" t="s">
        <v>224</v>
      </c>
      <c r="K1504" s="3"/>
      <c r="L1504" s="1" t="s">
        <v>3355</v>
      </c>
      <c r="M1504" s="1" t="str">
        <f>TEXT(BRF_Boleto_Notas[[#This Row],[DATA ]],"AAAA")</f>
        <v>2023</v>
      </c>
      <c r="N1504" s="1" t="str">
        <f>UPPER(TEXT(BRF_Boleto_Notas[[#This Row],[DATA ]],"MMM"))</f>
        <v>JUN</v>
      </c>
      <c r="O1504" s="1" t="str">
        <f>TEXT(BRF_Boleto_Notas[[#This Row],[DATA VENCIMENTO]],"AAAA")</f>
        <v>2023</v>
      </c>
      <c r="P1504" s="1" t="str">
        <f>UPPER(TEXT(BRF_Boleto_Notas[[#This Row],[DATA VENCIMENTO]],"MMM"))</f>
        <v>JUL</v>
      </c>
      <c r="Q1504" s="1" t="str">
        <f>IFERROR(INDEX(BRF_TIPO_SERV[DESCRIÇAO],MATCH(BRF_Boleto_Notas[[#This Row],[CAT]],BRF_TIPO_SERV[TIPOS DE SERV.],0)),"")</f>
        <v>VIAGEM</v>
      </c>
      <c r="R1504" s="1">
        <f>IFERROR(INDEX(BRF_MÊS_NOTA[NUN_MÊS],MATCH(BRF_Boleto_Notas[[#This Row],[MÊS_VENC]],BRF_MÊS_NOTA[MÊS],0)),"")</f>
        <v>7</v>
      </c>
      <c r="S1504" s="1" t="str">
        <f>IF(BRF_Boleto_Notas[[#This Row],[PAGO DIA]]="","",TEXT(BRF_Boleto_Notas[[#This Row],[PAGO DIA]],"AAAA"))</f>
        <v/>
      </c>
      <c r="T1504" s="1" t="str">
        <f>UPPER(TEXT(BRF_Boleto_Notas[[#This Row],[PAGO DIA]],"MMM"))</f>
        <v>JAN</v>
      </c>
    </row>
    <row r="1505" spans="1:20" x14ac:dyDescent="0.2">
      <c r="A1505" s="3">
        <v>45098</v>
      </c>
      <c r="B1505" s="1" t="s">
        <v>2401</v>
      </c>
      <c r="C1505" s="1" t="s">
        <v>3143</v>
      </c>
      <c r="D1505" s="1" t="s">
        <v>1531</v>
      </c>
      <c r="E1505" s="1" t="s">
        <v>85</v>
      </c>
      <c r="F1505" s="3">
        <v>45138</v>
      </c>
      <c r="G1505" s="1" t="s">
        <v>3210</v>
      </c>
      <c r="H1505" s="1">
        <v>1626</v>
      </c>
      <c r="I1505" s="4">
        <v>2240</v>
      </c>
      <c r="J1505" s="1" t="s">
        <v>224</v>
      </c>
      <c r="K1505" s="3"/>
      <c r="L1505" s="1" t="s">
        <v>3355</v>
      </c>
      <c r="M1505" s="1" t="str">
        <f>TEXT(BRF_Boleto_Notas[[#This Row],[DATA ]],"AAAA")</f>
        <v>2023</v>
      </c>
      <c r="N1505" s="1" t="str">
        <f>UPPER(TEXT(BRF_Boleto_Notas[[#This Row],[DATA ]],"MMM"))</f>
        <v>JUN</v>
      </c>
      <c r="O1505" s="1" t="str">
        <f>TEXT(BRF_Boleto_Notas[[#This Row],[DATA VENCIMENTO]],"AAAA")</f>
        <v>2023</v>
      </c>
      <c r="P1505" s="1" t="str">
        <f>UPPER(TEXT(BRF_Boleto_Notas[[#This Row],[DATA VENCIMENTO]],"MMM"))</f>
        <v>JUL</v>
      </c>
      <c r="Q1505" s="1" t="str">
        <f>IFERROR(INDEX(BRF_TIPO_SERV[DESCRIÇAO],MATCH(BRF_Boleto_Notas[[#This Row],[CAT]],BRF_TIPO_SERV[TIPOS DE SERV.],0)),"")</f>
        <v>ARMAZENAMENTO</v>
      </c>
      <c r="R1505" s="1">
        <f>IFERROR(INDEX(BRF_MÊS_NOTA[NUN_MÊS],MATCH(BRF_Boleto_Notas[[#This Row],[MÊS_VENC]],BRF_MÊS_NOTA[MÊS],0)),"")</f>
        <v>7</v>
      </c>
      <c r="S1505" s="1" t="str">
        <f>IF(BRF_Boleto_Notas[[#This Row],[PAGO DIA]]="","",TEXT(BRF_Boleto_Notas[[#This Row],[PAGO DIA]],"AAAA"))</f>
        <v/>
      </c>
      <c r="T1505" s="1" t="str">
        <f>UPPER(TEXT(BRF_Boleto_Notas[[#This Row],[PAGO DIA]],"MMM"))</f>
        <v>JAN</v>
      </c>
    </row>
    <row r="1506" spans="1:20" x14ac:dyDescent="0.2">
      <c r="A1506" s="3">
        <v>45098</v>
      </c>
      <c r="B1506" s="1" t="s">
        <v>1534</v>
      </c>
      <c r="C1506" s="1" t="s">
        <v>2078</v>
      </c>
      <c r="D1506" s="1" t="s">
        <v>1531</v>
      </c>
      <c r="E1506" s="1" t="s">
        <v>85</v>
      </c>
      <c r="F1506" s="3">
        <v>45138</v>
      </c>
      <c r="G1506" s="1" t="s">
        <v>3211</v>
      </c>
      <c r="H1506" s="1">
        <v>1627</v>
      </c>
      <c r="I1506" s="4">
        <v>1600</v>
      </c>
      <c r="J1506" s="1" t="s">
        <v>224</v>
      </c>
      <c r="K1506" s="3"/>
      <c r="L1506" s="1" t="s">
        <v>3355</v>
      </c>
      <c r="M1506" s="1" t="str">
        <f>TEXT(BRF_Boleto_Notas[[#This Row],[DATA ]],"AAAA")</f>
        <v>2023</v>
      </c>
      <c r="N1506" s="1" t="str">
        <f>UPPER(TEXT(BRF_Boleto_Notas[[#This Row],[DATA ]],"MMM"))</f>
        <v>JUN</v>
      </c>
      <c r="O1506" s="1" t="str">
        <f>TEXT(BRF_Boleto_Notas[[#This Row],[DATA VENCIMENTO]],"AAAA")</f>
        <v>2023</v>
      </c>
      <c r="P1506" s="1" t="str">
        <f>UPPER(TEXT(BRF_Boleto_Notas[[#This Row],[DATA VENCIMENTO]],"MMM"))</f>
        <v>JUL</v>
      </c>
      <c r="Q1506" s="1" t="str">
        <f>IFERROR(INDEX(BRF_TIPO_SERV[DESCRIÇAO],MATCH(BRF_Boleto_Notas[[#This Row],[CAT]],BRF_TIPO_SERV[TIPOS DE SERV.],0)),"")</f>
        <v>FRETE EXTRAS</v>
      </c>
      <c r="R1506" s="1">
        <f>IFERROR(INDEX(BRF_MÊS_NOTA[NUN_MÊS],MATCH(BRF_Boleto_Notas[[#This Row],[MÊS_VENC]],BRF_MÊS_NOTA[MÊS],0)),"")</f>
        <v>7</v>
      </c>
      <c r="S1506" s="1" t="str">
        <f>IF(BRF_Boleto_Notas[[#This Row],[PAGO DIA]]="","",TEXT(BRF_Boleto_Notas[[#This Row],[PAGO DIA]],"AAAA"))</f>
        <v/>
      </c>
      <c r="T1506" s="1" t="str">
        <f>UPPER(TEXT(BRF_Boleto_Notas[[#This Row],[PAGO DIA]],"MMM"))</f>
        <v>JAN</v>
      </c>
    </row>
    <row r="1507" spans="1:20" x14ac:dyDescent="0.2">
      <c r="A1507" s="3">
        <v>45098</v>
      </c>
      <c r="B1507" s="1" t="s">
        <v>1534</v>
      </c>
      <c r="C1507" s="1" t="s">
        <v>1706</v>
      </c>
      <c r="D1507" s="1" t="s">
        <v>1531</v>
      </c>
      <c r="E1507" s="1" t="s">
        <v>85</v>
      </c>
      <c r="F1507" s="3">
        <v>45138</v>
      </c>
      <c r="G1507" s="1" t="s">
        <v>3212</v>
      </c>
      <c r="H1507" s="1">
        <v>1629</v>
      </c>
      <c r="I1507" s="4">
        <v>500</v>
      </c>
      <c r="J1507" s="1" t="s">
        <v>224</v>
      </c>
      <c r="K1507" s="3"/>
      <c r="L1507" s="1" t="s">
        <v>3355</v>
      </c>
      <c r="M1507" s="1" t="str">
        <f>TEXT(BRF_Boleto_Notas[[#This Row],[DATA ]],"AAAA")</f>
        <v>2023</v>
      </c>
      <c r="N1507" s="1" t="str">
        <f>UPPER(TEXT(BRF_Boleto_Notas[[#This Row],[DATA ]],"MMM"))</f>
        <v>JUN</v>
      </c>
      <c r="O1507" s="1" t="str">
        <f>TEXT(BRF_Boleto_Notas[[#This Row],[DATA VENCIMENTO]],"AAAA")</f>
        <v>2023</v>
      </c>
      <c r="P1507" s="1" t="str">
        <f>UPPER(TEXT(BRF_Boleto_Notas[[#This Row],[DATA VENCIMENTO]],"MMM"))</f>
        <v>JUL</v>
      </c>
      <c r="Q1507" s="1" t="str">
        <f>IFERROR(INDEX(BRF_TIPO_SERV[DESCRIÇAO],MATCH(BRF_Boleto_Notas[[#This Row],[CAT]],BRF_TIPO_SERV[TIPOS DE SERV.],0)),"")</f>
        <v>FRETE EXTRAS</v>
      </c>
      <c r="R1507" s="1">
        <f>IFERROR(INDEX(BRF_MÊS_NOTA[NUN_MÊS],MATCH(BRF_Boleto_Notas[[#This Row],[MÊS_VENC]],BRF_MÊS_NOTA[MÊS],0)),"")</f>
        <v>7</v>
      </c>
      <c r="S1507" s="1" t="str">
        <f>IF(BRF_Boleto_Notas[[#This Row],[PAGO DIA]]="","",TEXT(BRF_Boleto_Notas[[#This Row],[PAGO DIA]],"AAAA"))</f>
        <v/>
      </c>
      <c r="T1507" s="1" t="str">
        <f>UPPER(TEXT(BRF_Boleto_Notas[[#This Row],[PAGO DIA]],"MMM"))</f>
        <v>JAN</v>
      </c>
    </row>
    <row r="1508" spans="1:20" x14ac:dyDescent="0.2">
      <c r="A1508" s="3">
        <v>45098</v>
      </c>
      <c r="B1508" s="1" t="s">
        <v>2725</v>
      </c>
      <c r="C1508" s="1" t="s">
        <v>3213</v>
      </c>
      <c r="D1508" s="1" t="s">
        <v>2727</v>
      </c>
      <c r="E1508" s="1" t="s">
        <v>460</v>
      </c>
      <c r="F1508" s="3">
        <v>45100</v>
      </c>
      <c r="G1508" s="1" t="s">
        <v>1585</v>
      </c>
      <c r="H1508" s="1">
        <v>1630</v>
      </c>
      <c r="I1508" s="4">
        <v>1400</v>
      </c>
      <c r="J1508" s="1" t="s">
        <v>224</v>
      </c>
      <c r="K1508" s="3">
        <v>45100</v>
      </c>
      <c r="L1508" s="1" t="s">
        <v>1338</v>
      </c>
      <c r="M1508" s="1" t="str">
        <f>TEXT(BRF_Boleto_Notas[[#This Row],[DATA ]],"AAAA")</f>
        <v>2023</v>
      </c>
      <c r="N1508" s="1" t="str">
        <f>UPPER(TEXT(BRF_Boleto_Notas[[#This Row],[DATA ]],"MMM"))</f>
        <v>JUN</v>
      </c>
      <c r="O1508" s="1" t="str">
        <f>TEXT(BRF_Boleto_Notas[[#This Row],[DATA VENCIMENTO]],"AAAA")</f>
        <v>2023</v>
      </c>
      <c r="P1508" s="1" t="str">
        <f>UPPER(TEXT(BRF_Boleto_Notas[[#This Row],[DATA VENCIMENTO]],"MMM"))</f>
        <v>JUN</v>
      </c>
      <c r="Q1508" s="1" t="str">
        <f>IFERROR(INDEX(BRF_TIPO_SERV[DESCRIÇAO],MATCH(BRF_Boleto_Notas[[#This Row],[CAT]],BRF_TIPO_SERV[TIPOS DE SERV.],0)),"")</f>
        <v>VIAGEM</v>
      </c>
      <c r="R1508" s="1">
        <f>IFERROR(INDEX(BRF_MÊS_NOTA[NUN_MÊS],MATCH(BRF_Boleto_Notas[[#This Row],[MÊS_VENC]],BRF_MÊS_NOTA[MÊS],0)),"")</f>
        <v>6</v>
      </c>
      <c r="S1508" s="1" t="str">
        <f>IF(BRF_Boleto_Notas[[#This Row],[PAGO DIA]]="","",TEXT(BRF_Boleto_Notas[[#This Row],[PAGO DIA]],"AAAA"))</f>
        <v>2023</v>
      </c>
      <c r="T1508" s="1" t="str">
        <f>UPPER(TEXT(BRF_Boleto_Notas[[#This Row],[PAGO DIA]],"MMM"))</f>
        <v>JUN</v>
      </c>
    </row>
    <row r="1509" spans="1:20" x14ac:dyDescent="0.2">
      <c r="A1509" s="3">
        <v>45099</v>
      </c>
      <c r="B1509" s="1" t="s">
        <v>1529</v>
      </c>
      <c r="C1509" s="1" t="s">
        <v>2876</v>
      </c>
      <c r="D1509" s="1" t="s">
        <v>1531</v>
      </c>
      <c r="E1509" s="1" t="s">
        <v>94</v>
      </c>
      <c r="F1509" s="3">
        <v>45139</v>
      </c>
      <c r="G1509" s="1" t="s">
        <v>3214</v>
      </c>
      <c r="H1509" s="1">
        <v>1631</v>
      </c>
      <c r="I1509" s="4">
        <v>2500</v>
      </c>
      <c r="J1509" s="1" t="s">
        <v>224</v>
      </c>
      <c r="K1509" s="3"/>
      <c r="L1509" s="1" t="s">
        <v>3355</v>
      </c>
      <c r="M1509" s="1" t="str">
        <f>TEXT(BRF_Boleto_Notas[[#This Row],[DATA ]],"AAAA")</f>
        <v>2023</v>
      </c>
      <c r="N1509" s="1" t="str">
        <f>UPPER(TEXT(BRF_Boleto_Notas[[#This Row],[DATA ]],"MMM"))</f>
        <v>JUN</v>
      </c>
      <c r="O1509" s="1" t="str">
        <f>TEXT(BRF_Boleto_Notas[[#This Row],[DATA VENCIMENTO]],"AAAA")</f>
        <v>2023</v>
      </c>
      <c r="P1509" s="1" t="str">
        <f>UPPER(TEXT(BRF_Boleto_Notas[[#This Row],[DATA VENCIMENTO]],"MMM"))</f>
        <v>AGO</v>
      </c>
      <c r="Q1509" s="1" t="str">
        <f>IFERROR(INDEX(BRF_TIPO_SERV[DESCRIÇAO],MATCH(BRF_Boleto_Notas[[#This Row],[CAT]],BRF_TIPO_SERV[TIPOS DE SERV.],0)),"")</f>
        <v>VIAGEM</v>
      </c>
      <c r="R1509" s="1">
        <f>IFERROR(INDEX(BRF_MÊS_NOTA[NUN_MÊS],MATCH(BRF_Boleto_Notas[[#This Row],[MÊS_VENC]],BRF_MÊS_NOTA[MÊS],0)),"")</f>
        <v>8</v>
      </c>
      <c r="S1509" s="1" t="str">
        <f>IF(BRF_Boleto_Notas[[#This Row],[PAGO DIA]]="","",TEXT(BRF_Boleto_Notas[[#This Row],[PAGO DIA]],"AAAA"))</f>
        <v/>
      </c>
      <c r="T1509" s="1" t="str">
        <f>UPPER(TEXT(BRF_Boleto_Notas[[#This Row],[PAGO DIA]],"MMM"))</f>
        <v>JAN</v>
      </c>
    </row>
    <row r="1510" spans="1:20" x14ac:dyDescent="0.2">
      <c r="A1510" s="3">
        <v>45099</v>
      </c>
      <c r="B1510" s="1" t="s">
        <v>1534</v>
      </c>
      <c r="C1510" s="1" t="s">
        <v>3215</v>
      </c>
      <c r="D1510" s="1" t="s">
        <v>1531</v>
      </c>
      <c r="E1510" s="1" t="s">
        <v>85</v>
      </c>
      <c r="F1510" s="3">
        <v>45139</v>
      </c>
      <c r="G1510" s="1" t="s">
        <v>3216</v>
      </c>
      <c r="H1510" s="1">
        <v>1632</v>
      </c>
      <c r="I1510" s="4">
        <v>2100</v>
      </c>
      <c r="J1510" s="1" t="s">
        <v>224</v>
      </c>
      <c r="K1510" s="3"/>
      <c r="L1510" s="1" t="s">
        <v>3355</v>
      </c>
      <c r="M1510" s="1" t="str">
        <f>TEXT(BRF_Boleto_Notas[[#This Row],[DATA ]],"AAAA")</f>
        <v>2023</v>
      </c>
      <c r="N1510" s="1" t="str">
        <f>UPPER(TEXT(BRF_Boleto_Notas[[#This Row],[DATA ]],"MMM"))</f>
        <v>JUN</v>
      </c>
      <c r="O1510" s="1" t="str">
        <f>TEXT(BRF_Boleto_Notas[[#This Row],[DATA VENCIMENTO]],"AAAA")</f>
        <v>2023</v>
      </c>
      <c r="P1510" s="1" t="str">
        <f>UPPER(TEXT(BRF_Boleto_Notas[[#This Row],[DATA VENCIMENTO]],"MMM"))</f>
        <v>AGO</v>
      </c>
      <c r="Q1510" s="1" t="str">
        <f>IFERROR(INDEX(BRF_TIPO_SERV[DESCRIÇAO],MATCH(BRF_Boleto_Notas[[#This Row],[CAT]],BRF_TIPO_SERV[TIPOS DE SERV.],0)),"")</f>
        <v>FRETE EXTRAS</v>
      </c>
      <c r="R1510" s="1">
        <f>IFERROR(INDEX(BRF_MÊS_NOTA[NUN_MÊS],MATCH(BRF_Boleto_Notas[[#This Row],[MÊS_VENC]],BRF_MÊS_NOTA[MÊS],0)),"")</f>
        <v>8</v>
      </c>
      <c r="S1510" s="1" t="str">
        <f>IF(BRF_Boleto_Notas[[#This Row],[PAGO DIA]]="","",TEXT(BRF_Boleto_Notas[[#This Row],[PAGO DIA]],"AAAA"))</f>
        <v/>
      </c>
      <c r="T1510" s="1" t="str">
        <f>UPPER(TEXT(BRF_Boleto_Notas[[#This Row],[PAGO DIA]],"MMM"))</f>
        <v>JAN</v>
      </c>
    </row>
    <row r="1511" spans="1:20" x14ac:dyDescent="0.2">
      <c r="A1511" s="3">
        <v>45099</v>
      </c>
      <c r="B1511" s="1" t="s">
        <v>1534</v>
      </c>
      <c r="C1511" s="1" t="s">
        <v>3217</v>
      </c>
      <c r="D1511" s="1" t="s">
        <v>1531</v>
      </c>
      <c r="E1511" s="1" t="s">
        <v>85</v>
      </c>
      <c r="F1511" s="3">
        <v>45139</v>
      </c>
      <c r="G1511" s="1" t="s">
        <v>3218</v>
      </c>
      <c r="H1511" s="1">
        <v>1633</v>
      </c>
      <c r="I1511" s="4">
        <v>1050</v>
      </c>
      <c r="J1511" s="1" t="s">
        <v>224</v>
      </c>
      <c r="K1511" s="3"/>
      <c r="L1511" s="1" t="s">
        <v>3355</v>
      </c>
      <c r="M1511" s="1" t="str">
        <f>TEXT(BRF_Boleto_Notas[[#This Row],[DATA ]],"AAAA")</f>
        <v>2023</v>
      </c>
      <c r="N1511" s="1" t="str">
        <f>UPPER(TEXT(BRF_Boleto_Notas[[#This Row],[DATA ]],"MMM"))</f>
        <v>JUN</v>
      </c>
      <c r="O1511" s="1" t="str">
        <f>TEXT(BRF_Boleto_Notas[[#This Row],[DATA VENCIMENTO]],"AAAA")</f>
        <v>2023</v>
      </c>
      <c r="P1511" s="1" t="str">
        <f>UPPER(TEXT(BRF_Boleto_Notas[[#This Row],[DATA VENCIMENTO]],"MMM"))</f>
        <v>AGO</v>
      </c>
      <c r="Q1511" s="1" t="str">
        <f>IFERROR(INDEX(BRF_TIPO_SERV[DESCRIÇAO],MATCH(BRF_Boleto_Notas[[#This Row],[CAT]],BRF_TIPO_SERV[TIPOS DE SERV.],0)),"")</f>
        <v>FRETE EXTRAS</v>
      </c>
      <c r="R1511" s="1">
        <f>IFERROR(INDEX(BRF_MÊS_NOTA[NUN_MÊS],MATCH(BRF_Boleto_Notas[[#This Row],[MÊS_VENC]],BRF_MÊS_NOTA[MÊS],0)),"")</f>
        <v>8</v>
      </c>
      <c r="S1511" s="1" t="str">
        <f>IF(BRF_Boleto_Notas[[#This Row],[PAGO DIA]]="","",TEXT(BRF_Boleto_Notas[[#This Row],[PAGO DIA]],"AAAA"))</f>
        <v/>
      </c>
      <c r="T1511" s="1" t="str">
        <f>UPPER(TEXT(BRF_Boleto_Notas[[#This Row],[PAGO DIA]],"MMM"))</f>
        <v>JAN</v>
      </c>
    </row>
    <row r="1512" spans="1:20" x14ac:dyDescent="0.2">
      <c r="A1512" s="3">
        <v>45099</v>
      </c>
      <c r="B1512" s="1" t="s">
        <v>1534</v>
      </c>
      <c r="C1512" s="1" t="s">
        <v>3219</v>
      </c>
      <c r="D1512" s="1" t="s">
        <v>1531</v>
      </c>
      <c r="E1512" s="1" t="s">
        <v>85</v>
      </c>
      <c r="F1512" s="3">
        <v>45139</v>
      </c>
      <c r="G1512" s="1" t="s">
        <v>3220</v>
      </c>
      <c r="H1512" s="1">
        <v>1634</v>
      </c>
      <c r="I1512" s="4">
        <v>1950</v>
      </c>
      <c r="J1512" s="1" t="s">
        <v>224</v>
      </c>
      <c r="K1512" s="3"/>
      <c r="L1512" s="1" t="s">
        <v>3355</v>
      </c>
      <c r="M1512" s="1" t="str">
        <f>TEXT(BRF_Boleto_Notas[[#This Row],[DATA ]],"AAAA")</f>
        <v>2023</v>
      </c>
      <c r="N1512" s="1" t="str">
        <f>UPPER(TEXT(BRF_Boleto_Notas[[#This Row],[DATA ]],"MMM"))</f>
        <v>JUN</v>
      </c>
      <c r="O1512" s="1" t="str">
        <f>TEXT(BRF_Boleto_Notas[[#This Row],[DATA VENCIMENTO]],"AAAA")</f>
        <v>2023</v>
      </c>
      <c r="P1512" s="1" t="str">
        <f>UPPER(TEXT(BRF_Boleto_Notas[[#This Row],[DATA VENCIMENTO]],"MMM"))</f>
        <v>AGO</v>
      </c>
      <c r="Q1512" s="1" t="str">
        <f>IFERROR(INDEX(BRF_TIPO_SERV[DESCRIÇAO],MATCH(BRF_Boleto_Notas[[#This Row],[CAT]],BRF_TIPO_SERV[TIPOS DE SERV.],0)),"")</f>
        <v>FRETE EXTRAS</v>
      </c>
      <c r="R1512" s="1">
        <f>IFERROR(INDEX(BRF_MÊS_NOTA[NUN_MÊS],MATCH(BRF_Boleto_Notas[[#This Row],[MÊS_VENC]],BRF_MÊS_NOTA[MÊS],0)),"")</f>
        <v>8</v>
      </c>
      <c r="S1512" s="1" t="str">
        <f>IF(BRF_Boleto_Notas[[#This Row],[PAGO DIA]]="","",TEXT(BRF_Boleto_Notas[[#This Row],[PAGO DIA]],"AAAA"))</f>
        <v/>
      </c>
      <c r="T1512" s="1" t="str">
        <f>UPPER(TEXT(BRF_Boleto_Notas[[#This Row],[PAGO DIA]],"MMM"))</f>
        <v>JAN</v>
      </c>
    </row>
    <row r="1513" spans="1:20" x14ac:dyDescent="0.2">
      <c r="A1513" s="3">
        <v>45099</v>
      </c>
      <c r="B1513" s="1" t="s">
        <v>1534</v>
      </c>
      <c r="C1513" s="1" t="s">
        <v>2750</v>
      </c>
      <c r="D1513" s="1" t="s">
        <v>1531</v>
      </c>
      <c r="E1513" s="1" t="s">
        <v>85</v>
      </c>
      <c r="F1513" s="3">
        <v>45139</v>
      </c>
      <c r="G1513" s="1" t="s">
        <v>3221</v>
      </c>
      <c r="H1513" s="1">
        <v>1635</v>
      </c>
      <c r="I1513" s="4">
        <v>500</v>
      </c>
      <c r="J1513" s="1" t="s">
        <v>224</v>
      </c>
      <c r="K1513" s="3"/>
      <c r="L1513" s="1" t="s">
        <v>3355</v>
      </c>
      <c r="M1513" s="1" t="str">
        <f>TEXT(BRF_Boleto_Notas[[#This Row],[DATA ]],"AAAA")</f>
        <v>2023</v>
      </c>
      <c r="N1513" s="1" t="str">
        <f>UPPER(TEXT(BRF_Boleto_Notas[[#This Row],[DATA ]],"MMM"))</f>
        <v>JUN</v>
      </c>
      <c r="O1513" s="1" t="str">
        <f>TEXT(BRF_Boleto_Notas[[#This Row],[DATA VENCIMENTO]],"AAAA")</f>
        <v>2023</v>
      </c>
      <c r="P1513" s="1" t="str">
        <f>UPPER(TEXT(BRF_Boleto_Notas[[#This Row],[DATA VENCIMENTO]],"MMM"))</f>
        <v>AGO</v>
      </c>
      <c r="Q1513" s="1" t="str">
        <f>IFERROR(INDEX(BRF_TIPO_SERV[DESCRIÇAO],MATCH(BRF_Boleto_Notas[[#This Row],[CAT]],BRF_TIPO_SERV[TIPOS DE SERV.],0)),"")</f>
        <v>FRETE EXTRAS</v>
      </c>
      <c r="R1513" s="1">
        <f>IFERROR(INDEX(BRF_MÊS_NOTA[NUN_MÊS],MATCH(BRF_Boleto_Notas[[#This Row],[MÊS_VENC]],BRF_MÊS_NOTA[MÊS],0)),"")</f>
        <v>8</v>
      </c>
      <c r="S1513" s="1" t="str">
        <f>IF(BRF_Boleto_Notas[[#This Row],[PAGO DIA]]="","",TEXT(BRF_Boleto_Notas[[#This Row],[PAGO DIA]],"AAAA"))</f>
        <v/>
      </c>
      <c r="T1513" s="1" t="str">
        <f>UPPER(TEXT(BRF_Boleto_Notas[[#This Row],[PAGO DIA]],"MMM"))</f>
        <v>JAN</v>
      </c>
    </row>
    <row r="1514" spans="1:20" x14ac:dyDescent="0.2">
      <c r="A1514" s="3">
        <v>45099</v>
      </c>
      <c r="B1514" s="1" t="s">
        <v>1534</v>
      </c>
      <c r="C1514" s="1" t="s">
        <v>3222</v>
      </c>
      <c r="D1514" s="1" t="s">
        <v>1531</v>
      </c>
      <c r="E1514" s="1" t="s">
        <v>85</v>
      </c>
      <c r="F1514" s="3">
        <v>45139</v>
      </c>
      <c r="G1514" s="1" t="s">
        <v>3223</v>
      </c>
      <c r="H1514" s="1">
        <v>1636</v>
      </c>
      <c r="I1514" s="4">
        <v>300</v>
      </c>
      <c r="J1514" s="1" t="s">
        <v>224</v>
      </c>
      <c r="K1514" s="3"/>
      <c r="L1514" s="1" t="s">
        <v>3355</v>
      </c>
      <c r="M1514" s="1" t="str">
        <f>TEXT(BRF_Boleto_Notas[[#This Row],[DATA ]],"AAAA")</f>
        <v>2023</v>
      </c>
      <c r="N1514" s="1" t="str">
        <f>UPPER(TEXT(BRF_Boleto_Notas[[#This Row],[DATA ]],"MMM"))</f>
        <v>JUN</v>
      </c>
      <c r="O1514" s="1" t="str">
        <f>TEXT(BRF_Boleto_Notas[[#This Row],[DATA VENCIMENTO]],"AAAA")</f>
        <v>2023</v>
      </c>
      <c r="P1514" s="1" t="str">
        <f>UPPER(TEXT(BRF_Boleto_Notas[[#This Row],[DATA VENCIMENTO]],"MMM"))</f>
        <v>AGO</v>
      </c>
      <c r="Q1514" s="1" t="str">
        <f>IFERROR(INDEX(BRF_TIPO_SERV[DESCRIÇAO],MATCH(BRF_Boleto_Notas[[#This Row],[CAT]],BRF_TIPO_SERV[TIPOS DE SERV.],0)),"")</f>
        <v>FRETE EXTRAS</v>
      </c>
      <c r="R1514" s="1">
        <f>IFERROR(INDEX(BRF_MÊS_NOTA[NUN_MÊS],MATCH(BRF_Boleto_Notas[[#This Row],[MÊS_VENC]],BRF_MÊS_NOTA[MÊS],0)),"")</f>
        <v>8</v>
      </c>
      <c r="S1514" s="1" t="str">
        <f>IF(BRF_Boleto_Notas[[#This Row],[PAGO DIA]]="","",TEXT(BRF_Boleto_Notas[[#This Row],[PAGO DIA]],"AAAA"))</f>
        <v/>
      </c>
      <c r="T1514" s="1" t="str">
        <f>UPPER(TEXT(BRF_Boleto_Notas[[#This Row],[PAGO DIA]],"MMM"))</f>
        <v>JAN</v>
      </c>
    </row>
    <row r="1515" spans="1:20" x14ac:dyDescent="0.2">
      <c r="A1515" s="3">
        <v>45100</v>
      </c>
      <c r="B1515" s="1" t="s">
        <v>2401</v>
      </c>
      <c r="C1515" s="1" t="s">
        <v>2869</v>
      </c>
      <c r="D1515" s="1" t="s">
        <v>1531</v>
      </c>
      <c r="E1515" s="1" t="s">
        <v>85</v>
      </c>
      <c r="F1515" s="3">
        <v>45140</v>
      </c>
      <c r="G1515" s="1" t="s">
        <v>3224</v>
      </c>
      <c r="H1515" s="1">
        <v>1637</v>
      </c>
      <c r="I1515" s="4">
        <v>2560</v>
      </c>
      <c r="J1515" s="1" t="s">
        <v>224</v>
      </c>
      <c r="K1515" s="3"/>
      <c r="L1515" s="1" t="s">
        <v>3355</v>
      </c>
      <c r="M1515" s="1" t="str">
        <f>TEXT(BRF_Boleto_Notas[[#This Row],[DATA ]],"AAAA")</f>
        <v>2023</v>
      </c>
      <c r="N1515" s="1" t="str">
        <f>UPPER(TEXT(BRF_Boleto_Notas[[#This Row],[DATA ]],"MMM"))</f>
        <v>JUN</v>
      </c>
      <c r="O1515" s="1" t="str">
        <f>TEXT(BRF_Boleto_Notas[[#This Row],[DATA VENCIMENTO]],"AAAA")</f>
        <v>2023</v>
      </c>
      <c r="P1515" s="1" t="str">
        <f>UPPER(TEXT(BRF_Boleto_Notas[[#This Row],[DATA VENCIMENTO]],"MMM"))</f>
        <v>AGO</v>
      </c>
      <c r="Q1515" s="1" t="str">
        <f>IFERROR(INDEX(BRF_TIPO_SERV[DESCRIÇAO],MATCH(BRF_Boleto_Notas[[#This Row],[CAT]],BRF_TIPO_SERV[TIPOS DE SERV.],0)),"")</f>
        <v>ARMAZENAMENTO</v>
      </c>
      <c r="R1515" s="1">
        <f>IFERROR(INDEX(BRF_MÊS_NOTA[NUN_MÊS],MATCH(BRF_Boleto_Notas[[#This Row],[MÊS_VENC]],BRF_MÊS_NOTA[MÊS],0)),"")</f>
        <v>8</v>
      </c>
      <c r="S1515" s="1" t="str">
        <f>IF(BRF_Boleto_Notas[[#This Row],[PAGO DIA]]="","",TEXT(BRF_Boleto_Notas[[#This Row],[PAGO DIA]],"AAAA"))</f>
        <v/>
      </c>
      <c r="T1515" s="1" t="str">
        <f>UPPER(TEXT(BRF_Boleto_Notas[[#This Row],[PAGO DIA]],"MMM"))</f>
        <v>JAN</v>
      </c>
    </row>
    <row r="1516" spans="1:20" x14ac:dyDescent="0.2">
      <c r="A1516" s="3">
        <v>45101</v>
      </c>
      <c r="B1516" s="1" t="s">
        <v>1534</v>
      </c>
      <c r="C1516" s="1" t="s">
        <v>3225</v>
      </c>
      <c r="D1516" s="1" t="s">
        <v>1531</v>
      </c>
      <c r="E1516" s="1" t="s">
        <v>85</v>
      </c>
      <c r="F1516" s="3">
        <v>45145</v>
      </c>
      <c r="G1516" s="1" t="s">
        <v>3226</v>
      </c>
      <c r="H1516" s="1">
        <v>1638</v>
      </c>
      <c r="I1516" s="4">
        <v>2080</v>
      </c>
      <c r="J1516" s="1" t="s">
        <v>224</v>
      </c>
      <c r="K1516" s="3"/>
      <c r="L1516" s="1" t="s">
        <v>3355</v>
      </c>
      <c r="M1516" s="1" t="str">
        <f>TEXT(BRF_Boleto_Notas[[#This Row],[DATA ]],"AAAA")</f>
        <v>2023</v>
      </c>
      <c r="N1516" s="1" t="str">
        <f>UPPER(TEXT(BRF_Boleto_Notas[[#This Row],[DATA ]],"MMM"))</f>
        <v>JUN</v>
      </c>
      <c r="O1516" s="1" t="str">
        <f>TEXT(BRF_Boleto_Notas[[#This Row],[DATA VENCIMENTO]],"AAAA")</f>
        <v>2023</v>
      </c>
      <c r="P1516" s="1" t="str">
        <f>UPPER(TEXT(BRF_Boleto_Notas[[#This Row],[DATA VENCIMENTO]],"MMM"))</f>
        <v>AGO</v>
      </c>
      <c r="Q1516" s="1" t="str">
        <f>IFERROR(INDEX(BRF_TIPO_SERV[DESCRIÇAO],MATCH(BRF_Boleto_Notas[[#This Row],[CAT]],BRF_TIPO_SERV[TIPOS DE SERV.],0)),"")</f>
        <v>FRETE EXTRAS</v>
      </c>
      <c r="R1516" s="1">
        <f>IFERROR(INDEX(BRF_MÊS_NOTA[NUN_MÊS],MATCH(BRF_Boleto_Notas[[#This Row],[MÊS_VENC]],BRF_MÊS_NOTA[MÊS],0)),"")</f>
        <v>8</v>
      </c>
      <c r="S1516" s="1" t="str">
        <f>IF(BRF_Boleto_Notas[[#This Row],[PAGO DIA]]="","",TEXT(BRF_Boleto_Notas[[#This Row],[PAGO DIA]],"AAAA"))</f>
        <v/>
      </c>
      <c r="T1516" s="1" t="str">
        <f>UPPER(TEXT(BRF_Boleto_Notas[[#This Row],[PAGO DIA]],"MMM"))</f>
        <v>JAN</v>
      </c>
    </row>
    <row r="1517" spans="1:20" x14ac:dyDescent="0.2">
      <c r="A1517" s="3">
        <v>45101</v>
      </c>
      <c r="B1517" s="1" t="s">
        <v>2401</v>
      </c>
      <c r="C1517" s="1" t="s">
        <v>2947</v>
      </c>
      <c r="D1517" s="1" t="s">
        <v>1531</v>
      </c>
      <c r="E1517" s="1" t="s">
        <v>85</v>
      </c>
      <c r="F1517" s="3">
        <v>45145</v>
      </c>
      <c r="G1517" s="1" t="s">
        <v>3227</v>
      </c>
      <c r="H1517" s="1">
        <v>1639</v>
      </c>
      <c r="I1517" s="4">
        <v>3744</v>
      </c>
      <c r="J1517" s="1" t="s">
        <v>224</v>
      </c>
      <c r="K1517" s="3"/>
      <c r="L1517" s="1" t="s">
        <v>3355</v>
      </c>
      <c r="M1517" s="1" t="str">
        <f>TEXT(BRF_Boleto_Notas[[#This Row],[DATA ]],"AAAA")</f>
        <v>2023</v>
      </c>
      <c r="N1517" s="1" t="str">
        <f>UPPER(TEXT(BRF_Boleto_Notas[[#This Row],[DATA ]],"MMM"))</f>
        <v>JUN</v>
      </c>
      <c r="O1517" s="1" t="str">
        <f>TEXT(BRF_Boleto_Notas[[#This Row],[DATA VENCIMENTO]],"AAAA")</f>
        <v>2023</v>
      </c>
      <c r="P1517" s="1" t="str">
        <f>UPPER(TEXT(BRF_Boleto_Notas[[#This Row],[DATA VENCIMENTO]],"MMM"))</f>
        <v>AGO</v>
      </c>
      <c r="Q1517" s="1" t="str">
        <f>IFERROR(INDEX(BRF_TIPO_SERV[DESCRIÇAO],MATCH(BRF_Boleto_Notas[[#This Row],[CAT]],BRF_TIPO_SERV[TIPOS DE SERV.],0)),"")</f>
        <v>ARMAZENAMENTO</v>
      </c>
      <c r="R1517" s="1">
        <f>IFERROR(INDEX(BRF_MÊS_NOTA[NUN_MÊS],MATCH(BRF_Boleto_Notas[[#This Row],[MÊS_VENC]],BRF_MÊS_NOTA[MÊS],0)),"")</f>
        <v>8</v>
      </c>
      <c r="S1517" s="1" t="str">
        <f>IF(BRF_Boleto_Notas[[#This Row],[PAGO DIA]]="","",TEXT(BRF_Boleto_Notas[[#This Row],[PAGO DIA]],"AAAA"))</f>
        <v/>
      </c>
      <c r="T1517" s="1" t="str">
        <f>UPPER(TEXT(BRF_Boleto_Notas[[#This Row],[PAGO DIA]],"MMM"))</f>
        <v>JAN</v>
      </c>
    </row>
    <row r="1518" spans="1:20" x14ac:dyDescent="0.2">
      <c r="A1518" s="3">
        <v>45101</v>
      </c>
      <c r="B1518" s="1" t="s">
        <v>2401</v>
      </c>
      <c r="C1518" s="1" t="s">
        <v>3228</v>
      </c>
      <c r="D1518" s="1" t="s">
        <v>1531</v>
      </c>
      <c r="E1518" s="1" t="s">
        <v>85</v>
      </c>
      <c r="F1518" s="3">
        <v>45145</v>
      </c>
      <c r="G1518" s="1" t="s">
        <v>3229</v>
      </c>
      <c r="H1518" s="1">
        <v>1640</v>
      </c>
      <c r="I1518" s="4">
        <v>2400</v>
      </c>
      <c r="J1518" s="1" t="s">
        <v>224</v>
      </c>
      <c r="K1518" s="3"/>
      <c r="L1518" s="1" t="s">
        <v>3355</v>
      </c>
      <c r="M1518" s="1" t="str">
        <f>TEXT(BRF_Boleto_Notas[[#This Row],[DATA ]],"AAAA")</f>
        <v>2023</v>
      </c>
      <c r="N1518" s="1" t="str">
        <f>UPPER(TEXT(BRF_Boleto_Notas[[#This Row],[DATA ]],"MMM"))</f>
        <v>JUN</v>
      </c>
      <c r="O1518" s="1" t="str">
        <f>TEXT(BRF_Boleto_Notas[[#This Row],[DATA VENCIMENTO]],"AAAA")</f>
        <v>2023</v>
      </c>
      <c r="P1518" s="1" t="str">
        <f>UPPER(TEXT(BRF_Boleto_Notas[[#This Row],[DATA VENCIMENTO]],"MMM"))</f>
        <v>AGO</v>
      </c>
      <c r="Q1518" s="1" t="str">
        <f>IFERROR(INDEX(BRF_TIPO_SERV[DESCRIÇAO],MATCH(BRF_Boleto_Notas[[#This Row],[CAT]],BRF_TIPO_SERV[TIPOS DE SERV.],0)),"")</f>
        <v>ARMAZENAMENTO</v>
      </c>
      <c r="R1518" s="1">
        <f>IFERROR(INDEX(BRF_MÊS_NOTA[NUN_MÊS],MATCH(BRF_Boleto_Notas[[#This Row],[MÊS_VENC]],BRF_MÊS_NOTA[MÊS],0)),"")</f>
        <v>8</v>
      </c>
      <c r="S1518" s="1" t="str">
        <f>IF(BRF_Boleto_Notas[[#This Row],[PAGO DIA]]="","",TEXT(BRF_Boleto_Notas[[#This Row],[PAGO DIA]],"AAAA"))</f>
        <v/>
      </c>
      <c r="T1518" s="1" t="str">
        <f>UPPER(TEXT(BRF_Boleto_Notas[[#This Row],[PAGO DIA]],"MMM"))</f>
        <v>JAN</v>
      </c>
    </row>
    <row r="1519" spans="1:20" x14ac:dyDescent="0.2">
      <c r="A1519" s="3">
        <v>45101</v>
      </c>
      <c r="B1519" s="1" t="s">
        <v>1529</v>
      </c>
      <c r="C1519" s="1" t="s">
        <v>3230</v>
      </c>
      <c r="D1519" s="1" t="s">
        <v>1531</v>
      </c>
      <c r="E1519" s="1" t="s">
        <v>149</v>
      </c>
      <c r="F1519" s="3">
        <v>45145</v>
      </c>
      <c r="G1519" s="1" t="s">
        <v>3231</v>
      </c>
      <c r="H1519" s="1">
        <v>1641</v>
      </c>
      <c r="I1519" s="4">
        <v>9614</v>
      </c>
      <c r="J1519" s="1" t="s">
        <v>224</v>
      </c>
      <c r="K1519" s="3"/>
      <c r="L1519" s="1" t="s">
        <v>3355</v>
      </c>
      <c r="M1519" s="1" t="str">
        <f>TEXT(BRF_Boleto_Notas[[#This Row],[DATA ]],"AAAA")</f>
        <v>2023</v>
      </c>
      <c r="N1519" s="1" t="str">
        <f>UPPER(TEXT(BRF_Boleto_Notas[[#This Row],[DATA ]],"MMM"))</f>
        <v>JUN</v>
      </c>
      <c r="O1519" s="1" t="str">
        <f>TEXT(BRF_Boleto_Notas[[#This Row],[DATA VENCIMENTO]],"AAAA")</f>
        <v>2023</v>
      </c>
      <c r="P1519" s="1" t="str">
        <f>UPPER(TEXT(BRF_Boleto_Notas[[#This Row],[DATA VENCIMENTO]],"MMM"))</f>
        <v>AGO</v>
      </c>
      <c r="Q1519" s="1" t="str">
        <f>IFERROR(INDEX(BRF_TIPO_SERV[DESCRIÇAO],MATCH(BRF_Boleto_Notas[[#This Row],[CAT]],BRF_TIPO_SERV[TIPOS DE SERV.],0)),"")</f>
        <v>VIAGEM</v>
      </c>
      <c r="R1519" s="1">
        <f>IFERROR(INDEX(BRF_MÊS_NOTA[NUN_MÊS],MATCH(BRF_Boleto_Notas[[#This Row],[MÊS_VENC]],BRF_MÊS_NOTA[MÊS],0)),"")</f>
        <v>8</v>
      </c>
      <c r="S1519" s="1" t="str">
        <f>IF(BRF_Boleto_Notas[[#This Row],[PAGO DIA]]="","",TEXT(BRF_Boleto_Notas[[#This Row],[PAGO DIA]],"AAAA"))</f>
        <v/>
      </c>
      <c r="T1519" s="1" t="str">
        <f>UPPER(TEXT(BRF_Boleto_Notas[[#This Row],[PAGO DIA]],"MMM"))</f>
        <v>JAN</v>
      </c>
    </row>
    <row r="1520" spans="1:20" x14ac:dyDescent="0.2">
      <c r="A1520" s="3">
        <v>45103</v>
      </c>
      <c r="B1520" s="1" t="s">
        <v>2841</v>
      </c>
      <c r="C1520" s="1" t="s">
        <v>3232</v>
      </c>
      <c r="D1520" s="1" t="s">
        <v>2843</v>
      </c>
      <c r="E1520" s="1" t="s">
        <v>137</v>
      </c>
      <c r="F1520" s="3">
        <v>45110</v>
      </c>
      <c r="G1520" s="1" t="s">
        <v>3233</v>
      </c>
      <c r="H1520" s="1">
        <v>1642</v>
      </c>
      <c r="I1520" s="4">
        <v>850</v>
      </c>
      <c r="J1520" s="1" t="s">
        <v>224</v>
      </c>
      <c r="K1520" s="3">
        <v>45110</v>
      </c>
      <c r="L1520" s="1" t="s">
        <v>1338</v>
      </c>
      <c r="M1520" s="1" t="str">
        <f>TEXT(BRF_Boleto_Notas[[#This Row],[DATA ]],"AAAA")</f>
        <v>2023</v>
      </c>
      <c r="N1520" s="1" t="str">
        <f>UPPER(TEXT(BRF_Boleto_Notas[[#This Row],[DATA ]],"MMM"))</f>
        <v>JUN</v>
      </c>
      <c r="O1520" s="1" t="str">
        <f>TEXT(BRF_Boleto_Notas[[#This Row],[DATA VENCIMENTO]],"AAAA")</f>
        <v>2023</v>
      </c>
      <c r="P1520" s="1" t="str">
        <f>UPPER(TEXT(BRF_Boleto_Notas[[#This Row],[DATA VENCIMENTO]],"MMM"))</f>
        <v>JUL</v>
      </c>
      <c r="Q1520" s="1" t="str">
        <f>IFERROR(INDEX(BRF_TIPO_SERV[DESCRIÇAO],MATCH(BRF_Boleto_Notas[[#This Row],[CAT]],BRF_TIPO_SERV[TIPOS DE SERV.],0)),"")</f>
        <v>VIAGEM</v>
      </c>
      <c r="R1520" s="1">
        <f>IFERROR(INDEX(BRF_MÊS_NOTA[NUN_MÊS],MATCH(BRF_Boleto_Notas[[#This Row],[MÊS_VENC]],BRF_MÊS_NOTA[MÊS],0)),"")</f>
        <v>7</v>
      </c>
      <c r="S1520" s="1" t="str">
        <f>IF(BRF_Boleto_Notas[[#This Row],[PAGO DIA]]="","",TEXT(BRF_Boleto_Notas[[#This Row],[PAGO DIA]],"AAAA"))</f>
        <v>2023</v>
      </c>
      <c r="T1520" s="1" t="str">
        <f>UPPER(TEXT(BRF_Boleto_Notas[[#This Row],[PAGO DIA]],"MMM"))</f>
        <v>JUL</v>
      </c>
    </row>
    <row r="1521" spans="1:20" x14ac:dyDescent="0.2">
      <c r="A1521" s="3">
        <v>45103</v>
      </c>
      <c r="B1521" s="1" t="s">
        <v>1534</v>
      </c>
      <c r="C1521" s="1" t="s">
        <v>3234</v>
      </c>
      <c r="D1521" s="1" t="s">
        <v>1531</v>
      </c>
      <c r="E1521" s="1" t="s">
        <v>85</v>
      </c>
      <c r="F1521" s="3">
        <v>45145</v>
      </c>
      <c r="G1521" s="1" t="s">
        <v>3235</v>
      </c>
      <c r="H1521" s="1">
        <v>1643</v>
      </c>
      <c r="I1521" s="4">
        <v>800</v>
      </c>
      <c r="J1521" s="1" t="s">
        <v>224</v>
      </c>
      <c r="K1521" s="3"/>
      <c r="L1521" s="1" t="s">
        <v>3355</v>
      </c>
      <c r="M1521" s="1" t="str">
        <f>TEXT(BRF_Boleto_Notas[[#This Row],[DATA ]],"AAAA")</f>
        <v>2023</v>
      </c>
      <c r="N1521" s="1" t="str">
        <f>UPPER(TEXT(BRF_Boleto_Notas[[#This Row],[DATA ]],"MMM"))</f>
        <v>JUN</v>
      </c>
      <c r="O1521" s="1" t="str">
        <f>TEXT(BRF_Boleto_Notas[[#This Row],[DATA VENCIMENTO]],"AAAA")</f>
        <v>2023</v>
      </c>
      <c r="P1521" s="1" t="str">
        <f>UPPER(TEXT(BRF_Boleto_Notas[[#This Row],[DATA VENCIMENTO]],"MMM"))</f>
        <v>AGO</v>
      </c>
      <c r="Q1521" s="1" t="str">
        <f>IFERROR(INDEX(BRF_TIPO_SERV[DESCRIÇAO],MATCH(BRF_Boleto_Notas[[#This Row],[CAT]],BRF_TIPO_SERV[TIPOS DE SERV.],0)),"")</f>
        <v>FRETE EXTRAS</v>
      </c>
      <c r="R1521" s="1">
        <f>IFERROR(INDEX(BRF_MÊS_NOTA[NUN_MÊS],MATCH(BRF_Boleto_Notas[[#This Row],[MÊS_VENC]],BRF_MÊS_NOTA[MÊS],0)),"")</f>
        <v>8</v>
      </c>
      <c r="S1521" s="1" t="str">
        <f>IF(BRF_Boleto_Notas[[#This Row],[PAGO DIA]]="","",TEXT(BRF_Boleto_Notas[[#This Row],[PAGO DIA]],"AAAA"))</f>
        <v/>
      </c>
      <c r="T1521" s="1" t="str">
        <f>UPPER(TEXT(BRF_Boleto_Notas[[#This Row],[PAGO DIA]],"MMM"))</f>
        <v>JAN</v>
      </c>
    </row>
    <row r="1522" spans="1:20" x14ac:dyDescent="0.2">
      <c r="A1522" s="3">
        <v>45104</v>
      </c>
      <c r="B1522" s="1" t="s">
        <v>1534</v>
      </c>
      <c r="C1522" s="1" t="s">
        <v>3234</v>
      </c>
      <c r="D1522" s="1" t="s">
        <v>1531</v>
      </c>
      <c r="E1522" s="1" t="s">
        <v>85</v>
      </c>
      <c r="F1522" s="3">
        <v>45145</v>
      </c>
      <c r="G1522" s="1" t="s">
        <v>3236</v>
      </c>
      <c r="H1522" s="1">
        <v>1644</v>
      </c>
      <c r="I1522" s="4">
        <v>500</v>
      </c>
      <c r="J1522" s="1" t="s">
        <v>224</v>
      </c>
      <c r="K1522" s="3"/>
      <c r="L1522" s="1" t="s">
        <v>3355</v>
      </c>
      <c r="M1522" s="1" t="str">
        <f>TEXT(BRF_Boleto_Notas[[#This Row],[DATA ]],"AAAA")</f>
        <v>2023</v>
      </c>
      <c r="N1522" s="1" t="str">
        <f>UPPER(TEXT(BRF_Boleto_Notas[[#This Row],[DATA ]],"MMM"))</f>
        <v>JUN</v>
      </c>
      <c r="O1522" s="1" t="str">
        <f>TEXT(BRF_Boleto_Notas[[#This Row],[DATA VENCIMENTO]],"AAAA")</f>
        <v>2023</v>
      </c>
      <c r="P1522" s="1" t="str">
        <f>UPPER(TEXT(BRF_Boleto_Notas[[#This Row],[DATA VENCIMENTO]],"MMM"))</f>
        <v>AGO</v>
      </c>
      <c r="Q1522" s="1" t="str">
        <f>IFERROR(INDEX(BRF_TIPO_SERV[DESCRIÇAO],MATCH(BRF_Boleto_Notas[[#This Row],[CAT]],BRF_TIPO_SERV[TIPOS DE SERV.],0)),"")</f>
        <v>FRETE EXTRAS</v>
      </c>
      <c r="R1522" s="1">
        <f>IFERROR(INDEX(BRF_MÊS_NOTA[NUN_MÊS],MATCH(BRF_Boleto_Notas[[#This Row],[MÊS_VENC]],BRF_MÊS_NOTA[MÊS],0)),"")</f>
        <v>8</v>
      </c>
      <c r="S1522" s="1" t="str">
        <f>IF(BRF_Boleto_Notas[[#This Row],[PAGO DIA]]="","",TEXT(BRF_Boleto_Notas[[#This Row],[PAGO DIA]],"AAAA"))</f>
        <v/>
      </c>
      <c r="T1522" s="1" t="str">
        <f>UPPER(TEXT(BRF_Boleto_Notas[[#This Row],[PAGO DIA]],"MMM"))</f>
        <v>JAN</v>
      </c>
    </row>
    <row r="1523" spans="1:20" x14ac:dyDescent="0.2">
      <c r="A1523" s="3">
        <v>45105</v>
      </c>
      <c r="B1523" s="1" t="s">
        <v>1534</v>
      </c>
      <c r="C1523" s="1" t="s">
        <v>3185</v>
      </c>
      <c r="D1523" s="1" t="s">
        <v>1531</v>
      </c>
      <c r="E1523" s="1" t="s">
        <v>85</v>
      </c>
      <c r="F1523" s="3">
        <v>45145</v>
      </c>
      <c r="G1523" s="1" t="s">
        <v>3237</v>
      </c>
      <c r="H1523" s="1">
        <v>1645</v>
      </c>
      <c r="I1523" s="4">
        <v>1650</v>
      </c>
      <c r="J1523" s="1" t="s">
        <v>224</v>
      </c>
      <c r="K1523" s="3"/>
      <c r="L1523" s="1" t="s">
        <v>3355</v>
      </c>
      <c r="M1523" s="1" t="str">
        <f>TEXT(BRF_Boleto_Notas[[#This Row],[DATA ]],"AAAA")</f>
        <v>2023</v>
      </c>
      <c r="N1523" s="1" t="str">
        <f>UPPER(TEXT(BRF_Boleto_Notas[[#This Row],[DATA ]],"MMM"))</f>
        <v>JUN</v>
      </c>
      <c r="O1523" s="1" t="str">
        <f>TEXT(BRF_Boleto_Notas[[#This Row],[DATA VENCIMENTO]],"AAAA")</f>
        <v>2023</v>
      </c>
      <c r="P1523" s="1" t="str">
        <f>UPPER(TEXT(BRF_Boleto_Notas[[#This Row],[DATA VENCIMENTO]],"MMM"))</f>
        <v>AGO</v>
      </c>
      <c r="Q1523" s="1" t="str">
        <f>IFERROR(INDEX(BRF_TIPO_SERV[DESCRIÇAO],MATCH(BRF_Boleto_Notas[[#This Row],[CAT]],BRF_TIPO_SERV[TIPOS DE SERV.],0)),"")</f>
        <v>FRETE EXTRAS</v>
      </c>
      <c r="R1523" s="1">
        <f>IFERROR(INDEX(BRF_MÊS_NOTA[NUN_MÊS],MATCH(BRF_Boleto_Notas[[#This Row],[MÊS_VENC]],BRF_MÊS_NOTA[MÊS],0)),"")</f>
        <v>8</v>
      </c>
      <c r="S1523" s="1" t="str">
        <f>IF(BRF_Boleto_Notas[[#This Row],[PAGO DIA]]="","",TEXT(BRF_Boleto_Notas[[#This Row],[PAGO DIA]],"AAAA"))</f>
        <v/>
      </c>
      <c r="T1523" s="1" t="str">
        <f>UPPER(TEXT(BRF_Boleto_Notas[[#This Row],[PAGO DIA]],"MMM"))</f>
        <v>JAN</v>
      </c>
    </row>
    <row r="1524" spans="1:20" x14ac:dyDescent="0.2">
      <c r="A1524" s="3">
        <v>45105</v>
      </c>
      <c r="B1524" s="1" t="s">
        <v>1534</v>
      </c>
      <c r="C1524" s="1" t="s">
        <v>2943</v>
      </c>
      <c r="D1524" s="1" t="s">
        <v>1531</v>
      </c>
      <c r="E1524" s="1" t="s">
        <v>85</v>
      </c>
      <c r="F1524" s="3">
        <v>45145</v>
      </c>
      <c r="G1524" s="1" t="s">
        <v>3238</v>
      </c>
      <c r="H1524" s="1">
        <v>1646</v>
      </c>
      <c r="I1524" s="4">
        <v>800</v>
      </c>
      <c r="J1524" s="1" t="s">
        <v>224</v>
      </c>
      <c r="K1524" s="3"/>
      <c r="L1524" s="1" t="s">
        <v>3355</v>
      </c>
      <c r="M1524" s="1" t="str">
        <f>TEXT(BRF_Boleto_Notas[[#This Row],[DATA ]],"AAAA")</f>
        <v>2023</v>
      </c>
      <c r="N1524" s="1" t="str">
        <f>UPPER(TEXT(BRF_Boleto_Notas[[#This Row],[DATA ]],"MMM"))</f>
        <v>JUN</v>
      </c>
      <c r="O1524" s="1" t="str">
        <f>TEXT(BRF_Boleto_Notas[[#This Row],[DATA VENCIMENTO]],"AAAA")</f>
        <v>2023</v>
      </c>
      <c r="P1524" s="1" t="str">
        <f>UPPER(TEXT(BRF_Boleto_Notas[[#This Row],[DATA VENCIMENTO]],"MMM"))</f>
        <v>AGO</v>
      </c>
      <c r="Q1524" s="1" t="str">
        <f>IFERROR(INDEX(BRF_TIPO_SERV[DESCRIÇAO],MATCH(BRF_Boleto_Notas[[#This Row],[CAT]],BRF_TIPO_SERV[TIPOS DE SERV.],0)),"")</f>
        <v>FRETE EXTRAS</v>
      </c>
      <c r="R1524" s="1">
        <f>IFERROR(INDEX(BRF_MÊS_NOTA[NUN_MÊS],MATCH(BRF_Boleto_Notas[[#This Row],[MÊS_VENC]],BRF_MÊS_NOTA[MÊS],0)),"")</f>
        <v>8</v>
      </c>
      <c r="S1524" s="1" t="str">
        <f>IF(BRF_Boleto_Notas[[#This Row],[PAGO DIA]]="","",TEXT(BRF_Boleto_Notas[[#This Row],[PAGO DIA]],"AAAA"))</f>
        <v/>
      </c>
      <c r="T1524" s="1" t="str">
        <f>UPPER(TEXT(BRF_Boleto_Notas[[#This Row],[PAGO DIA]],"MMM"))</f>
        <v>JAN</v>
      </c>
    </row>
    <row r="1525" spans="1:20" x14ac:dyDescent="0.2">
      <c r="A1525" s="3">
        <v>45105</v>
      </c>
      <c r="B1525" s="1" t="s">
        <v>1534</v>
      </c>
      <c r="C1525" s="1" t="s">
        <v>2943</v>
      </c>
      <c r="D1525" s="1" t="s">
        <v>1531</v>
      </c>
      <c r="E1525" s="1" t="s">
        <v>85</v>
      </c>
      <c r="F1525" s="3">
        <v>45145</v>
      </c>
      <c r="G1525" s="1" t="s">
        <v>3239</v>
      </c>
      <c r="H1525" s="1">
        <v>1647</v>
      </c>
      <c r="I1525" s="4">
        <v>800</v>
      </c>
      <c r="J1525" s="1" t="s">
        <v>224</v>
      </c>
      <c r="K1525" s="3"/>
      <c r="L1525" s="1" t="s">
        <v>3355</v>
      </c>
      <c r="M1525" s="1" t="str">
        <f>TEXT(BRF_Boleto_Notas[[#This Row],[DATA ]],"AAAA")</f>
        <v>2023</v>
      </c>
      <c r="N1525" s="1" t="str">
        <f>UPPER(TEXT(BRF_Boleto_Notas[[#This Row],[DATA ]],"MMM"))</f>
        <v>JUN</v>
      </c>
      <c r="O1525" s="1" t="str">
        <f>TEXT(BRF_Boleto_Notas[[#This Row],[DATA VENCIMENTO]],"AAAA")</f>
        <v>2023</v>
      </c>
      <c r="P1525" s="1" t="str">
        <f>UPPER(TEXT(BRF_Boleto_Notas[[#This Row],[DATA VENCIMENTO]],"MMM"))</f>
        <v>AGO</v>
      </c>
      <c r="Q1525" s="1" t="str">
        <f>IFERROR(INDEX(BRF_TIPO_SERV[DESCRIÇAO],MATCH(BRF_Boleto_Notas[[#This Row],[CAT]],BRF_TIPO_SERV[TIPOS DE SERV.],0)),"")</f>
        <v>FRETE EXTRAS</v>
      </c>
      <c r="R1525" s="1">
        <f>IFERROR(INDEX(BRF_MÊS_NOTA[NUN_MÊS],MATCH(BRF_Boleto_Notas[[#This Row],[MÊS_VENC]],BRF_MÊS_NOTA[MÊS],0)),"")</f>
        <v>8</v>
      </c>
      <c r="S1525" s="1" t="str">
        <f>IF(BRF_Boleto_Notas[[#This Row],[PAGO DIA]]="","",TEXT(BRF_Boleto_Notas[[#This Row],[PAGO DIA]],"AAAA"))</f>
        <v/>
      </c>
      <c r="T1525" s="1" t="str">
        <f>UPPER(TEXT(BRF_Boleto_Notas[[#This Row],[PAGO DIA]],"MMM"))</f>
        <v>JAN</v>
      </c>
    </row>
    <row r="1526" spans="1:20" x14ac:dyDescent="0.2">
      <c r="A1526" s="3">
        <v>45105</v>
      </c>
      <c r="B1526" s="1" t="s">
        <v>2401</v>
      </c>
      <c r="C1526" s="1" t="s">
        <v>3143</v>
      </c>
      <c r="D1526" s="1" t="s">
        <v>1531</v>
      </c>
      <c r="E1526" s="1" t="s">
        <v>85</v>
      </c>
      <c r="F1526" s="3">
        <v>45145</v>
      </c>
      <c r="G1526" s="1" t="s">
        <v>3240</v>
      </c>
      <c r="H1526" s="1">
        <v>1648</v>
      </c>
      <c r="I1526" s="4">
        <v>1920</v>
      </c>
      <c r="J1526" s="1" t="s">
        <v>224</v>
      </c>
      <c r="K1526" s="3"/>
      <c r="L1526" s="1" t="s">
        <v>3355</v>
      </c>
      <c r="M1526" s="1" t="str">
        <f>TEXT(BRF_Boleto_Notas[[#This Row],[DATA ]],"AAAA")</f>
        <v>2023</v>
      </c>
      <c r="N1526" s="1" t="str">
        <f>UPPER(TEXT(BRF_Boleto_Notas[[#This Row],[DATA ]],"MMM"))</f>
        <v>JUN</v>
      </c>
      <c r="O1526" s="1" t="str">
        <f>TEXT(BRF_Boleto_Notas[[#This Row],[DATA VENCIMENTO]],"AAAA")</f>
        <v>2023</v>
      </c>
      <c r="P1526" s="1" t="str">
        <f>UPPER(TEXT(BRF_Boleto_Notas[[#This Row],[DATA VENCIMENTO]],"MMM"))</f>
        <v>AGO</v>
      </c>
      <c r="Q1526" s="1" t="str">
        <f>IFERROR(INDEX(BRF_TIPO_SERV[DESCRIÇAO],MATCH(BRF_Boleto_Notas[[#This Row],[CAT]],BRF_TIPO_SERV[TIPOS DE SERV.],0)),"")</f>
        <v>ARMAZENAMENTO</v>
      </c>
      <c r="R1526" s="1">
        <f>IFERROR(INDEX(BRF_MÊS_NOTA[NUN_MÊS],MATCH(BRF_Boleto_Notas[[#This Row],[MÊS_VENC]],BRF_MÊS_NOTA[MÊS],0)),"")</f>
        <v>8</v>
      </c>
      <c r="S1526" s="1" t="str">
        <f>IF(BRF_Boleto_Notas[[#This Row],[PAGO DIA]]="","",TEXT(BRF_Boleto_Notas[[#This Row],[PAGO DIA]],"AAAA"))</f>
        <v/>
      </c>
      <c r="T1526" s="1" t="str">
        <f>UPPER(TEXT(BRF_Boleto_Notas[[#This Row],[PAGO DIA]],"MMM"))</f>
        <v>JAN</v>
      </c>
    </row>
    <row r="1527" spans="1:20" x14ac:dyDescent="0.2">
      <c r="A1527" s="3">
        <v>45105</v>
      </c>
      <c r="B1527" s="1" t="s">
        <v>2725</v>
      </c>
      <c r="C1527" s="1" t="s">
        <v>3241</v>
      </c>
      <c r="D1527" s="1" t="s">
        <v>2727</v>
      </c>
      <c r="E1527" s="1" t="s">
        <v>460</v>
      </c>
      <c r="F1527" s="3">
        <v>45107</v>
      </c>
      <c r="G1527" s="1" t="s">
        <v>1585</v>
      </c>
      <c r="H1527" s="1">
        <v>1649</v>
      </c>
      <c r="I1527" s="4">
        <v>1400</v>
      </c>
      <c r="J1527" s="1" t="s">
        <v>224</v>
      </c>
      <c r="K1527" s="3">
        <v>45107</v>
      </c>
      <c r="L1527" s="1" t="s">
        <v>1338</v>
      </c>
      <c r="M1527" s="1" t="str">
        <f>TEXT(BRF_Boleto_Notas[[#This Row],[DATA ]],"AAAA")</f>
        <v>2023</v>
      </c>
      <c r="N1527" s="1" t="str">
        <f>UPPER(TEXT(BRF_Boleto_Notas[[#This Row],[DATA ]],"MMM"))</f>
        <v>JUN</v>
      </c>
      <c r="O1527" s="1" t="str">
        <f>TEXT(BRF_Boleto_Notas[[#This Row],[DATA VENCIMENTO]],"AAAA")</f>
        <v>2023</v>
      </c>
      <c r="P1527" s="1" t="str">
        <f>UPPER(TEXT(BRF_Boleto_Notas[[#This Row],[DATA VENCIMENTO]],"MMM"))</f>
        <v>JUN</v>
      </c>
      <c r="Q1527" s="1" t="str">
        <f>IFERROR(INDEX(BRF_TIPO_SERV[DESCRIÇAO],MATCH(BRF_Boleto_Notas[[#This Row],[CAT]],BRF_TIPO_SERV[TIPOS DE SERV.],0)),"")</f>
        <v>VIAGEM</v>
      </c>
      <c r="R1527" s="1">
        <f>IFERROR(INDEX(BRF_MÊS_NOTA[NUN_MÊS],MATCH(BRF_Boleto_Notas[[#This Row],[MÊS_VENC]],BRF_MÊS_NOTA[MÊS],0)),"")</f>
        <v>6</v>
      </c>
      <c r="S1527" s="1" t="str">
        <f>IF(BRF_Boleto_Notas[[#This Row],[PAGO DIA]]="","",TEXT(BRF_Boleto_Notas[[#This Row],[PAGO DIA]],"AAAA"))</f>
        <v>2023</v>
      </c>
      <c r="T1527" s="1" t="str">
        <f>UPPER(TEXT(BRF_Boleto_Notas[[#This Row],[PAGO DIA]],"MMM"))</f>
        <v>JUN</v>
      </c>
    </row>
    <row r="1528" spans="1:20" x14ac:dyDescent="0.2">
      <c r="A1528" s="3">
        <v>45105</v>
      </c>
      <c r="B1528" s="1" t="s">
        <v>2841</v>
      </c>
      <c r="C1528" s="1" t="s">
        <v>3242</v>
      </c>
      <c r="D1528" s="1" t="s">
        <v>2843</v>
      </c>
      <c r="E1528" s="1" t="s">
        <v>137</v>
      </c>
      <c r="F1528" s="3">
        <v>45112</v>
      </c>
      <c r="G1528" s="1" t="s">
        <v>1585</v>
      </c>
      <c r="H1528" s="1">
        <v>1650</v>
      </c>
      <c r="I1528" s="4">
        <v>800</v>
      </c>
      <c r="J1528" s="1" t="s">
        <v>224</v>
      </c>
      <c r="K1528" s="3">
        <v>45114</v>
      </c>
      <c r="L1528" s="1" t="s">
        <v>1338</v>
      </c>
      <c r="M1528" s="1" t="str">
        <f>TEXT(BRF_Boleto_Notas[[#This Row],[DATA ]],"AAAA")</f>
        <v>2023</v>
      </c>
      <c r="N1528" s="1" t="str">
        <f>UPPER(TEXT(BRF_Boleto_Notas[[#This Row],[DATA ]],"MMM"))</f>
        <v>JUN</v>
      </c>
      <c r="O1528" s="1" t="str">
        <f>TEXT(BRF_Boleto_Notas[[#This Row],[DATA VENCIMENTO]],"AAAA")</f>
        <v>2023</v>
      </c>
      <c r="P1528" s="1" t="str">
        <f>UPPER(TEXT(BRF_Boleto_Notas[[#This Row],[DATA VENCIMENTO]],"MMM"))</f>
        <v>JUL</v>
      </c>
      <c r="Q1528" s="1" t="str">
        <f>IFERROR(INDEX(BRF_TIPO_SERV[DESCRIÇAO],MATCH(BRF_Boleto_Notas[[#This Row],[CAT]],BRF_TIPO_SERV[TIPOS DE SERV.],0)),"")</f>
        <v>VIAGEM</v>
      </c>
      <c r="R1528" s="1">
        <f>IFERROR(INDEX(BRF_MÊS_NOTA[NUN_MÊS],MATCH(BRF_Boleto_Notas[[#This Row],[MÊS_VENC]],BRF_MÊS_NOTA[MÊS],0)),"")</f>
        <v>7</v>
      </c>
      <c r="S1528" s="1" t="str">
        <f>IF(BRF_Boleto_Notas[[#This Row],[PAGO DIA]]="","",TEXT(BRF_Boleto_Notas[[#This Row],[PAGO DIA]],"AAAA"))</f>
        <v>2023</v>
      </c>
      <c r="T1528" s="1" t="str">
        <f>UPPER(TEXT(BRF_Boleto_Notas[[#This Row],[PAGO DIA]],"MMM"))</f>
        <v>JUL</v>
      </c>
    </row>
    <row r="1529" spans="1:20" x14ac:dyDescent="0.2">
      <c r="A1529" s="3">
        <v>45106</v>
      </c>
      <c r="B1529" s="1" t="s">
        <v>2401</v>
      </c>
      <c r="C1529" s="1" t="s">
        <v>2972</v>
      </c>
      <c r="D1529" s="1" t="s">
        <v>1531</v>
      </c>
      <c r="E1529" s="1" t="s">
        <v>85</v>
      </c>
      <c r="F1529" s="3">
        <v>45146</v>
      </c>
      <c r="G1529" s="1" t="s">
        <v>3243</v>
      </c>
      <c r="H1529" s="1">
        <v>1651</v>
      </c>
      <c r="I1529" s="4">
        <v>1920</v>
      </c>
      <c r="J1529" s="1" t="s">
        <v>224</v>
      </c>
      <c r="K1529" s="3"/>
      <c r="L1529" s="1" t="s">
        <v>3355</v>
      </c>
      <c r="M1529" s="1" t="str">
        <f>TEXT(BRF_Boleto_Notas[[#This Row],[DATA ]],"AAAA")</f>
        <v>2023</v>
      </c>
      <c r="N1529" s="1" t="str">
        <f>UPPER(TEXT(BRF_Boleto_Notas[[#This Row],[DATA ]],"MMM"))</f>
        <v>JUN</v>
      </c>
      <c r="O1529" s="1" t="str">
        <f>TEXT(BRF_Boleto_Notas[[#This Row],[DATA VENCIMENTO]],"AAAA")</f>
        <v>2023</v>
      </c>
      <c r="P1529" s="1" t="str">
        <f>UPPER(TEXT(BRF_Boleto_Notas[[#This Row],[DATA VENCIMENTO]],"MMM"))</f>
        <v>AGO</v>
      </c>
      <c r="Q1529" s="1" t="str">
        <f>IFERROR(INDEX(BRF_TIPO_SERV[DESCRIÇAO],MATCH(BRF_Boleto_Notas[[#This Row],[CAT]],BRF_TIPO_SERV[TIPOS DE SERV.],0)),"")</f>
        <v>ARMAZENAMENTO</v>
      </c>
      <c r="R1529" s="1">
        <f>IFERROR(INDEX(BRF_MÊS_NOTA[NUN_MÊS],MATCH(BRF_Boleto_Notas[[#This Row],[MÊS_VENC]],BRF_MÊS_NOTA[MÊS],0)),"")</f>
        <v>8</v>
      </c>
      <c r="S1529" s="1" t="str">
        <f>IF(BRF_Boleto_Notas[[#This Row],[PAGO DIA]]="","",TEXT(BRF_Boleto_Notas[[#This Row],[PAGO DIA]],"AAAA"))</f>
        <v/>
      </c>
      <c r="T1529" s="1" t="str">
        <f>UPPER(TEXT(BRF_Boleto_Notas[[#This Row],[PAGO DIA]],"MMM"))</f>
        <v>JAN</v>
      </c>
    </row>
    <row r="1530" spans="1:20" x14ac:dyDescent="0.2">
      <c r="A1530" s="3">
        <v>45106</v>
      </c>
      <c r="B1530" s="1" t="s">
        <v>2401</v>
      </c>
      <c r="C1530" s="1" t="s">
        <v>3143</v>
      </c>
      <c r="D1530" s="1" t="s">
        <v>1531</v>
      </c>
      <c r="E1530" s="1" t="s">
        <v>85</v>
      </c>
      <c r="F1530" s="3">
        <v>45147</v>
      </c>
      <c r="G1530" s="1" t="s">
        <v>3244</v>
      </c>
      <c r="H1530" s="1">
        <v>1652</v>
      </c>
      <c r="I1530" s="4">
        <v>700</v>
      </c>
      <c r="J1530" s="1" t="s">
        <v>224</v>
      </c>
      <c r="K1530" s="3"/>
      <c r="L1530" s="1" t="s">
        <v>3355</v>
      </c>
      <c r="M1530" s="1" t="str">
        <f>TEXT(BRF_Boleto_Notas[[#This Row],[DATA ]],"AAAA")</f>
        <v>2023</v>
      </c>
      <c r="N1530" s="1" t="str">
        <f>UPPER(TEXT(BRF_Boleto_Notas[[#This Row],[DATA ]],"MMM"))</f>
        <v>JUN</v>
      </c>
      <c r="O1530" s="1" t="str">
        <f>TEXT(BRF_Boleto_Notas[[#This Row],[DATA VENCIMENTO]],"AAAA")</f>
        <v>2023</v>
      </c>
      <c r="P1530" s="1" t="str">
        <f>UPPER(TEXT(BRF_Boleto_Notas[[#This Row],[DATA VENCIMENTO]],"MMM"))</f>
        <v>AGO</v>
      </c>
      <c r="Q1530" s="1" t="str">
        <f>IFERROR(INDEX(BRF_TIPO_SERV[DESCRIÇAO],MATCH(BRF_Boleto_Notas[[#This Row],[CAT]],BRF_TIPO_SERV[TIPOS DE SERV.],0)),"")</f>
        <v>ARMAZENAMENTO</v>
      </c>
      <c r="R1530" s="1">
        <f>IFERROR(INDEX(BRF_MÊS_NOTA[NUN_MÊS],MATCH(BRF_Boleto_Notas[[#This Row],[MÊS_VENC]],BRF_MÊS_NOTA[MÊS],0)),"")</f>
        <v>8</v>
      </c>
      <c r="S1530" s="1" t="str">
        <f>IF(BRF_Boleto_Notas[[#This Row],[PAGO DIA]]="","",TEXT(BRF_Boleto_Notas[[#This Row],[PAGO DIA]],"AAAA"))</f>
        <v/>
      </c>
      <c r="T1530" s="1" t="str">
        <f>UPPER(TEXT(BRF_Boleto_Notas[[#This Row],[PAGO DIA]],"MMM"))</f>
        <v>JAN</v>
      </c>
    </row>
    <row r="1531" spans="1:20" x14ac:dyDescent="0.2">
      <c r="A1531" s="3">
        <v>45107</v>
      </c>
      <c r="B1531" s="1" t="s">
        <v>1529</v>
      </c>
      <c r="C1531" s="1" t="s">
        <v>3245</v>
      </c>
      <c r="D1531" s="1" t="s">
        <v>1531</v>
      </c>
      <c r="E1531" s="1" t="s">
        <v>3048</v>
      </c>
      <c r="F1531" s="3">
        <v>45147</v>
      </c>
      <c r="G1531" s="1" t="s">
        <v>3246</v>
      </c>
      <c r="H1531" s="1">
        <v>1653</v>
      </c>
      <c r="I1531" s="4">
        <v>6271</v>
      </c>
      <c r="J1531" s="1" t="s">
        <v>224</v>
      </c>
      <c r="K1531" s="3"/>
      <c r="L1531" s="1" t="s">
        <v>3355</v>
      </c>
      <c r="M1531" s="1" t="str">
        <f>TEXT(BRF_Boleto_Notas[[#This Row],[DATA ]],"AAAA")</f>
        <v>2023</v>
      </c>
      <c r="N1531" s="1" t="str">
        <f>UPPER(TEXT(BRF_Boleto_Notas[[#This Row],[DATA ]],"MMM"))</f>
        <v>JUN</v>
      </c>
      <c r="O1531" s="1" t="str">
        <f>TEXT(BRF_Boleto_Notas[[#This Row],[DATA VENCIMENTO]],"AAAA")</f>
        <v>2023</v>
      </c>
      <c r="P1531" s="1" t="str">
        <f>UPPER(TEXT(BRF_Boleto_Notas[[#This Row],[DATA VENCIMENTO]],"MMM"))</f>
        <v>AGO</v>
      </c>
      <c r="Q1531" s="1" t="str">
        <f>IFERROR(INDEX(BRF_TIPO_SERV[DESCRIÇAO],MATCH(BRF_Boleto_Notas[[#This Row],[CAT]],BRF_TIPO_SERV[TIPOS DE SERV.],0)),"")</f>
        <v>VIAGEM</v>
      </c>
      <c r="R1531" s="1">
        <f>IFERROR(INDEX(BRF_MÊS_NOTA[NUN_MÊS],MATCH(BRF_Boleto_Notas[[#This Row],[MÊS_VENC]],BRF_MÊS_NOTA[MÊS],0)),"")</f>
        <v>8</v>
      </c>
      <c r="S1531" s="1" t="str">
        <f>IF(BRF_Boleto_Notas[[#This Row],[PAGO DIA]]="","",TEXT(BRF_Boleto_Notas[[#This Row],[PAGO DIA]],"AAAA"))</f>
        <v/>
      </c>
      <c r="T1531" s="1" t="str">
        <f>UPPER(TEXT(BRF_Boleto_Notas[[#This Row],[PAGO DIA]],"MMM"))</f>
        <v>JAN</v>
      </c>
    </row>
    <row r="1532" spans="1:20" x14ac:dyDescent="0.2">
      <c r="A1532" s="3">
        <v>45107</v>
      </c>
      <c r="B1532" s="1" t="s">
        <v>1534</v>
      </c>
      <c r="C1532" s="1" t="s">
        <v>2162</v>
      </c>
      <c r="D1532" s="1" t="s">
        <v>1531</v>
      </c>
      <c r="E1532" s="1" t="s">
        <v>85</v>
      </c>
      <c r="F1532" s="3">
        <v>45147</v>
      </c>
      <c r="G1532" s="1" t="s">
        <v>3247</v>
      </c>
      <c r="H1532" s="1">
        <v>1654</v>
      </c>
      <c r="I1532" s="4">
        <v>750</v>
      </c>
      <c r="J1532" s="1" t="s">
        <v>224</v>
      </c>
      <c r="K1532" s="3"/>
      <c r="L1532" s="1" t="s">
        <v>3355</v>
      </c>
      <c r="M1532" s="1" t="str">
        <f>TEXT(BRF_Boleto_Notas[[#This Row],[DATA ]],"AAAA")</f>
        <v>2023</v>
      </c>
      <c r="N1532" s="1" t="str">
        <f>UPPER(TEXT(BRF_Boleto_Notas[[#This Row],[DATA ]],"MMM"))</f>
        <v>JUN</v>
      </c>
      <c r="O1532" s="1" t="str">
        <f>TEXT(BRF_Boleto_Notas[[#This Row],[DATA VENCIMENTO]],"AAAA")</f>
        <v>2023</v>
      </c>
      <c r="P1532" s="1" t="str">
        <f>UPPER(TEXT(BRF_Boleto_Notas[[#This Row],[DATA VENCIMENTO]],"MMM"))</f>
        <v>AGO</v>
      </c>
      <c r="Q1532" s="1" t="str">
        <f>IFERROR(INDEX(BRF_TIPO_SERV[DESCRIÇAO],MATCH(BRF_Boleto_Notas[[#This Row],[CAT]],BRF_TIPO_SERV[TIPOS DE SERV.],0)),"")</f>
        <v>FRETE EXTRAS</v>
      </c>
      <c r="R1532" s="1">
        <f>IFERROR(INDEX(BRF_MÊS_NOTA[NUN_MÊS],MATCH(BRF_Boleto_Notas[[#This Row],[MÊS_VENC]],BRF_MÊS_NOTA[MÊS],0)),"")</f>
        <v>8</v>
      </c>
      <c r="S1532" s="1" t="str">
        <f>IF(BRF_Boleto_Notas[[#This Row],[PAGO DIA]]="","",TEXT(BRF_Boleto_Notas[[#This Row],[PAGO DIA]],"AAAA"))</f>
        <v/>
      </c>
      <c r="T1532" s="1" t="str">
        <f>UPPER(TEXT(BRF_Boleto_Notas[[#This Row],[PAGO DIA]],"MMM"))</f>
        <v>JAN</v>
      </c>
    </row>
    <row r="1533" spans="1:20" x14ac:dyDescent="0.2">
      <c r="A1533" s="3">
        <v>45107</v>
      </c>
      <c r="B1533" s="1" t="s">
        <v>1529</v>
      </c>
      <c r="C1533" s="1" t="s">
        <v>3031</v>
      </c>
      <c r="D1533" s="1" t="s">
        <v>2843</v>
      </c>
      <c r="E1533" s="1" t="s">
        <v>137</v>
      </c>
      <c r="F1533" s="3">
        <v>45117</v>
      </c>
      <c r="G1533" s="1" t="s">
        <v>3248</v>
      </c>
      <c r="H1533" s="1">
        <v>1655</v>
      </c>
      <c r="I1533" s="4">
        <v>2600</v>
      </c>
      <c r="J1533" s="1" t="s">
        <v>224</v>
      </c>
      <c r="K1533" s="3">
        <v>45117</v>
      </c>
      <c r="L1533" s="1" t="s">
        <v>1338</v>
      </c>
      <c r="M1533" s="1" t="str">
        <f>TEXT(BRF_Boleto_Notas[[#This Row],[DATA ]],"AAAA")</f>
        <v>2023</v>
      </c>
      <c r="N1533" s="1" t="str">
        <f>UPPER(TEXT(BRF_Boleto_Notas[[#This Row],[DATA ]],"MMM"))</f>
        <v>JUN</v>
      </c>
      <c r="O1533" s="1" t="str">
        <f>TEXT(BRF_Boleto_Notas[[#This Row],[DATA VENCIMENTO]],"AAAA")</f>
        <v>2023</v>
      </c>
      <c r="P1533" s="1" t="str">
        <f>UPPER(TEXT(BRF_Boleto_Notas[[#This Row],[DATA VENCIMENTO]],"MMM"))</f>
        <v>JUL</v>
      </c>
      <c r="Q1533" s="1" t="str">
        <f>IFERROR(INDEX(BRF_TIPO_SERV[DESCRIÇAO],MATCH(BRF_Boleto_Notas[[#This Row],[CAT]],BRF_TIPO_SERV[TIPOS DE SERV.],0)),"")</f>
        <v>VIAGEM</v>
      </c>
      <c r="R1533" s="1">
        <f>IFERROR(INDEX(BRF_MÊS_NOTA[NUN_MÊS],MATCH(BRF_Boleto_Notas[[#This Row],[MÊS_VENC]],BRF_MÊS_NOTA[MÊS],0)),"")</f>
        <v>7</v>
      </c>
      <c r="S1533" s="1" t="str">
        <f>IF(BRF_Boleto_Notas[[#This Row],[PAGO DIA]]="","",TEXT(BRF_Boleto_Notas[[#This Row],[PAGO DIA]],"AAAA"))</f>
        <v>2023</v>
      </c>
      <c r="T1533" s="1" t="str">
        <f>UPPER(TEXT(BRF_Boleto_Notas[[#This Row],[PAGO DIA]],"MMM"))</f>
        <v>JUL</v>
      </c>
    </row>
    <row r="1534" spans="1:20" x14ac:dyDescent="0.2">
      <c r="A1534" s="3">
        <v>45107</v>
      </c>
      <c r="B1534" s="1" t="s">
        <v>1534</v>
      </c>
      <c r="C1534" s="1" t="s">
        <v>2943</v>
      </c>
      <c r="D1534" s="1" t="s">
        <v>1531</v>
      </c>
      <c r="E1534" s="1" t="s">
        <v>85</v>
      </c>
      <c r="F1534" s="3">
        <v>45147</v>
      </c>
      <c r="G1534" s="1" t="s">
        <v>3249</v>
      </c>
      <c r="H1534" s="1">
        <v>1656</v>
      </c>
      <c r="I1534" s="4">
        <v>800</v>
      </c>
      <c r="J1534" s="1" t="s">
        <v>224</v>
      </c>
      <c r="K1534" s="3"/>
      <c r="L1534" s="1" t="s">
        <v>3355</v>
      </c>
      <c r="M1534" s="1" t="str">
        <f>TEXT(BRF_Boleto_Notas[[#This Row],[DATA ]],"AAAA")</f>
        <v>2023</v>
      </c>
      <c r="N1534" s="1" t="str">
        <f>UPPER(TEXT(BRF_Boleto_Notas[[#This Row],[DATA ]],"MMM"))</f>
        <v>JUN</v>
      </c>
      <c r="O1534" s="1" t="str">
        <f>TEXT(BRF_Boleto_Notas[[#This Row],[DATA VENCIMENTO]],"AAAA")</f>
        <v>2023</v>
      </c>
      <c r="P1534" s="1" t="str">
        <f>UPPER(TEXT(BRF_Boleto_Notas[[#This Row],[DATA VENCIMENTO]],"MMM"))</f>
        <v>AGO</v>
      </c>
      <c r="Q1534" s="1" t="str">
        <f>IFERROR(INDEX(BRF_TIPO_SERV[DESCRIÇAO],MATCH(BRF_Boleto_Notas[[#This Row],[CAT]],BRF_TIPO_SERV[TIPOS DE SERV.],0)),"")</f>
        <v>FRETE EXTRAS</v>
      </c>
      <c r="R1534" s="1">
        <f>IFERROR(INDEX(BRF_MÊS_NOTA[NUN_MÊS],MATCH(BRF_Boleto_Notas[[#This Row],[MÊS_VENC]],BRF_MÊS_NOTA[MÊS],0)),"")</f>
        <v>8</v>
      </c>
      <c r="S1534" s="1" t="str">
        <f>IF(BRF_Boleto_Notas[[#This Row],[PAGO DIA]]="","",TEXT(BRF_Boleto_Notas[[#This Row],[PAGO DIA]],"AAAA"))</f>
        <v/>
      </c>
      <c r="T1534" s="1" t="str">
        <f>UPPER(TEXT(BRF_Boleto_Notas[[#This Row],[PAGO DIA]],"MMM"))</f>
        <v>JAN</v>
      </c>
    </row>
    <row r="1535" spans="1:20" x14ac:dyDescent="0.2">
      <c r="A1535" s="3">
        <v>45110</v>
      </c>
      <c r="B1535" s="1" t="s">
        <v>1529</v>
      </c>
      <c r="C1535" s="1" t="s">
        <v>3128</v>
      </c>
      <c r="D1535" s="1" t="s">
        <v>1531</v>
      </c>
      <c r="E1535" s="1" t="s">
        <v>85</v>
      </c>
      <c r="F1535" s="3">
        <v>45152</v>
      </c>
      <c r="G1535" s="1" t="s">
        <v>3250</v>
      </c>
      <c r="H1535" s="1">
        <v>1657</v>
      </c>
      <c r="I1535" s="4">
        <v>5800</v>
      </c>
      <c r="J1535" s="1" t="s">
        <v>224</v>
      </c>
      <c r="K1535" s="3"/>
      <c r="L1535" s="1" t="s">
        <v>3355</v>
      </c>
      <c r="M1535" s="1" t="str">
        <f>TEXT(BRF_Boleto_Notas[[#This Row],[DATA ]],"AAAA")</f>
        <v>2023</v>
      </c>
      <c r="N1535" s="1" t="str">
        <f>UPPER(TEXT(BRF_Boleto_Notas[[#This Row],[DATA ]],"MMM"))</f>
        <v>JUL</v>
      </c>
      <c r="O1535" s="1" t="str">
        <f>TEXT(BRF_Boleto_Notas[[#This Row],[DATA VENCIMENTO]],"AAAA")</f>
        <v>2023</v>
      </c>
      <c r="P1535" s="1" t="str">
        <f>UPPER(TEXT(BRF_Boleto_Notas[[#This Row],[DATA VENCIMENTO]],"MMM"))</f>
        <v>AGO</v>
      </c>
      <c r="Q1535" s="1" t="str">
        <f>IFERROR(INDEX(BRF_TIPO_SERV[DESCRIÇAO],MATCH(BRF_Boleto_Notas[[#This Row],[CAT]],BRF_TIPO_SERV[TIPOS DE SERV.],0)),"")</f>
        <v>VIAGEM</v>
      </c>
      <c r="R1535" s="1">
        <f>IFERROR(INDEX(BRF_MÊS_NOTA[NUN_MÊS],MATCH(BRF_Boleto_Notas[[#This Row],[MÊS_VENC]],BRF_MÊS_NOTA[MÊS],0)),"")</f>
        <v>8</v>
      </c>
      <c r="S1535" s="1" t="str">
        <f>IF(BRF_Boleto_Notas[[#This Row],[PAGO DIA]]="","",TEXT(BRF_Boleto_Notas[[#This Row],[PAGO DIA]],"AAAA"))</f>
        <v/>
      </c>
      <c r="T1535" s="1" t="str">
        <f>UPPER(TEXT(BRF_Boleto_Notas[[#This Row],[PAGO DIA]],"MMM"))</f>
        <v>JAN</v>
      </c>
    </row>
    <row r="1536" spans="1:20" x14ac:dyDescent="0.2">
      <c r="A1536" s="3">
        <v>45110</v>
      </c>
      <c r="B1536" s="1" t="s">
        <v>1534</v>
      </c>
      <c r="C1536" s="1" t="s">
        <v>3251</v>
      </c>
      <c r="D1536" s="1" t="s">
        <v>1531</v>
      </c>
      <c r="E1536" s="1" t="s">
        <v>85</v>
      </c>
      <c r="F1536" s="3">
        <v>45152</v>
      </c>
      <c r="G1536" s="1" t="s">
        <v>3252</v>
      </c>
      <c r="H1536" s="1">
        <v>1658</v>
      </c>
      <c r="I1536" s="4">
        <v>2800</v>
      </c>
      <c r="J1536" s="1" t="s">
        <v>224</v>
      </c>
      <c r="K1536" s="3"/>
      <c r="L1536" s="1" t="s">
        <v>3355</v>
      </c>
      <c r="M1536" s="1" t="str">
        <f>TEXT(BRF_Boleto_Notas[[#This Row],[DATA ]],"AAAA")</f>
        <v>2023</v>
      </c>
      <c r="N1536" s="1" t="str">
        <f>UPPER(TEXT(BRF_Boleto_Notas[[#This Row],[DATA ]],"MMM"))</f>
        <v>JUL</v>
      </c>
      <c r="O1536" s="1" t="str">
        <f>TEXT(BRF_Boleto_Notas[[#This Row],[DATA VENCIMENTO]],"AAAA")</f>
        <v>2023</v>
      </c>
      <c r="P1536" s="1" t="str">
        <f>UPPER(TEXT(BRF_Boleto_Notas[[#This Row],[DATA VENCIMENTO]],"MMM"))</f>
        <v>AGO</v>
      </c>
      <c r="Q1536" s="1" t="str">
        <f>IFERROR(INDEX(BRF_TIPO_SERV[DESCRIÇAO],MATCH(BRF_Boleto_Notas[[#This Row],[CAT]],BRF_TIPO_SERV[TIPOS DE SERV.],0)),"")</f>
        <v>FRETE EXTRAS</v>
      </c>
      <c r="R1536" s="1">
        <f>IFERROR(INDEX(BRF_MÊS_NOTA[NUN_MÊS],MATCH(BRF_Boleto_Notas[[#This Row],[MÊS_VENC]],BRF_MÊS_NOTA[MÊS],0)),"")</f>
        <v>8</v>
      </c>
      <c r="S1536" s="1" t="str">
        <f>IF(BRF_Boleto_Notas[[#This Row],[PAGO DIA]]="","",TEXT(BRF_Boleto_Notas[[#This Row],[PAGO DIA]],"AAAA"))</f>
        <v/>
      </c>
      <c r="T1536" s="1" t="str">
        <f>UPPER(TEXT(BRF_Boleto_Notas[[#This Row],[PAGO DIA]],"MMM"))</f>
        <v>JAN</v>
      </c>
    </row>
    <row r="1537" spans="1:20" x14ac:dyDescent="0.2">
      <c r="A1537" s="3">
        <v>45110</v>
      </c>
      <c r="B1537" s="1" t="s">
        <v>1534</v>
      </c>
      <c r="C1537" s="1" t="s">
        <v>3253</v>
      </c>
      <c r="D1537" s="1" t="s">
        <v>1531</v>
      </c>
      <c r="E1537" s="1" t="s">
        <v>85</v>
      </c>
      <c r="F1537" s="3">
        <v>45152</v>
      </c>
      <c r="G1537" s="1" t="s">
        <v>3254</v>
      </c>
      <c r="H1537" s="1">
        <v>1659</v>
      </c>
      <c r="I1537" s="4">
        <v>2400</v>
      </c>
      <c r="J1537" s="1" t="s">
        <v>224</v>
      </c>
      <c r="K1537" s="3"/>
      <c r="L1537" s="1" t="s">
        <v>3355</v>
      </c>
      <c r="M1537" s="1" t="str">
        <f>TEXT(BRF_Boleto_Notas[[#This Row],[DATA ]],"AAAA")</f>
        <v>2023</v>
      </c>
      <c r="N1537" s="1" t="str">
        <f>UPPER(TEXT(BRF_Boleto_Notas[[#This Row],[DATA ]],"MMM"))</f>
        <v>JUL</v>
      </c>
      <c r="O1537" s="1" t="str">
        <f>TEXT(BRF_Boleto_Notas[[#This Row],[DATA VENCIMENTO]],"AAAA")</f>
        <v>2023</v>
      </c>
      <c r="P1537" s="1" t="str">
        <f>UPPER(TEXT(BRF_Boleto_Notas[[#This Row],[DATA VENCIMENTO]],"MMM"))</f>
        <v>AGO</v>
      </c>
      <c r="Q1537" s="1" t="str">
        <f>IFERROR(INDEX(BRF_TIPO_SERV[DESCRIÇAO],MATCH(BRF_Boleto_Notas[[#This Row],[CAT]],BRF_TIPO_SERV[TIPOS DE SERV.],0)),"")</f>
        <v>FRETE EXTRAS</v>
      </c>
      <c r="R1537" s="1">
        <f>IFERROR(INDEX(BRF_MÊS_NOTA[NUN_MÊS],MATCH(BRF_Boleto_Notas[[#This Row],[MÊS_VENC]],BRF_MÊS_NOTA[MÊS],0)),"")</f>
        <v>8</v>
      </c>
      <c r="S1537" s="1" t="str">
        <f>IF(BRF_Boleto_Notas[[#This Row],[PAGO DIA]]="","",TEXT(BRF_Boleto_Notas[[#This Row],[PAGO DIA]],"AAAA"))</f>
        <v/>
      </c>
      <c r="T1537" s="1" t="str">
        <f>UPPER(TEXT(BRF_Boleto_Notas[[#This Row],[PAGO DIA]],"MMM"))</f>
        <v>JAN</v>
      </c>
    </row>
    <row r="1538" spans="1:20" x14ac:dyDescent="0.2">
      <c r="A1538" s="3">
        <v>45110</v>
      </c>
      <c r="B1538" s="1" t="s">
        <v>1534</v>
      </c>
      <c r="C1538" s="1" t="s">
        <v>2613</v>
      </c>
      <c r="D1538" s="1" t="s">
        <v>1531</v>
      </c>
      <c r="E1538" s="1" t="s">
        <v>85</v>
      </c>
      <c r="F1538" s="3">
        <v>45152</v>
      </c>
      <c r="G1538" s="1" t="s">
        <v>3255</v>
      </c>
      <c r="H1538" s="1">
        <v>1660</v>
      </c>
      <c r="I1538" s="4">
        <v>1600</v>
      </c>
      <c r="J1538" s="1" t="s">
        <v>224</v>
      </c>
      <c r="K1538" s="3"/>
      <c r="L1538" s="1" t="s">
        <v>3355</v>
      </c>
      <c r="M1538" s="1" t="str">
        <f>TEXT(BRF_Boleto_Notas[[#This Row],[DATA ]],"AAAA")</f>
        <v>2023</v>
      </c>
      <c r="N1538" s="1" t="str">
        <f>UPPER(TEXT(BRF_Boleto_Notas[[#This Row],[DATA ]],"MMM"))</f>
        <v>JUL</v>
      </c>
      <c r="O1538" s="1" t="str">
        <f>TEXT(BRF_Boleto_Notas[[#This Row],[DATA VENCIMENTO]],"AAAA")</f>
        <v>2023</v>
      </c>
      <c r="P1538" s="1" t="str">
        <f>UPPER(TEXT(BRF_Boleto_Notas[[#This Row],[DATA VENCIMENTO]],"MMM"))</f>
        <v>AGO</v>
      </c>
      <c r="Q1538" s="1" t="str">
        <f>IFERROR(INDEX(BRF_TIPO_SERV[DESCRIÇAO],MATCH(BRF_Boleto_Notas[[#This Row],[CAT]],BRF_TIPO_SERV[TIPOS DE SERV.],0)),"")</f>
        <v>FRETE EXTRAS</v>
      </c>
      <c r="R1538" s="1">
        <f>IFERROR(INDEX(BRF_MÊS_NOTA[NUN_MÊS],MATCH(BRF_Boleto_Notas[[#This Row],[MÊS_VENC]],BRF_MÊS_NOTA[MÊS],0)),"")</f>
        <v>8</v>
      </c>
      <c r="S1538" s="1" t="str">
        <f>IF(BRF_Boleto_Notas[[#This Row],[PAGO DIA]]="","",TEXT(BRF_Boleto_Notas[[#This Row],[PAGO DIA]],"AAAA"))</f>
        <v/>
      </c>
      <c r="T1538" s="1" t="str">
        <f>UPPER(TEXT(BRF_Boleto_Notas[[#This Row],[PAGO DIA]],"MMM"))</f>
        <v>JAN</v>
      </c>
    </row>
    <row r="1539" spans="1:20" x14ac:dyDescent="0.2">
      <c r="A1539" s="3">
        <v>45110</v>
      </c>
      <c r="B1539" s="1" t="s">
        <v>1534</v>
      </c>
      <c r="C1539" s="1" t="s">
        <v>2943</v>
      </c>
      <c r="D1539" s="1" t="s">
        <v>1531</v>
      </c>
      <c r="E1539" s="1" t="s">
        <v>85</v>
      </c>
      <c r="F1539" s="3">
        <v>45152</v>
      </c>
      <c r="G1539" s="1" t="s">
        <v>3256</v>
      </c>
      <c r="H1539" s="1">
        <v>1661</v>
      </c>
      <c r="I1539" s="4">
        <v>800</v>
      </c>
      <c r="J1539" s="1" t="s">
        <v>224</v>
      </c>
      <c r="K1539" s="3"/>
      <c r="L1539" s="1" t="s">
        <v>3355</v>
      </c>
      <c r="M1539" s="1" t="str">
        <f>TEXT(BRF_Boleto_Notas[[#This Row],[DATA ]],"AAAA")</f>
        <v>2023</v>
      </c>
      <c r="N1539" s="1" t="str">
        <f>UPPER(TEXT(BRF_Boleto_Notas[[#This Row],[DATA ]],"MMM"))</f>
        <v>JUL</v>
      </c>
      <c r="O1539" s="1" t="str">
        <f>TEXT(BRF_Boleto_Notas[[#This Row],[DATA VENCIMENTO]],"AAAA")</f>
        <v>2023</v>
      </c>
      <c r="P1539" s="1" t="str">
        <f>UPPER(TEXT(BRF_Boleto_Notas[[#This Row],[DATA VENCIMENTO]],"MMM"))</f>
        <v>AGO</v>
      </c>
      <c r="Q1539" s="1" t="str">
        <f>IFERROR(INDEX(BRF_TIPO_SERV[DESCRIÇAO],MATCH(BRF_Boleto_Notas[[#This Row],[CAT]],BRF_TIPO_SERV[TIPOS DE SERV.],0)),"")</f>
        <v>FRETE EXTRAS</v>
      </c>
      <c r="R1539" s="1">
        <f>IFERROR(INDEX(BRF_MÊS_NOTA[NUN_MÊS],MATCH(BRF_Boleto_Notas[[#This Row],[MÊS_VENC]],BRF_MÊS_NOTA[MÊS],0)),"")</f>
        <v>8</v>
      </c>
      <c r="S1539" s="1" t="str">
        <f>IF(BRF_Boleto_Notas[[#This Row],[PAGO DIA]]="","",TEXT(BRF_Boleto_Notas[[#This Row],[PAGO DIA]],"AAAA"))</f>
        <v/>
      </c>
      <c r="T1539" s="1" t="str">
        <f>UPPER(TEXT(BRF_Boleto_Notas[[#This Row],[PAGO DIA]],"MMM"))</f>
        <v>JAN</v>
      </c>
    </row>
    <row r="1540" spans="1:20" x14ac:dyDescent="0.2">
      <c r="A1540" s="3">
        <v>45111</v>
      </c>
      <c r="B1540" s="1" t="s">
        <v>2401</v>
      </c>
      <c r="C1540" s="1" t="s">
        <v>3143</v>
      </c>
      <c r="D1540" s="1" t="s">
        <v>1531</v>
      </c>
      <c r="E1540" s="1" t="s">
        <v>85</v>
      </c>
      <c r="F1540" s="3">
        <v>45152</v>
      </c>
      <c r="G1540" s="1" t="s">
        <v>3257</v>
      </c>
      <c r="H1540" s="1">
        <v>1662</v>
      </c>
      <c r="I1540" s="4">
        <v>2560</v>
      </c>
      <c r="J1540" s="1" t="s">
        <v>224</v>
      </c>
      <c r="K1540" s="3"/>
      <c r="L1540" s="1" t="s">
        <v>3355</v>
      </c>
      <c r="M1540" s="1" t="str">
        <f>TEXT(BRF_Boleto_Notas[[#This Row],[DATA ]],"AAAA")</f>
        <v>2023</v>
      </c>
      <c r="N1540" s="1" t="str">
        <f>UPPER(TEXT(BRF_Boleto_Notas[[#This Row],[DATA ]],"MMM"))</f>
        <v>JUL</v>
      </c>
      <c r="O1540" s="1" t="str">
        <f>TEXT(BRF_Boleto_Notas[[#This Row],[DATA VENCIMENTO]],"AAAA")</f>
        <v>2023</v>
      </c>
      <c r="P1540" s="1" t="str">
        <f>UPPER(TEXT(BRF_Boleto_Notas[[#This Row],[DATA VENCIMENTO]],"MMM"))</f>
        <v>AGO</v>
      </c>
      <c r="Q1540" s="1" t="str">
        <f>IFERROR(INDEX(BRF_TIPO_SERV[DESCRIÇAO],MATCH(BRF_Boleto_Notas[[#This Row],[CAT]],BRF_TIPO_SERV[TIPOS DE SERV.],0)),"")</f>
        <v>ARMAZENAMENTO</v>
      </c>
      <c r="R1540" s="1">
        <f>IFERROR(INDEX(BRF_MÊS_NOTA[NUN_MÊS],MATCH(BRF_Boleto_Notas[[#This Row],[MÊS_VENC]],BRF_MÊS_NOTA[MÊS],0)),"")</f>
        <v>8</v>
      </c>
      <c r="S1540" s="1" t="str">
        <f>IF(BRF_Boleto_Notas[[#This Row],[PAGO DIA]]="","",TEXT(BRF_Boleto_Notas[[#This Row],[PAGO DIA]],"AAAA"))</f>
        <v/>
      </c>
      <c r="T1540" s="1" t="str">
        <f>UPPER(TEXT(BRF_Boleto_Notas[[#This Row],[PAGO DIA]],"MMM"))</f>
        <v>JAN</v>
      </c>
    </row>
    <row r="1541" spans="1:20" x14ac:dyDescent="0.2">
      <c r="A1541" s="3">
        <v>45111</v>
      </c>
      <c r="B1541" s="1" t="s">
        <v>1534</v>
      </c>
      <c r="C1541" s="1" t="s">
        <v>2943</v>
      </c>
      <c r="D1541" s="1" t="s">
        <v>1531</v>
      </c>
      <c r="E1541" s="1" t="s">
        <v>85</v>
      </c>
      <c r="F1541" s="3">
        <v>45152</v>
      </c>
      <c r="G1541" s="1" t="s">
        <v>3258</v>
      </c>
      <c r="H1541" s="1">
        <v>1663</v>
      </c>
      <c r="I1541" s="4">
        <v>800</v>
      </c>
      <c r="J1541" s="1" t="s">
        <v>224</v>
      </c>
      <c r="K1541" s="3"/>
      <c r="L1541" s="1" t="s">
        <v>3355</v>
      </c>
      <c r="M1541" s="1" t="str">
        <f>TEXT(BRF_Boleto_Notas[[#This Row],[DATA ]],"AAAA")</f>
        <v>2023</v>
      </c>
      <c r="N1541" s="1" t="str">
        <f>UPPER(TEXT(BRF_Boleto_Notas[[#This Row],[DATA ]],"MMM"))</f>
        <v>JUL</v>
      </c>
      <c r="O1541" s="1" t="str">
        <f>TEXT(BRF_Boleto_Notas[[#This Row],[DATA VENCIMENTO]],"AAAA")</f>
        <v>2023</v>
      </c>
      <c r="P1541" s="1" t="str">
        <f>UPPER(TEXT(BRF_Boleto_Notas[[#This Row],[DATA VENCIMENTO]],"MMM"))</f>
        <v>AGO</v>
      </c>
      <c r="Q1541" s="1" t="str">
        <f>IFERROR(INDEX(BRF_TIPO_SERV[DESCRIÇAO],MATCH(BRF_Boleto_Notas[[#This Row],[CAT]],BRF_TIPO_SERV[TIPOS DE SERV.],0)),"")</f>
        <v>FRETE EXTRAS</v>
      </c>
      <c r="R1541" s="1">
        <f>IFERROR(INDEX(BRF_MÊS_NOTA[NUN_MÊS],MATCH(BRF_Boleto_Notas[[#This Row],[MÊS_VENC]],BRF_MÊS_NOTA[MÊS],0)),"")</f>
        <v>8</v>
      </c>
      <c r="S1541" s="1" t="str">
        <f>IF(BRF_Boleto_Notas[[#This Row],[PAGO DIA]]="","",TEXT(BRF_Boleto_Notas[[#This Row],[PAGO DIA]],"AAAA"))</f>
        <v/>
      </c>
      <c r="T1541" s="1" t="str">
        <f>UPPER(TEXT(BRF_Boleto_Notas[[#This Row],[PAGO DIA]],"MMM"))</f>
        <v>JAN</v>
      </c>
    </row>
    <row r="1542" spans="1:20" x14ac:dyDescent="0.2">
      <c r="A1542" s="3">
        <v>45111</v>
      </c>
      <c r="B1542" s="1" t="s">
        <v>2922</v>
      </c>
      <c r="C1542" s="1" t="s">
        <v>3259</v>
      </c>
      <c r="D1542" s="1" t="s">
        <v>2924</v>
      </c>
      <c r="E1542" s="1" t="s">
        <v>184</v>
      </c>
      <c r="F1542" s="3">
        <v>45119</v>
      </c>
      <c r="G1542" s="1" t="s">
        <v>3260</v>
      </c>
      <c r="H1542" s="1">
        <v>1664</v>
      </c>
      <c r="I1542" s="4">
        <v>700</v>
      </c>
      <c r="J1542" s="1" t="s">
        <v>224</v>
      </c>
      <c r="K1542" s="3">
        <v>45121</v>
      </c>
      <c r="L1542" s="1" t="s">
        <v>1338</v>
      </c>
      <c r="M1542" s="1" t="str">
        <f>TEXT(BRF_Boleto_Notas[[#This Row],[DATA ]],"AAAA")</f>
        <v>2023</v>
      </c>
      <c r="N1542" s="1" t="str">
        <f>UPPER(TEXT(BRF_Boleto_Notas[[#This Row],[DATA ]],"MMM"))</f>
        <v>JUL</v>
      </c>
      <c r="O1542" s="1" t="str">
        <f>TEXT(BRF_Boleto_Notas[[#This Row],[DATA VENCIMENTO]],"AAAA")</f>
        <v>2023</v>
      </c>
      <c r="P1542" s="1" t="str">
        <f>UPPER(TEXT(BRF_Boleto_Notas[[#This Row],[DATA VENCIMENTO]],"MMM"))</f>
        <v>JUL</v>
      </c>
      <c r="Q1542" s="1" t="str">
        <f>IFERROR(INDEX(BRF_TIPO_SERV[DESCRIÇAO],MATCH(BRF_Boleto_Notas[[#This Row],[CAT]],BRF_TIPO_SERV[TIPOS DE SERV.],0)),"")</f>
        <v>VIAGEM</v>
      </c>
      <c r="R1542" s="1">
        <f>IFERROR(INDEX(BRF_MÊS_NOTA[NUN_MÊS],MATCH(BRF_Boleto_Notas[[#This Row],[MÊS_VENC]],BRF_MÊS_NOTA[MÊS],0)),"")</f>
        <v>7</v>
      </c>
      <c r="S1542" s="1" t="str">
        <f>IF(BRF_Boleto_Notas[[#This Row],[PAGO DIA]]="","",TEXT(BRF_Boleto_Notas[[#This Row],[PAGO DIA]],"AAAA"))</f>
        <v>2023</v>
      </c>
      <c r="T1542" s="1" t="str">
        <f>UPPER(TEXT(BRF_Boleto_Notas[[#This Row],[PAGO DIA]],"MMM"))</f>
        <v>JUL</v>
      </c>
    </row>
    <row r="1543" spans="1:20" x14ac:dyDescent="0.2">
      <c r="A1543" s="3">
        <v>45112</v>
      </c>
      <c r="B1543" s="1" t="s">
        <v>2401</v>
      </c>
      <c r="C1543" s="1" t="s">
        <v>2947</v>
      </c>
      <c r="D1543" s="1" t="s">
        <v>1531</v>
      </c>
      <c r="E1543" s="1" t="s">
        <v>85</v>
      </c>
      <c r="F1543" s="3">
        <v>45152</v>
      </c>
      <c r="G1543" s="1" t="s">
        <v>3261</v>
      </c>
      <c r="H1543" s="1">
        <v>1665</v>
      </c>
      <c r="I1543" s="4">
        <v>4160</v>
      </c>
      <c r="J1543" s="1" t="s">
        <v>224</v>
      </c>
      <c r="K1543" s="3"/>
      <c r="L1543" s="1" t="s">
        <v>3355</v>
      </c>
      <c r="M1543" s="1" t="str">
        <f>TEXT(BRF_Boleto_Notas[[#This Row],[DATA ]],"AAAA")</f>
        <v>2023</v>
      </c>
      <c r="N1543" s="1" t="str">
        <f>UPPER(TEXT(BRF_Boleto_Notas[[#This Row],[DATA ]],"MMM"))</f>
        <v>JUL</v>
      </c>
      <c r="O1543" s="1" t="str">
        <f>TEXT(BRF_Boleto_Notas[[#This Row],[DATA VENCIMENTO]],"AAAA")</f>
        <v>2023</v>
      </c>
      <c r="P1543" s="1" t="str">
        <f>UPPER(TEXT(BRF_Boleto_Notas[[#This Row],[DATA VENCIMENTO]],"MMM"))</f>
        <v>AGO</v>
      </c>
      <c r="Q1543" s="1" t="str">
        <f>IFERROR(INDEX(BRF_TIPO_SERV[DESCRIÇAO],MATCH(BRF_Boleto_Notas[[#This Row],[CAT]],BRF_TIPO_SERV[TIPOS DE SERV.],0)),"")</f>
        <v>ARMAZENAMENTO</v>
      </c>
      <c r="R1543" s="1">
        <f>IFERROR(INDEX(BRF_MÊS_NOTA[NUN_MÊS],MATCH(BRF_Boleto_Notas[[#This Row],[MÊS_VENC]],BRF_MÊS_NOTA[MÊS],0)),"")</f>
        <v>8</v>
      </c>
      <c r="S1543" s="1" t="str">
        <f>IF(BRF_Boleto_Notas[[#This Row],[PAGO DIA]]="","",TEXT(BRF_Boleto_Notas[[#This Row],[PAGO DIA]],"AAAA"))</f>
        <v/>
      </c>
      <c r="T1543" s="1" t="str">
        <f>UPPER(TEXT(BRF_Boleto_Notas[[#This Row],[PAGO DIA]],"MMM"))</f>
        <v>JAN</v>
      </c>
    </row>
    <row r="1544" spans="1:20" x14ac:dyDescent="0.2">
      <c r="A1544" s="3">
        <v>45113</v>
      </c>
      <c r="B1544" s="1" t="s">
        <v>1529</v>
      </c>
      <c r="C1544" s="1" t="s">
        <v>3245</v>
      </c>
      <c r="D1544" s="1" t="s">
        <v>1531</v>
      </c>
      <c r="E1544" s="1" t="s">
        <v>3048</v>
      </c>
      <c r="F1544" s="3">
        <v>45153</v>
      </c>
      <c r="G1544" s="1" t="s">
        <v>3262</v>
      </c>
      <c r="H1544" s="1">
        <v>1666</v>
      </c>
      <c r="I1544" s="4">
        <v>6271</v>
      </c>
      <c r="J1544" s="1" t="s">
        <v>224</v>
      </c>
      <c r="K1544" s="3"/>
      <c r="L1544" s="1" t="s">
        <v>3355</v>
      </c>
      <c r="M1544" s="1" t="str">
        <f>TEXT(BRF_Boleto_Notas[[#This Row],[DATA ]],"AAAA")</f>
        <v>2023</v>
      </c>
      <c r="N1544" s="1" t="str">
        <f>UPPER(TEXT(BRF_Boleto_Notas[[#This Row],[DATA ]],"MMM"))</f>
        <v>JUL</v>
      </c>
      <c r="O1544" s="1" t="str">
        <f>TEXT(BRF_Boleto_Notas[[#This Row],[DATA VENCIMENTO]],"AAAA")</f>
        <v>2023</v>
      </c>
      <c r="P1544" s="1" t="str">
        <f>UPPER(TEXT(BRF_Boleto_Notas[[#This Row],[DATA VENCIMENTO]],"MMM"))</f>
        <v>AGO</v>
      </c>
      <c r="Q1544" s="1" t="str">
        <f>IFERROR(INDEX(BRF_TIPO_SERV[DESCRIÇAO],MATCH(BRF_Boleto_Notas[[#This Row],[CAT]],BRF_TIPO_SERV[TIPOS DE SERV.],0)),"")</f>
        <v>VIAGEM</v>
      </c>
      <c r="R1544" s="1">
        <f>IFERROR(INDEX(BRF_MÊS_NOTA[NUN_MÊS],MATCH(BRF_Boleto_Notas[[#This Row],[MÊS_VENC]],BRF_MÊS_NOTA[MÊS],0)),"")</f>
        <v>8</v>
      </c>
      <c r="S1544" s="1" t="str">
        <f>IF(BRF_Boleto_Notas[[#This Row],[PAGO DIA]]="","",TEXT(BRF_Boleto_Notas[[#This Row],[PAGO DIA]],"AAAA"))</f>
        <v/>
      </c>
      <c r="T1544" s="1" t="str">
        <f>UPPER(TEXT(BRF_Boleto_Notas[[#This Row],[PAGO DIA]],"MMM"))</f>
        <v>JAN</v>
      </c>
    </row>
    <row r="1545" spans="1:20" x14ac:dyDescent="0.2">
      <c r="A1545" s="3">
        <v>45113</v>
      </c>
      <c r="B1545" s="1" t="s">
        <v>1534</v>
      </c>
      <c r="C1545" s="1" t="s">
        <v>3097</v>
      </c>
      <c r="D1545" s="1" t="s">
        <v>1531</v>
      </c>
      <c r="E1545" s="1" t="s">
        <v>85</v>
      </c>
      <c r="F1545" s="3">
        <v>45154</v>
      </c>
      <c r="G1545" s="1" t="s">
        <v>3263</v>
      </c>
      <c r="H1545" s="1">
        <v>1667</v>
      </c>
      <c r="I1545" s="4">
        <v>800</v>
      </c>
      <c r="J1545" s="1" t="s">
        <v>224</v>
      </c>
      <c r="K1545" s="3"/>
      <c r="L1545" s="1" t="s">
        <v>3355</v>
      </c>
      <c r="M1545" s="1" t="str">
        <f>TEXT(BRF_Boleto_Notas[[#This Row],[DATA ]],"AAAA")</f>
        <v>2023</v>
      </c>
      <c r="N1545" s="1" t="str">
        <f>UPPER(TEXT(BRF_Boleto_Notas[[#This Row],[DATA ]],"MMM"))</f>
        <v>JUL</v>
      </c>
      <c r="O1545" s="1" t="str">
        <f>TEXT(BRF_Boleto_Notas[[#This Row],[DATA VENCIMENTO]],"AAAA")</f>
        <v>2023</v>
      </c>
      <c r="P1545" s="1" t="str">
        <f>UPPER(TEXT(BRF_Boleto_Notas[[#This Row],[DATA VENCIMENTO]],"MMM"))</f>
        <v>AGO</v>
      </c>
      <c r="Q1545" s="1" t="str">
        <f>IFERROR(INDEX(BRF_TIPO_SERV[DESCRIÇAO],MATCH(BRF_Boleto_Notas[[#This Row],[CAT]],BRF_TIPO_SERV[TIPOS DE SERV.],0)),"")</f>
        <v>FRETE EXTRAS</v>
      </c>
      <c r="R1545" s="1">
        <f>IFERROR(INDEX(BRF_MÊS_NOTA[NUN_MÊS],MATCH(BRF_Boleto_Notas[[#This Row],[MÊS_VENC]],BRF_MÊS_NOTA[MÊS],0)),"")</f>
        <v>8</v>
      </c>
      <c r="S1545" s="1" t="str">
        <f>IF(BRF_Boleto_Notas[[#This Row],[PAGO DIA]]="","",TEXT(BRF_Boleto_Notas[[#This Row],[PAGO DIA]],"AAAA"))</f>
        <v/>
      </c>
      <c r="T1545" s="1" t="str">
        <f>UPPER(TEXT(BRF_Boleto_Notas[[#This Row],[PAGO DIA]],"MMM"))</f>
        <v>JAN</v>
      </c>
    </row>
    <row r="1546" spans="1:20" x14ac:dyDescent="0.2">
      <c r="A1546" s="3">
        <v>45114</v>
      </c>
      <c r="B1546" s="1" t="s">
        <v>1529</v>
      </c>
      <c r="C1546" s="1" t="s">
        <v>3128</v>
      </c>
      <c r="D1546" s="1" t="s">
        <v>1531</v>
      </c>
      <c r="E1546" s="1" t="s">
        <v>85</v>
      </c>
      <c r="F1546" s="3">
        <v>45154</v>
      </c>
      <c r="G1546" s="1" t="s">
        <v>3264</v>
      </c>
      <c r="H1546" s="1">
        <v>1668</v>
      </c>
      <c r="I1546" s="4">
        <v>5800</v>
      </c>
      <c r="J1546" s="1" t="s">
        <v>224</v>
      </c>
      <c r="K1546" s="3"/>
      <c r="L1546" s="1" t="s">
        <v>3355</v>
      </c>
      <c r="M1546" s="1" t="str">
        <f>TEXT(BRF_Boleto_Notas[[#This Row],[DATA ]],"AAAA")</f>
        <v>2023</v>
      </c>
      <c r="N1546" s="1" t="str">
        <f>UPPER(TEXT(BRF_Boleto_Notas[[#This Row],[DATA ]],"MMM"))</f>
        <v>JUL</v>
      </c>
      <c r="O1546" s="1" t="str">
        <f>TEXT(BRF_Boleto_Notas[[#This Row],[DATA VENCIMENTO]],"AAAA")</f>
        <v>2023</v>
      </c>
      <c r="P1546" s="1" t="str">
        <f>UPPER(TEXT(BRF_Boleto_Notas[[#This Row],[DATA VENCIMENTO]],"MMM"))</f>
        <v>AGO</v>
      </c>
      <c r="Q1546" s="1" t="str">
        <f>IFERROR(INDEX(BRF_TIPO_SERV[DESCRIÇAO],MATCH(BRF_Boleto_Notas[[#This Row],[CAT]],BRF_TIPO_SERV[TIPOS DE SERV.],0)),"")</f>
        <v>VIAGEM</v>
      </c>
      <c r="R1546" s="1">
        <f>IFERROR(INDEX(BRF_MÊS_NOTA[NUN_MÊS],MATCH(BRF_Boleto_Notas[[#This Row],[MÊS_VENC]],BRF_MÊS_NOTA[MÊS],0)),"")</f>
        <v>8</v>
      </c>
      <c r="S1546" s="1" t="str">
        <f>IF(BRF_Boleto_Notas[[#This Row],[PAGO DIA]]="","",TEXT(BRF_Boleto_Notas[[#This Row],[PAGO DIA]],"AAAA"))</f>
        <v/>
      </c>
      <c r="T1546" s="1" t="str">
        <f>UPPER(TEXT(BRF_Boleto_Notas[[#This Row],[PAGO DIA]],"MMM"))</f>
        <v>JAN</v>
      </c>
    </row>
    <row r="1547" spans="1:20" x14ac:dyDescent="0.2">
      <c r="A1547" s="3">
        <v>45114</v>
      </c>
      <c r="B1547" s="1" t="s">
        <v>2401</v>
      </c>
      <c r="C1547" s="1" t="s">
        <v>3143</v>
      </c>
      <c r="D1547" s="1" t="s">
        <v>1531</v>
      </c>
      <c r="E1547" s="1" t="s">
        <v>85</v>
      </c>
      <c r="F1547" s="3">
        <v>45154</v>
      </c>
      <c r="G1547" s="1" t="s">
        <v>3265</v>
      </c>
      <c r="H1547" s="1">
        <v>1669</v>
      </c>
      <c r="I1547" s="4">
        <v>2560</v>
      </c>
      <c r="J1547" s="1" t="s">
        <v>224</v>
      </c>
      <c r="K1547" s="3"/>
      <c r="L1547" s="1" t="s">
        <v>3355</v>
      </c>
      <c r="M1547" s="1" t="str">
        <f>TEXT(BRF_Boleto_Notas[[#This Row],[DATA ]],"AAAA")</f>
        <v>2023</v>
      </c>
      <c r="N1547" s="1" t="str">
        <f>UPPER(TEXT(BRF_Boleto_Notas[[#This Row],[DATA ]],"MMM"))</f>
        <v>JUL</v>
      </c>
      <c r="O1547" s="1" t="str">
        <f>TEXT(BRF_Boleto_Notas[[#This Row],[DATA VENCIMENTO]],"AAAA")</f>
        <v>2023</v>
      </c>
      <c r="P1547" s="1" t="str">
        <f>UPPER(TEXT(BRF_Boleto_Notas[[#This Row],[DATA VENCIMENTO]],"MMM"))</f>
        <v>AGO</v>
      </c>
      <c r="Q1547" s="1" t="str">
        <f>IFERROR(INDEX(BRF_TIPO_SERV[DESCRIÇAO],MATCH(BRF_Boleto_Notas[[#This Row],[CAT]],BRF_TIPO_SERV[TIPOS DE SERV.],0)),"")</f>
        <v>ARMAZENAMENTO</v>
      </c>
      <c r="R1547" s="1">
        <f>IFERROR(INDEX(BRF_MÊS_NOTA[NUN_MÊS],MATCH(BRF_Boleto_Notas[[#This Row],[MÊS_VENC]],BRF_MÊS_NOTA[MÊS],0)),"")</f>
        <v>8</v>
      </c>
      <c r="S1547" s="1" t="str">
        <f>IF(BRF_Boleto_Notas[[#This Row],[PAGO DIA]]="","",TEXT(BRF_Boleto_Notas[[#This Row],[PAGO DIA]],"AAAA"))</f>
        <v/>
      </c>
      <c r="T1547" s="1" t="str">
        <f>UPPER(TEXT(BRF_Boleto_Notas[[#This Row],[PAGO DIA]],"MMM"))</f>
        <v>JAN</v>
      </c>
    </row>
    <row r="1548" spans="1:20" x14ac:dyDescent="0.2">
      <c r="A1548" s="3">
        <v>45117</v>
      </c>
      <c r="B1548" s="1" t="s">
        <v>1529</v>
      </c>
      <c r="C1548" s="1" t="s">
        <v>3266</v>
      </c>
      <c r="D1548" s="1" t="s">
        <v>1531</v>
      </c>
      <c r="E1548" s="1" t="s">
        <v>94</v>
      </c>
      <c r="F1548" s="3">
        <v>45159</v>
      </c>
      <c r="G1548" s="1" t="s">
        <v>3267</v>
      </c>
      <c r="H1548" s="1">
        <v>1672</v>
      </c>
      <c r="I1548" s="4">
        <v>5450</v>
      </c>
      <c r="J1548" s="1" t="s">
        <v>224</v>
      </c>
      <c r="K1548" s="3"/>
      <c r="L1548" s="1" t="s">
        <v>3355</v>
      </c>
      <c r="M1548" s="1" t="str">
        <f>TEXT(BRF_Boleto_Notas[[#This Row],[DATA ]],"AAAA")</f>
        <v>2023</v>
      </c>
      <c r="N1548" s="1" t="str">
        <f>UPPER(TEXT(BRF_Boleto_Notas[[#This Row],[DATA ]],"MMM"))</f>
        <v>JUL</v>
      </c>
      <c r="O1548" s="1" t="str">
        <f>TEXT(BRF_Boleto_Notas[[#This Row],[DATA VENCIMENTO]],"AAAA")</f>
        <v>2023</v>
      </c>
      <c r="P1548" s="1" t="str">
        <f>UPPER(TEXT(BRF_Boleto_Notas[[#This Row],[DATA VENCIMENTO]],"MMM"))</f>
        <v>AGO</v>
      </c>
      <c r="Q1548" s="1" t="str">
        <f>IFERROR(INDEX(BRF_TIPO_SERV[DESCRIÇAO],MATCH(BRF_Boleto_Notas[[#This Row],[CAT]],BRF_TIPO_SERV[TIPOS DE SERV.],0)),"")</f>
        <v>VIAGEM</v>
      </c>
      <c r="R1548" s="1">
        <f>IFERROR(INDEX(BRF_MÊS_NOTA[NUN_MÊS],MATCH(BRF_Boleto_Notas[[#This Row],[MÊS_VENC]],BRF_MÊS_NOTA[MÊS],0)),"")</f>
        <v>8</v>
      </c>
      <c r="S1548" s="1" t="str">
        <f>IF(BRF_Boleto_Notas[[#This Row],[PAGO DIA]]="","",TEXT(BRF_Boleto_Notas[[#This Row],[PAGO DIA]],"AAAA"))</f>
        <v/>
      </c>
      <c r="T1548" s="1" t="str">
        <f>UPPER(TEXT(BRF_Boleto_Notas[[#This Row],[PAGO DIA]],"MMM"))</f>
        <v>JAN</v>
      </c>
    </row>
    <row r="1549" spans="1:20" x14ac:dyDescent="0.2">
      <c r="A1549" s="3">
        <v>45117</v>
      </c>
      <c r="B1549" s="1" t="s">
        <v>1529</v>
      </c>
      <c r="C1549" s="1" t="s">
        <v>3268</v>
      </c>
      <c r="D1549" s="1" t="s">
        <v>1531</v>
      </c>
      <c r="E1549" s="1" t="s">
        <v>3048</v>
      </c>
      <c r="F1549" s="3">
        <v>45159</v>
      </c>
      <c r="G1549" s="1" t="s">
        <v>3269</v>
      </c>
      <c r="H1549" s="1">
        <v>1673</v>
      </c>
      <c r="I1549" s="4">
        <v>6271</v>
      </c>
      <c r="J1549" s="1" t="s">
        <v>224</v>
      </c>
      <c r="K1549" s="3"/>
      <c r="L1549" s="1" t="s">
        <v>3355</v>
      </c>
      <c r="M1549" s="1" t="str">
        <f>TEXT(BRF_Boleto_Notas[[#This Row],[DATA ]],"AAAA")</f>
        <v>2023</v>
      </c>
      <c r="N1549" s="1" t="str">
        <f>UPPER(TEXT(BRF_Boleto_Notas[[#This Row],[DATA ]],"MMM"))</f>
        <v>JUL</v>
      </c>
      <c r="O1549" s="1" t="str">
        <f>TEXT(BRF_Boleto_Notas[[#This Row],[DATA VENCIMENTO]],"AAAA")</f>
        <v>2023</v>
      </c>
      <c r="P1549" s="1" t="str">
        <f>UPPER(TEXT(BRF_Boleto_Notas[[#This Row],[DATA VENCIMENTO]],"MMM"))</f>
        <v>AGO</v>
      </c>
      <c r="Q1549" s="1" t="str">
        <f>IFERROR(INDEX(BRF_TIPO_SERV[DESCRIÇAO],MATCH(BRF_Boleto_Notas[[#This Row],[CAT]],BRF_TIPO_SERV[TIPOS DE SERV.],0)),"")</f>
        <v>VIAGEM</v>
      </c>
      <c r="R1549" s="1">
        <f>IFERROR(INDEX(BRF_MÊS_NOTA[NUN_MÊS],MATCH(BRF_Boleto_Notas[[#This Row],[MÊS_VENC]],BRF_MÊS_NOTA[MÊS],0)),"")</f>
        <v>8</v>
      </c>
      <c r="S1549" s="1" t="str">
        <f>IF(BRF_Boleto_Notas[[#This Row],[PAGO DIA]]="","",TEXT(BRF_Boleto_Notas[[#This Row],[PAGO DIA]],"AAAA"))</f>
        <v/>
      </c>
      <c r="T1549" s="1" t="str">
        <f>UPPER(TEXT(BRF_Boleto_Notas[[#This Row],[PAGO DIA]],"MMM"))</f>
        <v>JAN</v>
      </c>
    </row>
    <row r="1550" spans="1:20" x14ac:dyDescent="0.2">
      <c r="A1550" s="3">
        <v>45118</v>
      </c>
      <c r="B1550" s="1" t="s">
        <v>1534</v>
      </c>
      <c r="C1550" s="1" t="s">
        <v>3270</v>
      </c>
      <c r="D1550" s="1" t="s">
        <v>1531</v>
      </c>
      <c r="E1550" s="1" t="s">
        <v>85</v>
      </c>
      <c r="F1550" s="3">
        <v>45159</v>
      </c>
      <c r="G1550" s="1" t="s">
        <v>3271</v>
      </c>
      <c r="H1550" s="1">
        <v>1674</v>
      </c>
      <c r="I1550" s="4">
        <v>800</v>
      </c>
      <c r="J1550" s="1" t="s">
        <v>224</v>
      </c>
      <c r="K1550" s="3"/>
      <c r="L1550" s="1" t="s">
        <v>3355</v>
      </c>
      <c r="M1550" s="1" t="str">
        <f>TEXT(BRF_Boleto_Notas[[#This Row],[DATA ]],"AAAA")</f>
        <v>2023</v>
      </c>
      <c r="N1550" s="1" t="str">
        <f>UPPER(TEXT(BRF_Boleto_Notas[[#This Row],[DATA ]],"MMM"))</f>
        <v>JUL</v>
      </c>
      <c r="O1550" s="1" t="str">
        <f>TEXT(BRF_Boleto_Notas[[#This Row],[DATA VENCIMENTO]],"AAAA")</f>
        <v>2023</v>
      </c>
      <c r="P1550" s="1" t="str">
        <f>UPPER(TEXT(BRF_Boleto_Notas[[#This Row],[DATA VENCIMENTO]],"MMM"))</f>
        <v>AGO</v>
      </c>
      <c r="Q1550" s="1" t="str">
        <f>IFERROR(INDEX(BRF_TIPO_SERV[DESCRIÇAO],MATCH(BRF_Boleto_Notas[[#This Row],[CAT]],BRF_TIPO_SERV[TIPOS DE SERV.],0)),"")</f>
        <v>FRETE EXTRAS</v>
      </c>
      <c r="R1550" s="1">
        <f>IFERROR(INDEX(BRF_MÊS_NOTA[NUN_MÊS],MATCH(BRF_Boleto_Notas[[#This Row],[MÊS_VENC]],BRF_MÊS_NOTA[MÊS],0)),"")</f>
        <v>8</v>
      </c>
      <c r="S1550" s="1" t="str">
        <f>IF(BRF_Boleto_Notas[[#This Row],[PAGO DIA]]="","",TEXT(BRF_Boleto_Notas[[#This Row],[PAGO DIA]],"AAAA"))</f>
        <v/>
      </c>
      <c r="T1550" s="1" t="str">
        <f>UPPER(TEXT(BRF_Boleto_Notas[[#This Row],[PAGO DIA]],"MMM"))</f>
        <v>JAN</v>
      </c>
    </row>
    <row r="1551" spans="1:20" x14ac:dyDescent="0.2">
      <c r="A1551" s="3">
        <v>45119</v>
      </c>
      <c r="B1551" s="1" t="s">
        <v>2401</v>
      </c>
      <c r="C1551" s="1" t="s">
        <v>3143</v>
      </c>
      <c r="D1551" s="1" t="s">
        <v>1531</v>
      </c>
      <c r="E1551" s="1" t="s">
        <v>85</v>
      </c>
      <c r="F1551" s="3">
        <v>45159</v>
      </c>
      <c r="G1551" s="1" t="s">
        <v>3272</v>
      </c>
      <c r="H1551" s="1">
        <v>1675</v>
      </c>
      <c r="I1551" s="4">
        <v>2560</v>
      </c>
      <c r="J1551" s="1" t="s">
        <v>224</v>
      </c>
      <c r="K1551" s="3"/>
      <c r="L1551" s="1" t="s">
        <v>3355</v>
      </c>
      <c r="M1551" s="1" t="str">
        <f>TEXT(BRF_Boleto_Notas[[#This Row],[DATA ]],"AAAA")</f>
        <v>2023</v>
      </c>
      <c r="N1551" s="1" t="str">
        <f>UPPER(TEXT(BRF_Boleto_Notas[[#This Row],[DATA ]],"MMM"))</f>
        <v>JUL</v>
      </c>
      <c r="O1551" s="1" t="str">
        <f>TEXT(BRF_Boleto_Notas[[#This Row],[DATA VENCIMENTO]],"AAAA")</f>
        <v>2023</v>
      </c>
      <c r="P1551" s="1" t="str">
        <f>UPPER(TEXT(BRF_Boleto_Notas[[#This Row],[DATA VENCIMENTO]],"MMM"))</f>
        <v>AGO</v>
      </c>
      <c r="Q1551" s="1" t="str">
        <f>IFERROR(INDEX(BRF_TIPO_SERV[DESCRIÇAO],MATCH(BRF_Boleto_Notas[[#This Row],[CAT]],BRF_TIPO_SERV[TIPOS DE SERV.],0)),"")</f>
        <v>ARMAZENAMENTO</v>
      </c>
      <c r="R1551" s="1">
        <f>IFERROR(INDEX(BRF_MÊS_NOTA[NUN_MÊS],MATCH(BRF_Boleto_Notas[[#This Row],[MÊS_VENC]],BRF_MÊS_NOTA[MÊS],0)),"")</f>
        <v>8</v>
      </c>
      <c r="S1551" s="1" t="str">
        <f>IF(BRF_Boleto_Notas[[#This Row],[PAGO DIA]]="","",TEXT(BRF_Boleto_Notas[[#This Row],[PAGO DIA]],"AAAA"))</f>
        <v/>
      </c>
      <c r="T1551" s="1" t="str">
        <f>UPPER(TEXT(BRF_Boleto_Notas[[#This Row],[PAGO DIA]],"MMM"))</f>
        <v>JAN</v>
      </c>
    </row>
    <row r="1552" spans="1:20" x14ac:dyDescent="0.2">
      <c r="A1552" s="3">
        <v>45119</v>
      </c>
      <c r="B1552" s="1" t="s">
        <v>1534</v>
      </c>
      <c r="C1552" s="1" t="s">
        <v>3273</v>
      </c>
      <c r="D1552" s="1" t="s">
        <v>1531</v>
      </c>
      <c r="E1552" s="1" t="s">
        <v>85</v>
      </c>
      <c r="F1552" s="3">
        <v>45160</v>
      </c>
      <c r="G1552" s="1" t="s">
        <v>3274</v>
      </c>
      <c r="H1552" s="1">
        <v>1676</v>
      </c>
      <c r="I1552" s="4">
        <v>800</v>
      </c>
      <c r="J1552" s="1" t="s">
        <v>224</v>
      </c>
      <c r="K1552" s="3"/>
      <c r="L1552" s="1" t="s">
        <v>3355</v>
      </c>
      <c r="M1552" s="1" t="str">
        <f>TEXT(BRF_Boleto_Notas[[#This Row],[DATA ]],"AAAA")</f>
        <v>2023</v>
      </c>
      <c r="N1552" s="1" t="str">
        <f>UPPER(TEXT(BRF_Boleto_Notas[[#This Row],[DATA ]],"MMM"))</f>
        <v>JUL</v>
      </c>
      <c r="O1552" s="1" t="str">
        <f>TEXT(BRF_Boleto_Notas[[#This Row],[DATA VENCIMENTO]],"AAAA")</f>
        <v>2023</v>
      </c>
      <c r="P1552" s="1" t="str">
        <f>UPPER(TEXT(BRF_Boleto_Notas[[#This Row],[DATA VENCIMENTO]],"MMM"))</f>
        <v>AGO</v>
      </c>
      <c r="Q1552" s="1" t="str">
        <f>IFERROR(INDEX(BRF_TIPO_SERV[DESCRIÇAO],MATCH(BRF_Boleto_Notas[[#This Row],[CAT]],BRF_TIPO_SERV[TIPOS DE SERV.],0)),"")</f>
        <v>FRETE EXTRAS</v>
      </c>
      <c r="R1552" s="1">
        <f>IFERROR(INDEX(BRF_MÊS_NOTA[NUN_MÊS],MATCH(BRF_Boleto_Notas[[#This Row],[MÊS_VENC]],BRF_MÊS_NOTA[MÊS],0)),"")</f>
        <v>8</v>
      </c>
      <c r="S1552" s="1" t="str">
        <f>IF(BRF_Boleto_Notas[[#This Row],[PAGO DIA]]="","",TEXT(BRF_Boleto_Notas[[#This Row],[PAGO DIA]],"AAAA"))</f>
        <v/>
      </c>
      <c r="T1552" s="1" t="str">
        <f>UPPER(TEXT(BRF_Boleto_Notas[[#This Row],[PAGO DIA]],"MMM"))</f>
        <v>JAN</v>
      </c>
    </row>
    <row r="1553" spans="1:20" x14ac:dyDescent="0.2">
      <c r="A1553" s="3">
        <v>45119</v>
      </c>
      <c r="B1553" s="1" t="s">
        <v>2401</v>
      </c>
      <c r="C1553" s="1" t="s">
        <v>3275</v>
      </c>
      <c r="D1553" s="1" t="s">
        <v>1531</v>
      </c>
      <c r="E1553" s="1" t="s">
        <v>85</v>
      </c>
      <c r="F1553" s="3">
        <v>45160</v>
      </c>
      <c r="G1553" s="1" t="s">
        <v>3276</v>
      </c>
      <c r="H1553" s="1">
        <v>1677</v>
      </c>
      <c r="I1553" s="4">
        <v>800</v>
      </c>
      <c r="J1553" s="1" t="s">
        <v>224</v>
      </c>
      <c r="K1553" s="3"/>
      <c r="L1553" s="1" t="s">
        <v>3355</v>
      </c>
      <c r="M1553" s="1" t="str">
        <f>TEXT(BRF_Boleto_Notas[[#This Row],[DATA ]],"AAAA")</f>
        <v>2023</v>
      </c>
      <c r="N1553" s="1" t="str">
        <f>UPPER(TEXT(BRF_Boleto_Notas[[#This Row],[DATA ]],"MMM"))</f>
        <v>JUL</v>
      </c>
      <c r="O1553" s="1" t="str">
        <f>TEXT(BRF_Boleto_Notas[[#This Row],[DATA VENCIMENTO]],"AAAA")</f>
        <v>2023</v>
      </c>
      <c r="P1553" s="1" t="str">
        <f>UPPER(TEXT(BRF_Boleto_Notas[[#This Row],[DATA VENCIMENTO]],"MMM"))</f>
        <v>AGO</v>
      </c>
      <c r="Q1553" s="1" t="str">
        <f>IFERROR(INDEX(BRF_TIPO_SERV[DESCRIÇAO],MATCH(BRF_Boleto_Notas[[#This Row],[CAT]],BRF_TIPO_SERV[TIPOS DE SERV.],0)),"")</f>
        <v>ARMAZENAMENTO</v>
      </c>
      <c r="R1553" s="1">
        <f>IFERROR(INDEX(BRF_MÊS_NOTA[NUN_MÊS],MATCH(BRF_Boleto_Notas[[#This Row],[MÊS_VENC]],BRF_MÊS_NOTA[MÊS],0)),"")</f>
        <v>8</v>
      </c>
      <c r="S1553" s="1" t="str">
        <f>IF(BRF_Boleto_Notas[[#This Row],[PAGO DIA]]="","",TEXT(BRF_Boleto_Notas[[#This Row],[PAGO DIA]],"AAAA"))</f>
        <v/>
      </c>
      <c r="T1553" s="1" t="str">
        <f>UPPER(TEXT(BRF_Boleto_Notas[[#This Row],[PAGO DIA]],"MMM"))</f>
        <v>JAN</v>
      </c>
    </row>
    <row r="1554" spans="1:20" x14ac:dyDescent="0.2">
      <c r="A1554" s="3">
        <v>45121</v>
      </c>
      <c r="B1554" s="1" t="s">
        <v>1508</v>
      </c>
      <c r="C1554" s="1" t="s">
        <v>3356</v>
      </c>
      <c r="D1554" s="1" t="s">
        <v>1531</v>
      </c>
      <c r="E1554" s="1" t="s">
        <v>149</v>
      </c>
      <c r="F1554" s="3">
        <v>45161</v>
      </c>
      <c r="G1554" s="1" t="s">
        <v>3278</v>
      </c>
      <c r="H1554" s="1">
        <v>1678</v>
      </c>
      <c r="I1554" s="4">
        <v>9500</v>
      </c>
      <c r="J1554" s="1" t="s">
        <v>224</v>
      </c>
      <c r="K1554" s="3"/>
      <c r="L1554" s="1" t="s">
        <v>3355</v>
      </c>
      <c r="M1554" s="1" t="str">
        <f>TEXT(BRF_Boleto_Notas[[#This Row],[DATA ]],"AAAA")</f>
        <v>2023</v>
      </c>
      <c r="N1554" s="1" t="str">
        <f>UPPER(TEXT(BRF_Boleto_Notas[[#This Row],[DATA ]],"MMM"))</f>
        <v>JUL</v>
      </c>
      <c r="O1554" s="1" t="str">
        <f>TEXT(BRF_Boleto_Notas[[#This Row],[DATA VENCIMENTO]],"AAAA")</f>
        <v>2023</v>
      </c>
      <c r="P1554" s="1" t="str">
        <f>UPPER(TEXT(BRF_Boleto_Notas[[#This Row],[DATA VENCIMENTO]],"MMM"))</f>
        <v>AGO</v>
      </c>
      <c r="Q1554" s="1" t="str">
        <f>IFERROR(INDEX(BRF_TIPO_SERV[DESCRIÇAO],MATCH(BRF_Boleto_Notas[[#This Row],[CAT]],BRF_TIPO_SERV[TIPOS DE SERV.],0)),"")</f>
        <v>VIAGEM</v>
      </c>
      <c r="R1554" s="1">
        <f>IFERROR(INDEX(BRF_MÊS_NOTA[NUN_MÊS],MATCH(BRF_Boleto_Notas[[#This Row],[MÊS_VENC]],BRF_MÊS_NOTA[MÊS],0)),"")</f>
        <v>8</v>
      </c>
      <c r="S1554" s="1" t="str">
        <f>IF(BRF_Boleto_Notas[[#This Row],[PAGO DIA]]="","",TEXT(BRF_Boleto_Notas[[#This Row],[PAGO DIA]],"AAAA"))</f>
        <v/>
      </c>
      <c r="T1554" s="1" t="str">
        <f>UPPER(TEXT(BRF_Boleto_Notas[[#This Row],[PAGO DIA]],"MMM"))</f>
        <v>JAN</v>
      </c>
    </row>
    <row r="1555" spans="1:20" x14ac:dyDescent="0.2">
      <c r="A1555" s="3">
        <v>45121</v>
      </c>
      <c r="B1555" s="1" t="s">
        <v>1529</v>
      </c>
      <c r="C1555" s="1" t="s">
        <v>3279</v>
      </c>
      <c r="D1555" s="1" t="s">
        <v>1531</v>
      </c>
      <c r="E1555" s="1" t="s">
        <v>94</v>
      </c>
      <c r="F1555" s="3">
        <v>45161</v>
      </c>
      <c r="G1555" s="1" t="s">
        <v>3280</v>
      </c>
      <c r="H1555" s="1">
        <v>1679</v>
      </c>
      <c r="I1555" s="4">
        <v>5450</v>
      </c>
      <c r="J1555" s="1" t="s">
        <v>224</v>
      </c>
      <c r="K1555" s="3"/>
      <c r="L1555" s="1" t="s">
        <v>3355</v>
      </c>
      <c r="M1555" s="1" t="str">
        <f>TEXT(BRF_Boleto_Notas[[#This Row],[DATA ]],"AAAA")</f>
        <v>2023</v>
      </c>
      <c r="N1555" s="1" t="str">
        <f>UPPER(TEXT(BRF_Boleto_Notas[[#This Row],[DATA ]],"MMM"))</f>
        <v>JUL</v>
      </c>
      <c r="O1555" s="1" t="str">
        <f>TEXT(BRF_Boleto_Notas[[#This Row],[DATA VENCIMENTO]],"AAAA")</f>
        <v>2023</v>
      </c>
      <c r="P1555" s="1" t="str">
        <f>UPPER(TEXT(BRF_Boleto_Notas[[#This Row],[DATA VENCIMENTO]],"MMM"))</f>
        <v>AGO</v>
      </c>
      <c r="Q1555" s="1" t="str">
        <f>IFERROR(INDEX(BRF_TIPO_SERV[DESCRIÇAO],MATCH(BRF_Boleto_Notas[[#This Row],[CAT]],BRF_TIPO_SERV[TIPOS DE SERV.],0)),"")</f>
        <v>VIAGEM</v>
      </c>
      <c r="R1555" s="1">
        <f>IFERROR(INDEX(BRF_MÊS_NOTA[NUN_MÊS],MATCH(BRF_Boleto_Notas[[#This Row],[MÊS_VENC]],BRF_MÊS_NOTA[MÊS],0)),"")</f>
        <v>8</v>
      </c>
      <c r="S1555" s="1" t="str">
        <f>IF(BRF_Boleto_Notas[[#This Row],[PAGO DIA]]="","",TEXT(BRF_Boleto_Notas[[#This Row],[PAGO DIA]],"AAAA"))</f>
        <v/>
      </c>
      <c r="T1555" s="1" t="str">
        <f>UPPER(TEXT(BRF_Boleto_Notas[[#This Row],[PAGO DIA]],"MMM"))</f>
        <v>JAN</v>
      </c>
    </row>
    <row r="1556" spans="1:20" x14ac:dyDescent="0.2">
      <c r="A1556" s="3">
        <v>45121</v>
      </c>
      <c r="B1556" s="1" t="s">
        <v>1529</v>
      </c>
      <c r="C1556" s="1" t="s">
        <v>3345</v>
      </c>
      <c r="D1556" s="1" t="s">
        <v>2843</v>
      </c>
      <c r="E1556" s="1" t="s">
        <v>3281</v>
      </c>
      <c r="F1556" s="3">
        <v>45131</v>
      </c>
      <c r="G1556" s="1" t="s">
        <v>3283</v>
      </c>
      <c r="H1556" s="1">
        <v>1680</v>
      </c>
      <c r="I1556" s="4">
        <v>2600</v>
      </c>
      <c r="J1556" s="1" t="s">
        <v>224</v>
      </c>
      <c r="K1556" s="3"/>
      <c r="L1556" s="1" t="s">
        <v>3355</v>
      </c>
      <c r="M1556" s="1" t="str">
        <f>TEXT(BRF_Boleto_Notas[[#This Row],[DATA ]],"AAAA")</f>
        <v>2023</v>
      </c>
      <c r="N1556" s="1" t="str">
        <f>UPPER(TEXT(BRF_Boleto_Notas[[#This Row],[DATA ]],"MMM"))</f>
        <v>JUL</v>
      </c>
      <c r="O1556" s="1" t="str">
        <f>TEXT(BRF_Boleto_Notas[[#This Row],[DATA VENCIMENTO]],"AAAA")</f>
        <v>2023</v>
      </c>
      <c r="P1556" s="1" t="str">
        <f>UPPER(TEXT(BRF_Boleto_Notas[[#This Row],[DATA VENCIMENTO]],"MMM"))</f>
        <v>JUL</v>
      </c>
      <c r="Q1556" s="1" t="str">
        <f>IFERROR(INDEX(BRF_TIPO_SERV[DESCRIÇAO],MATCH(BRF_Boleto_Notas[[#This Row],[CAT]],BRF_TIPO_SERV[TIPOS DE SERV.],0)),"")</f>
        <v>VIAGEM</v>
      </c>
      <c r="R1556" s="1">
        <f>IFERROR(INDEX(BRF_MÊS_NOTA[NUN_MÊS],MATCH(BRF_Boleto_Notas[[#This Row],[MÊS_VENC]],BRF_MÊS_NOTA[MÊS],0)),"")</f>
        <v>7</v>
      </c>
      <c r="S1556" s="1" t="str">
        <f>IF(BRF_Boleto_Notas[[#This Row],[PAGO DIA]]="","",TEXT(BRF_Boleto_Notas[[#This Row],[PAGO DIA]],"AAAA"))</f>
        <v/>
      </c>
      <c r="T1556" s="1" t="str">
        <f>UPPER(TEXT(BRF_Boleto_Notas[[#This Row],[PAGO DIA]],"MMM"))</f>
        <v>JAN</v>
      </c>
    </row>
    <row r="1557" spans="1:20" x14ac:dyDescent="0.2">
      <c r="A1557" s="3">
        <v>45124</v>
      </c>
      <c r="B1557" s="1" t="s">
        <v>1534</v>
      </c>
      <c r="C1557" s="1" t="s">
        <v>3357</v>
      </c>
      <c r="D1557" s="1" t="s">
        <v>1531</v>
      </c>
      <c r="E1557" s="1" t="s">
        <v>3285</v>
      </c>
      <c r="F1557" s="3">
        <v>45166</v>
      </c>
      <c r="G1557" s="1" t="s">
        <v>3287</v>
      </c>
      <c r="H1557" s="1">
        <v>1681</v>
      </c>
      <c r="I1557" s="4">
        <v>800</v>
      </c>
      <c r="J1557" s="1" t="s">
        <v>224</v>
      </c>
      <c r="K1557" s="3"/>
      <c r="L1557" s="1" t="s">
        <v>3355</v>
      </c>
      <c r="M1557" s="1" t="str">
        <f>TEXT(BRF_Boleto_Notas[[#This Row],[DATA ]],"AAAA")</f>
        <v>2023</v>
      </c>
      <c r="N1557" s="1" t="str">
        <f>UPPER(TEXT(BRF_Boleto_Notas[[#This Row],[DATA ]],"MMM"))</f>
        <v>JUL</v>
      </c>
      <c r="O1557" s="1" t="str">
        <f>TEXT(BRF_Boleto_Notas[[#This Row],[DATA VENCIMENTO]],"AAAA")</f>
        <v>2023</v>
      </c>
      <c r="P1557" s="1" t="str">
        <f>UPPER(TEXT(BRF_Boleto_Notas[[#This Row],[DATA VENCIMENTO]],"MMM"))</f>
        <v>AGO</v>
      </c>
      <c r="Q1557" s="1" t="str">
        <f>IFERROR(INDEX(BRF_TIPO_SERV[DESCRIÇAO],MATCH(BRF_Boleto_Notas[[#This Row],[CAT]],BRF_TIPO_SERV[TIPOS DE SERV.],0)),"")</f>
        <v>FRETE EXTRAS</v>
      </c>
      <c r="R1557" s="1">
        <f>IFERROR(INDEX(BRF_MÊS_NOTA[NUN_MÊS],MATCH(BRF_Boleto_Notas[[#This Row],[MÊS_VENC]],BRF_MÊS_NOTA[MÊS],0)),"")</f>
        <v>8</v>
      </c>
      <c r="S1557" s="1" t="str">
        <f>IF(BRF_Boleto_Notas[[#This Row],[PAGO DIA]]="","",TEXT(BRF_Boleto_Notas[[#This Row],[PAGO DIA]],"AAAA"))</f>
        <v/>
      </c>
      <c r="T1557" s="1" t="str">
        <f>UPPER(TEXT(BRF_Boleto_Notas[[#This Row],[PAGO DIA]],"MMM"))</f>
        <v>JAN</v>
      </c>
    </row>
    <row r="1558" spans="1:20" x14ac:dyDescent="0.2">
      <c r="A1558" s="3">
        <v>45124</v>
      </c>
      <c r="B1558" s="1" t="s">
        <v>2401</v>
      </c>
      <c r="C1558" s="1" t="s">
        <v>3288</v>
      </c>
      <c r="D1558" s="1" t="s">
        <v>1531</v>
      </c>
      <c r="E1558" s="1" t="s">
        <v>3289</v>
      </c>
      <c r="F1558" s="3">
        <v>45166</v>
      </c>
      <c r="G1558" s="1" t="s">
        <v>3290</v>
      </c>
      <c r="H1558" s="1">
        <v>1682</v>
      </c>
      <c r="I1558" s="4">
        <v>2240</v>
      </c>
      <c r="J1558" s="1" t="s">
        <v>224</v>
      </c>
      <c r="K1558" s="3"/>
      <c r="L1558" s="1" t="s">
        <v>3355</v>
      </c>
      <c r="M1558" s="1" t="str">
        <f>TEXT(BRF_Boleto_Notas[[#This Row],[DATA ]],"AAAA")</f>
        <v>2023</v>
      </c>
      <c r="N1558" s="1" t="str">
        <f>UPPER(TEXT(BRF_Boleto_Notas[[#This Row],[DATA ]],"MMM"))</f>
        <v>JUL</v>
      </c>
      <c r="O1558" s="1" t="str">
        <f>TEXT(BRF_Boleto_Notas[[#This Row],[DATA VENCIMENTO]],"AAAA")</f>
        <v>2023</v>
      </c>
      <c r="P1558" s="1" t="str">
        <f>UPPER(TEXT(BRF_Boleto_Notas[[#This Row],[DATA VENCIMENTO]],"MMM"))</f>
        <v>AGO</v>
      </c>
      <c r="Q1558" s="1" t="str">
        <f>IFERROR(INDEX(BRF_TIPO_SERV[DESCRIÇAO],MATCH(BRF_Boleto_Notas[[#This Row],[CAT]],BRF_TIPO_SERV[TIPOS DE SERV.],0)),"")</f>
        <v>ARMAZENAMENTO</v>
      </c>
      <c r="R1558" s="1">
        <f>IFERROR(INDEX(BRF_MÊS_NOTA[NUN_MÊS],MATCH(BRF_Boleto_Notas[[#This Row],[MÊS_VENC]],BRF_MÊS_NOTA[MÊS],0)),"")</f>
        <v>8</v>
      </c>
      <c r="S1558" s="1" t="str">
        <f>IF(BRF_Boleto_Notas[[#This Row],[PAGO DIA]]="","",TEXT(BRF_Boleto_Notas[[#This Row],[PAGO DIA]],"AAAA"))</f>
        <v/>
      </c>
      <c r="T1558" s="1" t="str">
        <f>UPPER(TEXT(BRF_Boleto_Notas[[#This Row],[PAGO DIA]],"MMM"))</f>
        <v>JAN</v>
      </c>
    </row>
    <row r="1559" spans="1:20" x14ac:dyDescent="0.2">
      <c r="A1559" s="3">
        <v>45124</v>
      </c>
      <c r="B1559" s="1" t="s">
        <v>2401</v>
      </c>
      <c r="C1559" s="1" t="s">
        <v>2947</v>
      </c>
      <c r="D1559" s="1" t="s">
        <v>1531</v>
      </c>
      <c r="E1559" s="1" t="s">
        <v>3291</v>
      </c>
      <c r="F1559" s="3">
        <v>45166</v>
      </c>
      <c r="G1559" s="1" t="s">
        <v>3292</v>
      </c>
      <c r="H1559" s="1">
        <v>1683</v>
      </c>
      <c r="I1559" s="4">
        <v>4320</v>
      </c>
      <c r="J1559" s="1" t="s">
        <v>224</v>
      </c>
      <c r="K1559" s="3"/>
      <c r="L1559" s="1" t="s">
        <v>3355</v>
      </c>
      <c r="M1559" s="1" t="str">
        <f>TEXT(BRF_Boleto_Notas[[#This Row],[DATA ]],"AAAA")</f>
        <v>2023</v>
      </c>
      <c r="N1559" s="1" t="str">
        <f>UPPER(TEXT(BRF_Boleto_Notas[[#This Row],[DATA ]],"MMM"))</f>
        <v>JUL</v>
      </c>
      <c r="O1559" s="1" t="str">
        <f>TEXT(BRF_Boleto_Notas[[#This Row],[DATA VENCIMENTO]],"AAAA")</f>
        <v>2023</v>
      </c>
      <c r="P1559" s="1" t="str">
        <f>UPPER(TEXT(BRF_Boleto_Notas[[#This Row],[DATA VENCIMENTO]],"MMM"))</f>
        <v>AGO</v>
      </c>
      <c r="Q1559" s="1" t="str">
        <f>IFERROR(INDEX(BRF_TIPO_SERV[DESCRIÇAO],MATCH(BRF_Boleto_Notas[[#This Row],[CAT]],BRF_TIPO_SERV[TIPOS DE SERV.],0)),"")</f>
        <v>ARMAZENAMENTO</v>
      </c>
      <c r="R1559" s="1">
        <f>IFERROR(INDEX(BRF_MÊS_NOTA[NUN_MÊS],MATCH(BRF_Boleto_Notas[[#This Row],[MÊS_VENC]],BRF_MÊS_NOTA[MÊS],0)),"")</f>
        <v>8</v>
      </c>
      <c r="S1559" s="1" t="str">
        <f>IF(BRF_Boleto_Notas[[#This Row],[PAGO DIA]]="","",TEXT(BRF_Boleto_Notas[[#This Row],[PAGO DIA]],"AAAA"))</f>
        <v/>
      </c>
      <c r="T1559" s="1" t="str">
        <f>UPPER(TEXT(BRF_Boleto_Notas[[#This Row],[PAGO DIA]],"MMM"))</f>
        <v>JAN</v>
      </c>
    </row>
    <row r="1560" spans="1:20" x14ac:dyDescent="0.2">
      <c r="A1560" s="3">
        <v>45125</v>
      </c>
      <c r="B1560" s="1" t="s">
        <v>1534</v>
      </c>
      <c r="C1560" s="1" t="s">
        <v>2963</v>
      </c>
      <c r="D1560" s="1" t="s">
        <v>1531</v>
      </c>
      <c r="E1560" s="1" t="s">
        <v>3289</v>
      </c>
      <c r="F1560" s="3">
        <v>45166</v>
      </c>
      <c r="G1560" s="1" t="s">
        <v>3294</v>
      </c>
      <c r="H1560" s="1">
        <v>1684</v>
      </c>
      <c r="I1560" s="4">
        <v>800</v>
      </c>
      <c r="J1560" s="1" t="s">
        <v>224</v>
      </c>
      <c r="K1560" s="3"/>
      <c r="L1560" s="1" t="s">
        <v>3355</v>
      </c>
      <c r="M1560" s="1" t="str">
        <f>TEXT(BRF_Boleto_Notas[[#This Row],[DATA ]],"AAAA")</f>
        <v>2023</v>
      </c>
      <c r="N1560" s="1" t="str">
        <f>UPPER(TEXT(BRF_Boleto_Notas[[#This Row],[DATA ]],"MMM"))</f>
        <v>JUL</v>
      </c>
      <c r="O1560" s="1" t="str">
        <f>TEXT(BRF_Boleto_Notas[[#This Row],[DATA VENCIMENTO]],"AAAA")</f>
        <v>2023</v>
      </c>
      <c r="P1560" s="1" t="str">
        <f>UPPER(TEXT(BRF_Boleto_Notas[[#This Row],[DATA VENCIMENTO]],"MMM"))</f>
        <v>AGO</v>
      </c>
      <c r="Q1560" s="1" t="str">
        <f>IFERROR(INDEX(BRF_TIPO_SERV[DESCRIÇAO],MATCH(BRF_Boleto_Notas[[#This Row],[CAT]],BRF_TIPO_SERV[TIPOS DE SERV.],0)),"")</f>
        <v>FRETE EXTRAS</v>
      </c>
      <c r="R1560" s="1">
        <f>IFERROR(INDEX(BRF_MÊS_NOTA[NUN_MÊS],MATCH(BRF_Boleto_Notas[[#This Row],[MÊS_VENC]],BRF_MÊS_NOTA[MÊS],0)),"")</f>
        <v>8</v>
      </c>
      <c r="S1560" s="1" t="str">
        <f>IF(BRF_Boleto_Notas[[#This Row],[PAGO DIA]]="","",TEXT(BRF_Boleto_Notas[[#This Row],[PAGO DIA]],"AAAA"))</f>
        <v/>
      </c>
      <c r="T1560" s="1" t="str">
        <f>UPPER(TEXT(BRF_Boleto_Notas[[#This Row],[PAGO DIA]],"MMM"))</f>
        <v>JAN</v>
      </c>
    </row>
    <row r="1561" spans="1:20" x14ac:dyDescent="0.2">
      <c r="A1561" s="3">
        <v>45125</v>
      </c>
      <c r="B1561" s="1" t="s">
        <v>2401</v>
      </c>
      <c r="C1561" s="1" t="s">
        <v>3143</v>
      </c>
      <c r="D1561" s="1" t="s">
        <v>1531</v>
      </c>
      <c r="E1561" s="1" t="s">
        <v>3291</v>
      </c>
      <c r="F1561" s="3">
        <v>45166</v>
      </c>
      <c r="G1561" s="1" t="s">
        <v>3296</v>
      </c>
      <c r="H1561" s="1">
        <v>1685</v>
      </c>
      <c r="I1561" s="4">
        <v>1120</v>
      </c>
      <c r="J1561" s="1" t="s">
        <v>224</v>
      </c>
      <c r="K1561" s="3"/>
      <c r="L1561" s="1" t="s">
        <v>3355</v>
      </c>
      <c r="M1561" s="1" t="str">
        <f>TEXT(BRF_Boleto_Notas[[#This Row],[DATA ]],"AAAA")</f>
        <v>2023</v>
      </c>
      <c r="N1561" s="1" t="str">
        <f>UPPER(TEXT(BRF_Boleto_Notas[[#This Row],[DATA ]],"MMM"))</f>
        <v>JUL</v>
      </c>
      <c r="O1561" s="1" t="str">
        <f>TEXT(BRF_Boleto_Notas[[#This Row],[DATA VENCIMENTO]],"AAAA")</f>
        <v>2023</v>
      </c>
      <c r="P1561" s="1" t="str">
        <f>UPPER(TEXT(BRF_Boleto_Notas[[#This Row],[DATA VENCIMENTO]],"MMM"))</f>
        <v>AGO</v>
      </c>
      <c r="Q1561" s="1" t="str">
        <f>IFERROR(INDEX(BRF_TIPO_SERV[DESCRIÇAO],MATCH(BRF_Boleto_Notas[[#This Row],[CAT]],BRF_TIPO_SERV[TIPOS DE SERV.],0)),"")</f>
        <v>ARMAZENAMENTO</v>
      </c>
      <c r="R1561" s="1">
        <f>IFERROR(INDEX(BRF_MÊS_NOTA[NUN_MÊS],MATCH(BRF_Boleto_Notas[[#This Row],[MÊS_VENC]],BRF_MÊS_NOTA[MÊS],0)),"")</f>
        <v>8</v>
      </c>
      <c r="S1561" s="1" t="str">
        <f>IF(BRF_Boleto_Notas[[#This Row],[PAGO DIA]]="","",TEXT(BRF_Boleto_Notas[[#This Row],[PAGO DIA]],"AAAA"))</f>
        <v/>
      </c>
      <c r="T1561" s="1" t="str">
        <f>UPPER(TEXT(BRF_Boleto_Notas[[#This Row],[PAGO DIA]],"MMM"))</f>
        <v>JAN</v>
      </c>
    </row>
    <row r="1562" spans="1:20" x14ac:dyDescent="0.2">
      <c r="A1562" s="3">
        <v>45078</v>
      </c>
      <c r="B1562" s="1" t="s">
        <v>3297</v>
      </c>
      <c r="C1562" s="1" t="s">
        <v>3298</v>
      </c>
      <c r="D1562" s="1" t="s">
        <v>3299</v>
      </c>
      <c r="E1562" s="1" t="s">
        <v>2821</v>
      </c>
      <c r="F1562" s="3">
        <v>45078</v>
      </c>
      <c r="G1562" s="1" t="s">
        <v>2821</v>
      </c>
      <c r="I1562" s="4">
        <v>13607</v>
      </c>
      <c r="J1562" s="1" t="s">
        <v>224</v>
      </c>
      <c r="K1562" s="3">
        <v>45078</v>
      </c>
      <c r="L1562" s="1" t="s">
        <v>1338</v>
      </c>
      <c r="M1562" s="1" t="str">
        <f>TEXT(BRF_Boleto_Notas[[#This Row],[DATA ]],"AAAA")</f>
        <v>2023</v>
      </c>
      <c r="N1562" s="1" t="str">
        <f>UPPER(TEXT(BRF_Boleto_Notas[[#This Row],[DATA ]],"MMM"))</f>
        <v>JUN</v>
      </c>
      <c r="O1562" s="1" t="str">
        <f>TEXT(BRF_Boleto_Notas[[#This Row],[DATA VENCIMENTO]],"AAAA")</f>
        <v>2023</v>
      </c>
      <c r="P1562" s="1" t="str">
        <f>UPPER(TEXT(BRF_Boleto_Notas[[#This Row],[DATA VENCIMENTO]],"MMM"))</f>
        <v>JUN</v>
      </c>
      <c r="Q1562" s="1" t="str">
        <f>IFERROR(INDEX(BRF_TIPO_SERV[DESCRIÇAO],MATCH(BRF_Boleto_Notas[[#This Row],[CAT]],BRF_TIPO_SERV[TIPOS DE SERV.],0)),"")</f>
        <v>FRETE EXTRAS</v>
      </c>
      <c r="R1562" s="1">
        <f>IFERROR(INDEX(BRF_MÊS_NOTA[NUN_MÊS],MATCH(BRF_Boleto_Notas[[#This Row],[MÊS_VENC]],BRF_MÊS_NOTA[MÊS],0)),"")</f>
        <v>6</v>
      </c>
      <c r="S1562" s="1" t="str">
        <f>IF(BRF_Boleto_Notas[[#This Row],[PAGO DIA]]="","",TEXT(BRF_Boleto_Notas[[#This Row],[PAGO DIA]],"AAAA"))</f>
        <v>2023</v>
      </c>
      <c r="T1562" s="1" t="str">
        <f>UPPER(TEXT(BRF_Boleto_Notas[[#This Row],[PAGO DIA]],"MMM"))</f>
        <v>JUN</v>
      </c>
    </row>
    <row r="1563" spans="1:20" x14ac:dyDescent="0.2">
      <c r="A1563" s="3">
        <v>45091</v>
      </c>
      <c r="B1563" s="1" t="s">
        <v>2857</v>
      </c>
      <c r="C1563" s="1" t="s">
        <v>3300</v>
      </c>
      <c r="D1563" s="1" t="s">
        <v>2833</v>
      </c>
      <c r="E1563" s="1" t="s">
        <v>2834</v>
      </c>
      <c r="F1563" s="3">
        <v>45091</v>
      </c>
      <c r="G1563" s="1" t="s">
        <v>1585</v>
      </c>
      <c r="I1563" s="4">
        <v>1163.6500000000001</v>
      </c>
      <c r="J1563" s="1" t="s">
        <v>224</v>
      </c>
      <c r="K1563" s="3">
        <v>45091</v>
      </c>
      <c r="L1563" s="1" t="s">
        <v>1338</v>
      </c>
      <c r="M1563" s="1" t="str">
        <f>TEXT(BRF_Boleto_Notas[[#This Row],[DATA ]],"AAAA")</f>
        <v>2023</v>
      </c>
      <c r="N1563" s="1" t="str">
        <f>UPPER(TEXT(BRF_Boleto_Notas[[#This Row],[DATA ]],"MMM"))</f>
        <v>JUN</v>
      </c>
      <c r="O1563" s="1" t="str">
        <f>TEXT(BRF_Boleto_Notas[[#This Row],[DATA VENCIMENTO]],"AAAA")</f>
        <v>2023</v>
      </c>
      <c r="P1563" s="1" t="str">
        <f>UPPER(TEXT(BRF_Boleto_Notas[[#This Row],[DATA VENCIMENTO]],"MMM"))</f>
        <v>JUN</v>
      </c>
      <c r="Q1563" s="1" t="str">
        <f>IFERROR(INDEX(BRF_TIPO_SERV[DESCRIÇAO],MATCH(BRF_Boleto_Notas[[#This Row],[CAT]],BRF_TIPO_SERV[TIPOS DE SERV.],0)),"")</f>
        <v>VIAGEM</v>
      </c>
      <c r="R1563" s="1">
        <f>IFERROR(INDEX(BRF_MÊS_NOTA[NUN_MÊS],MATCH(BRF_Boleto_Notas[[#This Row],[MÊS_VENC]],BRF_MÊS_NOTA[MÊS],0)),"")</f>
        <v>6</v>
      </c>
      <c r="S1563" s="1" t="str">
        <f>IF(BRF_Boleto_Notas[[#This Row],[PAGO DIA]]="","",TEXT(BRF_Boleto_Notas[[#This Row],[PAGO DIA]],"AAAA"))</f>
        <v>2023</v>
      </c>
      <c r="T1563" s="1" t="str">
        <f>UPPER(TEXT(BRF_Boleto_Notas[[#This Row],[PAGO DIA]],"MMM"))</f>
        <v>JUN</v>
      </c>
    </row>
    <row r="1564" spans="1:20" x14ac:dyDescent="0.2">
      <c r="A1564" s="3">
        <v>45079</v>
      </c>
      <c r="B1564" s="1" t="s">
        <v>3301</v>
      </c>
      <c r="C1564" s="1" t="s">
        <v>3302</v>
      </c>
      <c r="D1564" s="1" t="s">
        <v>3303</v>
      </c>
      <c r="E1564" s="1" t="s">
        <v>3304</v>
      </c>
      <c r="F1564" s="3">
        <v>45082</v>
      </c>
      <c r="G1564" s="1" t="s">
        <v>1585</v>
      </c>
      <c r="I1564" s="4">
        <v>2600</v>
      </c>
      <c r="J1564" s="1" t="s">
        <v>224</v>
      </c>
      <c r="K1564" s="3">
        <v>45082</v>
      </c>
      <c r="L1564" s="1" t="s">
        <v>1338</v>
      </c>
      <c r="M1564" s="1" t="str">
        <f>TEXT(BRF_Boleto_Notas[[#This Row],[DATA ]],"AAAA")</f>
        <v>2023</v>
      </c>
      <c r="N1564" s="1" t="str">
        <f>UPPER(TEXT(BRF_Boleto_Notas[[#This Row],[DATA ]],"MMM"))</f>
        <v>JUN</v>
      </c>
      <c r="O1564" s="1" t="str">
        <f>TEXT(BRF_Boleto_Notas[[#This Row],[DATA VENCIMENTO]],"AAAA")</f>
        <v>2023</v>
      </c>
      <c r="P1564" s="1" t="str">
        <f>UPPER(TEXT(BRF_Boleto_Notas[[#This Row],[DATA VENCIMENTO]],"MMM"))</f>
        <v>JUN</v>
      </c>
      <c r="Q1564" s="1" t="str">
        <f>IFERROR(INDEX(BRF_TIPO_SERV[DESCRIÇAO],MATCH(BRF_Boleto_Notas[[#This Row],[CAT]],BRF_TIPO_SERV[TIPOS DE SERV.],0)),"")</f>
        <v>VIAGEM</v>
      </c>
      <c r="R1564" s="1">
        <f>IFERROR(INDEX(BRF_MÊS_NOTA[NUN_MÊS],MATCH(BRF_Boleto_Notas[[#This Row],[MÊS_VENC]],BRF_MÊS_NOTA[MÊS],0)),"")</f>
        <v>6</v>
      </c>
      <c r="S1564" s="1" t="str">
        <f>IF(BRF_Boleto_Notas[[#This Row],[PAGO DIA]]="","",TEXT(BRF_Boleto_Notas[[#This Row],[PAGO DIA]],"AAAA"))</f>
        <v>2023</v>
      </c>
      <c r="T1564" s="1" t="str">
        <f>UPPER(TEXT(BRF_Boleto_Notas[[#This Row],[PAGO DIA]],"MMM"))</f>
        <v>JUN</v>
      </c>
    </row>
    <row r="1565" spans="1:20" x14ac:dyDescent="0.2">
      <c r="A1565" s="3">
        <v>45079</v>
      </c>
      <c r="B1565" s="1" t="s">
        <v>2857</v>
      </c>
      <c r="C1565" s="1" t="s">
        <v>3358</v>
      </c>
      <c r="D1565" s="1" t="s">
        <v>2833</v>
      </c>
      <c r="E1565" s="1" t="s">
        <v>2834</v>
      </c>
      <c r="F1565" s="3">
        <v>45083</v>
      </c>
      <c r="G1565" s="1" t="s">
        <v>1585</v>
      </c>
      <c r="I1565" s="4">
        <v>4583.01</v>
      </c>
      <c r="J1565" s="1" t="s">
        <v>224</v>
      </c>
      <c r="K1565" s="3">
        <v>45083</v>
      </c>
      <c r="L1565" s="1" t="s">
        <v>1338</v>
      </c>
      <c r="M1565" s="1" t="str">
        <f>TEXT(BRF_Boleto_Notas[[#This Row],[DATA ]],"AAAA")</f>
        <v>2023</v>
      </c>
      <c r="N1565" s="1" t="str">
        <f>UPPER(TEXT(BRF_Boleto_Notas[[#This Row],[DATA ]],"MMM"))</f>
        <v>JUN</v>
      </c>
      <c r="O1565" s="1" t="str">
        <f>TEXT(BRF_Boleto_Notas[[#This Row],[DATA VENCIMENTO]],"AAAA")</f>
        <v>2023</v>
      </c>
      <c r="P1565" s="1" t="str">
        <f>UPPER(TEXT(BRF_Boleto_Notas[[#This Row],[DATA VENCIMENTO]],"MMM"))</f>
        <v>JUN</v>
      </c>
      <c r="Q1565" s="1" t="str">
        <f>IFERROR(INDEX(BRF_TIPO_SERV[DESCRIÇAO],MATCH(BRF_Boleto_Notas[[#This Row],[CAT]],BRF_TIPO_SERV[TIPOS DE SERV.],0)),"")</f>
        <v>VIAGEM</v>
      </c>
      <c r="R1565" s="1">
        <f>IFERROR(INDEX(BRF_MÊS_NOTA[NUN_MÊS],MATCH(BRF_Boleto_Notas[[#This Row],[MÊS_VENC]],BRF_MÊS_NOTA[MÊS],0)),"")</f>
        <v>6</v>
      </c>
      <c r="S1565" s="1" t="str">
        <f>IF(BRF_Boleto_Notas[[#This Row],[PAGO DIA]]="","",TEXT(BRF_Boleto_Notas[[#This Row],[PAGO DIA]],"AAAA"))</f>
        <v>2023</v>
      </c>
      <c r="T1565" s="1" t="str">
        <f>UPPER(TEXT(BRF_Boleto_Notas[[#This Row],[PAGO DIA]],"MMM"))</f>
        <v>JUN</v>
      </c>
    </row>
    <row r="1566" spans="1:20" x14ac:dyDescent="0.2">
      <c r="A1566" s="3">
        <v>45114</v>
      </c>
      <c r="B1566" s="1" t="s">
        <v>3301</v>
      </c>
      <c r="C1566" s="1" t="s">
        <v>3306</v>
      </c>
      <c r="D1566" s="1" t="s">
        <v>3303</v>
      </c>
      <c r="E1566" s="1" t="s">
        <v>3304</v>
      </c>
      <c r="F1566" s="3">
        <v>45114</v>
      </c>
      <c r="G1566" s="1" t="s">
        <v>1585</v>
      </c>
      <c r="I1566" s="4">
        <v>2600</v>
      </c>
      <c r="J1566" s="1" t="s">
        <v>224</v>
      </c>
      <c r="K1566" s="3">
        <v>45114</v>
      </c>
      <c r="L1566" s="1" t="s">
        <v>1338</v>
      </c>
      <c r="M1566" s="1" t="str">
        <f>TEXT(BRF_Boleto_Notas[[#This Row],[DATA ]],"AAAA")</f>
        <v>2023</v>
      </c>
      <c r="N1566" s="1" t="str">
        <f>UPPER(TEXT(BRF_Boleto_Notas[[#This Row],[DATA ]],"MMM"))</f>
        <v>JUL</v>
      </c>
      <c r="O1566" s="1" t="str">
        <f>TEXT(BRF_Boleto_Notas[[#This Row],[DATA VENCIMENTO]],"AAAA")</f>
        <v>2023</v>
      </c>
      <c r="P1566" s="1" t="str">
        <f>UPPER(TEXT(BRF_Boleto_Notas[[#This Row],[DATA VENCIMENTO]],"MMM"))</f>
        <v>JUL</v>
      </c>
      <c r="Q1566" s="1" t="str">
        <f>IFERROR(INDEX(BRF_TIPO_SERV[DESCRIÇAO],MATCH(BRF_Boleto_Notas[[#This Row],[CAT]],BRF_TIPO_SERV[TIPOS DE SERV.],0)),"")</f>
        <v>VIAGEM</v>
      </c>
      <c r="R1566" s="1">
        <f>IFERROR(INDEX(BRF_MÊS_NOTA[NUN_MÊS],MATCH(BRF_Boleto_Notas[[#This Row],[MÊS_VENC]],BRF_MÊS_NOTA[MÊS],0)),"")</f>
        <v>7</v>
      </c>
      <c r="S1566" s="1" t="str">
        <f>IF(BRF_Boleto_Notas[[#This Row],[PAGO DIA]]="","",TEXT(BRF_Boleto_Notas[[#This Row],[PAGO DIA]],"AAAA"))</f>
        <v>2023</v>
      </c>
      <c r="T1566" s="1" t="str">
        <f>UPPER(TEXT(BRF_Boleto_Notas[[#This Row],[PAGO DIA]],"MMM"))</f>
        <v>JUL</v>
      </c>
    </row>
    <row r="1567" spans="1:20" x14ac:dyDescent="0.2">
      <c r="A1567" s="3">
        <v>45126</v>
      </c>
      <c r="B1567" s="1" t="s">
        <v>1534</v>
      </c>
      <c r="C1567" s="1" t="s">
        <v>2963</v>
      </c>
      <c r="D1567" s="1" t="s">
        <v>1531</v>
      </c>
      <c r="E1567" s="1" t="s">
        <v>85</v>
      </c>
      <c r="F1567" s="3">
        <v>45166</v>
      </c>
      <c r="H1567" s="1">
        <v>1686</v>
      </c>
      <c r="I1567" s="4">
        <v>800</v>
      </c>
      <c r="J1567" s="1" t="s">
        <v>224</v>
      </c>
      <c r="K1567" s="3"/>
      <c r="L1567" s="1" t="s">
        <v>3355</v>
      </c>
      <c r="M1567" s="1" t="str">
        <f>TEXT(BRF_Boleto_Notas[[#This Row],[DATA ]],"AAAA")</f>
        <v>2023</v>
      </c>
      <c r="N1567" s="1" t="str">
        <f>UPPER(TEXT(BRF_Boleto_Notas[[#This Row],[DATA ]],"MMM"))</f>
        <v>JUL</v>
      </c>
      <c r="O1567" s="1" t="str">
        <f>TEXT(BRF_Boleto_Notas[[#This Row],[DATA VENCIMENTO]],"AAAA")</f>
        <v>2023</v>
      </c>
      <c r="P1567" s="1" t="str">
        <f>UPPER(TEXT(BRF_Boleto_Notas[[#This Row],[DATA VENCIMENTO]],"MMM"))</f>
        <v>AGO</v>
      </c>
      <c r="Q1567" s="1" t="str">
        <f>IFERROR(INDEX(BRF_TIPO_SERV[DESCRIÇAO],MATCH(BRF_Boleto_Notas[[#This Row],[CAT]],BRF_TIPO_SERV[TIPOS DE SERV.],0)),"")</f>
        <v>FRETE EXTRAS</v>
      </c>
      <c r="R1567" s="1">
        <f>IFERROR(INDEX(BRF_MÊS_NOTA[NUN_MÊS],MATCH(BRF_Boleto_Notas[[#This Row],[MÊS_VENC]],BRF_MÊS_NOTA[MÊS],0)),"")</f>
        <v>8</v>
      </c>
      <c r="S1567" s="1" t="str">
        <f>IF(BRF_Boleto_Notas[[#This Row],[PAGO DIA]]="","",TEXT(BRF_Boleto_Notas[[#This Row],[PAGO DIA]],"AAAA"))</f>
        <v/>
      </c>
      <c r="T1567" s="1" t="str">
        <f>UPPER(TEXT(BRF_Boleto_Notas[[#This Row],[PAGO DIA]],"MMM"))</f>
        <v>JAN</v>
      </c>
    </row>
    <row r="1568" spans="1:20" x14ac:dyDescent="0.2">
      <c r="A1568" s="3">
        <v>45126</v>
      </c>
      <c r="B1568" s="1" t="s">
        <v>2401</v>
      </c>
      <c r="C1568" s="1" t="s">
        <v>3307</v>
      </c>
      <c r="D1568" s="1" t="s">
        <v>1531</v>
      </c>
      <c r="E1568" s="1" t="s">
        <v>85</v>
      </c>
      <c r="F1568" s="3">
        <v>45166</v>
      </c>
      <c r="H1568" s="1">
        <v>1687</v>
      </c>
      <c r="I1568" s="4">
        <v>2240</v>
      </c>
      <c r="J1568" s="1" t="s">
        <v>224</v>
      </c>
      <c r="K1568" s="3"/>
      <c r="L1568" s="1" t="s">
        <v>3355</v>
      </c>
      <c r="M1568" s="1" t="str">
        <f>TEXT(BRF_Boleto_Notas[[#This Row],[DATA ]],"AAAA")</f>
        <v>2023</v>
      </c>
      <c r="N1568" s="1" t="str">
        <f>UPPER(TEXT(BRF_Boleto_Notas[[#This Row],[DATA ]],"MMM"))</f>
        <v>JUL</v>
      </c>
      <c r="O1568" s="1" t="str">
        <f>TEXT(BRF_Boleto_Notas[[#This Row],[DATA VENCIMENTO]],"AAAA")</f>
        <v>2023</v>
      </c>
      <c r="P1568" s="1" t="str">
        <f>UPPER(TEXT(BRF_Boleto_Notas[[#This Row],[DATA VENCIMENTO]],"MMM"))</f>
        <v>AGO</v>
      </c>
      <c r="Q1568" s="1" t="str">
        <f>IFERROR(INDEX(BRF_TIPO_SERV[DESCRIÇAO],MATCH(BRF_Boleto_Notas[[#This Row],[CAT]],BRF_TIPO_SERV[TIPOS DE SERV.],0)),"")</f>
        <v>ARMAZENAMENTO</v>
      </c>
      <c r="R1568" s="1">
        <f>IFERROR(INDEX(BRF_MÊS_NOTA[NUN_MÊS],MATCH(BRF_Boleto_Notas[[#This Row],[MÊS_VENC]],BRF_MÊS_NOTA[MÊS],0)),"")</f>
        <v>8</v>
      </c>
      <c r="S1568" s="1" t="str">
        <f>IF(BRF_Boleto_Notas[[#This Row],[PAGO DIA]]="","",TEXT(BRF_Boleto_Notas[[#This Row],[PAGO DIA]],"AAAA"))</f>
        <v/>
      </c>
      <c r="T1568" s="1" t="str">
        <f>UPPER(TEXT(BRF_Boleto_Notas[[#This Row],[PAGO DIA]],"MMM"))</f>
        <v>JAN</v>
      </c>
    </row>
    <row r="1569" spans="1:20" x14ac:dyDescent="0.2">
      <c r="A1569" s="3">
        <v>45127</v>
      </c>
      <c r="B1569" s="1" t="s">
        <v>1529</v>
      </c>
      <c r="C1569" s="1" t="s">
        <v>3359</v>
      </c>
      <c r="D1569" s="1" t="s">
        <v>1531</v>
      </c>
      <c r="E1569" s="1" t="s">
        <v>114</v>
      </c>
      <c r="F1569" s="3">
        <v>45167</v>
      </c>
      <c r="H1569" s="1">
        <v>1688</v>
      </c>
      <c r="I1569" s="4">
        <v>6270</v>
      </c>
      <c r="J1569" s="1" t="s">
        <v>224</v>
      </c>
      <c r="K1569" s="3"/>
      <c r="L1569" s="1" t="s">
        <v>3355</v>
      </c>
      <c r="M1569" s="1" t="str">
        <f>TEXT(BRF_Boleto_Notas[[#This Row],[DATA ]],"AAAA")</f>
        <v>2023</v>
      </c>
      <c r="N1569" s="1" t="str">
        <f>UPPER(TEXT(BRF_Boleto_Notas[[#This Row],[DATA ]],"MMM"))</f>
        <v>JUL</v>
      </c>
      <c r="O1569" s="1" t="str">
        <f>TEXT(BRF_Boleto_Notas[[#This Row],[DATA VENCIMENTO]],"AAAA")</f>
        <v>2023</v>
      </c>
      <c r="P1569" s="1" t="str">
        <f>UPPER(TEXT(BRF_Boleto_Notas[[#This Row],[DATA VENCIMENTO]],"MMM"))</f>
        <v>AGO</v>
      </c>
      <c r="Q1569" s="1" t="str">
        <f>IFERROR(INDEX(BRF_TIPO_SERV[DESCRIÇAO],MATCH(BRF_Boleto_Notas[[#This Row],[CAT]],BRF_TIPO_SERV[TIPOS DE SERV.],0)),"")</f>
        <v>VIAGEM</v>
      </c>
      <c r="R1569" s="1">
        <f>IFERROR(INDEX(BRF_MÊS_NOTA[NUN_MÊS],MATCH(BRF_Boleto_Notas[[#This Row],[MÊS_VENC]],BRF_MÊS_NOTA[MÊS],0)),"")</f>
        <v>8</v>
      </c>
      <c r="S1569" s="1" t="str">
        <f>IF(BRF_Boleto_Notas[[#This Row],[PAGO DIA]]="","",TEXT(BRF_Boleto_Notas[[#This Row],[PAGO DIA]],"AAAA"))</f>
        <v/>
      </c>
      <c r="T1569" s="1" t="str">
        <f>UPPER(TEXT(BRF_Boleto_Notas[[#This Row],[PAGO DIA]],"MMM"))</f>
        <v>JAN</v>
      </c>
    </row>
    <row r="1570" spans="1:20" x14ac:dyDescent="0.2">
      <c r="A1570" s="3">
        <v>45127</v>
      </c>
      <c r="B1570" s="1" t="s">
        <v>1529</v>
      </c>
      <c r="C1570" s="1" t="s">
        <v>3309</v>
      </c>
      <c r="D1570" s="1" t="s">
        <v>1531</v>
      </c>
      <c r="E1570" s="1" t="s">
        <v>94</v>
      </c>
      <c r="F1570" s="3">
        <v>45167</v>
      </c>
      <c r="H1570" s="1">
        <v>1689</v>
      </c>
      <c r="I1570" s="4">
        <v>4200</v>
      </c>
      <c r="J1570" s="1" t="s">
        <v>224</v>
      </c>
      <c r="K1570" s="3"/>
      <c r="L1570" s="1" t="s">
        <v>3355</v>
      </c>
      <c r="M1570" s="1" t="str">
        <f>TEXT(BRF_Boleto_Notas[[#This Row],[DATA ]],"AAAA")</f>
        <v>2023</v>
      </c>
      <c r="N1570" s="1" t="str">
        <f>UPPER(TEXT(BRF_Boleto_Notas[[#This Row],[DATA ]],"MMM"))</f>
        <v>JUL</v>
      </c>
      <c r="O1570" s="1" t="str">
        <f>TEXT(BRF_Boleto_Notas[[#This Row],[DATA VENCIMENTO]],"AAAA")</f>
        <v>2023</v>
      </c>
      <c r="P1570" s="1" t="str">
        <f>UPPER(TEXT(BRF_Boleto_Notas[[#This Row],[DATA VENCIMENTO]],"MMM"))</f>
        <v>AGO</v>
      </c>
      <c r="Q1570" s="1" t="str">
        <f>IFERROR(INDEX(BRF_TIPO_SERV[DESCRIÇAO],MATCH(BRF_Boleto_Notas[[#This Row],[CAT]],BRF_TIPO_SERV[TIPOS DE SERV.],0)),"")</f>
        <v>VIAGEM</v>
      </c>
      <c r="R1570" s="1">
        <f>IFERROR(INDEX(BRF_MÊS_NOTA[NUN_MÊS],MATCH(BRF_Boleto_Notas[[#This Row],[MÊS_VENC]],BRF_MÊS_NOTA[MÊS],0)),"")</f>
        <v>8</v>
      </c>
      <c r="S1570" s="1" t="str">
        <f>IF(BRF_Boleto_Notas[[#This Row],[PAGO DIA]]="","",TEXT(BRF_Boleto_Notas[[#This Row],[PAGO DIA]],"AAAA"))</f>
        <v/>
      </c>
      <c r="T1570" s="1" t="str">
        <f>UPPER(TEXT(BRF_Boleto_Notas[[#This Row],[PAGO DIA]],"MMM"))</f>
        <v>JAN</v>
      </c>
    </row>
    <row r="1571" spans="1:20" x14ac:dyDescent="0.2">
      <c r="A1571" s="3">
        <v>45128</v>
      </c>
      <c r="B1571" s="1" t="s">
        <v>1534</v>
      </c>
      <c r="C1571" s="1" t="s">
        <v>3310</v>
      </c>
      <c r="D1571" s="1" t="s">
        <v>1531</v>
      </c>
      <c r="E1571" s="1" t="s">
        <v>85</v>
      </c>
      <c r="F1571" s="3">
        <v>45168</v>
      </c>
      <c r="H1571" s="1">
        <v>1690</v>
      </c>
      <c r="I1571" s="4">
        <v>2850</v>
      </c>
      <c r="J1571" s="1" t="s">
        <v>224</v>
      </c>
      <c r="K1571" s="3"/>
      <c r="L1571" s="1" t="s">
        <v>3355</v>
      </c>
      <c r="M1571" s="1" t="str">
        <f>TEXT(BRF_Boleto_Notas[[#This Row],[DATA ]],"AAAA")</f>
        <v>2023</v>
      </c>
      <c r="N1571" s="1" t="str">
        <f>UPPER(TEXT(BRF_Boleto_Notas[[#This Row],[DATA ]],"MMM"))</f>
        <v>JUL</v>
      </c>
      <c r="O1571" s="1" t="str">
        <f>TEXT(BRF_Boleto_Notas[[#This Row],[DATA VENCIMENTO]],"AAAA")</f>
        <v>2023</v>
      </c>
      <c r="P1571" s="1" t="str">
        <f>UPPER(TEXT(BRF_Boleto_Notas[[#This Row],[DATA VENCIMENTO]],"MMM"))</f>
        <v>AGO</v>
      </c>
      <c r="Q1571" s="1" t="str">
        <f>IFERROR(INDEX(BRF_TIPO_SERV[DESCRIÇAO],MATCH(BRF_Boleto_Notas[[#This Row],[CAT]],BRF_TIPO_SERV[TIPOS DE SERV.],0)),"")</f>
        <v>FRETE EXTRAS</v>
      </c>
      <c r="R1571" s="1">
        <f>IFERROR(INDEX(BRF_MÊS_NOTA[NUN_MÊS],MATCH(BRF_Boleto_Notas[[#This Row],[MÊS_VENC]],BRF_MÊS_NOTA[MÊS],0)),"")</f>
        <v>8</v>
      </c>
      <c r="S1571" s="1" t="str">
        <f>IF(BRF_Boleto_Notas[[#This Row],[PAGO DIA]]="","",TEXT(BRF_Boleto_Notas[[#This Row],[PAGO DIA]],"AAAA"))</f>
        <v/>
      </c>
      <c r="T1571" s="1" t="str">
        <f>UPPER(TEXT(BRF_Boleto_Notas[[#This Row],[PAGO DIA]],"MMM"))</f>
        <v>JAN</v>
      </c>
    </row>
    <row r="1572" spans="1:20" x14ac:dyDescent="0.2">
      <c r="A1572" s="3">
        <v>45128</v>
      </c>
      <c r="B1572" s="1" t="s">
        <v>1534</v>
      </c>
      <c r="C1572" s="1" t="s">
        <v>3310</v>
      </c>
      <c r="D1572" s="1" t="s">
        <v>1531</v>
      </c>
      <c r="E1572" s="1" t="s">
        <v>85</v>
      </c>
      <c r="F1572" s="3">
        <v>45168</v>
      </c>
      <c r="H1572" s="1">
        <v>1691</v>
      </c>
      <c r="I1572" s="4">
        <v>1950</v>
      </c>
      <c r="J1572" s="1" t="s">
        <v>224</v>
      </c>
      <c r="K1572" s="3"/>
      <c r="L1572" s="1" t="s">
        <v>3355</v>
      </c>
      <c r="M1572" s="1" t="str">
        <f>TEXT(BRF_Boleto_Notas[[#This Row],[DATA ]],"AAAA")</f>
        <v>2023</v>
      </c>
      <c r="N1572" s="1" t="str">
        <f>UPPER(TEXT(BRF_Boleto_Notas[[#This Row],[DATA ]],"MMM"))</f>
        <v>JUL</v>
      </c>
      <c r="O1572" s="1" t="str">
        <f>TEXT(BRF_Boleto_Notas[[#This Row],[DATA VENCIMENTO]],"AAAA")</f>
        <v>2023</v>
      </c>
      <c r="P1572" s="1" t="str">
        <f>UPPER(TEXT(BRF_Boleto_Notas[[#This Row],[DATA VENCIMENTO]],"MMM"))</f>
        <v>AGO</v>
      </c>
      <c r="Q1572" s="1" t="str">
        <f>IFERROR(INDEX(BRF_TIPO_SERV[DESCRIÇAO],MATCH(BRF_Boleto_Notas[[#This Row],[CAT]],BRF_TIPO_SERV[TIPOS DE SERV.],0)),"")</f>
        <v>FRETE EXTRAS</v>
      </c>
      <c r="R1572" s="1">
        <f>IFERROR(INDEX(BRF_MÊS_NOTA[NUN_MÊS],MATCH(BRF_Boleto_Notas[[#This Row],[MÊS_VENC]],BRF_MÊS_NOTA[MÊS],0)),"")</f>
        <v>8</v>
      </c>
      <c r="S1572" s="1" t="str">
        <f>IF(BRF_Boleto_Notas[[#This Row],[PAGO DIA]]="","",TEXT(BRF_Boleto_Notas[[#This Row],[PAGO DIA]],"AAAA"))</f>
        <v/>
      </c>
      <c r="T1572" s="1" t="str">
        <f>UPPER(TEXT(BRF_Boleto_Notas[[#This Row],[PAGO DIA]],"MMM"))</f>
        <v>JAN</v>
      </c>
    </row>
    <row r="1573" spans="1:20" x14ac:dyDescent="0.2">
      <c r="A1573" s="3">
        <v>45128</v>
      </c>
      <c r="B1573" s="1" t="s">
        <v>1529</v>
      </c>
      <c r="C1573" s="1" t="s">
        <v>3311</v>
      </c>
      <c r="D1573" s="1" t="s">
        <v>1531</v>
      </c>
      <c r="E1573" s="1" t="s">
        <v>85</v>
      </c>
      <c r="F1573" s="3">
        <v>45168</v>
      </c>
      <c r="H1573" s="1">
        <v>1692</v>
      </c>
      <c r="I1573" s="4">
        <v>5525</v>
      </c>
      <c r="J1573" s="1" t="s">
        <v>224</v>
      </c>
      <c r="K1573" s="3"/>
      <c r="L1573" s="1" t="s">
        <v>3355</v>
      </c>
      <c r="M1573" s="1" t="str">
        <f>TEXT(BRF_Boleto_Notas[[#This Row],[DATA ]],"AAAA")</f>
        <v>2023</v>
      </c>
      <c r="N1573" s="1" t="str">
        <f>UPPER(TEXT(BRF_Boleto_Notas[[#This Row],[DATA ]],"MMM"))</f>
        <v>JUL</v>
      </c>
      <c r="O1573" s="1" t="str">
        <f>TEXT(BRF_Boleto_Notas[[#This Row],[DATA VENCIMENTO]],"AAAA")</f>
        <v>2023</v>
      </c>
      <c r="P1573" s="1" t="str">
        <f>UPPER(TEXT(BRF_Boleto_Notas[[#This Row],[DATA VENCIMENTO]],"MMM"))</f>
        <v>AGO</v>
      </c>
      <c r="Q1573" s="1" t="str">
        <f>IFERROR(INDEX(BRF_TIPO_SERV[DESCRIÇAO],MATCH(BRF_Boleto_Notas[[#This Row],[CAT]],BRF_TIPO_SERV[TIPOS DE SERV.],0)),"")</f>
        <v>VIAGEM</v>
      </c>
      <c r="R1573" s="1">
        <f>IFERROR(INDEX(BRF_MÊS_NOTA[NUN_MÊS],MATCH(BRF_Boleto_Notas[[#This Row],[MÊS_VENC]],BRF_MÊS_NOTA[MÊS],0)),"")</f>
        <v>8</v>
      </c>
      <c r="S1573" s="1" t="str">
        <f>IF(BRF_Boleto_Notas[[#This Row],[PAGO DIA]]="","",TEXT(BRF_Boleto_Notas[[#This Row],[PAGO DIA]],"AAAA"))</f>
        <v/>
      </c>
      <c r="T1573" s="1" t="str">
        <f>UPPER(TEXT(BRF_Boleto_Notas[[#This Row],[PAGO DIA]],"MMM"))</f>
        <v>JAN</v>
      </c>
    </row>
    <row r="1574" spans="1:20" x14ac:dyDescent="0.2">
      <c r="A1574" s="3">
        <v>45128</v>
      </c>
      <c r="B1574" s="1" t="s">
        <v>1529</v>
      </c>
      <c r="C1574" s="1" t="s">
        <v>3312</v>
      </c>
      <c r="D1574" s="1" t="s">
        <v>1531</v>
      </c>
      <c r="E1574" s="1" t="s">
        <v>94</v>
      </c>
      <c r="F1574" s="3">
        <v>45168</v>
      </c>
      <c r="H1574" s="1">
        <v>1693</v>
      </c>
      <c r="I1574" s="4">
        <v>5300</v>
      </c>
      <c r="J1574" s="1" t="s">
        <v>224</v>
      </c>
      <c r="K1574" s="3"/>
      <c r="L1574" s="1" t="s">
        <v>3355</v>
      </c>
      <c r="M1574" s="1" t="str">
        <f>TEXT(BRF_Boleto_Notas[[#This Row],[DATA ]],"AAAA")</f>
        <v>2023</v>
      </c>
      <c r="N1574" s="1" t="str">
        <f>UPPER(TEXT(BRF_Boleto_Notas[[#This Row],[DATA ]],"MMM"))</f>
        <v>JUL</v>
      </c>
      <c r="O1574" s="1" t="str">
        <f>TEXT(BRF_Boleto_Notas[[#This Row],[DATA VENCIMENTO]],"AAAA")</f>
        <v>2023</v>
      </c>
      <c r="P1574" s="1" t="str">
        <f>UPPER(TEXT(BRF_Boleto_Notas[[#This Row],[DATA VENCIMENTO]],"MMM"))</f>
        <v>AGO</v>
      </c>
      <c r="Q1574" s="1" t="str">
        <f>IFERROR(INDEX(BRF_TIPO_SERV[DESCRIÇAO],MATCH(BRF_Boleto_Notas[[#This Row],[CAT]],BRF_TIPO_SERV[TIPOS DE SERV.],0)),"")</f>
        <v>VIAGEM</v>
      </c>
      <c r="R1574" s="1">
        <f>IFERROR(INDEX(BRF_MÊS_NOTA[NUN_MÊS],MATCH(BRF_Boleto_Notas[[#This Row],[MÊS_VENC]],BRF_MÊS_NOTA[MÊS],0)),"")</f>
        <v>8</v>
      </c>
      <c r="S1574" s="1" t="str">
        <f>IF(BRF_Boleto_Notas[[#This Row],[PAGO DIA]]="","",TEXT(BRF_Boleto_Notas[[#This Row],[PAGO DIA]],"AAAA"))</f>
        <v/>
      </c>
      <c r="T1574" s="1" t="str">
        <f>UPPER(TEXT(BRF_Boleto_Notas[[#This Row],[PAGO DIA]],"MMM"))</f>
        <v>JAN</v>
      </c>
    </row>
    <row r="1575" spans="1:20" x14ac:dyDescent="0.2">
      <c r="A1575" s="3">
        <v>45131</v>
      </c>
      <c r="B1575" s="1" t="s">
        <v>1529</v>
      </c>
      <c r="C1575" s="1" t="s">
        <v>3309</v>
      </c>
      <c r="D1575" s="1" t="s">
        <v>1531</v>
      </c>
      <c r="E1575" s="1" t="s">
        <v>94</v>
      </c>
      <c r="F1575" s="3">
        <v>45171</v>
      </c>
      <c r="H1575" s="1">
        <v>1694</v>
      </c>
      <c r="I1575" s="4">
        <v>5450</v>
      </c>
      <c r="J1575" s="1" t="s">
        <v>224</v>
      </c>
      <c r="K1575" s="3"/>
      <c r="L1575" s="1" t="s">
        <v>3355</v>
      </c>
      <c r="M1575" s="1" t="str">
        <f>TEXT(BRF_Boleto_Notas[[#This Row],[DATA ]],"AAAA")</f>
        <v>2023</v>
      </c>
      <c r="N1575" s="1" t="str">
        <f>UPPER(TEXT(BRF_Boleto_Notas[[#This Row],[DATA ]],"MMM"))</f>
        <v>JUL</v>
      </c>
      <c r="O1575" s="1" t="str">
        <f>TEXT(BRF_Boleto_Notas[[#This Row],[DATA VENCIMENTO]],"AAAA")</f>
        <v>2023</v>
      </c>
      <c r="P1575" s="1" t="str">
        <f>UPPER(TEXT(BRF_Boleto_Notas[[#This Row],[DATA VENCIMENTO]],"MMM"))</f>
        <v>SET</v>
      </c>
      <c r="Q1575" s="1" t="str">
        <f>IFERROR(INDEX(BRF_TIPO_SERV[DESCRIÇAO],MATCH(BRF_Boleto_Notas[[#This Row],[CAT]],BRF_TIPO_SERV[TIPOS DE SERV.],0)),"")</f>
        <v>VIAGEM</v>
      </c>
      <c r="R1575" s="1">
        <f>IFERROR(INDEX(BRF_MÊS_NOTA[NUN_MÊS],MATCH(BRF_Boleto_Notas[[#This Row],[MÊS_VENC]],BRF_MÊS_NOTA[MÊS],0)),"")</f>
        <v>9</v>
      </c>
      <c r="S1575" s="1" t="str">
        <f>IF(BRF_Boleto_Notas[[#This Row],[PAGO DIA]]="","",TEXT(BRF_Boleto_Notas[[#This Row],[PAGO DIA]],"AAAA"))</f>
        <v/>
      </c>
      <c r="T1575" s="1" t="str">
        <f>UPPER(TEXT(BRF_Boleto_Notas[[#This Row],[PAGO DIA]],"MMM"))</f>
        <v>JAN</v>
      </c>
    </row>
    <row r="1576" spans="1:20" x14ac:dyDescent="0.2">
      <c r="A1576" s="3">
        <v>45131</v>
      </c>
      <c r="B1576" s="1" t="s">
        <v>1529</v>
      </c>
      <c r="C1576" s="1" t="s">
        <v>3309</v>
      </c>
      <c r="D1576" s="1" t="s">
        <v>1531</v>
      </c>
      <c r="E1576" s="1" t="s">
        <v>94</v>
      </c>
      <c r="F1576" s="3">
        <v>45171</v>
      </c>
      <c r="H1576" s="1">
        <v>1695</v>
      </c>
      <c r="I1576" s="4">
        <v>5450</v>
      </c>
      <c r="J1576" s="1" t="s">
        <v>224</v>
      </c>
      <c r="K1576" s="3"/>
      <c r="L1576" s="1" t="s">
        <v>3355</v>
      </c>
      <c r="M1576" s="1" t="str">
        <f>TEXT(BRF_Boleto_Notas[[#This Row],[DATA ]],"AAAA")</f>
        <v>2023</v>
      </c>
      <c r="N1576" s="1" t="str">
        <f>UPPER(TEXT(BRF_Boleto_Notas[[#This Row],[DATA ]],"MMM"))</f>
        <v>JUL</v>
      </c>
      <c r="O1576" s="1" t="str">
        <f>TEXT(BRF_Boleto_Notas[[#This Row],[DATA VENCIMENTO]],"AAAA")</f>
        <v>2023</v>
      </c>
      <c r="P1576" s="1" t="str">
        <f>UPPER(TEXT(BRF_Boleto_Notas[[#This Row],[DATA VENCIMENTO]],"MMM"))</f>
        <v>SET</v>
      </c>
      <c r="Q1576" s="1" t="str">
        <f>IFERROR(INDEX(BRF_TIPO_SERV[DESCRIÇAO],MATCH(BRF_Boleto_Notas[[#This Row],[CAT]],BRF_TIPO_SERV[TIPOS DE SERV.],0)),"")</f>
        <v>VIAGEM</v>
      </c>
      <c r="R1576" s="1">
        <f>IFERROR(INDEX(BRF_MÊS_NOTA[NUN_MÊS],MATCH(BRF_Boleto_Notas[[#This Row],[MÊS_VENC]],BRF_MÊS_NOTA[MÊS],0)),"")</f>
        <v>9</v>
      </c>
      <c r="S1576" s="1" t="str">
        <f>IF(BRF_Boleto_Notas[[#This Row],[PAGO DIA]]="","",TEXT(BRF_Boleto_Notas[[#This Row],[PAGO DIA]],"AAAA"))</f>
        <v/>
      </c>
      <c r="T1576" s="1" t="str">
        <f>UPPER(TEXT(BRF_Boleto_Notas[[#This Row],[PAGO DIA]],"MMM"))</f>
        <v>JAN</v>
      </c>
    </row>
    <row r="1577" spans="1:20" x14ac:dyDescent="0.2">
      <c r="A1577" s="3">
        <v>45132</v>
      </c>
      <c r="B1577" s="1" t="s">
        <v>1534</v>
      </c>
      <c r="C1577" s="1" t="s">
        <v>3313</v>
      </c>
      <c r="D1577" s="1" t="s">
        <v>1531</v>
      </c>
      <c r="E1577" s="1" t="s">
        <v>85</v>
      </c>
      <c r="F1577" s="3">
        <v>45172</v>
      </c>
      <c r="H1577" s="1">
        <v>1696</v>
      </c>
      <c r="I1577" s="4">
        <v>1600</v>
      </c>
      <c r="J1577" s="1" t="s">
        <v>224</v>
      </c>
      <c r="K1577" s="3"/>
      <c r="L1577" s="1" t="s">
        <v>3355</v>
      </c>
      <c r="M1577" s="1" t="str">
        <f>TEXT(BRF_Boleto_Notas[[#This Row],[DATA ]],"AAAA")</f>
        <v>2023</v>
      </c>
      <c r="N1577" s="1" t="str">
        <f>UPPER(TEXT(BRF_Boleto_Notas[[#This Row],[DATA ]],"MMM"))</f>
        <v>JUL</v>
      </c>
      <c r="O1577" s="1" t="str">
        <f>TEXT(BRF_Boleto_Notas[[#This Row],[DATA VENCIMENTO]],"AAAA")</f>
        <v>2023</v>
      </c>
      <c r="P1577" s="1" t="str">
        <f>UPPER(TEXT(BRF_Boleto_Notas[[#This Row],[DATA VENCIMENTO]],"MMM"))</f>
        <v>SET</v>
      </c>
      <c r="Q1577" s="1" t="str">
        <f>IFERROR(INDEX(BRF_TIPO_SERV[DESCRIÇAO],MATCH(BRF_Boleto_Notas[[#This Row],[CAT]],BRF_TIPO_SERV[TIPOS DE SERV.],0)),"")</f>
        <v>FRETE EXTRAS</v>
      </c>
      <c r="R1577" s="1">
        <f>IFERROR(INDEX(BRF_MÊS_NOTA[NUN_MÊS],MATCH(BRF_Boleto_Notas[[#This Row],[MÊS_VENC]],BRF_MÊS_NOTA[MÊS],0)),"")</f>
        <v>9</v>
      </c>
      <c r="S1577" s="1" t="str">
        <f>IF(BRF_Boleto_Notas[[#This Row],[PAGO DIA]]="","",TEXT(BRF_Boleto_Notas[[#This Row],[PAGO DIA]],"AAAA"))</f>
        <v/>
      </c>
      <c r="T1577" s="1" t="str">
        <f>UPPER(TEXT(BRF_Boleto_Notas[[#This Row],[PAGO DIA]],"MMM"))</f>
        <v>JAN</v>
      </c>
    </row>
    <row r="1578" spans="1:20" x14ac:dyDescent="0.2">
      <c r="A1578" s="3">
        <v>45134</v>
      </c>
      <c r="B1578" s="1" t="s">
        <v>1534</v>
      </c>
      <c r="C1578" s="1" t="s">
        <v>3314</v>
      </c>
      <c r="D1578" s="1" t="s">
        <v>1531</v>
      </c>
      <c r="E1578" s="1" t="s">
        <v>85</v>
      </c>
      <c r="F1578" s="3">
        <v>45174</v>
      </c>
      <c r="G1578" s="1" t="s">
        <v>3375</v>
      </c>
      <c r="H1578" s="1">
        <v>1698</v>
      </c>
      <c r="I1578" s="4">
        <v>800</v>
      </c>
      <c r="J1578" s="1" t="s">
        <v>224</v>
      </c>
      <c r="K1578" s="3"/>
      <c r="L1578" s="1" t="s">
        <v>3355</v>
      </c>
      <c r="M1578" s="1" t="str">
        <f>TEXT(BRF_Boleto_Notas[[#This Row],[DATA ]],"AAAA")</f>
        <v>2023</v>
      </c>
      <c r="N1578" s="1" t="str">
        <f>UPPER(TEXT(BRF_Boleto_Notas[[#This Row],[DATA ]],"MMM"))</f>
        <v>JUL</v>
      </c>
      <c r="O1578" s="1" t="str">
        <f>TEXT(BRF_Boleto_Notas[[#This Row],[DATA VENCIMENTO]],"AAAA")</f>
        <v>2023</v>
      </c>
      <c r="P1578" s="1" t="str">
        <f>UPPER(TEXT(BRF_Boleto_Notas[[#This Row],[DATA VENCIMENTO]],"MMM"))</f>
        <v>SET</v>
      </c>
      <c r="Q1578" s="1" t="str">
        <f>IFERROR(INDEX(BRF_TIPO_SERV[DESCRIÇAO],MATCH(BRF_Boleto_Notas[[#This Row],[CAT]],BRF_TIPO_SERV[TIPOS DE SERV.],0)),"")</f>
        <v>FRETE EXTRAS</v>
      </c>
      <c r="R1578" s="1">
        <f>IFERROR(INDEX(BRF_MÊS_NOTA[NUN_MÊS],MATCH(BRF_Boleto_Notas[[#This Row],[MÊS_VENC]],BRF_MÊS_NOTA[MÊS],0)),"")</f>
        <v>9</v>
      </c>
      <c r="S1578" s="1" t="str">
        <f>IF(BRF_Boleto_Notas[[#This Row],[PAGO DIA]]="","",TEXT(BRF_Boleto_Notas[[#This Row],[PAGO DIA]],"AAAA"))</f>
        <v/>
      </c>
      <c r="T1578" s="1" t="str">
        <f>UPPER(TEXT(BRF_Boleto_Notas[[#This Row],[PAGO DIA]],"MMM"))</f>
        <v>JAN</v>
      </c>
    </row>
    <row r="1579" spans="1:20" x14ac:dyDescent="0.2">
      <c r="A1579" s="3">
        <v>45133</v>
      </c>
      <c r="B1579" s="1" t="s">
        <v>1534</v>
      </c>
      <c r="C1579" s="1" t="s">
        <v>3315</v>
      </c>
      <c r="D1579" s="1" t="s">
        <v>1531</v>
      </c>
      <c r="E1579" s="1" t="s">
        <v>85</v>
      </c>
      <c r="F1579" s="3">
        <v>45173</v>
      </c>
      <c r="G1579" s="1" t="s">
        <v>3316</v>
      </c>
      <c r="H1579" s="1">
        <v>1697</v>
      </c>
      <c r="I1579" s="4">
        <v>2400</v>
      </c>
      <c r="J1579" s="1" t="s">
        <v>224</v>
      </c>
      <c r="K1579" s="3"/>
      <c r="L1579" s="1" t="s">
        <v>3355</v>
      </c>
      <c r="M1579" s="1" t="str">
        <f>TEXT(BRF_Boleto_Notas[[#This Row],[DATA ]],"AAAA")</f>
        <v>2023</v>
      </c>
      <c r="N1579" s="1" t="str">
        <f>UPPER(TEXT(BRF_Boleto_Notas[[#This Row],[DATA ]],"MMM"))</f>
        <v>JUL</v>
      </c>
      <c r="O1579" s="1" t="str">
        <f>TEXT(BRF_Boleto_Notas[[#This Row],[DATA VENCIMENTO]],"AAAA")</f>
        <v>2023</v>
      </c>
      <c r="P1579" s="1" t="str">
        <f>UPPER(TEXT(BRF_Boleto_Notas[[#This Row],[DATA VENCIMENTO]],"MMM"))</f>
        <v>SET</v>
      </c>
      <c r="Q1579" s="1" t="str">
        <f>IFERROR(INDEX(BRF_TIPO_SERV[DESCRIÇAO],MATCH(BRF_Boleto_Notas[[#This Row],[CAT]],BRF_TIPO_SERV[TIPOS DE SERV.],0)),"")</f>
        <v>FRETE EXTRAS</v>
      </c>
      <c r="R1579" s="1">
        <f>IFERROR(INDEX(BRF_MÊS_NOTA[NUN_MÊS],MATCH(BRF_Boleto_Notas[[#This Row],[MÊS_VENC]],BRF_MÊS_NOTA[MÊS],0)),"")</f>
        <v>9</v>
      </c>
      <c r="S1579" s="1" t="str">
        <f>IF(BRF_Boleto_Notas[[#This Row],[PAGO DIA]]="","",TEXT(BRF_Boleto_Notas[[#This Row],[PAGO DIA]],"AAAA"))</f>
        <v/>
      </c>
      <c r="T1579" s="1" t="str">
        <f>UPPER(TEXT(BRF_Boleto_Notas[[#This Row],[PAGO DIA]],"MMM"))</f>
        <v>JAN</v>
      </c>
    </row>
    <row r="1580" spans="1:20" x14ac:dyDescent="0.2">
      <c r="A1580" s="3">
        <v>45084</v>
      </c>
      <c r="B1580" s="1" t="s">
        <v>1534</v>
      </c>
      <c r="C1580" s="1" t="s">
        <v>3389</v>
      </c>
      <c r="D1580" s="1" t="s">
        <v>3299</v>
      </c>
      <c r="F1580" s="3">
        <v>45118</v>
      </c>
      <c r="I1580" s="4">
        <v>3575.8</v>
      </c>
      <c r="K1580" s="3">
        <v>45118</v>
      </c>
      <c r="L1580" s="1" t="s">
        <v>1338</v>
      </c>
      <c r="M1580" s="1" t="str">
        <f>TEXT(BRF_Boleto_Notas[[#This Row],[DATA ]],"AAAA")</f>
        <v>2023</v>
      </c>
      <c r="N1580" s="1" t="str">
        <f>UPPER(TEXT(BRF_Boleto_Notas[[#This Row],[DATA ]],"MMM"))</f>
        <v>JUN</v>
      </c>
      <c r="O1580" s="1" t="str">
        <f>TEXT(BRF_Boleto_Notas[[#This Row],[DATA VENCIMENTO]],"AAAA")</f>
        <v>2023</v>
      </c>
      <c r="P1580" s="1" t="str">
        <f>UPPER(TEXT(BRF_Boleto_Notas[[#This Row],[DATA VENCIMENTO]],"MMM"))</f>
        <v>JUL</v>
      </c>
      <c r="Q1580" s="1" t="str">
        <f>IFERROR(INDEX(BRF_TIPO_SERV[DESCRIÇAO],MATCH(BRF_Boleto_Notas[[#This Row],[CAT]],BRF_TIPO_SERV[TIPOS DE SERV.],0)),"")</f>
        <v>FRETE EXTRAS</v>
      </c>
      <c r="R1580" s="1">
        <f>IFERROR(INDEX(BRF_MÊS_NOTA[NUN_MÊS],MATCH(BRF_Boleto_Notas[[#This Row],[MÊS_VENC]],BRF_MÊS_NOTA[MÊS],0)),"")</f>
        <v>7</v>
      </c>
      <c r="S1580" s="1" t="str">
        <f>IF(BRF_Boleto_Notas[[#This Row],[PAGO DIA]]="","",TEXT(BRF_Boleto_Notas[[#This Row],[PAGO DIA]],"AAAA"))</f>
        <v>2023</v>
      </c>
      <c r="T1580" s="1" t="str">
        <f>UPPER(TEXT(BRF_Boleto_Notas[[#This Row],[PAGO DIA]],"MMM"))</f>
        <v>JUL</v>
      </c>
    </row>
    <row r="1581" spans="1:20" x14ac:dyDescent="0.2">
      <c r="A1581" s="3">
        <v>45090</v>
      </c>
      <c r="B1581" s="1" t="s">
        <v>1534</v>
      </c>
      <c r="C1581" s="1" t="s">
        <v>3390</v>
      </c>
      <c r="D1581" s="1" t="s">
        <v>3299</v>
      </c>
      <c r="F1581" s="3">
        <v>45125</v>
      </c>
      <c r="I1581" s="4">
        <v>5537.95</v>
      </c>
      <c r="K1581" s="3">
        <v>45125</v>
      </c>
      <c r="L1581" s="1" t="s">
        <v>1338</v>
      </c>
      <c r="M1581" s="1" t="str">
        <f>TEXT(BRF_Boleto_Notas[[#This Row],[DATA ]],"AAAA")</f>
        <v>2023</v>
      </c>
      <c r="N1581" s="1" t="str">
        <f>UPPER(TEXT(BRF_Boleto_Notas[[#This Row],[DATA ]],"MMM"))</f>
        <v>JUN</v>
      </c>
      <c r="O1581" s="1" t="str">
        <f>TEXT(BRF_Boleto_Notas[[#This Row],[DATA VENCIMENTO]],"AAAA")</f>
        <v>2023</v>
      </c>
      <c r="P1581" s="1" t="str">
        <f>UPPER(TEXT(BRF_Boleto_Notas[[#This Row],[DATA VENCIMENTO]],"MMM"))</f>
        <v>JUL</v>
      </c>
      <c r="Q1581" s="1" t="str">
        <f>IFERROR(INDEX(BRF_TIPO_SERV[DESCRIÇAO],MATCH(BRF_Boleto_Notas[[#This Row],[CAT]],BRF_TIPO_SERV[TIPOS DE SERV.],0)),"")</f>
        <v>FRETE EXTRAS</v>
      </c>
      <c r="R1581" s="1">
        <f>IFERROR(INDEX(BRF_MÊS_NOTA[NUN_MÊS],MATCH(BRF_Boleto_Notas[[#This Row],[MÊS_VENC]],BRF_MÊS_NOTA[MÊS],0)),"")</f>
        <v>7</v>
      </c>
      <c r="S1581" s="1" t="str">
        <f>IF(BRF_Boleto_Notas[[#This Row],[PAGO DIA]]="","",TEXT(BRF_Boleto_Notas[[#This Row],[PAGO DIA]],"AAAA"))</f>
        <v>2023</v>
      </c>
      <c r="T1581" s="1" t="str">
        <f>UPPER(TEXT(BRF_Boleto_Notas[[#This Row],[PAGO DIA]],"MMM"))</f>
        <v>JUL</v>
      </c>
    </row>
    <row r="1582" spans="1:20" x14ac:dyDescent="0.2">
      <c r="A1582" s="3">
        <v>45097</v>
      </c>
      <c r="B1582" s="1" t="s">
        <v>1534</v>
      </c>
      <c r="C1582" s="1" t="s">
        <v>3391</v>
      </c>
      <c r="D1582" s="1" t="s">
        <v>3299</v>
      </c>
      <c r="F1582" s="3">
        <v>45132</v>
      </c>
      <c r="I1582" s="4">
        <v>4706.26</v>
      </c>
      <c r="K1582" s="3">
        <v>45132</v>
      </c>
      <c r="L1582" s="1" t="s">
        <v>1338</v>
      </c>
      <c r="M1582" s="1" t="str">
        <f>TEXT(BRF_Boleto_Notas[[#This Row],[DATA ]],"AAAA")</f>
        <v>2023</v>
      </c>
      <c r="N1582" s="1" t="str">
        <f>UPPER(TEXT(BRF_Boleto_Notas[[#This Row],[DATA ]],"MMM"))</f>
        <v>JUN</v>
      </c>
      <c r="O1582" s="1" t="str">
        <f>TEXT(BRF_Boleto_Notas[[#This Row],[DATA VENCIMENTO]],"AAAA")</f>
        <v>2023</v>
      </c>
      <c r="P1582" s="1" t="str">
        <f>UPPER(TEXT(BRF_Boleto_Notas[[#This Row],[DATA VENCIMENTO]],"MMM"))</f>
        <v>JUL</v>
      </c>
      <c r="Q1582" s="1" t="str">
        <f>IFERROR(INDEX(BRF_TIPO_SERV[DESCRIÇAO],MATCH(BRF_Boleto_Notas[[#This Row],[CAT]],BRF_TIPO_SERV[TIPOS DE SERV.],0)),"")</f>
        <v>FRETE EXTRAS</v>
      </c>
      <c r="R1582" s="1">
        <f>IFERROR(INDEX(BRF_MÊS_NOTA[NUN_MÊS],MATCH(BRF_Boleto_Notas[[#This Row],[MÊS_VENC]],BRF_MÊS_NOTA[MÊS],0)),"")</f>
        <v>7</v>
      </c>
      <c r="S1582" s="1" t="str">
        <f>IF(BRF_Boleto_Notas[[#This Row],[PAGO DIA]]="","",TEXT(BRF_Boleto_Notas[[#This Row],[PAGO DIA]],"AAAA"))</f>
        <v>2023</v>
      </c>
      <c r="T1582" s="1" t="str">
        <f>UPPER(TEXT(BRF_Boleto_Notas[[#This Row],[PAGO DIA]],"MMM"))</f>
        <v>JUL</v>
      </c>
    </row>
    <row r="1583" spans="1:20" x14ac:dyDescent="0.2">
      <c r="A1583" s="3">
        <v>45110</v>
      </c>
      <c r="B1583" s="1" t="s">
        <v>1534</v>
      </c>
      <c r="C1583" s="1" t="s">
        <v>3392</v>
      </c>
      <c r="D1583" s="1" t="s">
        <v>3299</v>
      </c>
      <c r="F1583" s="3">
        <v>45139</v>
      </c>
      <c r="I1583" s="4">
        <v>7468.42</v>
      </c>
      <c r="K1583" s="3"/>
      <c r="L1583" s="1" t="s">
        <v>3355</v>
      </c>
      <c r="M1583" s="1" t="str">
        <f>TEXT(BRF_Boleto_Notas[[#This Row],[DATA ]],"AAAA")</f>
        <v>2023</v>
      </c>
      <c r="N1583" s="1" t="str">
        <f>UPPER(TEXT(BRF_Boleto_Notas[[#This Row],[DATA ]],"MMM"))</f>
        <v>JUL</v>
      </c>
      <c r="O1583" s="1" t="str">
        <f>TEXT(BRF_Boleto_Notas[[#This Row],[DATA VENCIMENTO]],"AAAA")</f>
        <v>2023</v>
      </c>
      <c r="P1583" s="1" t="str">
        <f>UPPER(TEXT(BRF_Boleto_Notas[[#This Row],[DATA VENCIMENTO]],"MMM"))</f>
        <v>AGO</v>
      </c>
      <c r="Q1583" s="1" t="str">
        <f>IFERROR(INDEX(BRF_TIPO_SERV[DESCRIÇAO],MATCH(BRF_Boleto_Notas[[#This Row],[CAT]],BRF_TIPO_SERV[TIPOS DE SERV.],0)),"")</f>
        <v>FRETE EXTRAS</v>
      </c>
      <c r="R1583" s="1">
        <f>IFERROR(INDEX(BRF_MÊS_NOTA[NUN_MÊS],MATCH(BRF_Boleto_Notas[[#This Row],[MÊS_VENC]],BRF_MÊS_NOTA[MÊS],0)),"")</f>
        <v>8</v>
      </c>
      <c r="S1583" s="1" t="str">
        <f>IF(BRF_Boleto_Notas[[#This Row],[PAGO DIA]]="","",TEXT(BRF_Boleto_Notas[[#This Row],[PAGO DIA]],"AAAA"))</f>
        <v/>
      </c>
      <c r="T1583" s="1" t="str">
        <f>UPPER(TEXT(BRF_Boleto_Notas[[#This Row],[PAGO DIA]],"MMM"))</f>
        <v>JAN</v>
      </c>
    </row>
  </sheetData>
  <phoneticPr fontId="3" type="noConversion"/>
  <pageMargins left="0.511811024" right="0.511811024" top="0.78740157499999996" bottom="0.78740157499999996" header="0.31496062000000002" footer="0.3149606200000000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C796-63A9-4B54-84E5-409BD1E541BF}">
  <sheetPr codeName="Planilha6"/>
  <dimension ref="A1:L1583"/>
  <sheetViews>
    <sheetView workbookViewId="0">
      <pane ySplit="1" topLeftCell="A1383" activePane="bottomLeft" state="frozen"/>
      <selection pane="bottomLeft" activeCell="I1493" sqref="I1383:I1493"/>
    </sheetView>
  </sheetViews>
  <sheetFormatPr defaultColWidth="26.28515625" defaultRowHeight="12.75" x14ac:dyDescent="0.2"/>
  <cols>
    <col min="1" max="1" width="10.42578125" style="29" bestFit="1" customWidth="1"/>
    <col min="2" max="2" width="6.140625" style="29" customWidth="1"/>
    <col min="3" max="3" width="36.5703125" style="29" customWidth="1"/>
    <col min="4" max="5" width="18.7109375" style="29" customWidth="1"/>
    <col min="6" max="6" width="18.42578125" style="29" customWidth="1"/>
    <col min="7" max="7" width="11.85546875" style="29" customWidth="1"/>
    <col min="8" max="8" width="10.28515625" style="29" customWidth="1"/>
    <col min="9" max="9" width="12.28515625" style="29" bestFit="1" customWidth="1"/>
    <col min="10" max="10" width="16.28515625" style="55" customWidth="1"/>
    <col min="11" max="11" width="12.42578125" style="29" customWidth="1"/>
    <col min="12" max="12" width="9.140625" style="29" bestFit="1" customWidth="1"/>
    <col min="13" max="16384" width="26.28515625" style="29"/>
  </cols>
  <sheetData>
    <row r="1" spans="1:12" x14ac:dyDescent="0.2">
      <c r="A1" s="48" t="s">
        <v>1519</v>
      </c>
      <c r="B1" s="49" t="s">
        <v>1520</v>
      </c>
      <c r="C1" s="49" t="s">
        <v>1521</v>
      </c>
      <c r="D1" s="49" t="s">
        <v>1522</v>
      </c>
      <c r="E1" s="49" t="s">
        <v>1523</v>
      </c>
      <c r="F1" s="50" t="s">
        <v>1524</v>
      </c>
      <c r="G1" s="49" t="s">
        <v>1525</v>
      </c>
      <c r="H1" s="49" t="s">
        <v>1526</v>
      </c>
      <c r="I1" s="51" t="s">
        <v>1140</v>
      </c>
      <c r="J1" s="54" t="s">
        <v>1527</v>
      </c>
      <c r="K1" s="50" t="s">
        <v>1528</v>
      </c>
      <c r="L1" s="52" t="s">
        <v>1325</v>
      </c>
    </row>
    <row r="2" spans="1:12" hidden="1" x14ac:dyDescent="0.2">
      <c r="A2" s="30">
        <v>44327</v>
      </c>
      <c r="B2" s="31" t="s">
        <v>1529</v>
      </c>
      <c r="C2" s="32" t="s">
        <v>1530</v>
      </c>
      <c r="D2" s="32" t="s">
        <v>1531</v>
      </c>
      <c r="E2" s="32" t="s">
        <v>1532</v>
      </c>
      <c r="F2" s="31">
        <v>44349</v>
      </c>
      <c r="G2" s="32"/>
      <c r="H2" s="32">
        <v>24</v>
      </c>
      <c r="I2" s="33">
        <v>4400</v>
      </c>
      <c r="J2" s="32" t="str">
        <f ca="1">IF(Tabela9[[#This Row],[STATUS]]="VENCIDO", TODAY()-Tabela9[[#This Row],[DATA VENCIMENTO]], "")</f>
        <v/>
      </c>
      <c r="K2" s="31">
        <v>44349</v>
      </c>
      <c r="L2" s="53" t="str">
        <f ca="1">IF(Tabela9[[#This Row],[DATA VENCIMENTO]]&gt;TODAY(), "A VENCER",IF(Tabela9[[#This Row],[PAGO DIA]]&lt;&gt;"","PAGO", "VENCIDO"))</f>
        <v>PAGO</v>
      </c>
    </row>
    <row r="3" spans="1:12" hidden="1" x14ac:dyDescent="0.2">
      <c r="A3" s="30">
        <v>44329</v>
      </c>
      <c r="B3" s="31" t="s">
        <v>1529</v>
      </c>
      <c r="C3" s="32" t="s">
        <v>1530</v>
      </c>
      <c r="D3" s="32" t="s">
        <v>1531</v>
      </c>
      <c r="E3" s="32" t="s">
        <v>1532</v>
      </c>
      <c r="F3" s="31">
        <v>44350</v>
      </c>
      <c r="G3" s="32">
        <v>28</v>
      </c>
      <c r="H3" s="32">
        <v>25</v>
      </c>
      <c r="I3" s="33">
        <v>4400</v>
      </c>
      <c r="J3" s="32" t="str">
        <f ca="1">IF(Tabela9[[#This Row],[STATUS]]="VENCIDO", TODAY()-Tabela9[[#This Row],[DATA VENCIMENTO]], "")</f>
        <v/>
      </c>
      <c r="K3" s="31">
        <v>44351</v>
      </c>
      <c r="L3" s="53" t="str">
        <f ca="1">IF(Tabela9[[#This Row],[DATA VENCIMENTO]]&gt;TODAY(), "A VENCER",IF(Tabela9[[#This Row],[PAGO DIA]]&lt;&gt;"","PAGO", "VENCIDO"))</f>
        <v>PAGO</v>
      </c>
    </row>
    <row r="4" spans="1:12" hidden="1" x14ac:dyDescent="0.2">
      <c r="A4" s="30">
        <v>44328</v>
      </c>
      <c r="B4" s="31" t="s">
        <v>1529</v>
      </c>
      <c r="C4" s="32" t="s">
        <v>1533</v>
      </c>
      <c r="D4" s="32" t="s">
        <v>1531</v>
      </c>
      <c r="E4" s="32" t="s">
        <v>85</v>
      </c>
      <c r="F4" s="31">
        <v>44340</v>
      </c>
      <c r="G4" s="32">
        <v>29</v>
      </c>
      <c r="H4" s="32">
        <v>26</v>
      </c>
      <c r="I4" s="33">
        <v>2800</v>
      </c>
      <c r="J4" s="32" t="str">
        <f ca="1">IF(Tabela9[[#This Row],[STATUS]]="VENCIDO", TODAY()-Tabela9[[#This Row],[DATA VENCIMENTO]], "")</f>
        <v/>
      </c>
      <c r="K4" s="31">
        <v>44340</v>
      </c>
      <c r="L4" s="53" t="str">
        <f ca="1">IF(Tabela9[[#This Row],[DATA VENCIMENTO]]&gt;TODAY(), "A VENCER",IF(Tabela9[[#This Row],[PAGO DIA]]&lt;&gt;"","PAGO", "VENCIDO"))</f>
        <v>PAGO</v>
      </c>
    </row>
    <row r="5" spans="1:12" hidden="1" x14ac:dyDescent="0.2">
      <c r="A5" s="30">
        <v>44331</v>
      </c>
      <c r="B5" s="31" t="s">
        <v>1534</v>
      </c>
      <c r="C5" s="32" t="s">
        <v>1535</v>
      </c>
      <c r="D5" s="32" t="s">
        <v>1531</v>
      </c>
      <c r="E5" s="32" t="s">
        <v>85</v>
      </c>
      <c r="F5" s="31">
        <v>44343</v>
      </c>
      <c r="G5" s="32">
        <v>30</v>
      </c>
      <c r="H5" s="32">
        <v>27</v>
      </c>
      <c r="I5" s="33">
        <v>300</v>
      </c>
      <c r="J5" s="32" t="str">
        <f ca="1">IF(Tabela9[[#This Row],[STATUS]]="VENCIDO", TODAY()-Tabela9[[#This Row],[DATA VENCIMENTO]], "")</f>
        <v/>
      </c>
      <c r="K5" s="31">
        <v>44343</v>
      </c>
      <c r="L5" s="53" t="str">
        <f ca="1">IF(Tabela9[[#This Row],[DATA VENCIMENTO]]&gt;TODAY(), "A VENCER",IF(Tabela9[[#This Row],[PAGO DIA]]&lt;&gt;"","PAGO", "VENCIDO"))</f>
        <v>PAGO</v>
      </c>
    </row>
    <row r="6" spans="1:12" hidden="1" x14ac:dyDescent="0.2">
      <c r="A6" s="30">
        <v>44335</v>
      </c>
      <c r="B6" s="31" t="s">
        <v>1534</v>
      </c>
      <c r="C6" s="32" t="s">
        <v>1536</v>
      </c>
      <c r="D6" s="32" t="s">
        <v>1531</v>
      </c>
      <c r="E6" s="32" t="s">
        <v>1537</v>
      </c>
      <c r="F6" s="31">
        <v>44342</v>
      </c>
      <c r="G6" s="32">
        <v>31</v>
      </c>
      <c r="H6" s="32">
        <v>28</v>
      </c>
      <c r="I6" s="33">
        <v>250</v>
      </c>
      <c r="J6" s="32" t="str">
        <f ca="1">IF(Tabela9[[#This Row],[STATUS]]="VENCIDO", TODAY()-Tabela9[[#This Row],[DATA VENCIMENTO]], "")</f>
        <v/>
      </c>
      <c r="K6" s="31">
        <v>44342</v>
      </c>
      <c r="L6" s="53" t="str">
        <f ca="1">IF(Tabela9[[#This Row],[DATA VENCIMENTO]]&gt;TODAY(), "A VENCER",IF(Tabela9[[#This Row],[PAGO DIA]]&lt;&gt;"","PAGO", "VENCIDO"))</f>
        <v>PAGO</v>
      </c>
    </row>
    <row r="7" spans="1:12" hidden="1" x14ac:dyDescent="0.2">
      <c r="A7" s="30">
        <v>44335</v>
      </c>
      <c r="B7" s="31" t="s">
        <v>1534</v>
      </c>
      <c r="C7" s="32" t="s">
        <v>1538</v>
      </c>
      <c r="D7" s="32" t="s">
        <v>1531</v>
      </c>
      <c r="E7" s="32" t="s">
        <v>1539</v>
      </c>
      <c r="F7" s="31">
        <v>44342</v>
      </c>
      <c r="G7" s="32">
        <v>32</v>
      </c>
      <c r="H7" s="32">
        <v>29</v>
      </c>
      <c r="I7" s="33">
        <v>250</v>
      </c>
      <c r="J7" s="32" t="str">
        <f ca="1">IF(Tabela9[[#This Row],[STATUS]]="VENCIDO", TODAY()-Tabela9[[#This Row],[DATA VENCIMENTO]], "")</f>
        <v/>
      </c>
      <c r="K7" s="31">
        <v>44342</v>
      </c>
      <c r="L7" s="53" t="str">
        <f ca="1">IF(Tabela9[[#This Row],[DATA VENCIMENTO]]&gt;TODAY(), "A VENCER",IF(Tabela9[[#This Row],[PAGO DIA]]&lt;&gt;"","PAGO", "VENCIDO"))</f>
        <v>PAGO</v>
      </c>
    </row>
    <row r="8" spans="1:12" hidden="1" x14ac:dyDescent="0.2">
      <c r="A8" s="30">
        <v>44335</v>
      </c>
      <c r="B8" s="31" t="s">
        <v>1534</v>
      </c>
      <c r="C8" s="34" t="s">
        <v>224</v>
      </c>
      <c r="D8" s="32" t="s">
        <v>1540</v>
      </c>
      <c r="E8" s="32" t="s">
        <v>1541</v>
      </c>
      <c r="F8" s="31">
        <v>44342</v>
      </c>
      <c r="G8" s="32">
        <v>33</v>
      </c>
      <c r="H8" s="32">
        <v>30</v>
      </c>
      <c r="I8" s="33">
        <v>250</v>
      </c>
      <c r="J8" s="32" t="str">
        <f ca="1">IF(Tabela9[[#This Row],[STATUS]]="VENCIDO", TODAY()-Tabela9[[#This Row],[DATA VENCIMENTO]], "")</f>
        <v/>
      </c>
      <c r="K8" s="31">
        <v>44342</v>
      </c>
      <c r="L8" s="53" t="str">
        <f ca="1">IF(Tabela9[[#This Row],[DATA VENCIMENTO]]&gt;TODAY(), "A VENCER",IF(Tabela9[[#This Row],[PAGO DIA]]&lt;&gt;"","PAGO", "VENCIDO"))</f>
        <v>PAGO</v>
      </c>
    </row>
    <row r="9" spans="1:12" hidden="1" x14ac:dyDescent="0.2">
      <c r="A9" s="30">
        <v>44337</v>
      </c>
      <c r="B9" s="31" t="s">
        <v>1529</v>
      </c>
      <c r="C9" s="32" t="s">
        <v>1530</v>
      </c>
      <c r="D9" s="32" t="s">
        <v>1531</v>
      </c>
      <c r="E9" s="32" t="s">
        <v>1532</v>
      </c>
      <c r="F9" s="31">
        <v>44347</v>
      </c>
      <c r="G9" s="32">
        <v>34</v>
      </c>
      <c r="H9" s="32">
        <v>31</v>
      </c>
      <c r="I9" s="33">
        <v>4400</v>
      </c>
      <c r="J9" s="32" t="str">
        <f ca="1">IF(Tabela9[[#This Row],[STATUS]]="VENCIDO", TODAY()-Tabela9[[#This Row],[DATA VENCIMENTO]], "")</f>
        <v/>
      </c>
      <c r="K9" s="31">
        <v>44364</v>
      </c>
      <c r="L9" s="53" t="str">
        <f ca="1">IF(Tabela9[[#This Row],[DATA VENCIMENTO]]&gt;TODAY(), "A VENCER",IF(Tabela9[[#This Row],[PAGO DIA]]&lt;&gt;"","PAGO", "VENCIDO"))</f>
        <v>PAGO</v>
      </c>
    </row>
    <row r="10" spans="1:12" hidden="1" x14ac:dyDescent="0.2">
      <c r="A10" s="30">
        <v>44342</v>
      </c>
      <c r="B10" s="31" t="s">
        <v>1534</v>
      </c>
      <c r="C10" s="32" t="s">
        <v>1542</v>
      </c>
      <c r="D10" s="32" t="s">
        <v>1531</v>
      </c>
      <c r="E10" s="32" t="s">
        <v>1543</v>
      </c>
      <c r="F10" s="31">
        <v>44352</v>
      </c>
      <c r="G10" s="32">
        <v>36</v>
      </c>
      <c r="H10" s="32">
        <v>33</v>
      </c>
      <c r="I10" s="33">
        <v>200</v>
      </c>
      <c r="J10" s="32" t="str">
        <f ca="1">IF(Tabela9[[#This Row],[STATUS]]="VENCIDO", TODAY()-Tabela9[[#This Row],[DATA VENCIMENTO]], "")</f>
        <v/>
      </c>
      <c r="K10" s="31">
        <v>44354</v>
      </c>
      <c r="L10" s="53" t="str">
        <f ca="1">IF(Tabela9[[#This Row],[DATA VENCIMENTO]]&gt;TODAY(), "A VENCER",IF(Tabela9[[#This Row],[PAGO DIA]]&lt;&gt;"","PAGO", "VENCIDO"))</f>
        <v>PAGO</v>
      </c>
    </row>
    <row r="11" spans="1:12" hidden="1" x14ac:dyDescent="0.2">
      <c r="A11" s="30">
        <v>44342</v>
      </c>
      <c r="B11" s="31" t="s">
        <v>1534</v>
      </c>
      <c r="C11" s="32" t="s">
        <v>1544</v>
      </c>
      <c r="D11" s="32" t="s">
        <v>1531</v>
      </c>
      <c r="E11" s="32" t="s">
        <v>1545</v>
      </c>
      <c r="F11" s="31">
        <v>44352</v>
      </c>
      <c r="G11" s="32">
        <v>37</v>
      </c>
      <c r="H11" s="32">
        <v>34</v>
      </c>
      <c r="I11" s="33">
        <v>200</v>
      </c>
      <c r="J11" s="32" t="str">
        <f ca="1">IF(Tabela9[[#This Row],[STATUS]]="VENCIDO", TODAY()-Tabela9[[#This Row],[DATA VENCIMENTO]], "")</f>
        <v/>
      </c>
      <c r="K11" s="31">
        <v>44354</v>
      </c>
      <c r="L11" s="53" t="str">
        <f ca="1">IF(Tabela9[[#This Row],[DATA VENCIMENTO]]&gt;TODAY(), "A VENCER",IF(Tabela9[[#This Row],[PAGO DIA]]&lt;&gt;"","PAGO", "VENCIDO"))</f>
        <v>PAGO</v>
      </c>
    </row>
    <row r="12" spans="1:12" hidden="1" x14ac:dyDescent="0.2">
      <c r="A12" s="30">
        <v>44342</v>
      </c>
      <c r="B12" s="31" t="s">
        <v>1529</v>
      </c>
      <c r="C12" s="32" t="s">
        <v>1546</v>
      </c>
      <c r="D12" s="32" t="s">
        <v>1531</v>
      </c>
      <c r="E12" s="32" t="s">
        <v>85</v>
      </c>
      <c r="F12" s="31">
        <v>44354</v>
      </c>
      <c r="G12" s="32">
        <v>38</v>
      </c>
      <c r="H12" s="32">
        <v>35</v>
      </c>
      <c r="I12" s="33">
        <v>3000</v>
      </c>
      <c r="J12" s="32" t="str">
        <f ca="1">IF(Tabela9[[#This Row],[STATUS]]="VENCIDO", TODAY()-Tabela9[[#This Row],[DATA VENCIMENTO]], "")</f>
        <v/>
      </c>
      <c r="K12" s="31">
        <v>44351</v>
      </c>
      <c r="L12" s="53" t="str">
        <f ca="1">IF(Tabela9[[#This Row],[DATA VENCIMENTO]]&gt;TODAY(), "A VENCER",IF(Tabela9[[#This Row],[PAGO DIA]]&lt;&gt;"","PAGO", "VENCIDO"))</f>
        <v>PAGO</v>
      </c>
    </row>
    <row r="13" spans="1:12" hidden="1" x14ac:dyDescent="0.2">
      <c r="A13" s="30">
        <v>44342</v>
      </c>
      <c r="B13" s="31" t="s">
        <v>1529</v>
      </c>
      <c r="C13" s="32" t="s">
        <v>97</v>
      </c>
      <c r="D13" s="32" t="s">
        <v>1531</v>
      </c>
      <c r="E13" s="32" t="s">
        <v>94</v>
      </c>
      <c r="F13" s="31">
        <v>44370</v>
      </c>
      <c r="G13" s="32">
        <v>39</v>
      </c>
      <c r="H13" s="32">
        <v>36</v>
      </c>
      <c r="I13" s="33">
        <v>3000</v>
      </c>
      <c r="J13" s="32" t="str">
        <f ca="1">IF(Tabela9[[#This Row],[STATUS]]="VENCIDO", TODAY()-Tabela9[[#This Row],[DATA VENCIMENTO]], "")</f>
        <v/>
      </c>
      <c r="K13" s="31">
        <v>44370</v>
      </c>
      <c r="L13" s="53" t="str">
        <f ca="1">IF(Tabela9[[#This Row],[DATA VENCIMENTO]]&gt;TODAY(), "A VENCER",IF(Tabela9[[#This Row],[PAGO DIA]]&lt;&gt;"","PAGO", "VENCIDO"))</f>
        <v>PAGO</v>
      </c>
    </row>
    <row r="14" spans="1:12" hidden="1" x14ac:dyDescent="0.2">
      <c r="A14" s="30">
        <v>44343</v>
      </c>
      <c r="B14" s="31" t="s">
        <v>1534</v>
      </c>
      <c r="C14" s="32" t="s">
        <v>1535</v>
      </c>
      <c r="D14" s="32" t="s">
        <v>1531</v>
      </c>
      <c r="E14" s="32" t="s">
        <v>85</v>
      </c>
      <c r="F14" s="31">
        <v>44354</v>
      </c>
      <c r="G14" s="32">
        <v>40</v>
      </c>
      <c r="H14" s="32">
        <v>37</v>
      </c>
      <c r="I14" s="33">
        <v>800</v>
      </c>
      <c r="J14" s="32" t="str">
        <f ca="1">IF(Tabela9[[#This Row],[STATUS]]="VENCIDO", TODAY()-Tabela9[[#This Row],[DATA VENCIMENTO]], "")</f>
        <v/>
      </c>
      <c r="K14" s="31">
        <v>44361</v>
      </c>
      <c r="L14" s="53" t="str">
        <f ca="1">IF(Tabela9[[#This Row],[DATA VENCIMENTO]]&gt;TODAY(), "A VENCER",IF(Tabela9[[#This Row],[PAGO DIA]]&lt;&gt;"","PAGO", "VENCIDO"))</f>
        <v>PAGO</v>
      </c>
    </row>
    <row r="15" spans="1:12" hidden="1" x14ac:dyDescent="0.2">
      <c r="A15" s="30">
        <v>44348</v>
      </c>
      <c r="B15" s="31" t="s">
        <v>1529</v>
      </c>
      <c r="C15" s="32" t="s">
        <v>97</v>
      </c>
      <c r="D15" s="32" t="s">
        <v>1531</v>
      </c>
      <c r="E15" s="32" t="s">
        <v>94</v>
      </c>
      <c r="F15" s="31">
        <v>44370</v>
      </c>
      <c r="G15" s="32">
        <v>62</v>
      </c>
      <c r="H15" s="32">
        <v>57</v>
      </c>
      <c r="I15" s="33">
        <v>3000</v>
      </c>
      <c r="J15" s="32" t="str">
        <f ca="1">IF(Tabela9[[#This Row],[STATUS]]="VENCIDO", TODAY()-Tabela9[[#This Row],[DATA VENCIMENTO]], "")</f>
        <v/>
      </c>
      <c r="K15" s="31">
        <v>44370</v>
      </c>
      <c r="L15" s="53" t="str">
        <f ca="1">IF(Tabela9[[#This Row],[DATA VENCIMENTO]]&gt;TODAY(), "A VENCER",IF(Tabela9[[#This Row],[PAGO DIA]]&lt;&gt;"","PAGO", "VENCIDO"))</f>
        <v>PAGO</v>
      </c>
    </row>
    <row r="16" spans="1:12" hidden="1" x14ac:dyDescent="0.2">
      <c r="A16" s="30">
        <v>44349</v>
      </c>
      <c r="B16" s="31" t="s">
        <v>1529</v>
      </c>
      <c r="C16" s="32" t="s">
        <v>1546</v>
      </c>
      <c r="D16" s="32" t="s">
        <v>1531</v>
      </c>
      <c r="E16" s="32" t="s">
        <v>85</v>
      </c>
      <c r="F16" s="31">
        <v>44361</v>
      </c>
      <c r="G16" s="32">
        <v>63</v>
      </c>
      <c r="H16" s="32">
        <v>58</v>
      </c>
      <c r="I16" s="33">
        <v>3000</v>
      </c>
      <c r="J16" s="32" t="str">
        <f ca="1">IF(Tabela9[[#This Row],[STATUS]]="VENCIDO", TODAY()-Tabela9[[#This Row],[DATA VENCIMENTO]], "")</f>
        <v/>
      </c>
      <c r="K16" s="31">
        <v>44361</v>
      </c>
      <c r="L16" s="53" t="str">
        <f ca="1">IF(Tabela9[[#This Row],[DATA VENCIMENTO]]&gt;TODAY(), "A VENCER",IF(Tabela9[[#This Row],[PAGO DIA]]&lt;&gt;"","PAGO", "VENCIDO"))</f>
        <v>PAGO</v>
      </c>
    </row>
    <row r="17" spans="1:12" hidden="1" x14ac:dyDescent="0.2">
      <c r="A17" s="30">
        <v>44349</v>
      </c>
      <c r="B17" s="31" t="s">
        <v>1529</v>
      </c>
      <c r="C17" s="32" t="s">
        <v>97</v>
      </c>
      <c r="D17" s="32" t="s">
        <v>1531</v>
      </c>
      <c r="E17" s="32" t="s">
        <v>94</v>
      </c>
      <c r="F17" s="31">
        <v>44370</v>
      </c>
      <c r="G17" s="32">
        <v>65</v>
      </c>
      <c r="H17" s="32">
        <v>60</v>
      </c>
      <c r="I17" s="33">
        <v>3500</v>
      </c>
      <c r="J17" s="32" t="str">
        <f ca="1">IF(Tabela9[[#This Row],[STATUS]]="VENCIDO", TODAY()-Tabela9[[#This Row],[DATA VENCIMENTO]], "")</f>
        <v/>
      </c>
      <c r="K17" s="31">
        <v>44370</v>
      </c>
      <c r="L17" s="53" t="str">
        <f ca="1">IF(Tabela9[[#This Row],[DATA VENCIMENTO]]&gt;TODAY(), "A VENCER",IF(Tabela9[[#This Row],[PAGO DIA]]&lt;&gt;"","PAGO", "VENCIDO"))</f>
        <v>PAGO</v>
      </c>
    </row>
    <row r="18" spans="1:12" hidden="1" x14ac:dyDescent="0.2">
      <c r="A18" s="30">
        <v>44349</v>
      </c>
      <c r="B18" s="31" t="s">
        <v>1529</v>
      </c>
      <c r="C18" s="32" t="s">
        <v>1546</v>
      </c>
      <c r="D18" s="32" t="s">
        <v>1531</v>
      </c>
      <c r="E18" s="32" t="s">
        <v>85</v>
      </c>
      <c r="F18" s="31">
        <v>44361</v>
      </c>
      <c r="G18" s="32">
        <v>66</v>
      </c>
      <c r="H18" s="32">
        <v>61</v>
      </c>
      <c r="I18" s="33">
        <v>3500</v>
      </c>
      <c r="J18" s="32" t="str">
        <f ca="1">IF(Tabela9[[#This Row],[STATUS]]="VENCIDO", TODAY()-Tabela9[[#This Row],[DATA VENCIMENTO]], "")</f>
        <v/>
      </c>
      <c r="K18" s="31">
        <v>44361</v>
      </c>
      <c r="L18" s="53" t="str">
        <f ca="1">IF(Tabela9[[#This Row],[DATA VENCIMENTO]]&gt;TODAY(), "A VENCER",IF(Tabela9[[#This Row],[PAGO DIA]]&lt;&gt;"","PAGO", "VENCIDO"))</f>
        <v>PAGO</v>
      </c>
    </row>
    <row r="19" spans="1:12" hidden="1" x14ac:dyDescent="0.2">
      <c r="A19" s="30">
        <v>44351</v>
      </c>
      <c r="B19" s="31" t="s">
        <v>1547</v>
      </c>
      <c r="C19" s="32" t="s">
        <v>1548</v>
      </c>
      <c r="D19" s="32" t="s">
        <v>1531</v>
      </c>
      <c r="E19" s="32" t="s">
        <v>1543</v>
      </c>
      <c r="F19" s="31">
        <v>44357</v>
      </c>
      <c r="G19" s="32">
        <v>67</v>
      </c>
      <c r="H19" s="32">
        <v>62</v>
      </c>
      <c r="I19" s="33">
        <v>1000</v>
      </c>
      <c r="J19" s="32" t="str">
        <f ca="1">IF(Tabela9[[#This Row],[STATUS]]="VENCIDO", TODAY()-Tabela9[[#This Row],[DATA VENCIMENTO]], "")</f>
        <v/>
      </c>
      <c r="K19" s="31">
        <v>44357</v>
      </c>
      <c r="L19" s="53" t="str">
        <f ca="1">IF(Tabela9[[#This Row],[DATA VENCIMENTO]]&gt;TODAY(), "A VENCER",IF(Tabela9[[#This Row],[PAGO DIA]]&lt;&gt;"","PAGO", "VENCIDO"))</f>
        <v>PAGO</v>
      </c>
    </row>
    <row r="20" spans="1:12" hidden="1" x14ac:dyDescent="0.2">
      <c r="A20" s="30">
        <v>44351</v>
      </c>
      <c r="B20" s="31" t="s">
        <v>1547</v>
      </c>
      <c r="C20" s="32" t="s">
        <v>1549</v>
      </c>
      <c r="D20" s="32" t="s">
        <v>1531</v>
      </c>
      <c r="E20" s="32" t="s">
        <v>1550</v>
      </c>
      <c r="F20" s="31">
        <v>44357</v>
      </c>
      <c r="G20" s="32">
        <v>68</v>
      </c>
      <c r="H20" s="32">
        <v>63</v>
      </c>
      <c r="I20" s="33">
        <v>5330</v>
      </c>
      <c r="J20" s="32" t="str">
        <f ca="1">IF(Tabela9[[#This Row],[STATUS]]="VENCIDO", TODAY()-Tabela9[[#This Row],[DATA VENCIMENTO]], "")</f>
        <v/>
      </c>
      <c r="K20" s="31">
        <v>44357</v>
      </c>
      <c r="L20" s="53" t="str">
        <f ca="1">IF(Tabela9[[#This Row],[DATA VENCIMENTO]]&gt;TODAY(), "A VENCER",IF(Tabela9[[#This Row],[PAGO DIA]]&lt;&gt;"","PAGO", "VENCIDO"))</f>
        <v>PAGO</v>
      </c>
    </row>
    <row r="21" spans="1:12" hidden="1" x14ac:dyDescent="0.2">
      <c r="A21" s="30">
        <v>44351</v>
      </c>
      <c r="B21" s="31" t="s">
        <v>1547</v>
      </c>
      <c r="C21" s="32" t="s">
        <v>1551</v>
      </c>
      <c r="D21" s="32" t="s">
        <v>1531</v>
      </c>
      <c r="E21" s="32" t="s">
        <v>1552</v>
      </c>
      <c r="F21" s="31">
        <v>44357</v>
      </c>
      <c r="G21" s="32">
        <v>69</v>
      </c>
      <c r="H21" s="32">
        <v>64</v>
      </c>
      <c r="I21" s="33">
        <v>2774</v>
      </c>
      <c r="J21" s="32" t="str">
        <f ca="1">IF(Tabela9[[#This Row],[STATUS]]="VENCIDO", TODAY()-Tabela9[[#This Row],[DATA VENCIMENTO]], "")</f>
        <v/>
      </c>
      <c r="K21" s="31">
        <v>44357</v>
      </c>
      <c r="L21" s="53" t="str">
        <f ca="1">IF(Tabela9[[#This Row],[DATA VENCIMENTO]]&gt;TODAY(), "A VENCER",IF(Tabela9[[#This Row],[PAGO DIA]]&lt;&gt;"","PAGO", "VENCIDO"))</f>
        <v>PAGO</v>
      </c>
    </row>
    <row r="22" spans="1:12" hidden="1" x14ac:dyDescent="0.2">
      <c r="A22" s="30">
        <v>44351</v>
      </c>
      <c r="B22" s="31" t="s">
        <v>1547</v>
      </c>
      <c r="C22" s="32" t="s">
        <v>1553</v>
      </c>
      <c r="D22" s="32" t="s">
        <v>1531</v>
      </c>
      <c r="E22" s="32" t="s">
        <v>1554</v>
      </c>
      <c r="F22" s="31">
        <v>44357</v>
      </c>
      <c r="G22" s="32">
        <v>70</v>
      </c>
      <c r="H22" s="32">
        <v>65</v>
      </c>
      <c r="I22" s="33">
        <v>1890</v>
      </c>
      <c r="J22" s="32" t="str">
        <f ca="1">IF(Tabela9[[#This Row],[STATUS]]="VENCIDO", TODAY()-Tabela9[[#This Row],[DATA VENCIMENTO]], "")</f>
        <v/>
      </c>
      <c r="K22" s="31">
        <v>44357</v>
      </c>
      <c r="L22" s="53" t="str">
        <f ca="1">IF(Tabela9[[#This Row],[DATA VENCIMENTO]]&gt;TODAY(), "A VENCER",IF(Tabela9[[#This Row],[PAGO DIA]]&lt;&gt;"","PAGO", "VENCIDO"))</f>
        <v>PAGO</v>
      </c>
    </row>
    <row r="23" spans="1:12" hidden="1" x14ac:dyDescent="0.2">
      <c r="A23" s="30">
        <v>44351</v>
      </c>
      <c r="B23" s="31" t="s">
        <v>1547</v>
      </c>
      <c r="C23" s="32" t="s">
        <v>1555</v>
      </c>
      <c r="D23" s="32" t="s">
        <v>1556</v>
      </c>
      <c r="E23" s="32" t="s">
        <v>1557</v>
      </c>
      <c r="F23" s="31">
        <v>44357</v>
      </c>
      <c r="G23" s="32">
        <v>71</v>
      </c>
      <c r="H23" s="32">
        <v>66</v>
      </c>
      <c r="I23" s="33">
        <v>2135</v>
      </c>
      <c r="J23" s="32" t="str">
        <f ca="1">IF(Tabela9[[#This Row],[STATUS]]="VENCIDO", TODAY()-Tabela9[[#This Row],[DATA VENCIMENTO]], "")</f>
        <v/>
      </c>
      <c r="K23" s="31">
        <v>44355</v>
      </c>
      <c r="L23" s="53" t="str">
        <f ca="1">IF(Tabela9[[#This Row],[DATA VENCIMENTO]]&gt;TODAY(), "A VENCER",IF(Tabela9[[#This Row],[PAGO DIA]]&lt;&gt;"","PAGO", "VENCIDO"))</f>
        <v>PAGO</v>
      </c>
    </row>
    <row r="24" spans="1:12" hidden="1" x14ac:dyDescent="0.2">
      <c r="A24" s="30">
        <v>44351</v>
      </c>
      <c r="B24" s="31" t="s">
        <v>1547</v>
      </c>
      <c r="C24" s="32" t="s">
        <v>1558</v>
      </c>
      <c r="D24" s="32" t="s">
        <v>1531</v>
      </c>
      <c r="E24" s="32" t="s">
        <v>1559</v>
      </c>
      <c r="F24" s="31">
        <v>44357</v>
      </c>
      <c r="G24" s="32">
        <v>74</v>
      </c>
      <c r="H24" s="32">
        <v>67</v>
      </c>
      <c r="I24" s="33">
        <v>1314</v>
      </c>
      <c r="J24" s="32" t="str">
        <f ca="1">IF(Tabela9[[#This Row],[STATUS]]="VENCIDO", TODAY()-Tabela9[[#This Row],[DATA VENCIMENTO]], "")</f>
        <v/>
      </c>
      <c r="K24" s="31">
        <v>44357</v>
      </c>
      <c r="L24" s="53" t="str">
        <f ca="1">IF(Tabela9[[#This Row],[DATA VENCIMENTO]]&gt;TODAY(), "A VENCER",IF(Tabela9[[#This Row],[PAGO DIA]]&lt;&gt;"","PAGO", "VENCIDO"))</f>
        <v>PAGO</v>
      </c>
    </row>
    <row r="25" spans="1:12" hidden="1" x14ac:dyDescent="0.2">
      <c r="A25" s="30">
        <v>44351</v>
      </c>
      <c r="B25" s="31" t="s">
        <v>1547</v>
      </c>
      <c r="C25" s="32" t="s">
        <v>1560</v>
      </c>
      <c r="D25" s="32" t="s">
        <v>1531</v>
      </c>
      <c r="E25" s="32" t="s">
        <v>1561</v>
      </c>
      <c r="F25" s="31">
        <v>44357</v>
      </c>
      <c r="G25" s="32">
        <v>73</v>
      </c>
      <c r="H25" s="32">
        <v>68</v>
      </c>
      <c r="I25" s="33">
        <v>975</v>
      </c>
      <c r="J25" s="32" t="str">
        <f ca="1">IF(Tabela9[[#This Row],[STATUS]]="VENCIDO", TODAY()-Tabela9[[#This Row],[DATA VENCIMENTO]], "")</f>
        <v/>
      </c>
      <c r="K25" s="31">
        <v>44357</v>
      </c>
      <c r="L25" s="53" t="str">
        <f ca="1">IF(Tabela9[[#This Row],[DATA VENCIMENTO]]&gt;TODAY(), "A VENCER",IF(Tabela9[[#This Row],[PAGO DIA]]&lt;&gt;"","PAGO", "VENCIDO"))</f>
        <v>PAGO</v>
      </c>
    </row>
    <row r="26" spans="1:12" hidden="1" x14ac:dyDescent="0.2">
      <c r="A26" s="30">
        <v>44351</v>
      </c>
      <c r="B26" s="31" t="s">
        <v>1547</v>
      </c>
      <c r="C26" s="32" t="s">
        <v>1562</v>
      </c>
      <c r="D26" s="32" t="s">
        <v>1531</v>
      </c>
      <c r="E26" s="32" t="s">
        <v>1537</v>
      </c>
      <c r="F26" s="31">
        <v>44357</v>
      </c>
      <c r="G26" s="32">
        <v>75</v>
      </c>
      <c r="H26" s="32">
        <v>69</v>
      </c>
      <c r="I26" s="33">
        <v>356</v>
      </c>
      <c r="J26" s="32" t="str">
        <f ca="1">IF(Tabela9[[#This Row],[STATUS]]="VENCIDO", TODAY()-Tabela9[[#This Row],[DATA VENCIMENTO]], "")</f>
        <v/>
      </c>
      <c r="K26" s="31">
        <v>44357</v>
      </c>
      <c r="L26" s="53" t="str">
        <f ca="1">IF(Tabela9[[#This Row],[DATA VENCIMENTO]]&gt;TODAY(), "A VENCER",IF(Tabela9[[#This Row],[PAGO DIA]]&lt;&gt;"","PAGO", "VENCIDO"))</f>
        <v>PAGO</v>
      </c>
    </row>
    <row r="27" spans="1:12" hidden="1" x14ac:dyDescent="0.2">
      <c r="A27" s="30">
        <v>44351</v>
      </c>
      <c r="B27" s="31" t="s">
        <v>1547</v>
      </c>
      <c r="C27" s="32" t="s">
        <v>1563</v>
      </c>
      <c r="D27" s="32" t="s">
        <v>1531</v>
      </c>
      <c r="E27" s="32" t="s">
        <v>1564</v>
      </c>
      <c r="F27" s="31">
        <v>44357</v>
      </c>
      <c r="G27" s="32">
        <v>76</v>
      </c>
      <c r="H27" s="32">
        <v>70</v>
      </c>
      <c r="I27" s="33">
        <v>5470</v>
      </c>
      <c r="J27" s="32" t="str">
        <f ca="1">IF(Tabela9[[#This Row],[STATUS]]="VENCIDO", TODAY()-Tabela9[[#This Row],[DATA VENCIMENTO]], "")</f>
        <v/>
      </c>
      <c r="K27" s="31">
        <v>44357</v>
      </c>
      <c r="L27" s="53" t="str">
        <f ca="1">IF(Tabela9[[#This Row],[DATA VENCIMENTO]]&gt;TODAY(), "A VENCER",IF(Tabela9[[#This Row],[PAGO DIA]]&lt;&gt;"","PAGO", "VENCIDO"))</f>
        <v>PAGO</v>
      </c>
    </row>
    <row r="28" spans="1:12" hidden="1" x14ac:dyDescent="0.2">
      <c r="A28" s="30">
        <v>44351</v>
      </c>
      <c r="B28" s="31" t="s">
        <v>1547</v>
      </c>
      <c r="C28" s="32" t="s">
        <v>1565</v>
      </c>
      <c r="D28" s="32" t="s">
        <v>1531</v>
      </c>
      <c r="E28" s="32" t="s">
        <v>1566</v>
      </c>
      <c r="F28" s="31">
        <v>44357</v>
      </c>
      <c r="G28" s="32">
        <v>77</v>
      </c>
      <c r="H28" s="32">
        <v>71</v>
      </c>
      <c r="I28" s="33">
        <v>2751</v>
      </c>
      <c r="J28" s="32" t="str">
        <f ca="1">IF(Tabela9[[#This Row],[STATUS]]="VENCIDO", TODAY()-Tabela9[[#This Row],[DATA VENCIMENTO]], "")</f>
        <v/>
      </c>
      <c r="K28" s="31">
        <v>44357</v>
      </c>
      <c r="L28" s="53" t="str">
        <f ca="1">IF(Tabela9[[#This Row],[DATA VENCIMENTO]]&gt;TODAY(), "A VENCER",IF(Tabela9[[#This Row],[PAGO DIA]]&lt;&gt;"","PAGO", "VENCIDO"))</f>
        <v>PAGO</v>
      </c>
    </row>
    <row r="29" spans="1:12" hidden="1" x14ac:dyDescent="0.2">
      <c r="A29" s="30">
        <v>44351</v>
      </c>
      <c r="B29" s="31" t="s">
        <v>1547</v>
      </c>
      <c r="C29" s="32" t="s">
        <v>1567</v>
      </c>
      <c r="D29" s="32" t="s">
        <v>1531</v>
      </c>
      <c r="E29" s="32" t="s">
        <v>1568</v>
      </c>
      <c r="F29" s="31">
        <v>44357</v>
      </c>
      <c r="G29" s="32">
        <v>79</v>
      </c>
      <c r="H29" s="32">
        <v>72</v>
      </c>
      <c r="I29" s="33">
        <v>2517</v>
      </c>
      <c r="J29" s="32" t="str">
        <f ca="1">IF(Tabela9[[#This Row],[STATUS]]="VENCIDO", TODAY()-Tabela9[[#This Row],[DATA VENCIMENTO]], "")</f>
        <v/>
      </c>
      <c r="K29" s="31">
        <v>44357</v>
      </c>
      <c r="L29" s="53" t="str">
        <f ca="1">IF(Tabela9[[#This Row],[DATA VENCIMENTO]]&gt;TODAY(), "A VENCER",IF(Tabela9[[#This Row],[PAGO DIA]]&lt;&gt;"","PAGO", "VENCIDO"))</f>
        <v>PAGO</v>
      </c>
    </row>
    <row r="30" spans="1:12" hidden="1" x14ac:dyDescent="0.2">
      <c r="A30" s="30">
        <v>44351</v>
      </c>
      <c r="B30" s="31" t="s">
        <v>1547</v>
      </c>
      <c r="C30" s="32" t="s">
        <v>1569</v>
      </c>
      <c r="D30" s="32" t="s">
        <v>1531</v>
      </c>
      <c r="E30" s="32" t="s">
        <v>1570</v>
      </c>
      <c r="F30" s="31">
        <v>44357</v>
      </c>
      <c r="G30" s="32">
        <v>80</v>
      </c>
      <c r="H30" s="32">
        <v>73</v>
      </c>
      <c r="I30" s="33">
        <v>940</v>
      </c>
      <c r="J30" s="32" t="str">
        <f ca="1">IF(Tabela9[[#This Row],[STATUS]]="VENCIDO", TODAY()-Tabela9[[#This Row],[DATA VENCIMENTO]], "")</f>
        <v/>
      </c>
      <c r="K30" s="31">
        <v>44357</v>
      </c>
      <c r="L30" s="53" t="str">
        <f ca="1">IF(Tabela9[[#This Row],[DATA VENCIMENTO]]&gt;TODAY(), "A VENCER",IF(Tabela9[[#This Row],[PAGO DIA]]&lt;&gt;"","PAGO", "VENCIDO"))</f>
        <v>PAGO</v>
      </c>
    </row>
    <row r="31" spans="1:12" hidden="1" x14ac:dyDescent="0.2">
      <c r="A31" s="30">
        <v>44351</v>
      </c>
      <c r="B31" s="31" t="s">
        <v>1547</v>
      </c>
      <c r="C31" s="32" t="s">
        <v>1571</v>
      </c>
      <c r="D31" s="32" t="s">
        <v>1531</v>
      </c>
      <c r="E31" s="32" t="s">
        <v>1572</v>
      </c>
      <c r="F31" s="31">
        <v>44357</v>
      </c>
      <c r="G31" s="32">
        <v>81</v>
      </c>
      <c r="H31" s="32">
        <v>74</v>
      </c>
      <c r="I31" s="33">
        <v>1230</v>
      </c>
      <c r="J31" s="32" t="str">
        <f ca="1">IF(Tabela9[[#This Row],[STATUS]]="VENCIDO", TODAY()-Tabela9[[#This Row],[DATA VENCIMENTO]], "")</f>
        <v/>
      </c>
      <c r="K31" s="31">
        <v>44357</v>
      </c>
      <c r="L31" s="53" t="str">
        <f ca="1">IF(Tabela9[[#This Row],[DATA VENCIMENTO]]&gt;TODAY(), "A VENCER",IF(Tabela9[[#This Row],[PAGO DIA]]&lt;&gt;"","PAGO", "VENCIDO"))</f>
        <v>PAGO</v>
      </c>
    </row>
    <row r="32" spans="1:12" hidden="1" x14ac:dyDescent="0.2">
      <c r="A32" s="30">
        <v>44351</v>
      </c>
      <c r="B32" s="31" t="s">
        <v>1547</v>
      </c>
      <c r="C32" s="32" t="s">
        <v>1573</v>
      </c>
      <c r="D32" s="32" t="s">
        <v>1531</v>
      </c>
      <c r="E32" s="32" t="s">
        <v>1574</v>
      </c>
      <c r="F32" s="31">
        <v>44357</v>
      </c>
      <c r="G32" s="32">
        <v>82</v>
      </c>
      <c r="H32" s="32">
        <v>75</v>
      </c>
      <c r="I32" s="33">
        <v>760</v>
      </c>
      <c r="J32" s="32" t="str">
        <f ca="1">IF(Tabela9[[#This Row],[STATUS]]="VENCIDO", TODAY()-Tabela9[[#This Row],[DATA VENCIMENTO]], "")</f>
        <v/>
      </c>
      <c r="K32" s="31">
        <v>44357</v>
      </c>
      <c r="L32" s="53" t="str">
        <f ca="1">IF(Tabela9[[#This Row],[DATA VENCIMENTO]]&gt;TODAY(), "A VENCER",IF(Tabela9[[#This Row],[PAGO DIA]]&lt;&gt;"","PAGO", "VENCIDO"))</f>
        <v>PAGO</v>
      </c>
    </row>
    <row r="33" spans="1:12" hidden="1" x14ac:dyDescent="0.2">
      <c r="A33" s="30">
        <v>44351</v>
      </c>
      <c r="B33" s="31" t="s">
        <v>1547</v>
      </c>
      <c r="C33" s="32" t="s">
        <v>1575</v>
      </c>
      <c r="D33" s="32" t="s">
        <v>1531</v>
      </c>
      <c r="E33" s="32" t="s">
        <v>1576</v>
      </c>
      <c r="F33" s="31">
        <v>44357</v>
      </c>
      <c r="G33" s="32">
        <v>83</v>
      </c>
      <c r="H33" s="32">
        <v>76</v>
      </c>
      <c r="I33" s="33">
        <v>2360</v>
      </c>
      <c r="J33" s="32" t="str">
        <f ca="1">IF(Tabela9[[#This Row],[STATUS]]="VENCIDO", TODAY()-Tabela9[[#This Row],[DATA VENCIMENTO]], "")</f>
        <v/>
      </c>
      <c r="K33" s="31">
        <v>44357</v>
      </c>
      <c r="L33" s="53" t="str">
        <f ca="1">IF(Tabela9[[#This Row],[DATA VENCIMENTO]]&gt;TODAY(), "A VENCER",IF(Tabela9[[#This Row],[PAGO DIA]]&lt;&gt;"","PAGO", "VENCIDO"))</f>
        <v>PAGO</v>
      </c>
    </row>
    <row r="34" spans="1:12" hidden="1" x14ac:dyDescent="0.2">
      <c r="A34" s="30">
        <v>44351</v>
      </c>
      <c r="B34" s="31" t="s">
        <v>1547</v>
      </c>
      <c r="C34" s="32" t="s">
        <v>1577</v>
      </c>
      <c r="D34" s="32" t="s">
        <v>1531</v>
      </c>
      <c r="E34" s="32" t="s">
        <v>1539</v>
      </c>
      <c r="F34" s="31">
        <v>44357</v>
      </c>
      <c r="G34" s="32">
        <v>84</v>
      </c>
      <c r="H34" s="32">
        <v>77</v>
      </c>
      <c r="I34" s="33">
        <v>618.75</v>
      </c>
      <c r="J34" s="32" t="str">
        <f ca="1">IF(Tabela9[[#This Row],[STATUS]]="VENCIDO", TODAY()-Tabela9[[#This Row],[DATA VENCIMENTO]], "")</f>
        <v/>
      </c>
      <c r="K34" s="31">
        <v>44357</v>
      </c>
      <c r="L34" s="53" t="str">
        <f ca="1">IF(Tabela9[[#This Row],[DATA VENCIMENTO]]&gt;TODAY(), "A VENCER",IF(Tabela9[[#This Row],[PAGO DIA]]&lt;&gt;"","PAGO", "VENCIDO"))</f>
        <v>PAGO</v>
      </c>
    </row>
    <row r="35" spans="1:12" hidden="1" x14ac:dyDescent="0.2">
      <c r="A35" s="30">
        <v>44351</v>
      </c>
      <c r="B35" s="31" t="s">
        <v>1547</v>
      </c>
      <c r="C35" s="32" t="s">
        <v>1578</v>
      </c>
      <c r="D35" s="32" t="s">
        <v>1540</v>
      </c>
      <c r="E35" s="32" t="s">
        <v>1541</v>
      </c>
      <c r="F35" s="31">
        <v>44357</v>
      </c>
      <c r="G35" s="32">
        <v>85</v>
      </c>
      <c r="H35" s="32">
        <v>78</v>
      </c>
      <c r="I35" s="33">
        <v>537</v>
      </c>
      <c r="J35" s="32" t="str">
        <f ca="1">IF(Tabela9[[#This Row],[STATUS]]="VENCIDO", TODAY()-Tabela9[[#This Row],[DATA VENCIMENTO]], "")</f>
        <v/>
      </c>
      <c r="K35" s="31">
        <v>44357</v>
      </c>
      <c r="L35" s="53" t="str">
        <f ca="1">IF(Tabela9[[#This Row],[DATA VENCIMENTO]]&gt;TODAY(), "A VENCER",IF(Tabela9[[#This Row],[PAGO DIA]]&lt;&gt;"","PAGO", "VENCIDO"))</f>
        <v>PAGO</v>
      </c>
    </row>
    <row r="36" spans="1:12" hidden="1" x14ac:dyDescent="0.2">
      <c r="A36" s="30">
        <v>44351</v>
      </c>
      <c r="B36" s="31" t="s">
        <v>1547</v>
      </c>
      <c r="C36" s="32" t="s">
        <v>1579</v>
      </c>
      <c r="D36" s="32" t="s">
        <v>1128</v>
      </c>
      <c r="E36" s="32" t="s">
        <v>681</v>
      </c>
      <c r="F36" s="31">
        <v>44378</v>
      </c>
      <c r="G36" s="32" t="s">
        <v>1580</v>
      </c>
      <c r="H36" s="32">
        <v>79</v>
      </c>
      <c r="I36" s="33">
        <v>1870</v>
      </c>
      <c r="J36" s="32" t="str">
        <f ca="1">IF(Tabela9[[#This Row],[STATUS]]="VENCIDO", TODAY()-Tabela9[[#This Row],[DATA VENCIMENTO]], "")</f>
        <v/>
      </c>
      <c r="K36" s="31">
        <v>44389</v>
      </c>
      <c r="L36" s="53" t="str">
        <f ca="1">IF(Tabela9[[#This Row],[DATA VENCIMENTO]]&gt;TODAY(), "A VENCER",IF(Tabela9[[#This Row],[PAGO DIA]]&lt;&gt;"","PAGO", "VENCIDO"))</f>
        <v>PAGO</v>
      </c>
    </row>
    <row r="37" spans="1:12" hidden="1" x14ac:dyDescent="0.2">
      <c r="A37" s="30">
        <v>44351</v>
      </c>
      <c r="B37" s="31" t="s">
        <v>1547</v>
      </c>
      <c r="C37" s="32" t="s">
        <v>1544</v>
      </c>
      <c r="D37" s="32" t="s">
        <v>1531</v>
      </c>
      <c r="E37" s="32" t="s">
        <v>1545</v>
      </c>
      <c r="F37" s="31">
        <v>44357</v>
      </c>
      <c r="G37" s="32">
        <v>86</v>
      </c>
      <c r="H37" s="32">
        <v>80</v>
      </c>
      <c r="I37" s="33">
        <v>895</v>
      </c>
      <c r="J37" s="32" t="str">
        <f ca="1">IF(Tabela9[[#This Row],[STATUS]]="VENCIDO", TODAY()-Tabela9[[#This Row],[DATA VENCIMENTO]], "")</f>
        <v/>
      </c>
      <c r="K37" s="31">
        <v>44357</v>
      </c>
      <c r="L37" s="53" t="str">
        <f ca="1">IF(Tabela9[[#This Row],[DATA VENCIMENTO]]&gt;TODAY(), "A VENCER",IF(Tabela9[[#This Row],[PAGO DIA]]&lt;&gt;"","PAGO", "VENCIDO"))</f>
        <v>PAGO</v>
      </c>
    </row>
    <row r="38" spans="1:12" hidden="1" x14ac:dyDescent="0.2">
      <c r="A38" s="30">
        <v>44352</v>
      </c>
      <c r="B38" s="31" t="s">
        <v>1529</v>
      </c>
      <c r="C38" s="32" t="s">
        <v>97</v>
      </c>
      <c r="D38" s="32" t="s">
        <v>1531</v>
      </c>
      <c r="E38" s="32" t="s">
        <v>94</v>
      </c>
      <c r="F38" s="31">
        <v>44370</v>
      </c>
      <c r="G38" s="32">
        <v>87</v>
      </c>
      <c r="H38" s="32">
        <v>81</v>
      </c>
      <c r="I38" s="33">
        <v>3000</v>
      </c>
      <c r="J38" s="32" t="str">
        <f ca="1">IF(Tabela9[[#This Row],[STATUS]]="VENCIDO", TODAY()-Tabela9[[#This Row],[DATA VENCIMENTO]], "")</f>
        <v/>
      </c>
      <c r="K38" s="31">
        <v>44370</v>
      </c>
      <c r="L38" s="53" t="str">
        <f ca="1">IF(Tabela9[[#This Row],[DATA VENCIMENTO]]&gt;TODAY(), "A VENCER",IF(Tabela9[[#This Row],[PAGO DIA]]&lt;&gt;"","PAGO", "VENCIDO"))</f>
        <v>PAGO</v>
      </c>
    </row>
    <row r="39" spans="1:12" hidden="1" x14ac:dyDescent="0.2">
      <c r="A39" s="30">
        <v>44356</v>
      </c>
      <c r="B39" s="31" t="s">
        <v>1529</v>
      </c>
      <c r="C39" s="32" t="s">
        <v>1546</v>
      </c>
      <c r="D39" s="32" t="s">
        <v>1531</v>
      </c>
      <c r="E39" s="32" t="s">
        <v>85</v>
      </c>
      <c r="F39" s="31">
        <v>44366</v>
      </c>
      <c r="G39" s="32">
        <v>89</v>
      </c>
      <c r="H39" s="32">
        <v>83</v>
      </c>
      <c r="I39" s="33">
        <v>3000</v>
      </c>
      <c r="J39" s="32" t="str">
        <f ca="1">IF(Tabela9[[#This Row],[STATUS]]="VENCIDO", TODAY()-Tabela9[[#This Row],[DATA VENCIMENTO]], "")</f>
        <v/>
      </c>
      <c r="K39" s="31">
        <v>44368</v>
      </c>
      <c r="L39" s="53" t="str">
        <f ca="1">IF(Tabela9[[#This Row],[DATA VENCIMENTO]]&gt;TODAY(), "A VENCER",IF(Tabela9[[#This Row],[PAGO DIA]]&lt;&gt;"","PAGO", "VENCIDO"))</f>
        <v>PAGO</v>
      </c>
    </row>
    <row r="40" spans="1:12" hidden="1" x14ac:dyDescent="0.2">
      <c r="A40" s="30">
        <v>44357</v>
      </c>
      <c r="B40" s="31" t="s">
        <v>1529</v>
      </c>
      <c r="C40" s="32" t="s">
        <v>97</v>
      </c>
      <c r="D40" s="32" t="s">
        <v>1531</v>
      </c>
      <c r="E40" s="32" t="s">
        <v>94</v>
      </c>
      <c r="F40" s="31">
        <v>44367</v>
      </c>
      <c r="G40" s="32">
        <v>90</v>
      </c>
      <c r="H40" s="32">
        <v>84</v>
      </c>
      <c r="I40" s="33">
        <v>3000</v>
      </c>
      <c r="J40" s="32" t="str">
        <f ca="1">IF(Tabela9[[#This Row],[STATUS]]="VENCIDO", TODAY()-Tabela9[[#This Row],[DATA VENCIMENTO]], "")</f>
        <v/>
      </c>
      <c r="K40" s="31">
        <v>44368</v>
      </c>
      <c r="L40" s="53" t="str">
        <f ca="1">IF(Tabela9[[#This Row],[DATA VENCIMENTO]]&gt;TODAY(), "A VENCER",IF(Tabela9[[#This Row],[PAGO DIA]]&lt;&gt;"","PAGO", "VENCIDO"))</f>
        <v>PAGO</v>
      </c>
    </row>
    <row r="41" spans="1:12" hidden="1" x14ac:dyDescent="0.2">
      <c r="A41" s="30">
        <v>44358</v>
      </c>
      <c r="B41" s="31" t="s">
        <v>1529</v>
      </c>
      <c r="C41" s="32" t="s">
        <v>1546</v>
      </c>
      <c r="D41" s="32" t="s">
        <v>1531</v>
      </c>
      <c r="E41" s="32" t="s">
        <v>85</v>
      </c>
      <c r="F41" s="31">
        <v>44368</v>
      </c>
      <c r="G41" s="32">
        <v>91</v>
      </c>
      <c r="H41" s="32">
        <v>85</v>
      </c>
      <c r="I41" s="33">
        <v>3000</v>
      </c>
      <c r="J41" s="32" t="str">
        <f ca="1">IF(Tabela9[[#This Row],[STATUS]]="VENCIDO", TODAY()-Tabela9[[#This Row],[DATA VENCIMENTO]], "")</f>
        <v/>
      </c>
      <c r="K41" s="31">
        <v>44368</v>
      </c>
      <c r="L41" s="53" t="str">
        <f ca="1">IF(Tabela9[[#This Row],[DATA VENCIMENTO]]&gt;TODAY(), "A VENCER",IF(Tabela9[[#This Row],[PAGO DIA]]&lt;&gt;"","PAGO", "VENCIDO"))</f>
        <v>PAGO</v>
      </c>
    </row>
    <row r="42" spans="1:12" hidden="1" x14ac:dyDescent="0.2">
      <c r="A42" s="30">
        <v>44358</v>
      </c>
      <c r="B42" s="31" t="s">
        <v>1534</v>
      </c>
      <c r="C42" s="32" t="s">
        <v>1581</v>
      </c>
      <c r="D42" s="32" t="s">
        <v>1531</v>
      </c>
      <c r="E42" s="32" t="s">
        <v>85</v>
      </c>
      <c r="F42" s="31">
        <v>44368</v>
      </c>
      <c r="G42" s="32">
        <v>92</v>
      </c>
      <c r="H42" s="32">
        <v>86</v>
      </c>
      <c r="I42" s="33">
        <v>400</v>
      </c>
      <c r="J42" s="32" t="str">
        <f ca="1">IF(Tabela9[[#This Row],[STATUS]]="VENCIDO", TODAY()-Tabela9[[#This Row],[DATA VENCIMENTO]], "")</f>
        <v/>
      </c>
      <c r="K42" s="31">
        <v>44368</v>
      </c>
      <c r="L42" s="53" t="str">
        <f ca="1">IF(Tabela9[[#This Row],[DATA VENCIMENTO]]&gt;TODAY(), "A VENCER",IF(Tabela9[[#This Row],[PAGO DIA]]&lt;&gt;"","PAGO", "VENCIDO"))</f>
        <v>PAGO</v>
      </c>
    </row>
    <row r="43" spans="1:12" hidden="1" x14ac:dyDescent="0.2">
      <c r="A43" s="30">
        <v>44361</v>
      </c>
      <c r="B43" s="31" t="s">
        <v>1529</v>
      </c>
      <c r="C43" s="32" t="s">
        <v>97</v>
      </c>
      <c r="D43" s="32" t="s">
        <v>1531</v>
      </c>
      <c r="E43" s="32" t="s">
        <v>94</v>
      </c>
      <c r="F43" s="31">
        <v>44371</v>
      </c>
      <c r="G43" s="32">
        <v>93</v>
      </c>
      <c r="H43" s="32">
        <v>87</v>
      </c>
      <c r="I43" s="33">
        <v>3000</v>
      </c>
      <c r="J43" s="32" t="str">
        <f ca="1">IF(Tabela9[[#This Row],[STATUS]]="VENCIDO", TODAY()-Tabela9[[#This Row],[DATA VENCIMENTO]], "")</f>
        <v/>
      </c>
      <c r="K43" s="31">
        <v>44389</v>
      </c>
      <c r="L43" s="53" t="str">
        <f ca="1">IF(Tabela9[[#This Row],[DATA VENCIMENTO]]&gt;TODAY(), "A VENCER",IF(Tabela9[[#This Row],[PAGO DIA]]&lt;&gt;"","PAGO", "VENCIDO"))</f>
        <v>PAGO</v>
      </c>
    </row>
    <row r="44" spans="1:12" hidden="1" x14ac:dyDescent="0.2">
      <c r="A44" s="30">
        <v>44362</v>
      </c>
      <c r="B44" s="31" t="s">
        <v>1529</v>
      </c>
      <c r="C44" s="32" t="s">
        <v>1582</v>
      </c>
      <c r="D44" s="32" t="s">
        <v>1583</v>
      </c>
      <c r="E44" s="32" t="s">
        <v>1584</v>
      </c>
      <c r="F44" s="31">
        <v>44362</v>
      </c>
      <c r="G44" s="32" t="s">
        <v>1585</v>
      </c>
      <c r="H44" s="32">
        <v>88</v>
      </c>
      <c r="I44" s="33">
        <v>2000</v>
      </c>
      <c r="J44" s="32" t="str">
        <f ca="1">IF(Tabela9[[#This Row],[STATUS]]="VENCIDO", TODAY()-Tabela9[[#This Row],[DATA VENCIMENTO]], "")</f>
        <v/>
      </c>
      <c r="K44" s="31">
        <v>44362</v>
      </c>
      <c r="L44" s="53" t="str">
        <f ca="1">IF(Tabela9[[#This Row],[DATA VENCIMENTO]]&gt;TODAY(), "A VENCER",IF(Tabela9[[#This Row],[PAGO DIA]]&lt;&gt;"","PAGO", "VENCIDO"))</f>
        <v>PAGO</v>
      </c>
    </row>
    <row r="45" spans="1:12" hidden="1" x14ac:dyDescent="0.2">
      <c r="A45" s="30">
        <v>44363</v>
      </c>
      <c r="B45" s="31" t="s">
        <v>1529</v>
      </c>
      <c r="C45" s="32" t="s">
        <v>97</v>
      </c>
      <c r="D45" s="32" t="s">
        <v>1531</v>
      </c>
      <c r="E45" s="32" t="s">
        <v>94</v>
      </c>
      <c r="F45" s="31">
        <v>44372</v>
      </c>
      <c r="G45" s="32">
        <v>94</v>
      </c>
      <c r="H45" s="32">
        <v>89</v>
      </c>
      <c r="I45" s="33">
        <v>3000</v>
      </c>
      <c r="J45" s="32" t="str">
        <f ca="1">IF(Tabela9[[#This Row],[STATUS]]="VENCIDO", TODAY()-Tabela9[[#This Row],[DATA VENCIMENTO]], "")</f>
        <v/>
      </c>
      <c r="K45" s="31">
        <v>44389</v>
      </c>
      <c r="L45" s="53" t="str">
        <f ca="1">IF(Tabela9[[#This Row],[DATA VENCIMENTO]]&gt;TODAY(), "A VENCER",IF(Tabela9[[#This Row],[PAGO DIA]]&lt;&gt;"","PAGO", "VENCIDO"))</f>
        <v>PAGO</v>
      </c>
    </row>
    <row r="46" spans="1:12" hidden="1" x14ac:dyDescent="0.2">
      <c r="A46" s="30">
        <v>44364</v>
      </c>
      <c r="B46" s="31" t="s">
        <v>1529</v>
      </c>
      <c r="C46" s="32" t="s">
        <v>1546</v>
      </c>
      <c r="D46" s="32" t="s">
        <v>1531</v>
      </c>
      <c r="E46" s="32" t="s">
        <v>85</v>
      </c>
      <c r="F46" s="31">
        <v>44375</v>
      </c>
      <c r="G46" s="32">
        <v>95</v>
      </c>
      <c r="H46" s="32">
        <v>90</v>
      </c>
      <c r="I46" s="33">
        <v>3000</v>
      </c>
      <c r="J46" s="32" t="str">
        <f ca="1">IF(Tabela9[[#This Row],[STATUS]]="VENCIDO", TODAY()-Tabela9[[#This Row],[DATA VENCIMENTO]], "")</f>
        <v/>
      </c>
      <c r="K46" s="31">
        <v>44375</v>
      </c>
      <c r="L46" s="53" t="str">
        <f ca="1">IF(Tabela9[[#This Row],[DATA VENCIMENTO]]&gt;TODAY(), "A VENCER",IF(Tabela9[[#This Row],[PAGO DIA]]&lt;&gt;"","PAGO", "VENCIDO"))</f>
        <v>PAGO</v>
      </c>
    </row>
    <row r="47" spans="1:12" hidden="1" x14ac:dyDescent="0.2">
      <c r="A47" s="30">
        <v>44359</v>
      </c>
      <c r="B47" s="31" t="s">
        <v>1534</v>
      </c>
      <c r="C47" s="32" t="s">
        <v>1586</v>
      </c>
      <c r="D47" s="32" t="s">
        <v>1531</v>
      </c>
      <c r="E47" s="32" t="s">
        <v>85</v>
      </c>
      <c r="F47" s="31">
        <v>44369</v>
      </c>
      <c r="G47" s="32">
        <v>96</v>
      </c>
      <c r="H47" s="32">
        <v>91</v>
      </c>
      <c r="I47" s="33">
        <v>600</v>
      </c>
      <c r="J47" s="32" t="str">
        <f ca="1">IF(Tabela9[[#This Row],[STATUS]]="VENCIDO", TODAY()-Tabela9[[#This Row],[DATA VENCIMENTO]], "")</f>
        <v/>
      </c>
      <c r="K47" s="31">
        <v>44369</v>
      </c>
      <c r="L47" s="53" t="str">
        <f ca="1">IF(Tabela9[[#This Row],[DATA VENCIMENTO]]&gt;TODAY(), "A VENCER",IF(Tabela9[[#This Row],[PAGO DIA]]&lt;&gt;"","PAGO", "VENCIDO"))</f>
        <v>PAGO</v>
      </c>
    </row>
    <row r="48" spans="1:12" hidden="1" x14ac:dyDescent="0.2">
      <c r="A48" s="30">
        <v>44364</v>
      </c>
      <c r="B48" s="31" t="s">
        <v>1534</v>
      </c>
      <c r="C48" s="32" t="s">
        <v>1587</v>
      </c>
      <c r="D48" s="32" t="s">
        <v>1531</v>
      </c>
      <c r="E48" s="32" t="s">
        <v>85</v>
      </c>
      <c r="F48" s="31">
        <v>44368</v>
      </c>
      <c r="G48" s="32">
        <v>97</v>
      </c>
      <c r="H48" s="32">
        <v>92</v>
      </c>
      <c r="I48" s="33">
        <v>1600</v>
      </c>
      <c r="J48" s="32" t="str">
        <f ca="1">IF(Tabela9[[#This Row],[STATUS]]="VENCIDO", TODAY()-Tabela9[[#This Row],[DATA VENCIMENTO]], "")</f>
        <v/>
      </c>
      <c r="K48" s="31">
        <v>44369</v>
      </c>
      <c r="L48" s="53" t="str">
        <f ca="1">IF(Tabela9[[#This Row],[DATA VENCIMENTO]]&gt;TODAY(), "A VENCER",IF(Tabela9[[#This Row],[PAGO DIA]]&lt;&gt;"","PAGO", "VENCIDO"))</f>
        <v>PAGO</v>
      </c>
    </row>
    <row r="49" spans="1:12" hidden="1" x14ac:dyDescent="0.2">
      <c r="A49" s="30">
        <v>44364</v>
      </c>
      <c r="B49" s="31" t="s">
        <v>1534</v>
      </c>
      <c r="C49" s="32" t="s">
        <v>1581</v>
      </c>
      <c r="D49" s="32" t="s">
        <v>1531</v>
      </c>
      <c r="E49" s="32" t="s">
        <v>85</v>
      </c>
      <c r="F49" s="31">
        <v>44375</v>
      </c>
      <c r="G49" s="32">
        <v>98</v>
      </c>
      <c r="H49" s="32">
        <v>93</v>
      </c>
      <c r="I49" s="33">
        <v>300</v>
      </c>
      <c r="J49" s="32" t="str">
        <f ca="1">IF(Tabela9[[#This Row],[STATUS]]="VENCIDO", TODAY()-Tabela9[[#This Row],[DATA VENCIMENTO]], "")</f>
        <v/>
      </c>
      <c r="K49" s="31">
        <v>44375</v>
      </c>
      <c r="L49" s="53" t="str">
        <f ca="1">IF(Tabela9[[#This Row],[DATA VENCIMENTO]]&gt;TODAY(), "A VENCER",IF(Tabela9[[#This Row],[PAGO DIA]]&lt;&gt;"","PAGO", "VENCIDO"))</f>
        <v>PAGO</v>
      </c>
    </row>
    <row r="50" spans="1:12" hidden="1" x14ac:dyDescent="0.2">
      <c r="A50" s="30">
        <v>44366</v>
      </c>
      <c r="B50" s="31" t="s">
        <v>1534</v>
      </c>
      <c r="C50" s="32" t="s">
        <v>1581</v>
      </c>
      <c r="D50" s="32" t="s">
        <v>1531</v>
      </c>
      <c r="E50" s="32" t="s">
        <v>85</v>
      </c>
      <c r="F50" s="31">
        <v>44376</v>
      </c>
      <c r="G50" s="32" t="s">
        <v>1580</v>
      </c>
      <c r="H50" s="32">
        <v>94</v>
      </c>
      <c r="I50" s="33">
        <v>500</v>
      </c>
      <c r="J50" s="32" t="str">
        <f ca="1">IF(Tabela9[[#This Row],[STATUS]]="VENCIDO", TODAY()-Tabela9[[#This Row],[DATA VENCIMENTO]], "")</f>
        <v/>
      </c>
      <c r="K50" s="31">
        <v>44379</v>
      </c>
      <c r="L50" s="53" t="str">
        <f ca="1">IF(Tabela9[[#This Row],[DATA VENCIMENTO]]&gt;TODAY(), "A VENCER",IF(Tabela9[[#This Row],[PAGO DIA]]&lt;&gt;"","PAGO", "VENCIDO"))</f>
        <v>PAGO</v>
      </c>
    </row>
    <row r="51" spans="1:12" hidden="1" x14ac:dyDescent="0.2">
      <c r="A51" s="30">
        <v>44368</v>
      </c>
      <c r="B51" s="31" t="s">
        <v>1529</v>
      </c>
      <c r="C51" s="32" t="s">
        <v>97</v>
      </c>
      <c r="D51" s="32" t="s">
        <v>1531</v>
      </c>
      <c r="E51" s="32" t="s">
        <v>94</v>
      </c>
      <c r="F51" s="31">
        <v>44378</v>
      </c>
      <c r="G51" s="32">
        <v>100</v>
      </c>
      <c r="H51" s="32">
        <v>95</v>
      </c>
      <c r="I51" s="33">
        <v>3000</v>
      </c>
      <c r="J51" s="32" t="str">
        <f ca="1">IF(Tabela9[[#This Row],[STATUS]]="VENCIDO", TODAY()-Tabela9[[#This Row],[DATA VENCIMENTO]], "")</f>
        <v/>
      </c>
      <c r="K51" s="31">
        <v>44389</v>
      </c>
      <c r="L51" s="53" t="str">
        <f ca="1">IF(Tabela9[[#This Row],[DATA VENCIMENTO]]&gt;TODAY(), "A VENCER",IF(Tabela9[[#This Row],[PAGO DIA]]&lt;&gt;"","PAGO", "VENCIDO"))</f>
        <v>PAGO</v>
      </c>
    </row>
    <row r="52" spans="1:12" hidden="1" x14ac:dyDescent="0.2">
      <c r="A52" s="30">
        <v>44368</v>
      </c>
      <c r="B52" s="31" t="s">
        <v>1534</v>
      </c>
      <c r="C52" s="32" t="s">
        <v>1588</v>
      </c>
      <c r="D52" s="32" t="s">
        <v>1531</v>
      </c>
      <c r="E52" s="32" t="s">
        <v>1554</v>
      </c>
      <c r="F52" s="31">
        <v>44378</v>
      </c>
      <c r="G52" s="32">
        <v>101</v>
      </c>
      <c r="H52" s="32">
        <v>96</v>
      </c>
      <c r="I52" s="33">
        <v>250</v>
      </c>
      <c r="J52" s="32" t="str">
        <f ca="1">IF(Tabela9[[#This Row],[STATUS]]="VENCIDO", TODAY()-Tabela9[[#This Row],[DATA VENCIMENTO]], "")</f>
        <v/>
      </c>
      <c r="K52" s="31">
        <v>44378</v>
      </c>
      <c r="L52" s="53" t="str">
        <f ca="1">IF(Tabela9[[#This Row],[DATA VENCIMENTO]]&gt;TODAY(), "A VENCER",IF(Tabela9[[#This Row],[PAGO DIA]]&lt;&gt;"","PAGO", "VENCIDO"))</f>
        <v>PAGO</v>
      </c>
    </row>
    <row r="53" spans="1:12" hidden="1" x14ac:dyDescent="0.2">
      <c r="A53" s="30">
        <v>44369</v>
      </c>
      <c r="B53" s="31" t="s">
        <v>1529</v>
      </c>
      <c r="C53" s="32" t="s">
        <v>1546</v>
      </c>
      <c r="D53" s="32" t="s">
        <v>1531</v>
      </c>
      <c r="E53" s="32" t="s">
        <v>85</v>
      </c>
      <c r="F53" s="31">
        <v>44379</v>
      </c>
      <c r="G53" s="32">
        <v>103</v>
      </c>
      <c r="H53" s="32">
        <v>97</v>
      </c>
      <c r="I53" s="33">
        <v>4400</v>
      </c>
      <c r="J53" s="32" t="str">
        <f ca="1">IF(Tabela9[[#This Row],[STATUS]]="VENCIDO", TODAY()-Tabela9[[#This Row],[DATA VENCIMENTO]], "")</f>
        <v/>
      </c>
      <c r="K53" s="31">
        <v>44379</v>
      </c>
      <c r="L53" s="53" t="str">
        <f ca="1">IF(Tabela9[[#This Row],[DATA VENCIMENTO]]&gt;TODAY(), "A VENCER",IF(Tabela9[[#This Row],[PAGO DIA]]&lt;&gt;"","PAGO", "VENCIDO"))</f>
        <v>PAGO</v>
      </c>
    </row>
    <row r="54" spans="1:12" hidden="1" x14ac:dyDescent="0.2">
      <c r="A54" s="30">
        <v>44369</v>
      </c>
      <c r="B54" s="31" t="s">
        <v>1534</v>
      </c>
      <c r="C54" s="32" t="s">
        <v>1589</v>
      </c>
      <c r="D54" s="32" t="s">
        <v>1531</v>
      </c>
      <c r="E54" s="32" t="s">
        <v>85</v>
      </c>
      <c r="F54" s="31">
        <v>44379</v>
      </c>
      <c r="G54" s="32">
        <v>104</v>
      </c>
      <c r="H54" s="32">
        <v>98</v>
      </c>
      <c r="I54" s="33">
        <v>800</v>
      </c>
      <c r="J54" s="32" t="str">
        <f ca="1">IF(Tabela9[[#This Row],[STATUS]]="VENCIDO", TODAY()-Tabela9[[#This Row],[DATA VENCIMENTO]], "")</f>
        <v/>
      </c>
      <c r="K54" s="31">
        <v>44379</v>
      </c>
      <c r="L54" s="53" t="str">
        <f ca="1">IF(Tabela9[[#This Row],[DATA VENCIMENTO]]&gt;TODAY(), "A VENCER",IF(Tabela9[[#This Row],[PAGO DIA]]&lt;&gt;"","PAGO", "VENCIDO"))</f>
        <v>PAGO</v>
      </c>
    </row>
    <row r="55" spans="1:12" hidden="1" x14ac:dyDescent="0.2">
      <c r="A55" s="30">
        <v>44370</v>
      </c>
      <c r="B55" s="31" t="s">
        <v>1534</v>
      </c>
      <c r="C55" s="32" t="s">
        <v>1590</v>
      </c>
      <c r="D55" s="32" t="s">
        <v>1531</v>
      </c>
      <c r="E55" s="32" t="s">
        <v>85</v>
      </c>
      <c r="F55" s="31">
        <v>44380</v>
      </c>
      <c r="G55" s="32">
        <v>105</v>
      </c>
      <c r="H55" s="32">
        <v>99</v>
      </c>
      <c r="I55" s="33">
        <v>600</v>
      </c>
      <c r="J55" s="32" t="str">
        <f ca="1">IF(Tabela9[[#This Row],[STATUS]]="VENCIDO", TODAY()-Tabela9[[#This Row],[DATA VENCIMENTO]], "")</f>
        <v/>
      </c>
      <c r="K55" s="31">
        <v>44382</v>
      </c>
      <c r="L55" s="53" t="str">
        <f ca="1">IF(Tabela9[[#This Row],[DATA VENCIMENTO]]&gt;TODAY(), "A VENCER",IF(Tabela9[[#This Row],[PAGO DIA]]&lt;&gt;"","PAGO", "VENCIDO"))</f>
        <v>PAGO</v>
      </c>
    </row>
    <row r="56" spans="1:12" hidden="1" x14ac:dyDescent="0.2">
      <c r="A56" s="30">
        <v>44371</v>
      </c>
      <c r="B56" s="31" t="s">
        <v>1534</v>
      </c>
      <c r="C56" s="32" t="s">
        <v>1591</v>
      </c>
      <c r="D56" s="32" t="s">
        <v>1531</v>
      </c>
      <c r="E56" s="32" t="s">
        <v>85</v>
      </c>
      <c r="F56" s="31">
        <v>44381</v>
      </c>
      <c r="G56" s="32">
        <v>106</v>
      </c>
      <c r="H56" s="32">
        <v>100</v>
      </c>
      <c r="I56" s="33">
        <v>600</v>
      </c>
      <c r="J56" s="32" t="str">
        <f ca="1">IF(Tabela9[[#This Row],[STATUS]]="VENCIDO", TODAY()-Tabela9[[#This Row],[DATA VENCIMENTO]], "")</f>
        <v/>
      </c>
      <c r="K56" s="31">
        <v>44382</v>
      </c>
      <c r="L56" s="53" t="str">
        <f ca="1">IF(Tabela9[[#This Row],[DATA VENCIMENTO]]&gt;TODAY(), "A VENCER",IF(Tabela9[[#This Row],[PAGO DIA]]&lt;&gt;"","PAGO", "VENCIDO"))</f>
        <v>PAGO</v>
      </c>
    </row>
    <row r="57" spans="1:12" hidden="1" x14ac:dyDescent="0.2">
      <c r="A57" s="30">
        <v>44372</v>
      </c>
      <c r="B57" s="31" t="s">
        <v>1534</v>
      </c>
      <c r="C57" s="32" t="s">
        <v>1592</v>
      </c>
      <c r="D57" s="32" t="s">
        <v>1531</v>
      </c>
      <c r="E57" s="32" t="s">
        <v>1552</v>
      </c>
      <c r="F57" s="31">
        <v>44382</v>
      </c>
      <c r="G57" s="32">
        <v>107</v>
      </c>
      <c r="H57" s="32">
        <v>101</v>
      </c>
      <c r="I57" s="33">
        <v>250</v>
      </c>
      <c r="J57" s="32" t="str">
        <f ca="1">IF(Tabela9[[#This Row],[STATUS]]="VENCIDO", TODAY()-Tabela9[[#This Row],[DATA VENCIMENTO]], "")</f>
        <v/>
      </c>
      <c r="K57" s="31">
        <v>44382</v>
      </c>
      <c r="L57" s="53" t="str">
        <f ca="1">IF(Tabela9[[#This Row],[DATA VENCIMENTO]]&gt;TODAY(), "A VENCER",IF(Tabela9[[#This Row],[PAGO DIA]]&lt;&gt;"","PAGO", "VENCIDO"))</f>
        <v>PAGO</v>
      </c>
    </row>
    <row r="58" spans="1:12" hidden="1" x14ac:dyDescent="0.2">
      <c r="A58" s="30">
        <v>44372</v>
      </c>
      <c r="B58" s="31" t="s">
        <v>1529</v>
      </c>
      <c r="C58" s="32" t="s">
        <v>97</v>
      </c>
      <c r="D58" s="32" t="s">
        <v>1531</v>
      </c>
      <c r="E58" s="32" t="s">
        <v>94</v>
      </c>
      <c r="F58" s="31">
        <v>44382</v>
      </c>
      <c r="G58" s="32">
        <v>108</v>
      </c>
      <c r="H58" s="32">
        <v>102</v>
      </c>
      <c r="I58" s="33">
        <v>3000</v>
      </c>
      <c r="J58" s="32" t="str">
        <f ca="1">IF(Tabela9[[#This Row],[STATUS]]="VENCIDO", TODAY()-Tabela9[[#This Row],[DATA VENCIMENTO]], "")</f>
        <v/>
      </c>
      <c r="K58" s="31">
        <v>44399</v>
      </c>
      <c r="L58" s="53" t="str">
        <f ca="1">IF(Tabela9[[#This Row],[DATA VENCIMENTO]]&gt;TODAY(), "A VENCER",IF(Tabela9[[#This Row],[PAGO DIA]]&lt;&gt;"","PAGO", "VENCIDO"))</f>
        <v>PAGO</v>
      </c>
    </row>
    <row r="59" spans="1:12" hidden="1" x14ac:dyDescent="0.2">
      <c r="A59" s="30">
        <v>44376</v>
      </c>
      <c r="B59" s="31" t="s">
        <v>1547</v>
      </c>
      <c r="C59" s="32" t="s">
        <v>1548</v>
      </c>
      <c r="D59" s="32" t="s">
        <v>1531</v>
      </c>
      <c r="E59" s="32" t="s">
        <v>1543</v>
      </c>
      <c r="F59" s="31">
        <v>44387</v>
      </c>
      <c r="G59" s="32">
        <v>109</v>
      </c>
      <c r="H59" s="32">
        <v>103</v>
      </c>
      <c r="I59" s="33">
        <v>4000</v>
      </c>
      <c r="J59" s="32" t="str">
        <f ca="1">IF(Tabela9[[#This Row],[STATUS]]="VENCIDO", TODAY()-Tabela9[[#This Row],[DATA VENCIMENTO]], "")</f>
        <v/>
      </c>
      <c r="K59" s="31">
        <v>44389</v>
      </c>
      <c r="L59" s="53" t="str">
        <f ca="1">IF(Tabela9[[#This Row],[DATA VENCIMENTO]]&gt;TODAY(), "A VENCER",IF(Tabela9[[#This Row],[PAGO DIA]]&lt;&gt;"","PAGO", "VENCIDO"))</f>
        <v>PAGO</v>
      </c>
    </row>
    <row r="60" spans="1:12" hidden="1" x14ac:dyDescent="0.2">
      <c r="A60" s="30">
        <v>44376</v>
      </c>
      <c r="B60" s="31" t="s">
        <v>1547</v>
      </c>
      <c r="C60" s="32" t="s">
        <v>1549</v>
      </c>
      <c r="D60" s="32" t="s">
        <v>1531</v>
      </c>
      <c r="E60" s="32" t="s">
        <v>1550</v>
      </c>
      <c r="F60" s="31">
        <v>44387</v>
      </c>
      <c r="G60" s="32">
        <v>110</v>
      </c>
      <c r="H60" s="32">
        <v>104</v>
      </c>
      <c r="I60" s="33">
        <v>5330</v>
      </c>
      <c r="J60" s="32" t="str">
        <f ca="1">IF(Tabela9[[#This Row],[STATUS]]="VENCIDO", TODAY()-Tabela9[[#This Row],[DATA VENCIMENTO]], "")</f>
        <v/>
      </c>
      <c r="K60" s="31">
        <v>44389</v>
      </c>
      <c r="L60" s="53" t="str">
        <f ca="1">IF(Tabela9[[#This Row],[DATA VENCIMENTO]]&gt;TODAY(), "A VENCER",IF(Tabela9[[#This Row],[PAGO DIA]]&lt;&gt;"","PAGO", "VENCIDO"))</f>
        <v>PAGO</v>
      </c>
    </row>
    <row r="61" spans="1:12" hidden="1" x14ac:dyDescent="0.2">
      <c r="A61" s="30">
        <v>44376</v>
      </c>
      <c r="B61" s="31" t="s">
        <v>1547</v>
      </c>
      <c r="C61" s="32" t="s">
        <v>1551</v>
      </c>
      <c r="D61" s="32" t="s">
        <v>1531</v>
      </c>
      <c r="E61" s="32" t="s">
        <v>1552</v>
      </c>
      <c r="F61" s="31">
        <v>44387</v>
      </c>
      <c r="G61" s="32">
        <v>111</v>
      </c>
      <c r="H61" s="32">
        <v>105</v>
      </c>
      <c r="I61" s="33">
        <v>4930</v>
      </c>
      <c r="J61" s="32" t="str">
        <f ca="1">IF(Tabela9[[#This Row],[STATUS]]="VENCIDO", TODAY()-Tabela9[[#This Row],[DATA VENCIMENTO]], "")</f>
        <v/>
      </c>
      <c r="K61" s="31">
        <v>44389</v>
      </c>
      <c r="L61" s="53" t="str">
        <f ca="1">IF(Tabela9[[#This Row],[DATA VENCIMENTO]]&gt;TODAY(), "A VENCER",IF(Tabela9[[#This Row],[PAGO DIA]]&lt;&gt;"","PAGO", "VENCIDO"))</f>
        <v>PAGO</v>
      </c>
    </row>
    <row r="62" spans="1:12" hidden="1" x14ac:dyDescent="0.2">
      <c r="A62" s="30">
        <v>44376</v>
      </c>
      <c r="B62" s="31" t="s">
        <v>1547</v>
      </c>
      <c r="C62" s="32" t="s">
        <v>1553</v>
      </c>
      <c r="D62" s="32" t="s">
        <v>1531</v>
      </c>
      <c r="E62" s="32" t="s">
        <v>1554</v>
      </c>
      <c r="F62" s="31">
        <v>44387</v>
      </c>
      <c r="G62" s="32">
        <v>112</v>
      </c>
      <c r="H62" s="32">
        <v>106</v>
      </c>
      <c r="I62" s="33">
        <v>3360</v>
      </c>
      <c r="J62" s="32" t="str">
        <f ca="1">IF(Tabela9[[#This Row],[STATUS]]="VENCIDO", TODAY()-Tabela9[[#This Row],[DATA VENCIMENTO]], "")</f>
        <v/>
      </c>
      <c r="K62" s="31">
        <v>44389</v>
      </c>
      <c r="L62" s="53" t="str">
        <f ca="1">IF(Tabela9[[#This Row],[DATA VENCIMENTO]]&gt;TODAY(), "A VENCER",IF(Tabela9[[#This Row],[PAGO DIA]]&lt;&gt;"","PAGO", "VENCIDO"))</f>
        <v>PAGO</v>
      </c>
    </row>
    <row r="63" spans="1:12" hidden="1" x14ac:dyDescent="0.2">
      <c r="A63" s="30">
        <v>44376</v>
      </c>
      <c r="B63" s="31" t="s">
        <v>1547</v>
      </c>
      <c r="C63" s="32" t="s">
        <v>1555</v>
      </c>
      <c r="D63" s="32" t="s">
        <v>1556</v>
      </c>
      <c r="E63" s="32" t="s">
        <v>1557</v>
      </c>
      <c r="F63" s="31">
        <v>44387</v>
      </c>
      <c r="G63" s="32">
        <v>113</v>
      </c>
      <c r="H63" s="32">
        <v>107</v>
      </c>
      <c r="I63" s="33">
        <v>3794</v>
      </c>
      <c r="J63" s="32" t="str">
        <f ca="1">IF(Tabela9[[#This Row],[STATUS]]="VENCIDO", TODAY()-Tabela9[[#This Row],[DATA VENCIMENTO]], "")</f>
        <v/>
      </c>
      <c r="K63" s="31">
        <v>44389</v>
      </c>
      <c r="L63" s="53" t="str">
        <f ca="1">IF(Tabela9[[#This Row],[DATA VENCIMENTO]]&gt;TODAY(), "A VENCER",IF(Tabela9[[#This Row],[PAGO DIA]]&lt;&gt;"","PAGO", "VENCIDO"))</f>
        <v>PAGO</v>
      </c>
    </row>
    <row r="64" spans="1:12" hidden="1" x14ac:dyDescent="0.2">
      <c r="A64" s="30">
        <v>44376</v>
      </c>
      <c r="B64" s="31" t="s">
        <v>1547</v>
      </c>
      <c r="C64" s="32" t="s">
        <v>1558</v>
      </c>
      <c r="D64" s="32" t="s">
        <v>1531</v>
      </c>
      <c r="E64" s="32" t="s">
        <v>1559</v>
      </c>
      <c r="F64" s="31">
        <v>44387</v>
      </c>
      <c r="G64" s="32">
        <v>114</v>
      </c>
      <c r="H64" s="32">
        <v>108</v>
      </c>
      <c r="I64" s="33">
        <v>5255</v>
      </c>
      <c r="J64" s="32" t="str">
        <f ca="1">IF(Tabela9[[#This Row],[STATUS]]="VENCIDO", TODAY()-Tabela9[[#This Row],[DATA VENCIMENTO]], "")</f>
        <v/>
      </c>
      <c r="K64" s="31">
        <v>44390</v>
      </c>
      <c r="L64" s="53" t="str">
        <f ca="1">IF(Tabela9[[#This Row],[DATA VENCIMENTO]]&gt;TODAY(), "A VENCER",IF(Tabela9[[#This Row],[PAGO DIA]]&lt;&gt;"","PAGO", "VENCIDO"))</f>
        <v>PAGO</v>
      </c>
    </row>
    <row r="65" spans="1:12" hidden="1" x14ac:dyDescent="0.2">
      <c r="A65" s="30">
        <v>44376</v>
      </c>
      <c r="B65" s="31" t="s">
        <v>1547</v>
      </c>
      <c r="C65" s="32" t="s">
        <v>1560</v>
      </c>
      <c r="D65" s="32" t="s">
        <v>1531</v>
      </c>
      <c r="E65" s="32" t="s">
        <v>1561</v>
      </c>
      <c r="F65" s="31">
        <v>44387</v>
      </c>
      <c r="G65" s="32">
        <v>115</v>
      </c>
      <c r="H65" s="32">
        <v>109</v>
      </c>
      <c r="I65" s="33">
        <v>3900</v>
      </c>
      <c r="J65" s="32" t="str">
        <f ca="1">IF(Tabela9[[#This Row],[STATUS]]="VENCIDO", TODAY()-Tabela9[[#This Row],[DATA VENCIMENTO]], "")</f>
        <v/>
      </c>
      <c r="K65" s="31">
        <v>44389</v>
      </c>
      <c r="L65" s="53" t="str">
        <f ca="1">IF(Tabela9[[#This Row],[DATA VENCIMENTO]]&gt;TODAY(), "A VENCER",IF(Tabela9[[#This Row],[PAGO DIA]]&lt;&gt;"","PAGO", "VENCIDO"))</f>
        <v>PAGO</v>
      </c>
    </row>
    <row r="66" spans="1:12" hidden="1" x14ac:dyDescent="0.2">
      <c r="A66" s="30">
        <v>44376</v>
      </c>
      <c r="B66" s="31" t="s">
        <v>1547</v>
      </c>
      <c r="C66" s="32" t="s">
        <v>1562</v>
      </c>
      <c r="D66" s="32" t="s">
        <v>1531</v>
      </c>
      <c r="E66" s="32" t="s">
        <v>1537</v>
      </c>
      <c r="F66" s="31">
        <v>44387</v>
      </c>
      <c r="G66" s="32">
        <v>116</v>
      </c>
      <c r="H66" s="32">
        <v>110</v>
      </c>
      <c r="I66" s="33">
        <v>1430</v>
      </c>
      <c r="J66" s="32" t="str">
        <f ca="1">IF(Tabela9[[#This Row],[STATUS]]="VENCIDO", TODAY()-Tabela9[[#This Row],[DATA VENCIMENTO]], "")</f>
        <v/>
      </c>
      <c r="K66" s="31">
        <v>44389</v>
      </c>
      <c r="L66" s="53" t="str">
        <f ca="1">IF(Tabela9[[#This Row],[DATA VENCIMENTO]]&gt;TODAY(), "A VENCER",IF(Tabela9[[#This Row],[PAGO DIA]]&lt;&gt;"","PAGO", "VENCIDO"))</f>
        <v>PAGO</v>
      </c>
    </row>
    <row r="67" spans="1:12" hidden="1" x14ac:dyDescent="0.2">
      <c r="A67" s="30">
        <v>44376</v>
      </c>
      <c r="B67" s="31" t="s">
        <v>1547</v>
      </c>
      <c r="C67" s="32" t="s">
        <v>1563</v>
      </c>
      <c r="D67" s="32" t="s">
        <v>1531</v>
      </c>
      <c r="E67" s="32" t="s">
        <v>1564</v>
      </c>
      <c r="F67" s="31">
        <v>44387</v>
      </c>
      <c r="G67" s="32">
        <v>117</v>
      </c>
      <c r="H67" s="32">
        <v>111</v>
      </c>
      <c r="I67" s="33">
        <v>5470</v>
      </c>
      <c r="J67" s="32" t="str">
        <f ca="1">IF(Tabela9[[#This Row],[STATUS]]="VENCIDO", TODAY()-Tabela9[[#This Row],[DATA VENCIMENTO]], "")</f>
        <v/>
      </c>
      <c r="K67" s="31">
        <v>44389</v>
      </c>
      <c r="L67" s="53" t="str">
        <f ca="1">IF(Tabela9[[#This Row],[DATA VENCIMENTO]]&gt;TODAY(), "A VENCER",IF(Tabela9[[#This Row],[PAGO DIA]]&lt;&gt;"","PAGO", "VENCIDO"))</f>
        <v>PAGO</v>
      </c>
    </row>
    <row r="68" spans="1:12" hidden="1" x14ac:dyDescent="0.2">
      <c r="A68" s="30">
        <v>44376</v>
      </c>
      <c r="B68" s="31" t="s">
        <v>1547</v>
      </c>
      <c r="C68" s="32" t="s">
        <v>1565</v>
      </c>
      <c r="D68" s="32" t="s">
        <v>1531</v>
      </c>
      <c r="E68" s="32" t="s">
        <v>1566</v>
      </c>
      <c r="F68" s="31">
        <v>44387</v>
      </c>
      <c r="G68" s="32">
        <v>118</v>
      </c>
      <c r="H68" s="32">
        <v>112</v>
      </c>
      <c r="I68" s="33">
        <v>4890</v>
      </c>
      <c r="J68" s="32" t="str">
        <f ca="1">IF(Tabela9[[#This Row],[STATUS]]="VENCIDO", TODAY()-Tabela9[[#This Row],[DATA VENCIMENTO]], "")</f>
        <v/>
      </c>
      <c r="K68" s="31">
        <v>44389</v>
      </c>
      <c r="L68" s="53" t="str">
        <f ca="1">IF(Tabela9[[#This Row],[DATA VENCIMENTO]]&gt;TODAY(), "A VENCER",IF(Tabela9[[#This Row],[PAGO DIA]]&lt;&gt;"","PAGO", "VENCIDO"))</f>
        <v>PAGO</v>
      </c>
    </row>
    <row r="69" spans="1:12" hidden="1" x14ac:dyDescent="0.2">
      <c r="A69" s="30">
        <v>44376</v>
      </c>
      <c r="B69" s="31" t="s">
        <v>1547</v>
      </c>
      <c r="C69" s="32" t="s">
        <v>1567</v>
      </c>
      <c r="D69" s="32" t="s">
        <v>1531</v>
      </c>
      <c r="E69" s="32" t="s">
        <v>1568</v>
      </c>
      <c r="F69" s="31">
        <v>44387</v>
      </c>
      <c r="G69" s="32">
        <v>119</v>
      </c>
      <c r="H69" s="32">
        <v>113</v>
      </c>
      <c r="I69" s="33">
        <v>4474</v>
      </c>
      <c r="J69" s="32" t="str">
        <f ca="1">IF(Tabela9[[#This Row],[STATUS]]="VENCIDO", TODAY()-Tabela9[[#This Row],[DATA VENCIMENTO]], "")</f>
        <v/>
      </c>
      <c r="K69" s="31">
        <v>44389</v>
      </c>
      <c r="L69" s="53" t="str">
        <f ca="1">IF(Tabela9[[#This Row],[DATA VENCIMENTO]]&gt;TODAY(), "A VENCER",IF(Tabela9[[#This Row],[PAGO DIA]]&lt;&gt;"","PAGO", "VENCIDO"))</f>
        <v>PAGO</v>
      </c>
    </row>
    <row r="70" spans="1:12" hidden="1" x14ac:dyDescent="0.2">
      <c r="A70" s="30">
        <v>44376</v>
      </c>
      <c r="B70" s="31" t="s">
        <v>1547</v>
      </c>
      <c r="C70" s="32" t="s">
        <v>1569</v>
      </c>
      <c r="D70" s="32" t="s">
        <v>1531</v>
      </c>
      <c r="E70" s="32" t="s">
        <v>1570</v>
      </c>
      <c r="F70" s="31">
        <v>44387</v>
      </c>
      <c r="G70" s="32">
        <v>120</v>
      </c>
      <c r="H70" s="32">
        <v>114</v>
      </c>
      <c r="I70" s="33">
        <v>940</v>
      </c>
      <c r="J70" s="32" t="str">
        <f ca="1">IF(Tabela9[[#This Row],[STATUS]]="VENCIDO", TODAY()-Tabela9[[#This Row],[DATA VENCIMENTO]], "")</f>
        <v/>
      </c>
      <c r="K70" s="31">
        <v>44389</v>
      </c>
      <c r="L70" s="53" t="str">
        <f ca="1">IF(Tabela9[[#This Row],[DATA VENCIMENTO]]&gt;TODAY(), "A VENCER",IF(Tabela9[[#This Row],[PAGO DIA]]&lt;&gt;"","PAGO", "VENCIDO"))</f>
        <v>PAGO</v>
      </c>
    </row>
    <row r="71" spans="1:12" hidden="1" x14ac:dyDescent="0.2">
      <c r="A71" s="30">
        <v>44376</v>
      </c>
      <c r="B71" s="31" t="s">
        <v>1547</v>
      </c>
      <c r="C71" s="32" t="s">
        <v>1571</v>
      </c>
      <c r="D71" s="32" t="s">
        <v>1531</v>
      </c>
      <c r="E71" s="32" t="s">
        <v>1572</v>
      </c>
      <c r="F71" s="31">
        <v>44387</v>
      </c>
      <c r="G71" s="32">
        <v>121</v>
      </c>
      <c r="H71" s="32">
        <v>115</v>
      </c>
      <c r="I71" s="33">
        <v>4920</v>
      </c>
      <c r="J71" s="32" t="str">
        <f ca="1">IF(Tabela9[[#This Row],[STATUS]]="VENCIDO", TODAY()-Tabela9[[#This Row],[DATA VENCIMENTO]], "")</f>
        <v/>
      </c>
      <c r="K71" s="31">
        <v>44389</v>
      </c>
      <c r="L71" s="53" t="str">
        <f ca="1">IF(Tabela9[[#This Row],[DATA VENCIMENTO]]&gt;TODAY(), "A VENCER",IF(Tabela9[[#This Row],[PAGO DIA]]&lt;&gt;"","PAGO", "VENCIDO"))</f>
        <v>PAGO</v>
      </c>
    </row>
    <row r="72" spans="1:12" hidden="1" x14ac:dyDescent="0.2">
      <c r="A72" s="30">
        <v>44376</v>
      </c>
      <c r="B72" s="31" t="s">
        <v>1547</v>
      </c>
      <c r="C72" s="32" t="s">
        <v>1573</v>
      </c>
      <c r="D72" s="32" t="s">
        <v>1531</v>
      </c>
      <c r="E72" s="32" t="s">
        <v>1574</v>
      </c>
      <c r="F72" s="31">
        <v>44387</v>
      </c>
      <c r="G72" s="32">
        <v>122</v>
      </c>
      <c r="H72" s="32">
        <v>116</v>
      </c>
      <c r="I72" s="33">
        <v>760</v>
      </c>
      <c r="J72" s="32" t="str">
        <f ca="1">IF(Tabela9[[#This Row],[STATUS]]="VENCIDO", TODAY()-Tabela9[[#This Row],[DATA VENCIMENTO]], "")</f>
        <v/>
      </c>
      <c r="K72" s="31">
        <v>44389</v>
      </c>
      <c r="L72" s="53" t="str">
        <f ca="1">IF(Tabela9[[#This Row],[DATA VENCIMENTO]]&gt;TODAY(), "A VENCER",IF(Tabela9[[#This Row],[PAGO DIA]]&lt;&gt;"","PAGO", "VENCIDO"))</f>
        <v>PAGO</v>
      </c>
    </row>
    <row r="73" spans="1:12" hidden="1" x14ac:dyDescent="0.2">
      <c r="A73" s="30">
        <v>44376</v>
      </c>
      <c r="B73" s="31" t="s">
        <v>1547</v>
      </c>
      <c r="C73" s="32" t="s">
        <v>1575</v>
      </c>
      <c r="D73" s="32" t="s">
        <v>1531</v>
      </c>
      <c r="E73" s="32" t="s">
        <v>1576</v>
      </c>
      <c r="F73" s="31">
        <v>44387</v>
      </c>
      <c r="G73" s="32">
        <v>123</v>
      </c>
      <c r="H73" s="32">
        <v>117</v>
      </c>
      <c r="I73" s="33">
        <v>4194</v>
      </c>
      <c r="J73" s="32" t="str">
        <f ca="1">IF(Tabela9[[#This Row],[STATUS]]="VENCIDO", TODAY()-Tabela9[[#This Row],[DATA VENCIMENTO]], "")</f>
        <v/>
      </c>
      <c r="K73" s="31">
        <v>44389</v>
      </c>
      <c r="L73" s="53" t="str">
        <f ca="1">IF(Tabela9[[#This Row],[DATA VENCIMENTO]]&gt;TODAY(), "A VENCER",IF(Tabela9[[#This Row],[PAGO DIA]]&lt;&gt;"","PAGO", "VENCIDO"))</f>
        <v>PAGO</v>
      </c>
    </row>
    <row r="74" spans="1:12" hidden="1" x14ac:dyDescent="0.2">
      <c r="A74" s="30">
        <v>44376</v>
      </c>
      <c r="B74" s="31" t="s">
        <v>1547</v>
      </c>
      <c r="C74" s="32" t="s">
        <v>1577</v>
      </c>
      <c r="D74" s="32" t="s">
        <v>1531</v>
      </c>
      <c r="E74" s="32" t="s">
        <v>1539</v>
      </c>
      <c r="F74" s="31">
        <v>44387</v>
      </c>
      <c r="G74" s="32">
        <v>124</v>
      </c>
      <c r="H74" s="32">
        <v>118</v>
      </c>
      <c r="I74" s="33">
        <v>2475</v>
      </c>
      <c r="J74" s="32" t="str">
        <f ca="1">IF(Tabela9[[#This Row],[STATUS]]="VENCIDO", TODAY()-Tabela9[[#This Row],[DATA VENCIMENTO]], "")</f>
        <v/>
      </c>
      <c r="K74" s="31">
        <v>44389</v>
      </c>
      <c r="L74" s="53" t="str">
        <f ca="1">IF(Tabela9[[#This Row],[DATA VENCIMENTO]]&gt;TODAY(), "A VENCER",IF(Tabela9[[#This Row],[PAGO DIA]]&lt;&gt;"","PAGO", "VENCIDO"))</f>
        <v>PAGO</v>
      </c>
    </row>
    <row r="75" spans="1:12" hidden="1" x14ac:dyDescent="0.2">
      <c r="A75" s="30">
        <v>44376</v>
      </c>
      <c r="B75" s="31" t="s">
        <v>1547</v>
      </c>
      <c r="C75" s="32" t="s">
        <v>1578</v>
      </c>
      <c r="D75" s="32" t="s">
        <v>1540</v>
      </c>
      <c r="E75" s="32" t="s">
        <v>1541</v>
      </c>
      <c r="F75" s="31">
        <v>44387</v>
      </c>
      <c r="G75" s="32">
        <v>126</v>
      </c>
      <c r="H75" s="32">
        <v>119</v>
      </c>
      <c r="I75" s="33">
        <v>2148</v>
      </c>
      <c r="J75" s="32" t="str">
        <f ca="1">IF(Tabela9[[#This Row],[STATUS]]="VENCIDO", TODAY()-Tabela9[[#This Row],[DATA VENCIMENTO]], "")</f>
        <v/>
      </c>
      <c r="K75" s="31">
        <v>44421</v>
      </c>
      <c r="L75" s="53" t="str">
        <f ca="1">IF(Tabela9[[#This Row],[DATA VENCIMENTO]]&gt;TODAY(), "A VENCER",IF(Tabela9[[#This Row],[PAGO DIA]]&lt;&gt;"","PAGO", "VENCIDO"))</f>
        <v>PAGO</v>
      </c>
    </row>
    <row r="76" spans="1:12" hidden="1" x14ac:dyDescent="0.2">
      <c r="A76" s="30">
        <v>44376</v>
      </c>
      <c r="B76" s="31" t="s">
        <v>1547</v>
      </c>
      <c r="C76" s="32" t="s">
        <v>1544</v>
      </c>
      <c r="D76" s="32" t="s">
        <v>1531</v>
      </c>
      <c r="E76" s="32" t="s">
        <v>1545</v>
      </c>
      <c r="F76" s="31">
        <v>44387</v>
      </c>
      <c r="G76" s="32">
        <v>127</v>
      </c>
      <c r="H76" s="32">
        <v>120</v>
      </c>
      <c r="I76" s="33">
        <v>3580</v>
      </c>
      <c r="J76" s="32" t="str">
        <f ca="1">IF(Tabela9[[#This Row],[STATUS]]="VENCIDO", TODAY()-Tabela9[[#This Row],[DATA VENCIMENTO]], "")</f>
        <v/>
      </c>
      <c r="K76" s="31">
        <v>44389</v>
      </c>
      <c r="L76" s="53" t="str">
        <f ca="1">IF(Tabela9[[#This Row],[DATA VENCIMENTO]]&gt;TODAY(), "A VENCER",IF(Tabela9[[#This Row],[PAGO DIA]]&lt;&gt;"","PAGO", "VENCIDO"))</f>
        <v>PAGO</v>
      </c>
    </row>
    <row r="77" spans="1:12" hidden="1" x14ac:dyDescent="0.2">
      <c r="A77" s="30">
        <v>44376</v>
      </c>
      <c r="B77" s="31" t="s">
        <v>1547</v>
      </c>
      <c r="C77" s="32" t="s">
        <v>1579</v>
      </c>
      <c r="D77" s="32" t="s">
        <v>1128</v>
      </c>
      <c r="E77" s="32" t="s">
        <v>681</v>
      </c>
      <c r="F77" s="31">
        <v>44409</v>
      </c>
      <c r="G77" s="32" t="s">
        <v>1580</v>
      </c>
      <c r="H77" s="32">
        <v>121</v>
      </c>
      <c r="I77" s="33">
        <v>1870</v>
      </c>
      <c r="J77" s="32" t="str">
        <f ca="1">IF(Tabela9[[#This Row],[STATUS]]="VENCIDO", TODAY()-Tabela9[[#This Row],[DATA VENCIMENTO]], "")</f>
        <v/>
      </c>
      <c r="K77" s="31">
        <v>44414</v>
      </c>
      <c r="L77" s="53" t="str">
        <f ca="1">IF(Tabela9[[#This Row],[DATA VENCIMENTO]]&gt;TODAY(), "A VENCER",IF(Tabela9[[#This Row],[PAGO DIA]]&lt;&gt;"","PAGO", "VENCIDO"))</f>
        <v>PAGO</v>
      </c>
    </row>
    <row r="78" spans="1:12" hidden="1" x14ac:dyDescent="0.2">
      <c r="A78" s="30">
        <v>44376</v>
      </c>
      <c r="B78" s="31" t="s">
        <v>1534</v>
      </c>
      <c r="C78" s="32" t="s">
        <v>1593</v>
      </c>
      <c r="D78" s="32" t="s">
        <v>1531</v>
      </c>
      <c r="E78" s="32" t="s">
        <v>85</v>
      </c>
      <c r="F78" s="31">
        <v>44386</v>
      </c>
      <c r="G78" s="32">
        <v>129</v>
      </c>
      <c r="H78" s="32">
        <v>122</v>
      </c>
      <c r="I78" s="33">
        <v>600</v>
      </c>
      <c r="J78" s="32" t="str">
        <f ca="1">IF(Tabela9[[#This Row],[STATUS]]="VENCIDO", TODAY()-Tabela9[[#This Row],[DATA VENCIMENTO]], "")</f>
        <v/>
      </c>
      <c r="K78" s="31">
        <v>44389</v>
      </c>
      <c r="L78" s="53" t="str">
        <f ca="1">IF(Tabela9[[#This Row],[DATA VENCIMENTO]]&gt;TODAY(), "A VENCER",IF(Tabela9[[#This Row],[PAGO DIA]]&lt;&gt;"","PAGO", "VENCIDO"))</f>
        <v>PAGO</v>
      </c>
    </row>
    <row r="79" spans="1:12" hidden="1" x14ac:dyDescent="0.2">
      <c r="A79" s="30">
        <v>44377</v>
      </c>
      <c r="B79" s="30" t="s">
        <v>1529</v>
      </c>
      <c r="C79" s="35" t="s">
        <v>1594</v>
      </c>
      <c r="D79" s="32" t="s">
        <v>1531</v>
      </c>
      <c r="E79" s="32" t="s">
        <v>149</v>
      </c>
      <c r="F79" s="31">
        <v>44387</v>
      </c>
      <c r="G79" s="32">
        <v>130</v>
      </c>
      <c r="H79" s="32">
        <v>123</v>
      </c>
      <c r="I79" s="33">
        <v>5000</v>
      </c>
      <c r="J79" s="32" t="str">
        <f ca="1">IF(Tabela9[[#This Row],[STATUS]]="VENCIDO", TODAY()-Tabela9[[#This Row],[DATA VENCIMENTO]], "")</f>
        <v/>
      </c>
      <c r="K79" s="31">
        <v>44389</v>
      </c>
      <c r="L79" s="53" t="str">
        <f ca="1">IF(Tabela9[[#This Row],[DATA VENCIMENTO]]&gt;TODAY(), "A VENCER",IF(Tabela9[[#This Row],[PAGO DIA]]&lt;&gt;"","PAGO", "VENCIDO"))</f>
        <v>PAGO</v>
      </c>
    </row>
    <row r="80" spans="1:12" hidden="1" x14ac:dyDescent="0.2">
      <c r="A80" s="30">
        <v>44377</v>
      </c>
      <c r="B80" s="31" t="s">
        <v>1529</v>
      </c>
      <c r="C80" s="32" t="s">
        <v>1595</v>
      </c>
      <c r="D80" s="32" t="s">
        <v>1531</v>
      </c>
      <c r="E80" s="32" t="s">
        <v>85</v>
      </c>
      <c r="F80" s="31">
        <v>44387</v>
      </c>
      <c r="G80" s="32">
        <v>131</v>
      </c>
      <c r="H80" s="32">
        <v>124</v>
      </c>
      <c r="I80" s="33">
        <v>3800</v>
      </c>
      <c r="J80" s="32" t="str">
        <f ca="1">IF(Tabela9[[#This Row],[STATUS]]="VENCIDO", TODAY()-Tabela9[[#This Row],[DATA VENCIMENTO]], "")</f>
        <v/>
      </c>
      <c r="K80" s="31">
        <v>44398</v>
      </c>
      <c r="L80" s="53" t="str">
        <f ca="1">IF(Tabela9[[#This Row],[DATA VENCIMENTO]]&gt;TODAY(), "A VENCER",IF(Tabela9[[#This Row],[PAGO DIA]]&lt;&gt;"","PAGO", "VENCIDO"))</f>
        <v>PAGO</v>
      </c>
    </row>
    <row r="81" spans="1:12" hidden="1" x14ac:dyDescent="0.2">
      <c r="A81" s="30">
        <v>44380</v>
      </c>
      <c r="B81" s="31" t="s">
        <v>1534</v>
      </c>
      <c r="C81" s="32" t="s">
        <v>1581</v>
      </c>
      <c r="D81" s="32" t="s">
        <v>1531</v>
      </c>
      <c r="E81" s="32" t="s">
        <v>85</v>
      </c>
      <c r="F81" s="31">
        <v>44390</v>
      </c>
      <c r="G81" s="32">
        <v>132</v>
      </c>
      <c r="H81" s="32">
        <v>125</v>
      </c>
      <c r="I81" s="33">
        <v>300</v>
      </c>
      <c r="J81" s="32" t="str">
        <f ca="1">IF(Tabela9[[#This Row],[STATUS]]="VENCIDO", TODAY()-Tabela9[[#This Row],[DATA VENCIMENTO]], "")</f>
        <v/>
      </c>
      <c r="K81" s="31">
        <v>44390</v>
      </c>
      <c r="L81" s="53" t="str">
        <f ca="1">IF(Tabela9[[#This Row],[DATA VENCIMENTO]]&gt;TODAY(), "A VENCER",IF(Tabela9[[#This Row],[PAGO DIA]]&lt;&gt;"","PAGO", "VENCIDO"))</f>
        <v>PAGO</v>
      </c>
    </row>
    <row r="82" spans="1:12" hidden="1" x14ac:dyDescent="0.2">
      <c r="A82" s="30">
        <v>44380</v>
      </c>
      <c r="B82" s="32" t="s">
        <v>1529</v>
      </c>
      <c r="C82" s="32" t="s">
        <v>1596</v>
      </c>
      <c r="D82" s="32" t="s">
        <v>1597</v>
      </c>
      <c r="E82" s="32" t="s">
        <v>1598</v>
      </c>
      <c r="F82" s="31">
        <v>44389</v>
      </c>
      <c r="G82" s="32">
        <v>134</v>
      </c>
      <c r="H82" s="32">
        <v>126</v>
      </c>
      <c r="I82" s="33">
        <v>2500</v>
      </c>
      <c r="J82" s="32" t="str">
        <f ca="1">IF(Tabela9[[#This Row],[STATUS]]="VENCIDO", TODAY()-Tabela9[[#This Row],[DATA VENCIMENTO]], "")</f>
        <v/>
      </c>
      <c r="K82" s="31">
        <v>44410</v>
      </c>
      <c r="L82" s="53" t="str">
        <f ca="1">IF(Tabela9[[#This Row],[DATA VENCIMENTO]]&gt;TODAY(), "A VENCER",IF(Tabela9[[#This Row],[PAGO DIA]]&lt;&gt;"","PAGO", "VENCIDO"))</f>
        <v>PAGO</v>
      </c>
    </row>
    <row r="83" spans="1:12" hidden="1" x14ac:dyDescent="0.2">
      <c r="A83" s="30">
        <v>44384</v>
      </c>
      <c r="B83" s="31" t="s">
        <v>1529</v>
      </c>
      <c r="C83" s="32" t="s">
        <v>97</v>
      </c>
      <c r="D83" s="32" t="s">
        <v>1531</v>
      </c>
      <c r="E83" s="32" t="s">
        <v>94</v>
      </c>
      <c r="F83" s="31">
        <v>44427</v>
      </c>
      <c r="G83" s="32">
        <v>135</v>
      </c>
      <c r="H83" s="32">
        <v>127</v>
      </c>
      <c r="I83" s="33">
        <v>3000</v>
      </c>
      <c r="J83" s="32" t="str">
        <f ca="1">IF(Tabela9[[#This Row],[STATUS]]="VENCIDO", TODAY()-Tabela9[[#This Row],[DATA VENCIMENTO]], "")</f>
        <v/>
      </c>
      <c r="K83" s="31">
        <v>44427</v>
      </c>
      <c r="L83" s="53" t="str">
        <f ca="1">IF(Tabela9[[#This Row],[DATA VENCIMENTO]]&gt;TODAY(), "A VENCER",IF(Tabela9[[#This Row],[PAGO DIA]]&lt;&gt;"","PAGO", "VENCIDO"))</f>
        <v>PAGO</v>
      </c>
    </row>
    <row r="84" spans="1:12" hidden="1" x14ac:dyDescent="0.2">
      <c r="A84" s="30">
        <v>44385</v>
      </c>
      <c r="B84" s="31" t="s">
        <v>1534</v>
      </c>
      <c r="C84" s="32" t="s">
        <v>1549</v>
      </c>
      <c r="D84" s="32" t="s">
        <v>1531</v>
      </c>
      <c r="E84" s="32" t="s">
        <v>1550</v>
      </c>
      <c r="F84" s="31">
        <v>44395</v>
      </c>
      <c r="G84" s="32">
        <v>136</v>
      </c>
      <c r="H84" s="32">
        <v>128</v>
      </c>
      <c r="I84" s="33">
        <v>250</v>
      </c>
      <c r="J84" s="32" t="str">
        <f ca="1">IF(Tabela9[[#This Row],[STATUS]]="VENCIDO", TODAY()-Tabela9[[#This Row],[DATA VENCIMENTO]], "")</f>
        <v/>
      </c>
      <c r="K84" s="31">
        <v>44400</v>
      </c>
      <c r="L84" s="53" t="str">
        <f ca="1">IF(Tabela9[[#This Row],[DATA VENCIMENTO]]&gt;TODAY(), "A VENCER",IF(Tabela9[[#This Row],[PAGO DIA]]&lt;&gt;"","PAGO", "VENCIDO"))</f>
        <v>PAGO</v>
      </c>
    </row>
    <row r="85" spans="1:12" hidden="1" x14ac:dyDescent="0.2">
      <c r="A85" s="30">
        <v>44385</v>
      </c>
      <c r="B85" s="31" t="s">
        <v>1534</v>
      </c>
      <c r="C85" s="32" t="s">
        <v>1599</v>
      </c>
      <c r="D85" s="32" t="s">
        <v>1531</v>
      </c>
      <c r="E85" s="32" t="s">
        <v>85</v>
      </c>
      <c r="F85" s="31">
        <v>44395</v>
      </c>
      <c r="G85" s="32">
        <v>138</v>
      </c>
      <c r="H85" s="32">
        <v>129</v>
      </c>
      <c r="I85" s="33">
        <v>2200</v>
      </c>
      <c r="J85" s="32" t="str">
        <f ca="1">IF(Tabela9[[#This Row],[STATUS]]="VENCIDO", TODAY()-Tabela9[[#This Row],[DATA VENCIMENTO]], "")</f>
        <v/>
      </c>
      <c r="K85" s="31">
        <v>44396</v>
      </c>
      <c r="L85" s="53" t="str">
        <f ca="1">IF(Tabela9[[#This Row],[DATA VENCIMENTO]]&gt;TODAY(), "A VENCER",IF(Tabela9[[#This Row],[PAGO DIA]]&lt;&gt;"","PAGO", "VENCIDO"))</f>
        <v>PAGO</v>
      </c>
    </row>
    <row r="86" spans="1:12" hidden="1" x14ac:dyDescent="0.2">
      <c r="A86" s="30">
        <v>44385</v>
      </c>
      <c r="B86" s="31" t="s">
        <v>1529</v>
      </c>
      <c r="C86" s="32" t="s">
        <v>1600</v>
      </c>
      <c r="D86" s="32" t="s">
        <v>1531</v>
      </c>
      <c r="E86" s="32" t="s">
        <v>85</v>
      </c>
      <c r="F86" s="31">
        <v>44395</v>
      </c>
      <c r="G86" s="32">
        <v>139</v>
      </c>
      <c r="H86" s="32">
        <v>130</v>
      </c>
      <c r="I86" s="33">
        <v>1050</v>
      </c>
      <c r="J86" s="32" t="str">
        <f ca="1">IF(Tabela9[[#This Row],[STATUS]]="VENCIDO", TODAY()-Tabela9[[#This Row],[DATA VENCIMENTO]], "")</f>
        <v/>
      </c>
      <c r="K86" s="31">
        <v>44396</v>
      </c>
      <c r="L86" s="53" t="str">
        <f ca="1">IF(Tabela9[[#This Row],[DATA VENCIMENTO]]&gt;TODAY(), "A VENCER",IF(Tabela9[[#This Row],[PAGO DIA]]&lt;&gt;"","PAGO", "VENCIDO"))</f>
        <v>PAGO</v>
      </c>
    </row>
    <row r="87" spans="1:12" hidden="1" x14ac:dyDescent="0.2">
      <c r="A87" s="30">
        <v>44389</v>
      </c>
      <c r="B87" s="31" t="s">
        <v>1529</v>
      </c>
      <c r="C87" s="32" t="s">
        <v>97</v>
      </c>
      <c r="D87" s="32" t="s">
        <v>1531</v>
      </c>
      <c r="E87" s="32" t="s">
        <v>94</v>
      </c>
      <c r="F87" s="31">
        <v>44410</v>
      </c>
      <c r="G87" s="32">
        <v>141</v>
      </c>
      <c r="H87" s="32">
        <v>132</v>
      </c>
      <c r="I87" s="33">
        <v>3000</v>
      </c>
      <c r="J87" s="32" t="str">
        <f ca="1">IF(Tabela9[[#This Row],[STATUS]]="VENCIDO", TODAY()-Tabela9[[#This Row],[DATA VENCIMENTO]], "")</f>
        <v/>
      </c>
      <c r="K87" s="31">
        <v>44410</v>
      </c>
      <c r="L87" s="53" t="str">
        <f ca="1">IF(Tabela9[[#This Row],[DATA VENCIMENTO]]&gt;TODAY(), "A VENCER",IF(Tabela9[[#This Row],[PAGO DIA]]&lt;&gt;"","PAGO", "VENCIDO"))</f>
        <v>PAGO</v>
      </c>
    </row>
    <row r="88" spans="1:12" hidden="1" x14ac:dyDescent="0.2">
      <c r="A88" s="30">
        <v>44390</v>
      </c>
      <c r="B88" s="31" t="s">
        <v>1529</v>
      </c>
      <c r="C88" s="32" t="s">
        <v>1546</v>
      </c>
      <c r="D88" s="32" t="s">
        <v>1531</v>
      </c>
      <c r="E88" s="32" t="s">
        <v>85</v>
      </c>
      <c r="F88" s="31">
        <v>44400</v>
      </c>
      <c r="G88" s="32" t="s">
        <v>1601</v>
      </c>
      <c r="H88" s="32">
        <v>133</v>
      </c>
      <c r="I88" s="33">
        <v>2800</v>
      </c>
      <c r="J88" s="32" t="str">
        <f ca="1">IF(Tabela9[[#This Row],[STATUS]]="VENCIDO", TODAY()-Tabela9[[#This Row],[DATA VENCIMENTO]], "")</f>
        <v/>
      </c>
      <c r="K88" s="31">
        <v>44400</v>
      </c>
      <c r="L88" s="53" t="str">
        <f ca="1">IF(Tabela9[[#This Row],[DATA VENCIMENTO]]&gt;TODAY(), "A VENCER",IF(Tabela9[[#This Row],[PAGO DIA]]&lt;&gt;"","PAGO", "VENCIDO"))</f>
        <v>PAGO</v>
      </c>
    </row>
    <row r="89" spans="1:12" hidden="1" x14ac:dyDescent="0.2">
      <c r="A89" s="30">
        <v>44391</v>
      </c>
      <c r="B89" s="31" t="s">
        <v>1529</v>
      </c>
      <c r="C89" s="32" t="s">
        <v>97</v>
      </c>
      <c r="D89" s="32" t="s">
        <v>1531</v>
      </c>
      <c r="E89" s="32" t="s">
        <v>94</v>
      </c>
      <c r="F89" s="31">
        <v>44412</v>
      </c>
      <c r="G89" s="32" t="s">
        <v>1602</v>
      </c>
      <c r="H89" s="32">
        <v>134</v>
      </c>
      <c r="I89" s="33">
        <v>3000</v>
      </c>
      <c r="J89" s="32" t="str">
        <f ca="1">IF(Tabela9[[#This Row],[STATUS]]="VENCIDO", TODAY()-Tabela9[[#This Row],[DATA VENCIMENTO]], "")</f>
        <v/>
      </c>
      <c r="K89" s="31">
        <v>44412</v>
      </c>
      <c r="L89" s="53" t="str">
        <f ca="1">IF(Tabela9[[#This Row],[DATA VENCIMENTO]]&gt;TODAY(), "A VENCER",IF(Tabela9[[#This Row],[PAGO DIA]]&lt;&gt;"","PAGO", "VENCIDO"))</f>
        <v>PAGO</v>
      </c>
    </row>
    <row r="90" spans="1:12" hidden="1" x14ac:dyDescent="0.2">
      <c r="A90" s="30">
        <v>44392</v>
      </c>
      <c r="B90" s="31" t="s">
        <v>1534</v>
      </c>
      <c r="C90" s="32" t="s">
        <v>1581</v>
      </c>
      <c r="D90" s="32" t="s">
        <v>1531</v>
      </c>
      <c r="E90" s="32" t="s">
        <v>85</v>
      </c>
      <c r="F90" s="31">
        <v>44403</v>
      </c>
      <c r="G90" s="32">
        <v>142</v>
      </c>
      <c r="H90" s="32">
        <v>135</v>
      </c>
      <c r="I90" s="33">
        <v>300</v>
      </c>
      <c r="J90" s="32" t="str">
        <f ca="1">IF(Tabela9[[#This Row],[STATUS]]="VENCIDO", TODAY()-Tabela9[[#This Row],[DATA VENCIMENTO]], "")</f>
        <v/>
      </c>
      <c r="K90" s="31">
        <v>44403</v>
      </c>
      <c r="L90" s="53" t="str">
        <f ca="1">IF(Tabela9[[#This Row],[DATA VENCIMENTO]]&gt;TODAY(), "A VENCER",IF(Tabela9[[#This Row],[PAGO DIA]]&lt;&gt;"","PAGO", "VENCIDO"))</f>
        <v>PAGO</v>
      </c>
    </row>
    <row r="91" spans="1:12" hidden="1" x14ac:dyDescent="0.2">
      <c r="A91" s="30">
        <v>44393</v>
      </c>
      <c r="B91" s="31" t="s">
        <v>1534</v>
      </c>
      <c r="C91" s="32" t="s">
        <v>1603</v>
      </c>
      <c r="D91" s="32" t="s">
        <v>1531</v>
      </c>
      <c r="E91" s="32" t="s">
        <v>85</v>
      </c>
      <c r="F91" s="31">
        <v>44403</v>
      </c>
      <c r="G91" s="32" t="s">
        <v>1604</v>
      </c>
      <c r="H91" s="32">
        <v>136</v>
      </c>
      <c r="I91" s="33">
        <v>1000</v>
      </c>
      <c r="J91" s="32" t="str">
        <f ca="1">IF(Tabela9[[#This Row],[STATUS]]="VENCIDO", TODAY()-Tabela9[[#This Row],[DATA VENCIMENTO]], "")</f>
        <v/>
      </c>
      <c r="K91" s="31">
        <v>44403</v>
      </c>
      <c r="L91" s="53" t="str">
        <f ca="1">IF(Tabela9[[#This Row],[DATA VENCIMENTO]]&gt;TODAY(), "A VENCER",IF(Tabela9[[#This Row],[PAGO DIA]]&lt;&gt;"","PAGO", "VENCIDO"))</f>
        <v>PAGO</v>
      </c>
    </row>
    <row r="92" spans="1:12" hidden="1" x14ac:dyDescent="0.2">
      <c r="A92" s="30">
        <v>44399</v>
      </c>
      <c r="B92" s="31" t="s">
        <v>1534</v>
      </c>
      <c r="C92" s="32" t="s">
        <v>1553</v>
      </c>
      <c r="D92" s="32" t="s">
        <v>1531</v>
      </c>
      <c r="E92" s="32" t="s">
        <v>1554</v>
      </c>
      <c r="F92" s="31">
        <v>44404</v>
      </c>
      <c r="G92" s="32" t="s">
        <v>1605</v>
      </c>
      <c r="H92" s="32">
        <v>137</v>
      </c>
      <c r="I92" s="33">
        <v>100</v>
      </c>
      <c r="J92" s="32" t="str">
        <f ca="1">IF(Tabela9[[#This Row],[STATUS]]="VENCIDO", TODAY()-Tabela9[[#This Row],[DATA VENCIMENTO]], "")</f>
        <v/>
      </c>
      <c r="K92" s="31">
        <v>44404</v>
      </c>
      <c r="L92" s="53" t="str">
        <f ca="1">IF(Tabela9[[#This Row],[DATA VENCIMENTO]]&gt;TODAY(), "A VENCER",IF(Tabela9[[#This Row],[PAGO DIA]]&lt;&gt;"","PAGO", "VENCIDO"))</f>
        <v>PAGO</v>
      </c>
    </row>
    <row r="93" spans="1:12" hidden="1" x14ac:dyDescent="0.2">
      <c r="A93" s="30">
        <v>44400</v>
      </c>
      <c r="B93" s="31" t="s">
        <v>1547</v>
      </c>
      <c r="C93" s="32" t="s">
        <v>1548</v>
      </c>
      <c r="D93" s="32" t="s">
        <v>1531</v>
      </c>
      <c r="E93" s="32" t="s">
        <v>1543</v>
      </c>
      <c r="F93" s="31">
        <v>44411</v>
      </c>
      <c r="G93" s="32">
        <v>143</v>
      </c>
      <c r="H93" s="32">
        <v>138</v>
      </c>
      <c r="I93" s="33">
        <v>4000</v>
      </c>
      <c r="J93" s="32" t="str">
        <f ca="1">IF(Tabela9[[#This Row],[STATUS]]="VENCIDO", TODAY()-Tabela9[[#This Row],[DATA VENCIMENTO]], "")</f>
        <v/>
      </c>
      <c r="K93" s="31">
        <v>44411</v>
      </c>
      <c r="L93" s="53" t="str">
        <f ca="1">IF(Tabela9[[#This Row],[DATA VENCIMENTO]]&gt;TODAY(), "A VENCER",IF(Tabela9[[#This Row],[PAGO DIA]]&lt;&gt;"","PAGO", "VENCIDO"))</f>
        <v>PAGO</v>
      </c>
    </row>
    <row r="94" spans="1:12" hidden="1" x14ac:dyDescent="0.2">
      <c r="A94" s="30">
        <v>44400</v>
      </c>
      <c r="B94" s="31" t="s">
        <v>1547</v>
      </c>
      <c r="C94" s="32" t="s">
        <v>1549</v>
      </c>
      <c r="D94" s="32" t="s">
        <v>1531</v>
      </c>
      <c r="E94" s="32" t="s">
        <v>1550</v>
      </c>
      <c r="F94" s="31">
        <v>44411</v>
      </c>
      <c r="G94" s="32">
        <v>144</v>
      </c>
      <c r="H94" s="32">
        <v>139</v>
      </c>
      <c r="I94" s="33">
        <v>5330</v>
      </c>
      <c r="J94" s="32" t="str">
        <f ca="1">IF(Tabela9[[#This Row],[STATUS]]="VENCIDO", TODAY()-Tabela9[[#This Row],[DATA VENCIMENTO]], "")</f>
        <v/>
      </c>
      <c r="K94" s="31">
        <v>44411</v>
      </c>
      <c r="L94" s="53" t="str">
        <f ca="1">IF(Tabela9[[#This Row],[DATA VENCIMENTO]]&gt;TODAY(), "A VENCER",IF(Tabela9[[#This Row],[PAGO DIA]]&lt;&gt;"","PAGO", "VENCIDO"))</f>
        <v>PAGO</v>
      </c>
    </row>
    <row r="95" spans="1:12" hidden="1" x14ac:dyDescent="0.2">
      <c r="A95" s="30">
        <v>44400</v>
      </c>
      <c r="B95" s="31" t="s">
        <v>1547</v>
      </c>
      <c r="C95" s="32" t="s">
        <v>1551</v>
      </c>
      <c r="D95" s="32" t="s">
        <v>1531</v>
      </c>
      <c r="E95" s="32" t="s">
        <v>1552</v>
      </c>
      <c r="F95" s="31">
        <v>44411</v>
      </c>
      <c r="G95" s="32">
        <v>145</v>
      </c>
      <c r="H95" s="32">
        <v>140</v>
      </c>
      <c r="I95" s="33">
        <v>4930</v>
      </c>
      <c r="J95" s="32" t="str">
        <f ca="1">IF(Tabela9[[#This Row],[STATUS]]="VENCIDO", TODAY()-Tabela9[[#This Row],[DATA VENCIMENTO]], "")</f>
        <v/>
      </c>
      <c r="K95" s="31">
        <v>44411</v>
      </c>
      <c r="L95" s="53" t="str">
        <f ca="1">IF(Tabela9[[#This Row],[DATA VENCIMENTO]]&gt;TODAY(), "A VENCER",IF(Tabela9[[#This Row],[PAGO DIA]]&lt;&gt;"","PAGO", "VENCIDO"))</f>
        <v>PAGO</v>
      </c>
    </row>
    <row r="96" spans="1:12" hidden="1" x14ac:dyDescent="0.2">
      <c r="A96" s="30">
        <v>44400</v>
      </c>
      <c r="B96" s="31" t="s">
        <v>1547</v>
      </c>
      <c r="C96" s="32" t="s">
        <v>1553</v>
      </c>
      <c r="D96" s="32" t="s">
        <v>1531</v>
      </c>
      <c r="E96" s="32" t="s">
        <v>1554</v>
      </c>
      <c r="F96" s="31">
        <v>44411</v>
      </c>
      <c r="G96" s="32">
        <v>146</v>
      </c>
      <c r="H96" s="32">
        <v>141</v>
      </c>
      <c r="I96" s="33">
        <v>3360</v>
      </c>
      <c r="J96" s="32" t="str">
        <f ca="1">IF(Tabela9[[#This Row],[STATUS]]="VENCIDO", TODAY()-Tabela9[[#This Row],[DATA VENCIMENTO]], "")</f>
        <v/>
      </c>
      <c r="K96" s="31">
        <v>44411</v>
      </c>
      <c r="L96" s="53" t="str">
        <f ca="1">IF(Tabela9[[#This Row],[DATA VENCIMENTO]]&gt;TODAY(), "A VENCER",IF(Tabela9[[#This Row],[PAGO DIA]]&lt;&gt;"","PAGO", "VENCIDO"))</f>
        <v>PAGO</v>
      </c>
    </row>
    <row r="97" spans="1:12" hidden="1" x14ac:dyDescent="0.2">
      <c r="A97" s="30">
        <v>44400</v>
      </c>
      <c r="B97" s="31" t="s">
        <v>1547</v>
      </c>
      <c r="C97" s="32" t="s">
        <v>1555</v>
      </c>
      <c r="D97" s="32" t="s">
        <v>1556</v>
      </c>
      <c r="E97" s="32" t="s">
        <v>1557</v>
      </c>
      <c r="F97" s="31">
        <v>44411</v>
      </c>
      <c r="G97" s="32">
        <v>147</v>
      </c>
      <c r="H97" s="32">
        <v>142</v>
      </c>
      <c r="I97" s="33">
        <v>3794</v>
      </c>
      <c r="J97" s="32" t="str">
        <f ca="1">IF(Tabela9[[#This Row],[STATUS]]="VENCIDO", TODAY()-Tabela9[[#This Row],[DATA VENCIMENTO]], "")</f>
        <v/>
      </c>
      <c r="K97" s="31">
        <v>44410</v>
      </c>
      <c r="L97" s="53" t="str">
        <f ca="1">IF(Tabela9[[#This Row],[DATA VENCIMENTO]]&gt;TODAY(), "A VENCER",IF(Tabela9[[#This Row],[PAGO DIA]]&lt;&gt;"","PAGO", "VENCIDO"))</f>
        <v>PAGO</v>
      </c>
    </row>
    <row r="98" spans="1:12" hidden="1" x14ac:dyDescent="0.2">
      <c r="A98" s="30">
        <v>44400</v>
      </c>
      <c r="B98" s="31" t="s">
        <v>1547</v>
      </c>
      <c r="C98" s="32" t="s">
        <v>1558</v>
      </c>
      <c r="D98" s="32" t="s">
        <v>1531</v>
      </c>
      <c r="E98" s="32" t="s">
        <v>1559</v>
      </c>
      <c r="F98" s="31">
        <v>44411</v>
      </c>
      <c r="G98" s="32">
        <v>148</v>
      </c>
      <c r="H98" s="32">
        <v>143</v>
      </c>
      <c r="I98" s="33">
        <v>5255</v>
      </c>
      <c r="J98" s="32" t="str">
        <f ca="1">IF(Tabela9[[#This Row],[STATUS]]="VENCIDO", TODAY()-Tabela9[[#This Row],[DATA VENCIMENTO]], "")</f>
        <v/>
      </c>
      <c r="K98" s="31">
        <v>44411</v>
      </c>
      <c r="L98" s="53" t="str">
        <f ca="1">IF(Tabela9[[#This Row],[DATA VENCIMENTO]]&gt;TODAY(), "A VENCER",IF(Tabela9[[#This Row],[PAGO DIA]]&lt;&gt;"","PAGO", "VENCIDO"))</f>
        <v>PAGO</v>
      </c>
    </row>
    <row r="99" spans="1:12" hidden="1" x14ac:dyDescent="0.2">
      <c r="A99" s="30">
        <v>44400</v>
      </c>
      <c r="B99" s="31" t="s">
        <v>1547</v>
      </c>
      <c r="C99" s="32" t="s">
        <v>1560</v>
      </c>
      <c r="D99" s="32" t="s">
        <v>1531</v>
      </c>
      <c r="E99" s="32" t="s">
        <v>1561</v>
      </c>
      <c r="F99" s="31">
        <v>44411</v>
      </c>
      <c r="G99" s="32">
        <v>149</v>
      </c>
      <c r="H99" s="32">
        <v>144</v>
      </c>
      <c r="I99" s="33">
        <v>3900</v>
      </c>
      <c r="J99" s="32" t="str">
        <f ca="1">IF(Tabela9[[#This Row],[STATUS]]="VENCIDO", TODAY()-Tabela9[[#This Row],[DATA VENCIMENTO]], "")</f>
        <v/>
      </c>
      <c r="K99" s="31">
        <v>44411</v>
      </c>
      <c r="L99" s="53" t="str">
        <f ca="1">IF(Tabela9[[#This Row],[DATA VENCIMENTO]]&gt;TODAY(), "A VENCER",IF(Tabela9[[#This Row],[PAGO DIA]]&lt;&gt;"","PAGO", "VENCIDO"))</f>
        <v>PAGO</v>
      </c>
    </row>
    <row r="100" spans="1:12" hidden="1" x14ac:dyDescent="0.2">
      <c r="A100" s="30">
        <v>44400</v>
      </c>
      <c r="B100" s="31" t="s">
        <v>1547</v>
      </c>
      <c r="C100" s="32" t="s">
        <v>1562</v>
      </c>
      <c r="D100" s="32" t="s">
        <v>1531</v>
      </c>
      <c r="E100" s="32" t="s">
        <v>1537</v>
      </c>
      <c r="F100" s="31">
        <v>44411</v>
      </c>
      <c r="G100" s="32">
        <v>150</v>
      </c>
      <c r="H100" s="32">
        <v>145</v>
      </c>
      <c r="I100" s="33">
        <v>1430</v>
      </c>
      <c r="J100" s="32" t="str">
        <f ca="1">IF(Tabela9[[#This Row],[STATUS]]="VENCIDO", TODAY()-Tabela9[[#This Row],[DATA VENCIMENTO]], "")</f>
        <v/>
      </c>
      <c r="K100" s="31">
        <v>44411</v>
      </c>
      <c r="L100" s="53" t="str">
        <f ca="1">IF(Tabela9[[#This Row],[DATA VENCIMENTO]]&gt;TODAY(), "A VENCER",IF(Tabela9[[#This Row],[PAGO DIA]]&lt;&gt;"","PAGO", "VENCIDO"))</f>
        <v>PAGO</v>
      </c>
    </row>
    <row r="101" spans="1:12" hidden="1" x14ac:dyDescent="0.2">
      <c r="A101" s="30">
        <v>44400</v>
      </c>
      <c r="B101" s="31" t="s">
        <v>1547</v>
      </c>
      <c r="C101" s="32" t="s">
        <v>1563</v>
      </c>
      <c r="D101" s="32" t="s">
        <v>1531</v>
      </c>
      <c r="E101" s="32" t="s">
        <v>1564</v>
      </c>
      <c r="F101" s="31">
        <v>44411</v>
      </c>
      <c r="G101" s="32">
        <v>151</v>
      </c>
      <c r="H101" s="32">
        <v>146</v>
      </c>
      <c r="I101" s="33">
        <v>5470</v>
      </c>
      <c r="J101" s="32" t="str">
        <f ca="1">IF(Tabela9[[#This Row],[STATUS]]="VENCIDO", TODAY()-Tabela9[[#This Row],[DATA VENCIMENTO]], "")</f>
        <v/>
      </c>
      <c r="K101" s="31">
        <v>44411</v>
      </c>
      <c r="L101" s="53" t="str">
        <f ca="1">IF(Tabela9[[#This Row],[DATA VENCIMENTO]]&gt;TODAY(), "A VENCER",IF(Tabela9[[#This Row],[PAGO DIA]]&lt;&gt;"","PAGO", "VENCIDO"))</f>
        <v>PAGO</v>
      </c>
    </row>
    <row r="102" spans="1:12" hidden="1" x14ac:dyDescent="0.2">
      <c r="A102" s="30">
        <v>44400</v>
      </c>
      <c r="B102" s="31" t="s">
        <v>1547</v>
      </c>
      <c r="C102" s="32" t="s">
        <v>1565</v>
      </c>
      <c r="D102" s="32" t="s">
        <v>1531</v>
      </c>
      <c r="E102" s="32" t="s">
        <v>1566</v>
      </c>
      <c r="F102" s="31">
        <v>44411</v>
      </c>
      <c r="G102" s="32">
        <v>152</v>
      </c>
      <c r="H102" s="32">
        <v>147</v>
      </c>
      <c r="I102" s="33">
        <v>4890</v>
      </c>
      <c r="J102" s="32" t="str">
        <f ca="1">IF(Tabela9[[#This Row],[STATUS]]="VENCIDO", TODAY()-Tabela9[[#This Row],[DATA VENCIMENTO]], "")</f>
        <v/>
      </c>
      <c r="K102" s="31">
        <v>44411</v>
      </c>
      <c r="L102" s="53" t="str">
        <f ca="1">IF(Tabela9[[#This Row],[DATA VENCIMENTO]]&gt;TODAY(), "A VENCER",IF(Tabela9[[#This Row],[PAGO DIA]]&lt;&gt;"","PAGO", "VENCIDO"))</f>
        <v>PAGO</v>
      </c>
    </row>
    <row r="103" spans="1:12" hidden="1" x14ac:dyDescent="0.2">
      <c r="A103" s="30">
        <v>44400</v>
      </c>
      <c r="B103" s="31" t="s">
        <v>1547</v>
      </c>
      <c r="C103" s="32" t="s">
        <v>1567</v>
      </c>
      <c r="D103" s="32" t="s">
        <v>1531</v>
      </c>
      <c r="E103" s="32" t="s">
        <v>1568</v>
      </c>
      <c r="F103" s="31">
        <v>44411</v>
      </c>
      <c r="G103" s="32">
        <v>153</v>
      </c>
      <c r="H103" s="32">
        <v>148</v>
      </c>
      <c r="I103" s="33">
        <v>4474</v>
      </c>
      <c r="J103" s="32" t="str">
        <f ca="1">IF(Tabela9[[#This Row],[STATUS]]="VENCIDO", TODAY()-Tabela9[[#This Row],[DATA VENCIMENTO]], "")</f>
        <v/>
      </c>
      <c r="K103" s="31">
        <v>44411</v>
      </c>
      <c r="L103" s="53" t="str">
        <f ca="1">IF(Tabela9[[#This Row],[DATA VENCIMENTO]]&gt;TODAY(), "A VENCER",IF(Tabela9[[#This Row],[PAGO DIA]]&lt;&gt;"","PAGO", "VENCIDO"))</f>
        <v>PAGO</v>
      </c>
    </row>
    <row r="104" spans="1:12" hidden="1" x14ac:dyDescent="0.2">
      <c r="A104" s="30">
        <v>44400</v>
      </c>
      <c r="B104" s="31" t="s">
        <v>1547</v>
      </c>
      <c r="C104" s="32" t="s">
        <v>1569</v>
      </c>
      <c r="D104" s="32" t="s">
        <v>1531</v>
      </c>
      <c r="E104" s="32" t="s">
        <v>1570</v>
      </c>
      <c r="F104" s="31">
        <v>44411</v>
      </c>
      <c r="G104" s="32">
        <v>154</v>
      </c>
      <c r="H104" s="32">
        <v>149</v>
      </c>
      <c r="I104" s="33">
        <v>940</v>
      </c>
      <c r="J104" s="32" t="str">
        <f ca="1">IF(Tabela9[[#This Row],[STATUS]]="VENCIDO", TODAY()-Tabela9[[#This Row],[DATA VENCIMENTO]], "")</f>
        <v/>
      </c>
      <c r="K104" s="31">
        <v>44411</v>
      </c>
      <c r="L104" s="53" t="str">
        <f ca="1">IF(Tabela9[[#This Row],[DATA VENCIMENTO]]&gt;TODAY(), "A VENCER",IF(Tabela9[[#This Row],[PAGO DIA]]&lt;&gt;"","PAGO", "VENCIDO"))</f>
        <v>PAGO</v>
      </c>
    </row>
    <row r="105" spans="1:12" hidden="1" x14ac:dyDescent="0.2">
      <c r="A105" s="30">
        <v>44400</v>
      </c>
      <c r="B105" s="31" t="s">
        <v>1547</v>
      </c>
      <c r="C105" s="32" t="s">
        <v>1571</v>
      </c>
      <c r="D105" s="32" t="s">
        <v>1531</v>
      </c>
      <c r="E105" s="32" t="s">
        <v>1572</v>
      </c>
      <c r="F105" s="31">
        <v>44411</v>
      </c>
      <c r="G105" s="32">
        <v>155</v>
      </c>
      <c r="H105" s="32">
        <v>150</v>
      </c>
      <c r="I105" s="33">
        <v>4920</v>
      </c>
      <c r="J105" s="32" t="str">
        <f ca="1">IF(Tabela9[[#This Row],[STATUS]]="VENCIDO", TODAY()-Tabela9[[#This Row],[DATA VENCIMENTO]], "")</f>
        <v/>
      </c>
      <c r="K105" s="31">
        <v>44411</v>
      </c>
      <c r="L105" s="53" t="str">
        <f ca="1">IF(Tabela9[[#This Row],[DATA VENCIMENTO]]&gt;TODAY(), "A VENCER",IF(Tabela9[[#This Row],[PAGO DIA]]&lt;&gt;"","PAGO", "VENCIDO"))</f>
        <v>PAGO</v>
      </c>
    </row>
    <row r="106" spans="1:12" hidden="1" x14ac:dyDescent="0.2">
      <c r="A106" s="30">
        <v>44400</v>
      </c>
      <c r="B106" s="31" t="s">
        <v>1547</v>
      </c>
      <c r="C106" s="32" t="s">
        <v>1573</v>
      </c>
      <c r="D106" s="32" t="s">
        <v>1531</v>
      </c>
      <c r="E106" s="32" t="s">
        <v>1574</v>
      </c>
      <c r="F106" s="31">
        <v>44411</v>
      </c>
      <c r="G106" s="32">
        <v>156</v>
      </c>
      <c r="H106" s="32">
        <v>151</v>
      </c>
      <c r="I106" s="33">
        <v>760</v>
      </c>
      <c r="J106" s="32" t="str">
        <f ca="1">IF(Tabela9[[#This Row],[STATUS]]="VENCIDO", TODAY()-Tabela9[[#This Row],[DATA VENCIMENTO]], "")</f>
        <v/>
      </c>
      <c r="K106" s="31">
        <v>44411</v>
      </c>
      <c r="L106" s="53" t="str">
        <f ca="1">IF(Tabela9[[#This Row],[DATA VENCIMENTO]]&gt;TODAY(), "A VENCER",IF(Tabela9[[#This Row],[PAGO DIA]]&lt;&gt;"","PAGO", "VENCIDO"))</f>
        <v>PAGO</v>
      </c>
    </row>
    <row r="107" spans="1:12" hidden="1" x14ac:dyDescent="0.2">
      <c r="A107" s="30">
        <v>44400</v>
      </c>
      <c r="B107" s="31" t="s">
        <v>1547</v>
      </c>
      <c r="C107" s="32" t="s">
        <v>1575</v>
      </c>
      <c r="D107" s="32" t="s">
        <v>1531</v>
      </c>
      <c r="E107" s="32" t="s">
        <v>1576</v>
      </c>
      <c r="F107" s="31">
        <v>44411</v>
      </c>
      <c r="G107" s="32">
        <v>157</v>
      </c>
      <c r="H107" s="32">
        <v>152</v>
      </c>
      <c r="I107" s="33">
        <v>4194</v>
      </c>
      <c r="J107" s="32" t="str">
        <f ca="1">IF(Tabela9[[#This Row],[STATUS]]="VENCIDO", TODAY()-Tabela9[[#This Row],[DATA VENCIMENTO]], "")</f>
        <v/>
      </c>
      <c r="K107" s="31">
        <v>44411</v>
      </c>
      <c r="L107" s="53" t="str">
        <f ca="1">IF(Tabela9[[#This Row],[DATA VENCIMENTO]]&gt;TODAY(), "A VENCER",IF(Tabela9[[#This Row],[PAGO DIA]]&lt;&gt;"","PAGO", "VENCIDO"))</f>
        <v>PAGO</v>
      </c>
    </row>
    <row r="108" spans="1:12" hidden="1" x14ac:dyDescent="0.2">
      <c r="A108" s="30">
        <v>44400</v>
      </c>
      <c r="B108" s="31" t="s">
        <v>1547</v>
      </c>
      <c r="C108" s="32" t="s">
        <v>1577</v>
      </c>
      <c r="D108" s="32" t="s">
        <v>1531</v>
      </c>
      <c r="E108" s="32" t="s">
        <v>1539</v>
      </c>
      <c r="F108" s="31">
        <v>44411</v>
      </c>
      <c r="G108" s="32">
        <v>158</v>
      </c>
      <c r="H108" s="32">
        <v>153</v>
      </c>
      <c r="I108" s="33">
        <v>2475</v>
      </c>
      <c r="J108" s="32" t="str">
        <f ca="1">IF(Tabela9[[#This Row],[STATUS]]="VENCIDO", TODAY()-Tabela9[[#This Row],[DATA VENCIMENTO]], "")</f>
        <v/>
      </c>
      <c r="K108" s="31">
        <v>44411</v>
      </c>
      <c r="L108" s="53" t="str">
        <f ca="1">IF(Tabela9[[#This Row],[DATA VENCIMENTO]]&gt;TODAY(), "A VENCER",IF(Tabela9[[#This Row],[PAGO DIA]]&lt;&gt;"","PAGO", "VENCIDO"))</f>
        <v>PAGO</v>
      </c>
    </row>
    <row r="109" spans="1:12" hidden="1" x14ac:dyDescent="0.2">
      <c r="A109" s="30">
        <v>44400</v>
      </c>
      <c r="B109" s="31" t="s">
        <v>1547</v>
      </c>
      <c r="C109" s="32" t="s">
        <v>1544</v>
      </c>
      <c r="D109" s="32" t="s">
        <v>1531</v>
      </c>
      <c r="E109" s="32" t="s">
        <v>1545</v>
      </c>
      <c r="F109" s="31">
        <v>44411</v>
      </c>
      <c r="G109" s="32">
        <v>159</v>
      </c>
      <c r="H109" s="32">
        <v>154</v>
      </c>
      <c r="I109" s="33">
        <v>3580</v>
      </c>
      <c r="J109" s="32" t="str">
        <f ca="1">IF(Tabela9[[#This Row],[STATUS]]="VENCIDO", TODAY()-Tabela9[[#This Row],[DATA VENCIMENTO]], "")</f>
        <v/>
      </c>
      <c r="K109" s="31">
        <v>44411</v>
      </c>
      <c r="L109" s="53" t="str">
        <f ca="1">IF(Tabela9[[#This Row],[DATA VENCIMENTO]]&gt;TODAY(), "A VENCER",IF(Tabela9[[#This Row],[PAGO DIA]]&lt;&gt;"","PAGO", "VENCIDO"))</f>
        <v>PAGO</v>
      </c>
    </row>
    <row r="110" spans="1:12" hidden="1" x14ac:dyDescent="0.2">
      <c r="A110" s="30">
        <v>44403</v>
      </c>
      <c r="B110" s="31" t="s">
        <v>1534</v>
      </c>
      <c r="C110" s="32" t="s">
        <v>1546</v>
      </c>
      <c r="D110" s="32" t="s">
        <v>1531</v>
      </c>
      <c r="E110" s="32" t="s">
        <v>85</v>
      </c>
      <c r="F110" s="31">
        <v>44414</v>
      </c>
      <c r="G110" s="32" t="s">
        <v>1606</v>
      </c>
      <c r="H110" s="32">
        <v>156</v>
      </c>
      <c r="I110" s="33">
        <v>400</v>
      </c>
      <c r="J110" s="32" t="str">
        <f ca="1">IF(Tabela9[[#This Row],[STATUS]]="VENCIDO", TODAY()-Tabela9[[#This Row],[DATA VENCIMENTO]], "")</f>
        <v/>
      </c>
      <c r="K110" s="31">
        <v>44414</v>
      </c>
      <c r="L110" s="53" t="str">
        <f ca="1">IF(Tabela9[[#This Row],[DATA VENCIMENTO]]&gt;TODAY(), "A VENCER",IF(Tabela9[[#This Row],[PAGO DIA]]&lt;&gt;"","PAGO", "VENCIDO"))</f>
        <v>PAGO</v>
      </c>
    </row>
    <row r="111" spans="1:12" hidden="1" x14ac:dyDescent="0.2">
      <c r="A111" s="30">
        <v>44403</v>
      </c>
      <c r="B111" s="31" t="s">
        <v>1529</v>
      </c>
      <c r="C111" s="32" t="s">
        <v>97</v>
      </c>
      <c r="D111" s="32" t="s">
        <v>1531</v>
      </c>
      <c r="E111" s="32" t="s">
        <v>94</v>
      </c>
      <c r="F111" s="31">
        <v>44424</v>
      </c>
      <c r="G111" s="32" t="s">
        <v>1580</v>
      </c>
      <c r="H111" s="32">
        <v>157</v>
      </c>
      <c r="I111" s="33">
        <v>3500</v>
      </c>
      <c r="J111" s="32" t="str">
        <f ca="1">IF(Tabela9[[#This Row],[STATUS]]="VENCIDO", TODAY()-Tabela9[[#This Row],[DATA VENCIMENTO]], "")</f>
        <v/>
      </c>
      <c r="K111" s="31">
        <v>44438</v>
      </c>
      <c r="L111" s="53" t="str">
        <f ca="1">IF(Tabela9[[#This Row],[DATA VENCIMENTO]]&gt;TODAY(), "A VENCER",IF(Tabela9[[#This Row],[PAGO DIA]]&lt;&gt;"","PAGO", "VENCIDO"))</f>
        <v>PAGO</v>
      </c>
    </row>
    <row r="112" spans="1:12" hidden="1" x14ac:dyDescent="0.2">
      <c r="A112" s="30">
        <v>44404</v>
      </c>
      <c r="B112" s="31" t="s">
        <v>1529</v>
      </c>
      <c r="C112" s="32" t="s">
        <v>1546</v>
      </c>
      <c r="D112" s="32" t="s">
        <v>1531</v>
      </c>
      <c r="E112" s="32" t="s">
        <v>85</v>
      </c>
      <c r="F112" s="31">
        <v>44415</v>
      </c>
      <c r="G112" s="32" t="s">
        <v>1607</v>
      </c>
      <c r="H112" s="32">
        <v>158</v>
      </c>
      <c r="I112" s="33">
        <v>3000</v>
      </c>
      <c r="J112" s="32" t="str">
        <f ca="1">IF(Tabela9[[#This Row],[STATUS]]="VENCIDO", TODAY()-Tabela9[[#This Row],[DATA VENCIMENTO]], "")</f>
        <v/>
      </c>
      <c r="K112" s="31">
        <v>44415</v>
      </c>
      <c r="L112" s="53" t="str">
        <f ca="1">IF(Tabela9[[#This Row],[DATA VENCIMENTO]]&gt;TODAY(), "A VENCER",IF(Tabela9[[#This Row],[PAGO DIA]]&lt;&gt;"","PAGO", "VENCIDO"))</f>
        <v>PAGO</v>
      </c>
    </row>
    <row r="113" spans="1:12" hidden="1" x14ac:dyDescent="0.2">
      <c r="A113" s="30">
        <v>44405</v>
      </c>
      <c r="B113" s="31" t="s">
        <v>1529</v>
      </c>
      <c r="C113" s="32" t="s">
        <v>97</v>
      </c>
      <c r="D113" s="32" t="s">
        <v>1531</v>
      </c>
      <c r="E113" s="32" t="s">
        <v>94</v>
      </c>
      <c r="F113" s="31">
        <v>44426</v>
      </c>
      <c r="G113" s="32" t="s">
        <v>1608</v>
      </c>
      <c r="H113" s="32">
        <v>159</v>
      </c>
      <c r="I113" s="33">
        <v>3000</v>
      </c>
      <c r="J113" s="32" t="str">
        <f ca="1">IF(Tabela9[[#This Row],[STATUS]]="VENCIDO", TODAY()-Tabela9[[#This Row],[DATA VENCIMENTO]], "")</f>
        <v/>
      </c>
      <c r="K113" s="31">
        <v>44426</v>
      </c>
      <c r="L113" s="53" t="str">
        <f ca="1">IF(Tabela9[[#This Row],[DATA VENCIMENTO]]&gt;TODAY(), "A VENCER",IF(Tabela9[[#This Row],[PAGO DIA]]&lt;&gt;"","PAGO", "VENCIDO"))</f>
        <v>PAGO</v>
      </c>
    </row>
    <row r="114" spans="1:12" hidden="1" x14ac:dyDescent="0.2">
      <c r="A114" s="30">
        <v>44407</v>
      </c>
      <c r="B114" s="31" t="s">
        <v>1529</v>
      </c>
      <c r="C114" s="32" t="s">
        <v>1546</v>
      </c>
      <c r="D114" s="32" t="s">
        <v>1531</v>
      </c>
      <c r="E114" s="32" t="s">
        <v>85</v>
      </c>
      <c r="F114" s="31">
        <v>44417</v>
      </c>
      <c r="G114" s="32" t="s">
        <v>1609</v>
      </c>
      <c r="H114" s="32">
        <v>160</v>
      </c>
      <c r="I114" s="33">
        <v>3000</v>
      </c>
      <c r="J114" s="32" t="str">
        <f ca="1">IF(Tabela9[[#This Row],[STATUS]]="VENCIDO", TODAY()-Tabela9[[#This Row],[DATA VENCIMENTO]], "")</f>
        <v/>
      </c>
      <c r="K114" s="31">
        <v>44417</v>
      </c>
      <c r="L114" s="53" t="str">
        <f ca="1">IF(Tabela9[[#This Row],[DATA VENCIMENTO]]&gt;TODAY(), "A VENCER",IF(Tabela9[[#This Row],[PAGO DIA]]&lt;&gt;"","PAGO", "VENCIDO"))</f>
        <v>PAGO</v>
      </c>
    </row>
    <row r="115" spans="1:12" hidden="1" x14ac:dyDescent="0.2">
      <c r="A115" s="30">
        <v>44410</v>
      </c>
      <c r="B115" s="31" t="s">
        <v>1529</v>
      </c>
      <c r="C115" s="32" t="s">
        <v>97</v>
      </c>
      <c r="D115" s="32" t="s">
        <v>1531</v>
      </c>
      <c r="E115" s="32" t="s">
        <v>94</v>
      </c>
      <c r="F115" s="31">
        <v>44431</v>
      </c>
      <c r="G115" s="32" t="s">
        <v>1610</v>
      </c>
      <c r="H115" s="32">
        <v>163</v>
      </c>
      <c r="I115" s="36">
        <v>3000</v>
      </c>
      <c r="J115" s="32" t="str">
        <f ca="1">IF(Tabela9[[#This Row],[STATUS]]="VENCIDO", TODAY()-Tabela9[[#This Row],[DATA VENCIMENTO]], "")</f>
        <v/>
      </c>
      <c r="K115" s="31">
        <v>44431</v>
      </c>
      <c r="L115" s="53" t="str">
        <f ca="1">IF(Tabela9[[#This Row],[DATA VENCIMENTO]]&gt;TODAY(), "A VENCER",IF(Tabela9[[#This Row],[PAGO DIA]]&lt;&gt;"","PAGO", "VENCIDO"))</f>
        <v>PAGO</v>
      </c>
    </row>
    <row r="116" spans="1:12" hidden="1" x14ac:dyDescent="0.2">
      <c r="A116" s="30">
        <v>44411</v>
      </c>
      <c r="B116" s="31" t="s">
        <v>1534</v>
      </c>
      <c r="C116" s="32" t="s">
        <v>1611</v>
      </c>
      <c r="D116" s="32" t="s">
        <v>1531</v>
      </c>
      <c r="E116" s="32" t="s">
        <v>85</v>
      </c>
      <c r="F116" s="31">
        <v>44421</v>
      </c>
      <c r="G116" s="32" t="s">
        <v>1612</v>
      </c>
      <c r="H116" s="32">
        <v>164</v>
      </c>
      <c r="I116" s="33">
        <v>900</v>
      </c>
      <c r="J116" s="32" t="str">
        <f ca="1">IF(Tabela9[[#This Row],[STATUS]]="VENCIDO", TODAY()-Tabela9[[#This Row],[DATA VENCIMENTO]], "")</f>
        <v/>
      </c>
      <c r="K116" s="31">
        <v>44421</v>
      </c>
      <c r="L116" s="53" t="str">
        <f ca="1">IF(Tabela9[[#This Row],[DATA VENCIMENTO]]&gt;TODAY(), "A VENCER",IF(Tabela9[[#This Row],[PAGO DIA]]&lt;&gt;"","PAGO", "VENCIDO"))</f>
        <v>PAGO</v>
      </c>
    </row>
    <row r="117" spans="1:12" hidden="1" x14ac:dyDescent="0.2">
      <c r="A117" s="30">
        <v>44414</v>
      </c>
      <c r="B117" s="31" t="s">
        <v>1529</v>
      </c>
      <c r="C117" s="32" t="s">
        <v>97</v>
      </c>
      <c r="D117" s="32" t="s">
        <v>1531</v>
      </c>
      <c r="E117" s="32" t="s">
        <v>94</v>
      </c>
      <c r="F117" s="31">
        <v>44434</v>
      </c>
      <c r="G117" s="32" t="s">
        <v>1613</v>
      </c>
      <c r="H117" s="32">
        <v>165</v>
      </c>
      <c r="I117" s="36">
        <v>3000</v>
      </c>
      <c r="J117" s="32" t="str">
        <f ca="1">IF(Tabela9[[#This Row],[STATUS]]="VENCIDO", TODAY()-Tabela9[[#This Row],[DATA VENCIMENTO]], "")</f>
        <v/>
      </c>
      <c r="K117" s="31">
        <v>44435</v>
      </c>
      <c r="L117" s="53" t="str">
        <f ca="1">IF(Tabela9[[#This Row],[DATA VENCIMENTO]]&gt;TODAY(), "A VENCER",IF(Tabela9[[#This Row],[PAGO DIA]]&lt;&gt;"","PAGO", "VENCIDO"))</f>
        <v>PAGO</v>
      </c>
    </row>
    <row r="118" spans="1:12" hidden="1" x14ac:dyDescent="0.2">
      <c r="A118" s="30">
        <v>44414</v>
      </c>
      <c r="B118" s="31" t="s">
        <v>1534</v>
      </c>
      <c r="C118" s="32" t="s">
        <v>1571</v>
      </c>
      <c r="D118" s="32" t="s">
        <v>1531</v>
      </c>
      <c r="E118" s="32" t="s">
        <v>1572</v>
      </c>
      <c r="F118" s="31">
        <v>44424</v>
      </c>
      <c r="G118" s="32" t="s">
        <v>1614</v>
      </c>
      <c r="H118" s="32">
        <v>166</v>
      </c>
      <c r="I118" s="33">
        <v>250</v>
      </c>
      <c r="J118" s="32" t="str">
        <f ca="1">IF(Tabela9[[#This Row],[STATUS]]="VENCIDO", TODAY()-Tabela9[[#This Row],[DATA VENCIMENTO]], "")</f>
        <v/>
      </c>
      <c r="K118" s="31">
        <v>44419</v>
      </c>
      <c r="L118" s="53" t="str">
        <f ca="1">IF(Tabela9[[#This Row],[DATA VENCIMENTO]]&gt;TODAY(), "A VENCER",IF(Tabela9[[#This Row],[PAGO DIA]]&lt;&gt;"","PAGO", "VENCIDO"))</f>
        <v>PAGO</v>
      </c>
    </row>
    <row r="119" spans="1:12" hidden="1" x14ac:dyDescent="0.2">
      <c r="A119" s="30">
        <v>44415</v>
      </c>
      <c r="B119" s="31" t="s">
        <v>1529</v>
      </c>
      <c r="C119" s="32" t="s">
        <v>1546</v>
      </c>
      <c r="D119" s="32" t="s">
        <v>1531</v>
      </c>
      <c r="E119" s="32" t="s">
        <v>85</v>
      </c>
      <c r="F119" s="31">
        <v>44425</v>
      </c>
      <c r="G119" s="32" t="s">
        <v>1615</v>
      </c>
      <c r="H119" s="32">
        <v>170</v>
      </c>
      <c r="I119" s="33">
        <v>1000</v>
      </c>
      <c r="J119" s="32" t="str">
        <f ca="1">IF(Tabela9[[#This Row],[STATUS]]="VENCIDO", TODAY()-Tabela9[[#This Row],[DATA VENCIMENTO]], "")</f>
        <v/>
      </c>
      <c r="K119" s="31">
        <v>44425</v>
      </c>
      <c r="L119" s="53" t="str">
        <f ca="1">IF(Tabela9[[#This Row],[DATA VENCIMENTO]]&gt;TODAY(), "A VENCER",IF(Tabela9[[#This Row],[PAGO DIA]]&lt;&gt;"","PAGO", "VENCIDO"))</f>
        <v>PAGO</v>
      </c>
    </row>
    <row r="120" spans="1:12" hidden="1" x14ac:dyDescent="0.2">
      <c r="A120" s="30">
        <v>44415</v>
      </c>
      <c r="B120" s="31" t="s">
        <v>1534</v>
      </c>
      <c r="C120" s="32" t="s">
        <v>1616</v>
      </c>
      <c r="D120" s="32" t="s">
        <v>1531</v>
      </c>
      <c r="E120" s="32" t="s">
        <v>85</v>
      </c>
      <c r="F120" s="31">
        <v>44425</v>
      </c>
      <c r="G120" s="32" t="s">
        <v>1617</v>
      </c>
      <c r="H120" s="32">
        <v>171</v>
      </c>
      <c r="I120" s="33">
        <v>300</v>
      </c>
      <c r="J120" s="32" t="str">
        <f ca="1">IF(Tabela9[[#This Row],[STATUS]]="VENCIDO", TODAY()-Tabela9[[#This Row],[DATA VENCIMENTO]], "")</f>
        <v/>
      </c>
      <c r="K120" s="31">
        <v>44425</v>
      </c>
      <c r="L120" s="53" t="str">
        <f ca="1">IF(Tabela9[[#This Row],[DATA VENCIMENTO]]&gt;TODAY(), "A VENCER",IF(Tabela9[[#This Row],[PAGO DIA]]&lt;&gt;"","PAGO", "VENCIDO"))</f>
        <v>PAGO</v>
      </c>
    </row>
    <row r="121" spans="1:12" hidden="1" x14ac:dyDescent="0.2">
      <c r="A121" s="30">
        <v>44418</v>
      </c>
      <c r="B121" s="31" t="s">
        <v>1529</v>
      </c>
      <c r="C121" s="32" t="s">
        <v>1530</v>
      </c>
      <c r="D121" s="32" t="s">
        <v>1531</v>
      </c>
      <c r="E121" s="32" t="s">
        <v>1532</v>
      </c>
      <c r="F121" s="31">
        <v>44438</v>
      </c>
      <c r="G121" s="32" t="s">
        <v>1618</v>
      </c>
      <c r="H121" s="32">
        <v>172</v>
      </c>
      <c r="I121" s="33">
        <v>4400</v>
      </c>
      <c r="J121" s="32" t="str">
        <f ca="1">IF(Tabela9[[#This Row],[STATUS]]="VENCIDO", TODAY()-Tabela9[[#This Row],[DATA VENCIMENTO]], "")</f>
        <v/>
      </c>
      <c r="K121" s="31">
        <v>44438</v>
      </c>
      <c r="L121" s="53" t="str">
        <f ca="1">IF(Tabela9[[#This Row],[DATA VENCIMENTO]]&gt;TODAY(), "A VENCER",IF(Tabela9[[#This Row],[PAGO DIA]]&lt;&gt;"","PAGO", "VENCIDO"))</f>
        <v>PAGO</v>
      </c>
    </row>
    <row r="122" spans="1:12" hidden="1" x14ac:dyDescent="0.2">
      <c r="A122" s="30">
        <v>44419</v>
      </c>
      <c r="B122" s="31" t="s">
        <v>1529</v>
      </c>
      <c r="C122" s="32" t="s">
        <v>1533</v>
      </c>
      <c r="D122" s="32" t="s">
        <v>1531</v>
      </c>
      <c r="E122" s="32" t="s">
        <v>85</v>
      </c>
      <c r="F122" s="31">
        <v>44431</v>
      </c>
      <c r="G122" s="32" t="s">
        <v>1619</v>
      </c>
      <c r="H122" s="32">
        <v>173</v>
      </c>
      <c r="I122" s="33">
        <v>2900</v>
      </c>
      <c r="J122" s="32" t="str">
        <f ca="1">IF(Tabela9[[#This Row],[STATUS]]="VENCIDO", TODAY()-Tabela9[[#This Row],[DATA VENCIMENTO]], "")</f>
        <v/>
      </c>
      <c r="K122" s="31">
        <v>44431</v>
      </c>
      <c r="L122" s="53" t="str">
        <f ca="1">IF(Tabela9[[#This Row],[DATA VENCIMENTO]]&gt;TODAY(), "A VENCER",IF(Tabela9[[#This Row],[PAGO DIA]]&lt;&gt;"","PAGO", "VENCIDO"))</f>
        <v>PAGO</v>
      </c>
    </row>
    <row r="123" spans="1:12" hidden="1" x14ac:dyDescent="0.2">
      <c r="A123" s="30">
        <v>44420</v>
      </c>
      <c r="B123" s="31" t="s">
        <v>1534</v>
      </c>
      <c r="C123" s="32" t="s">
        <v>1616</v>
      </c>
      <c r="D123" s="32" t="s">
        <v>1531</v>
      </c>
      <c r="E123" s="32" t="s">
        <v>85</v>
      </c>
      <c r="F123" s="31">
        <v>44431</v>
      </c>
      <c r="G123" s="32" t="s">
        <v>1620</v>
      </c>
      <c r="H123" s="32">
        <v>174</v>
      </c>
      <c r="I123" s="33">
        <v>300</v>
      </c>
      <c r="J123" s="32" t="str">
        <f ca="1">IF(Tabela9[[#This Row],[STATUS]]="VENCIDO", TODAY()-Tabela9[[#This Row],[DATA VENCIMENTO]], "")</f>
        <v/>
      </c>
      <c r="K123" s="31">
        <v>44431</v>
      </c>
      <c r="L123" s="53" t="str">
        <f ca="1">IF(Tabela9[[#This Row],[DATA VENCIMENTO]]&gt;TODAY(), "A VENCER",IF(Tabela9[[#This Row],[PAGO DIA]]&lt;&gt;"","PAGO", "VENCIDO"))</f>
        <v>PAGO</v>
      </c>
    </row>
    <row r="124" spans="1:12" hidden="1" x14ac:dyDescent="0.2">
      <c r="A124" s="30">
        <v>44424</v>
      </c>
      <c r="B124" s="31" t="s">
        <v>1534</v>
      </c>
      <c r="C124" s="32" t="s">
        <v>1565</v>
      </c>
      <c r="D124" s="32" t="s">
        <v>1531</v>
      </c>
      <c r="E124" s="32" t="s">
        <v>1566</v>
      </c>
      <c r="F124" s="31">
        <v>44434</v>
      </c>
      <c r="G124" s="32" t="s">
        <v>1621</v>
      </c>
      <c r="H124" s="32">
        <v>175</v>
      </c>
      <c r="I124" s="33">
        <v>300</v>
      </c>
      <c r="J124" s="32" t="str">
        <f ca="1">IF(Tabela9[[#This Row],[STATUS]]="VENCIDO", TODAY()-Tabela9[[#This Row],[DATA VENCIMENTO]], "")</f>
        <v/>
      </c>
      <c r="K124" s="31">
        <v>44435</v>
      </c>
      <c r="L124" s="53" t="str">
        <f ca="1">IF(Tabela9[[#This Row],[DATA VENCIMENTO]]&gt;TODAY(), "A VENCER",IF(Tabela9[[#This Row],[PAGO DIA]]&lt;&gt;"","PAGO", "VENCIDO"))</f>
        <v>PAGO</v>
      </c>
    </row>
    <row r="125" spans="1:12" hidden="1" x14ac:dyDescent="0.2">
      <c r="A125" s="30">
        <v>44426</v>
      </c>
      <c r="B125" s="31" t="s">
        <v>1529</v>
      </c>
      <c r="C125" s="32" t="s">
        <v>1533</v>
      </c>
      <c r="D125" s="32" t="s">
        <v>1531</v>
      </c>
      <c r="E125" s="32" t="s">
        <v>85</v>
      </c>
      <c r="F125" s="31">
        <v>44438</v>
      </c>
      <c r="G125" s="32" t="s">
        <v>1622</v>
      </c>
      <c r="H125" s="32">
        <v>177</v>
      </c>
      <c r="I125" s="33">
        <v>3700</v>
      </c>
      <c r="J125" s="32" t="str">
        <f ca="1">IF(Tabela9[[#This Row],[STATUS]]="VENCIDO", TODAY()-Tabela9[[#This Row],[DATA VENCIMENTO]], "")</f>
        <v/>
      </c>
      <c r="K125" s="31">
        <v>44438</v>
      </c>
      <c r="L125" s="53" t="str">
        <f ca="1">IF(Tabela9[[#This Row],[DATA VENCIMENTO]]&gt;TODAY(), "A VENCER",IF(Tabela9[[#This Row],[PAGO DIA]]&lt;&gt;"","PAGO", "VENCIDO"))</f>
        <v>PAGO</v>
      </c>
    </row>
    <row r="126" spans="1:12" hidden="1" x14ac:dyDescent="0.2">
      <c r="A126" s="30">
        <v>44428</v>
      </c>
      <c r="B126" s="31" t="s">
        <v>1534</v>
      </c>
      <c r="C126" s="32" t="s">
        <v>1616</v>
      </c>
      <c r="D126" s="32" t="s">
        <v>1531</v>
      </c>
      <c r="E126" s="32" t="s">
        <v>85</v>
      </c>
      <c r="F126" s="31">
        <v>44438</v>
      </c>
      <c r="G126" s="32" t="s">
        <v>1623</v>
      </c>
      <c r="H126" s="32">
        <v>197</v>
      </c>
      <c r="I126" s="33">
        <v>300</v>
      </c>
      <c r="J126" s="32" t="str">
        <f ca="1">IF(Tabela9[[#This Row],[STATUS]]="VENCIDO", TODAY()-Tabela9[[#This Row],[DATA VENCIMENTO]], "")</f>
        <v/>
      </c>
      <c r="K126" s="31">
        <v>44438</v>
      </c>
      <c r="L126" s="53" t="str">
        <f ca="1">IF(Tabela9[[#This Row],[DATA VENCIMENTO]]&gt;TODAY(), "A VENCER",IF(Tabela9[[#This Row],[PAGO DIA]]&lt;&gt;"","PAGO", "VENCIDO"))</f>
        <v>PAGO</v>
      </c>
    </row>
    <row r="127" spans="1:12" hidden="1" x14ac:dyDescent="0.2">
      <c r="A127" s="30">
        <v>44431</v>
      </c>
      <c r="B127" s="31" t="s">
        <v>1534</v>
      </c>
      <c r="C127" s="32" t="s">
        <v>1565</v>
      </c>
      <c r="D127" s="32" t="s">
        <v>1531</v>
      </c>
      <c r="E127" s="32" t="s">
        <v>1566</v>
      </c>
      <c r="F127" s="31">
        <v>44442</v>
      </c>
      <c r="G127" s="32" t="s">
        <v>1624</v>
      </c>
      <c r="H127" s="32">
        <v>199</v>
      </c>
      <c r="I127" s="33">
        <v>250</v>
      </c>
      <c r="J127" s="32" t="str">
        <f ca="1">IF(Tabela9[[#This Row],[STATUS]]="VENCIDO", TODAY()-Tabela9[[#This Row],[DATA VENCIMENTO]], "")</f>
        <v/>
      </c>
      <c r="K127" s="31">
        <v>44442</v>
      </c>
      <c r="L127" s="53" t="str">
        <f ca="1">IF(Tabela9[[#This Row],[DATA VENCIMENTO]]&gt;TODAY(), "A VENCER",IF(Tabela9[[#This Row],[PAGO DIA]]&lt;&gt;"","PAGO", "VENCIDO"))</f>
        <v>PAGO</v>
      </c>
    </row>
    <row r="128" spans="1:12" hidden="1" x14ac:dyDescent="0.2">
      <c r="A128" s="30">
        <v>44400</v>
      </c>
      <c r="B128" s="31" t="s">
        <v>1547</v>
      </c>
      <c r="C128" s="32" t="s">
        <v>1579</v>
      </c>
      <c r="D128" s="32" t="s">
        <v>1128</v>
      </c>
      <c r="E128" s="32" t="s">
        <v>681</v>
      </c>
      <c r="F128" s="31">
        <v>44445</v>
      </c>
      <c r="G128" s="32" t="s">
        <v>1580</v>
      </c>
      <c r="H128" s="32">
        <v>155</v>
      </c>
      <c r="I128" s="33">
        <v>1870</v>
      </c>
      <c r="J128" s="32" t="str">
        <f ca="1">IF(Tabela9[[#This Row],[STATUS]]="VENCIDO", TODAY()-Tabela9[[#This Row],[DATA VENCIMENTO]], "")</f>
        <v/>
      </c>
      <c r="K128" s="31">
        <v>44445</v>
      </c>
      <c r="L128" s="53" t="str">
        <f ca="1">IF(Tabela9[[#This Row],[DATA VENCIMENTO]]&gt;TODAY(), "A VENCER",IF(Tabela9[[#This Row],[PAGO DIA]]&lt;&gt;"","PAGO", "VENCIDO"))</f>
        <v>PAGO</v>
      </c>
    </row>
    <row r="129" spans="1:12" hidden="1" x14ac:dyDescent="0.2">
      <c r="A129" s="30">
        <v>44433</v>
      </c>
      <c r="B129" s="31" t="s">
        <v>1547</v>
      </c>
      <c r="C129" s="32" t="s">
        <v>1548</v>
      </c>
      <c r="D129" s="32" t="s">
        <v>1531</v>
      </c>
      <c r="E129" s="32" t="s">
        <v>1543</v>
      </c>
      <c r="F129" s="31">
        <v>44445</v>
      </c>
      <c r="G129" s="32">
        <v>182</v>
      </c>
      <c r="H129" s="32">
        <v>201</v>
      </c>
      <c r="I129" s="33">
        <v>4000</v>
      </c>
      <c r="J129" s="32" t="str">
        <f ca="1">IF(Tabela9[[#This Row],[STATUS]]="VENCIDO", TODAY()-Tabela9[[#This Row],[DATA VENCIMENTO]], "")</f>
        <v/>
      </c>
      <c r="K129" s="31">
        <v>44445</v>
      </c>
      <c r="L129" s="53" t="str">
        <f ca="1">IF(Tabela9[[#This Row],[DATA VENCIMENTO]]&gt;TODAY(), "A VENCER",IF(Tabela9[[#This Row],[PAGO DIA]]&lt;&gt;"","PAGO", "VENCIDO"))</f>
        <v>PAGO</v>
      </c>
    </row>
    <row r="130" spans="1:12" hidden="1" x14ac:dyDescent="0.2">
      <c r="A130" s="30">
        <v>44433</v>
      </c>
      <c r="B130" s="31" t="s">
        <v>1547</v>
      </c>
      <c r="C130" s="32" t="s">
        <v>1549</v>
      </c>
      <c r="D130" s="32" t="s">
        <v>1531</v>
      </c>
      <c r="E130" s="32" t="s">
        <v>1550</v>
      </c>
      <c r="F130" s="31">
        <v>44445</v>
      </c>
      <c r="G130" s="32">
        <v>183</v>
      </c>
      <c r="H130" s="32">
        <v>202</v>
      </c>
      <c r="I130" s="33">
        <v>5330</v>
      </c>
      <c r="J130" s="32" t="str">
        <f ca="1">IF(Tabela9[[#This Row],[STATUS]]="VENCIDO", TODAY()-Tabela9[[#This Row],[DATA VENCIMENTO]], "")</f>
        <v/>
      </c>
      <c r="K130" s="31">
        <v>44445</v>
      </c>
      <c r="L130" s="53" t="str">
        <f ca="1">IF(Tabela9[[#This Row],[DATA VENCIMENTO]]&gt;TODAY(), "A VENCER",IF(Tabela9[[#This Row],[PAGO DIA]]&lt;&gt;"","PAGO", "VENCIDO"))</f>
        <v>PAGO</v>
      </c>
    </row>
    <row r="131" spans="1:12" hidden="1" x14ac:dyDescent="0.2">
      <c r="A131" s="30">
        <v>44433</v>
      </c>
      <c r="B131" s="31" t="s">
        <v>1547</v>
      </c>
      <c r="C131" s="32" t="s">
        <v>1551</v>
      </c>
      <c r="D131" s="32" t="s">
        <v>1531</v>
      </c>
      <c r="E131" s="32" t="s">
        <v>1552</v>
      </c>
      <c r="F131" s="31">
        <v>44445</v>
      </c>
      <c r="G131" s="32">
        <v>184</v>
      </c>
      <c r="H131" s="32">
        <v>203</v>
      </c>
      <c r="I131" s="36">
        <v>4680</v>
      </c>
      <c r="J131" s="32" t="str">
        <f ca="1">IF(Tabela9[[#This Row],[STATUS]]="VENCIDO", TODAY()-Tabela9[[#This Row],[DATA VENCIMENTO]], "")</f>
        <v/>
      </c>
      <c r="K131" s="31">
        <v>44445</v>
      </c>
      <c r="L131" s="53" t="str">
        <f ca="1">IF(Tabela9[[#This Row],[DATA VENCIMENTO]]&gt;TODAY(), "A VENCER",IF(Tabela9[[#This Row],[PAGO DIA]]&lt;&gt;"","PAGO", "VENCIDO"))</f>
        <v>PAGO</v>
      </c>
    </row>
    <row r="132" spans="1:12" hidden="1" x14ac:dyDescent="0.2">
      <c r="A132" s="30">
        <v>44433</v>
      </c>
      <c r="B132" s="31" t="s">
        <v>1547</v>
      </c>
      <c r="C132" s="32" t="s">
        <v>1553</v>
      </c>
      <c r="D132" s="32" t="s">
        <v>1531</v>
      </c>
      <c r="E132" s="32" t="s">
        <v>1554</v>
      </c>
      <c r="F132" s="31">
        <v>44445</v>
      </c>
      <c r="G132" s="32">
        <v>185</v>
      </c>
      <c r="H132" s="32">
        <v>204</v>
      </c>
      <c r="I132" s="33">
        <v>3360</v>
      </c>
      <c r="J132" s="32" t="str">
        <f ca="1">IF(Tabela9[[#This Row],[STATUS]]="VENCIDO", TODAY()-Tabela9[[#This Row],[DATA VENCIMENTO]], "")</f>
        <v/>
      </c>
      <c r="K132" s="31">
        <v>44445</v>
      </c>
      <c r="L132" s="53" t="str">
        <f ca="1">IF(Tabela9[[#This Row],[DATA VENCIMENTO]]&gt;TODAY(), "A VENCER",IF(Tabela9[[#This Row],[PAGO DIA]]&lt;&gt;"","PAGO", "VENCIDO"))</f>
        <v>PAGO</v>
      </c>
    </row>
    <row r="133" spans="1:12" hidden="1" x14ac:dyDescent="0.2">
      <c r="A133" s="30">
        <v>44433</v>
      </c>
      <c r="B133" s="31" t="s">
        <v>1547</v>
      </c>
      <c r="C133" s="32" t="s">
        <v>1555</v>
      </c>
      <c r="D133" s="32" t="s">
        <v>1556</v>
      </c>
      <c r="E133" s="32" t="s">
        <v>1557</v>
      </c>
      <c r="F133" s="31">
        <v>44445</v>
      </c>
      <c r="G133" s="32">
        <v>186</v>
      </c>
      <c r="H133" s="32">
        <v>205</v>
      </c>
      <c r="I133" s="33">
        <v>3794</v>
      </c>
      <c r="J133" s="32" t="str">
        <f ca="1">IF(Tabela9[[#This Row],[STATUS]]="VENCIDO", TODAY()-Tabela9[[#This Row],[DATA VENCIMENTO]], "")</f>
        <v/>
      </c>
      <c r="K133" s="31">
        <v>44445</v>
      </c>
      <c r="L133" s="53" t="str">
        <f ca="1">IF(Tabela9[[#This Row],[DATA VENCIMENTO]]&gt;TODAY(), "A VENCER",IF(Tabela9[[#This Row],[PAGO DIA]]&lt;&gt;"","PAGO", "VENCIDO"))</f>
        <v>PAGO</v>
      </c>
    </row>
    <row r="134" spans="1:12" hidden="1" x14ac:dyDescent="0.2">
      <c r="A134" s="30">
        <v>44433</v>
      </c>
      <c r="B134" s="31" t="s">
        <v>1547</v>
      </c>
      <c r="C134" s="32" t="s">
        <v>1558</v>
      </c>
      <c r="D134" s="32" t="s">
        <v>1531</v>
      </c>
      <c r="E134" s="32" t="s">
        <v>1559</v>
      </c>
      <c r="F134" s="31">
        <v>44445</v>
      </c>
      <c r="G134" s="32">
        <v>188</v>
      </c>
      <c r="H134" s="32">
        <v>206</v>
      </c>
      <c r="I134" s="33">
        <v>5255</v>
      </c>
      <c r="J134" s="32" t="str">
        <f ca="1">IF(Tabela9[[#This Row],[STATUS]]="VENCIDO", TODAY()-Tabela9[[#This Row],[DATA VENCIMENTO]], "")</f>
        <v/>
      </c>
      <c r="K134" s="31">
        <v>44445</v>
      </c>
      <c r="L134" s="53" t="str">
        <f ca="1">IF(Tabela9[[#This Row],[DATA VENCIMENTO]]&gt;TODAY(), "A VENCER",IF(Tabela9[[#This Row],[PAGO DIA]]&lt;&gt;"","PAGO", "VENCIDO"))</f>
        <v>PAGO</v>
      </c>
    </row>
    <row r="135" spans="1:12" hidden="1" x14ac:dyDescent="0.2">
      <c r="A135" s="30">
        <v>44433</v>
      </c>
      <c r="B135" s="31" t="s">
        <v>1547</v>
      </c>
      <c r="C135" s="32" t="s">
        <v>1560</v>
      </c>
      <c r="D135" s="32" t="s">
        <v>1531</v>
      </c>
      <c r="E135" s="32" t="s">
        <v>1561</v>
      </c>
      <c r="F135" s="31">
        <v>44445</v>
      </c>
      <c r="G135" s="32">
        <v>189</v>
      </c>
      <c r="H135" s="32">
        <v>207</v>
      </c>
      <c r="I135" s="33">
        <v>3900</v>
      </c>
      <c r="J135" s="32" t="str">
        <f ca="1">IF(Tabela9[[#This Row],[STATUS]]="VENCIDO", TODAY()-Tabela9[[#This Row],[DATA VENCIMENTO]], "")</f>
        <v/>
      </c>
      <c r="K135" s="31">
        <v>44445</v>
      </c>
      <c r="L135" s="53" t="str">
        <f ca="1">IF(Tabela9[[#This Row],[DATA VENCIMENTO]]&gt;TODAY(), "A VENCER",IF(Tabela9[[#This Row],[PAGO DIA]]&lt;&gt;"","PAGO", "VENCIDO"))</f>
        <v>PAGO</v>
      </c>
    </row>
    <row r="136" spans="1:12" hidden="1" x14ac:dyDescent="0.2">
      <c r="A136" s="30">
        <v>44433</v>
      </c>
      <c r="B136" s="31" t="s">
        <v>1547</v>
      </c>
      <c r="C136" s="32" t="s">
        <v>1562</v>
      </c>
      <c r="D136" s="32" t="s">
        <v>1531</v>
      </c>
      <c r="E136" s="32" t="s">
        <v>1537</v>
      </c>
      <c r="F136" s="31">
        <v>44445</v>
      </c>
      <c r="G136" s="32">
        <v>190</v>
      </c>
      <c r="H136" s="32">
        <v>208</v>
      </c>
      <c r="I136" s="33">
        <v>1430</v>
      </c>
      <c r="J136" s="32" t="str">
        <f ca="1">IF(Tabela9[[#This Row],[STATUS]]="VENCIDO", TODAY()-Tabela9[[#This Row],[DATA VENCIMENTO]], "")</f>
        <v/>
      </c>
      <c r="K136" s="31">
        <v>44445</v>
      </c>
      <c r="L136" s="53" t="str">
        <f ca="1">IF(Tabela9[[#This Row],[DATA VENCIMENTO]]&gt;TODAY(), "A VENCER",IF(Tabela9[[#This Row],[PAGO DIA]]&lt;&gt;"","PAGO", "VENCIDO"))</f>
        <v>PAGO</v>
      </c>
    </row>
    <row r="137" spans="1:12" hidden="1" x14ac:dyDescent="0.2">
      <c r="A137" s="30">
        <v>44433</v>
      </c>
      <c r="B137" s="31" t="s">
        <v>1547</v>
      </c>
      <c r="C137" s="32" t="s">
        <v>1563</v>
      </c>
      <c r="D137" s="32" t="s">
        <v>1531</v>
      </c>
      <c r="E137" s="32" t="s">
        <v>1564</v>
      </c>
      <c r="F137" s="31">
        <v>44445</v>
      </c>
      <c r="G137" s="32">
        <v>191</v>
      </c>
      <c r="H137" s="32">
        <v>209</v>
      </c>
      <c r="I137" s="33">
        <v>5470</v>
      </c>
      <c r="J137" s="32" t="str">
        <f ca="1">IF(Tabela9[[#This Row],[STATUS]]="VENCIDO", TODAY()-Tabela9[[#This Row],[DATA VENCIMENTO]], "")</f>
        <v/>
      </c>
      <c r="K137" s="31">
        <v>44445</v>
      </c>
      <c r="L137" s="53" t="str">
        <f ca="1">IF(Tabela9[[#This Row],[DATA VENCIMENTO]]&gt;TODAY(), "A VENCER",IF(Tabela9[[#This Row],[PAGO DIA]]&lt;&gt;"","PAGO", "VENCIDO"))</f>
        <v>PAGO</v>
      </c>
    </row>
    <row r="138" spans="1:12" hidden="1" x14ac:dyDescent="0.2">
      <c r="A138" s="30">
        <v>44433</v>
      </c>
      <c r="B138" s="31" t="s">
        <v>1547</v>
      </c>
      <c r="C138" s="32" t="s">
        <v>1565</v>
      </c>
      <c r="D138" s="32" t="s">
        <v>1531</v>
      </c>
      <c r="E138" s="32" t="s">
        <v>1566</v>
      </c>
      <c r="F138" s="31">
        <v>44445</v>
      </c>
      <c r="G138" s="32">
        <v>193</v>
      </c>
      <c r="H138" s="32">
        <v>210</v>
      </c>
      <c r="I138" s="33">
        <v>4890</v>
      </c>
      <c r="J138" s="32" t="str">
        <f ca="1">IF(Tabela9[[#This Row],[STATUS]]="VENCIDO", TODAY()-Tabela9[[#This Row],[DATA VENCIMENTO]], "")</f>
        <v/>
      </c>
      <c r="K138" s="31">
        <v>44445</v>
      </c>
      <c r="L138" s="53" t="str">
        <f ca="1">IF(Tabela9[[#This Row],[DATA VENCIMENTO]]&gt;TODAY(), "A VENCER",IF(Tabela9[[#This Row],[PAGO DIA]]&lt;&gt;"","PAGO", "VENCIDO"))</f>
        <v>PAGO</v>
      </c>
    </row>
    <row r="139" spans="1:12" hidden="1" x14ac:dyDescent="0.2">
      <c r="A139" s="30">
        <v>44433</v>
      </c>
      <c r="B139" s="31" t="s">
        <v>1547</v>
      </c>
      <c r="C139" s="32" t="s">
        <v>1567</v>
      </c>
      <c r="D139" s="32" t="s">
        <v>1531</v>
      </c>
      <c r="E139" s="32" t="s">
        <v>1568</v>
      </c>
      <c r="F139" s="31">
        <v>44445</v>
      </c>
      <c r="G139" s="32">
        <v>194</v>
      </c>
      <c r="H139" s="32">
        <v>211</v>
      </c>
      <c r="I139" s="33">
        <v>4474</v>
      </c>
      <c r="J139" s="32" t="str">
        <f ca="1">IF(Tabela9[[#This Row],[STATUS]]="VENCIDO", TODAY()-Tabela9[[#This Row],[DATA VENCIMENTO]], "")</f>
        <v/>
      </c>
      <c r="K139" s="31">
        <v>44445</v>
      </c>
      <c r="L139" s="53" t="str">
        <f ca="1">IF(Tabela9[[#This Row],[DATA VENCIMENTO]]&gt;TODAY(), "A VENCER",IF(Tabela9[[#This Row],[PAGO DIA]]&lt;&gt;"","PAGO", "VENCIDO"))</f>
        <v>PAGO</v>
      </c>
    </row>
    <row r="140" spans="1:12" hidden="1" x14ac:dyDescent="0.2">
      <c r="A140" s="30">
        <v>44433</v>
      </c>
      <c r="B140" s="31" t="s">
        <v>1547</v>
      </c>
      <c r="C140" s="32" t="s">
        <v>1569</v>
      </c>
      <c r="D140" s="32" t="s">
        <v>1531</v>
      </c>
      <c r="E140" s="32" t="s">
        <v>1570</v>
      </c>
      <c r="F140" s="31">
        <v>44445</v>
      </c>
      <c r="G140" s="32">
        <v>195</v>
      </c>
      <c r="H140" s="32">
        <v>212</v>
      </c>
      <c r="I140" s="33">
        <v>940</v>
      </c>
      <c r="J140" s="32" t="str">
        <f ca="1">IF(Tabela9[[#This Row],[STATUS]]="VENCIDO", TODAY()-Tabela9[[#This Row],[DATA VENCIMENTO]], "")</f>
        <v/>
      </c>
      <c r="K140" s="31">
        <v>44445</v>
      </c>
      <c r="L140" s="53" t="str">
        <f ca="1">IF(Tabela9[[#This Row],[DATA VENCIMENTO]]&gt;TODAY(), "A VENCER",IF(Tabela9[[#This Row],[PAGO DIA]]&lt;&gt;"","PAGO", "VENCIDO"))</f>
        <v>PAGO</v>
      </c>
    </row>
    <row r="141" spans="1:12" hidden="1" x14ac:dyDescent="0.2">
      <c r="A141" s="30">
        <v>44433</v>
      </c>
      <c r="B141" s="31" t="s">
        <v>1547</v>
      </c>
      <c r="C141" s="32" t="s">
        <v>1571</v>
      </c>
      <c r="D141" s="32" t="s">
        <v>1531</v>
      </c>
      <c r="E141" s="32" t="s">
        <v>1572</v>
      </c>
      <c r="F141" s="31">
        <v>44445</v>
      </c>
      <c r="G141" s="32">
        <v>196</v>
      </c>
      <c r="H141" s="32">
        <v>213</v>
      </c>
      <c r="I141" s="33">
        <v>4920</v>
      </c>
      <c r="J141" s="32" t="str">
        <f ca="1">IF(Tabela9[[#This Row],[STATUS]]="VENCIDO", TODAY()-Tabela9[[#This Row],[DATA VENCIMENTO]], "")</f>
        <v/>
      </c>
      <c r="K141" s="31">
        <v>44445</v>
      </c>
      <c r="L141" s="53" t="str">
        <f ca="1">IF(Tabela9[[#This Row],[DATA VENCIMENTO]]&gt;TODAY(), "A VENCER",IF(Tabela9[[#This Row],[PAGO DIA]]&lt;&gt;"","PAGO", "VENCIDO"))</f>
        <v>PAGO</v>
      </c>
    </row>
    <row r="142" spans="1:12" hidden="1" x14ac:dyDescent="0.2">
      <c r="A142" s="30">
        <v>44433</v>
      </c>
      <c r="B142" s="31" t="s">
        <v>1547</v>
      </c>
      <c r="C142" s="32" t="s">
        <v>1573</v>
      </c>
      <c r="D142" s="32" t="s">
        <v>1531</v>
      </c>
      <c r="E142" s="32" t="s">
        <v>1574</v>
      </c>
      <c r="F142" s="31">
        <v>44445</v>
      </c>
      <c r="G142" s="32">
        <v>197</v>
      </c>
      <c r="H142" s="32">
        <v>214</v>
      </c>
      <c r="I142" s="33">
        <v>760</v>
      </c>
      <c r="J142" s="32" t="str">
        <f ca="1">IF(Tabela9[[#This Row],[STATUS]]="VENCIDO", TODAY()-Tabela9[[#This Row],[DATA VENCIMENTO]], "")</f>
        <v/>
      </c>
      <c r="K142" s="31">
        <v>44445</v>
      </c>
      <c r="L142" s="53" t="str">
        <f ca="1">IF(Tabela9[[#This Row],[DATA VENCIMENTO]]&gt;TODAY(), "A VENCER",IF(Tabela9[[#This Row],[PAGO DIA]]&lt;&gt;"","PAGO", "VENCIDO"))</f>
        <v>PAGO</v>
      </c>
    </row>
    <row r="143" spans="1:12" hidden="1" x14ac:dyDescent="0.2">
      <c r="A143" s="30">
        <v>44433</v>
      </c>
      <c r="B143" s="31" t="s">
        <v>1547</v>
      </c>
      <c r="C143" s="32" t="s">
        <v>1575</v>
      </c>
      <c r="D143" s="32" t="s">
        <v>1531</v>
      </c>
      <c r="E143" s="32" t="s">
        <v>1576</v>
      </c>
      <c r="F143" s="31">
        <v>44445</v>
      </c>
      <c r="G143" s="32">
        <v>198</v>
      </c>
      <c r="H143" s="32">
        <v>215</v>
      </c>
      <c r="I143" s="33">
        <v>4194</v>
      </c>
      <c r="J143" s="32" t="str">
        <f ca="1">IF(Tabela9[[#This Row],[STATUS]]="VENCIDO", TODAY()-Tabela9[[#This Row],[DATA VENCIMENTO]], "")</f>
        <v/>
      </c>
      <c r="K143" s="31">
        <v>44445</v>
      </c>
      <c r="L143" s="53" t="str">
        <f ca="1">IF(Tabela9[[#This Row],[DATA VENCIMENTO]]&gt;TODAY(), "A VENCER",IF(Tabela9[[#This Row],[PAGO DIA]]&lt;&gt;"","PAGO", "VENCIDO"))</f>
        <v>PAGO</v>
      </c>
    </row>
    <row r="144" spans="1:12" hidden="1" x14ac:dyDescent="0.2">
      <c r="A144" s="30">
        <v>44433</v>
      </c>
      <c r="B144" s="31" t="s">
        <v>1547</v>
      </c>
      <c r="C144" s="32" t="s">
        <v>1577</v>
      </c>
      <c r="D144" s="32" t="s">
        <v>1531</v>
      </c>
      <c r="E144" s="32" t="s">
        <v>1539</v>
      </c>
      <c r="F144" s="31">
        <v>44445</v>
      </c>
      <c r="G144" s="32">
        <v>199</v>
      </c>
      <c r="H144" s="32">
        <v>216</v>
      </c>
      <c r="I144" s="33">
        <v>2475</v>
      </c>
      <c r="J144" s="32" t="str">
        <f ca="1">IF(Tabela9[[#This Row],[STATUS]]="VENCIDO", TODAY()-Tabela9[[#This Row],[DATA VENCIMENTO]], "")</f>
        <v/>
      </c>
      <c r="K144" s="31">
        <v>44445</v>
      </c>
      <c r="L144" s="53" t="str">
        <f ca="1">IF(Tabela9[[#This Row],[DATA VENCIMENTO]]&gt;TODAY(), "A VENCER",IF(Tabela9[[#This Row],[PAGO DIA]]&lt;&gt;"","PAGO", "VENCIDO"))</f>
        <v>PAGO</v>
      </c>
    </row>
    <row r="145" spans="1:12" hidden="1" x14ac:dyDescent="0.2">
      <c r="A145" s="30">
        <v>44433</v>
      </c>
      <c r="B145" s="31" t="s">
        <v>1547</v>
      </c>
      <c r="C145" s="32" t="s">
        <v>1544</v>
      </c>
      <c r="D145" s="32" t="s">
        <v>1531</v>
      </c>
      <c r="E145" s="32" t="s">
        <v>1545</v>
      </c>
      <c r="F145" s="31">
        <v>44445</v>
      </c>
      <c r="G145" s="32">
        <v>200</v>
      </c>
      <c r="H145" s="32">
        <v>217</v>
      </c>
      <c r="I145" s="33">
        <v>3580</v>
      </c>
      <c r="J145" s="32" t="str">
        <f ca="1">IF(Tabela9[[#This Row],[STATUS]]="VENCIDO", TODAY()-Tabela9[[#This Row],[DATA VENCIMENTO]], "")</f>
        <v/>
      </c>
      <c r="K145" s="31">
        <v>44445</v>
      </c>
      <c r="L145" s="53" t="str">
        <f ca="1">IF(Tabela9[[#This Row],[DATA VENCIMENTO]]&gt;TODAY(), "A VENCER",IF(Tabela9[[#This Row],[PAGO DIA]]&lt;&gt;"","PAGO", "VENCIDO"))</f>
        <v>PAGO</v>
      </c>
    </row>
    <row r="146" spans="1:12" hidden="1" x14ac:dyDescent="0.2">
      <c r="A146" s="30">
        <v>44425</v>
      </c>
      <c r="B146" s="31" t="s">
        <v>1529</v>
      </c>
      <c r="C146" s="32" t="s">
        <v>1530</v>
      </c>
      <c r="D146" s="32" t="s">
        <v>1531</v>
      </c>
      <c r="E146" s="32" t="s">
        <v>1532</v>
      </c>
      <c r="F146" s="31">
        <v>44446</v>
      </c>
      <c r="G146" s="37" t="s">
        <v>1625</v>
      </c>
      <c r="H146" s="32">
        <v>176</v>
      </c>
      <c r="I146" s="33">
        <v>4400</v>
      </c>
      <c r="J146" s="32" t="str">
        <f ca="1">IF(Tabela9[[#This Row],[STATUS]]="VENCIDO", TODAY()-Tabela9[[#This Row],[DATA VENCIMENTO]], "")</f>
        <v/>
      </c>
      <c r="K146" s="31">
        <v>44453</v>
      </c>
      <c r="L146" s="53" t="str">
        <f ca="1">IF(Tabela9[[#This Row],[DATA VENCIMENTO]]&gt;TODAY(), "A VENCER",IF(Tabela9[[#This Row],[PAGO DIA]]&lt;&gt;"","PAGO", "VENCIDO"))</f>
        <v>PAGO</v>
      </c>
    </row>
    <row r="147" spans="1:12" hidden="1" x14ac:dyDescent="0.2">
      <c r="A147" s="30">
        <v>44435</v>
      </c>
      <c r="B147" s="31" t="s">
        <v>1529</v>
      </c>
      <c r="C147" s="32" t="s">
        <v>1626</v>
      </c>
      <c r="D147" s="32" t="s">
        <v>1531</v>
      </c>
      <c r="E147" s="32" t="s">
        <v>85</v>
      </c>
      <c r="F147" s="31">
        <v>44446</v>
      </c>
      <c r="G147" s="32" t="s">
        <v>1627</v>
      </c>
      <c r="H147" s="32">
        <v>219</v>
      </c>
      <c r="I147" s="33">
        <v>1100</v>
      </c>
      <c r="J147" s="32" t="str">
        <f ca="1">IF(Tabela9[[#This Row],[STATUS]]="VENCIDO", TODAY()-Tabela9[[#This Row],[DATA VENCIMENTO]], "")</f>
        <v/>
      </c>
      <c r="K147" s="31">
        <v>44445</v>
      </c>
      <c r="L147" s="53" t="str">
        <f ca="1">IF(Tabela9[[#This Row],[DATA VENCIMENTO]]&gt;TODAY(), "A VENCER",IF(Tabela9[[#This Row],[PAGO DIA]]&lt;&gt;"","PAGO", "VENCIDO"))</f>
        <v>PAGO</v>
      </c>
    </row>
    <row r="148" spans="1:12" hidden="1" x14ac:dyDescent="0.2">
      <c r="A148" s="30">
        <v>44438</v>
      </c>
      <c r="B148" s="32" t="s">
        <v>1534</v>
      </c>
      <c r="C148" s="32" t="s">
        <v>1628</v>
      </c>
      <c r="D148" s="32" t="s">
        <v>1531</v>
      </c>
      <c r="E148" s="32" t="s">
        <v>85</v>
      </c>
      <c r="F148" s="31">
        <v>44448</v>
      </c>
      <c r="G148" s="32" t="s">
        <v>1629</v>
      </c>
      <c r="H148" s="32">
        <v>220</v>
      </c>
      <c r="I148" s="33">
        <v>1000</v>
      </c>
      <c r="J148" s="32" t="str">
        <f ca="1">IF(Tabela9[[#This Row],[STATUS]]="VENCIDO", TODAY()-Tabela9[[#This Row],[DATA VENCIMENTO]], "")</f>
        <v/>
      </c>
      <c r="K148" s="31">
        <v>44455</v>
      </c>
      <c r="L148" s="53" t="str">
        <f ca="1">IF(Tabela9[[#This Row],[DATA VENCIMENTO]]&gt;TODAY(), "A VENCER",IF(Tabela9[[#This Row],[PAGO DIA]]&lt;&gt;"","PAGO", "VENCIDO"))</f>
        <v>PAGO</v>
      </c>
    </row>
    <row r="149" spans="1:12" hidden="1" x14ac:dyDescent="0.2">
      <c r="A149" s="30">
        <v>44438</v>
      </c>
      <c r="B149" s="32" t="s">
        <v>1534</v>
      </c>
      <c r="C149" s="32" t="s">
        <v>1630</v>
      </c>
      <c r="D149" s="32" t="s">
        <v>1631</v>
      </c>
      <c r="E149" s="32" t="s">
        <v>1632</v>
      </c>
      <c r="F149" s="31">
        <v>44438</v>
      </c>
      <c r="G149" s="32" t="s">
        <v>1633</v>
      </c>
      <c r="H149" s="32">
        <v>223</v>
      </c>
      <c r="I149" s="33">
        <v>1300</v>
      </c>
      <c r="J149" s="32" t="str">
        <f ca="1">IF(Tabela9[[#This Row],[STATUS]]="VENCIDO", TODAY()-Tabela9[[#This Row],[DATA VENCIMENTO]], "")</f>
        <v/>
      </c>
      <c r="K149" s="31">
        <v>44438</v>
      </c>
      <c r="L149" s="53" t="str">
        <f ca="1">IF(Tabela9[[#This Row],[DATA VENCIMENTO]]&gt;TODAY(), "A VENCER",IF(Tabela9[[#This Row],[PAGO DIA]]&lt;&gt;"","PAGO", "VENCIDO"))</f>
        <v>PAGO</v>
      </c>
    </row>
    <row r="150" spans="1:12" hidden="1" x14ac:dyDescent="0.2">
      <c r="A150" s="30">
        <v>44438</v>
      </c>
      <c r="B150" s="32" t="s">
        <v>1529</v>
      </c>
      <c r="C150" s="32" t="s">
        <v>1594</v>
      </c>
      <c r="D150" s="32" t="s">
        <v>1531</v>
      </c>
      <c r="E150" s="32" t="s">
        <v>85</v>
      </c>
      <c r="F150" s="31">
        <v>44448</v>
      </c>
      <c r="G150" s="32" t="s">
        <v>1634</v>
      </c>
      <c r="H150" s="32">
        <v>222</v>
      </c>
      <c r="I150" s="33">
        <v>5000</v>
      </c>
      <c r="J150" s="32" t="str">
        <f ca="1">IF(Tabela9[[#This Row],[STATUS]]="VENCIDO", TODAY()-Tabela9[[#This Row],[DATA VENCIMENTO]], "")</f>
        <v/>
      </c>
      <c r="K150" s="31">
        <v>44455</v>
      </c>
      <c r="L150" s="53" t="str">
        <f ca="1">IF(Tabela9[[#This Row],[DATA VENCIMENTO]]&gt;TODAY(), "A VENCER",IF(Tabela9[[#This Row],[PAGO DIA]]&lt;&gt;"","PAGO", "VENCIDO"))</f>
        <v>PAGO</v>
      </c>
    </row>
    <row r="151" spans="1:12" hidden="1" x14ac:dyDescent="0.2">
      <c r="A151" s="30">
        <v>44438</v>
      </c>
      <c r="B151" s="32" t="s">
        <v>1534</v>
      </c>
      <c r="C151" s="32" t="s">
        <v>1595</v>
      </c>
      <c r="D151" s="32" t="s">
        <v>1531</v>
      </c>
      <c r="E151" s="32" t="s">
        <v>149</v>
      </c>
      <c r="F151" s="31">
        <v>44448</v>
      </c>
      <c r="G151" s="32" t="s">
        <v>1635</v>
      </c>
      <c r="H151" s="32">
        <v>224</v>
      </c>
      <c r="I151" s="33">
        <v>1000</v>
      </c>
      <c r="J151" s="32" t="str">
        <f ca="1">IF(Tabela9[[#This Row],[STATUS]]="VENCIDO", TODAY()-Tabela9[[#This Row],[DATA VENCIMENTO]], "")</f>
        <v/>
      </c>
      <c r="K151" s="31">
        <v>44449</v>
      </c>
      <c r="L151" s="53" t="str">
        <f ca="1">IF(Tabela9[[#This Row],[DATA VENCIMENTO]]&gt;TODAY(), "A VENCER",IF(Tabela9[[#This Row],[PAGO DIA]]&lt;&gt;"","PAGO", "VENCIDO"))</f>
        <v>PAGO</v>
      </c>
    </row>
    <row r="152" spans="1:12" hidden="1" x14ac:dyDescent="0.2">
      <c r="A152" s="30">
        <v>44428</v>
      </c>
      <c r="B152" s="32" t="s">
        <v>1529</v>
      </c>
      <c r="C152" s="32" t="s">
        <v>1636</v>
      </c>
      <c r="D152" s="32" t="s">
        <v>1531</v>
      </c>
      <c r="E152" s="32" t="s">
        <v>114</v>
      </c>
      <c r="F152" s="31">
        <v>44448</v>
      </c>
      <c r="G152" s="32" t="s">
        <v>1637</v>
      </c>
      <c r="H152" s="32">
        <v>196</v>
      </c>
      <c r="I152" s="33">
        <v>4800</v>
      </c>
      <c r="J152" s="32" t="str">
        <f ca="1">IF(Tabela9[[#This Row],[STATUS]]="VENCIDO", TODAY()-Tabela9[[#This Row],[DATA VENCIMENTO]], "")</f>
        <v/>
      </c>
      <c r="K152" s="31">
        <v>44467</v>
      </c>
      <c r="L152" s="53" t="str">
        <f ca="1">IF(Tabela9[[#This Row],[DATA VENCIMENTO]]&gt;TODAY(), "A VENCER",IF(Tabela9[[#This Row],[PAGO DIA]]&lt;&gt;"","PAGO", "VENCIDO"))</f>
        <v>PAGO</v>
      </c>
    </row>
    <row r="153" spans="1:12" hidden="1" x14ac:dyDescent="0.2">
      <c r="A153" s="30">
        <v>44441</v>
      </c>
      <c r="B153" s="31" t="s">
        <v>1529</v>
      </c>
      <c r="C153" s="32" t="s">
        <v>1638</v>
      </c>
      <c r="D153" s="32" t="s">
        <v>1531</v>
      </c>
      <c r="E153" s="32" t="s">
        <v>85</v>
      </c>
      <c r="F153" s="31">
        <v>44452</v>
      </c>
      <c r="G153" s="32" t="s">
        <v>1639</v>
      </c>
      <c r="H153" s="32">
        <v>225</v>
      </c>
      <c r="I153" s="33">
        <v>2100</v>
      </c>
      <c r="J153" s="32" t="str">
        <f ca="1">IF(Tabela9[[#This Row],[STATUS]]="VENCIDO", TODAY()-Tabela9[[#This Row],[DATA VENCIMENTO]], "")</f>
        <v/>
      </c>
      <c r="K153" s="31">
        <v>44452</v>
      </c>
      <c r="L153" s="53" t="str">
        <f ca="1">IF(Tabela9[[#This Row],[DATA VENCIMENTO]]&gt;TODAY(), "A VENCER",IF(Tabela9[[#This Row],[PAGO DIA]]&lt;&gt;"","PAGO", "VENCIDO"))</f>
        <v>PAGO</v>
      </c>
    </row>
    <row r="154" spans="1:12" hidden="1" x14ac:dyDescent="0.2">
      <c r="A154" s="30">
        <v>44441</v>
      </c>
      <c r="B154" s="31" t="s">
        <v>1529</v>
      </c>
      <c r="C154" s="32" t="s">
        <v>1640</v>
      </c>
      <c r="D154" s="32" t="s">
        <v>1531</v>
      </c>
      <c r="E154" s="32" t="s">
        <v>85</v>
      </c>
      <c r="F154" s="31">
        <v>44452</v>
      </c>
      <c r="G154" s="32" t="s">
        <v>1641</v>
      </c>
      <c r="H154" s="32">
        <v>226</v>
      </c>
      <c r="I154" s="33">
        <v>1500</v>
      </c>
      <c r="J154" s="32" t="str">
        <f ca="1">IF(Tabela9[[#This Row],[STATUS]]="VENCIDO", TODAY()-Tabela9[[#This Row],[DATA VENCIMENTO]], "")</f>
        <v/>
      </c>
      <c r="K154" s="31">
        <v>44452</v>
      </c>
      <c r="L154" s="53" t="str">
        <f ca="1">IF(Tabela9[[#This Row],[DATA VENCIMENTO]]&gt;TODAY(), "A VENCER",IF(Tabela9[[#This Row],[PAGO DIA]]&lt;&gt;"","PAGO", "VENCIDO"))</f>
        <v>PAGO</v>
      </c>
    </row>
    <row r="155" spans="1:12" hidden="1" x14ac:dyDescent="0.2">
      <c r="A155" s="30">
        <v>44439</v>
      </c>
      <c r="B155" s="31" t="s">
        <v>1529</v>
      </c>
      <c r="C155" s="32" t="s">
        <v>1642</v>
      </c>
      <c r="D155" s="32" t="s">
        <v>1531</v>
      </c>
      <c r="E155" s="32" t="s">
        <v>85</v>
      </c>
      <c r="F155" s="31">
        <v>44452</v>
      </c>
      <c r="G155" s="32" t="s">
        <v>1643</v>
      </c>
      <c r="H155" s="32">
        <v>229</v>
      </c>
      <c r="I155" s="33">
        <v>3000</v>
      </c>
      <c r="J155" s="32" t="str">
        <f ca="1">IF(Tabela9[[#This Row],[STATUS]]="VENCIDO", TODAY()-Tabela9[[#This Row],[DATA VENCIMENTO]], "")</f>
        <v/>
      </c>
      <c r="K155" s="31">
        <v>44460</v>
      </c>
      <c r="L155" s="53" t="str">
        <f ca="1">IF(Tabela9[[#This Row],[DATA VENCIMENTO]]&gt;TODAY(), "A VENCER",IF(Tabela9[[#This Row],[PAGO DIA]]&lt;&gt;"","PAGO", "VENCIDO"))</f>
        <v>PAGO</v>
      </c>
    </row>
    <row r="156" spans="1:12" hidden="1" x14ac:dyDescent="0.2">
      <c r="A156" s="30">
        <v>44432</v>
      </c>
      <c r="B156" s="31" t="s">
        <v>1529</v>
      </c>
      <c r="C156" s="32" t="s">
        <v>97</v>
      </c>
      <c r="D156" s="32" t="s">
        <v>1531</v>
      </c>
      <c r="E156" s="32" t="s">
        <v>94</v>
      </c>
      <c r="F156" s="31">
        <v>44453</v>
      </c>
      <c r="G156" s="32" t="s">
        <v>1644</v>
      </c>
      <c r="H156" s="32">
        <v>200</v>
      </c>
      <c r="I156" s="36">
        <v>3000</v>
      </c>
      <c r="J156" s="32" t="str">
        <f ca="1">IF(Tabela9[[#This Row],[STATUS]]="VENCIDO", TODAY()-Tabela9[[#This Row],[DATA VENCIMENTO]], "")</f>
        <v/>
      </c>
      <c r="K156" s="31">
        <v>44453</v>
      </c>
      <c r="L156" s="53" t="str">
        <f ca="1">IF(Tabela9[[#This Row],[DATA VENCIMENTO]]&gt;TODAY(), "A VENCER",IF(Tabela9[[#This Row],[PAGO DIA]]&lt;&gt;"","PAGO", "VENCIDO"))</f>
        <v>PAGO</v>
      </c>
    </row>
    <row r="157" spans="1:12" hidden="1" x14ac:dyDescent="0.2">
      <c r="A157" s="30">
        <v>44445</v>
      </c>
      <c r="B157" s="32" t="s">
        <v>1534</v>
      </c>
      <c r="C157" s="32" t="s">
        <v>1549</v>
      </c>
      <c r="D157" s="32" t="s">
        <v>1531</v>
      </c>
      <c r="E157" s="32" t="s">
        <v>1550</v>
      </c>
      <c r="F157" s="31">
        <v>44455</v>
      </c>
      <c r="G157" s="32" t="s">
        <v>1645</v>
      </c>
      <c r="H157" s="32">
        <v>230</v>
      </c>
      <c r="I157" s="33">
        <v>250</v>
      </c>
      <c r="J157" s="32" t="str">
        <f ca="1">IF(Tabela9[[#This Row],[STATUS]]="VENCIDO", TODAY()-Tabela9[[#This Row],[DATA VENCIMENTO]], "")</f>
        <v/>
      </c>
      <c r="K157" s="31">
        <v>44455</v>
      </c>
      <c r="L157" s="53" t="str">
        <f ca="1">IF(Tabela9[[#This Row],[DATA VENCIMENTO]]&gt;TODAY(), "A VENCER",IF(Tabela9[[#This Row],[PAGO DIA]]&lt;&gt;"","PAGO", "VENCIDO"))</f>
        <v>PAGO</v>
      </c>
    </row>
    <row r="158" spans="1:12" hidden="1" x14ac:dyDescent="0.2">
      <c r="A158" s="30">
        <v>44445</v>
      </c>
      <c r="B158" s="32" t="s">
        <v>1534</v>
      </c>
      <c r="C158" s="32" t="s">
        <v>1577</v>
      </c>
      <c r="D158" s="32" t="s">
        <v>1531</v>
      </c>
      <c r="E158" s="32" t="s">
        <v>1539</v>
      </c>
      <c r="F158" s="31">
        <v>44455</v>
      </c>
      <c r="G158" s="32" t="s">
        <v>1646</v>
      </c>
      <c r="H158" s="32">
        <v>231</v>
      </c>
      <c r="I158" s="33">
        <v>250</v>
      </c>
      <c r="J158" s="32" t="str">
        <f ca="1">IF(Tabela9[[#This Row],[STATUS]]="VENCIDO", TODAY()-Tabela9[[#This Row],[DATA VENCIMENTO]], "")</f>
        <v/>
      </c>
      <c r="K158" s="31">
        <v>44455</v>
      </c>
      <c r="L158" s="53" t="str">
        <f ca="1">IF(Tabela9[[#This Row],[DATA VENCIMENTO]]&gt;TODAY(), "A VENCER",IF(Tabela9[[#This Row],[PAGO DIA]]&lt;&gt;"","PAGO", "VENCIDO"))</f>
        <v>PAGO</v>
      </c>
    </row>
    <row r="159" spans="1:12" hidden="1" x14ac:dyDescent="0.2">
      <c r="A159" s="30">
        <v>44446</v>
      </c>
      <c r="B159" s="31" t="s">
        <v>1534</v>
      </c>
      <c r="C159" s="32" t="s">
        <v>1647</v>
      </c>
      <c r="D159" s="32" t="s">
        <v>1531</v>
      </c>
      <c r="E159" s="32" t="s">
        <v>85</v>
      </c>
      <c r="F159" s="31">
        <v>44456</v>
      </c>
      <c r="G159" s="32" t="s">
        <v>1648</v>
      </c>
      <c r="H159" s="32">
        <v>233</v>
      </c>
      <c r="I159" s="33">
        <v>800</v>
      </c>
      <c r="J159" s="32" t="str">
        <f ca="1">IF(Tabela9[[#This Row],[STATUS]]="VENCIDO", TODAY()-Tabela9[[#This Row],[DATA VENCIMENTO]], "")</f>
        <v/>
      </c>
      <c r="K159" s="31">
        <v>44456</v>
      </c>
      <c r="L159" s="53" t="str">
        <f ca="1">IF(Tabela9[[#This Row],[DATA VENCIMENTO]]&gt;TODAY(), "A VENCER",IF(Tabela9[[#This Row],[PAGO DIA]]&lt;&gt;"","PAGO", "VENCIDO"))</f>
        <v>PAGO</v>
      </c>
    </row>
    <row r="160" spans="1:12" hidden="1" x14ac:dyDescent="0.2">
      <c r="A160" s="30">
        <v>44446</v>
      </c>
      <c r="B160" s="31" t="s">
        <v>1529</v>
      </c>
      <c r="C160" s="32" t="s">
        <v>1642</v>
      </c>
      <c r="D160" s="32" t="s">
        <v>1531</v>
      </c>
      <c r="E160" s="32" t="s">
        <v>85</v>
      </c>
      <c r="F160" s="31">
        <v>44456</v>
      </c>
      <c r="G160" s="32" t="s">
        <v>1649</v>
      </c>
      <c r="H160" s="32">
        <v>240</v>
      </c>
      <c r="I160" s="33">
        <v>3000</v>
      </c>
      <c r="J160" s="32" t="str">
        <f ca="1">IF(Tabela9[[#This Row],[STATUS]]="VENCIDO", TODAY()-Tabela9[[#This Row],[DATA VENCIMENTO]], "")</f>
        <v/>
      </c>
      <c r="K160" s="31">
        <v>44476</v>
      </c>
      <c r="L160" s="53" t="str">
        <f ca="1">IF(Tabela9[[#This Row],[DATA VENCIMENTO]]&gt;TODAY(), "A VENCER",IF(Tabela9[[#This Row],[PAGO DIA]]&lt;&gt;"","PAGO", "VENCIDO"))</f>
        <v>PAGO</v>
      </c>
    </row>
    <row r="161" spans="1:12" hidden="1" x14ac:dyDescent="0.2">
      <c r="A161" s="30">
        <v>44438</v>
      </c>
      <c r="B161" s="32" t="s">
        <v>1529</v>
      </c>
      <c r="C161" s="32" t="s">
        <v>1650</v>
      </c>
      <c r="D161" s="32" t="s">
        <v>1531</v>
      </c>
      <c r="E161" s="32" t="s">
        <v>94</v>
      </c>
      <c r="F161" s="31">
        <v>44459</v>
      </c>
      <c r="G161" s="32" t="s">
        <v>1651</v>
      </c>
      <c r="H161" s="32">
        <v>221</v>
      </c>
      <c r="I161" s="33">
        <v>3000</v>
      </c>
      <c r="J161" s="32" t="str">
        <f ca="1">IF(Tabela9[[#This Row],[STATUS]]="VENCIDO", TODAY()-Tabela9[[#This Row],[DATA VENCIMENTO]], "")</f>
        <v/>
      </c>
      <c r="K161" s="31">
        <v>44459</v>
      </c>
      <c r="L161" s="53" t="str">
        <f ca="1">IF(Tabela9[[#This Row],[DATA VENCIMENTO]]&gt;TODAY(), "A VENCER",IF(Tabela9[[#This Row],[PAGO DIA]]&lt;&gt;"","PAGO", "VENCIDO"))</f>
        <v>PAGO</v>
      </c>
    </row>
    <row r="162" spans="1:12" hidden="1" x14ac:dyDescent="0.2">
      <c r="A162" s="30">
        <v>44447</v>
      </c>
      <c r="B162" s="31" t="s">
        <v>1534</v>
      </c>
      <c r="C162" s="32" t="s">
        <v>1640</v>
      </c>
      <c r="D162" s="32" t="s">
        <v>1531</v>
      </c>
      <c r="E162" s="32" t="s">
        <v>85</v>
      </c>
      <c r="F162" s="31">
        <v>44459</v>
      </c>
      <c r="G162" s="32" t="s">
        <v>1652</v>
      </c>
      <c r="H162" s="32">
        <v>234</v>
      </c>
      <c r="I162" s="33">
        <v>400</v>
      </c>
      <c r="J162" s="32" t="str">
        <f ca="1">IF(Tabela9[[#This Row],[STATUS]]="VENCIDO", TODAY()-Tabela9[[#This Row],[DATA VENCIMENTO]], "")</f>
        <v/>
      </c>
      <c r="K162" s="31">
        <v>44459</v>
      </c>
      <c r="L162" s="53" t="str">
        <f ca="1">IF(Tabela9[[#This Row],[DATA VENCIMENTO]]&gt;TODAY(), "A VENCER",IF(Tabela9[[#This Row],[PAGO DIA]]&lt;&gt;"","PAGO", "VENCIDO"))</f>
        <v>PAGO</v>
      </c>
    </row>
    <row r="163" spans="1:12" hidden="1" x14ac:dyDescent="0.2">
      <c r="A163" s="30">
        <v>44449</v>
      </c>
      <c r="B163" s="31" t="s">
        <v>1529</v>
      </c>
      <c r="C163" s="32" t="s">
        <v>1642</v>
      </c>
      <c r="D163" s="32" t="s">
        <v>1531</v>
      </c>
      <c r="E163" s="32" t="s">
        <v>85</v>
      </c>
      <c r="F163" s="31">
        <v>44459</v>
      </c>
      <c r="G163" s="32" t="s">
        <v>1653</v>
      </c>
      <c r="H163" s="32">
        <v>236</v>
      </c>
      <c r="I163" s="33">
        <v>3000</v>
      </c>
      <c r="J163" s="32" t="str">
        <f ca="1">IF(Tabela9[[#This Row],[STATUS]]="VENCIDO", TODAY()-Tabela9[[#This Row],[DATA VENCIMENTO]], "")</f>
        <v/>
      </c>
      <c r="K163" s="31">
        <v>44459</v>
      </c>
      <c r="L163" s="53" t="str">
        <f ca="1">IF(Tabela9[[#This Row],[DATA VENCIMENTO]]&gt;TODAY(), "A VENCER",IF(Tabela9[[#This Row],[PAGO DIA]]&lt;&gt;"","PAGO", "VENCIDO"))</f>
        <v>PAGO</v>
      </c>
    </row>
    <row r="164" spans="1:12" hidden="1" x14ac:dyDescent="0.2">
      <c r="A164" s="30">
        <v>44442</v>
      </c>
      <c r="B164" s="32" t="s">
        <v>1529</v>
      </c>
      <c r="C164" s="32" t="s">
        <v>1650</v>
      </c>
      <c r="D164" s="32" t="s">
        <v>1531</v>
      </c>
      <c r="E164" s="32" t="s">
        <v>94</v>
      </c>
      <c r="F164" s="31">
        <v>44462</v>
      </c>
      <c r="G164" s="32" t="s">
        <v>1654</v>
      </c>
      <c r="H164" s="32">
        <v>227</v>
      </c>
      <c r="I164" s="33">
        <v>3000</v>
      </c>
      <c r="J164" s="32" t="str">
        <f ca="1">IF(Tabela9[[#This Row],[STATUS]]="VENCIDO", TODAY()-Tabela9[[#This Row],[DATA VENCIMENTO]], "")</f>
        <v/>
      </c>
      <c r="K164" s="31">
        <v>44462</v>
      </c>
      <c r="L164" s="53" t="str">
        <f ca="1">IF(Tabela9[[#This Row],[DATA VENCIMENTO]]&gt;TODAY(), "A VENCER",IF(Tabela9[[#This Row],[PAGO DIA]]&lt;&gt;"","PAGO", "VENCIDO"))</f>
        <v>PAGO</v>
      </c>
    </row>
    <row r="165" spans="1:12" hidden="1" x14ac:dyDescent="0.2">
      <c r="A165" s="30">
        <v>44452</v>
      </c>
      <c r="B165" s="32" t="s">
        <v>1534</v>
      </c>
      <c r="C165" s="32" t="s">
        <v>1569</v>
      </c>
      <c r="D165" s="32" t="s">
        <v>1531</v>
      </c>
      <c r="E165" s="32" t="s">
        <v>1570</v>
      </c>
      <c r="F165" s="31">
        <v>44462</v>
      </c>
      <c r="G165" s="32" t="s">
        <v>1655</v>
      </c>
      <c r="H165" s="32">
        <v>237</v>
      </c>
      <c r="I165" s="33">
        <v>250</v>
      </c>
      <c r="J165" s="32" t="str">
        <f ca="1">IF(Tabela9[[#This Row],[STATUS]]="VENCIDO", TODAY()-Tabela9[[#This Row],[DATA VENCIMENTO]], "")</f>
        <v/>
      </c>
      <c r="K165" s="31">
        <v>44462</v>
      </c>
      <c r="L165" s="53" t="str">
        <f ca="1">IF(Tabela9[[#This Row],[DATA VENCIMENTO]]&gt;TODAY(), "A VENCER",IF(Tabela9[[#This Row],[PAGO DIA]]&lt;&gt;"","PAGO", "VENCIDO"))</f>
        <v>PAGO</v>
      </c>
    </row>
    <row r="166" spans="1:12" hidden="1" x14ac:dyDescent="0.2">
      <c r="A166" s="30">
        <v>44452</v>
      </c>
      <c r="B166" s="32" t="s">
        <v>1534</v>
      </c>
      <c r="C166" s="32" t="s">
        <v>1563</v>
      </c>
      <c r="D166" s="32" t="s">
        <v>1531</v>
      </c>
      <c r="E166" s="32" t="s">
        <v>1564</v>
      </c>
      <c r="F166" s="31">
        <v>44462</v>
      </c>
      <c r="G166" s="32" t="s">
        <v>1656</v>
      </c>
      <c r="H166" s="32">
        <v>238</v>
      </c>
      <c r="I166" s="33">
        <v>250</v>
      </c>
      <c r="J166" s="32" t="str">
        <f ca="1">IF(Tabela9[[#This Row],[STATUS]]="VENCIDO", TODAY()-Tabela9[[#This Row],[DATA VENCIMENTO]], "")</f>
        <v/>
      </c>
      <c r="K166" s="31">
        <v>44462</v>
      </c>
      <c r="L166" s="53" t="str">
        <f ca="1">IF(Tabela9[[#This Row],[DATA VENCIMENTO]]&gt;TODAY(), "A VENCER",IF(Tabela9[[#This Row],[PAGO DIA]]&lt;&gt;"","PAGO", "VENCIDO"))</f>
        <v>PAGO</v>
      </c>
    </row>
    <row r="167" spans="1:12" hidden="1" x14ac:dyDescent="0.2">
      <c r="A167" s="30">
        <v>44452</v>
      </c>
      <c r="B167" s="32" t="s">
        <v>1534</v>
      </c>
      <c r="C167" s="32" t="s">
        <v>1565</v>
      </c>
      <c r="D167" s="32" t="s">
        <v>1531</v>
      </c>
      <c r="E167" s="32" t="s">
        <v>1566</v>
      </c>
      <c r="F167" s="31">
        <v>44462</v>
      </c>
      <c r="G167" s="32" t="s">
        <v>1657</v>
      </c>
      <c r="H167" s="32">
        <v>239</v>
      </c>
      <c r="I167" s="33">
        <v>250</v>
      </c>
      <c r="J167" s="32" t="str">
        <f ca="1">IF(Tabela9[[#This Row],[STATUS]]="VENCIDO", TODAY()-Tabela9[[#This Row],[DATA VENCIMENTO]], "")</f>
        <v/>
      </c>
      <c r="K167" s="31">
        <v>44462</v>
      </c>
      <c r="L167" s="53" t="str">
        <f ca="1">IF(Tabela9[[#This Row],[DATA VENCIMENTO]]&gt;TODAY(), "A VENCER",IF(Tabela9[[#This Row],[PAGO DIA]]&lt;&gt;"","PAGO", "VENCIDO"))</f>
        <v>PAGO</v>
      </c>
    </row>
    <row r="168" spans="1:12" hidden="1" x14ac:dyDescent="0.2">
      <c r="A168" s="30">
        <v>44443</v>
      </c>
      <c r="B168" s="32" t="s">
        <v>1529</v>
      </c>
      <c r="C168" s="32" t="s">
        <v>1642</v>
      </c>
      <c r="D168" s="32" t="s">
        <v>1531</v>
      </c>
      <c r="E168" s="32" t="s">
        <v>85</v>
      </c>
      <c r="F168" s="31">
        <v>44463</v>
      </c>
      <c r="G168" s="32" t="s">
        <v>1658</v>
      </c>
      <c r="H168" s="32">
        <v>241</v>
      </c>
      <c r="I168" s="33">
        <v>3000</v>
      </c>
      <c r="J168" s="32" t="str">
        <f ca="1">IF(Tabela9[[#This Row],[STATUS]]="VENCIDO", TODAY()-Tabela9[[#This Row],[DATA VENCIMENTO]], "")</f>
        <v/>
      </c>
      <c r="K168" s="31">
        <v>44463</v>
      </c>
      <c r="L168" s="53" t="str">
        <f ca="1">IF(Tabela9[[#This Row],[DATA VENCIMENTO]]&gt;TODAY(), "A VENCER",IF(Tabela9[[#This Row],[PAGO DIA]]&lt;&gt;"","PAGO", "VENCIDO"))</f>
        <v>PAGO</v>
      </c>
    </row>
    <row r="169" spans="1:12" hidden="1" x14ac:dyDescent="0.2">
      <c r="A169" s="30">
        <v>44427</v>
      </c>
      <c r="B169" s="32" t="s">
        <v>1529</v>
      </c>
      <c r="C169" s="32" t="s">
        <v>1533</v>
      </c>
      <c r="D169" s="32" t="s">
        <v>1531</v>
      </c>
      <c r="E169" s="32" t="s">
        <v>85</v>
      </c>
      <c r="F169" s="31">
        <v>44463</v>
      </c>
      <c r="G169" s="32" t="s">
        <v>1659</v>
      </c>
      <c r="H169" s="32">
        <v>242</v>
      </c>
      <c r="I169" s="33">
        <v>4400</v>
      </c>
      <c r="J169" s="32" t="str">
        <f ca="1">IF(Tabela9[[#This Row],[STATUS]]="VENCIDO", TODAY()-Tabela9[[#This Row],[DATA VENCIMENTO]], "")</f>
        <v/>
      </c>
      <c r="K169" s="31">
        <v>44463</v>
      </c>
      <c r="L169" s="53" t="str">
        <f ca="1">IF(Tabela9[[#This Row],[DATA VENCIMENTO]]&gt;TODAY(), "A VENCER",IF(Tabela9[[#This Row],[PAGO DIA]]&lt;&gt;"","PAGO", "VENCIDO"))</f>
        <v>PAGO</v>
      </c>
    </row>
    <row r="170" spans="1:12" hidden="1" x14ac:dyDescent="0.2">
      <c r="A170" s="30">
        <v>44433</v>
      </c>
      <c r="B170" s="31" t="s">
        <v>1547</v>
      </c>
      <c r="C170" s="32" t="s">
        <v>1579</v>
      </c>
      <c r="D170" s="32" t="s">
        <v>1128</v>
      </c>
      <c r="E170" s="32" t="s">
        <v>681</v>
      </c>
      <c r="F170" s="31">
        <v>44466</v>
      </c>
      <c r="G170" s="32" t="s">
        <v>1580</v>
      </c>
      <c r="H170" s="32">
        <v>218</v>
      </c>
      <c r="I170" s="33">
        <v>1870</v>
      </c>
      <c r="J170" s="32" t="str">
        <f ca="1">IF(Tabela9[[#This Row],[STATUS]]="VENCIDO", TODAY()-Tabela9[[#This Row],[DATA VENCIMENTO]], "")</f>
        <v/>
      </c>
      <c r="K170" s="31">
        <v>44466</v>
      </c>
      <c r="L170" s="53" t="str">
        <f ca="1">IF(Tabela9[[#This Row],[DATA VENCIMENTO]]&gt;TODAY(), "A VENCER",IF(Tabela9[[#This Row],[PAGO DIA]]&lt;&gt;"","PAGO", "VENCIDO"))</f>
        <v>PAGO</v>
      </c>
    </row>
    <row r="171" spans="1:12" hidden="1" x14ac:dyDescent="0.2">
      <c r="A171" s="30">
        <v>44445</v>
      </c>
      <c r="B171" s="32" t="s">
        <v>1529</v>
      </c>
      <c r="C171" s="32" t="s">
        <v>1650</v>
      </c>
      <c r="D171" s="32" t="s">
        <v>1531</v>
      </c>
      <c r="E171" s="32" t="s">
        <v>94</v>
      </c>
      <c r="F171" s="31">
        <v>44466</v>
      </c>
      <c r="G171" s="32" t="s">
        <v>1660</v>
      </c>
      <c r="H171" s="32">
        <v>228</v>
      </c>
      <c r="I171" s="33">
        <v>3000</v>
      </c>
      <c r="J171" s="32" t="str">
        <f ca="1">IF(Tabela9[[#This Row],[STATUS]]="VENCIDO", TODAY()-Tabela9[[#This Row],[DATA VENCIMENTO]], "")</f>
        <v/>
      </c>
      <c r="K171" s="31">
        <v>44466</v>
      </c>
      <c r="L171" s="53" t="str">
        <f ca="1">IF(Tabela9[[#This Row],[DATA VENCIMENTO]]&gt;TODAY(), "A VENCER",IF(Tabela9[[#This Row],[PAGO DIA]]&lt;&gt;"","PAGO", "VENCIDO"))</f>
        <v>PAGO</v>
      </c>
    </row>
    <row r="172" spans="1:12" hidden="1" x14ac:dyDescent="0.2">
      <c r="A172" s="30">
        <v>44454</v>
      </c>
      <c r="B172" s="32" t="s">
        <v>1529</v>
      </c>
      <c r="C172" s="32" t="s">
        <v>1594</v>
      </c>
      <c r="D172" s="32" t="s">
        <v>1531</v>
      </c>
      <c r="E172" s="32" t="s">
        <v>85</v>
      </c>
      <c r="F172" s="31">
        <v>44466</v>
      </c>
      <c r="G172" s="32" t="s">
        <v>1661</v>
      </c>
      <c r="H172" s="32">
        <v>243</v>
      </c>
      <c r="I172" s="33">
        <v>6000</v>
      </c>
      <c r="J172" s="32" t="str">
        <f ca="1">IF(Tabela9[[#This Row],[STATUS]]="VENCIDO", TODAY()-Tabela9[[#This Row],[DATA VENCIMENTO]], "")</f>
        <v/>
      </c>
      <c r="K172" s="31">
        <v>44466</v>
      </c>
      <c r="L172" s="53" t="str">
        <f ca="1">IF(Tabela9[[#This Row],[DATA VENCIMENTO]]&gt;TODAY(), "A VENCER",IF(Tabela9[[#This Row],[PAGO DIA]]&lt;&gt;"","PAGO", "VENCIDO"))</f>
        <v>PAGO</v>
      </c>
    </row>
    <row r="173" spans="1:12" hidden="1" x14ac:dyDescent="0.2">
      <c r="A173" s="30">
        <v>44454</v>
      </c>
      <c r="B173" s="32" t="s">
        <v>1529</v>
      </c>
      <c r="C173" s="32" t="s">
        <v>1638</v>
      </c>
      <c r="D173" s="32" t="s">
        <v>1531</v>
      </c>
      <c r="E173" s="32" t="s">
        <v>85</v>
      </c>
      <c r="F173" s="31">
        <v>44466</v>
      </c>
      <c r="G173" s="32" t="s">
        <v>1662</v>
      </c>
      <c r="H173" s="32">
        <v>244</v>
      </c>
      <c r="I173" s="33">
        <v>1100</v>
      </c>
      <c r="J173" s="32" t="str">
        <f ca="1">IF(Tabela9[[#This Row],[STATUS]]="VENCIDO", TODAY()-Tabela9[[#This Row],[DATA VENCIMENTO]], "")</f>
        <v/>
      </c>
      <c r="K173" s="31">
        <v>44466</v>
      </c>
      <c r="L173" s="53" t="str">
        <f ca="1">IF(Tabela9[[#This Row],[DATA VENCIMENTO]]&gt;TODAY(), "A VENCER",IF(Tabela9[[#This Row],[PAGO DIA]]&lt;&gt;"","PAGO", "VENCIDO"))</f>
        <v>PAGO</v>
      </c>
    </row>
    <row r="174" spans="1:12" hidden="1" x14ac:dyDescent="0.2">
      <c r="A174" s="30">
        <v>44457</v>
      </c>
      <c r="B174" s="31" t="s">
        <v>1529</v>
      </c>
      <c r="C174" s="32" t="s">
        <v>1642</v>
      </c>
      <c r="D174" s="32" t="s">
        <v>1531</v>
      </c>
      <c r="E174" s="32" t="s">
        <v>85</v>
      </c>
      <c r="F174" s="31">
        <v>44467</v>
      </c>
      <c r="G174" s="32" t="s">
        <v>1663</v>
      </c>
      <c r="H174" s="32">
        <v>247</v>
      </c>
      <c r="I174" s="33">
        <v>3000</v>
      </c>
      <c r="J174" s="32" t="str">
        <f ca="1">IF(Tabela9[[#This Row],[STATUS]]="VENCIDO", TODAY()-Tabela9[[#This Row],[DATA VENCIMENTO]], "")</f>
        <v/>
      </c>
      <c r="K174" s="31">
        <v>44476</v>
      </c>
      <c r="L174" s="53" t="str">
        <f ca="1">IF(Tabela9[[#This Row],[DATA VENCIMENTO]]&gt;TODAY(), "A VENCER",IF(Tabela9[[#This Row],[PAGO DIA]]&lt;&gt;"","PAGO", "VENCIDO"))</f>
        <v>PAGO</v>
      </c>
    </row>
    <row r="175" spans="1:12" hidden="1" x14ac:dyDescent="0.2">
      <c r="A175" s="30">
        <v>44448</v>
      </c>
      <c r="B175" s="32" t="s">
        <v>1529</v>
      </c>
      <c r="C175" s="32" t="s">
        <v>1650</v>
      </c>
      <c r="D175" s="32" t="s">
        <v>1531</v>
      </c>
      <c r="E175" s="32" t="s">
        <v>94</v>
      </c>
      <c r="F175" s="31">
        <v>44468</v>
      </c>
      <c r="G175" s="32" t="s">
        <v>1664</v>
      </c>
      <c r="H175" s="32">
        <v>235</v>
      </c>
      <c r="I175" s="33">
        <v>3000</v>
      </c>
      <c r="J175" s="32" t="str">
        <f ca="1">IF(Tabela9[[#This Row],[STATUS]]="VENCIDO", TODAY()-Tabela9[[#This Row],[DATA VENCIMENTO]], "")</f>
        <v/>
      </c>
      <c r="K175" s="31">
        <v>44488</v>
      </c>
      <c r="L175" s="53" t="str">
        <f ca="1">IF(Tabela9[[#This Row],[DATA VENCIMENTO]]&gt;TODAY(), "A VENCER",IF(Tabela9[[#This Row],[PAGO DIA]]&lt;&gt;"","PAGO", "VENCIDO"))</f>
        <v>PAGO</v>
      </c>
    </row>
    <row r="176" spans="1:12" hidden="1" x14ac:dyDescent="0.2">
      <c r="A176" s="30">
        <v>44463</v>
      </c>
      <c r="B176" s="31" t="s">
        <v>1547</v>
      </c>
      <c r="C176" s="32" t="s">
        <v>1548</v>
      </c>
      <c r="D176" s="32" t="s">
        <v>1531</v>
      </c>
      <c r="E176" s="32" t="s">
        <v>1543</v>
      </c>
      <c r="F176" s="31">
        <v>44474</v>
      </c>
      <c r="G176" s="32">
        <v>202</v>
      </c>
      <c r="H176" s="32">
        <v>248</v>
      </c>
      <c r="I176" s="33">
        <v>4000</v>
      </c>
      <c r="J176" s="32" t="str">
        <f ca="1">IF(Tabela9[[#This Row],[STATUS]]="VENCIDO", TODAY()-Tabela9[[#This Row],[DATA VENCIMENTO]], "")</f>
        <v/>
      </c>
      <c r="K176" s="31">
        <v>44474</v>
      </c>
      <c r="L176" s="53" t="str">
        <f ca="1">IF(Tabela9[[#This Row],[DATA VENCIMENTO]]&gt;TODAY(), "A VENCER",IF(Tabela9[[#This Row],[PAGO DIA]]&lt;&gt;"","PAGO", "VENCIDO"))</f>
        <v>PAGO</v>
      </c>
    </row>
    <row r="177" spans="1:12" hidden="1" x14ac:dyDescent="0.2">
      <c r="A177" s="30">
        <v>44463</v>
      </c>
      <c r="B177" s="31" t="s">
        <v>1547</v>
      </c>
      <c r="C177" s="32" t="s">
        <v>1549</v>
      </c>
      <c r="D177" s="32" t="s">
        <v>1531</v>
      </c>
      <c r="E177" s="32" t="s">
        <v>1550</v>
      </c>
      <c r="F177" s="31">
        <v>44474</v>
      </c>
      <c r="G177" s="32">
        <v>203</v>
      </c>
      <c r="H177" s="32">
        <v>249</v>
      </c>
      <c r="I177" s="33">
        <v>5330</v>
      </c>
      <c r="J177" s="32" t="str">
        <f ca="1">IF(Tabela9[[#This Row],[STATUS]]="VENCIDO", TODAY()-Tabela9[[#This Row],[DATA VENCIMENTO]], "")</f>
        <v/>
      </c>
      <c r="K177" s="31">
        <v>44474</v>
      </c>
      <c r="L177" s="53" t="str">
        <f ca="1">IF(Tabela9[[#This Row],[DATA VENCIMENTO]]&gt;TODAY(), "A VENCER",IF(Tabela9[[#This Row],[PAGO DIA]]&lt;&gt;"","PAGO", "VENCIDO"))</f>
        <v>PAGO</v>
      </c>
    </row>
    <row r="178" spans="1:12" hidden="1" x14ac:dyDescent="0.2">
      <c r="A178" s="30">
        <v>44463</v>
      </c>
      <c r="B178" s="31" t="s">
        <v>1547</v>
      </c>
      <c r="C178" s="32" t="s">
        <v>1551</v>
      </c>
      <c r="D178" s="32" t="s">
        <v>1531</v>
      </c>
      <c r="E178" s="32" t="s">
        <v>1552</v>
      </c>
      <c r="F178" s="31">
        <v>44474</v>
      </c>
      <c r="G178" s="32">
        <v>204</v>
      </c>
      <c r="H178" s="32">
        <v>250</v>
      </c>
      <c r="I178" s="36">
        <v>4930</v>
      </c>
      <c r="J178" s="32" t="str">
        <f ca="1">IF(Tabela9[[#This Row],[STATUS]]="VENCIDO", TODAY()-Tabela9[[#This Row],[DATA VENCIMENTO]], "")</f>
        <v/>
      </c>
      <c r="K178" s="31">
        <v>44474</v>
      </c>
      <c r="L178" s="53" t="str">
        <f ca="1">IF(Tabela9[[#This Row],[DATA VENCIMENTO]]&gt;TODAY(), "A VENCER",IF(Tabela9[[#This Row],[PAGO DIA]]&lt;&gt;"","PAGO", "VENCIDO"))</f>
        <v>PAGO</v>
      </c>
    </row>
    <row r="179" spans="1:12" hidden="1" x14ac:dyDescent="0.2">
      <c r="A179" s="30">
        <v>44463</v>
      </c>
      <c r="B179" s="31" t="s">
        <v>1547</v>
      </c>
      <c r="C179" s="32" t="s">
        <v>1553</v>
      </c>
      <c r="D179" s="32" t="s">
        <v>1531</v>
      </c>
      <c r="E179" s="32" t="s">
        <v>1554</v>
      </c>
      <c r="F179" s="31">
        <v>44474</v>
      </c>
      <c r="G179" s="32">
        <v>205</v>
      </c>
      <c r="H179" s="32">
        <v>251</v>
      </c>
      <c r="I179" s="33">
        <v>3360</v>
      </c>
      <c r="J179" s="32" t="str">
        <f ca="1">IF(Tabela9[[#This Row],[STATUS]]="VENCIDO", TODAY()-Tabela9[[#This Row],[DATA VENCIMENTO]], "")</f>
        <v/>
      </c>
      <c r="K179" s="31">
        <v>44474</v>
      </c>
      <c r="L179" s="53" t="str">
        <f ca="1">IF(Tabela9[[#This Row],[DATA VENCIMENTO]]&gt;TODAY(), "A VENCER",IF(Tabela9[[#This Row],[PAGO DIA]]&lt;&gt;"","PAGO", "VENCIDO"))</f>
        <v>PAGO</v>
      </c>
    </row>
    <row r="180" spans="1:12" hidden="1" x14ac:dyDescent="0.2">
      <c r="A180" s="30">
        <v>44463</v>
      </c>
      <c r="B180" s="31" t="s">
        <v>1547</v>
      </c>
      <c r="C180" s="32" t="s">
        <v>1555</v>
      </c>
      <c r="D180" s="32" t="s">
        <v>1556</v>
      </c>
      <c r="E180" s="32" t="s">
        <v>1557</v>
      </c>
      <c r="F180" s="31">
        <v>44474</v>
      </c>
      <c r="G180" s="32">
        <v>206</v>
      </c>
      <c r="H180" s="32">
        <v>252</v>
      </c>
      <c r="I180" s="33">
        <v>3794</v>
      </c>
      <c r="J180" s="32" t="str">
        <f ca="1">IF(Tabela9[[#This Row],[STATUS]]="VENCIDO", TODAY()-Tabela9[[#This Row],[DATA VENCIMENTO]], "")</f>
        <v/>
      </c>
      <c r="K180" s="31">
        <v>44474</v>
      </c>
      <c r="L180" s="53" t="str">
        <f ca="1">IF(Tabela9[[#This Row],[DATA VENCIMENTO]]&gt;TODAY(), "A VENCER",IF(Tabela9[[#This Row],[PAGO DIA]]&lt;&gt;"","PAGO", "VENCIDO"))</f>
        <v>PAGO</v>
      </c>
    </row>
    <row r="181" spans="1:12" hidden="1" x14ac:dyDescent="0.2">
      <c r="A181" s="30">
        <v>44463</v>
      </c>
      <c r="B181" s="31" t="s">
        <v>1547</v>
      </c>
      <c r="C181" s="32" t="s">
        <v>1558</v>
      </c>
      <c r="D181" s="32" t="s">
        <v>1531</v>
      </c>
      <c r="E181" s="32" t="s">
        <v>1559</v>
      </c>
      <c r="F181" s="31">
        <v>44474</v>
      </c>
      <c r="G181" s="32">
        <v>207</v>
      </c>
      <c r="H181" s="32">
        <v>253</v>
      </c>
      <c r="I181" s="33">
        <v>5255</v>
      </c>
      <c r="J181" s="32" t="str">
        <f ca="1">IF(Tabela9[[#This Row],[STATUS]]="VENCIDO", TODAY()-Tabela9[[#This Row],[DATA VENCIMENTO]], "")</f>
        <v/>
      </c>
      <c r="K181" s="31">
        <v>44474</v>
      </c>
      <c r="L181" s="53" t="str">
        <f ca="1">IF(Tabela9[[#This Row],[DATA VENCIMENTO]]&gt;TODAY(), "A VENCER",IF(Tabela9[[#This Row],[PAGO DIA]]&lt;&gt;"","PAGO", "VENCIDO"))</f>
        <v>PAGO</v>
      </c>
    </row>
    <row r="182" spans="1:12" hidden="1" x14ac:dyDescent="0.2">
      <c r="A182" s="30">
        <v>44463</v>
      </c>
      <c r="B182" s="31" t="s">
        <v>1547</v>
      </c>
      <c r="C182" s="32" t="s">
        <v>1560</v>
      </c>
      <c r="D182" s="32" t="s">
        <v>1531</v>
      </c>
      <c r="E182" s="32" t="s">
        <v>1561</v>
      </c>
      <c r="F182" s="31">
        <v>44474</v>
      </c>
      <c r="G182" s="32">
        <v>208</v>
      </c>
      <c r="H182" s="32">
        <v>254</v>
      </c>
      <c r="I182" s="33">
        <v>3900</v>
      </c>
      <c r="J182" s="32" t="str">
        <f ca="1">IF(Tabela9[[#This Row],[STATUS]]="VENCIDO", TODAY()-Tabela9[[#This Row],[DATA VENCIMENTO]], "")</f>
        <v/>
      </c>
      <c r="K182" s="31">
        <v>44474</v>
      </c>
      <c r="L182" s="53" t="str">
        <f ca="1">IF(Tabela9[[#This Row],[DATA VENCIMENTO]]&gt;TODAY(), "A VENCER",IF(Tabela9[[#This Row],[PAGO DIA]]&lt;&gt;"","PAGO", "VENCIDO"))</f>
        <v>PAGO</v>
      </c>
    </row>
    <row r="183" spans="1:12" hidden="1" x14ac:dyDescent="0.2">
      <c r="A183" s="30">
        <v>44463</v>
      </c>
      <c r="B183" s="31" t="s">
        <v>1547</v>
      </c>
      <c r="C183" s="32" t="s">
        <v>1562</v>
      </c>
      <c r="D183" s="32" t="s">
        <v>1531</v>
      </c>
      <c r="E183" s="32" t="s">
        <v>1537</v>
      </c>
      <c r="F183" s="31">
        <v>44474</v>
      </c>
      <c r="G183" s="32">
        <v>209</v>
      </c>
      <c r="H183" s="32">
        <v>255</v>
      </c>
      <c r="I183" s="33">
        <v>1310</v>
      </c>
      <c r="J183" s="32" t="str">
        <f ca="1">IF(Tabela9[[#This Row],[STATUS]]="VENCIDO", TODAY()-Tabela9[[#This Row],[DATA VENCIMENTO]], "")</f>
        <v/>
      </c>
      <c r="K183" s="31">
        <v>44474</v>
      </c>
      <c r="L183" s="53" t="str">
        <f ca="1">IF(Tabela9[[#This Row],[DATA VENCIMENTO]]&gt;TODAY(), "A VENCER",IF(Tabela9[[#This Row],[PAGO DIA]]&lt;&gt;"","PAGO", "VENCIDO"))</f>
        <v>PAGO</v>
      </c>
    </row>
    <row r="184" spans="1:12" hidden="1" x14ac:dyDescent="0.2">
      <c r="A184" s="30">
        <v>44463</v>
      </c>
      <c r="B184" s="31" t="s">
        <v>1547</v>
      </c>
      <c r="C184" s="32" t="s">
        <v>1563</v>
      </c>
      <c r="D184" s="32" t="s">
        <v>1531</v>
      </c>
      <c r="E184" s="32" t="s">
        <v>1564</v>
      </c>
      <c r="F184" s="31">
        <v>44474</v>
      </c>
      <c r="G184" s="32">
        <v>210</v>
      </c>
      <c r="H184" s="32">
        <v>256</v>
      </c>
      <c r="I184" s="33">
        <v>5470</v>
      </c>
      <c r="J184" s="32" t="str">
        <f ca="1">IF(Tabela9[[#This Row],[STATUS]]="VENCIDO", TODAY()-Tabela9[[#This Row],[DATA VENCIMENTO]], "")</f>
        <v/>
      </c>
      <c r="K184" s="31">
        <v>44474</v>
      </c>
      <c r="L184" s="53" t="str">
        <f ca="1">IF(Tabela9[[#This Row],[DATA VENCIMENTO]]&gt;TODAY(), "A VENCER",IF(Tabela9[[#This Row],[PAGO DIA]]&lt;&gt;"","PAGO", "VENCIDO"))</f>
        <v>PAGO</v>
      </c>
    </row>
    <row r="185" spans="1:12" hidden="1" x14ac:dyDescent="0.2">
      <c r="A185" s="30">
        <v>44463</v>
      </c>
      <c r="B185" s="31" t="s">
        <v>1547</v>
      </c>
      <c r="C185" s="32" t="s">
        <v>1565</v>
      </c>
      <c r="D185" s="32" t="s">
        <v>1531</v>
      </c>
      <c r="E185" s="32" t="s">
        <v>1566</v>
      </c>
      <c r="F185" s="31">
        <v>44474</v>
      </c>
      <c r="G185" s="32">
        <v>211</v>
      </c>
      <c r="H185" s="32">
        <v>257</v>
      </c>
      <c r="I185" s="33">
        <v>4890</v>
      </c>
      <c r="J185" s="32" t="str">
        <f ca="1">IF(Tabela9[[#This Row],[STATUS]]="VENCIDO", TODAY()-Tabela9[[#This Row],[DATA VENCIMENTO]], "")</f>
        <v/>
      </c>
      <c r="K185" s="31">
        <v>44474</v>
      </c>
      <c r="L185" s="53" t="str">
        <f ca="1">IF(Tabela9[[#This Row],[DATA VENCIMENTO]]&gt;TODAY(), "A VENCER",IF(Tabela9[[#This Row],[PAGO DIA]]&lt;&gt;"","PAGO", "VENCIDO"))</f>
        <v>PAGO</v>
      </c>
    </row>
    <row r="186" spans="1:12" hidden="1" x14ac:dyDescent="0.2">
      <c r="A186" s="30">
        <v>44463</v>
      </c>
      <c r="B186" s="31" t="s">
        <v>1547</v>
      </c>
      <c r="C186" s="32" t="s">
        <v>1567</v>
      </c>
      <c r="D186" s="32" t="s">
        <v>1531</v>
      </c>
      <c r="E186" s="32" t="s">
        <v>1568</v>
      </c>
      <c r="F186" s="31">
        <v>44474</v>
      </c>
      <c r="G186" s="32">
        <v>212</v>
      </c>
      <c r="H186" s="32">
        <v>258</v>
      </c>
      <c r="I186" s="33">
        <v>4474</v>
      </c>
      <c r="J186" s="32" t="str">
        <f ca="1">IF(Tabela9[[#This Row],[STATUS]]="VENCIDO", TODAY()-Tabela9[[#This Row],[DATA VENCIMENTO]], "")</f>
        <v/>
      </c>
      <c r="K186" s="31">
        <v>44474</v>
      </c>
      <c r="L186" s="53" t="str">
        <f ca="1">IF(Tabela9[[#This Row],[DATA VENCIMENTO]]&gt;TODAY(), "A VENCER",IF(Tabela9[[#This Row],[PAGO DIA]]&lt;&gt;"","PAGO", "VENCIDO"))</f>
        <v>PAGO</v>
      </c>
    </row>
    <row r="187" spans="1:12" hidden="1" x14ac:dyDescent="0.2">
      <c r="A187" s="30">
        <v>44463</v>
      </c>
      <c r="B187" s="31" t="s">
        <v>1547</v>
      </c>
      <c r="C187" s="32" t="s">
        <v>1569</v>
      </c>
      <c r="D187" s="32" t="s">
        <v>1531</v>
      </c>
      <c r="E187" s="32" t="s">
        <v>1570</v>
      </c>
      <c r="F187" s="31">
        <v>44474</v>
      </c>
      <c r="G187" s="32">
        <v>214</v>
      </c>
      <c r="H187" s="32">
        <v>259</v>
      </c>
      <c r="I187" s="33">
        <v>940</v>
      </c>
      <c r="J187" s="32" t="str">
        <f ca="1">IF(Tabela9[[#This Row],[STATUS]]="VENCIDO", TODAY()-Tabela9[[#This Row],[DATA VENCIMENTO]], "")</f>
        <v/>
      </c>
      <c r="K187" s="31">
        <v>44474</v>
      </c>
      <c r="L187" s="53" t="str">
        <f ca="1">IF(Tabela9[[#This Row],[DATA VENCIMENTO]]&gt;TODAY(), "A VENCER",IF(Tabela9[[#This Row],[PAGO DIA]]&lt;&gt;"","PAGO", "VENCIDO"))</f>
        <v>PAGO</v>
      </c>
    </row>
    <row r="188" spans="1:12" hidden="1" x14ac:dyDescent="0.2">
      <c r="A188" s="30">
        <v>44463</v>
      </c>
      <c r="B188" s="31" t="s">
        <v>1547</v>
      </c>
      <c r="C188" s="32" t="s">
        <v>1571</v>
      </c>
      <c r="D188" s="32" t="s">
        <v>1531</v>
      </c>
      <c r="E188" s="32" t="s">
        <v>1572</v>
      </c>
      <c r="F188" s="31">
        <v>44474</v>
      </c>
      <c r="G188" s="32">
        <v>215</v>
      </c>
      <c r="H188" s="32">
        <v>260</v>
      </c>
      <c r="I188" s="33">
        <v>4920</v>
      </c>
      <c r="J188" s="32" t="str">
        <f ca="1">IF(Tabela9[[#This Row],[STATUS]]="VENCIDO", TODAY()-Tabela9[[#This Row],[DATA VENCIMENTO]], "")</f>
        <v/>
      </c>
      <c r="K188" s="31">
        <v>44474</v>
      </c>
      <c r="L188" s="53" t="str">
        <f ca="1">IF(Tabela9[[#This Row],[DATA VENCIMENTO]]&gt;TODAY(), "A VENCER",IF(Tabela9[[#This Row],[PAGO DIA]]&lt;&gt;"","PAGO", "VENCIDO"))</f>
        <v>PAGO</v>
      </c>
    </row>
    <row r="189" spans="1:12" hidden="1" x14ac:dyDescent="0.2">
      <c r="A189" s="30">
        <v>44463</v>
      </c>
      <c r="B189" s="31" t="s">
        <v>1547</v>
      </c>
      <c r="C189" s="32" t="s">
        <v>1573</v>
      </c>
      <c r="D189" s="32" t="s">
        <v>1531</v>
      </c>
      <c r="E189" s="32" t="s">
        <v>1574</v>
      </c>
      <c r="F189" s="31">
        <v>44474</v>
      </c>
      <c r="G189" s="32">
        <v>216</v>
      </c>
      <c r="H189" s="32">
        <v>261</v>
      </c>
      <c r="I189" s="33">
        <v>760</v>
      </c>
      <c r="J189" s="32" t="str">
        <f ca="1">IF(Tabela9[[#This Row],[STATUS]]="VENCIDO", TODAY()-Tabela9[[#This Row],[DATA VENCIMENTO]], "")</f>
        <v/>
      </c>
      <c r="K189" s="31">
        <v>44474</v>
      </c>
      <c r="L189" s="53" t="str">
        <f ca="1">IF(Tabela9[[#This Row],[DATA VENCIMENTO]]&gt;TODAY(), "A VENCER",IF(Tabela9[[#This Row],[PAGO DIA]]&lt;&gt;"","PAGO", "VENCIDO"))</f>
        <v>PAGO</v>
      </c>
    </row>
    <row r="190" spans="1:12" hidden="1" x14ac:dyDescent="0.2">
      <c r="A190" s="30">
        <v>44463</v>
      </c>
      <c r="B190" s="31" t="s">
        <v>1547</v>
      </c>
      <c r="C190" s="32" t="s">
        <v>1575</v>
      </c>
      <c r="D190" s="32" t="s">
        <v>1531</v>
      </c>
      <c r="E190" s="32" t="s">
        <v>1576</v>
      </c>
      <c r="F190" s="31">
        <v>44474</v>
      </c>
      <c r="G190" s="32">
        <v>217</v>
      </c>
      <c r="H190" s="32">
        <v>262</v>
      </c>
      <c r="I190" s="33">
        <v>4194</v>
      </c>
      <c r="J190" s="32" t="str">
        <f ca="1">IF(Tabela9[[#This Row],[STATUS]]="VENCIDO", TODAY()-Tabela9[[#This Row],[DATA VENCIMENTO]], "")</f>
        <v/>
      </c>
      <c r="K190" s="31">
        <v>44474</v>
      </c>
      <c r="L190" s="53" t="str">
        <f ca="1">IF(Tabela9[[#This Row],[DATA VENCIMENTO]]&gt;TODAY(), "A VENCER",IF(Tabela9[[#This Row],[PAGO DIA]]&lt;&gt;"","PAGO", "VENCIDO"))</f>
        <v>PAGO</v>
      </c>
    </row>
    <row r="191" spans="1:12" hidden="1" x14ac:dyDescent="0.2">
      <c r="A191" s="30">
        <v>44463</v>
      </c>
      <c r="B191" s="31" t="s">
        <v>1547</v>
      </c>
      <c r="C191" s="32" t="s">
        <v>1577</v>
      </c>
      <c r="D191" s="32" t="s">
        <v>1531</v>
      </c>
      <c r="E191" s="32" t="s">
        <v>1539</v>
      </c>
      <c r="F191" s="31">
        <v>44474</v>
      </c>
      <c r="G191" s="32">
        <v>218</v>
      </c>
      <c r="H191" s="32">
        <v>263</v>
      </c>
      <c r="I191" s="33">
        <v>2475</v>
      </c>
      <c r="J191" s="32" t="str">
        <f ca="1">IF(Tabela9[[#This Row],[STATUS]]="VENCIDO", TODAY()-Tabela9[[#This Row],[DATA VENCIMENTO]], "")</f>
        <v/>
      </c>
      <c r="K191" s="31">
        <v>44474</v>
      </c>
      <c r="L191" s="53" t="str">
        <f ca="1">IF(Tabela9[[#This Row],[DATA VENCIMENTO]]&gt;TODAY(), "A VENCER",IF(Tabela9[[#This Row],[PAGO DIA]]&lt;&gt;"","PAGO", "VENCIDO"))</f>
        <v>PAGO</v>
      </c>
    </row>
    <row r="192" spans="1:12" hidden="1" x14ac:dyDescent="0.2">
      <c r="A192" s="30">
        <v>44463</v>
      </c>
      <c r="B192" s="31" t="s">
        <v>1547</v>
      </c>
      <c r="C192" s="32" t="s">
        <v>1544</v>
      </c>
      <c r="D192" s="32" t="s">
        <v>1531</v>
      </c>
      <c r="E192" s="32" t="s">
        <v>1545</v>
      </c>
      <c r="F192" s="31">
        <v>44474</v>
      </c>
      <c r="G192" s="32">
        <v>219</v>
      </c>
      <c r="H192" s="32">
        <v>264</v>
      </c>
      <c r="I192" s="33">
        <v>3580</v>
      </c>
      <c r="J192" s="32" t="str">
        <f ca="1">IF(Tabela9[[#This Row],[STATUS]]="VENCIDO", TODAY()-Tabela9[[#This Row],[DATA VENCIMENTO]], "")</f>
        <v/>
      </c>
      <c r="K192" s="31">
        <v>44474</v>
      </c>
      <c r="L192" s="53" t="str">
        <f ca="1">IF(Tabela9[[#This Row],[DATA VENCIMENTO]]&gt;TODAY(), "A VENCER",IF(Tabela9[[#This Row],[PAGO DIA]]&lt;&gt;"","PAGO", "VENCIDO"))</f>
        <v>PAGO</v>
      </c>
    </row>
    <row r="193" spans="1:12" hidden="1" x14ac:dyDescent="0.2">
      <c r="A193" s="30">
        <v>44456</v>
      </c>
      <c r="B193" s="32" t="s">
        <v>1529</v>
      </c>
      <c r="C193" s="32" t="s">
        <v>1650</v>
      </c>
      <c r="D193" s="32" t="s">
        <v>1531</v>
      </c>
      <c r="E193" s="32" t="s">
        <v>94</v>
      </c>
      <c r="F193" s="31">
        <v>44476</v>
      </c>
      <c r="G193" s="32" t="s">
        <v>1665</v>
      </c>
      <c r="H193" s="32">
        <v>245</v>
      </c>
      <c r="I193" s="33">
        <v>3000</v>
      </c>
      <c r="J193" s="32" t="str">
        <f ca="1">IF(Tabela9[[#This Row],[STATUS]]="VENCIDO", TODAY()-Tabela9[[#This Row],[DATA VENCIMENTO]], "")</f>
        <v/>
      </c>
      <c r="K193" s="31">
        <v>44497</v>
      </c>
      <c r="L193" s="53" t="str">
        <f ca="1">IF(Tabela9[[#This Row],[DATA VENCIMENTO]]&gt;TODAY(), "A VENCER",IF(Tabela9[[#This Row],[PAGO DIA]]&lt;&gt;"","PAGO", "VENCIDO"))</f>
        <v>PAGO</v>
      </c>
    </row>
    <row r="194" spans="1:12" hidden="1" x14ac:dyDescent="0.2">
      <c r="A194" s="30">
        <v>44467</v>
      </c>
      <c r="B194" s="31" t="s">
        <v>1529</v>
      </c>
      <c r="C194" s="38" t="s">
        <v>1594</v>
      </c>
      <c r="D194" s="32" t="s">
        <v>1531</v>
      </c>
      <c r="E194" s="32" t="s">
        <v>149</v>
      </c>
      <c r="F194" s="31">
        <v>44477</v>
      </c>
      <c r="G194" s="32" t="s">
        <v>1666</v>
      </c>
      <c r="H194" s="32">
        <v>268</v>
      </c>
      <c r="I194" s="33">
        <v>7210</v>
      </c>
      <c r="J194" s="32" t="str">
        <f ca="1">IF(Tabela9[[#This Row],[STATUS]]="VENCIDO", TODAY()-Tabela9[[#This Row],[DATA VENCIMENTO]], "")</f>
        <v/>
      </c>
      <c r="K194" s="31">
        <v>44477</v>
      </c>
      <c r="L194" s="53" t="str">
        <f ca="1">IF(Tabela9[[#This Row],[DATA VENCIMENTO]]&gt;TODAY(), "A VENCER",IF(Tabela9[[#This Row],[PAGO DIA]]&lt;&gt;"","PAGO", "VENCIDO"))</f>
        <v>PAGO</v>
      </c>
    </row>
    <row r="195" spans="1:12" hidden="1" x14ac:dyDescent="0.2">
      <c r="A195" s="30">
        <v>44460</v>
      </c>
      <c r="B195" s="32" t="s">
        <v>1529</v>
      </c>
      <c r="C195" s="32" t="s">
        <v>1636</v>
      </c>
      <c r="D195" s="32" t="s">
        <v>1531</v>
      </c>
      <c r="E195" s="32" t="s">
        <v>114</v>
      </c>
      <c r="F195" s="31">
        <v>44480</v>
      </c>
      <c r="G195" s="32" t="s">
        <v>1667</v>
      </c>
      <c r="H195" s="32">
        <v>246</v>
      </c>
      <c r="I195" s="33">
        <v>4800</v>
      </c>
      <c r="J195" s="32" t="str">
        <f ca="1">IF(Tabela9[[#This Row],[STATUS]]="VENCIDO", TODAY()-Tabela9[[#This Row],[DATA VENCIMENTO]], "")</f>
        <v/>
      </c>
      <c r="K195" s="31">
        <v>44480</v>
      </c>
      <c r="L195" s="53" t="str">
        <f ca="1">IF(Tabela9[[#This Row],[DATA VENCIMENTO]]&gt;TODAY(), "A VENCER",IF(Tabela9[[#This Row],[PAGO DIA]]&lt;&gt;"","PAGO", "VENCIDO"))</f>
        <v>PAGO</v>
      </c>
    </row>
    <row r="196" spans="1:12" hidden="1" x14ac:dyDescent="0.2">
      <c r="A196" s="30">
        <v>44469</v>
      </c>
      <c r="B196" s="30" t="s">
        <v>1529</v>
      </c>
      <c r="C196" s="39" t="s">
        <v>1628</v>
      </c>
      <c r="D196" s="32" t="s">
        <v>1531</v>
      </c>
      <c r="E196" s="32" t="s">
        <v>85</v>
      </c>
      <c r="F196" s="31">
        <v>44480</v>
      </c>
      <c r="G196" s="32" t="s">
        <v>1668</v>
      </c>
      <c r="H196" s="32">
        <v>269</v>
      </c>
      <c r="I196" s="33">
        <v>4800</v>
      </c>
      <c r="J196" s="32" t="str">
        <f ca="1">IF(Tabela9[[#This Row],[STATUS]]="VENCIDO", TODAY()-Tabela9[[#This Row],[DATA VENCIMENTO]], "")</f>
        <v/>
      </c>
      <c r="K196" s="31">
        <v>44480</v>
      </c>
      <c r="L196" s="53" t="str">
        <f ca="1">IF(Tabela9[[#This Row],[DATA VENCIMENTO]]&gt;TODAY(), "A VENCER",IF(Tabela9[[#This Row],[PAGO DIA]]&lt;&gt;"","PAGO", "VENCIDO"))</f>
        <v>PAGO</v>
      </c>
    </row>
    <row r="197" spans="1:12" hidden="1" x14ac:dyDescent="0.2">
      <c r="A197" s="30">
        <v>44473</v>
      </c>
      <c r="B197" s="32" t="s">
        <v>1529</v>
      </c>
      <c r="C197" s="32" t="s">
        <v>1638</v>
      </c>
      <c r="D197" s="32" t="s">
        <v>1531</v>
      </c>
      <c r="E197" s="32" t="s">
        <v>85</v>
      </c>
      <c r="F197" s="31">
        <v>44483</v>
      </c>
      <c r="G197" s="32" t="s">
        <v>1669</v>
      </c>
      <c r="H197" s="32">
        <v>270</v>
      </c>
      <c r="I197" s="33">
        <v>1000</v>
      </c>
      <c r="J197" s="32" t="str">
        <f ca="1">IF(Tabela9[[#This Row],[STATUS]]="VENCIDO", TODAY()-Tabela9[[#This Row],[DATA VENCIMENTO]], "")</f>
        <v/>
      </c>
      <c r="K197" s="31">
        <v>44483</v>
      </c>
      <c r="L197" s="53" t="str">
        <f ca="1">IF(Tabela9[[#This Row],[DATA VENCIMENTO]]&gt;TODAY(), "A VENCER",IF(Tabela9[[#This Row],[PAGO DIA]]&lt;&gt;"","PAGO", "VENCIDO"))</f>
        <v>PAGO</v>
      </c>
    </row>
    <row r="198" spans="1:12" hidden="1" x14ac:dyDescent="0.2">
      <c r="A198" s="30">
        <v>44473</v>
      </c>
      <c r="B198" s="31" t="s">
        <v>1534</v>
      </c>
      <c r="C198" s="32" t="s">
        <v>1670</v>
      </c>
      <c r="D198" s="32" t="s">
        <v>1531</v>
      </c>
      <c r="E198" s="32" t="s">
        <v>85</v>
      </c>
      <c r="F198" s="31">
        <v>44483</v>
      </c>
      <c r="G198" s="32" t="s">
        <v>1671</v>
      </c>
      <c r="H198" s="32">
        <v>271</v>
      </c>
      <c r="I198" s="33">
        <v>500</v>
      </c>
      <c r="J198" s="32" t="str">
        <f ca="1">IF(Tabela9[[#This Row],[STATUS]]="VENCIDO", TODAY()-Tabela9[[#This Row],[DATA VENCIMENTO]], "")</f>
        <v/>
      </c>
      <c r="K198" s="31">
        <v>44483</v>
      </c>
      <c r="L198" s="53" t="str">
        <f ca="1">IF(Tabela9[[#This Row],[DATA VENCIMENTO]]&gt;TODAY(), "A VENCER",IF(Tabela9[[#This Row],[PAGO DIA]]&lt;&gt;"","PAGO", "VENCIDO"))</f>
        <v>PAGO</v>
      </c>
    </row>
    <row r="199" spans="1:12" hidden="1" x14ac:dyDescent="0.2">
      <c r="A199" s="30">
        <v>44473</v>
      </c>
      <c r="B199" s="31" t="s">
        <v>1534</v>
      </c>
      <c r="C199" s="32" t="s">
        <v>1575</v>
      </c>
      <c r="D199" s="32" t="s">
        <v>1531</v>
      </c>
      <c r="E199" s="32" t="s">
        <v>1576</v>
      </c>
      <c r="F199" s="31">
        <v>44483</v>
      </c>
      <c r="G199" s="32" t="s">
        <v>1672</v>
      </c>
      <c r="H199" s="32">
        <v>272</v>
      </c>
      <c r="I199" s="33">
        <v>250</v>
      </c>
      <c r="J199" s="32" t="str">
        <f ca="1">IF(Tabela9[[#This Row],[STATUS]]="VENCIDO", TODAY()-Tabela9[[#This Row],[DATA VENCIMENTO]], "")</f>
        <v/>
      </c>
      <c r="K199" s="31">
        <v>44483</v>
      </c>
      <c r="L199" s="53" t="str">
        <f ca="1">IF(Tabela9[[#This Row],[DATA VENCIMENTO]]&gt;TODAY(), "A VENCER",IF(Tabela9[[#This Row],[PAGO DIA]]&lt;&gt;"","PAGO", "VENCIDO"))</f>
        <v>PAGO</v>
      </c>
    </row>
    <row r="200" spans="1:12" hidden="1" x14ac:dyDescent="0.2">
      <c r="A200" s="30">
        <v>44464</v>
      </c>
      <c r="B200" s="32" t="s">
        <v>1529</v>
      </c>
      <c r="C200" s="32" t="s">
        <v>1650</v>
      </c>
      <c r="D200" s="32" t="s">
        <v>1531</v>
      </c>
      <c r="E200" s="32" t="s">
        <v>94</v>
      </c>
      <c r="F200" s="31">
        <v>44484</v>
      </c>
      <c r="G200" s="32" t="s">
        <v>1673</v>
      </c>
      <c r="H200" s="32">
        <v>266</v>
      </c>
      <c r="I200" s="33">
        <v>3000</v>
      </c>
      <c r="J200" s="32" t="str">
        <f ca="1">IF(Tabela9[[#This Row],[STATUS]]="VENCIDO", TODAY()-Tabela9[[#This Row],[DATA VENCIMENTO]], "")</f>
        <v/>
      </c>
      <c r="K200" s="31">
        <v>44484</v>
      </c>
      <c r="L200" s="53" t="str">
        <f ca="1">IF(Tabela9[[#This Row],[DATA VENCIMENTO]]&gt;TODAY(), "A VENCER",IF(Tabela9[[#This Row],[PAGO DIA]]&lt;&gt;"","PAGO", "VENCIDO"))</f>
        <v>PAGO</v>
      </c>
    </row>
    <row r="201" spans="1:12" hidden="1" x14ac:dyDescent="0.2">
      <c r="A201" s="30">
        <v>44463</v>
      </c>
      <c r="B201" s="31" t="s">
        <v>1547</v>
      </c>
      <c r="C201" s="32" t="s">
        <v>1579</v>
      </c>
      <c r="D201" s="32" t="s">
        <v>1128</v>
      </c>
      <c r="E201" s="32" t="s">
        <v>681</v>
      </c>
      <c r="F201" s="31">
        <v>44494</v>
      </c>
      <c r="G201" s="32" t="s">
        <v>1580</v>
      </c>
      <c r="H201" s="32">
        <v>265</v>
      </c>
      <c r="I201" s="33">
        <v>1870</v>
      </c>
      <c r="J201" s="32" t="str">
        <f ca="1">IF(Tabela9[[#This Row],[STATUS]]="VENCIDO", TODAY()-Tabela9[[#This Row],[DATA VENCIMENTO]], "")</f>
        <v/>
      </c>
      <c r="K201" s="31">
        <v>44477</v>
      </c>
      <c r="L201" s="53" t="str">
        <f ca="1">IF(Tabela9[[#This Row],[DATA VENCIMENTO]]&gt;TODAY(), "A VENCER",IF(Tabela9[[#This Row],[PAGO DIA]]&lt;&gt;"","PAGO", "VENCIDO"))</f>
        <v>PAGO</v>
      </c>
    </row>
    <row r="202" spans="1:12" hidden="1" x14ac:dyDescent="0.2">
      <c r="A202" s="30">
        <v>44484</v>
      </c>
      <c r="B202" s="31" t="s">
        <v>1534</v>
      </c>
      <c r="C202" s="32" t="s">
        <v>1674</v>
      </c>
      <c r="D202" s="32" t="s">
        <v>1531</v>
      </c>
      <c r="E202" s="32" t="s">
        <v>85</v>
      </c>
      <c r="F202" s="31">
        <v>44504</v>
      </c>
      <c r="G202" s="32" t="s">
        <v>1675</v>
      </c>
      <c r="H202" s="32">
        <v>273</v>
      </c>
      <c r="I202" s="33">
        <v>2125</v>
      </c>
      <c r="J202" s="32" t="str">
        <f ca="1">IF(Tabela9[[#This Row],[STATUS]]="VENCIDO", TODAY()-Tabela9[[#This Row],[DATA VENCIMENTO]], "")</f>
        <v/>
      </c>
      <c r="K202" s="31">
        <v>44504</v>
      </c>
      <c r="L202" s="53" t="str">
        <f ca="1">IF(Tabela9[[#This Row],[DATA VENCIMENTO]]&gt;TODAY(), "A VENCER",IF(Tabela9[[#This Row],[PAGO DIA]]&lt;&gt;"","PAGO", "VENCIDO"))</f>
        <v>PAGO</v>
      </c>
    </row>
    <row r="203" spans="1:12" hidden="1" x14ac:dyDescent="0.2">
      <c r="A203" s="30">
        <v>44494</v>
      </c>
      <c r="B203" s="31" t="s">
        <v>1547</v>
      </c>
      <c r="C203" s="32" t="s">
        <v>1548</v>
      </c>
      <c r="D203" s="32" t="s">
        <v>1531</v>
      </c>
      <c r="E203" s="32" t="s">
        <v>1543</v>
      </c>
      <c r="F203" s="31">
        <v>44505</v>
      </c>
      <c r="G203" s="32">
        <v>220</v>
      </c>
      <c r="H203" s="32">
        <v>275</v>
      </c>
      <c r="I203" s="33">
        <v>4257</v>
      </c>
      <c r="J203" s="32" t="str">
        <f ca="1">IF(Tabela9[[#This Row],[STATUS]]="VENCIDO", TODAY()-Tabela9[[#This Row],[DATA VENCIMENTO]], "")</f>
        <v/>
      </c>
      <c r="K203" s="31">
        <v>44509</v>
      </c>
      <c r="L203" s="53" t="str">
        <f ca="1">IF(Tabela9[[#This Row],[DATA VENCIMENTO]]&gt;TODAY(), "A VENCER",IF(Tabela9[[#This Row],[PAGO DIA]]&lt;&gt;"","PAGO", "VENCIDO"))</f>
        <v>PAGO</v>
      </c>
    </row>
    <row r="204" spans="1:12" hidden="1" x14ac:dyDescent="0.2">
      <c r="A204" s="30">
        <v>44494</v>
      </c>
      <c r="B204" s="31" t="s">
        <v>1547</v>
      </c>
      <c r="C204" s="32" t="s">
        <v>1549</v>
      </c>
      <c r="D204" s="32" t="s">
        <v>1531</v>
      </c>
      <c r="E204" s="32" t="s">
        <v>1550</v>
      </c>
      <c r="F204" s="31">
        <v>44505</v>
      </c>
      <c r="G204" s="32">
        <v>221</v>
      </c>
      <c r="H204" s="32">
        <v>276</v>
      </c>
      <c r="I204" s="33">
        <v>5587</v>
      </c>
      <c r="J204" s="32" t="str">
        <f ca="1">IF(Tabela9[[#This Row],[STATUS]]="VENCIDO", TODAY()-Tabela9[[#This Row],[DATA VENCIMENTO]], "")</f>
        <v/>
      </c>
      <c r="K204" s="31">
        <v>44505</v>
      </c>
      <c r="L204" s="53" t="str">
        <f ca="1">IF(Tabela9[[#This Row],[DATA VENCIMENTO]]&gt;TODAY(), "A VENCER",IF(Tabela9[[#This Row],[PAGO DIA]]&lt;&gt;"","PAGO", "VENCIDO"))</f>
        <v>PAGO</v>
      </c>
    </row>
    <row r="205" spans="1:12" hidden="1" x14ac:dyDescent="0.2">
      <c r="A205" s="30">
        <v>44494</v>
      </c>
      <c r="B205" s="31" t="s">
        <v>1547</v>
      </c>
      <c r="C205" s="32" t="s">
        <v>1551</v>
      </c>
      <c r="D205" s="32" t="s">
        <v>1531</v>
      </c>
      <c r="E205" s="32" t="s">
        <v>1552</v>
      </c>
      <c r="F205" s="31">
        <v>44505</v>
      </c>
      <c r="G205" s="32">
        <v>222</v>
      </c>
      <c r="H205" s="32">
        <v>277</v>
      </c>
      <c r="I205" s="36">
        <v>5187</v>
      </c>
      <c r="J205" s="32" t="str">
        <f ca="1">IF(Tabela9[[#This Row],[STATUS]]="VENCIDO", TODAY()-Tabela9[[#This Row],[DATA VENCIMENTO]], "")</f>
        <v/>
      </c>
      <c r="K205" s="31">
        <v>44505</v>
      </c>
      <c r="L205" s="53" t="str">
        <f ca="1">IF(Tabela9[[#This Row],[DATA VENCIMENTO]]&gt;TODAY(), "A VENCER",IF(Tabela9[[#This Row],[PAGO DIA]]&lt;&gt;"","PAGO", "VENCIDO"))</f>
        <v>PAGO</v>
      </c>
    </row>
    <row r="206" spans="1:12" hidden="1" x14ac:dyDescent="0.2">
      <c r="A206" s="30">
        <v>44494</v>
      </c>
      <c r="B206" s="31" t="s">
        <v>1547</v>
      </c>
      <c r="C206" s="32" t="s">
        <v>1553</v>
      </c>
      <c r="D206" s="32" t="s">
        <v>1531</v>
      </c>
      <c r="E206" s="32" t="s">
        <v>1554</v>
      </c>
      <c r="F206" s="31">
        <v>44505</v>
      </c>
      <c r="G206" s="32">
        <v>223</v>
      </c>
      <c r="H206" s="32">
        <v>278</v>
      </c>
      <c r="I206" s="33">
        <v>3617</v>
      </c>
      <c r="J206" s="32" t="str">
        <f ca="1">IF(Tabela9[[#This Row],[STATUS]]="VENCIDO", TODAY()-Tabela9[[#This Row],[DATA VENCIMENTO]], "")</f>
        <v/>
      </c>
      <c r="K206" s="31">
        <v>44505</v>
      </c>
      <c r="L206" s="53" t="str">
        <f ca="1">IF(Tabela9[[#This Row],[DATA VENCIMENTO]]&gt;TODAY(), "A VENCER",IF(Tabela9[[#This Row],[PAGO DIA]]&lt;&gt;"","PAGO", "VENCIDO"))</f>
        <v>PAGO</v>
      </c>
    </row>
    <row r="207" spans="1:12" hidden="1" x14ac:dyDescent="0.2">
      <c r="A207" s="30">
        <v>44494</v>
      </c>
      <c r="B207" s="31" t="s">
        <v>1547</v>
      </c>
      <c r="C207" s="32" t="s">
        <v>1555</v>
      </c>
      <c r="D207" s="32" t="s">
        <v>1556</v>
      </c>
      <c r="E207" s="32" t="s">
        <v>1557</v>
      </c>
      <c r="F207" s="31">
        <v>44505</v>
      </c>
      <c r="G207" s="32">
        <v>225</v>
      </c>
      <c r="H207" s="32">
        <v>279</v>
      </c>
      <c r="I207" s="33">
        <v>4051</v>
      </c>
      <c r="J207" s="32" t="str">
        <f ca="1">IF(Tabela9[[#This Row],[STATUS]]="VENCIDO", TODAY()-Tabela9[[#This Row],[DATA VENCIMENTO]], "")</f>
        <v/>
      </c>
      <c r="K207" s="31">
        <v>44505</v>
      </c>
      <c r="L207" s="53" t="str">
        <f ca="1">IF(Tabela9[[#This Row],[DATA VENCIMENTO]]&gt;TODAY(), "A VENCER",IF(Tabela9[[#This Row],[PAGO DIA]]&lt;&gt;"","PAGO", "VENCIDO"))</f>
        <v>PAGO</v>
      </c>
    </row>
    <row r="208" spans="1:12" hidden="1" x14ac:dyDescent="0.2">
      <c r="A208" s="30">
        <v>44494</v>
      </c>
      <c r="B208" s="31" t="s">
        <v>1547</v>
      </c>
      <c r="C208" s="32" t="s">
        <v>1558</v>
      </c>
      <c r="D208" s="32" t="s">
        <v>1531</v>
      </c>
      <c r="E208" s="32" t="s">
        <v>1559</v>
      </c>
      <c r="F208" s="31">
        <v>44505</v>
      </c>
      <c r="G208" s="32">
        <v>226</v>
      </c>
      <c r="H208" s="32">
        <v>280</v>
      </c>
      <c r="I208" s="33">
        <v>5512</v>
      </c>
      <c r="J208" s="32" t="str">
        <f ca="1">IF(Tabela9[[#This Row],[STATUS]]="VENCIDO", TODAY()-Tabela9[[#This Row],[DATA VENCIMENTO]], "")</f>
        <v/>
      </c>
      <c r="K208" s="31">
        <v>44505</v>
      </c>
      <c r="L208" s="53" t="str">
        <f ca="1">IF(Tabela9[[#This Row],[DATA VENCIMENTO]]&gt;TODAY(), "A VENCER",IF(Tabela9[[#This Row],[PAGO DIA]]&lt;&gt;"","PAGO", "VENCIDO"))</f>
        <v>PAGO</v>
      </c>
    </row>
    <row r="209" spans="1:12" hidden="1" x14ac:dyDescent="0.2">
      <c r="A209" s="30">
        <v>44494</v>
      </c>
      <c r="B209" s="31" t="s">
        <v>1547</v>
      </c>
      <c r="C209" s="32" t="s">
        <v>1560</v>
      </c>
      <c r="D209" s="32" t="s">
        <v>1531</v>
      </c>
      <c r="E209" s="32" t="s">
        <v>1561</v>
      </c>
      <c r="F209" s="31">
        <v>44505</v>
      </c>
      <c r="G209" s="32">
        <v>227</v>
      </c>
      <c r="H209" s="32">
        <v>281</v>
      </c>
      <c r="I209" s="33">
        <v>4157</v>
      </c>
      <c r="J209" s="32" t="str">
        <f ca="1">IF(Tabela9[[#This Row],[STATUS]]="VENCIDO", TODAY()-Tabela9[[#This Row],[DATA VENCIMENTO]], "")</f>
        <v/>
      </c>
      <c r="K209" s="31">
        <v>44505</v>
      </c>
      <c r="L209" s="53" t="str">
        <f ca="1">IF(Tabela9[[#This Row],[DATA VENCIMENTO]]&gt;TODAY(), "A VENCER",IF(Tabela9[[#This Row],[PAGO DIA]]&lt;&gt;"","PAGO", "VENCIDO"))</f>
        <v>PAGO</v>
      </c>
    </row>
    <row r="210" spans="1:12" hidden="1" x14ac:dyDescent="0.2">
      <c r="A210" s="30">
        <v>44494</v>
      </c>
      <c r="B210" s="31" t="s">
        <v>1547</v>
      </c>
      <c r="C210" s="32" t="s">
        <v>1562</v>
      </c>
      <c r="D210" s="32" t="s">
        <v>1531</v>
      </c>
      <c r="E210" s="32" t="s">
        <v>1537</v>
      </c>
      <c r="F210" s="31">
        <v>44505</v>
      </c>
      <c r="G210" s="32">
        <v>228</v>
      </c>
      <c r="H210" s="32">
        <v>282</v>
      </c>
      <c r="I210" s="33">
        <v>1687</v>
      </c>
      <c r="J210" s="32" t="str">
        <f ca="1">IF(Tabela9[[#This Row],[STATUS]]="VENCIDO", TODAY()-Tabela9[[#This Row],[DATA VENCIMENTO]], "")</f>
        <v/>
      </c>
      <c r="K210" s="31">
        <v>44505</v>
      </c>
      <c r="L210" s="53" t="str">
        <f ca="1">IF(Tabela9[[#This Row],[DATA VENCIMENTO]]&gt;TODAY(), "A VENCER",IF(Tabela9[[#This Row],[PAGO DIA]]&lt;&gt;"","PAGO", "VENCIDO"))</f>
        <v>PAGO</v>
      </c>
    </row>
    <row r="211" spans="1:12" hidden="1" x14ac:dyDescent="0.2">
      <c r="A211" s="30">
        <v>44494</v>
      </c>
      <c r="B211" s="31" t="s">
        <v>1547</v>
      </c>
      <c r="C211" s="32" t="s">
        <v>1563</v>
      </c>
      <c r="D211" s="32" t="s">
        <v>1531</v>
      </c>
      <c r="E211" s="32" t="s">
        <v>1564</v>
      </c>
      <c r="F211" s="31">
        <v>44505</v>
      </c>
      <c r="G211" s="32">
        <v>229</v>
      </c>
      <c r="H211" s="32">
        <v>283</v>
      </c>
      <c r="I211" s="33">
        <v>5727</v>
      </c>
      <c r="J211" s="32" t="str">
        <f ca="1">IF(Tabela9[[#This Row],[STATUS]]="VENCIDO", TODAY()-Tabela9[[#This Row],[DATA VENCIMENTO]], "")</f>
        <v/>
      </c>
      <c r="K211" s="31">
        <v>44505</v>
      </c>
      <c r="L211" s="53" t="str">
        <f ca="1">IF(Tabela9[[#This Row],[DATA VENCIMENTO]]&gt;TODAY(), "A VENCER",IF(Tabela9[[#This Row],[PAGO DIA]]&lt;&gt;"","PAGO", "VENCIDO"))</f>
        <v>PAGO</v>
      </c>
    </row>
    <row r="212" spans="1:12" hidden="1" x14ac:dyDescent="0.2">
      <c r="A212" s="30">
        <v>44494</v>
      </c>
      <c r="B212" s="31" t="s">
        <v>1547</v>
      </c>
      <c r="C212" s="32" t="s">
        <v>1565</v>
      </c>
      <c r="D212" s="32" t="s">
        <v>1531</v>
      </c>
      <c r="E212" s="32" t="s">
        <v>1566</v>
      </c>
      <c r="F212" s="31">
        <v>44505</v>
      </c>
      <c r="G212" s="32">
        <v>230</v>
      </c>
      <c r="H212" s="32">
        <v>284</v>
      </c>
      <c r="I212" s="33">
        <v>5147</v>
      </c>
      <c r="J212" s="32" t="str">
        <f ca="1">IF(Tabela9[[#This Row],[STATUS]]="VENCIDO", TODAY()-Tabela9[[#This Row],[DATA VENCIMENTO]], "")</f>
        <v/>
      </c>
      <c r="K212" s="31">
        <v>44505</v>
      </c>
      <c r="L212" s="53" t="str">
        <f ca="1">IF(Tabela9[[#This Row],[DATA VENCIMENTO]]&gt;TODAY(), "A VENCER",IF(Tabela9[[#This Row],[PAGO DIA]]&lt;&gt;"","PAGO", "VENCIDO"))</f>
        <v>PAGO</v>
      </c>
    </row>
    <row r="213" spans="1:12" hidden="1" x14ac:dyDescent="0.2">
      <c r="A213" s="30">
        <v>44494</v>
      </c>
      <c r="B213" s="31" t="s">
        <v>1547</v>
      </c>
      <c r="C213" s="32" t="s">
        <v>1567</v>
      </c>
      <c r="D213" s="32" t="s">
        <v>1531</v>
      </c>
      <c r="E213" s="32" t="s">
        <v>1568</v>
      </c>
      <c r="F213" s="31">
        <v>44505</v>
      </c>
      <c r="G213" s="32">
        <v>231</v>
      </c>
      <c r="H213" s="32">
        <v>285</v>
      </c>
      <c r="I213" s="33">
        <v>4731</v>
      </c>
      <c r="J213" s="32" t="str">
        <f ca="1">IF(Tabela9[[#This Row],[STATUS]]="VENCIDO", TODAY()-Tabela9[[#This Row],[DATA VENCIMENTO]], "")</f>
        <v/>
      </c>
      <c r="K213" s="31">
        <v>44505</v>
      </c>
      <c r="L213" s="53" t="str">
        <f ca="1">IF(Tabela9[[#This Row],[DATA VENCIMENTO]]&gt;TODAY(), "A VENCER",IF(Tabela9[[#This Row],[PAGO DIA]]&lt;&gt;"","PAGO", "VENCIDO"))</f>
        <v>PAGO</v>
      </c>
    </row>
    <row r="214" spans="1:12" hidden="1" x14ac:dyDescent="0.2">
      <c r="A214" s="30">
        <v>44494</v>
      </c>
      <c r="B214" s="31" t="s">
        <v>1547</v>
      </c>
      <c r="C214" s="32" t="s">
        <v>1569</v>
      </c>
      <c r="D214" s="32" t="s">
        <v>1531</v>
      </c>
      <c r="E214" s="32" t="s">
        <v>1570</v>
      </c>
      <c r="F214" s="31">
        <v>44505</v>
      </c>
      <c r="G214" s="32">
        <v>232</v>
      </c>
      <c r="H214" s="32">
        <v>286</v>
      </c>
      <c r="I214" s="33">
        <v>1197</v>
      </c>
      <c r="J214" s="32" t="str">
        <f ca="1">IF(Tabela9[[#This Row],[STATUS]]="VENCIDO", TODAY()-Tabela9[[#This Row],[DATA VENCIMENTO]], "")</f>
        <v/>
      </c>
      <c r="K214" s="31">
        <v>44505</v>
      </c>
      <c r="L214" s="53" t="str">
        <f ca="1">IF(Tabela9[[#This Row],[DATA VENCIMENTO]]&gt;TODAY(), "A VENCER",IF(Tabela9[[#This Row],[PAGO DIA]]&lt;&gt;"","PAGO", "VENCIDO"))</f>
        <v>PAGO</v>
      </c>
    </row>
    <row r="215" spans="1:12" hidden="1" x14ac:dyDescent="0.2">
      <c r="A215" s="30">
        <v>44494</v>
      </c>
      <c r="B215" s="31" t="s">
        <v>1547</v>
      </c>
      <c r="C215" s="32" t="s">
        <v>1571</v>
      </c>
      <c r="D215" s="32" t="s">
        <v>1531</v>
      </c>
      <c r="E215" s="32" t="s">
        <v>1572</v>
      </c>
      <c r="F215" s="31">
        <v>44505</v>
      </c>
      <c r="G215" s="32">
        <v>233</v>
      </c>
      <c r="H215" s="32">
        <v>287</v>
      </c>
      <c r="I215" s="33">
        <v>5177</v>
      </c>
      <c r="J215" s="32" t="str">
        <f ca="1">IF(Tabela9[[#This Row],[STATUS]]="VENCIDO", TODAY()-Tabela9[[#This Row],[DATA VENCIMENTO]], "")</f>
        <v/>
      </c>
      <c r="K215" s="31">
        <v>44505</v>
      </c>
      <c r="L215" s="53" t="str">
        <f ca="1">IF(Tabela9[[#This Row],[DATA VENCIMENTO]]&gt;TODAY(), "A VENCER",IF(Tabela9[[#This Row],[PAGO DIA]]&lt;&gt;"","PAGO", "VENCIDO"))</f>
        <v>PAGO</v>
      </c>
    </row>
    <row r="216" spans="1:12" hidden="1" x14ac:dyDescent="0.2">
      <c r="A216" s="30">
        <v>44494</v>
      </c>
      <c r="B216" s="31" t="s">
        <v>1547</v>
      </c>
      <c r="C216" s="32" t="s">
        <v>1573</v>
      </c>
      <c r="D216" s="32" t="s">
        <v>1531</v>
      </c>
      <c r="E216" s="32" t="s">
        <v>1574</v>
      </c>
      <c r="F216" s="31">
        <v>44505</v>
      </c>
      <c r="G216" s="32">
        <v>234</v>
      </c>
      <c r="H216" s="32">
        <v>288</v>
      </c>
      <c r="I216" s="33">
        <v>1017</v>
      </c>
      <c r="J216" s="32" t="str">
        <f ca="1">IF(Tabela9[[#This Row],[STATUS]]="VENCIDO", TODAY()-Tabela9[[#This Row],[DATA VENCIMENTO]], "")</f>
        <v/>
      </c>
      <c r="K216" s="31">
        <v>44505</v>
      </c>
      <c r="L216" s="53" t="str">
        <f ca="1">IF(Tabela9[[#This Row],[DATA VENCIMENTO]]&gt;TODAY(), "A VENCER",IF(Tabela9[[#This Row],[PAGO DIA]]&lt;&gt;"","PAGO", "VENCIDO"))</f>
        <v>PAGO</v>
      </c>
    </row>
    <row r="217" spans="1:12" hidden="1" x14ac:dyDescent="0.2">
      <c r="A217" s="30">
        <v>44494</v>
      </c>
      <c r="B217" s="31" t="s">
        <v>1547</v>
      </c>
      <c r="C217" s="32" t="s">
        <v>1575</v>
      </c>
      <c r="D217" s="32" t="s">
        <v>1531</v>
      </c>
      <c r="E217" s="32" t="s">
        <v>1576</v>
      </c>
      <c r="F217" s="31">
        <v>44505</v>
      </c>
      <c r="G217" s="32">
        <v>235</v>
      </c>
      <c r="H217" s="32">
        <v>289</v>
      </c>
      <c r="I217" s="33">
        <v>4451</v>
      </c>
      <c r="J217" s="32" t="str">
        <f ca="1">IF(Tabela9[[#This Row],[STATUS]]="VENCIDO", TODAY()-Tabela9[[#This Row],[DATA VENCIMENTO]], "")</f>
        <v/>
      </c>
      <c r="K217" s="31">
        <v>44505</v>
      </c>
      <c r="L217" s="53" t="str">
        <f ca="1">IF(Tabela9[[#This Row],[DATA VENCIMENTO]]&gt;TODAY(), "A VENCER",IF(Tabela9[[#This Row],[PAGO DIA]]&lt;&gt;"","PAGO", "VENCIDO"))</f>
        <v>PAGO</v>
      </c>
    </row>
    <row r="218" spans="1:12" hidden="1" x14ac:dyDescent="0.2">
      <c r="A218" s="30">
        <v>44494</v>
      </c>
      <c r="B218" s="31" t="s">
        <v>1547</v>
      </c>
      <c r="C218" s="32" t="s">
        <v>1577</v>
      </c>
      <c r="D218" s="32" t="s">
        <v>1531</v>
      </c>
      <c r="E218" s="32" t="s">
        <v>1539</v>
      </c>
      <c r="F218" s="31">
        <v>44505</v>
      </c>
      <c r="G218" s="32">
        <v>236</v>
      </c>
      <c r="H218" s="32">
        <v>290</v>
      </c>
      <c r="I218" s="33">
        <v>2732</v>
      </c>
      <c r="J218" s="32" t="str">
        <f ca="1">IF(Tabela9[[#This Row],[STATUS]]="VENCIDO", TODAY()-Tabela9[[#This Row],[DATA VENCIMENTO]], "")</f>
        <v/>
      </c>
      <c r="K218" s="31">
        <v>44505</v>
      </c>
      <c r="L218" s="53" t="str">
        <f ca="1">IF(Tabela9[[#This Row],[DATA VENCIMENTO]]&gt;TODAY(), "A VENCER",IF(Tabela9[[#This Row],[PAGO DIA]]&lt;&gt;"","PAGO", "VENCIDO"))</f>
        <v>PAGO</v>
      </c>
    </row>
    <row r="219" spans="1:12" hidden="1" x14ac:dyDescent="0.2">
      <c r="A219" s="30">
        <v>44494</v>
      </c>
      <c r="B219" s="31" t="s">
        <v>1547</v>
      </c>
      <c r="C219" s="32" t="s">
        <v>1544</v>
      </c>
      <c r="D219" s="32" t="s">
        <v>1531</v>
      </c>
      <c r="E219" s="32" t="s">
        <v>1545</v>
      </c>
      <c r="F219" s="31">
        <v>44505</v>
      </c>
      <c r="G219" s="32">
        <v>237</v>
      </c>
      <c r="H219" s="32">
        <v>291</v>
      </c>
      <c r="I219" s="33">
        <v>3837</v>
      </c>
      <c r="J219" s="32" t="str">
        <f ca="1">IF(Tabela9[[#This Row],[STATUS]]="VENCIDO", TODAY()-Tabela9[[#This Row],[DATA VENCIMENTO]], "")</f>
        <v/>
      </c>
      <c r="K219" s="31">
        <v>44505</v>
      </c>
      <c r="L219" s="53" t="str">
        <f ca="1">IF(Tabela9[[#This Row],[DATA VENCIMENTO]]&gt;TODAY(), "A VENCER",IF(Tabela9[[#This Row],[PAGO DIA]]&lt;&gt;"","PAGO", "VENCIDO"))</f>
        <v>PAGO</v>
      </c>
    </row>
    <row r="220" spans="1:12" hidden="1" x14ac:dyDescent="0.2">
      <c r="A220" s="30">
        <v>44495</v>
      </c>
      <c r="B220" s="32" t="s">
        <v>1529</v>
      </c>
      <c r="C220" s="32" t="s">
        <v>1676</v>
      </c>
      <c r="D220" s="32" t="s">
        <v>1531</v>
      </c>
      <c r="E220" s="32" t="s">
        <v>114</v>
      </c>
      <c r="F220" s="31">
        <v>44508</v>
      </c>
      <c r="G220" s="32" t="s">
        <v>1677</v>
      </c>
      <c r="H220" s="32">
        <v>294</v>
      </c>
      <c r="I220" s="33">
        <v>4800</v>
      </c>
      <c r="J220" s="32" t="str">
        <f ca="1">IF(Tabela9[[#This Row],[STATUS]]="VENCIDO", TODAY()-Tabela9[[#This Row],[DATA VENCIMENTO]], "")</f>
        <v/>
      </c>
      <c r="K220" s="31">
        <v>44508</v>
      </c>
      <c r="L220" s="53" t="str">
        <f ca="1">IF(Tabela9[[#This Row],[DATA VENCIMENTO]]&gt;TODAY(), "A VENCER",IF(Tabela9[[#This Row],[PAGO DIA]]&lt;&gt;"","PAGO", "VENCIDO"))</f>
        <v>PAGO</v>
      </c>
    </row>
    <row r="221" spans="1:12" hidden="1" x14ac:dyDescent="0.2">
      <c r="A221" s="30">
        <v>44496</v>
      </c>
      <c r="B221" s="31" t="s">
        <v>1529</v>
      </c>
      <c r="C221" s="32" t="s">
        <v>1678</v>
      </c>
      <c r="D221" s="32" t="s">
        <v>1531</v>
      </c>
      <c r="E221" s="32" t="s">
        <v>85</v>
      </c>
      <c r="F221" s="31">
        <v>44508</v>
      </c>
      <c r="G221" s="32" t="s">
        <v>1679</v>
      </c>
      <c r="H221" s="32">
        <v>295</v>
      </c>
      <c r="I221" s="33">
        <v>3000</v>
      </c>
      <c r="J221" s="32" t="str">
        <f ca="1">IF(Tabela9[[#This Row],[STATUS]]="VENCIDO", TODAY()-Tabela9[[#This Row],[DATA VENCIMENTO]], "")</f>
        <v/>
      </c>
      <c r="K221" s="31">
        <v>44508</v>
      </c>
      <c r="L221" s="53" t="str">
        <f ca="1">IF(Tabela9[[#This Row],[DATA VENCIMENTO]]&gt;TODAY(), "A VENCER",IF(Tabela9[[#This Row],[PAGO DIA]]&lt;&gt;"","PAGO", "VENCIDO"))</f>
        <v>PAGO</v>
      </c>
    </row>
    <row r="222" spans="1:12" hidden="1" x14ac:dyDescent="0.2">
      <c r="A222" s="30">
        <v>44498</v>
      </c>
      <c r="B222" s="31" t="s">
        <v>1529</v>
      </c>
      <c r="C222" s="32" t="s">
        <v>1680</v>
      </c>
      <c r="D222" s="32" t="s">
        <v>1531</v>
      </c>
      <c r="E222" s="32" t="s">
        <v>85</v>
      </c>
      <c r="F222" s="31">
        <v>44508</v>
      </c>
      <c r="G222" s="32" t="s">
        <v>1681</v>
      </c>
      <c r="H222" s="32">
        <v>297</v>
      </c>
      <c r="I222" s="33">
        <v>1100</v>
      </c>
      <c r="J222" s="32" t="str">
        <f ca="1">IF(Tabela9[[#This Row],[STATUS]]="VENCIDO", TODAY()-Tabela9[[#This Row],[DATA VENCIMENTO]], "")</f>
        <v/>
      </c>
      <c r="K222" s="31">
        <v>44508</v>
      </c>
      <c r="L222" s="53" t="str">
        <f ca="1">IF(Tabela9[[#This Row],[DATA VENCIMENTO]]&gt;TODAY(), "A VENCER",IF(Tabela9[[#This Row],[PAGO DIA]]&lt;&gt;"","PAGO", "VENCIDO"))</f>
        <v>PAGO</v>
      </c>
    </row>
    <row r="223" spans="1:12" hidden="1" x14ac:dyDescent="0.2">
      <c r="A223" s="30">
        <v>44498</v>
      </c>
      <c r="B223" s="31" t="s">
        <v>1529</v>
      </c>
      <c r="C223" s="32" t="s">
        <v>1680</v>
      </c>
      <c r="D223" s="32" t="s">
        <v>1531</v>
      </c>
      <c r="E223" s="32" t="s">
        <v>85</v>
      </c>
      <c r="F223" s="31">
        <v>44508</v>
      </c>
      <c r="G223" s="32" t="s">
        <v>1682</v>
      </c>
      <c r="H223" s="32">
        <v>298</v>
      </c>
      <c r="I223" s="33">
        <v>1100</v>
      </c>
      <c r="J223" s="32" t="str">
        <f ca="1">IF(Tabela9[[#This Row],[STATUS]]="VENCIDO", TODAY()-Tabela9[[#This Row],[DATA VENCIMENTO]], "")</f>
        <v/>
      </c>
      <c r="K223" s="31">
        <v>44508</v>
      </c>
      <c r="L223" s="53" t="str">
        <f ca="1">IF(Tabela9[[#This Row],[DATA VENCIMENTO]]&gt;TODAY(), "A VENCER",IF(Tabela9[[#This Row],[PAGO DIA]]&lt;&gt;"","PAGO", "VENCIDO"))</f>
        <v>PAGO</v>
      </c>
    </row>
    <row r="224" spans="1:12" hidden="1" x14ac:dyDescent="0.2">
      <c r="A224" s="30">
        <v>44501</v>
      </c>
      <c r="B224" s="31" t="s">
        <v>1529</v>
      </c>
      <c r="C224" s="32" t="s">
        <v>1642</v>
      </c>
      <c r="D224" s="32" t="s">
        <v>1531</v>
      </c>
      <c r="E224" s="32" t="s">
        <v>85</v>
      </c>
      <c r="F224" s="31">
        <v>44511</v>
      </c>
      <c r="G224" s="32" t="s">
        <v>1683</v>
      </c>
      <c r="H224" s="32">
        <v>300</v>
      </c>
      <c r="I224" s="33">
        <v>3000</v>
      </c>
      <c r="J224" s="32" t="str">
        <f ca="1">IF(Tabela9[[#This Row],[STATUS]]="VENCIDO", TODAY()-Tabela9[[#This Row],[DATA VENCIMENTO]], "")</f>
        <v/>
      </c>
      <c r="K224" s="31">
        <v>44511</v>
      </c>
      <c r="L224" s="53" t="str">
        <f ca="1">IF(Tabela9[[#This Row],[DATA VENCIMENTO]]&gt;TODAY(), "A VENCER",IF(Tabela9[[#This Row],[PAGO DIA]]&lt;&gt;"","PAGO", "VENCIDO"))</f>
        <v>PAGO</v>
      </c>
    </row>
    <row r="225" spans="1:12" hidden="1" x14ac:dyDescent="0.2">
      <c r="A225" s="30">
        <v>44501</v>
      </c>
      <c r="B225" s="31" t="s">
        <v>1534</v>
      </c>
      <c r="C225" s="32" t="s">
        <v>1628</v>
      </c>
      <c r="D225" s="32" t="s">
        <v>1531</v>
      </c>
      <c r="E225" s="32" t="s">
        <v>85</v>
      </c>
      <c r="F225" s="31">
        <v>44511</v>
      </c>
      <c r="G225" s="32" t="s">
        <v>1684</v>
      </c>
      <c r="H225" s="32">
        <v>301</v>
      </c>
      <c r="I225" s="33">
        <v>900</v>
      </c>
      <c r="J225" s="32" t="str">
        <f ca="1">IF(Tabela9[[#This Row],[STATUS]]="VENCIDO", TODAY()-Tabela9[[#This Row],[DATA VENCIMENTO]], "")</f>
        <v/>
      </c>
      <c r="K225" s="31">
        <v>44511</v>
      </c>
      <c r="L225" s="53" t="str">
        <f ca="1">IF(Tabela9[[#This Row],[DATA VENCIMENTO]]&gt;TODAY(), "A VENCER",IF(Tabela9[[#This Row],[PAGO DIA]]&lt;&gt;"","PAGO", "VENCIDO"))</f>
        <v>PAGO</v>
      </c>
    </row>
    <row r="226" spans="1:12" hidden="1" x14ac:dyDescent="0.2">
      <c r="A226" s="30">
        <v>44504</v>
      </c>
      <c r="B226" s="31" t="s">
        <v>1529</v>
      </c>
      <c r="C226" s="32" t="s">
        <v>1595</v>
      </c>
      <c r="D226" s="32" t="s">
        <v>1531</v>
      </c>
      <c r="E226" s="32" t="s">
        <v>85</v>
      </c>
      <c r="F226" s="31">
        <v>44515</v>
      </c>
      <c r="G226" s="32" t="s">
        <v>1685</v>
      </c>
      <c r="H226" s="32">
        <v>303</v>
      </c>
      <c r="I226" s="33">
        <v>2800</v>
      </c>
      <c r="J226" s="32" t="str">
        <f ca="1">IF(Tabela9[[#This Row],[STATUS]]="VENCIDO", TODAY()-Tabela9[[#This Row],[DATA VENCIMENTO]], "")</f>
        <v/>
      </c>
      <c r="K226" s="31">
        <v>44515</v>
      </c>
      <c r="L226" s="53" t="str">
        <f ca="1">IF(Tabela9[[#This Row],[DATA VENCIMENTO]]&gt;TODAY(), "A VENCER",IF(Tabela9[[#This Row],[PAGO DIA]]&lt;&gt;"","PAGO", "VENCIDO"))</f>
        <v>PAGO</v>
      </c>
    </row>
    <row r="227" spans="1:12" hidden="1" x14ac:dyDescent="0.2">
      <c r="A227" s="30">
        <v>44504</v>
      </c>
      <c r="B227" s="31" t="s">
        <v>1534</v>
      </c>
      <c r="C227" s="32" t="s">
        <v>1686</v>
      </c>
      <c r="D227" s="32" t="s">
        <v>1531</v>
      </c>
      <c r="E227" s="32" t="s">
        <v>85</v>
      </c>
      <c r="F227" s="31">
        <v>44515</v>
      </c>
      <c r="G227" s="32" t="s">
        <v>1687</v>
      </c>
      <c r="H227" s="32">
        <v>305</v>
      </c>
      <c r="I227" s="33">
        <v>600</v>
      </c>
      <c r="J227" s="32" t="str">
        <f ca="1">IF(Tabela9[[#This Row],[STATUS]]="VENCIDO", TODAY()-Tabela9[[#This Row],[DATA VENCIMENTO]], "")</f>
        <v/>
      </c>
      <c r="K227" s="31">
        <v>44515</v>
      </c>
      <c r="L227" s="53" t="str">
        <f ca="1">IF(Tabela9[[#This Row],[DATA VENCIMENTO]]&gt;TODAY(), "A VENCER",IF(Tabela9[[#This Row],[PAGO DIA]]&lt;&gt;"","PAGO", "VENCIDO"))</f>
        <v>PAGO</v>
      </c>
    </row>
    <row r="228" spans="1:12" hidden="1" x14ac:dyDescent="0.2">
      <c r="A228" s="30">
        <v>44504</v>
      </c>
      <c r="B228" s="31" t="s">
        <v>1534</v>
      </c>
      <c r="C228" s="32" t="s">
        <v>1688</v>
      </c>
      <c r="D228" s="32" t="s">
        <v>1531</v>
      </c>
      <c r="E228" s="32" t="s">
        <v>85</v>
      </c>
      <c r="F228" s="31">
        <v>44515</v>
      </c>
      <c r="G228" s="32" t="s">
        <v>1689</v>
      </c>
      <c r="H228" s="32">
        <v>306</v>
      </c>
      <c r="I228" s="33">
        <v>2400</v>
      </c>
      <c r="J228" s="32" t="str">
        <f ca="1">IF(Tabela9[[#This Row],[STATUS]]="VENCIDO", TODAY()-Tabela9[[#This Row],[DATA VENCIMENTO]], "")</f>
        <v/>
      </c>
      <c r="K228" s="31">
        <v>44515</v>
      </c>
      <c r="L228" s="53" t="str">
        <f ca="1">IF(Tabela9[[#This Row],[DATA VENCIMENTO]]&gt;TODAY(), "A VENCER",IF(Tabela9[[#This Row],[PAGO DIA]]&lt;&gt;"","PAGO", "VENCIDO"))</f>
        <v>PAGO</v>
      </c>
    </row>
    <row r="229" spans="1:12" hidden="1" x14ac:dyDescent="0.2">
      <c r="A229" s="30">
        <v>44506</v>
      </c>
      <c r="B229" s="31" t="s">
        <v>1534</v>
      </c>
      <c r="C229" s="32" t="s">
        <v>1690</v>
      </c>
      <c r="D229" s="32" t="s">
        <v>1531</v>
      </c>
      <c r="E229" s="32" t="s">
        <v>85</v>
      </c>
      <c r="F229" s="31">
        <v>44516</v>
      </c>
      <c r="G229" s="32" t="s">
        <v>1691</v>
      </c>
      <c r="H229" s="32">
        <v>307</v>
      </c>
      <c r="I229" s="33">
        <v>400</v>
      </c>
      <c r="J229" s="32" t="str">
        <f ca="1">IF(Tabela9[[#This Row],[STATUS]]="VENCIDO", TODAY()-Tabela9[[#This Row],[DATA VENCIMENTO]], "")</f>
        <v/>
      </c>
      <c r="K229" s="31">
        <v>44515</v>
      </c>
      <c r="L229" s="53" t="str">
        <f ca="1">IF(Tabela9[[#This Row],[DATA VENCIMENTO]]&gt;TODAY(), "A VENCER",IF(Tabela9[[#This Row],[PAGO DIA]]&lt;&gt;"","PAGO", "VENCIDO"))</f>
        <v>PAGO</v>
      </c>
    </row>
    <row r="230" spans="1:12" hidden="1" x14ac:dyDescent="0.2">
      <c r="A230" s="30">
        <v>44506</v>
      </c>
      <c r="B230" s="31" t="s">
        <v>1534</v>
      </c>
      <c r="C230" s="32" t="s">
        <v>1692</v>
      </c>
      <c r="D230" s="32" t="s">
        <v>1531</v>
      </c>
      <c r="E230" s="32" t="s">
        <v>85</v>
      </c>
      <c r="F230" s="31">
        <v>44516</v>
      </c>
      <c r="G230" s="32" t="s">
        <v>1693</v>
      </c>
      <c r="H230" s="32">
        <v>308</v>
      </c>
      <c r="I230" s="33">
        <v>4940</v>
      </c>
      <c r="J230" s="32" t="str">
        <f ca="1">IF(Tabela9[[#This Row],[STATUS]]="VENCIDO", TODAY()-Tabela9[[#This Row],[DATA VENCIMENTO]], "")</f>
        <v/>
      </c>
      <c r="K230" s="31">
        <v>44515</v>
      </c>
      <c r="L230" s="53" t="str">
        <f ca="1">IF(Tabela9[[#This Row],[DATA VENCIMENTO]]&gt;TODAY(), "A VENCER",IF(Tabela9[[#This Row],[PAGO DIA]]&lt;&gt;"","PAGO", "VENCIDO"))</f>
        <v>PAGO</v>
      </c>
    </row>
    <row r="231" spans="1:12" hidden="1" x14ac:dyDescent="0.2">
      <c r="A231" s="30">
        <v>44497</v>
      </c>
      <c r="B231" s="32" t="s">
        <v>1529</v>
      </c>
      <c r="C231" s="32" t="s">
        <v>1650</v>
      </c>
      <c r="D231" s="32" t="s">
        <v>1531</v>
      </c>
      <c r="E231" s="32" t="s">
        <v>94</v>
      </c>
      <c r="F231" s="31">
        <v>44518</v>
      </c>
      <c r="G231" s="32" t="s">
        <v>1694</v>
      </c>
      <c r="H231" s="32">
        <v>296</v>
      </c>
      <c r="I231" s="33">
        <v>3000</v>
      </c>
      <c r="J231" s="32" t="str">
        <f ca="1">IF(Tabela9[[#This Row],[STATUS]]="VENCIDO", TODAY()-Tabela9[[#This Row],[DATA VENCIMENTO]], "")</f>
        <v/>
      </c>
      <c r="K231" s="31">
        <v>44518</v>
      </c>
      <c r="L231" s="53" t="str">
        <f ca="1">IF(Tabela9[[#This Row],[DATA VENCIMENTO]]&gt;TODAY(), "A VENCER",IF(Tabela9[[#This Row],[PAGO DIA]]&lt;&gt;"","PAGO", "VENCIDO"))</f>
        <v>PAGO</v>
      </c>
    </row>
    <row r="232" spans="1:12" hidden="1" x14ac:dyDescent="0.2">
      <c r="A232" s="30">
        <v>44499</v>
      </c>
      <c r="B232" s="32" t="s">
        <v>1529</v>
      </c>
      <c r="C232" s="32" t="s">
        <v>1650</v>
      </c>
      <c r="D232" s="32" t="s">
        <v>1531</v>
      </c>
      <c r="E232" s="32" t="s">
        <v>94</v>
      </c>
      <c r="F232" s="31">
        <v>44519</v>
      </c>
      <c r="G232" s="32" t="s">
        <v>1695</v>
      </c>
      <c r="H232" s="32">
        <v>299</v>
      </c>
      <c r="I232" s="33">
        <v>3000</v>
      </c>
      <c r="J232" s="32" t="str">
        <f ca="1">IF(Tabela9[[#This Row],[STATUS]]="VENCIDO", TODAY()-Tabela9[[#This Row],[DATA VENCIMENTO]], "")</f>
        <v/>
      </c>
      <c r="K232" s="31">
        <v>44519</v>
      </c>
      <c r="L232" s="53" t="str">
        <f ca="1">IF(Tabela9[[#This Row],[DATA VENCIMENTO]]&gt;TODAY(), "A VENCER",IF(Tabela9[[#This Row],[PAGO DIA]]&lt;&gt;"","PAGO", "VENCIDO"))</f>
        <v>PAGO</v>
      </c>
    </row>
    <row r="233" spans="1:12" hidden="1" x14ac:dyDescent="0.2">
      <c r="A233" s="30">
        <v>44509</v>
      </c>
      <c r="B233" s="31" t="s">
        <v>1534</v>
      </c>
      <c r="C233" s="32" t="s">
        <v>1696</v>
      </c>
      <c r="D233" s="32" t="s">
        <v>1531</v>
      </c>
      <c r="E233" s="32" t="s">
        <v>85</v>
      </c>
      <c r="F233" s="31">
        <v>44519</v>
      </c>
      <c r="G233" s="32" t="s">
        <v>1697</v>
      </c>
      <c r="H233" s="32">
        <v>309</v>
      </c>
      <c r="I233" s="33">
        <v>400</v>
      </c>
      <c r="J233" s="32" t="str">
        <f ca="1">IF(Tabela9[[#This Row],[STATUS]]="VENCIDO", TODAY()-Tabela9[[#This Row],[DATA VENCIMENTO]], "")</f>
        <v/>
      </c>
      <c r="K233" s="31">
        <v>44519</v>
      </c>
      <c r="L233" s="53" t="str">
        <f ca="1">IF(Tabela9[[#This Row],[DATA VENCIMENTO]]&gt;TODAY(), "A VENCER",IF(Tabela9[[#This Row],[PAGO DIA]]&lt;&gt;"","PAGO", "VENCIDO"))</f>
        <v>PAGO</v>
      </c>
    </row>
    <row r="234" spans="1:12" hidden="1" x14ac:dyDescent="0.2">
      <c r="A234" s="30">
        <v>44509</v>
      </c>
      <c r="B234" s="31" t="s">
        <v>1534</v>
      </c>
      <c r="C234" s="32" t="s">
        <v>1698</v>
      </c>
      <c r="D234" s="32" t="s">
        <v>1531</v>
      </c>
      <c r="E234" s="32" t="s">
        <v>1566</v>
      </c>
      <c r="F234" s="31">
        <v>44519</v>
      </c>
      <c r="G234" s="32" t="s">
        <v>1699</v>
      </c>
      <c r="H234" s="32">
        <v>310</v>
      </c>
      <c r="I234" s="33">
        <v>300</v>
      </c>
      <c r="J234" s="32" t="str">
        <f ca="1">IF(Tabela9[[#This Row],[STATUS]]="VENCIDO", TODAY()-Tabela9[[#This Row],[DATA VENCIMENTO]], "")</f>
        <v/>
      </c>
      <c r="K234" s="31">
        <v>44519</v>
      </c>
      <c r="L234" s="53" t="str">
        <f ca="1">IF(Tabela9[[#This Row],[DATA VENCIMENTO]]&gt;TODAY(), "A VENCER",IF(Tabela9[[#This Row],[PAGO DIA]]&lt;&gt;"","PAGO", "VENCIDO"))</f>
        <v>PAGO</v>
      </c>
    </row>
    <row r="235" spans="1:12" hidden="1" x14ac:dyDescent="0.2">
      <c r="A235" s="30">
        <v>44490</v>
      </c>
      <c r="B235" s="31" t="s">
        <v>1534</v>
      </c>
      <c r="C235" s="32" t="s">
        <v>1690</v>
      </c>
      <c r="D235" s="32" t="s">
        <v>1531</v>
      </c>
      <c r="E235" s="32" t="s">
        <v>85</v>
      </c>
      <c r="F235" s="31">
        <v>44523</v>
      </c>
      <c r="G235" s="32" t="s">
        <v>1700</v>
      </c>
      <c r="H235" s="32">
        <v>274</v>
      </c>
      <c r="I235" s="33">
        <v>600</v>
      </c>
      <c r="J235" s="32" t="str">
        <f ca="1">IF(Tabela9[[#This Row],[STATUS]]="VENCIDO", TODAY()-Tabela9[[#This Row],[DATA VENCIMENTO]], "")</f>
        <v/>
      </c>
      <c r="K235" s="31">
        <v>44523</v>
      </c>
      <c r="L235" s="53" t="str">
        <f ca="1">IF(Tabela9[[#This Row],[DATA VENCIMENTO]]&gt;TODAY(), "A VENCER",IF(Tabela9[[#This Row],[PAGO DIA]]&lt;&gt;"","PAGO", "VENCIDO"))</f>
        <v>PAGO</v>
      </c>
    </row>
    <row r="236" spans="1:12" hidden="1" x14ac:dyDescent="0.2">
      <c r="A236" s="30">
        <v>44503</v>
      </c>
      <c r="B236" s="31" t="s">
        <v>1529</v>
      </c>
      <c r="C236" s="38" t="s">
        <v>1594</v>
      </c>
      <c r="D236" s="32" t="s">
        <v>1531</v>
      </c>
      <c r="E236" s="32" t="s">
        <v>149</v>
      </c>
      <c r="F236" s="31">
        <v>44523</v>
      </c>
      <c r="G236" s="32" t="s">
        <v>1701</v>
      </c>
      <c r="H236" s="32">
        <v>302</v>
      </c>
      <c r="I236" s="33">
        <v>7920</v>
      </c>
      <c r="J236" s="32" t="str">
        <f ca="1">IF(Tabela9[[#This Row],[STATUS]]="VENCIDO", TODAY()-Tabela9[[#This Row],[DATA VENCIMENTO]], "")</f>
        <v/>
      </c>
      <c r="K236" s="31">
        <v>44524</v>
      </c>
      <c r="L236" s="53" t="str">
        <f ca="1">IF(Tabela9[[#This Row],[DATA VENCIMENTO]]&gt;TODAY(), "A VENCER",IF(Tabela9[[#This Row],[PAGO DIA]]&lt;&gt;"","PAGO", "VENCIDO"))</f>
        <v>PAGO</v>
      </c>
    </row>
    <row r="237" spans="1:12" hidden="1" x14ac:dyDescent="0.2">
      <c r="A237" s="30">
        <v>44494</v>
      </c>
      <c r="B237" s="31" t="s">
        <v>1547</v>
      </c>
      <c r="C237" s="32" t="s">
        <v>1579</v>
      </c>
      <c r="D237" s="32" t="s">
        <v>1128</v>
      </c>
      <c r="E237" s="32" t="s">
        <v>681</v>
      </c>
      <c r="F237" s="31">
        <v>44525</v>
      </c>
      <c r="G237" s="32" t="s">
        <v>1580</v>
      </c>
      <c r="H237" s="32">
        <v>293</v>
      </c>
      <c r="I237" s="33">
        <v>2127</v>
      </c>
      <c r="J237" s="32" t="str">
        <f ca="1">IF(Tabela9[[#This Row],[STATUS]]="VENCIDO", TODAY()-Tabela9[[#This Row],[DATA VENCIMENTO]], "")</f>
        <v/>
      </c>
      <c r="K237" s="31">
        <v>44512</v>
      </c>
      <c r="L237" s="53" t="str">
        <f ca="1">IF(Tabela9[[#This Row],[DATA VENCIMENTO]]&gt;TODAY(), "A VENCER",IF(Tabela9[[#This Row],[PAGO DIA]]&lt;&gt;"","PAGO", "VENCIDO"))</f>
        <v>PAGO</v>
      </c>
    </row>
    <row r="238" spans="1:12" hidden="1" x14ac:dyDescent="0.2">
      <c r="A238" s="30">
        <v>44517</v>
      </c>
      <c r="B238" s="31" t="s">
        <v>1534</v>
      </c>
      <c r="C238" s="32" t="s">
        <v>1702</v>
      </c>
      <c r="D238" s="32" t="s">
        <v>1531</v>
      </c>
      <c r="E238" s="32" t="s">
        <v>85</v>
      </c>
      <c r="F238" s="31">
        <v>44529</v>
      </c>
      <c r="G238" s="32" t="s">
        <v>1703</v>
      </c>
      <c r="H238" s="32">
        <v>320</v>
      </c>
      <c r="I238" s="33">
        <v>300</v>
      </c>
      <c r="J238" s="32" t="str">
        <f ca="1">IF(Tabela9[[#This Row],[STATUS]]="VENCIDO", TODAY()-Tabela9[[#This Row],[DATA VENCIMENTO]], "")</f>
        <v/>
      </c>
      <c r="K238" s="31">
        <v>44529</v>
      </c>
      <c r="L238" s="53" t="str">
        <f ca="1">IF(Tabela9[[#This Row],[DATA VENCIMENTO]]&gt;TODAY(), "A VENCER",IF(Tabela9[[#This Row],[PAGO DIA]]&lt;&gt;"","PAGO", "VENCIDO"))</f>
        <v>PAGO</v>
      </c>
    </row>
    <row r="239" spans="1:12" hidden="1" x14ac:dyDescent="0.2">
      <c r="A239" s="30">
        <v>44517</v>
      </c>
      <c r="B239" s="31" t="s">
        <v>1534</v>
      </c>
      <c r="C239" s="32" t="s">
        <v>1704</v>
      </c>
      <c r="D239" s="32" t="s">
        <v>1531</v>
      </c>
      <c r="E239" s="32" t="s">
        <v>85</v>
      </c>
      <c r="F239" s="31">
        <v>44529</v>
      </c>
      <c r="G239" s="32" t="s">
        <v>1705</v>
      </c>
      <c r="H239" s="32">
        <v>321</v>
      </c>
      <c r="I239" s="33">
        <v>300</v>
      </c>
      <c r="J239" s="32" t="str">
        <f ca="1">IF(Tabela9[[#This Row],[STATUS]]="VENCIDO", TODAY()-Tabela9[[#This Row],[DATA VENCIMENTO]], "")</f>
        <v/>
      </c>
      <c r="K239" s="31">
        <v>44529</v>
      </c>
      <c r="L239" s="53" t="str">
        <f ca="1">IF(Tabela9[[#This Row],[DATA VENCIMENTO]]&gt;TODAY(), "A VENCER",IF(Tabela9[[#This Row],[PAGO DIA]]&lt;&gt;"","PAGO", "VENCIDO"))</f>
        <v>PAGO</v>
      </c>
    </row>
    <row r="240" spans="1:12" hidden="1" x14ac:dyDescent="0.2">
      <c r="A240" s="30">
        <v>44518</v>
      </c>
      <c r="B240" s="31" t="s">
        <v>1534</v>
      </c>
      <c r="C240" s="32" t="s">
        <v>1706</v>
      </c>
      <c r="D240" s="32" t="s">
        <v>1531</v>
      </c>
      <c r="E240" s="32" t="s">
        <v>85</v>
      </c>
      <c r="F240" s="31">
        <v>44529</v>
      </c>
      <c r="G240" s="32" t="s">
        <v>1707</v>
      </c>
      <c r="H240" s="32">
        <v>322</v>
      </c>
      <c r="I240" s="33">
        <v>600</v>
      </c>
      <c r="J240" s="32" t="str">
        <f ca="1">IF(Tabela9[[#This Row],[STATUS]]="VENCIDO", TODAY()-Tabela9[[#This Row],[DATA VENCIMENTO]], "")</f>
        <v/>
      </c>
      <c r="K240" s="31">
        <v>44529</v>
      </c>
      <c r="L240" s="53" t="str">
        <f ca="1">IF(Tabela9[[#This Row],[DATA VENCIMENTO]]&gt;TODAY(), "A VENCER",IF(Tabela9[[#This Row],[PAGO DIA]]&lt;&gt;"","PAGO", "VENCIDO"))</f>
        <v>PAGO</v>
      </c>
    </row>
    <row r="241" spans="1:12" hidden="1" x14ac:dyDescent="0.2">
      <c r="A241" s="30">
        <v>44510</v>
      </c>
      <c r="B241" s="32" t="s">
        <v>1529</v>
      </c>
      <c r="C241" s="32" t="s">
        <v>1676</v>
      </c>
      <c r="D241" s="32" t="s">
        <v>1531</v>
      </c>
      <c r="E241" s="32" t="s">
        <v>114</v>
      </c>
      <c r="F241" s="31">
        <v>44530</v>
      </c>
      <c r="G241" s="32" t="s">
        <v>1708</v>
      </c>
      <c r="H241" s="32">
        <v>311</v>
      </c>
      <c r="I241" s="33">
        <v>4800</v>
      </c>
      <c r="J241" s="32" t="str">
        <f ca="1">IF(Tabela9[[#This Row],[STATUS]]="VENCIDO", TODAY()-Tabela9[[#This Row],[DATA VENCIMENTO]], "")</f>
        <v/>
      </c>
      <c r="K241" s="31">
        <v>44530</v>
      </c>
      <c r="L241" s="53" t="str">
        <f ca="1">IF(Tabela9[[#This Row],[DATA VENCIMENTO]]&gt;TODAY(), "A VENCER",IF(Tabela9[[#This Row],[PAGO DIA]]&lt;&gt;"","PAGO", "VENCIDO"))</f>
        <v>PAGO</v>
      </c>
    </row>
    <row r="242" spans="1:12" hidden="1" x14ac:dyDescent="0.2">
      <c r="A242" s="30">
        <v>44511</v>
      </c>
      <c r="B242" s="31" t="s">
        <v>1534</v>
      </c>
      <c r="C242" s="32" t="s">
        <v>1709</v>
      </c>
      <c r="D242" s="32" t="s">
        <v>1531</v>
      </c>
      <c r="E242" s="32" t="s">
        <v>85</v>
      </c>
      <c r="F242" s="31">
        <v>44531</v>
      </c>
      <c r="G242" s="32" t="s">
        <v>1710</v>
      </c>
      <c r="H242" s="32">
        <v>313</v>
      </c>
      <c r="I242" s="33">
        <v>400</v>
      </c>
      <c r="J242" s="32" t="str">
        <f ca="1">IF(Tabela9[[#This Row],[STATUS]]="VENCIDO", TODAY()-Tabela9[[#This Row],[DATA VENCIMENTO]], "")</f>
        <v/>
      </c>
      <c r="K242" s="31">
        <v>44531</v>
      </c>
      <c r="L242" s="53" t="str">
        <f ca="1">IF(Tabela9[[#This Row],[DATA VENCIMENTO]]&gt;TODAY(), "A VENCER",IF(Tabela9[[#This Row],[PAGO DIA]]&lt;&gt;"","PAGO", "VENCIDO"))</f>
        <v>PAGO</v>
      </c>
    </row>
    <row r="243" spans="1:12" hidden="1" x14ac:dyDescent="0.2">
      <c r="A243" s="30">
        <v>44511</v>
      </c>
      <c r="B243" s="32" t="s">
        <v>1529</v>
      </c>
      <c r="C243" s="32" t="s">
        <v>1711</v>
      </c>
      <c r="D243" s="32" t="s">
        <v>1531</v>
      </c>
      <c r="E243" s="32" t="s">
        <v>94</v>
      </c>
      <c r="F243" s="31">
        <v>44531</v>
      </c>
      <c r="G243" s="32" t="s">
        <v>1712</v>
      </c>
      <c r="H243" s="32">
        <v>312</v>
      </c>
      <c r="I243" s="33">
        <v>2000</v>
      </c>
      <c r="J243" s="32" t="str">
        <f ca="1">IF(Tabela9[[#This Row],[STATUS]]="VENCIDO", TODAY()-Tabela9[[#This Row],[DATA VENCIMENTO]], "")</f>
        <v/>
      </c>
      <c r="K243" s="31">
        <v>44531</v>
      </c>
      <c r="L243" s="53" t="str">
        <f ca="1">IF(Tabela9[[#This Row],[DATA VENCIMENTO]]&gt;TODAY(), "A VENCER",IF(Tabela9[[#This Row],[PAGO DIA]]&lt;&gt;"","PAGO", "VENCIDO"))</f>
        <v>PAGO</v>
      </c>
    </row>
    <row r="244" spans="1:12" hidden="1" x14ac:dyDescent="0.2">
      <c r="A244" s="30">
        <v>44512</v>
      </c>
      <c r="B244" s="31" t="s">
        <v>1529</v>
      </c>
      <c r="C244" s="32" t="s">
        <v>1642</v>
      </c>
      <c r="D244" s="32" t="s">
        <v>1531</v>
      </c>
      <c r="E244" s="32" t="s">
        <v>85</v>
      </c>
      <c r="F244" s="31">
        <v>44532</v>
      </c>
      <c r="G244" s="32" t="s">
        <v>1713</v>
      </c>
      <c r="H244" s="32">
        <v>314</v>
      </c>
      <c r="I244" s="33">
        <v>3000</v>
      </c>
      <c r="J244" s="32" t="str">
        <f ca="1">IF(Tabela9[[#This Row],[STATUS]]="VENCIDO", TODAY()-Tabela9[[#This Row],[DATA VENCIMENTO]], "")</f>
        <v/>
      </c>
      <c r="K244" s="31">
        <v>44532</v>
      </c>
      <c r="L244" s="53" t="str">
        <f ca="1">IF(Tabela9[[#This Row],[DATA VENCIMENTO]]&gt;TODAY(), "A VENCER",IF(Tabela9[[#This Row],[PAGO DIA]]&lt;&gt;"","PAGO", "VENCIDO"))</f>
        <v>PAGO</v>
      </c>
    </row>
    <row r="245" spans="1:12" hidden="1" x14ac:dyDescent="0.2">
      <c r="A245" s="30">
        <v>44513</v>
      </c>
      <c r="B245" s="32" t="s">
        <v>1529</v>
      </c>
      <c r="C245" s="32" t="s">
        <v>1650</v>
      </c>
      <c r="D245" s="32" t="s">
        <v>1531</v>
      </c>
      <c r="E245" s="32" t="s">
        <v>94</v>
      </c>
      <c r="F245" s="31">
        <v>44533</v>
      </c>
      <c r="G245" s="32" t="s">
        <v>1714</v>
      </c>
      <c r="H245" s="32">
        <v>315</v>
      </c>
      <c r="I245" s="33">
        <v>3000</v>
      </c>
      <c r="J245" s="32" t="str">
        <f ca="1">IF(Tabela9[[#This Row],[STATUS]]="VENCIDO", TODAY()-Tabela9[[#This Row],[DATA VENCIMENTO]], "")</f>
        <v/>
      </c>
      <c r="K245" s="31">
        <v>44533</v>
      </c>
      <c r="L245" s="53" t="str">
        <f ca="1">IF(Tabela9[[#This Row],[DATA VENCIMENTO]]&gt;TODAY(), "A VENCER",IF(Tabela9[[#This Row],[PAGO DIA]]&lt;&gt;"","PAGO", "VENCIDO"))</f>
        <v>PAGO</v>
      </c>
    </row>
    <row r="246" spans="1:12" hidden="1" x14ac:dyDescent="0.2">
      <c r="A246" s="30">
        <v>44512</v>
      </c>
      <c r="B246" s="31" t="s">
        <v>1534</v>
      </c>
      <c r="C246" s="32" t="s">
        <v>1706</v>
      </c>
      <c r="D246" s="32" t="s">
        <v>1531</v>
      </c>
      <c r="E246" s="32" t="s">
        <v>85</v>
      </c>
      <c r="F246" s="31">
        <v>44536</v>
      </c>
      <c r="G246" s="32" t="s">
        <v>1715</v>
      </c>
      <c r="H246" s="32">
        <v>316</v>
      </c>
      <c r="I246" s="33">
        <v>400</v>
      </c>
      <c r="J246" s="32" t="str">
        <f ca="1">IF(Tabela9[[#This Row],[STATUS]]="VENCIDO", TODAY()-Tabela9[[#This Row],[DATA VENCIMENTO]], "")</f>
        <v/>
      </c>
      <c r="K246" s="31">
        <v>44536</v>
      </c>
      <c r="L246" s="53" t="str">
        <f ca="1">IF(Tabela9[[#This Row],[DATA VENCIMENTO]]&gt;TODAY(), "A VENCER",IF(Tabela9[[#This Row],[PAGO DIA]]&lt;&gt;"","PAGO", "VENCIDO"))</f>
        <v>PAGO</v>
      </c>
    </row>
    <row r="247" spans="1:12" hidden="1" x14ac:dyDescent="0.2">
      <c r="A247" s="30">
        <v>44513</v>
      </c>
      <c r="B247" s="31" t="s">
        <v>1534</v>
      </c>
      <c r="C247" s="32" t="s">
        <v>1706</v>
      </c>
      <c r="D247" s="32" t="s">
        <v>1531</v>
      </c>
      <c r="E247" s="32" t="s">
        <v>85</v>
      </c>
      <c r="F247" s="31">
        <v>44536</v>
      </c>
      <c r="G247" s="32" t="s">
        <v>1716</v>
      </c>
      <c r="H247" s="32">
        <v>317</v>
      </c>
      <c r="I247" s="33">
        <v>400</v>
      </c>
      <c r="J247" s="32" t="str">
        <f ca="1">IF(Tabela9[[#This Row],[STATUS]]="VENCIDO", TODAY()-Tabela9[[#This Row],[DATA VENCIMENTO]], "")</f>
        <v/>
      </c>
      <c r="K247" s="31">
        <v>44536</v>
      </c>
      <c r="L247" s="53" t="str">
        <f ca="1">IF(Tabela9[[#This Row],[DATA VENCIMENTO]]&gt;TODAY(), "A VENCER",IF(Tabela9[[#This Row],[PAGO DIA]]&lt;&gt;"","PAGO", "VENCIDO"))</f>
        <v>PAGO</v>
      </c>
    </row>
    <row r="248" spans="1:12" hidden="1" x14ac:dyDescent="0.2">
      <c r="A248" s="30">
        <v>44513</v>
      </c>
      <c r="B248" s="31" t="s">
        <v>1534</v>
      </c>
      <c r="C248" s="32" t="s">
        <v>1717</v>
      </c>
      <c r="D248" s="32" t="s">
        <v>1531</v>
      </c>
      <c r="E248" s="32" t="s">
        <v>85</v>
      </c>
      <c r="F248" s="31">
        <v>44536</v>
      </c>
      <c r="G248" s="32" t="s">
        <v>1718</v>
      </c>
      <c r="H248" s="32">
        <v>318</v>
      </c>
      <c r="I248" s="33">
        <v>600</v>
      </c>
      <c r="J248" s="32" t="str">
        <f ca="1">IF(Tabela9[[#This Row],[STATUS]]="VENCIDO", TODAY()-Tabela9[[#This Row],[DATA VENCIMENTO]], "")</f>
        <v/>
      </c>
      <c r="K248" s="31">
        <v>44536</v>
      </c>
      <c r="L248" s="53" t="str">
        <f ca="1">IF(Tabela9[[#This Row],[DATA VENCIMENTO]]&gt;TODAY(), "A VENCER",IF(Tabela9[[#This Row],[PAGO DIA]]&lt;&gt;"","PAGO", "VENCIDO"))</f>
        <v>PAGO</v>
      </c>
    </row>
    <row r="249" spans="1:12" hidden="1" x14ac:dyDescent="0.2">
      <c r="A249" s="30">
        <v>44525</v>
      </c>
      <c r="B249" s="31" t="s">
        <v>1547</v>
      </c>
      <c r="C249" s="32" t="s">
        <v>1548</v>
      </c>
      <c r="D249" s="32" t="s">
        <v>1531</v>
      </c>
      <c r="E249" s="32" t="s">
        <v>1543</v>
      </c>
      <c r="F249" s="31">
        <v>44536</v>
      </c>
      <c r="G249" s="32">
        <v>238</v>
      </c>
      <c r="H249" s="32">
        <v>328</v>
      </c>
      <c r="I249" s="33">
        <v>4000</v>
      </c>
      <c r="J249" s="32" t="str">
        <f ca="1">IF(Tabela9[[#This Row],[STATUS]]="VENCIDO", TODAY()-Tabela9[[#This Row],[DATA VENCIMENTO]], "")</f>
        <v/>
      </c>
      <c r="K249" s="31">
        <v>44536</v>
      </c>
      <c r="L249" s="53" t="str">
        <f ca="1">IF(Tabela9[[#This Row],[DATA VENCIMENTO]]&gt;TODAY(), "A VENCER",IF(Tabela9[[#This Row],[PAGO DIA]]&lt;&gt;"","PAGO", "VENCIDO"))</f>
        <v>PAGO</v>
      </c>
    </row>
    <row r="250" spans="1:12" hidden="1" x14ac:dyDescent="0.2">
      <c r="A250" s="30">
        <v>44525</v>
      </c>
      <c r="B250" s="31" t="s">
        <v>1547</v>
      </c>
      <c r="C250" s="32" t="s">
        <v>1549</v>
      </c>
      <c r="D250" s="32" t="s">
        <v>1531</v>
      </c>
      <c r="E250" s="32" t="s">
        <v>1550</v>
      </c>
      <c r="F250" s="31">
        <v>44536</v>
      </c>
      <c r="G250" s="32">
        <v>239</v>
      </c>
      <c r="H250" s="32">
        <v>329</v>
      </c>
      <c r="I250" s="33">
        <v>5330</v>
      </c>
      <c r="J250" s="32" t="str">
        <f ca="1">IF(Tabela9[[#This Row],[STATUS]]="VENCIDO", TODAY()-Tabela9[[#This Row],[DATA VENCIMENTO]], "")</f>
        <v/>
      </c>
      <c r="K250" s="31">
        <v>44536</v>
      </c>
      <c r="L250" s="53" t="str">
        <f ca="1">IF(Tabela9[[#This Row],[DATA VENCIMENTO]]&gt;TODAY(), "A VENCER",IF(Tabela9[[#This Row],[PAGO DIA]]&lt;&gt;"","PAGO", "VENCIDO"))</f>
        <v>PAGO</v>
      </c>
    </row>
    <row r="251" spans="1:12" hidden="1" x14ac:dyDescent="0.2">
      <c r="A251" s="30">
        <v>44525</v>
      </c>
      <c r="B251" s="31" t="s">
        <v>1547</v>
      </c>
      <c r="C251" s="32" t="s">
        <v>1551</v>
      </c>
      <c r="D251" s="32" t="s">
        <v>1531</v>
      </c>
      <c r="E251" s="32" t="s">
        <v>1552</v>
      </c>
      <c r="F251" s="31">
        <v>44536</v>
      </c>
      <c r="G251" s="32">
        <v>240</v>
      </c>
      <c r="H251" s="32">
        <v>330</v>
      </c>
      <c r="I251" s="33">
        <v>4930</v>
      </c>
      <c r="J251" s="32" t="str">
        <f ca="1">IF(Tabela9[[#This Row],[STATUS]]="VENCIDO", TODAY()-Tabela9[[#This Row],[DATA VENCIMENTO]], "")</f>
        <v/>
      </c>
      <c r="K251" s="31">
        <v>44536</v>
      </c>
      <c r="L251" s="53" t="str">
        <f ca="1">IF(Tabela9[[#This Row],[DATA VENCIMENTO]]&gt;TODAY(), "A VENCER",IF(Tabela9[[#This Row],[PAGO DIA]]&lt;&gt;"","PAGO", "VENCIDO"))</f>
        <v>PAGO</v>
      </c>
    </row>
    <row r="252" spans="1:12" hidden="1" x14ac:dyDescent="0.2">
      <c r="A252" s="30">
        <v>44525</v>
      </c>
      <c r="B252" s="31" t="s">
        <v>1547</v>
      </c>
      <c r="C252" s="32" t="s">
        <v>1553</v>
      </c>
      <c r="D252" s="32" t="s">
        <v>1531</v>
      </c>
      <c r="E252" s="32" t="s">
        <v>1554</v>
      </c>
      <c r="F252" s="31">
        <v>44536</v>
      </c>
      <c r="G252" s="32">
        <v>241</v>
      </c>
      <c r="H252" s="32">
        <v>331</v>
      </c>
      <c r="I252" s="33">
        <v>3360</v>
      </c>
      <c r="J252" s="32" t="str">
        <f ca="1">IF(Tabela9[[#This Row],[STATUS]]="VENCIDO", TODAY()-Tabela9[[#This Row],[DATA VENCIMENTO]], "")</f>
        <v/>
      </c>
      <c r="K252" s="31">
        <v>44536</v>
      </c>
      <c r="L252" s="53" t="str">
        <f ca="1">IF(Tabela9[[#This Row],[DATA VENCIMENTO]]&gt;TODAY(), "A VENCER",IF(Tabela9[[#This Row],[PAGO DIA]]&lt;&gt;"","PAGO", "VENCIDO"))</f>
        <v>PAGO</v>
      </c>
    </row>
    <row r="253" spans="1:12" hidden="1" x14ac:dyDescent="0.2">
      <c r="A253" s="30">
        <v>44525</v>
      </c>
      <c r="B253" s="31" t="s">
        <v>1547</v>
      </c>
      <c r="C253" s="32" t="s">
        <v>1555</v>
      </c>
      <c r="D253" s="32" t="s">
        <v>1556</v>
      </c>
      <c r="E253" s="32" t="s">
        <v>1557</v>
      </c>
      <c r="F253" s="31">
        <v>44536</v>
      </c>
      <c r="G253" s="32">
        <v>242</v>
      </c>
      <c r="H253" s="32">
        <v>332</v>
      </c>
      <c r="I253" s="33">
        <v>3794</v>
      </c>
      <c r="J253" s="32" t="str">
        <f ca="1">IF(Tabela9[[#This Row],[STATUS]]="VENCIDO", TODAY()-Tabela9[[#This Row],[DATA VENCIMENTO]], "")</f>
        <v/>
      </c>
      <c r="K253" s="31">
        <v>44536</v>
      </c>
      <c r="L253" s="53" t="str">
        <f ca="1">IF(Tabela9[[#This Row],[DATA VENCIMENTO]]&gt;TODAY(), "A VENCER",IF(Tabela9[[#This Row],[PAGO DIA]]&lt;&gt;"","PAGO", "VENCIDO"))</f>
        <v>PAGO</v>
      </c>
    </row>
    <row r="254" spans="1:12" hidden="1" x14ac:dyDescent="0.2">
      <c r="A254" s="30">
        <v>44525</v>
      </c>
      <c r="B254" s="31" t="s">
        <v>1547</v>
      </c>
      <c r="C254" s="32" t="s">
        <v>1558</v>
      </c>
      <c r="D254" s="32" t="s">
        <v>1531</v>
      </c>
      <c r="E254" s="32" t="s">
        <v>1559</v>
      </c>
      <c r="F254" s="31">
        <v>44536</v>
      </c>
      <c r="G254" s="32">
        <v>243</v>
      </c>
      <c r="H254" s="32">
        <v>333</v>
      </c>
      <c r="I254" s="33">
        <v>5255</v>
      </c>
      <c r="J254" s="32" t="str">
        <f ca="1">IF(Tabela9[[#This Row],[STATUS]]="VENCIDO", TODAY()-Tabela9[[#This Row],[DATA VENCIMENTO]], "")</f>
        <v/>
      </c>
      <c r="K254" s="31">
        <v>44536</v>
      </c>
      <c r="L254" s="53" t="str">
        <f ca="1">IF(Tabela9[[#This Row],[DATA VENCIMENTO]]&gt;TODAY(), "A VENCER",IF(Tabela9[[#This Row],[PAGO DIA]]&lt;&gt;"","PAGO", "VENCIDO"))</f>
        <v>PAGO</v>
      </c>
    </row>
    <row r="255" spans="1:12" hidden="1" x14ac:dyDescent="0.2">
      <c r="A255" s="30">
        <v>44525</v>
      </c>
      <c r="B255" s="31" t="s">
        <v>1547</v>
      </c>
      <c r="C255" s="32" t="s">
        <v>1560</v>
      </c>
      <c r="D255" s="32" t="s">
        <v>1531</v>
      </c>
      <c r="E255" s="32" t="s">
        <v>1561</v>
      </c>
      <c r="F255" s="31">
        <v>44536</v>
      </c>
      <c r="G255" s="32">
        <v>244</v>
      </c>
      <c r="H255" s="32">
        <v>334</v>
      </c>
      <c r="I255" s="33">
        <v>3900</v>
      </c>
      <c r="J255" s="32" t="str">
        <f ca="1">IF(Tabela9[[#This Row],[STATUS]]="VENCIDO", TODAY()-Tabela9[[#This Row],[DATA VENCIMENTO]], "")</f>
        <v/>
      </c>
      <c r="K255" s="31">
        <v>44536</v>
      </c>
      <c r="L255" s="53" t="str">
        <f ca="1">IF(Tabela9[[#This Row],[DATA VENCIMENTO]]&gt;TODAY(), "A VENCER",IF(Tabela9[[#This Row],[PAGO DIA]]&lt;&gt;"","PAGO", "VENCIDO"))</f>
        <v>PAGO</v>
      </c>
    </row>
    <row r="256" spans="1:12" hidden="1" x14ac:dyDescent="0.2">
      <c r="A256" s="30">
        <v>44525</v>
      </c>
      <c r="B256" s="31" t="s">
        <v>1547</v>
      </c>
      <c r="C256" s="32" t="s">
        <v>1562</v>
      </c>
      <c r="D256" s="32" t="s">
        <v>1531</v>
      </c>
      <c r="E256" s="32" t="s">
        <v>1537</v>
      </c>
      <c r="F256" s="31">
        <v>44536</v>
      </c>
      <c r="G256" s="32">
        <v>245</v>
      </c>
      <c r="H256" s="32">
        <v>335</v>
      </c>
      <c r="I256" s="33">
        <v>1430</v>
      </c>
      <c r="J256" s="32" t="str">
        <f ca="1">IF(Tabela9[[#This Row],[STATUS]]="VENCIDO", TODAY()-Tabela9[[#This Row],[DATA VENCIMENTO]], "")</f>
        <v/>
      </c>
      <c r="K256" s="31">
        <v>44536</v>
      </c>
      <c r="L256" s="53" t="str">
        <f ca="1">IF(Tabela9[[#This Row],[DATA VENCIMENTO]]&gt;TODAY(), "A VENCER",IF(Tabela9[[#This Row],[PAGO DIA]]&lt;&gt;"","PAGO", "VENCIDO"))</f>
        <v>PAGO</v>
      </c>
    </row>
    <row r="257" spans="1:12" hidden="1" x14ac:dyDescent="0.2">
      <c r="A257" s="30">
        <v>44525</v>
      </c>
      <c r="B257" s="31" t="s">
        <v>1547</v>
      </c>
      <c r="C257" s="32" t="s">
        <v>1563</v>
      </c>
      <c r="D257" s="32" t="s">
        <v>1531</v>
      </c>
      <c r="E257" s="32" t="s">
        <v>1564</v>
      </c>
      <c r="F257" s="31">
        <v>44536</v>
      </c>
      <c r="G257" s="32">
        <v>246</v>
      </c>
      <c r="H257" s="32">
        <v>336</v>
      </c>
      <c r="I257" s="33">
        <v>5470</v>
      </c>
      <c r="J257" s="32" t="str">
        <f ca="1">IF(Tabela9[[#This Row],[STATUS]]="VENCIDO", TODAY()-Tabela9[[#This Row],[DATA VENCIMENTO]], "")</f>
        <v/>
      </c>
      <c r="K257" s="31">
        <v>44536</v>
      </c>
      <c r="L257" s="53" t="str">
        <f ca="1">IF(Tabela9[[#This Row],[DATA VENCIMENTO]]&gt;TODAY(), "A VENCER",IF(Tabela9[[#This Row],[PAGO DIA]]&lt;&gt;"","PAGO", "VENCIDO"))</f>
        <v>PAGO</v>
      </c>
    </row>
    <row r="258" spans="1:12" hidden="1" x14ac:dyDescent="0.2">
      <c r="A258" s="30">
        <v>44525</v>
      </c>
      <c r="B258" s="31" t="s">
        <v>1547</v>
      </c>
      <c r="C258" s="32" t="s">
        <v>1565</v>
      </c>
      <c r="D258" s="32" t="s">
        <v>1531</v>
      </c>
      <c r="E258" s="32" t="s">
        <v>1566</v>
      </c>
      <c r="F258" s="31">
        <v>44536</v>
      </c>
      <c r="G258" s="32">
        <v>247</v>
      </c>
      <c r="H258" s="32">
        <v>337</v>
      </c>
      <c r="I258" s="33">
        <v>4890</v>
      </c>
      <c r="J258" s="32" t="str">
        <f ca="1">IF(Tabela9[[#This Row],[STATUS]]="VENCIDO", TODAY()-Tabela9[[#This Row],[DATA VENCIMENTO]], "")</f>
        <v/>
      </c>
      <c r="K258" s="31">
        <v>44536</v>
      </c>
      <c r="L258" s="53" t="str">
        <f ca="1">IF(Tabela9[[#This Row],[DATA VENCIMENTO]]&gt;TODAY(), "A VENCER",IF(Tabela9[[#This Row],[PAGO DIA]]&lt;&gt;"","PAGO", "VENCIDO"))</f>
        <v>PAGO</v>
      </c>
    </row>
    <row r="259" spans="1:12" hidden="1" x14ac:dyDescent="0.2">
      <c r="A259" s="30">
        <v>44525</v>
      </c>
      <c r="B259" s="31" t="s">
        <v>1547</v>
      </c>
      <c r="C259" s="32" t="s">
        <v>1567</v>
      </c>
      <c r="D259" s="32" t="s">
        <v>1531</v>
      </c>
      <c r="E259" s="32" t="s">
        <v>1568</v>
      </c>
      <c r="F259" s="31">
        <v>44536</v>
      </c>
      <c r="G259" s="32">
        <v>248</v>
      </c>
      <c r="H259" s="32">
        <v>338</v>
      </c>
      <c r="I259" s="33">
        <v>4474</v>
      </c>
      <c r="J259" s="32" t="str">
        <f ca="1">IF(Tabela9[[#This Row],[STATUS]]="VENCIDO", TODAY()-Tabela9[[#This Row],[DATA VENCIMENTO]], "")</f>
        <v/>
      </c>
      <c r="K259" s="31">
        <v>44536</v>
      </c>
      <c r="L259" s="53" t="str">
        <f ca="1">IF(Tabela9[[#This Row],[DATA VENCIMENTO]]&gt;TODAY(), "A VENCER",IF(Tabela9[[#This Row],[PAGO DIA]]&lt;&gt;"","PAGO", "VENCIDO"))</f>
        <v>PAGO</v>
      </c>
    </row>
    <row r="260" spans="1:12" hidden="1" x14ac:dyDescent="0.2">
      <c r="A260" s="30">
        <v>44525</v>
      </c>
      <c r="B260" s="31" t="s">
        <v>1547</v>
      </c>
      <c r="C260" s="32" t="s">
        <v>1569</v>
      </c>
      <c r="D260" s="32" t="s">
        <v>1531</v>
      </c>
      <c r="E260" s="32" t="s">
        <v>1570</v>
      </c>
      <c r="F260" s="31">
        <v>44536</v>
      </c>
      <c r="G260" s="32">
        <v>249</v>
      </c>
      <c r="H260" s="32">
        <v>339</v>
      </c>
      <c r="I260" s="33">
        <v>940</v>
      </c>
      <c r="J260" s="32" t="str">
        <f ca="1">IF(Tabela9[[#This Row],[STATUS]]="VENCIDO", TODAY()-Tabela9[[#This Row],[DATA VENCIMENTO]], "")</f>
        <v/>
      </c>
      <c r="K260" s="31">
        <v>44536</v>
      </c>
      <c r="L260" s="53" t="str">
        <f ca="1">IF(Tabela9[[#This Row],[DATA VENCIMENTO]]&gt;TODAY(), "A VENCER",IF(Tabela9[[#This Row],[PAGO DIA]]&lt;&gt;"","PAGO", "VENCIDO"))</f>
        <v>PAGO</v>
      </c>
    </row>
    <row r="261" spans="1:12" hidden="1" x14ac:dyDescent="0.2">
      <c r="A261" s="30">
        <v>44525</v>
      </c>
      <c r="B261" s="31" t="s">
        <v>1547</v>
      </c>
      <c r="C261" s="32" t="s">
        <v>1571</v>
      </c>
      <c r="D261" s="32" t="s">
        <v>1531</v>
      </c>
      <c r="E261" s="32" t="s">
        <v>1572</v>
      </c>
      <c r="F261" s="31">
        <v>44536</v>
      </c>
      <c r="G261" s="32">
        <v>250</v>
      </c>
      <c r="H261" s="32">
        <v>340</v>
      </c>
      <c r="I261" s="33">
        <v>4920</v>
      </c>
      <c r="J261" s="32" t="str">
        <f ca="1">IF(Tabela9[[#This Row],[STATUS]]="VENCIDO", TODAY()-Tabela9[[#This Row],[DATA VENCIMENTO]], "")</f>
        <v/>
      </c>
      <c r="K261" s="31">
        <v>44536</v>
      </c>
      <c r="L261" s="53" t="str">
        <f ca="1">IF(Tabela9[[#This Row],[DATA VENCIMENTO]]&gt;TODAY(), "A VENCER",IF(Tabela9[[#This Row],[PAGO DIA]]&lt;&gt;"","PAGO", "VENCIDO"))</f>
        <v>PAGO</v>
      </c>
    </row>
    <row r="262" spans="1:12" hidden="1" x14ac:dyDescent="0.2">
      <c r="A262" s="30">
        <v>44525</v>
      </c>
      <c r="B262" s="31" t="s">
        <v>1547</v>
      </c>
      <c r="C262" s="32" t="s">
        <v>1573</v>
      </c>
      <c r="D262" s="32" t="s">
        <v>1531</v>
      </c>
      <c r="E262" s="32" t="s">
        <v>1574</v>
      </c>
      <c r="F262" s="31">
        <v>44536</v>
      </c>
      <c r="G262" s="32">
        <v>251</v>
      </c>
      <c r="H262" s="32">
        <v>341</v>
      </c>
      <c r="I262" s="33">
        <v>760</v>
      </c>
      <c r="J262" s="32" t="str">
        <f ca="1">IF(Tabela9[[#This Row],[STATUS]]="VENCIDO", TODAY()-Tabela9[[#This Row],[DATA VENCIMENTO]], "")</f>
        <v/>
      </c>
      <c r="K262" s="31">
        <v>44536</v>
      </c>
      <c r="L262" s="53" t="str">
        <f ca="1">IF(Tabela9[[#This Row],[DATA VENCIMENTO]]&gt;TODAY(), "A VENCER",IF(Tabela9[[#This Row],[PAGO DIA]]&lt;&gt;"","PAGO", "VENCIDO"))</f>
        <v>PAGO</v>
      </c>
    </row>
    <row r="263" spans="1:12" hidden="1" x14ac:dyDescent="0.2">
      <c r="A263" s="30">
        <v>44525</v>
      </c>
      <c r="B263" s="31" t="s">
        <v>1547</v>
      </c>
      <c r="C263" s="32" t="s">
        <v>1575</v>
      </c>
      <c r="D263" s="32" t="s">
        <v>1531</v>
      </c>
      <c r="E263" s="32" t="s">
        <v>1576</v>
      </c>
      <c r="F263" s="31">
        <v>44536</v>
      </c>
      <c r="G263" s="32">
        <v>252</v>
      </c>
      <c r="H263" s="32">
        <v>342</v>
      </c>
      <c r="I263" s="33">
        <v>4194</v>
      </c>
      <c r="J263" s="32" t="str">
        <f ca="1">IF(Tabela9[[#This Row],[STATUS]]="VENCIDO", TODAY()-Tabela9[[#This Row],[DATA VENCIMENTO]], "")</f>
        <v/>
      </c>
      <c r="K263" s="31">
        <v>44536</v>
      </c>
      <c r="L263" s="53" t="str">
        <f ca="1">IF(Tabela9[[#This Row],[DATA VENCIMENTO]]&gt;TODAY(), "A VENCER",IF(Tabela9[[#This Row],[PAGO DIA]]&lt;&gt;"","PAGO", "VENCIDO"))</f>
        <v>PAGO</v>
      </c>
    </row>
    <row r="264" spans="1:12" hidden="1" x14ac:dyDescent="0.2">
      <c r="A264" s="30">
        <v>44525</v>
      </c>
      <c r="B264" s="31" t="s">
        <v>1547</v>
      </c>
      <c r="C264" s="32" t="s">
        <v>1577</v>
      </c>
      <c r="D264" s="32" t="s">
        <v>1531</v>
      </c>
      <c r="E264" s="32" t="s">
        <v>1539</v>
      </c>
      <c r="F264" s="31">
        <v>44536</v>
      </c>
      <c r="G264" s="32">
        <v>254</v>
      </c>
      <c r="H264" s="32">
        <v>343</v>
      </c>
      <c r="I264" s="33">
        <v>2475</v>
      </c>
      <c r="J264" s="32" t="str">
        <f ca="1">IF(Tabela9[[#This Row],[STATUS]]="VENCIDO", TODAY()-Tabela9[[#This Row],[DATA VENCIMENTO]], "")</f>
        <v/>
      </c>
      <c r="K264" s="31">
        <v>44536</v>
      </c>
      <c r="L264" s="53" t="str">
        <f ca="1">IF(Tabela9[[#This Row],[DATA VENCIMENTO]]&gt;TODAY(), "A VENCER",IF(Tabela9[[#This Row],[PAGO DIA]]&lt;&gt;"","PAGO", "VENCIDO"))</f>
        <v>PAGO</v>
      </c>
    </row>
    <row r="265" spans="1:12" hidden="1" x14ac:dyDescent="0.2">
      <c r="A265" s="30">
        <v>44525</v>
      </c>
      <c r="B265" s="31" t="s">
        <v>1547</v>
      </c>
      <c r="C265" s="32" t="s">
        <v>1544</v>
      </c>
      <c r="D265" s="32" t="s">
        <v>1531</v>
      </c>
      <c r="E265" s="32" t="s">
        <v>1545</v>
      </c>
      <c r="F265" s="31">
        <v>44536</v>
      </c>
      <c r="G265" s="32">
        <v>255</v>
      </c>
      <c r="H265" s="32">
        <v>344</v>
      </c>
      <c r="I265" s="33">
        <v>3580</v>
      </c>
      <c r="J265" s="32" t="str">
        <f ca="1">IF(Tabela9[[#This Row],[STATUS]]="VENCIDO", TODAY()-Tabela9[[#This Row],[DATA VENCIMENTO]], "")</f>
        <v/>
      </c>
      <c r="K265" s="31">
        <v>44536</v>
      </c>
      <c r="L265" s="53" t="str">
        <f ca="1">IF(Tabela9[[#This Row],[DATA VENCIMENTO]]&gt;TODAY(), "A VENCER",IF(Tabela9[[#This Row],[PAGO DIA]]&lt;&gt;"","PAGO", "VENCIDO"))</f>
        <v>PAGO</v>
      </c>
    </row>
    <row r="266" spans="1:12" hidden="1" x14ac:dyDescent="0.2">
      <c r="A266" s="30">
        <v>44516</v>
      </c>
      <c r="B266" s="31" t="s">
        <v>1534</v>
      </c>
      <c r="C266" s="32" t="s">
        <v>1706</v>
      </c>
      <c r="D266" s="32" t="s">
        <v>1531</v>
      </c>
      <c r="E266" s="32" t="s">
        <v>85</v>
      </c>
      <c r="F266" s="31">
        <v>44537</v>
      </c>
      <c r="G266" s="32" t="s">
        <v>1719</v>
      </c>
      <c r="H266" s="32">
        <v>319</v>
      </c>
      <c r="I266" s="33">
        <v>600</v>
      </c>
      <c r="J266" s="32" t="str">
        <f ca="1">IF(Tabela9[[#This Row],[STATUS]]="VENCIDO", TODAY()-Tabela9[[#This Row],[DATA VENCIMENTO]], "")</f>
        <v/>
      </c>
      <c r="K266" s="31">
        <v>44537</v>
      </c>
      <c r="L266" s="53" t="str">
        <f ca="1">IF(Tabela9[[#This Row],[DATA VENCIMENTO]]&gt;TODAY(), "A VENCER",IF(Tabela9[[#This Row],[PAGO DIA]]&lt;&gt;"","PAGO", "VENCIDO"))</f>
        <v>PAGO</v>
      </c>
    </row>
    <row r="267" spans="1:12" hidden="1" x14ac:dyDescent="0.2">
      <c r="A267" s="30">
        <v>44519</v>
      </c>
      <c r="B267" s="32" t="s">
        <v>1534</v>
      </c>
      <c r="C267" s="32" t="s">
        <v>1720</v>
      </c>
      <c r="D267" s="32" t="s">
        <v>1531</v>
      </c>
      <c r="E267" s="32" t="s">
        <v>85</v>
      </c>
      <c r="F267" s="31">
        <v>44543</v>
      </c>
      <c r="G267" s="32" t="s">
        <v>1721</v>
      </c>
      <c r="H267" s="32">
        <v>323</v>
      </c>
      <c r="I267" s="33">
        <v>1000</v>
      </c>
      <c r="J267" s="32" t="str">
        <f ca="1">IF(Tabela9[[#This Row],[STATUS]]="VENCIDO", TODAY()-Tabela9[[#This Row],[DATA VENCIMENTO]], "")</f>
        <v/>
      </c>
      <c r="K267" s="31">
        <v>44543</v>
      </c>
      <c r="L267" s="53" t="str">
        <f ca="1">IF(Tabela9[[#This Row],[DATA VENCIMENTO]]&gt;TODAY(), "A VENCER",IF(Tabela9[[#This Row],[PAGO DIA]]&lt;&gt;"","PAGO", "VENCIDO"))</f>
        <v>PAGO</v>
      </c>
    </row>
    <row r="268" spans="1:12" hidden="1" x14ac:dyDescent="0.2">
      <c r="A268" s="30">
        <v>44520</v>
      </c>
      <c r="B268" s="32" t="s">
        <v>1534</v>
      </c>
      <c r="C268" s="32" t="s">
        <v>1706</v>
      </c>
      <c r="D268" s="32" t="s">
        <v>1531</v>
      </c>
      <c r="E268" s="32" t="s">
        <v>85</v>
      </c>
      <c r="F268" s="31">
        <v>44543</v>
      </c>
      <c r="G268" s="32" t="s">
        <v>1722</v>
      </c>
      <c r="H268" s="32">
        <v>324</v>
      </c>
      <c r="I268" s="33">
        <v>600</v>
      </c>
      <c r="J268" s="32" t="str">
        <f ca="1">IF(Tabela9[[#This Row],[STATUS]]="VENCIDO", TODAY()-Tabela9[[#This Row],[DATA VENCIMENTO]], "")</f>
        <v/>
      </c>
      <c r="K268" s="31">
        <v>44543</v>
      </c>
      <c r="L268" s="53" t="str">
        <f ca="1">IF(Tabela9[[#This Row],[DATA VENCIMENTO]]&gt;TODAY(), "A VENCER",IF(Tabela9[[#This Row],[PAGO DIA]]&lt;&gt;"","PAGO", "VENCIDO"))</f>
        <v>PAGO</v>
      </c>
    </row>
    <row r="269" spans="1:12" hidden="1" x14ac:dyDescent="0.2">
      <c r="A269" s="30">
        <v>44523</v>
      </c>
      <c r="B269" s="32" t="s">
        <v>1534</v>
      </c>
      <c r="C269" s="32" t="s">
        <v>1706</v>
      </c>
      <c r="D269" s="32" t="s">
        <v>1531</v>
      </c>
      <c r="E269" s="32" t="s">
        <v>85</v>
      </c>
      <c r="F269" s="31">
        <v>44543</v>
      </c>
      <c r="G269" s="32" t="s">
        <v>1723</v>
      </c>
      <c r="H269" s="32">
        <v>325</v>
      </c>
      <c r="I269" s="33">
        <v>600</v>
      </c>
      <c r="J269" s="32" t="str">
        <f ca="1">IF(Tabela9[[#This Row],[STATUS]]="VENCIDO", TODAY()-Tabela9[[#This Row],[DATA VENCIMENTO]], "")</f>
        <v/>
      </c>
      <c r="K269" s="31">
        <v>44543</v>
      </c>
      <c r="L269" s="53" t="str">
        <f ca="1">IF(Tabela9[[#This Row],[DATA VENCIMENTO]]&gt;TODAY(), "A VENCER",IF(Tabela9[[#This Row],[PAGO DIA]]&lt;&gt;"","PAGO", "VENCIDO"))</f>
        <v>PAGO</v>
      </c>
    </row>
    <row r="270" spans="1:12" hidden="1" x14ac:dyDescent="0.2">
      <c r="A270" s="30">
        <v>44523</v>
      </c>
      <c r="B270" s="32" t="s">
        <v>1534</v>
      </c>
      <c r="C270" s="32" t="s">
        <v>1706</v>
      </c>
      <c r="D270" s="32" t="s">
        <v>1531</v>
      </c>
      <c r="E270" s="32" t="s">
        <v>85</v>
      </c>
      <c r="F270" s="31">
        <v>44543</v>
      </c>
      <c r="G270" s="32" t="s">
        <v>1724</v>
      </c>
      <c r="H270" s="32">
        <v>326</v>
      </c>
      <c r="I270" s="33">
        <v>600</v>
      </c>
      <c r="J270" s="32" t="str">
        <f ca="1">IF(Tabela9[[#This Row],[STATUS]]="VENCIDO", TODAY()-Tabela9[[#This Row],[DATA VENCIMENTO]], "")</f>
        <v/>
      </c>
      <c r="K270" s="31">
        <v>44543</v>
      </c>
      <c r="L270" s="53" t="str">
        <f ca="1">IF(Tabela9[[#This Row],[DATA VENCIMENTO]]&gt;TODAY(), "A VENCER",IF(Tabela9[[#This Row],[PAGO DIA]]&lt;&gt;"","PAGO", "VENCIDO"))</f>
        <v>PAGO</v>
      </c>
    </row>
    <row r="271" spans="1:12" hidden="1" x14ac:dyDescent="0.2">
      <c r="A271" s="30">
        <v>44524</v>
      </c>
      <c r="B271" s="32" t="s">
        <v>1529</v>
      </c>
      <c r="C271" s="32" t="s">
        <v>1676</v>
      </c>
      <c r="D271" s="32" t="s">
        <v>1531</v>
      </c>
      <c r="E271" s="32" t="s">
        <v>114</v>
      </c>
      <c r="F271" s="31">
        <v>44544</v>
      </c>
      <c r="G271" s="32" t="s">
        <v>1725</v>
      </c>
      <c r="H271" s="32">
        <v>327</v>
      </c>
      <c r="I271" s="33">
        <v>4800</v>
      </c>
      <c r="J271" s="32" t="str">
        <f ca="1">IF(Tabela9[[#This Row],[STATUS]]="VENCIDO", TODAY()-Tabela9[[#This Row],[DATA VENCIMENTO]], "")</f>
        <v/>
      </c>
      <c r="K271" s="31">
        <v>44544</v>
      </c>
      <c r="L271" s="53" t="str">
        <f ca="1">IF(Tabela9[[#This Row],[DATA VENCIMENTO]]&gt;TODAY(), "A VENCER",IF(Tabela9[[#This Row],[PAGO DIA]]&lt;&gt;"","PAGO", "VENCIDO"))</f>
        <v>PAGO</v>
      </c>
    </row>
    <row r="272" spans="1:12" hidden="1" x14ac:dyDescent="0.2">
      <c r="A272" s="30">
        <v>44525</v>
      </c>
      <c r="B272" s="31" t="s">
        <v>1534</v>
      </c>
      <c r="C272" s="32" t="s">
        <v>1706</v>
      </c>
      <c r="D272" s="32" t="s">
        <v>1531</v>
      </c>
      <c r="E272" s="32" t="s">
        <v>85</v>
      </c>
      <c r="F272" s="31">
        <v>44545</v>
      </c>
      <c r="G272" s="32" t="s">
        <v>1726</v>
      </c>
      <c r="H272" s="32">
        <v>346</v>
      </c>
      <c r="I272" s="40">
        <v>600</v>
      </c>
      <c r="J272" s="32" t="str">
        <f ca="1">IF(Tabela9[[#This Row],[STATUS]]="VENCIDO", TODAY()-Tabela9[[#This Row],[DATA VENCIMENTO]], "")</f>
        <v/>
      </c>
      <c r="K272" s="31">
        <v>44545</v>
      </c>
      <c r="L272" s="53" t="str">
        <f ca="1">IF(Tabela9[[#This Row],[DATA VENCIMENTO]]&gt;TODAY(), "A VENCER",IF(Tabela9[[#This Row],[PAGO DIA]]&lt;&gt;"","PAGO", "VENCIDO"))</f>
        <v>PAGO</v>
      </c>
    </row>
    <row r="273" spans="1:12" hidden="1" x14ac:dyDescent="0.2">
      <c r="A273" s="30">
        <v>44525</v>
      </c>
      <c r="B273" s="31" t="s">
        <v>1529</v>
      </c>
      <c r="C273" s="32" t="s">
        <v>1678</v>
      </c>
      <c r="D273" s="32" t="s">
        <v>1531</v>
      </c>
      <c r="E273" s="32" t="s">
        <v>85</v>
      </c>
      <c r="F273" s="31">
        <v>44545</v>
      </c>
      <c r="G273" s="32" t="s">
        <v>1727</v>
      </c>
      <c r="H273" s="32">
        <v>347</v>
      </c>
      <c r="I273" s="33">
        <v>2800</v>
      </c>
      <c r="J273" s="32" t="str">
        <f ca="1">IF(Tabela9[[#This Row],[STATUS]]="VENCIDO", TODAY()-Tabela9[[#This Row],[DATA VENCIMENTO]], "")</f>
        <v/>
      </c>
      <c r="K273" s="31">
        <v>44545</v>
      </c>
      <c r="L273" s="53" t="str">
        <f ca="1">IF(Tabela9[[#This Row],[DATA VENCIMENTO]]&gt;TODAY(), "A VENCER",IF(Tabela9[[#This Row],[PAGO DIA]]&lt;&gt;"","PAGO", "VENCIDO"))</f>
        <v>PAGO</v>
      </c>
    </row>
    <row r="274" spans="1:12" hidden="1" x14ac:dyDescent="0.2">
      <c r="A274" s="30">
        <v>44526</v>
      </c>
      <c r="B274" s="31" t="s">
        <v>1534</v>
      </c>
      <c r="C274" s="32" t="s">
        <v>1720</v>
      </c>
      <c r="D274" s="32" t="s">
        <v>1531</v>
      </c>
      <c r="E274" s="32" t="s">
        <v>85</v>
      </c>
      <c r="F274" s="31">
        <v>44546</v>
      </c>
      <c r="G274" s="32" t="s">
        <v>1728</v>
      </c>
      <c r="H274" s="32">
        <v>350</v>
      </c>
      <c r="I274" s="33">
        <v>900</v>
      </c>
      <c r="J274" s="32" t="str">
        <f ca="1">IF(Tabela9[[#This Row],[STATUS]]="VENCIDO", TODAY()-Tabela9[[#This Row],[DATA VENCIMENTO]], "")</f>
        <v/>
      </c>
      <c r="K274" s="31">
        <v>44546</v>
      </c>
      <c r="L274" s="53" t="str">
        <f ca="1">IF(Tabela9[[#This Row],[DATA VENCIMENTO]]&gt;TODAY(), "A VENCER",IF(Tabela9[[#This Row],[PAGO DIA]]&lt;&gt;"","PAGO", "VENCIDO"))</f>
        <v>PAGO</v>
      </c>
    </row>
    <row r="275" spans="1:12" hidden="1" x14ac:dyDescent="0.2">
      <c r="A275" s="30">
        <v>44526</v>
      </c>
      <c r="B275" s="31" t="s">
        <v>1534</v>
      </c>
      <c r="C275" s="32" t="s">
        <v>1729</v>
      </c>
      <c r="D275" s="32" t="s">
        <v>1531</v>
      </c>
      <c r="E275" s="32" t="s">
        <v>85</v>
      </c>
      <c r="F275" s="31">
        <v>44546</v>
      </c>
      <c r="G275" s="32" t="s">
        <v>1730</v>
      </c>
      <c r="H275" s="32">
        <v>348</v>
      </c>
      <c r="I275" s="33">
        <v>400</v>
      </c>
      <c r="J275" s="32" t="str">
        <f ca="1">IF(Tabela9[[#This Row],[STATUS]]="VENCIDO", TODAY()-Tabela9[[#This Row],[DATA VENCIMENTO]], "")</f>
        <v/>
      </c>
      <c r="K275" s="31">
        <v>44546</v>
      </c>
      <c r="L275" s="53" t="str">
        <f ca="1">IF(Tabela9[[#This Row],[DATA VENCIMENTO]]&gt;TODAY(), "A VENCER",IF(Tabela9[[#This Row],[PAGO DIA]]&lt;&gt;"","PAGO", "VENCIDO"))</f>
        <v>PAGO</v>
      </c>
    </row>
    <row r="276" spans="1:12" hidden="1" x14ac:dyDescent="0.2">
      <c r="A276" s="30">
        <v>44530</v>
      </c>
      <c r="B276" s="31" t="s">
        <v>1534</v>
      </c>
      <c r="C276" s="32" t="s">
        <v>1731</v>
      </c>
      <c r="D276" s="32" t="s">
        <v>1531</v>
      </c>
      <c r="E276" s="32" t="s">
        <v>85</v>
      </c>
      <c r="F276" s="31">
        <v>44550</v>
      </c>
      <c r="G276" s="32" t="s">
        <v>1732</v>
      </c>
      <c r="H276" s="32">
        <v>351</v>
      </c>
      <c r="I276" s="33">
        <v>1900</v>
      </c>
      <c r="J276" s="32" t="str">
        <f ca="1">IF(Tabela9[[#This Row],[STATUS]]="VENCIDO", TODAY()-Tabela9[[#This Row],[DATA VENCIMENTO]], "")</f>
        <v/>
      </c>
      <c r="K276" s="31">
        <v>44550</v>
      </c>
      <c r="L276" s="53" t="str">
        <f ca="1">IF(Tabela9[[#This Row],[DATA VENCIMENTO]]&gt;TODAY(), "A VENCER",IF(Tabela9[[#This Row],[PAGO DIA]]&lt;&gt;"","PAGO", "VENCIDO"))</f>
        <v>PAGO</v>
      </c>
    </row>
    <row r="277" spans="1:12" hidden="1" x14ac:dyDescent="0.2">
      <c r="A277" s="30">
        <v>44530</v>
      </c>
      <c r="B277" s="31" t="s">
        <v>1534</v>
      </c>
      <c r="C277" s="32" t="s">
        <v>1733</v>
      </c>
      <c r="D277" s="32" t="s">
        <v>1531</v>
      </c>
      <c r="E277" s="32" t="s">
        <v>85</v>
      </c>
      <c r="F277" s="31">
        <v>44550</v>
      </c>
      <c r="G277" s="32" t="s">
        <v>1734</v>
      </c>
      <c r="H277" s="32">
        <v>352</v>
      </c>
      <c r="I277" s="33">
        <v>400</v>
      </c>
      <c r="J277" s="32" t="str">
        <f ca="1">IF(Tabela9[[#This Row],[STATUS]]="VENCIDO", TODAY()-Tabela9[[#This Row],[DATA VENCIMENTO]], "")</f>
        <v/>
      </c>
      <c r="K277" s="31">
        <v>44550</v>
      </c>
      <c r="L277" s="53" t="str">
        <f ca="1">IF(Tabela9[[#This Row],[DATA VENCIMENTO]]&gt;TODAY(), "A VENCER",IF(Tabela9[[#This Row],[PAGO DIA]]&lt;&gt;"","PAGO", "VENCIDO"))</f>
        <v>PAGO</v>
      </c>
    </row>
    <row r="278" spans="1:12" hidden="1" x14ac:dyDescent="0.2">
      <c r="A278" s="30">
        <v>44531</v>
      </c>
      <c r="B278" s="31" t="s">
        <v>1529</v>
      </c>
      <c r="C278" s="32" t="s">
        <v>1680</v>
      </c>
      <c r="D278" s="32" t="s">
        <v>1531</v>
      </c>
      <c r="E278" s="32" t="s">
        <v>85</v>
      </c>
      <c r="F278" s="31">
        <v>44551</v>
      </c>
      <c r="G278" s="32" t="s">
        <v>1735</v>
      </c>
      <c r="H278" s="32">
        <v>353</v>
      </c>
      <c r="I278" s="33">
        <v>1100</v>
      </c>
      <c r="J278" s="32" t="str">
        <f ca="1">IF(Tabela9[[#This Row],[STATUS]]="VENCIDO", TODAY()-Tabela9[[#This Row],[DATA VENCIMENTO]], "")</f>
        <v/>
      </c>
      <c r="K278" s="31">
        <v>44551</v>
      </c>
      <c r="L278" s="53" t="str">
        <f ca="1">IF(Tabela9[[#This Row],[DATA VENCIMENTO]]&gt;TODAY(), "A VENCER",IF(Tabela9[[#This Row],[PAGO DIA]]&lt;&gt;"","PAGO", "VENCIDO"))</f>
        <v>PAGO</v>
      </c>
    </row>
    <row r="279" spans="1:12" hidden="1" x14ac:dyDescent="0.2">
      <c r="A279" s="30">
        <v>44532</v>
      </c>
      <c r="B279" s="32" t="s">
        <v>1529</v>
      </c>
      <c r="C279" s="32" t="s">
        <v>1650</v>
      </c>
      <c r="D279" s="32" t="s">
        <v>1531</v>
      </c>
      <c r="E279" s="32" t="s">
        <v>94</v>
      </c>
      <c r="F279" s="31">
        <v>44552</v>
      </c>
      <c r="G279" s="32" t="s">
        <v>1736</v>
      </c>
      <c r="H279" s="32">
        <v>354</v>
      </c>
      <c r="I279" s="33">
        <v>3390.46</v>
      </c>
      <c r="J279" s="32" t="str">
        <f ca="1">IF(Tabela9[[#This Row],[STATUS]]="VENCIDO", TODAY()-Tabela9[[#This Row],[DATA VENCIMENTO]], "")</f>
        <v/>
      </c>
      <c r="K279" s="31">
        <v>44552</v>
      </c>
      <c r="L279" s="53" t="str">
        <f ca="1">IF(Tabela9[[#This Row],[DATA VENCIMENTO]]&gt;TODAY(), "A VENCER",IF(Tabela9[[#This Row],[PAGO DIA]]&lt;&gt;"","PAGO", "VENCIDO"))</f>
        <v>PAGO</v>
      </c>
    </row>
    <row r="280" spans="1:12" hidden="1" x14ac:dyDescent="0.2">
      <c r="A280" s="30">
        <v>44532</v>
      </c>
      <c r="B280" s="31" t="s">
        <v>1534</v>
      </c>
      <c r="C280" s="32" t="s">
        <v>1706</v>
      </c>
      <c r="D280" s="32" t="s">
        <v>1531</v>
      </c>
      <c r="E280" s="32" t="s">
        <v>85</v>
      </c>
      <c r="F280" s="31">
        <v>44552</v>
      </c>
      <c r="G280" s="32" t="s">
        <v>1737</v>
      </c>
      <c r="H280" s="32">
        <v>355</v>
      </c>
      <c r="I280" s="33">
        <v>300</v>
      </c>
      <c r="J280" s="32" t="str">
        <f ca="1">IF(Tabela9[[#This Row],[STATUS]]="VENCIDO", TODAY()-Tabela9[[#This Row],[DATA VENCIMENTO]], "")</f>
        <v/>
      </c>
      <c r="K280" s="31">
        <v>44552</v>
      </c>
      <c r="L280" s="53" t="str">
        <f ca="1">IF(Tabela9[[#This Row],[DATA VENCIMENTO]]&gt;TODAY(), "A VENCER",IF(Tabela9[[#This Row],[PAGO DIA]]&lt;&gt;"","PAGO", "VENCIDO"))</f>
        <v>PAGO</v>
      </c>
    </row>
    <row r="281" spans="1:12" hidden="1" x14ac:dyDescent="0.2">
      <c r="A281" s="30">
        <v>44533</v>
      </c>
      <c r="B281" s="31" t="s">
        <v>1529</v>
      </c>
      <c r="C281" s="32" t="s">
        <v>1642</v>
      </c>
      <c r="D281" s="32" t="s">
        <v>1531</v>
      </c>
      <c r="E281" s="32" t="s">
        <v>85</v>
      </c>
      <c r="F281" s="31">
        <v>44553</v>
      </c>
      <c r="G281" s="32" t="s">
        <v>1738</v>
      </c>
      <c r="H281" s="32">
        <v>356</v>
      </c>
      <c r="I281" s="33">
        <v>2500</v>
      </c>
      <c r="J281" s="32" t="str">
        <f ca="1">IF(Tabela9[[#This Row],[STATUS]]="VENCIDO", TODAY()-Tabela9[[#This Row],[DATA VENCIMENTO]], "")</f>
        <v/>
      </c>
      <c r="K281" s="31">
        <v>44553</v>
      </c>
      <c r="L281" s="53" t="str">
        <f ca="1">IF(Tabela9[[#This Row],[DATA VENCIMENTO]]&gt;TODAY(), "A VENCER",IF(Tabela9[[#This Row],[PAGO DIA]]&lt;&gt;"","PAGO", "VENCIDO"))</f>
        <v>PAGO</v>
      </c>
    </row>
    <row r="282" spans="1:12" hidden="1" x14ac:dyDescent="0.2">
      <c r="A282" s="30">
        <v>44533</v>
      </c>
      <c r="B282" s="32" t="s">
        <v>1534</v>
      </c>
      <c r="C282" s="32" t="s">
        <v>1739</v>
      </c>
      <c r="D282" s="32" t="s">
        <v>1531</v>
      </c>
      <c r="E282" s="32" t="s">
        <v>85</v>
      </c>
      <c r="F282" s="31">
        <v>44553</v>
      </c>
      <c r="G282" s="32" t="s">
        <v>1740</v>
      </c>
      <c r="H282" s="32">
        <v>357</v>
      </c>
      <c r="I282" s="33">
        <v>400</v>
      </c>
      <c r="J282" s="32" t="str">
        <f ca="1">IF(Tabela9[[#This Row],[STATUS]]="VENCIDO", TODAY()-Tabela9[[#This Row],[DATA VENCIMENTO]], "")</f>
        <v/>
      </c>
      <c r="K282" s="31">
        <v>44553</v>
      </c>
      <c r="L282" s="53" t="str">
        <f ca="1">IF(Tabela9[[#This Row],[DATA VENCIMENTO]]&gt;TODAY(), "A VENCER",IF(Tabela9[[#This Row],[PAGO DIA]]&lt;&gt;"","PAGO", "VENCIDO"))</f>
        <v>PAGO</v>
      </c>
    </row>
    <row r="283" spans="1:12" hidden="1" x14ac:dyDescent="0.2">
      <c r="A283" s="30">
        <v>44533</v>
      </c>
      <c r="B283" s="32" t="s">
        <v>1534</v>
      </c>
      <c r="C283" s="32" t="s">
        <v>1628</v>
      </c>
      <c r="D283" s="32" t="s">
        <v>1531</v>
      </c>
      <c r="E283" s="32" t="s">
        <v>85</v>
      </c>
      <c r="F283" s="31">
        <v>44553</v>
      </c>
      <c r="G283" s="32" t="s">
        <v>1741</v>
      </c>
      <c r="H283" s="32">
        <v>358</v>
      </c>
      <c r="I283" s="33">
        <v>2000</v>
      </c>
      <c r="J283" s="32" t="str">
        <f ca="1">IF(Tabela9[[#This Row],[STATUS]]="VENCIDO", TODAY()-Tabela9[[#This Row],[DATA VENCIMENTO]], "")</f>
        <v/>
      </c>
      <c r="K283" s="31">
        <v>44553</v>
      </c>
      <c r="L283" s="53" t="str">
        <f ca="1">IF(Tabela9[[#This Row],[DATA VENCIMENTO]]&gt;TODAY(), "A VENCER",IF(Tabela9[[#This Row],[PAGO DIA]]&lt;&gt;"","PAGO", "VENCIDO"))</f>
        <v>PAGO</v>
      </c>
    </row>
    <row r="284" spans="1:12" hidden="1" x14ac:dyDescent="0.2">
      <c r="A284" s="30">
        <v>44533</v>
      </c>
      <c r="B284" s="32" t="s">
        <v>1534</v>
      </c>
      <c r="C284" s="32" t="s">
        <v>1742</v>
      </c>
      <c r="D284" s="32" t="s">
        <v>1531</v>
      </c>
      <c r="E284" s="32" t="s">
        <v>85</v>
      </c>
      <c r="F284" s="31">
        <v>44553</v>
      </c>
      <c r="G284" s="32" t="s">
        <v>1743</v>
      </c>
      <c r="H284" s="32">
        <v>359</v>
      </c>
      <c r="I284" s="33">
        <v>600</v>
      </c>
      <c r="J284" s="32" t="str">
        <f ca="1">IF(Tabela9[[#This Row],[STATUS]]="VENCIDO", TODAY()-Tabela9[[#This Row],[DATA VENCIMENTO]], "")</f>
        <v/>
      </c>
      <c r="K284" s="31">
        <v>44553</v>
      </c>
      <c r="L284" s="53" t="str">
        <f ca="1">IF(Tabela9[[#This Row],[DATA VENCIMENTO]]&gt;TODAY(), "A VENCER",IF(Tabela9[[#This Row],[PAGO DIA]]&lt;&gt;"","PAGO", "VENCIDO"))</f>
        <v>PAGO</v>
      </c>
    </row>
    <row r="285" spans="1:12" hidden="1" x14ac:dyDescent="0.2">
      <c r="A285" s="30">
        <v>44525</v>
      </c>
      <c r="B285" s="31" t="s">
        <v>1547</v>
      </c>
      <c r="C285" s="32" t="s">
        <v>1579</v>
      </c>
      <c r="D285" s="32" t="s">
        <v>1128</v>
      </c>
      <c r="E285" s="32" t="s">
        <v>681</v>
      </c>
      <c r="F285" s="31">
        <v>44557</v>
      </c>
      <c r="G285" s="32" t="s">
        <v>1580</v>
      </c>
      <c r="H285" s="32">
        <v>345</v>
      </c>
      <c r="I285" s="41">
        <v>1870</v>
      </c>
      <c r="J285" s="32" t="str">
        <f ca="1">IF(Tabela9[[#This Row],[STATUS]]="VENCIDO", TODAY()-Tabela9[[#This Row],[DATA VENCIMENTO]], "")</f>
        <v/>
      </c>
      <c r="K285" s="31">
        <v>44543</v>
      </c>
      <c r="L285" s="53" t="str">
        <f ca="1">IF(Tabela9[[#This Row],[DATA VENCIMENTO]]&gt;TODAY(), "A VENCER",IF(Tabela9[[#This Row],[PAGO DIA]]&lt;&gt;"","PAGO", "VENCIDO"))</f>
        <v>PAGO</v>
      </c>
    </row>
    <row r="286" spans="1:12" hidden="1" x14ac:dyDescent="0.2">
      <c r="A286" s="30">
        <v>44536</v>
      </c>
      <c r="B286" s="32" t="s">
        <v>1529</v>
      </c>
      <c r="C286" s="32" t="s">
        <v>1650</v>
      </c>
      <c r="D286" s="32" t="s">
        <v>1531</v>
      </c>
      <c r="E286" s="32" t="s">
        <v>94</v>
      </c>
      <c r="F286" s="31">
        <v>44557</v>
      </c>
      <c r="G286" s="32" t="s">
        <v>1744</v>
      </c>
      <c r="H286" s="32">
        <v>360</v>
      </c>
      <c r="I286" s="33">
        <v>3000</v>
      </c>
      <c r="J286" s="32" t="str">
        <f ca="1">IF(Tabela9[[#This Row],[STATUS]]="VENCIDO", TODAY()-Tabela9[[#This Row],[DATA VENCIMENTO]], "")</f>
        <v/>
      </c>
      <c r="K286" s="31">
        <v>44557</v>
      </c>
      <c r="L286" s="53" t="str">
        <f ca="1">IF(Tabela9[[#This Row],[DATA VENCIMENTO]]&gt;TODAY(), "A VENCER",IF(Tabela9[[#This Row],[PAGO DIA]]&lt;&gt;"","PAGO", "VENCIDO"))</f>
        <v>PAGO</v>
      </c>
    </row>
    <row r="287" spans="1:12" hidden="1" x14ac:dyDescent="0.2">
      <c r="A287" s="30">
        <v>44536</v>
      </c>
      <c r="B287" s="32" t="s">
        <v>1534</v>
      </c>
      <c r="C287" s="32" t="s">
        <v>1745</v>
      </c>
      <c r="D287" s="32" t="s">
        <v>1531</v>
      </c>
      <c r="E287" s="32" t="s">
        <v>85</v>
      </c>
      <c r="F287" s="31">
        <v>44557</v>
      </c>
      <c r="G287" s="32" t="s">
        <v>1746</v>
      </c>
      <c r="H287" s="32">
        <v>361</v>
      </c>
      <c r="I287" s="33">
        <v>400</v>
      </c>
      <c r="J287" s="32" t="str">
        <f ca="1">IF(Tabela9[[#This Row],[STATUS]]="VENCIDO", TODAY()-Tabela9[[#This Row],[DATA VENCIMENTO]], "")</f>
        <v/>
      </c>
      <c r="K287" s="31">
        <v>44557</v>
      </c>
      <c r="L287" s="53" t="str">
        <f ca="1">IF(Tabela9[[#This Row],[DATA VENCIMENTO]]&gt;TODAY(), "A VENCER",IF(Tabela9[[#This Row],[PAGO DIA]]&lt;&gt;"","PAGO", "VENCIDO"))</f>
        <v>PAGO</v>
      </c>
    </row>
    <row r="288" spans="1:12" hidden="1" x14ac:dyDescent="0.2">
      <c r="A288" s="30">
        <v>44536</v>
      </c>
      <c r="B288" s="32" t="s">
        <v>1529</v>
      </c>
      <c r="C288" s="32" t="s">
        <v>1747</v>
      </c>
      <c r="D288" s="32" t="s">
        <v>1531</v>
      </c>
      <c r="E288" s="32" t="s">
        <v>85</v>
      </c>
      <c r="F288" s="31">
        <v>44557</v>
      </c>
      <c r="G288" s="32" t="s">
        <v>1748</v>
      </c>
      <c r="H288" s="32">
        <v>362</v>
      </c>
      <c r="I288" s="33">
        <v>1100</v>
      </c>
      <c r="J288" s="32" t="str">
        <f ca="1">IF(Tabela9[[#This Row],[STATUS]]="VENCIDO", TODAY()-Tabela9[[#This Row],[DATA VENCIMENTO]], "")</f>
        <v/>
      </c>
      <c r="K288" s="31">
        <v>44557</v>
      </c>
      <c r="L288" s="53" t="str">
        <f ca="1">IF(Tabela9[[#This Row],[DATA VENCIMENTO]]&gt;TODAY(), "A VENCER",IF(Tabela9[[#This Row],[PAGO DIA]]&lt;&gt;"","PAGO", "VENCIDO"))</f>
        <v>PAGO</v>
      </c>
    </row>
    <row r="289" spans="1:12" hidden="1" x14ac:dyDescent="0.2">
      <c r="A289" s="30">
        <v>44537</v>
      </c>
      <c r="B289" s="31" t="s">
        <v>1529</v>
      </c>
      <c r="C289" s="32" t="s">
        <v>1642</v>
      </c>
      <c r="D289" s="32" t="s">
        <v>1531</v>
      </c>
      <c r="E289" s="32" t="s">
        <v>85</v>
      </c>
      <c r="F289" s="31">
        <v>44557</v>
      </c>
      <c r="G289" s="32" t="s">
        <v>1749</v>
      </c>
      <c r="H289" s="32">
        <v>363</v>
      </c>
      <c r="I289" s="33">
        <v>3000</v>
      </c>
      <c r="J289" s="32" t="str">
        <f ca="1">IF(Tabela9[[#This Row],[STATUS]]="VENCIDO", TODAY()-Tabela9[[#This Row],[DATA VENCIMENTO]], "")</f>
        <v/>
      </c>
      <c r="K289" s="31">
        <v>44557</v>
      </c>
      <c r="L289" s="53" t="str">
        <f ca="1">IF(Tabela9[[#This Row],[DATA VENCIMENTO]]&gt;TODAY(), "A VENCER",IF(Tabela9[[#This Row],[PAGO DIA]]&lt;&gt;"","PAGO", "VENCIDO"))</f>
        <v>PAGO</v>
      </c>
    </row>
    <row r="290" spans="1:12" hidden="1" x14ac:dyDescent="0.2">
      <c r="A290" s="30">
        <v>44537</v>
      </c>
      <c r="B290" s="32" t="s">
        <v>1534</v>
      </c>
      <c r="C290" s="32" t="s">
        <v>1739</v>
      </c>
      <c r="D290" s="32" t="s">
        <v>1531</v>
      </c>
      <c r="E290" s="32" t="s">
        <v>85</v>
      </c>
      <c r="F290" s="31">
        <v>44557</v>
      </c>
      <c r="G290" s="32" t="s">
        <v>1750</v>
      </c>
      <c r="H290" s="32">
        <v>364</v>
      </c>
      <c r="I290" s="33">
        <v>400</v>
      </c>
      <c r="J290" s="32" t="str">
        <f ca="1">IF(Tabela9[[#This Row],[STATUS]]="VENCIDO", TODAY()-Tabela9[[#This Row],[DATA VENCIMENTO]], "")</f>
        <v/>
      </c>
      <c r="K290" s="31">
        <v>44557</v>
      </c>
      <c r="L290" s="53" t="str">
        <f ca="1">IF(Tabela9[[#This Row],[DATA VENCIMENTO]]&gt;TODAY(), "A VENCER",IF(Tabela9[[#This Row],[PAGO DIA]]&lt;&gt;"","PAGO", "VENCIDO"))</f>
        <v>PAGO</v>
      </c>
    </row>
    <row r="291" spans="1:12" hidden="1" x14ac:dyDescent="0.2">
      <c r="A291" s="30">
        <v>44538</v>
      </c>
      <c r="B291" s="32" t="s">
        <v>1529</v>
      </c>
      <c r="C291" s="32" t="s">
        <v>1676</v>
      </c>
      <c r="D291" s="32" t="s">
        <v>1531</v>
      </c>
      <c r="E291" s="32" t="s">
        <v>114</v>
      </c>
      <c r="F291" s="31">
        <v>44558</v>
      </c>
      <c r="G291" s="32" t="s">
        <v>1751</v>
      </c>
      <c r="H291" s="32">
        <v>365</v>
      </c>
      <c r="I291" s="33">
        <v>4800</v>
      </c>
      <c r="J291" s="32" t="str">
        <f ca="1">IF(Tabela9[[#This Row],[STATUS]]="VENCIDO", TODAY()-Tabela9[[#This Row],[DATA VENCIMENTO]], "")</f>
        <v/>
      </c>
      <c r="K291" s="31">
        <v>44558</v>
      </c>
      <c r="L291" s="53" t="str">
        <f ca="1">IF(Tabela9[[#This Row],[DATA VENCIMENTO]]&gt;TODAY(), "A VENCER",IF(Tabela9[[#This Row],[PAGO DIA]]&lt;&gt;"","PAGO", "VENCIDO"))</f>
        <v>PAGO</v>
      </c>
    </row>
    <row r="292" spans="1:12" hidden="1" x14ac:dyDescent="0.2">
      <c r="A292" s="30">
        <v>44539</v>
      </c>
      <c r="B292" s="32" t="s">
        <v>1534</v>
      </c>
      <c r="C292" s="32" t="s">
        <v>1628</v>
      </c>
      <c r="D292" s="32" t="s">
        <v>1531</v>
      </c>
      <c r="E292" s="32" t="s">
        <v>85</v>
      </c>
      <c r="F292" s="31">
        <v>44559</v>
      </c>
      <c r="G292" s="32" t="s">
        <v>1752</v>
      </c>
      <c r="H292" s="32">
        <v>366</v>
      </c>
      <c r="I292" s="33">
        <v>1440</v>
      </c>
      <c r="J292" s="32" t="str">
        <f ca="1">IF(Tabela9[[#This Row],[STATUS]]="VENCIDO", TODAY()-Tabela9[[#This Row],[DATA VENCIMENTO]], "")</f>
        <v/>
      </c>
      <c r="K292" s="31">
        <v>44559</v>
      </c>
      <c r="L292" s="53" t="str">
        <f ca="1">IF(Tabela9[[#This Row],[DATA VENCIMENTO]]&gt;TODAY(), "A VENCER",IF(Tabela9[[#This Row],[PAGO DIA]]&lt;&gt;"","PAGO", "VENCIDO"))</f>
        <v>PAGO</v>
      </c>
    </row>
    <row r="293" spans="1:12" hidden="1" x14ac:dyDescent="0.2">
      <c r="A293" s="30">
        <v>44540</v>
      </c>
      <c r="B293" s="31" t="s">
        <v>1529</v>
      </c>
      <c r="C293" s="32" t="s">
        <v>1678</v>
      </c>
      <c r="D293" s="32" t="s">
        <v>1531</v>
      </c>
      <c r="E293" s="32" t="s">
        <v>85</v>
      </c>
      <c r="F293" s="31">
        <v>44560</v>
      </c>
      <c r="G293" s="32" t="s">
        <v>1753</v>
      </c>
      <c r="H293" s="32">
        <v>367</v>
      </c>
      <c r="I293" s="33">
        <v>3000</v>
      </c>
      <c r="J293" s="32" t="str">
        <f ca="1">IF(Tabela9[[#This Row],[STATUS]]="VENCIDO", TODAY()-Tabela9[[#This Row],[DATA VENCIMENTO]], "")</f>
        <v/>
      </c>
      <c r="K293" s="31">
        <v>44560</v>
      </c>
      <c r="L293" s="53" t="str">
        <f ca="1">IF(Tabela9[[#This Row],[DATA VENCIMENTO]]&gt;TODAY(), "A VENCER",IF(Tabela9[[#This Row],[PAGO DIA]]&lt;&gt;"","PAGO", "VENCIDO"))</f>
        <v>PAGO</v>
      </c>
    </row>
    <row r="294" spans="1:12" hidden="1" x14ac:dyDescent="0.2">
      <c r="A294" s="30">
        <v>44540</v>
      </c>
      <c r="B294" s="32" t="s">
        <v>1529</v>
      </c>
      <c r="C294" s="32" t="s">
        <v>1747</v>
      </c>
      <c r="D294" s="32" t="s">
        <v>1531</v>
      </c>
      <c r="E294" s="32" t="s">
        <v>85</v>
      </c>
      <c r="F294" s="31">
        <v>44560</v>
      </c>
      <c r="G294" s="32" t="s">
        <v>1754</v>
      </c>
      <c r="H294" s="32">
        <v>368</v>
      </c>
      <c r="I294" s="33">
        <v>1100</v>
      </c>
      <c r="J294" s="32" t="str">
        <f ca="1">IF(Tabela9[[#This Row],[STATUS]]="VENCIDO", TODAY()-Tabela9[[#This Row],[DATA VENCIMENTO]], "")</f>
        <v/>
      </c>
      <c r="K294" s="31">
        <v>44560</v>
      </c>
      <c r="L294" s="53" t="str">
        <f ca="1">IF(Tabela9[[#This Row],[DATA VENCIMENTO]]&gt;TODAY(), "A VENCER",IF(Tabela9[[#This Row],[PAGO DIA]]&lt;&gt;"","PAGO", "VENCIDO"))</f>
        <v>PAGO</v>
      </c>
    </row>
    <row r="295" spans="1:12" hidden="1" x14ac:dyDescent="0.2">
      <c r="A295" s="30">
        <v>44544</v>
      </c>
      <c r="B295" s="32" t="s">
        <v>1534</v>
      </c>
      <c r="C295" s="32" t="s">
        <v>1755</v>
      </c>
      <c r="D295" s="32" t="s">
        <v>1531</v>
      </c>
      <c r="E295" s="32" t="s">
        <v>85</v>
      </c>
      <c r="F295" s="31">
        <v>44565</v>
      </c>
      <c r="G295" s="32" t="s">
        <v>1756</v>
      </c>
      <c r="H295" s="32">
        <v>369</v>
      </c>
      <c r="I295" s="33">
        <v>360</v>
      </c>
      <c r="J295" s="32" t="str">
        <f ca="1">IF(Tabela9[[#This Row],[STATUS]]="VENCIDO", TODAY()-Tabela9[[#This Row],[DATA VENCIMENTO]], "")</f>
        <v/>
      </c>
      <c r="K295" s="31">
        <v>44565</v>
      </c>
      <c r="L295" s="53" t="str">
        <f ca="1">IF(Tabela9[[#This Row],[DATA VENCIMENTO]]&gt;TODAY(), "A VENCER",IF(Tabela9[[#This Row],[PAGO DIA]]&lt;&gt;"","PAGO", "VENCIDO"))</f>
        <v>PAGO</v>
      </c>
    </row>
    <row r="296" spans="1:12" hidden="1" x14ac:dyDescent="0.2">
      <c r="A296" s="30">
        <v>44544</v>
      </c>
      <c r="B296" s="32" t="s">
        <v>1529</v>
      </c>
      <c r="C296" s="32" t="s">
        <v>1676</v>
      </c>
      <c r="D296" s="32" t="s">
        <v>1531</v>
      </c>
      <c r="E296" s="32" t="s">
        <v>85</v>
      </c>
      <c r="F296" s="31">
        <v>44565</v>
      </c>
      <c r="G296" s="32" t="s">
        <v>1757</v>
      </c>
      <c r="H296" s="32">
        <v>371</v>
      </c>
      <c r="I296" s="33">
        <v>3600</v>
      </c>
      <c r="J296" s="32" t="str">
        <f ca="1">IF(Tabela9[[#This Row],[STATUS]]="VENCIDO", TODAY()-Tabela9[[#This Row],[DATA VENCIMENTO]], "")</f>
        <v/>
      </c>
      <c r="K296" s="31">
        <v>44565</v>
      </c>
      <c r="L296" s="53" t="str">
        <f ca="1">IF(Tabela9[[#This Row],[DATA VENCIMENTO]]&gt;TODAY(), "A VENCER",IF(Tabela9[[#This Row],[PAGO DIA]]&lt;&gt;"","PAGO", "VENCIDO"))</f>
        <v>PAGO</v>
      </c>
    </row>
    <row r="297" spans="1:12" hidden="1" x14ac:dyDescent="0.2">
      <c r="A297" s="30">
        <v>44545</v>
      </c>
      <c r="B297" s="32" t="s">
        <v>1529</v>
      </c>
      <c r="C297" s="32" t="s">
        <v>1758</v>
      </c>
      <c r="D297" s="32" t="s">
        <v>1531</v>
      </c>
      <c r="E297" s="32" t="s">
        <v>85</v>
      </c>
      <c r="F297" s="31">
        <v>44566</v>
      </c>
      <c r="G297" s="32" t="s">
        <v>1759</v>
      </c>
      <c r="H297" s="32">
        <v>372</v>
      </c>
      <c r="I297" s="33">
        <v>2000</v>
      </c>
      <c r="J297" s="32" t="str">
        <f ca="1">IF(Tabela9[[#This Row],[STATUS]]="VENCIDO", TODAY()-Tabela9[[#This Row],[DATA VENCIMENTO]], "")</f>
        <v/>
      </c>
      <c r="K297" s="31">
        <v>44566</v>
      </c>
      <c r="L297" s="53" t="str">
        <f ca="1">IF(Tabela9[[#This Row],[DATA VENCIMENTO]]&gt;TODAY(), "A VENCER",IF(Tabela9[[#This Row],[PAGO DIA]]&lt;&gt;"","PAGO", "VENCIDO"))</f>
        <v>PAGO</v>
      </c>
    </row>
    <row r="298" spans="1:12" hidden="1" x14ac:dyDescent="0.2">
      <c r="A298" s="30">
        <v>44545</v>
      </c>
      <c r="B298" s="32" t="s">
        <v>1534</v>
      </c>
      <c r="C298" s="32" t="s">
        <v>1731</v>
      </c>
      <c r="D298" s="32" t="s">
        <v>1531</v>
      </c>
      <c r="E298" s="32" t="s">
        <v>85</v>
      </c>
      <c r="F298" s="31">
        <v>44566</v>
      </c>
      <c r="G298" s="32" t="s">
        <v>1760</v>
      </c>
      <c r="H298" s="32">
        <v>373</v>
      </c>
      <c r="I298" s="33">
        <v>1560</v>
      </c>
      <c r="J298" s="32" t="str">
        <f ca="1">IF(Tabela9[[#This Row],[STATUS]]="VENCIDO", TODAY()-Tabela9[[#This Row],[DATA VENCIMENTO]], "")</f>
        <v/>
      </c>
      <c r="K298" s="31">
        <v>44566</v>
      </c>
      <c r="L298" s="53" t="str">
        <f ca="1">IF(Tabela9[[#This Row],[DATA VENCIMENTO]]&gt;TODAY(), "A VENCER",IF(Tabela9[[#This Row],[PAGO DIA]]&lt;&gt;"","PAGO", "VENCIDO"))</f>
        <v>PAGO</v>
      </c>
    </row>
    <row r="299" spans="1:12" hidden="1" x14ac:dyDescent="0.2">
      <c r="A299" s="30">
        <v>44554</v>
      </c>
      <c r="B299" s="31" t="s">
        <v>1547</v>
      </c>
      <c r="C299" s="32" t="s">
        <v>1548</v>
      </c>
      <c r="D299" s="32" t="s">
        <v>1531</v>
      </c>
      <c r="E299" s="32" t="s">
        <v>1543</v>
      </c>
      <c r="F299" s="31">
        <v>44566</v>
      </c>
      <c r="G299" s="32">
        <v>256</v>
      </c>
      <c r="H299" s="32">
        <v>385</v>
      </c>
      <c r="I299" s="33">
        <v>4000</v>
      </c>
      <c r="J299" s="32" t="str">
        <f ca="1">IF(Tabela9[[#This Row],[STATUS]]="VENCIDO", TODAY()-Tabela9[[#This Row],[DATA VENCIMENTO]], "")</f>
        <v/>
      </c>
      <c r="K299" s="31">
        <v>44566</v>
      </c>
      <c r="L299" s="53" t="str">
        <f ca="1">IF(Tabela9[[#This Row],[DATA VENCIMENTO]]&gt;TODAY(), "A VENCER",IF(Tabela9[[#This Row],[PAGO DIA]]&lt;&gt;"","PAGO", "VENCIDO"))</f>
        <v>PAGO</v>
      </c>
    </row>
    <row r="300" spans="1:12" hidden="1" x14ac:dyDescent="0.2">
      <c r="A300" s="30">
        <v>44554</v>
      </c>
      <c r="B300" s="31" t="s">
        <v>1547</v>
      </c>
      <c r="C300" s="32" t="s">
        <v>1549</v>
      </c>
      <c r="D300" s="32" t="s">
        <v>1531</v>
      </c>
      <c r="E300" s="32" t="s">
        <v>1550</v>
      </c>
      <c r="F300" s="31">
        <v>44566</v>
      </c>
      <c r="G300" s="32">
        <v>257</v>
      </c>
      <c r="H300" s="32">
        <v>386</v>
      </c>
      <c r="I300" s="33">
        <v>5330</v>
      </c>
      <c r="J300" s="32" t="str">
        <f ca="1">IF(Tabela9[[#This Row],[STATUS]]="VENCIDO", TODAY()-Tabela9[[#This Row],[DATA VENCIMENTO]], "")</f>
        <v/>
      </c>
      <c r="K300" s="31">
        <v>44566</v>
      </c>
      <c r="L300" s="53" t="str">
        <f ca="1">IF(Tabela9[[#This Row],[DATA VENCIMENTO]]&gt;TODAY(), "A VENCER",IF(Tabela9[[#This Row],[PAGO DIA]]&lt;&gt;"","PAGO", "VENCIDO"))</f>
        <v>PAGO</v>
      </c>
    </row>
    <row r="301" spans="1:12" hidden="1" x14ac:dyDescent="0.2">
      <c r="A301" s="30">
        <v>44554</v>
      </c>
      <c r="B301" s="31" t="s">
        <v>1547</v>
      </c>
      <c r="C301" s="32" t="s">
        <v>1551</v>
      </c>
      <c r="D301" s="32" t="s">
        <v>1531</v>
      </c>
      <c r="E301" s="32" t="s">
        <v>1552</v>
      </c>
      <c r="F301" s="31">
        <v>44566</v>
      </c>
      <c r="G301" s="32">
        <v>258</v>
      </c>
      <c r="H301" s="32">
        <v>387</v>
      </c>
      <c r="I301" s="33">
        <v>4930</v>
      </c>
      <c r="J301" s="32" t="str">
        <f ca="1">IF(Tabela9[[#This Row],[STATUS]]="VENCIDO", TODAY()-Tabela9[[#This Row],[DATA VENCIMENTO]], "")</f>
        <v/>
      </c>
      <c r="K301" s="31">
        <v>44566</v>
      </c>
      <c r="L301" s="53" t="str">
        <f ca="1">IF(Tabela9[[#This Row],[DATA VENCIMENTO]]&gt;TODAY(), "A VENCER",IF(Tabela9[[#This Row],[PAGO DIA]]&lt;&gt;"","PAGO", "VENCIDO"))</f>
        <v>PAGO</v>
      </c>
    </row>
    <row r="302" spans="1:12" hidden="1" x14ac:dyDescent="0.2">
      <c r="A302" s="30">
        <v>44554</v>
      </c>
      <c r="B302" s="31" t="s">
        <v>1547</v>
      </c>
      <c r="C302" s="32" t="s">
        <v>1553</v>
      </c>
      <c r="D302" s="32" t="s">
        <v>1531</v>
      </c>
      <c r="E302" s="32" t="s">
        <v>1554</v>
      </c>
      <c r="F302" s="31">
        <v>44566</v>
      </c>
      <c r="G302" s="32">
        <v>259</v>
      </c>
      <c r="H302" s="32">
        <v>388</v>
      </c>
      <c r="I302" s="33">
        <v>3360</v>
      </c>
      <c r="J302" s="32" t="str">
        <f ca="1">IF(Tabela9[[#This Row],[STATUS]]="VENCIDO", TODAY()-Tabela9[[#This Row],[DATA VENCIMENTO]], "")</f>
        <v/>
      </c>
      <c r="K302" s="31">
        <v>44566</v>
      </c>
      <c r="L302" s="53" t="str">
        <f ca="1">IF(Tabela9[[#This Row],[DATA VENCIMENTO]]&gt;TODAY(), "A VENCER",IF(Tabela9[[#This Row],[PAGO DIA]]&lt;&gt;"","PAGO", "VENCIDO"))</f>
        <v>PAGO</v>
      </c>
    </row>
    <row r="303" spans="1:12" hidden="1" x14ac:dyDescent="0.2">
      <c r="A303" s="30">
        <v>44554</v>
      </c>
      <c r="B303" s="31" t="s">
        <v>1547</v>
      </c>
      <c r="C303" s="32" t="s">
        <v>1555</v>
      </c>
      <c r="D303" s="32" t="s">
        <v>1556</v>
      </c>
      <c r="E303" s="32" t="s">
        <v>1557</v>
      </c>
      <c r="F303" s="31">
        <v>44566</v>
      </c>
      <c r="G303" s="32">
        <v>260</v>
      </c>
      <c r="H303" s="32">
        <v>389</v>
      </c>
      <c r="I303" s="33">
        <v>3794</v>
      </c>
      <c r="J303" s="32" t="str">
        <f ca="1">IF(Tabela9[[#This Row],[STATUS]]="VENCIDO", TODAY()-Tabela9[[#This Row],[DATA VENCIMENTO]], "")</f>
        <v/>
      </c>
      <c r="K303" s="31">
        <v>44566</v>
      </c>
      <c r="L303" s="53" t="str">
        <f ca="1">IF(Tabela9[[#This Row],[DATA VENCIMENTO]]&gt;TODAY(), "A VENCER",IF(Tabela9[[#This Row],[PAGO DIA]]&lt;&gt;"","PAGO", "VENCIDO"))</f>
        <v>PAGO</v>
      </c>
    </row>
    <row r="304" spans="1:12" hidden="1" x14ac:dyDescent="0.2">
      <c r="A304" s="30">
        <v>44554</v>
      </c>
      <c r="B304" s="31" t="s">
        <v>1547</v>
      </c>
      <c r="C304" s="32" t="s">
        <v>1558</v>
      </c>
      <c r="D304" s="32" t="s">
        <v>1531</v>
      </c>
      <c r="E304" s="32" t="s">
        <v>1559</v>
      </c>
      <c r="F304" s="31">
        <v>44566</v>
      </c>
      <c r="G304" s="32">
        <v>261</v>
      </c>
      <c r="H304" s="32">
        <v>390</v>
      </c>
      <c r="I304" s="33">
        <v>5255</v>
      </c>
      <c r="J304" s="32" t="str">
        <f ca="1">IF(Tabela9[[#This Row],[STATUS]]="VENCIDO", TODAY()-Tabela9[[#This Row],[DATA VENCIMENTO]], "")</f>
        <v/>
      </c>
      <c r="K304" s="31">
        <v>44566</v>
      </c>
      <c r="L304" s="53" t="str">
        <f ca="1">IF(Tabela9[[#This Row],[DATA VENCIMENTO]]&gt;TODAY(), "A VENCER",IF(Tabela9[[#This Row],[PAGO DIA]]&lt;&gt;"","PAGO", "VENCIDO"))</f>
        <v>PAGO</v>
      </c>
    </row>
    <row r="305" spans="1:12" hidden="1" x14ac:dyDescent="0.2">
      <c r="A305" s="30">
        <v>44554</v>
      </c>
      <c r="B305" s="31" t="s">
        <v>1547</v>
      </c>
      <c r="C305" s="32" t="s">
        <v>1560</v>
      </c>
      <c r="D305" s="32" t="s">
        <v>1531</v>
      </c>
      <c r="E305" s="32" t="s">
        <v>1561</v>
      </c>
      <c r="F305" s="31">
        <v>44566</v>
      </c>
      <c r="G305" s="32">
        <v>262</v>
      </c>
      <c r="H305" s="32">
        <v>391</v>
      </c>
      <c r="I305" s="33">
        <v>3900</v>
      </c>
      <c r="J305" s="32" t="str">
        <f ca="1">IF(Tabela9[[#This Row],[STATUS]]="VENCIDO", TODAY()-Tabela9[[#This Row],[DATA VENCIMENTO]], "")</f>
        <v/>
      </c>
      <c r="K305" s="31">
        <v>44566</v>
      </c>
      <c r="L305" s="53" t="str">
        <f ca="1">IF(Tabela9[[#This Row],[DATA VENCIMENTO]]&gt;TODAY(), "A VENCER",IF(Tabela9[[#This Row],[PAGO DIA]]&lt;&gt;"","PAGO", "VENCIDO"))</f>
        <v>PAGO</v>
      </c>
    </row>
    <row r="306" spans="1:12" hidden="1" x14ac:dyDescent="0.2">
      <c r="A306" s="30">
        <v>44554</v>
      </c>
      <c r="B306" s="31" t="s">
        <v>1547</v>
      </c>
      <c r="C306" s="32" t="s">
        <v>1562</v>
      </c>
      <c r="D306" s="32" t="s">
        <v>1531</v>
      </c>
      <c r="E306" s="32" t="s">
        <v>1537</v>
      </c>
      <c r="F306" s="31">
        <v>44566</v>
      </c>
      <c r="G306" s="32">
        <v>263</v>
      </c>
      <c r="H306" s="32">
        <v>392</v>
      </c>
      <c r="I306" s="33">
        <v>1430</v>
      </c>
      <c r="J306" s="32" t="str">
        <f ca="1">IF(Tabela9[[#This Row],[STATUS]]="VENCIDO", TODAY()-Tabela9[[#This Row],[DATA VENCIMENTO]], "")</f>
        <v/>
      </c>
      <c r="K306" s="31">
        <v>44566</v>
      </c>
      <c r="L306" s="53" t="str">
        <f ca="1">IF(Tabela9[[#This Row],[DATA VENCIMENTO]]&gt;TODAY(), "A VENCER",IF(Tabela9[[#This Row],[PAGO DIA]]&lt;&gt;"","PAGO", "VENCIDO"))</f>
        <v>PAGO</v>
      </c>
    </row>
    <row r="307" spans="1:12" hidden="1" x14ac:dyDescent="0.2">
      <c r="A307" s="30">
        <v>44554</v>
      </c>
      <c r="B307" s="31" t="s">
        <v>1547</v>
      </c>
      <c r="C307" s="32" t="s">
        <v>1563</v>
      </c>
      <c r="D307" s="32" t="s">
        <v>1531</v>
      </c>
      <c r="E307" s="32" t="s">
        <v>1564</v>
      </c>
      <c r="F307" s="31">
        <v>44566</v>
      </c>
      <c r="G307" s="32">
        <v>264</v>
      </c>
      <c r="H307" s="32">
        <v>393</v>
      </c>
      <c r="I307" s="33">
        <v>5470</v>
      </c>
      <c r="J307" s="32" t="str">
        <f ca="1">IF(Tabela9[[#This Row],[STATUS]]="VENCIDO", TODAY()-Tabela9[[#This Row],[DATA VENCIMENTO]], "")</f>
        <v/>
      </c>
      <c r="K307" s="31">
        <v>44566</v>
      </c>
      <c r="L307" s="53" t="str">
        <f ca="1">IF(Tabela9[[#This Row],[DATA VENCIMENTO]]&gt;TODAY(), "A VENCER",IF(Tabela9[[#This Row],[PAGO DIA]]&lt;&gt;"","PAGO", "VENCIDO"))</f>
        <v>PAGO</v>
      </c>
    </row>
    <row r="308" spans="1:12" hidden="1" x14ac:dyDescent="0.2">
      <c r="A308" s="30">
        <v>44554</v>
      </c>
      <c r="B308" s="31" t="s">
        <v>1547</v>
      </c>
      <c r="C308" s="32" t="s">
        <v>1567</v>
      </c>
      <c r="D308" s="32" t="s">
        <v>1531</v>
      </c>
      <c r="E308" s="32" t="s">
        <v>1568</v>
      </c>
      <c r="F308" s="31">
        <v>44566</v>
      </c>
      <c r="G308" s="32">
        <v>267</v>
      </c>
      <c r="H308" s="32">
        <v>395</v>
      </c>
      <c r="I308" s="33">
        <v>4474</v>
      </c>
      <c r="J308" s="32" t="str">
        <f ca="1">IF(Tabela9[[#This Row],[STATUS]]="VENCIDO", TODAY()-Tabela9[[#This Row],[DATA VENCIMENTO]], "")</f>
        <v/>
      </c>
      <c r="K308" s="31">
        <v>44566</v>
      </c>
      <c r="L308" s="53" t="str">
        <f ca="1">IF(Tabela9[[#This Row],[DATA VENCIMENTO]]&gt;TODAY(), "A VENCER",IF(Tabela9[[#This Row],[PAGO DIA]]&lt;&gt;"","PAGO", "VENCIDO"))</f>
        <v>PAGO</v>
      </c>
    </row>
    <row r="309" spans="1:12" hidden="1" x14ac:dyDescent="0.2">
      <c r="A309" s="30">
        <v>44554</v>
      </c>
      <c r="B309" s="31" t="s">
        <v>1547</v>
      </c>
      <c r="C309" s="32" t="s">
        <v>1569</v>
      </c>
      <c r="D309" s="32" t="s">
        <v>1531</v>
      </c>
      <c r="E309" s="32" t="s">
        <v>1570</v>
      </c>
      <c r="F309" s="31">
        <v>44566</v>
      </c>
      <c r="G309" s="32">
        <v>268</v>
      </c>
      <c r="H309" s="32">
        <v>396</v>
      </c>
      <c r="I309" s="33">
        <v>940</v>
      </c>
      <c r="J309" s="32" t="str">
        <f ca="1">IF(Tabela9[[#This Row],[STATUS]]="VENCIDO", TODAY()-Tabela9[[#This Row],[DATA VENCIMENTO]], "")</f>
        <v/>
      </c>
      <c r="K309" s="31">
        <v>44566</v>
      </c>
      <c r="L309" s="53" t="str">
        <f ca="1">IF(Tabela9[[#This Row],[DATA VENCIMENTO]]&gt;TODAY(), "A VENCER",IF(Tabela9[[#This Row],[PAGO DIA]]&lt;&gt;"","PAGO", "VENCIDO"))</f>
        <v>PAGO</v>
      </c>
    </row>
    <row r="310" spans="1:12" hidden="1" x14ac:dyDescent="0.2">
      <c r="A310" s="30">
        <v>44554</v>
      </c>
      <c r="B310" s="31" t="s">
        <v>1547</v>
      </c>
      <c r="C310" s="32" t="s">
        <v>1571</v>
      </c>
      <c r="D310" s="32" t="s">
        <v>1531</v>
      </c>
      <c r="E310" s="32" t="s">
        <v>1572</v>
      </c>
      <c r="F310" s="31">
        <v>44566</v>
      </c>
      <c r="G310" s="32">
        <v>269</v>
      </c>
      <c r="H310" s="32">
        <v>397</v>
      </c>
      <c r="I310" s="33">
        <v>4920</v>
      </c>
      <c r="J310" s="32" t="str">
        <f ca="1">IF(Tabela9[[#This Row],[STATUS]]="VENCIDO", TODAY()-Tabela9[[#This Row],[DATA VENCIMENTO]], "")</f>
        <v/>
      </c>
      <c r="K310" s="31">
        <v>44566</v>
      </c>
      <c r="L310" s="53" t="str">
        <f ca="1">IF(Tabela9[[#This Row],[DATA VENCIMENTO]]&gt;TODAY(), "A VENCER",IF(Tabela9[[#This Row],[PAGO DIA]]&lt;&gt;"","PAGO", "VENCIDO"))</f>
        <v>PAGO</v>
      </c>
    </row>
    <row r="311" spans="1:12" hidden="1" x14ac:dyDescent="0.2">
      <c r="A311" s="30">
        <v>44554</v>
      </c>
      <c r="B311" s="31" t="s">
        <v>1547</v>
      </c>
      <c r="C311" s="32" t="s">
        <v>1573</v>
      </c>
      <c r="D311" s="32" t="s">
        <v>1531</v>
      </c>
      <c r="E311" s="32" t="s">
        <v>1574</v>
      </c>
      <c r="F311" s="31">
        <v>44566</v>
      </c>
      <c r="G311" s="32">
        <v>270</v>
      </c>
      <c r="H311" s="32">
        <v>398</v>
      </c>
      <c r="I311" s="33">
        <v>760</v>
      </c>
      <c r="J311" s="32" t="str">
        <f ca="1">IF(Tabela9[[#This Row],[STATUS]]="VENCIDO", TODAY()-Tabela9[[#This Row],[DATA VENCIMENTO]], "")</f>
        <v/>
      </c>
      <c r="K311" s="31">
        <v>44566</v>
      </c>
      <c r="L311" s="53" t="str">
        <f ca="1">IF(Tabela9[[#This Row],[DATA VENCIMENTO]]&gt;TODAY(), "A VENCER",IF(Tabela9[[#This Row],[PAGO DIA]]&lt;&gt;"","PAGO", "VENCIDO"))</f>
        <v>PAGO</v>
      </c>
    </row>
    <row r="312" spans="1:12" hidden="1" x14ac:dyDescent="0.2">
      <c r="A312" s="30">
        <v>44554</v>
      </c>
      <c r="B312" s="31" t="s">
        <v>1547</v>
      </c>
      <c r="C312" s="32" t="s">
        <v>1575</v>
      </c>
      <c r="D312" s="32" t="s">
        <v>1531</v>
      </c>
      <c r="E312" s="32" t="s">
        <v>1576</v>
      </c>
      <c r="F312" s="31">
        <v>44566</v>
      </c>
      <c r="G312" s="32">
        <v>272</v>
      </c>
      <c r="H312" s="32">
        <v>399</v>
      </c>
      <c r="I312" s="33">
        <v>4194</v>
      </c>
      <c r="J312" s="32" t="str">
        <f ca="1">IF(Tabela9[[#This Row],[STATUS]]="VENCIDO", TODAY()-Tabela9[[#This Row],[DATA VENCIMENTO]], "")</f>
        <v/>
      </c>
      <c r="K312" s="31">
        <v>44566</v>
      </c>
      <c r="L312" s="53" t="str">
        <f ca="1">IF(Tabela9[[#This Row],[DATA VENCIMENTO]]&gt;TODAY(), "A VENCER",IF(Tabela9[[#This Row],[PAGO DIA]]&lt;&gt;"","PAGO", "VENCIDO"))</f>
        <v>PAGO</v>
      </c>
    </row>
    <row r="313" spans="1:12" hidden="1" x14ac:dyDescent="0.2">
      <c r="A313" s="30">
        <v>44554</v>
      </c>
      <c r="B313" s="31" t="s">
        <v>1547</v>
      </c>
      <c r="C313" s="32" t="s">
        <v>1577</v>
      </c>
      <c r="D313" s="32" t="s">
        <v>1531</v>
      </c>
      <c r="E313" s="32" t="s">
        <v>1539</v>
      </c>
      <c r="F313" s="31">
        <v>44566</v>
      </c>
      <c r="G313" s="32">
        <v>273</v>
      </c>
      <c r="H313" s="32">
        <v>400</v>
      </c>
      <c r="I313" s="33">
        <v>2475</v>
      </c>
      <c r="J313" s="32" t="str">
        <f ca="1">IF(Tabela9[[#This Row],[STATUS]]="VENCIDO", TODAY()-Tabela9[[#This Row],[DATA VENCIMENTO]], "")</f>
        <v/>
      </c>
      <c r="K313" s="31">
        <v>44566</v>
      </c>
      <c r="L313" s="53" t="str">
        <f ca="1">IF(Tabela9[[#This Row],[DATA VENCIMENTO]]&gt;TODAY(), "A VENCER",IF(Tabela9[[#This Row],[PAGO DIA]]&lt;&gt;"","PAGO", "VENCIDO"))</f>
        <v>PAGO</v>
      </c>
    </row>
    <row r="314" spans="1:12" hidden="1" x14ac:dyDescent="0.2">
      <c r="A314" s="30">
        <v>44554</v>
      </c>
      <c r="B314" s="31" t="s">
        <v>1547</v>
      </c>
      <c r="C314" s="32" t="s">
        <v>1544</v>
      </c>
      <c r="D314" s="32" t="s">
        <v>1531</v>
      </c>
      <c r="E314" s="32" t="s">
        <v>1545</v>
      </c>
      <c r="F314" s="31">
        <v>44566</v>
      </c>
      <c r="G314" s="32">
        <v>274</v>
      </c>
      <c r="H314" s="32">
        <v>401</v>
      </c>
      <c r="I314" s="33">
        <v>3580</v>
      </c>
      <c r="J314" s="32" t="str">
        <f ca="1">IF(Tabela9[[#This Row],[STATUS]]="VENCIDO", TODAY()-Tabela9[[#This Row],[DATA VENCIMENTO]], "")</f>
        <v/>
      </c>
      <c r="K314" s="31">
        <v>44566</v>
      </c>
      <c r="L314" s="53" t="str">
        <f ca="1">IF(Tabela9[[#This Row],[DATA VENCIMENTO]]&gt;TODAY(), "A VENCER",IF(Tabela9[[#This Row],[PAGO DIA]]&lt;&gt;"","PAGO", "VENCIDO"))</f>
        <v>PAGO</v>
      </c>
    </row>
    <row r="315" spans="1:12" hidden="1" x14ac:dyDescent="0.2">
      <c r="A315" s="30">
        <v>44554</v>
      </c>
      <c r="B315" s="31" t="s">
        <v>1547</v>
      </c>
      <c r="C315" s="32" t="s">
        <v>1579</v>
      </c>
      <c r="D315" s="32" t="s">
        <v>1128</v>
      </c>
      <c r="E315" s="32" t="s">
        <v>681</v>
      </c>
      <c r="F315" s="31">
        <v>44566</v>
      </c>
      <c r="G315" s="32">
        <v>275</v>
      </c>
      <c r="H315" s="32">
        <v>402</v>
      </c>
      <c r="I315" s="41">
        <v>1870</v>
      </c>
      <c r="J315" s="32" t="str">
        <f ca="1">IF(Tabela9[[#This Row],[STATUS]]="VENCIDO", TODAY()-Tabela9[[#This Row],[DATA VENCIMENTO]], "")</f>
        <v/>
      </c>
      <c r="K315" s="31">
        <v>44566</v>
      </c>
      <c r="L315" s="53" t="str">
        <f ca="1">IF(Tabela9[[#This Row],[DATA VENCIMENTO]]&gt;TODAY(), "A VENCER",IF(Tabela9[[#This Row],[PAGO DIA]]&lt;&gt;"","PAGO", "VENCIDO"))</f>
        <v>PAGO</v>
      </c>
    </row>
    <row r="316" spans="1:12" hidden="1" x14ac:dyDescent="0.2">
      <c r="A316" s="30">
        <v>44554</v>
      </c>
      <c r="B316" s="31" t="s">
        <v>1547</v>
      </c>
      <c r="C316" s="32" t="s">
        <v>1565</v>
      </c>
      <c r="D316" s="32" t="s">
        <v>1531</v>
      </c>
      <c r="E316" s="32" t="s">
        <v>1566</v>
      </c>
      <c r="F316" s="31">
        <v>44566</v>
      </c>
      <c r="G316" s="32">
        <v>276</v>
      </c>
      <c r="H316" s="32">
        <v>405</v>
      </c>
      <c r="I316" s="33">
        <v>4808.6099999999997</v>
      </c>
      <c r="J316" s="32" t="str">
        <f ca="1">IF(Tabela9[[#This Row],[STATUS]]="VENCIDO", TODAY()-Tabela9[[#This Row],[DATA VENCIMENTO]], "")</f>
        <v/>
      </c>
      <c r="K316" s="31">
        <v>44566</v>
      </c>
      <c r="L316" s="53" t="str">
        <f ca="1">IF(Tabela9[[#This Row],[DATA VENCIMENTO]]&gt;TODAY(), "A VENCER",IF(Tabela9[[#This Row],[PAGO DIA]]&lt;&gt;"","PAGO", "VENCIDO"))</f>
        <v>PAGO</v>
      </c>
    </row>
    <row r="317" spans="1:12" hidden="1" x14ac:dyDescent="0.2">
      <c r="A317" s="30">
        <v>44550</v>
      </c>
      <c r="B317" s="32" t="s">
        <v>1534</v>
      </c>
      <c r="C317" s="32" t="s">
        <v>1761</v>
      </c>
      <c r="D317" s="32" t="s">
        <v>1531</v>
      </c>
      <c r="E317" s="32" t="s">
        <v>1539</v>
      </c>
      <c r="F317" s="31">
        <v>44571</v>
      </c>
      <c r="G317" s="32" t="s">
        <v>1762</v>
      </c>
      <c r="H317" s="32">
        <v>374</v>
      </c>
      <c r="I317" s="33">
        <v>400</v>
      </c>
      <c r="J317" s="32" t="str">
        <f ca="1">IF(Tabela9[[#This Row],[STATUS]]="VENCIDO", TODAY()-Tabela9[[#This Row],[DATA VENCIMENTO]], "")</f>
        <v/>
      </c>
      <c r="K317" s="31">
        <v>44571</v>
      </c>
      <c r="L317" s="53" t="str">
        <f ca="1">IF(Tabela9[[#This Row],[DATA VENCIMENTO]]&gt;TODAY(), "A VENCER",IF(Tabela9[[#This Row],[PAGO DIA]]&lt;&gt;"","PAGO", "VENCIDO"))</f>
        <v>PAGO</v>
      </c>
    </row>
    <row r="318" spans="1:12" hidden="1" x14ac:dyDescent="0.2">
      <c r="A318" s="30">
        <v>44550</v>
      </c>
      <c r="B318" s="32" t="s">
        <v>1534</v>
      </c>
      <c r="C318" s="32" t="s">
        <v>1763</v>
      </c>
      <c r="D318" s="32" t="s">
        <v>1531</v>
      </c>
      <c r="E318" s="32" t="s">
        <v>1576</v>
      </c>
      <c r="F318" s="31">
        <v>44571</v>
      </c>
      <c r="G318" s="32" t="s">
        <v>1764</v>
      </c>
      <c r="H318" s="32">
        <v>375</v>
      </c>
      <c r="I318" s="33">
        <v>400</v>
      </c>
      <c r="J318" s="32" t="str">
        <f ca="1">IF(Tabela9[[#This Row],[STATUS]]="VENCIDO", TODAY()-Tabela9[[#This Row],[DATA VENCIMENTO]], "")</f>
        <v/>
      </c>
      <c r="K318" s="31">
        <v>44571</v>
      </c>
      <c r="L318" s="53" t="str">
        <f ca="1">IF(Tabela9[[#This Row],[DATA VENCIMENTO]]&gt;TODAY(), "A VENCER",IF(Tabela9[[#This Row],[PAGO DIA]]&lt;&gt;"","PAGO", "VENCIDO"))</f>
        <v>PAGO</v>
      </c>
    </row>
    <row r="319" spans="1:12" hidden="1" x14ac:dyDescent="0.2">
      <c r="A319" s="30">
        <v>44550</v>
      </c>
      <c r="B319" s="32" t="s">
        <v>1534</v>
      </c>
      <c r="C319" s="32" t="s">
        <v>1765</v>
      </c>
      <c r="D319" s="32" t="s">
        <v>1531</v>
      </c>
      <c r="E319" s="32" t="s">
        <v>1564</v>
      </c>
      <c r="F319" s="31">
        <v>44571</v>
      </c>
      <c r="G319" s="32" t="s">
        <v>1766</v>
      </c>
      <c r="H319" s="32">
        <v>376</v>
      </c>
      <c r="I319" s="33">
        <v>250</v>
      </c>
      <c r="J319" s="32" t="str">
        <f ca="1">IF(Tabela9[[#This Row],[STATUS]]="VENCIDO", TODAY()-Tabela9[[#This Row],[DATA VENCIMENTO]], "")</f>
        <v/>
      </c>
      <c r="K319" s="31">
        <v>44571</v>
      </c>
      <c r="L319" s="53" t="str">
        <f ca="1">IF(Tabela9[[#This Row],[DATA VENCIMENTO]]&gt;TODAY(), "A VENCER",IF(Tabela9[[#This Row],[PAGO DIA]]&lt;&gt;"","PAGO", "VENCIDO"))</f>
        <v>PAGO</v>
      </c>
    </row>
    <row r="320" spans="1:12" hidden="1" x14ac:dyDescent="0.2">
      <c r="A320" s="30">
        <v>44550</v>
      </c>
      <c r="B320" s="32" t="s">
        <v>1529</v>
      </c>
      <c r="C320" s="32" t="s">
        <v>1650</v>
      </c>
      <c r="D320" s="32" t="s">
        <v>1531</v>
      </c>
      <c r="E320" s="32" t="s">
        <v>94</v>
      </c>
      <c r="F320" s="31">
        <v>44571</v>
      </c>
      <c r="G320" s="32" t="s">
        <v>1767</v>
      </c>
      <c r="H320" s="32">
        <v>377</v>
      </c>
      <c r="I320" s="33">
        <v>2500</v>
      </c>
      <c r="J320" s="32" t="str">
        <f ca="1">IF(Tabela9[[#This Row],[STATUS]]="VENCIDO", TODAY()-Tabela9[[#This Row],[DATA VENCIMENTO]], "")</f>
        <v/>
      </c>
      <c r="K320" s="31">
        <v>44571</v>
      </c>
      <c r="L320" s="53" t="str">
        <f ca="1">IF(Tabela9[[#This Row],[DATA VENCIMENTO]]&gt;TODAY(), "A VENCER",IF(Tabela9[[#This Row],[PAGO DIA]]&lt;&gt;"","PAGO", "VENCIDO"))</f>
        <v>PAGO</v>
      </c>
    </row>
    <row r="321" spans="1:12" hidden="1" x14ac:dyDescent="0.2">
      <c r="A321" s="30">
        <v>44550</v>
      </c>
      <c r="B321" s="32" t="s">
        <v>1529</v>
      </c>
      <c r="C321" s="32" t="s">
        <v>1650</v>
      </c>
      <c r="D321" s="32" t="s">
        <v>1531</v>
      </c>
      <c r="E321" s="32" t="s">
        <v>94</v>
      </c>
      <c r="F321" s="31">
        <v>44571</v>
      </c>
      <c r="G321" s="32" t="s">
        <v>1768</v>
      </c>
      <c r="H321" s="32">
        <v>378</v>
      </c>
      <c r="I321" s="33">
        <v>2500</v>
      </c>
      <c r="J321" s="32" t="str">
        <f ca="1">IF(Tabela9[[#This Row],[STATUS]]="VENCIDO", TODAY()-Tabela9[[#This Row],[DATA VENCIMENTO]], "")</f>
        <v/>
      </c>
      <c r="K321" s="31">
        <v>44571</v>
      </c>
      <c r="L321" s="53" t="str">
        <f ca="1">IF(Tabela9[[#This Row],[DATA VENCIMENTO]]&gt;TODAY(), "A VENCER",IF(Tabela9[[#This Row],[PAGO DIA]]&lt;&gt;"","PAGO", "VENCIDO"))</f>
        <v>PAGO</v>
      </c>
    </row>
    <row r="322" spans="1:12" hidden="1" x14ac:dyDescent="0.2">
      <c r="A322" s="30">
        <v>44551</v>
      </c>
      <c r="B322" s="32" t="s">
        <v>1534</v>
      </c>
      <c r="C322" s="32" t="s">
        <v>1680</v>
      </c>
      <c r="D322" s="32" t="s">
        <v>1531</v>
      </c>
      <c r="E322" s="32" t="s">
        <v>85</v>
      </c>
      <c r="F322" s="31">
        <v>44572</v>
      </c>
      <c r="G322" s="32" t="s">
        <v>1769</v>
      </c>
      <c r="H322" s="32">
        <v>379</v>
      </c>
      <c r="I322" s="33">
        <v>1100</v>
      </c>
      <c r="J322" s="32" t="str">
        <f ca="1">IF(Tabela9[[#This Row],[STATUS]]="VENCIDO", TODAY()-Tabela9[[#This Row],[DATA VENCIMENTO]], "")</f>
        <v/>
      </c>
      <c r="K322" s="31">
        <v>44572</v>
      </c>
      <c r="L322" s="53" t="str">
        <f ca="1">IF(Tabela9[[#This Row],[DATA VENCIMENTO]]&gt;TODAY(), "A VENCER",IF(Tabela9[[#This Row],[PAGO DIA]]&lt;&gt;"","PAGO", "VENCIDO"))</f>
        <v>PAGO</v>
      </c>
    </row>
    <row r="323" spans="1:12" hidden="1" x14ac:dyDescent="0.2">
      <c r="A323" s="30">
        <v>44551</v>
      </c>
      <c r="B323" s="32" t="s">
        <v>1534</v>
      </c>
      <c r="C323" s="32" t="s">
        <v>1770</v>
      </c>
      <c r="D323" s="32" t="s">
        <v>1531</v>
      </c>
      <c r="E323" s="32" t="s">
        <v>85</v>
      </c>
      <c r="F323" s="31">
        <v>44572</v>
      </c>
      <c r="G323" s="32" t="s">
        <v>1771</v>
      </c>
      <c r="H323" s="32">
        <v>380</v>
      </c>
      <c r="I323" s="33">
        <v>400</v>
      </c>
      <c r="J323" s="32" t="str">
        <f ca="1">IF(Tabela9[[#This Row],[STATUS]]="VENCIDO", TODAY()-Tabela9[[#This Row],[DATA VENCIMENTO]], "")</f>
        <v/>
      </c>
      <c r="K323" s="31">
        <v>44572</v>
      </c>
      <c r="L323" s="53" t="str">
        <f ca="1">IF(Tabela9[[#This Row],[DATA VENCIMENTO]]&gt;TODAY(), "A VENCER",IF(Tabela9[[#This Row],[PAGO DIA]]&lt;&gt;"","PAGO", "VENCIDO"))</f>
        <v>PAGO</v>
      </c>
    </row>
    <row r="324" spans="1:12" hidden="1" x14ac:dyDescent="0.2">
      <c r="A324" s="30">
        <v>44552</v>
      </c>
      <c r="B324" s="32" t="s">
        <v>1534</v>
      </c>
      <c r="C324" s="32" t="s">
        <v>1772</v>
      </c>
      <c r="D324" s="32" t="s">
        <v>1531</v>
      </c>
      <c r="E324" s="32" t="s">
        <v>85</v>
      </c>
      <c r="F324" s="31">
        <v>44573</v>
      </c>
      <c r="G324" s="32" t="s">
        <v>1773</v>
      </c>
      <c r="H324" s="32">
        <v>384</v>
      </c>
      <c r="I324" s="33">
        <v>8400</v>
      </c>
      <c r="J324" s="32" t="str">
        <f ca="1">IF(Tabela9[[#This Row],[STATUS]]="VENCIDO", TODAY()-Tabela9[[#This Row],[DATA VENCIMENTO]], "")</f>
        <v/>
      </c>
      <c r="K324" s="31">
        <v>44573</v>
      </c>
      <c r="L324" s="53" t="str">
        <f ca="1">IF(Tabela9[[#This Row],[DATA VENCIMENTO]]&gt;TODAY(), "A VENCER",IF(Tabela9[[#This Row],[PAGO DIA]]&lt;&gt;"","PAGO", "VENCIDO"))</f>
        <v>PAGO</v>
      </c>
    </row>
    <row r="325" spans="1:12" hidden="1" x14ac:dyDescent="0.2">
      <c r="A325" s="30">
        <v>44554</v>
      </c>
      <c r="B325" s="32" t="s">
        <v>1534</v>
      </c>
      <c r="C325" s="32" t="s">
        <v>1731</v>
      </c>
      <c r="D325" s="32" t="s">
        <v>1531</v>
      </c>
      <c r="E325" s="32" t="s">
        <v>85</v>
      </c>
      <c r="F325" s="31">
        <v>44575</v>
      </c>
      <c r="G325" s="32" t="s">
        <v>1774</v>
      </c>
      <c r="H325" s="32">
        <v>403</v>
      </c>
      <c r="I325" s="33">
        <v>1680</v>
      </c>
      <c r="J325" s="32" t="str">
        <f ca="1">IF(Tabela9[[#This Row],[STATUS]]="VENCIDO", TODAY()-Tabela9[[#This Row],[DATA VENCIMENTO]], "")</f>
        <v/>
      </c>
      <c r="K325" s="31">
        <v>44575</v>
      </c>
      <c r="L325" s="53" t="str">
        <f ca="1">IF(Tabela9[[#This Row],[DATA VENCIMENTO]]&gt;TODAY(), "A VENCER",IF(Tabela9[[#This Row],[PAGO DIA]]&lt;&gt;"","PAGO", "VENCIDO"))</f>
        <v>PAGO</v>
      </c>
    </row>
    <row r="326" spans="1:12" hidden="1" x14ac:dyDescent="0.2">
      <c r="A326" s="30">
        <v>44554</v>
      </c>
      <c r="B326" s="32" t="s">
        <v>1534</v>
      </c>
      <c r="C326" s="32" t="s">
        <v>1775</v>
      </c>
      <c r="D326" s="32" t="s">
        <v>1531</v>
      </c>
      <c r="E326" s="32" t="s">
        <v>85</v>
      </c>
      <c r="F326" s="31">
        <v>44575</v>
      </c>
      <c r="G326" s="32" t="s">
        <v>1776</v>
      </c>
      <c r="H326" s="32">
        <v>404</v>
      </c>
      <c r="I326" s="33">
        <v>1800</v>
      </c>
      <c r="J326" s="32" t="str">
        <f ca="1">IF(Tabela9[[#This Row],[STATUS]]="VENCIDO", TODAY()-Tabela9[[#This Row],[DATA VENCIMENTO]], "")</f>
        <v/>
      </c>
      <c r="K326" s="31">
        <v>44575</v>
      </c>
      <c r="L326" s="53" t="str">
        <f ca="1">IF(Tabela9[[#This Row],[DATA VENCIMENTO]]&gt;TODAY(), "A VENCER",IF(Tabela9[[#This Row],[PAGO DIA]]&lt;&gt;"","PAGO", "VENCIDO"))</f>
        <v>PAGO</v>
      </c>
    </row>
    <row r="327" spans="1:12" hidden="1" x14ac:dyDescent="0.2">
      <c r="A327" s="30">
        <v>44557</v>
      </c>
      <c r="B327" s="32" t="s">
        <v>1534</v>
      </c>
      <c r="C327" s="32" t="s">
        <v>1777</v>
      </c>
      <c r="D327" s="32" t="s">
        <v>1531</v>
      </c>
      <c r="E327" s="32" t="s">
        <v>85</v>
      </c>
      <c r="F327" s="31">
        <v>44578</v>
      </c>
      <c r="G327" s="32" t="s">
        <v>1778</v>
      </c>
      <c r="H327" s="32">
        <v>406</v>
      </c>
      <c r="I327" s="33">
        <v>2100</v>
      </c>
      <c r="J327" s="32" t="str">
        <f ca="1">IF(Tabela9[[#This Row],[STATUS]]="VENCIDO", TODAY()-Tabela9[[#This Row],[DATA VENCIMENTO]], "")</f>
        <v/>
      </c>
      <c r="K327" s="31">
        <v>44578</v>
      </c>
      <c r="L327" s="53" t="str">
        <f ca="1">IF(Tabela9[[#This Row],[DATA VENCIMENTO]]&gt;TODAY(), "A VENCER",IF(Tabela9[[#This Row],[PAGO DIA]]&lt;&gt;"","PAGO", "VENCIDO"))</f>
        <v>PAGO</v>
      </c>
    </row>
    <row r="328" spans="1:12" hidden="1" x14ac:dyDescent="0.2">
      <c r="A328" s="30">
        <v>44557</v>
      </c>
      <c r="B328" s="32" t="s">
        <v>1534</v>
      </c>
      <c r="C328" s="32" t="s">
        <v>1779</v>
      </c>
      <c r="D328" s="32" t="s">
        <v>1531</v>
      </c>
      <c r="E328" s="32" t="s">
        <v>85</v>
      </c>
      <c r="F328" s="31">
        <v>44579</v>
      </c>
      <c r="G328" s="32" t="s">
        <v>1780</v>
      </c>
      <c r="H328" s="32">
        <v>407</v>
      </c>
      <c r="I328" s="33">
        <v>600</v>
      </c>
      <c r="J328" s="32" t="str">
        <f ca="1">IF(Tabela9[[#This Row],[STATUS]]="VENCIDO", TODAY()-Tabela9[[#This Row],[DATA VENCIMENTO]], "")</f>
        <v/>
      </c>
      <c r="K328" s="31">
        <v>44579</v>
      </c>
      <c r="L328" s="53" t="str">
        <f ca="1">IF(Tabela9[[#This Row],[DATA VENCIMENTO]]&gt;TODAY(), "A VENCER",IF(Tabela9[[#This Row],[PAGO DIA]]&lt;&gt;"","PAGO", "VENCIDO"))</f>
        <v>PAGO</v>
      </c>
    </row>
    <row r="329" spans="1:12" hidden="1" x14ac:dyDescent="0.2">
      <c r="A329" s="30">
        <v>44558</v>
      </c>
      <c r="B329" s="32" t="s">
        <v>1534</v>
      </c>
      <c r="C329" s="32" t="s">
        <v>1628</v>
      </c>
      <c r="D329" s="32" t="s">
        <v>1531</v>
      </c>
      <c r="E329" s="32" t="s">
        <v>85</v>
      </c>
      <c r="F329" s="31">
        <v>44579</v>
      </c>
      <c r="G329" s="32" t="s">
        <v>1781</v>
      </c>
      <c r="H329" s="32">
        <v>409</v>
      </c>
      <c r="I329" s="33">
        <v>1920</v>
      </c>
      <c r="J329" s="32" t="str">
        <f ca="1">IF(Tabela9[[#This Row],[STATUS]]="VENCIDO", TODAY()-Tabela9[[#This Row],[DATA VENCIMENTO]], "")</f>
        <v/>
      </c>
      <c r="K329" s="31">
        <v>44579</v>
      </c>
      <c r="L329" s="53" t="str">
        <f ca="1">IF(Tabela9[[#This Row],[DATA VENCIMENTO]]&gt;TODAY(), "A VENCER",IF(Tabela9[[#This Row],[PAGO DIA]]&lt;&gt;"","PAGO", "VENCIDO"))</f>
        <v>PAGO</v>
      </c>
    </row>
    <row r="330" spans="1:12" hidden="1" x14ac:dyDescent="0.2">
      <c r="A330" s="30">
        <v>44558</v>
      </c>
      <c r="B330" s="32" t="s">
        <v>1534</v>
      </c>
      <c r="C330" s="32" t="s">
        <v>1782</v>
      </c>
      <c r="D330" s="32" t="s">
        <v>1531</v>
      </c>
      <c r="E330" s="32" t="s">
        <v>85</v>
      </c>
      <c r="F330" s="31">
        <v>44579</v>
      </c>
      <c r="G330" s="32" t="s">
        <v>1783</v>
      </c>
      <c r="H330" s="32">
        <v>410</v>
      </c>
      <c r="I330" s="33">
        <v>900</v>
      </c>
      <c r="J330" s="32" t="str">
        <f ca="1">IF(Tabela9[[#This Row],[STATUS]]="VENCIDO", TODAY()-Tabela9[[#This Row],[DATA VENCIMENTO]], "")</f>
        <v/>
      </c>
      <c r="K330" s="31">
        <v>44579</v>
      </c>
      <c r="L330" s="53" t="str">
        <f ca="1">IF(Tabela9[[#This Row],[DATA VENCIMENTO]]&gt;TODAY(), "A VENCER",IF(Tabela9[[#This Row],[PAGO DIA]]&lt;&gt;"","PAGO", "VENCIDO"))</f>
        <v>PAGO</v>
      </c>
    </row>
    <row r="331" spans="1:12" hidden="1" x14ac:dyDescent="0.2">
      <c r="A331" s="30">
        <v>44560</v>
      </c>
      <c r="B331" s="31" t="s">
        <v>1529</v>
      </c>
      <c r="C331" s="38" t="s">
        <v>1594</v>
      </c>
      <c r="D331" s="32" t="s">
        <v>1531</v>
      </c>
      <c r="E331" s="32" t="s">
        <v>149</v>
      </c>
      <c r="F331" s="31">
        <v>44580</v>
      </c>
      <c r="G331" s="32" t="s">
        <v>1784</v>
      </c>
      <c r="H331" s="32">
        <v>411</v>
      </c>
      <c r="I331" s="33">
        <v>8430</v>
      </c>
      <c r="J331" s="32" t="str">
        <f ca="1">IF(Tabela9[[#This Row],[STATUS]]="VENCIDO", TODAY()-Tabela9[[#This Row],[DATA VENCIMENTO]], "")</f>
        <v/>
      </c>
      <c r="K331" s="31">
        <v>44580</v>
      </c>
      <c r="L331" s="53" t="str">
        <f ca="1">IF(Tabela9[[#This Row],[DATA VENCIMENTO]]&gt;TODAY(), "A VENCER",IF(Tabela9[[#This Row],[PAGO DIA]]&lt;&gt;"","PAGO", "VENCIDO"))</f>
        <v>PAGO</v>
      </c>
    </row>
    <row r="332" spans="1:12" hidden="1" x14ac:dyDescent="0.2">
      <c r="A332" s="30">
        <v>44561</v>
      </c>
      <c r="B332" s="32" t="s">
        <v>1529</v>
      </c>
      <c r="C332" s="32" t="s">
        <v>1785</v>
      </c>
      <c r="D332" s="32" t="s">
        <v>1531</v>
      </c>
      <c r="E332" s="32" t="s">
        <v>85</v>
      </c>
      <c r="F332" s="31">
        <v>44581</v>
      </c>
      <c r="G332" s="32" t="s">
        <v>1786</v>
      </c>
      <c r="H332" s="32">
        <v>412</v>
      </c>
      <c r="I332" s="33">
        <v>3000</v>
      </c>
      <c r="J332" s="32" t="str">
        <f ca="1">IF(Tabela9[[#This Row],[STATUS]]="VENCIDO", TODAY()-Tabela9[[#This Row],[DATA VENCIMENTO]], "")</f>
        <v/>
      </c>
      <c r="K332" s="31">
        <v>44581</v>
      </c>
      <c r="L332" s="53" t="str">
        <f ca="1">IF(Tabela9[[#This Row],[DATA VENCIMENTO]]&gt;TODAY(), "A VENCER",IF(Tabela9[[#This Row],[PAGO DIA]]&lt;&gt;"","PAGO", "VENCIDO"))</f>
        <v>PAGO</v>
      </c>
    </row>
    <row r="333" spans="1:12" hidden="1" x14ac:dyDescent="0.2">
      <c r="A333" s="30">
        <v>44561</v>
      </c>
      <c r="B333" s="32" t="s">
        <v>1534</v>
      </c>
      <c r="C333" s="32" t="s">
        <v>1628</v>
      </c>
      <c r="D333" s="32" t="s">
        <v>1531</v>
      </c>
      <c r="E333" s="32" t="s">
        <v>85</v>
      </c>
      <c r="F333" s="31">
        <v>44581</v>
      </c>
      <c r="G333" s="32" t="s">
        <v>1787</v>
      </c>
      <c r="H333" s="32">
        <v>413</v>
      </c>
      <c r="I333" s="33">
        <v>2100</v>
      </c>
      <c r="J333" s="32" t="str">
        <f ca="1">IF(Tabela9[[#This Row],[STATUS]]="VENCIDO", TODAY()-Tabela9[[#This Row],[DATA VENCIMENTO]], "")</f>
        <v/>
      </c>
      <c r="K333" s="31">
        <v>44581</v>
      </c>
      <c r="L333" s="53" t="str">
        <f ca="1">IF(Tabela9[[#This Row],[DATA VENCIMENTO]]&gt;TODAY(), "A VENCER",IF(Tabela9[[#This Row],[PAGO DIA]]&lt;&gt;"","PAGO", "VENCIDO"))</f>
        <v>PAGO</v>
      </c>
    </row>
    <row r="334" spans="1:12" hidden="1" x14ac:dyDescent="0.2">
      <c r="A334" s="30">
        <v>44552</v>
      </c>
      <c r="B334" s="32" t="s">
        <v>1534</v>
      </c>
      <c r="C334" s="32" t="s">
        <v>1788</v>
      </c>
      <c r="D334" s="32" t="s">
        <v>1789</v>
      </c>
      <c r="E334" s="32" t="s">
        <v>1790</v>
      </c>
      <c r="F334" s="31">
        <v>44585</v>
      </c>
      <c r="G334" s="32" t="s">
        <v>1791</v>
      </c>
      <c r="H334" s="32">
        <v>415</v>
      </c>
      <c r="I334" s="33">
        <v>800</v>
      </c>
      <c r="J334" s="32" t="str">
        <f ca="1">IF(Tabela9[[#This Row],[STATUS]]="VENCIDO", TODAY()-Tabela9[[#This Row],[DATA VENCIMENTO]], "")</f>
        <v/>
      </c>
      <c r="K334" s="31">
        <v>44609</v>
      </c>
      <c r="L334" s="53" t="str">
        <f ca="1">IF(Tabela9[[#This Row],[DATA VENCIMENTO]]&gt;TODAY(), "A VENCER",IF(Tabela9[[#This Row],[PAGO DIA]]&lt;&gt;"","PAGO", "VENCIDO"))</f>
        <v>PAGO</v>
      </c>
    </row>
    <row r="335" spans="1:12" hidden="1" x14ac:dyDescent="0.2">
      <c r="A335" s="30">
        <v>44552</v>
      </c>
      <c r="B335" s="32" t="s">
        <v>1534</v>
      </c>
      <c r="C335" s="32" t="s">
        <v>1792</v>
      </c>
      <c r="D335" s="32" t="s">
        <v>1789</v>
      </c>
      <c r="E335" s="32" t="s">
        <v>1793</v>
      </c>
      <c r="F335" s="31">
        <v>44585</v>
      </c>
      <c r="G335" s="32" t="s">
        <v>1794</v>
      </c>
      <c r="H335" s="32">
        <v>416</v>
      </c>
      <c r="I335" s="33">
        <v>2000</v>
      </c>
      <c r="J335" s="32" t="str">
        <f ca="1">IF(Tabela9[[#This Row],[STATUS]]="VENCIDO", TODAY()-Tabela9[[#This Row],[DATA VENCIMENTO]], "")</f>
        <v/>
      </c>
      <c r="K335" s="31">
        <v>44609</v>
      </c>
      <c r="L335" s="53" t="str">
        <f ca="1">IF(Tabela9[[#This Row],[DATA VENCIMENTO]]&gt;TODAY(), "A VENCER",IF(Tabela9[[#This Row],[PAGO DIA]]&lt;&gt;"","PAGO", "VENCIDO"))</f>
        <v>PAGO</v>
      </c>
    </row>
    <row r="336" spans="1:12" hidden="1" x14ac:dyDescent="0.2">
      <c r="A336" s="30">
        <v>44565</v>
      </c>
      <c r="B336" s="32" t="s">
        <v>1534</v>
      </c>
      <c r="C336" s="32" t="s">
        <v>1628</v>
      </c>
      <c r="D336" s="32" t="s">
        <v>1531</v>
      </c>
      <c r="E336" s="32" t="s">
        <v>85</v>
      </c>
      <c r="F336" s="31">
        <v>44585</v>
      </c>
      <c r="G336" s="32" t="s">
        <v>1795</v>
      </c>
      <c r="H336" s="32">
        <v>418</v>
      </c>
      <c r="I336" s="33">
        <v>900</v>
      </c>
      <c r="J336" s="32" t="str">
        <f ca="1">IF(Tabela9[[#This Row],[STATUS]]="VENCIDO", TODAY()-Tabela9[[#This Row],[DATA VENCIMENTO]], "")</f>
        <v/>
      </c>
      <c r="K336" s="31">
        <v>44585</v>
      </c>
      <c r="L336" s="53" t="str">
        <f ca="1">IF(Tabela9[[#This Row],[DATA VENCIMENTO]]&gt;TODAY(), "A VENCER",IF(Tabela9[[#This Row],[PAGO DIA]]&lt;&gt;"","PAGO", "VENCIDO"))</f>
        <v>PAGO</v>
      </c>
    </row>
    <row r="337" spans="1:12" hidden="1" x14ac:dyDescent="0.2">
      <c r="A337" s="30">
        <v>44567</v>
      </c>
      <c r="B337" s="32" t="s">
        <v>1529</v>
      </c>
      <c r="C337" s="32" t="s">
        <v>1796</v>
      </c>
      <c r="D337" s="32" t="s">
        <v>1531</v>
      </c>
      <c r="E337" s="32" t="s">
        <v>85</v>
      </c>
      <c r="F337" s="31">
        <v>44586</v>
      </c>
      <c r="G337" s="32" t="s">
        <v>1797</v>
      </c>
      <c r="H337" s="32">
        <v>419</v>
      </c>
      <c r="I337" s="33">
        <v>3000</v>
      </c>
      <c r="J337" s="32" t="str">
        <f ca="1">IF(Tabela9[[#This Row],[STATUS]]="VENCIDO", TODAY()-Tabela9[[#This Row],[DATA VENCIMENTO]], "")</f>
        <v/>
      </c>
      <c r="K337" s="31">
        <v>44586</v>
      </c>
      <c r="L337" s="53" t="str">
        <f ca="1">IF(Tabela9[[#This Row],[DATA VENCIMENTO]]&gt;TODAY(), "A VENCER",IF(Tabela9[[#This Row],[PAGO DIA]]&lt;&gt;"","PAGO", "VENCIDO"))</f>
        <v>PAGO</v>
      </c>
    </row>
    <row r="338" spans="1:12" hidden="1" x14ac:dyDescent="0.2">
      <c r="A338" s="30">
        <v>44567</v>
      </c>
      <c r="B338" s="32" t="s">
        <v>1529</v>
      </c>
      <c r="C338" s="32" t="s">
        <v>1798</v>
      </c>
      <c r="D338" s="32" t="s">
        <v>1531</v>
      </c>
      <c r="E338" s="32" t="s">
        <v>114</v>
      </c>
      <c r="F338" s="31">
        <v>44587</v>
      </c>
      <c r="G338" s="32" t="s">
        <v>1799</v>
      </c>
      <c r="H338" s="32">
        <v>420</v>
      </c>
      <c r="I338" s="33">
        <v>3000</v>
      </c>
      <c r="J338" s="32" t="str">
        <f ca="1">IF(Tabela9[[#This Row],[STATUS]]="VENCIDO", TODAY()-Tabela9[[#This Row],[DATA VENCIMENTO]], "")</f>
        <v/>
      </c>
      <c r="K338" s="31">
        <v>44587</v>
      </c>
      <c r="L338" s="53" t="str">
        <f ca="1">IF(Tabela9[[#This Row],[DATA VENCIMENTO]]&gt;TODAY(), "A VENCER",IF(Tabela9[[#This Row],[PAGO DIA]]&lt;&gt;"","PAGO", "VENCIDO"))</f>
        <v>PAGO</v>
      </c>
    </row>
    <row r="339" spans="1:12" hidden="1" x14ac:dyDescent="0.2">
      <c r="A339" s="30">
        <v>44568</v>
      </c>
      <c r="B339" s="32" t="s">
        <v>1529</v>
      </c>
      <c r="C339" s="32" t="s">
        <v>1678</v>
      </c>
      <c r="D339" s="32" t="s">
        <v>1531</v>
      </c>
      <c r="E339" s="32" t="s">
        <v>85</v>
      </c>
      <c r="F339" s="31">
        <v>44588</v>
      </c>
      <c r="G339" s="32" t="s">
        <v>1800</v>
      </c>
      <c r="H339" s="32">
        <v>421</v>
      </c>
      <c r="I339" s="33">
        <v>3000</v>
      </c>
      <c r="J339" s="32" t="str">
        <f ca="1">IF(Tabela9[[#This Row],[STATUS]]="VENCIDO", TODAY()-Tabela9[[#This Row],[DATA VENCIMENTO]], "")</f>
        <v/>
      </c>
      <c r="K339" s="31">
        <v>44588</v>
      </c>
      <c r="L339" s="53" t="str">
        <f ca="1">IF(Tabela9[[#This Row],[DATA VENCIMENTO]]&gt;TODAY(), "A VENCER",IF(Tabela9[[#This Row],[PAGO DIA]]&lt;&gt;"","PAGO", "VENCIDO"))</f>
        <v>PAGO</v>
      </c>
    </row>
    <row r="340" spans="1:12" hidden="1" x14ac:dyDescent="0.2">
      <c r="A340" s="30">
        <v>44568</v>
      </c>
      <c r="B340" s="32" t="s">
        <v>1534</v>
      </c>
      <c r="C340" s="32" t="s">
        <v>1628</v>
      </c>
      <c r="D340" s="32" t="s">
        <v>1531</v>
      </c>
      <c r="E340" s="32" t="s">
        <v>85</v>
      </c>
      <c r="F340" s="31">
        <v>44588</v>
      </c>
      <c r="G340" s="32" t="s">
        <v>1801</v>
      </c>
      <c r="H340" s="32">
        <v>422</v>
      </c>
      <c r="I340" s="33">
        <v>1680</v>
      </c>
      <c r="J340" s="32" t="str">
        <f ca="1">IF(Tabela9[[#This Row],[STATUS]]="VENCIDO", TODAY()-Tabela9[[#This Row],[DATA VENCIMENTO]], "")</f>
        <v/>
      </c>
      <c r="K340" s="31">
        <v>44588</v>
      </c>
      <c r="L340" s="53" t="str">
        <f ca="1">IF(Tabela9[[#This Row],[DATA VENCIMENTO]]&gt;TODAY(), "A VENCER",IF(Tabela9[[#This Row],[PAGO DIA]]&lt;&gt;"","PAGO", "VENCIDO"))</f>
        <v>PAGO</v>
      </c>
    </row>
    <row r="341" spans="1:12" hidden="1" x14ac:dyDescent="0.2">
      <c r="A341" s="30">
        <v>44558</v>
      </c>
      <c r="B341" s="32" t="s">
        <v>1534</v>
      </c>
      <c r="C341" s="32" t="s">
        <v>1802</v>
      </c>
      <c r="D341" s="32" t="s">
        <v>1789</v>
      </c>
      <c r="E341" s="32" t="s">
        <v>1803</v>
      </c>
      <c r="F341" s="31">
        <v>44589</v>
      </c>
      <c r="G341" s="32" t="s">
        <v>1804</v>
      </c>
      <c r="H341" s="32">
        <v>417</v>
      </c>
      <c r="I341" s="33">
        <v>800</v>
      </c>
      <c r="J341" s="32" t="str">
        <f ca="1">IF(Tabela9[[#This Row],[STATUS]]="VENCIDO", TODAY()-Tabela9[[#This Row],[DATA VENCIMENTO]], "")</f>
        <v/>
      </c>
      <c r="K341" s="31">
        <v>44609</v>
      </c>
      <c r="L341" s="53" t="str">
        <f ca="1">IF(Tabela9[[#This Row],[DATA VENCIMENTO]]&gt;TODAY(), "A VENCER",IF(Tabela9[[#This Row],[PAGO DIA]]&lt;&gt;"","PAGO", "VENCIDO"))</f>
        <v>PAGO</v>
      </c>
    </row>
    <row r="342" spans="1:12" hidden="1" x14ac:dyDescent="0.2">
      <c r="A342" s="30">
        <v>44561</v>
      </c>
      <c r="B342" s="32" t="s">
        <v>1534</v>
      </c>
      <c r="C342" s="32" t="s">
        <v>1802</v>
      </c>
      <c r="D342" s="32" t="s">
        <v>1789</v>
      </c>
      <c r="E342" s="32" t="s">
        <v>1803</v>
      </c>
      <c r="F342" s="31">
        <v>44592</v>
      </c>
      <c r="G342" s="32" t="s">
        <v>1805</v>
      </c>
      <c r="H342" s="32">
        <v>414</v>
      </c>
      <c r="I342" s="33">
        <v>800</v>
      </c>
      <c r="J342" s="32" t="str">
        <f ca="1">IF(Tabela9[[#This Row],[STATUS]]="VENCIDO", TODAY()-Tabela9[[#This Row],[DATA VENCIMENTO]], "")</f>
        <v/>
      </c>
      <c r="K342" s="31">
        <v>44594</v>
      </c>
      <c r="L342" s="53" t="str">
        <f ca="1">IF(Tabela9[[#This Row],[DATA VENCIMENTO]]&gt;TODAY(), "A VENCER",IF(Tabela9[[#This Row],[PAGO DIA]]&lt;&gt;"","PAGO", "VENCIDO"))</f>
        <v>PAGO</v>
      </c>
    </row>
    <row r="343" spans="1:12" hidden="1" x14ac:dyDescent="0.2">
      <c r="A343" s="30">
        <v>44571</v>
      </c>
      <c r="B343" s="32" t="s">
        <v>1534</v>
      </c>
      <c r="C343" s="32" t="s">
        <v>1806</v>
      </c>
      <c r="D343" s="32" t="s">
        <v>1531</v>
      </c>
      <c r="E343" s="32" t="s">
        <v>85</v>
      </c>
      <c r="F343" s="31">
        <v>44592</v>
      </c>
      <c r="G343" s="32" t="s">
        <v>1807</v>
      </c>
      <c r="H343" s="32">
        <v>423</v>
      </c>
      <c r="I343" s="33">
        <v>700</v>
      </c>
      <c r="J343" s="32" t="str">
        <f ca="1">IF(Tabela9[[#This Row],[STATUS]]="VENCIDO", TODAY()-Tabela9[[#This Row],[DATA VENCIMENTO]], "")</f>
        <v/>
      </c>
      <c r="K343" s="31">
        <v>44592</v>
      </c>
      <c r="L343" s="53" t="str">
        <f ca="1">IF(Tabela9[[#This Row],[DATA VENCIMENTO]]&gt;TODAY(), "A VENCER",IF(Tabela9[[#This Row],[PAGO DIA]]&lt;&gt;"","PAGO", "VENCIDO"))</f>
        <v>PAGO</v>
      </c>
    </row>
    <row r="344" spans="1:12" hidden="1" x14ac:dyDescent="0.2">
      <c r="A344" s="30">
        <v>44571</v>
      </c>
      <c r="B344" s="32" t="s">
        <v>1534</v>
      </c>
      <c r="C344" s="32" t="s">
        <v>1808</v>
      </c>
      <c r="D344" s="32" t="s">
        <v>1531</v>
      </c>
      <c r="E344" s="32" t="s">
        <v>85</v>
      </c>
      <c r="F344" s="31">
        <v>44592</v>
      </c>
      <c r="G344" s="32" t="s">
        <v>1809</v>
      </c>
      <c r="H344" s="32">
        <v>424</v>
      </c>
      <c r="I344" s="33">
        <v>1800</v>
      </c>
      <c r="J344" s="32" t="str">
        <f ca="1">IF(Tabela9[[#This Row],[STATUS]]="VENCIDO", TODAY()-Tabela9[[#This Row],[DATA VENCIMENTO]], "")</f>
        <v/>
      </c>
      <c r="K344" s="31">
        <v>44592</v>
      </c>
      <c r="L344" s="53" t="str">
        <f ca="1">IF(Tabela9[[#This Row],[DATA VENCIMENTO]]&gt;TODAY(), "A VENCER",IF(Tabela9[[#This Row],[PAGO DIA]]&lt;&gt;"","PAGO", "VENCIDO"))</f>
        <v>PAGO</v>
      </c>
    </row>
    <row r="345" spans="1:12" hidden="1" x14ac:dyDescent="0.2">
      <c r="A345" s="30">
        <v>44586</v>
      </c>
      <c r="B345" s="31" t="s">
        <v>1547</v>
      </c>
      <c r="C345" s="32" t="s">
        <v>1548</v>
      </c>
      <c r="D345" s="32" t="s">
        <v>1531</v>
      </c>
      <c r="E345" s="32" t="s">
        <v>1543</v>
      </c>
      <c r="F345" s="31">
        <v>44596</v>
      </c>
      <c r="G345" s="32">
        <v>277</v>
      </c>
      <c r="H345" s="32">
        <v>435</v>
      </c>
      <c r="I345" s="33">
        <v>5000</v>
      </c>
      <c r="J345" s="32" t="str">
        <f ca="1">IF(Tabela9[[#This Row],[STATUS]]="VENCIDO", TODAY()-Tabela9[[#This Row],[DATA VENCIMENTO]], "")</f>
        <v/>
      </c>
      <c r="K345" s="31">
        <v>44596</v>
      </c>
      <c r="L345" s="53" t="str">
        <f ca="1">IF(Tabela9[[#This Row],[DATA VENCIMENTO]]&gt;TODAY(), "A VENCER",IF(Tabela9[[#This Row],[PAGO DIA]]&lt;&gt;"","PAGO", "VENCIDO"))</f>
        <v>PAGO</v>
      </c>
    </row>
    <row r="346" spans="1:12" hidden="1" x14ac:dyDescent="0.2">
      <c r="A346" s="30">
        <v>44586</v>
      </c>
      <c r="B346" s="31" t="s">
        <v>1547</v>
      </c>
      <c r="C346" s="32" t="s">
        <v>1549</v>
      </c>
      <c r="D346" s="32" t="s">
        <v>1531</v>
      </c>
      <c r="E346" s="32" t="s">
        <v>1550</v>
      </c>
      <c r="F346" s="31">
        <v>44596</v>
      </c>
      <c r="G346" s="32">
        <v>298</v>
      </c>
      <c r="H346" s="32">
        <v>436</v>
      </c>
      <c r="I346" s="33">
        <v>6000</v>
      </c>
      <c r="J346" s="32" t="str">
        <f ca="1">IF(Tabela9[[#This Row],[STATUS]]="VENCIDO", TODAY()-Tabela9[[#This Row],[DATA VENCIMENTO]], "")</f>
        <v/>
      </c>
      <c r="K346" s="31">
        <v>44596</v>
      </c>
      <c r="L346" s="53" t="str">
        <f ca="1">IF(Tabela9[[#This Row],[DATA VENCIMENTO]]&gt;TODAY(), "A VENCER",IF(Tabela9[[#This Row],[PAGO DIA]]&lt;&gt;"","PAGO", "VENCIDO"))</f>
        <v>PAGO</v>
      </c>
    </row>
    <row r="347" spans="1:12" hidden="1" x14ac:dyDescent="0.2">
      <c r="A347" s="30">
        <v>44586</v>
      </c>
      <c r="B347" s="31" t="s">
        <v>1547</v>
      </c>
      <c r="C347" s="32" t="s">
        <v>1551</v>
      </c>
      <c r="D347" s="32" t="s">
        <v>1531</v>
      </c>
      <c r="E347" s="32" t="s">
        <v>1552</v>
      </c>
      <c r="F347" s="31">
        <v>44596</v>
      </c>
      <c r="G347" s="32">
        <v>280</v>
      </c>
      <c r="H347" s="32">
        <v>437</v>
      </c>
      <c r="I347" s="33">
        <v>5000</v>
      </c>
      <c r="J347" s="32" t="str">
        <f ca="1">IF(Tabela9[[#This Row],[STATUS]]="VENCIDO", TODAY()-Tabela9[[#This Row],[DATA VENCIMENTO]], "")</f>
        <v/>
      </c>
      <c r="K347" s="31">
        <v>44596</v>
      </c>
      <c r="L347" s="53" t="str">
        <f ca="1">IF(Tabela9[[#This Row],[DATA VENCIMENTO]]&gt;TODAY(), "A VENCER",IF(Tabela9[[#This Row],[PAGO DIA]]&lt;&gt;"","PAGO", "VENCIDO"))</f>
        <v>PAGO</v>
      </c>
    </row>
    <row r="348" spans="1:12" hidden="1" x14ac:dyDescent="0.2">
      <c r="A348" s="30">
        <v>44586</v>
      </c>
      <c r="B348" s="31" t="s">
        <v>1547</v>
      </c>
      <c r="C348" s="32" t="s">
        <v>1553</v>
      </c>
      <c r="D348" s="32" t="s">
        <v>1531</v>
      </c>
      <c r="E348" s="32" t="s">
        <v>1554</v>
      </c>
      <c r="F348" s="31">
        <v>44596</v>
      </c>
      <c r="G348" s="32">
        <v>281</v>
      </c>
      <c r="H348" s="32">
        <v>438</v>
      </c>
      <c r="I348" s="33">
        <v>4000</v>
      </c>
      <c r="J348" s="32" t="str">
        <f ca="1">IF(Tabela9[[#This Row],[STATUS]]="VENCIDO", TODAY()-Tabela9[[#This Row],[DATA VENCIMENTO]], "")</f>
        <v/>
      </c>
      <c r="K348" s="31">
        <v>44596</v>
      </c>
      <c r="L348" s="53" t="str">
        <f ca="1">IF(Tabela9[[#This Row],[DATA VENCIMENTO]]&gt;TODAY(), "A VENCER",IF(Tabela9[[#This Row],[PAGO DIA]]&lt;&gt;"","PAGO", "VENCIDO"))</f>
        <v>PAGO</v>
      </c>
    </row>
    <row r="349" spans="1:12" hidden="1" x14ac:dyDescent="0.2">
      <c r="A349" s="30">
        <v>44586</v>
      </c>
      <c r="B349" s="31" t="s">
        <v>1547</v>
      </c>
      <c r="C349" s="32" t="s">
        <v>1555</v>
      </c>
      <c r="D349" s="32" t="s">
        <v>1556</v>
      </c>
      <c r="E349" s="32" t="s">
        <v>1557</v>
      </c>
      <c r="F349" s="31">
        <v>44596</v>
      </c>
      <c r="G349" s="32">
        <v>282</v>
      </c>
      <c r="H349" s="32">
        <v>439</v>
      </c>
      <c r="I349" s="33">
        <v>4000</v>
      </c>
      <c r="J349" s="32" t="str">
        <f ca="1">IF(Tabela9[[#This Row],[STATUS]]="VENCIDO", TODAY()-Tabela9[[#This Row],[DATA VENCIMENTO]], "")</f>
        <v/>
      </c>
      <c r="K349" s="31">
        <v>44595</v>
      </c>
      <c r="L349" s="53" t="str">
        <f ca="1">IF(Tabela9[[#This Row],[DATA VENCIMENTO]]&gt;TODAY(), "A VENCER",IF(Tabela9[[#This Row],[PAGO DIA]]&lt;&gt;"","PAGO", "VENCIDO"))</f>
        <v>PAGO</v>
      </c>
    </row>
    <row r="350" spans="1:12" hidden="1" x14ac:dyDescent="0.2">
      <c r="A350" s="30">
        <v>44586</v>
      </c>
      <c r="B350" s="31" t="s">
        <v>1547</v>
      </c>
      <c r="C350" s="32" t="s">
        <v>1558</v>
      </c>
      <c r="D350" s="32" t="s">
        <v>1531</v>
      </c>
      <c r="E350" s="32" t="s">
        <v>1559</v>
      </c>
      <c r="F350" s="31">
        <v>44596</v>
      </c>
      <c r="G350" s="32">
        <v>283</v>
      </c>
      <c r="H350" s="32">
        <v>440</v>
      </c>
      <c r="I350" s="33">
        <v>5900</v>
      </c>
      <c r="J350" s="32" t="str">
        <f ca="1">IF(Tabela9[[#This Row],[STATUS]]="VENCIDO", TODAY()-Tabela9[[#This Row],[DATA VENCIMENTO]], "")</f>
        <v/>
      </c>
      <c r="K350" s="31">
        <v>44596</v>
      </c>
      <c r="L350" s="53" t="str">
        <f ca="1">IF(Tabela9[[#This Row],[DATA VENCIMENTO]]&gt;TODAY(), "A VENCER",IF(Tabela9[[#This Row],[PAGO DIA]]&lt;&gt;"","PAGO", "VENCIDO"))</f>
        <v>PAGO</v>
      </c>
    </row>
    <row r="351" spans="1:12" hidden="1" x14ac:dyDescent="0.2">
      <c r="A351" s="30">
        <v>44586</v>
      </c>
      <c r="B351" s="31" t="s">
        <v>1547</v>
      </c>
      <c r="C351" s="32" t="s">
        <v>1560</v>
      </c>
      <c r="D351" s="32" t="s">
        <v>1531</v>
      </c>
      <c r="E351" s="32" t="s">
        <v>1561</v>
      </c>
      <c r="F351" s="31">
        <v>44596</v>
      </c>
      <c r="G351" s="32">
        <v>299</v>
      </c>
      <c r="H351" s="32">
        <v>441</v>
      </c>
      <c r="I351" s="33">
        <v>4500</v>
      </c>
      <c r="J351" s="32" t="str">
        <f ca="1">IF(Tabela9[[#This Row],[STATUS]]="VENCIDO", TODAY()-Tabela9[[#This Row],[DATA VENCIMENTO]], "")</f>
        <v/>
      </c>
      <c r="K351" s="31">
        <v>44596</v>
      </c>
      <c r="L351" s="53" t="str">
        <f ca="1">IF(Tabela9[[#This Row],[DATA VENCIMENTO]]&gt;TODAY(), "A VENCER",IF(Tabela9[[#This Row],[PAGO DIA]]&lt;&gt;"","PAGO", "VENCIDO"))</f>
        <v>PAGO</v>
      </c>
    </row>
    <row r="352" spans="1:12" hidden="1" x14ac:dyDescent="0.2">
      <c r="A352" s="30">
        <v>44586</v>
      </c>
      <c r="B352" s="31" t="s">
        <v>1547</v>
      </c>
      <c r="C352" s="32" t="s">
        <v>1562</v>
      </c>
      <c r="D352" s="32" t="s">
        <v>1531</v>
      </c>
      <c r="E352" s="32" t="s">
        <v>1537</v>
      </c>
      <c r="F352" s="31">
        <v>44596</v>
      </c>
      <c r="G352" s="32">
        <v>285</v>
      </c>
      <c r="H352" s="32">
        <v>442</v>
      </c>
      <c r="I352" s="33">
        <v>2000</v>
      </c>
      <c r="J352" s="32" t="str">
        <f ca="1">IF(Tabela9[[#This Row],[STATUS]]="VENCIDO", TODAY()-Tabela9[[#This Row],[DATA VENCIMENTO]], "")</f>
        <v/>
      </c>
      <c r="K352" s="31">
        <v>44596</v>
      </c>
      <c r="L352" s="53" t="str">
        <f ca="1">IF(Tabela9[[#This Row],[DATA VENCIMENTO]]&gt;TODAY(), "A VENCER",IF(Tabela9[[#This Row],[PAGO DIA]]&lt;&gt;"","PAGO", "VENCIDO"))</f>
        <v>PAGO</v>
      </c>
    </row>
    <row r="353" spans="1:12" hidden="1" x14ac:dyDescent="0.2">
      <c r="A353" s="30">
        <v>44586</v>
      </c>
      <c r="B353" s="31" t="s">
        <v>1547</v>
      </c>
      <c r="C353" s="32" t="s">
        <v>1563</v>
      </c>
      <c r="D353" s="32" t="s">
        <v>1531</v>
      </c>
      <c r="E353" s="32" t="s">
        <v>1564</v>
      </c>
      <c r="F353" s="31">
        <v>44596</v>
      </c>
      <c r="G353" s="32">
        <v>287</v>
      </c>
      <c r="H353" s="32">
        <v>443</v>
      </c>
      <c r="I353" s="33">
        <v>6000</v>
      </c>
      <c r="J353" s="32" t="str">
        <f ca="1">IF(Tabela9[[#This Row],[STATUS]]="VENCIDO", TODAY()-Tabela9[[#This Row],[DATA VENCIMENTO]], "")</f>
        <v/>
      </c>
      <c r="K353" s="31">
        <v>44596</v>
      </c>
      <c r="L353" s="53" t="str">
        <f ca="1">IF(Tabela9[[#This Row],[DATA VENCIMENTO]]&gt;TODAY(), "A VENCER",IF(Tabela9[[#This Row],[PAGO DIA]]&lt;&gt;"","PAGO", "VENCIDO"))</f>
        <v>PAGO</v>
      </c>
    </row>
    <row r="354" spans="1:12" hidden="1" x14ac:dyDescent="0.2">
      <c r="A354" s="30">
        <v>44586</v>
      </c>
      <c r="B354" s="31" t="s">
        <v>1547</v>
      </c>
      <c r="C354" s="32" t="s">
        <v>1565</v>
      </c>
      <c r="D354" s="32" t="s">
        <v>1531</v>
      </c>
      <c r="E354" s="32" t="s">
        <v>1566</v>
      </c>
      <c r="F354" s="31">
        <v>44596</v>
      </c>
      <c r="G354" s="32">
        <v>300</v>
      </c>
      <c r="H354" s="32">
        <v>444</v>
      </c>
      <c r="I354" s="33">
        <v>5500</v>
      </c>
      <c r="J354" s="32" t="str">
        <f ca="1">IF(Tabela9[[#This Row],[STATUS]]="VENCIDO", TODAY()-Tabela9[[#This Row],[DATA VENCIMENTO]], "")</f>
        <v/>
      </c>
      <c r="K354" s="31">
        <v>44596</v>
      </c>
      <c r="L354" s="53" t="str">
        <f ca="1">IF(Tabela9[[#This Row],[DATA VENCIMENTO]]&gt;TODAY(), "A VENCER",IF(Tabela9[[#This Row],[PAGO DIA]]&lt;&gt;"","PAGO", "VENCIDO"))</f>
        <v>PAGO</v>
      </c>
    </row>
    <row r="355" spans="1:12" hidden="1" x14ac:dyDescent="0.2">
      <c r="A355" s="30">
        <v>44586</v>
      </c>
      <c r="B355" s="31" t="s">
        <v>1547</v>
      </c>
      <c r="C355" s="32" t="s">
        <v>1567</v>
      </c>
      <c r="D355" s="32" t="s">
        <v>1531</v>
      </c>
      <c r="E355" s="32" t="s">
        <v>1568</v>
      </c>
      <c r="F355" s="31">
        <v>44596</v>
      </c>
      <c r="G355" s="32">
        <v>289</v>
      </c>
      <c r="H355" s="32">
        <v>445</v>
      </c>
      <c r="I355" s="33">
        <v>5000</v>
      </c>
      <c r="J355" s="32" t="str">
        <f ca="1">IF(Tabela9[[#This Row],[STATUS]]="VENCIDO", TODAY()-Tabela9[[#This Row],[DATA VENCIMENTO]], "")</f>
        <v/>
      </c>
      <c r="K355" s="31">
        <v>44596</v>
      </c>
      <c r="L355" s="53" t="str">
        <f ca="1">IF(Tabela9[[#This Row],[DATA VENCIMENTO]]&gt;TODAY(), "A VENCER",IF(Tabela9[[#This Row],[PAGO DIA]]&lt;&gt;"","PAGO", "VENCIDO"))</f>
        <v>PAGO</v>
      </c>
    </row>
    <row r="356" spans="1:12" hidden="1" x14ac:dyDescent="0.2">
      <c r="A356" s="30">
        <v>44586</v>
      </c>
      <c r="B356" s="31" t="s">
        <v>1547</v>
      </c>
      <c r="C356" s="32" t="s">
        <v>1569</v>
      </c>
      <c r="D356" s="32" t="s">
        <v>1531</v>
      </c>
      <c r="E356" s="32" t="s">
        <v>1570</v>
      </c>
      <c r="F356" s="31">
        <v>44596</v>
      </c>
      <c r="G356" s="32">
        <v>290</v>
      </c>
      <c r="H356" s="32">
        <v>446</v>
      </c>
      <c r="I356" s="33">
        <v>1150</v>
      </c>
      <c r="J356" s="32" t="str">
        <f ca="1">IF(Tabela9[[#This Row],[STATUS]]="VENCIDO", TODAY()-Tabela9[[#This Row],[DATA VENCIMENTO]], "")</f>
        <v/>
      </c>
      <c r="K356" s="31">
        <v>44596</v>
      </c>
      <c r="L356" s="53" t="str">
        <f ca="1">IF(Tabela9[[#This Row],[DATA VENCIMENTO]]&gt;TODAY(), "A VENCER",IF(Tabela9[[#This Row],[PAGO DIA]]&lt;&gt;"","PAGO", "VENCIDO"))</f>
        <v>PAGO</v>
      </c>
    </row>
    <row r="357" spans="1:12" hidden="1" x14ac:dyDescent="0.2">
      <c r="A357" s="30">
        <v>44586</v>
      </c>
      <c r="B357" s="31" t="s">
        <v>1547</v>
      </c>
      <c r="C357" s="32" t="s">
        <v>1571</v>
      </c>
      <c r="D357" s="32" t="s">
        <v>1531</v>
      </c>
      <c r="E357" s="32" t="s">
        <v>1572</v>
      </c>
      <c r="F357" s="31">
        <v>44596</v>
      </c>
      <c r="G357" s="32">
        <v>291</v>
      </c>
      <c r="H357" s="32">
        <v>447</v>
      </c>
      <c r="I357" s="33">
        <v>5500</v>
      </c>
      <c r="J357" s="32" t="str">
        <f ca="1">IF(Tabela9[[#This Row],[STATUS]]="VENCIDO", TODAY()-Tabela9[[#This Row],[DATA VENCIMENTO]], "")</f>
        <v/>
      </c>
      <c r="K357" s="31">
        <v>44596</v>
      </c>
      <c r="L357" s="53" t="str">
        <f ca="1">IF(Tabela9[[#This Row],[DATA VENCIMENTO]]&gt;TODAY(), "A VENCER",IF(Tabela9[[#This Row],[PAGO DIA]]&lt;&gt;"","PAGO", "VENCIDO"))</f>
        <v>PAGO</v>
      </c>
    </row>
    <row r="358" spans="1:12" hidden="1" x14ac:dyDescent="0.2">
      <c r="A358" s="30">
        <v>44586</v>
      </c>
      <c r="B358" s="31" t="s">
        <v>1547</v>
      </c>
      <c r="C358" s="32" t="s">
        <v>1573</v>
      </c>
      <c r="D358" s="32" t="s">
        <v>1531</v>
      </c>
      <c r="E358" s="32" t="s">
        <v>1574</v>
      </c>
      <c r="F358" s="31">
        <v>44596</v>
      </c>
      <c r="G358" s="32">
        <v>292</v>
      </c>
      <c r="H358" s="32">
        <v>448</v>
      </c>
      <c r="I358" s="33">
        <v>1150</v>
      </c>
      <c r="J358" s="32" t="str">
        <f ca="1">IF(Tabela9[[#This Row],[STATUS]]="VENCIDO", TODAY()-Tabela9[[#This Row],[DATA VENCIMENTO]], "")</f>
        <v/>
      </c>
      <c r="K358" s="31">
        <v>44596</v>
      </c>
      <c r="L358" s="53" t="str">
        <f ca="1">IF(Tabela9[[#This Row],[DATA VENCIMENTO]]&gt;TODAY(), "A VENCER",IF(Tabela9[[#This Row],[PAGO DIA]]&lt;&gt;"","PAGO", "VENCIDO"))</f>
        <v>PAGO</v>
      </c>
    </row>
    <row r="359" spans="1:12" hidden="1" x14ac:dyDescent="0.2">
      <c r="A359" s="30">
        <v>44586</v>
      </c>
      <c r="B359" s="31" t="s">
        <v>1547</v>
      </c>
      <c r="C359" s="32" t="s">
        <v>1575</v>
      </c>
      <c r="D359" s="32" t="s">
        <v>1531</v>
      </c>
      <c r="E359" s="32" t="s">
        <v>1576</v>
      </c>
      <c r="F359" s="31">
        <v>44596</v>
      </c>
      <c r="G359" s="32">
        <v>293</v>
      </c>
      <c r="H359" s="32">
        <v>449</v>
      </c>
      <c r="I359" s="33">
        <v>4800</v>
      </c>
      <c r="J359" s="32" t="str">
        <f ca="1">IF(Tabela9[[#This Row],[STATUS]]="VENCIDO", TODAY()-Tabela9[[#This Row],[DATA VENCIMENTO]], "")</f>
        <v/>
      </c>
      <c r="K359" s="31">
        <v>44596</v>
      </c>
      <c r="L359" s="53" t="str">
        <f ca="1">IF(Tabela9[[#This Row],[DATA VENCIMENTO]]&gt;TODAY(), "A VENCER",IF(Tabela9[[#This Row],[PAGO DIA]]&lt;&gt;"","PAGO", "VENCIDO"))</f>
        <v>PAGO</v>
      </c>
    </row>
    <row r="360" spans="1:12" hidden="1" x14ac:dyDescent="0.2">
      <c r="A360" s="30">
        <v>44586</v>
      </c>
      <c r="B360" s="31" t="s">
        <v>1547</v>
      </c>
      <c r="C360" s="32" t="s">
        <v>1577</v>
      </c>
      <c r="D360" s="32" t="s">
        <v>1531</v>
      </c>
      <c r="E360" s="32" t="s">
        <v>1539</v>
      </c>
      <c r="F360" s="31">
        <v>44596</v>
      </c>
      <c r="G360" s="32">
        <v>294</v>
      </c>
      <c r="H360" s="32">
        <v>450</v>
      </c>
      <c r="I360" s="33">
        <v>3000</v>
      </c>
      <c r="J360" s="32" t="str">
        <f ca="1">IF(Tabela9[[#This Row],[STATUS]]="VENCIDO", TODAY()-Tabela9[[#This Row],[DATA VENCIMENTO]], "")</f>
        <v/>
      </c>
      <c r="K360" s="31">
        <v>44596</v>
      </c>
      <c r="L360" s="53" t="str">
        <f ca="1">IF(Tabela9[[#This Row],[DATA VENCIMENTO]]&gt;TODAY(), "A VENCER",IF(Tabela9[[#This Row],[PAGO DIA]]&lt;&gt;"","PAGO", "VENCIDO"))</f>
        <v>PAGO</v>
      </c>
    </row>
    <row r="361" spans="1:12" hidden="1" x14ac:dyDescent="0.2">
      <c r="A361" s="30">
        <v>44586</v>
      </c>
      <c r="B361" s="31" t="s">
        <v>1547</v>
      </c>
      <c r="C361" s="32" t="s">
        <v>1544</v>
      </c>
      <c r="D361" s="32" t="s">
        <v>1531</v>
      </c>
      <c r="E361" s="32" t="s">
        <v>1545</v>
      </c>
      <c r="F361" s="31">
        <v>44596</v>
      </c>
      <c r="G361" s="32">
        <v>296</v>
      </c>
      <c r="H361" s="32">
        <v>451</v>
      </c>
      <c r="I361" s="33">
        <v>4000</v>
      </c>
      <c r="J361" s="32" t="str">
        <f ca="1">IF(Tabela9[[#This Row],[STATUS]]="VENCIDO", TODAY()-Tabela9[[#This Row],[DATA VENCIMENTO]], "")</f>
        <v/>
      </c>
      <c r="K361" s="31">
        <v>44596</v>
      </c>
      <c r="L361" s="53" t="str">
        <f ca="1">IF(Tabela9[[#This Row],[DATA VENCIMENTO]]&gt;TODAY(), "A VENCER",IF(Tabela9[[#This Row],[PAGO DIA]]&lt;&gt;"","PAGO", "VENCIDO"))</f>
        <v>PAGO</v>
      </c>
    </row>
    <row r="362" spans="1:12" hidden="1" x14ac:dyDescent="0.2">
      <c r="A362" s="30">
        <v>44586</v>
      </c>
      <c r="B362" s="31" t="s">
        <v>1547</v>
      </c>
      <c r="C362" s="32" t="s">
        <v>1579</v>
      </c>
      <c r="D362" s="32" t="s">
        <v>1128</v>
      </c>
      <c r="E362" s="32" t="s">
        <v>681</v>
      </c>
      <c r="F362" s="31">
        <v>44596</v>
      </c>
      <c r="G362" s="32">
        <v>297</v>
      </c>
      <c r="H362" s="32">
        <v>452</v>
      </c>
      <c r="I362" s="41">
        <v>2750</v>
      </c>
      <c r="J362" s="32" t="str">
        <f ca="1">IF(Tabela9[[#This Row],[STATUS]]="VENCIDO", TODAY()-Tabela9[[#This Row],[DATA VENCIMENTO]], "")</f>
        <v/>
      </c>
      <c r="K362" s="31">
        <v>44596</v>
      </c>
      <c r="L362" s="53" t="str">
        <f ca="1">IF(Tabela9[[#This Row],[DATA VENCIMENTO]]&gt;TODAY(), "A VENCER",IF(Tabela9[[#This Row],[PAGO DIA]]&lt;&gt;"","PAGO", "VENCIDO"))</f>
        <v>PAGO</v>
      </c>
    </row>
    <row r="363" spans="1:12" hidden="1" x14ac:dyDescent="0.2">
      <c r="A363" s="30">
        <v>44572</v>
      </c>
      <c r="B363" s="32" t="s">
        <v>1529</v>
      </c>
      <c r="C363" s="32" t="s">
        <v>1650</v>
      </c>
      <c r="D363" s="32" t="s">
        <v>1531</v>
      </c>
      <c r="E363" s="32" t="s">
        <v>94</v>
      </c>
      <c r="F363" s="31">
        <v>44599</v>
      </c>
      <c r="G363" s="32" t="s">
        <v>1810</v>
      </c>
      <c r="H363" s="32">
        <v>425</v>
      </c>
      <c r="I363" s="33">
        <v>3200</v>
      </c>
      <c r="J363" s="32" t="str">
        <f ca="1">IF(Tabela9[[#This Row],[STATUS]]="VENCIDO", TODAY()-Tabela9[[#This Row],[DATA VENCIMENTO]], "")</f>
        <v/>
      </c>
      <c r="K363" s="31">
        <v>44599</v>
      </c>
      <c r="L363" s="53" t="str">
        <f ca="1">IF(Tabela9[[#This Row],[DATA VENCIMENTO]]&gt;TODAY(), "A VENCER",IF(Tabela9[[#This Row],[PAGO DIA]]&lt;&gt;"","PAGO", "VENCIDO"))</f>
        <v>PAGO</v>
      </c>
    </row>
    <row r="364" spans="1:12" hidden="1" x14ac:dyDescent="0.2">
      <c r="A364" s="30">
        <v>44573</v>
      </c>
      <c r="B364" s="32" t="s">
        <v>1529</v>
      </c>
      <c r="C364" s="32" t="s">
        <v>1798</v>
      </c>
      <c r="D364" s="32" t="s">
        <v>1531</v>
      </c>
      <c r="E364" s="32" t="s">
        <v>114</v>
      </c>
      <c r="F364" s="31">
        <v>44599</v>
      </c>
      <c r="G364" s="32" t="s">
        <v>1811</v>
      </c>
      <c r="H364" s="32">
        <v>426</v>
      </c>
      <c r="I364" s="33">
        <v>3200</v>
      </c>
      <c r="J364" s="32" t="str">
        <f ca="1">IF(Tabela9[[#This Row],[STATUS]]="VENCIDO", TODAY()-Tabela9[[#This Row],[DATA VENCIMENTO]], "")</f>
        <v/>
      </c>
      <c r="K364" s="31">
        <v>44599</v>
      </c>
      <c r="L364" s="53" t="str">
        <f ca="1">IF(Tabela9[[#This Row],[DATA VENCIMENTO]]&gt;TODAY(), "A VENCER",IF(Tabela9[[#This Row],[PAGO DIA]]&lt;&gt;"","PAGO", "VENCIDO"))</f>
        <v>PAGO</v>
      </c>
    </row>
    <row r="365" spans="1:12" hidden="1" x14ac:dyDescent="0.2">
      <c r="A365" s="30">
        <v>44574</v>
      </c>
      <c r="B365" s="32" t="s">
        <v>1529</v>
      </c>
      <c r="C365" s="32" t="s">
        <v>1812</v>
      </c>
      <c r="D365" s="32" t="s">
        <v>1531</v>
      </c>
      <c r="E365" s="32" t="s">
        <v>85</v>
      </c>
      <c r="F365" s="31">
        <v>44599</v>
      </c>
      <c r="G365" s="32" t="s">
        <v>1813</v>
      </c>
      <c r="H365" s="32">
        <v>427</v>
      </c>
      <c r="I365" s="33">
        <v>3200</v>
      </c>
      <c r="J365" s="32" t="str">
        <f ca="1">IF(Tabela9[[#This Row],[STATUS]]="VENCIDO", TODAY()-Tabela9[[#This Row],[DATA VENCIMENTO]], "")</f>
        <v/>
      </c>
      <c r="K365" s="31">
        <v>44599</v>
      </c>
      <c r="L365" s="53" t="str">
        <f ca="1">IF(Tabela9[[#This Row],[DATA VENCIMENTO]]&gt;TODAY(), "A VENCER",IF(Tabela9[[#This Row],[PAGO DIA]]&lt;&gt;"","PAGO", "VENCIDO"))</f>
        <v>PAGO</v>
      </c>
    </row>
    <row r="366" spans="1:12" hidden="1" x14ac:dyDescent="0.2">
      <c r="A366" s="30">
        <v>44575</v>
      </c>
      <c r="B366" s="32" t="s">
        <v>1529</v>
      </c>
      <c r="C366" s="32" t="s">
        <v>1650</v>
      </c>
      <c r="D366" s="32" t="s">
        <v>1531</v>
      </c>
      <c r="E366" s="32" t="s">
        <v>94</v>
      </c>
      <c r="F366" s="31">
        <v>44599</v>
      </c>
      <c r="G366" s="32" t="s">
        <v>1814</v>
      </c>
      <c r="H366" s="32">
        <v>428</v>
      </c>
      <c r="I366" s="33">
        <v>3200</v>
      </c>
      <c r="J366" s="32" t="str">
        <f ca="1">IF(Tabela9[[#This Row],[STATUS]]="VENCIDO", TODAY()-Tabela9[[#This Row],[DATA VENCIMENTO]], "")</f>
        <v/>
      </c>
      <c r="K366" s="31">
        <v>44599</v>
      </c>
      <c r="L366" s="53" t="str">
        <f ca="1">IF(Tabela9[[#This Row],[DATA VENCIMENTO]]&gt;TODAY(), "A VENCER",IF(Tabela9[[#This Row],[PAGO DIA]]&lt;&gt;"","PAGO", "VENCIDO"))</f>
        <v>PAGO</v>
      </c>
    </row>
    <row r="367" spans="1:12" hidden="1" x14ac:dyDescent="0.2">
      <c r="A367" s="30">
        <v>44579</v>
      </c>
      <c r="B367" s="32" t="s">
        <v>1529</v>
      </c>
      <c r="C367" s="32" t="s">
        <v>1680</v>
      </c>
      <c r="D367" s="32" t="s">
        <v>1531</v>
      </c>
      <c r="E367" s="32" t="s">
        <v>85</v>
      </c>
      <c r="F367" s="31">
        <v>44599</v>
      </c>
      <c r="G367" s="32" t="s">
        <v>1815</v>
      </c>
      <c r="H367" s="32">
        <v>430</v>
      </c>
      <c r="I367" s="33">
        <v>1550</v>
      </c>
      <c r="J367" s="32" t="str">
        <f ca="1">IF(Tabela9[[#This Row],[STATUS]]="VENCIDO", TODAY()-Tabela9[[#This Row],[DATA VENCIMENTO]], "")</f>
        <v/>
      </c>
      <c r="K367" s="31">
        <v>44599</v>
      </c>
      <c r="L367" s="53" t="str">
        <f ca="1">IF(Tabela9[[#This Row],[DATA VENCIMENTO]]&gt;TODAY(), "A VENCER",IF(Tabela9[[#This Row],[PAGO DIA]]&lt;&gt;"","PAGO", "VENCIDO"))</f>
        <v>PAGO</v>
      </c>
    </row>
    <row r="368" spans="1:12" hidden="1" x14ac:dyDescent="0.2">
      <c r="A368" s="30">
        <v>44580</v>
      </c>
      <c r="B368" s="32" t="s">
        <v>1534</v>
      </c>
      <c r="C368" s="32" t="s">
        <v>1628</v>
      </c>
      <c r="D368" s="32" t="s">
        <v>1531</v>
      </c>
      <c r="E368" s="32" t="s">
        <v>85</v>
      </c>
      <c r="F368" s="31">
        <v>44600</v>
      </c>
      <c r="G368" s="32" t="s">
        <v>1816</v>
      </c>
      <c r="H368" s="32">
        <v>431</v>
      </c>
      <c r="I368" s="33">
        <v>1600</v>
      </c>
      <c r="J368" s="32" t="str">
        <f ca="1">IF(Tabela9[[#This Row],[STATUS]]="VENCIDO", TODAY()-Tabela9[[#This Row],[DATA VENCIMENTO]], "")</f>
        <v/>
      </c>
      <c r="K368" s="31">
        <v>44600</v>
      </c>
      <c r="L368" s="53" t="str">
        <f ca="1">IF(Tabela9[[#This Row],[DATA VENCIMENTO]]&gt;TODAY(), "A VENCER",IF(Tabela9[[#This Row],[PAGO DIA]]&lt;&gt;"","PAGO", "VENCIDO"))</f>
        <v>PAGO</v>
      </c>
    </row>
    <row r="369" spans="1:12" hidden="1" x14ac:dyDescent="0.2">
      <c r="A369" s="30">
        <v>44580</v>
      </c>
      <c r="B369" s="32" t="s">
        <v>1534</v>
      </c>
      <c r="C369" s="32" t="s">
        <v>1817</v>
      </c>
      <c r="D369" s="32" t="s">
        <v>1531</v>
      </c>
      <c r="E369" s="32" t="s">
        <v>85</v>
      </c>
      <c r="F369" s="31">
        <v>44600</v>
      </c>
      <c r="G369" s="32" t="s">
        <v>1818</v>
      </c>
      <c r="H369" s="32">
        <v>432</v>
      </c>
      <c r="I369" s="33">
        <v>400</v>
      </c>
      <c r="J369" s="32" t="str">
        <f ca="1">IF(Tabela9[[#This Row],[STATUS]]="VENCIDO", TODAY()-Tabela9[[#This Row],[DATA VENCIMENTO]], "")</f>
        <v/>
      </c>
      <c r="K369" s="31">
        <v>44600</v>
      </c>
      <c r="L369" s="53" t="str">
        <f ca="1">IF(Tabela9[[#This Row],[DATA VENCIMENTO]]&gt;TODAY(), "A VENCER",IF(Tabela9[[#This Row],[PAGO DIA]]&lt;&gt;"","PAGO", "VENCIDO"))</f>
        <v>PAGO</v>
      </c>
    </row>
    <row r="370" spans="1:12" hidden="1" x14ac:dyDescent="0.2">
      <c r="A370" s="30">
        <v>44581</v>
      </c>
      <c r="B370" s="32" t="s">
        <v>1529</v>
      </c>
      <c r="C370" s="32" t="s">
        <v>1650</v>
      </c>
      <c r="D370" s="32" t="s">
        <v>1531</v>
      </c>
      <c r="E370" s="32" t="s">
        <v>94</v>
      </c>
      <c r="F370" s="31">
        <v>44603</v>
      </c>
      <c r="G370" s="32" t="s">
        <v>1819</v>
      </c>
      <c r="H370" s="32">
        <v>433</v>
      </c>
      <c r="I370" s="33">
        <v>3200</v>
      </c>
      <c r="J370" s="32" t="str">
        <f ca="1">IF(Tabela9[[#This Row],[STATUS]]="VENCIDO", TODAY()-Tabela9[[#This Row],[DATA VENCIMENTO]], "")</f>
        <v/>
      </c>
      <c r="K370" s="31">
        <v>44603</v>
      </c>
      <c r="L370" s="53" t="str">
        <f ca="1">IF(Tabela9[[#This Row],[DATA VENCIMENTO]]&gt;TODAY(), "A VENCER",IF(Tabela9[[#This Row],[PAGO DIA]]&lt;&gt;"","PAGO", "VENCIDO"))</f>
        <v>PAGO</v>
      </c>
    </row>
    <row r="371" spans="1:12" hidden="1" x14ac:dyDescent="0.2">
      <c r="A371" s="30">
        <v>44582</v>
      </c>
      <c r="B371" s="32" t="s">
        <v>1529</v>
      </c>
      <c r="C371" s="32" t="s">
        <v>1812</v>
      </c>
      <c r="D371" s="32" t="s">
        <v>1531</v>
      </c>
      <c r="E371" s="32" t="s">
        <v>85</v>
      </c>
      <c r="F371" s="31">
        <v>44603</v>
      </c>
      <c r="G371" s="32" t="s">
        <v>1820</v>
      </c>
      <c r="H371" s="32">
        <v>434</v>
      </c>
      <c r="I371" s="33">
        <v>3200</v>
      </c>
      <c r="J371" s="32" t="str">
        <f ca="1">IF(Tabela9[[#This Row],[STATUS]]="VENCIDO", TODAY()-Tabela9[[#This Row],[DATA VENCIMENTO]], "")</f>
        <v/>
      </c>
      <c r="K371" s="31">
        <v>44603</v>
      </c>
      <c r="L371" s="53" t="str">
        <f ca="1">IF(Tabela9[[#This Row],[DATA VENCIMENTO]]&gt;TODAY(), "A VENCER",IF(Tabela9[[#This Row],[PAGO DIA]]&lt;&gt;"","PAGO", "VENCIDO"))</f>
        <v>PAGO</v>
      </c>
    </row>
    <row r="372" spans="1:12" hidden="1" x14ac:dyDescent="0.2">
      <c r="A372" s="30">
        <v>44592</v>
      </c>
      <c r="B372" s="32" t="s">
        <v>1534</v>
      </c>
      <c r="C372" s="32" t="s">
        <v>1821</v>
      </c>
      <c r="D372" s="32" t="s">
        <v>1531</v>
      </c>
      <c r="E372" s="32" t="s">
        <v>85</v>
      </c>
      <c r="F372" s="31">
        <v>44613</v>
      </c>
      <c r="G372" s="32" t="s">
        <v>1822</v>
      </c>
      <c r="H372" s="32">
        <v>454</v>
      </c>
      <c r="I372" s="33">
        <v>4900</v>
      </c>
      <c r="J372" s="32" t="str">
        <f ca="1">IF(Tabela9[[#This Row],[STATUS]]="VENCIDO", TODAY()-Tabela9[[#This Row],[DATA VENCIMENTO]], "")</f>
        <v/>
      </c>
      <c r="K372" s="31">
        <v>44613</v>
      </c>
      <c r="L372" s="53" t="str">
        <f ca="1">IF(Tabela9[[#This Row],[DATA VENCIMENTO]]&gt;TODAY(), "A VENCER",IF(Tabela9[[#This Row],[PAGO DIA]]&lt;&gt;"","PAGO", "VENCIDO"))</f>
        <v>PAGO</v>
      </c>
    </row>
    <row r="373" spans="1:12" hidden="1" x14ac:dyDescent="0.2">
      <c r="A373" s="30">
        <v>44593</v>
      </c>
      <c r="B373" s="32" t="s">
        <v>1534</v>
      </c>
      <c r="C373" s="32" t="s">
        <v>1628</v>
      </c>
      <c r="D373" s="32" t="s">
        <v>1531</v>
      </c>
      <c r="E373" s="32" t="s">
        <v>85</v>
      </c>
      <c r="F373" s="31">
        <v>44613</v>
      </c>
      <c r="G373" s="32" t="s">
        <v>1823</v>
      </c>
      <c r="H373" s="32">
        <v>455</v>
      </c>
      <c r="I373" s="33">
        <v>2750</v>
      </c>
      <c r="J373" s="32" t="str">
        <f ca="1">IF(Tabela9[[#This Row],[STATUS]]="VENCIDO", TODAY()-Tabela9[[#This Row],[DATA VENCIMENTO]], "")</f>
        <v/>
      </c>
      <c r="K373" s="31">
        <v>44613</v>
      </c>
      <c r="L373" s="53" t="str">
        <f ca="1">IF(Tabela9[[#This Row],[DATA VENCIMENTO]]&gt;TODAY(), "A VENCER",IF(Tabela9[[#This Row],[PAGO DIA]]&lt;&gt;"","PAGO", "VENCIDO"))</f>
        <v>PAGO</v>
      </c>
    </row>
    <row r="374" spans="1:12" hidden="1" x14ac:dyDescent="0.2">
      <c r="A374" s="30">
        <v>44594</v>
      </c>
      <c r="B374" s="32" t="s">
        <v>1534</v>
      </c>
      <c r="C374" s="32" t="s">
        <v>1628</v>
      </c>
      <c r="D374" s="32" t="s">
        <v>1531</v>
      </c>
      <c r="E374" s="32" t="s">
        <v>85</v>
      </c>
      <c r="F374" s="31">
        <v>44615</v>
      </c>
      <c r="G374" s="32" t="s">
        <v>1824</v>
      </c>
      <c r="H374" s="32">
        <v>456</v>
      </c>
      <c r="I374" s="33">
        <v>1800</v>
      </c>
      <c r="J374" s="32" t="str">
        <f ca="1">IF(Tabela9[[#This Row],[STATUS]]="VENCIDO", TODAY()-Tabela9[[#This Row],[DATA VENCIMENTO]], "")</f>
        <v/>
      </c>
      <c r="K374" s="31">
        <v>44615</v>
      </c>
      <c r="L374" s="53" t="str">
        <f ca="1">IF(Tabela9[[#This Row],[DATA VENCIMENTO]]&gt;TODAY(), "A VENCER",IF(Tabela9[[#This Row],[PAGO DIA]]&lt;&gt;"","PAGO", "VENCIDO"))</f>
        <v>PAGO</v>
      </c>
    </row>
    <row r="375" spans="1:12" hidden="1" x14ac:dyDescent="0.2">
      <c r="A375" s="30">
        <v>44595</v>
      </c>
      <c r="B375" s="32" t="s">
        <v>1534</v>
      </c>
      <c r="C375" s="32" t="s">
        <v>1825</v>
      </c>
      <c r="D375" s="32" t="s">
        <v>1531</v>
      </c>
      <c r="E375" s="32" t="s">
        <v>85</v>
      </c>
      <c r="F375" s="31">
        <v>44616</v>
      </c>
      <c r="G375" s="32" t="s">
        <v>1826</v>
      </c>
      <c r="H375" s="32">
        <v>457</v>
      </c>
      <c r="I375" s="33">
        <v>1100</v>
      </c>
      <c r="J375" s="32" t="str">
        <f ca="1">IF(Tabela9[[#This Row],[STATUS]]="VENCIDO", TODAY()-Tabela9[[#This Row],[DATA VENCIMENTO]], "")</f>
        <v/>
      </c>
      <c r="K375" s="31">
        <v>44616</v>
      </c>
      <c r="L375" s="53" t="str">
        <f ca="1">IF(Tabela9[[#This Row],[DATA VENCIMENTO]]&gt;TODAY(), "A VENCER",IF(Tabela9[[#This Row],[PAGO DIA]]&lt;&gt;"","PAGO", "VENCIDO"))</f>
        <v>PAGO</v>
      </c>
    </row>
    <row r="376" spans="1:12" hidden="1" x14ac:dyDescent="0.2">
      <c r="A376" s="30">
        <v>44596</v>
      </c>
      <c r="B376" s="32" t="s">
        <v>1534</v>
      </c>
      <c r="C376" s="32" t="s">
        <v>1827</v>
      </c>
      <c r="D376" s="32" t="s">
        <v>1531</v>
      </c>
      <c r="E376" s="32" t="s">
        <v>85</v>
      </c>
      <c r="F376" s="31">
        <v>44616</v>
      </c>
      <c r="G376" s="32" t="s">
        <v>1828</v>
      </c>
      <c r="H376" s="32">
        <v>458</v>
      </c>
      <c r="I376" s="33">
        <v>4900</v>
      </c>
      <c r="J376" s="32" t="str">
        <f ca="1">IF(Tabela9[[#This Row],[STATUS]]="VENCIDO", TODAY()-Tabela9[[#This Row],[DATA VENCIMENTO]], "")</f>
        <v/>
      </c>
      <c r="K376" s="31">
        <v>44616</v>
      </c>
      <c r="L376" s="53" t="str">
        <f ca="1">IF(Tabela9[[#This Row],[DATA VENCIMENTO]]&gt;TODAY(), "A VENCER",IF(Tabela9[[#This Row],[PAGO DIA]]&lt;&gt;"","PAGO", "VENCIDO"))</f>
        <v>PAGO</v>
      </c>
    </row>
    <row r="377" spans="1:12" hidden="1" x14ac:dyDescent="0.2">
      <c r="A377" s="30">
        <v>44599</v>
      </c>
      <c r="B377" s="32" t="s">
        <v>1534</v>
      </c>
      <c r="C377" s="32" t="s">
        <v>1628</v>
      </c>
      <c r="D377" s="32" t="s">
        <v>1531</v>
      </c>
      <c r="E377" s="32" t="s">
        <v>85</v>
      </c>
      <c r="F377" s="31">
        <v>44620</v>
      </c>
      <c r="G377" s="32" t="s">
        <v>1829</v>
      </c>
      <c r="H377" s="32">
        <v>459</v>
      </c>
      <c r="I377" s="33">
        <v>1000</v>
      </c>
      <c r="J377" s="32" t="str">
        <f ca="1">IF(Tabela9[[#This Row],[STATUS]]="VENCIDO", TODAY()-Tabela9[[#This Row],[DATA VENCIMENTO]], "")</f>
        <v/>
      </c>
      <c r="K377" s="31">
        <v>44623</v>
      </c>
      <c r="L377" s="53" t="str">
        <f ca="1">IF(Tabela9[[#This Row],[DATA VENCIMENTO]]&gt;TODAY(), "A VENCER",IF(Tabela9[[#This Row],[PAGO DIA]]&lt;&gt;"","PAGO", "VENCIDO"))</f>
        <v>PAGO</v>
      </c>
    </row>
    <row r="378" spans="1:12" hidden="1" x14ac:dyDescent="0.2">
      <c r="A378" s="30">
        <v>44602</v>
      </c>
      <c r="B378" s="32" t="s">
        <v>1534</v>
      </c>
      <c r="C378" s="32" t="s">
        <v>1742</v>
      </c>
      <c r="D378" s="32" t="s">
        <v>1531</v>
      </c>
      <c r="E378" s="32" t="s">
        <v>85</v>
      </c>
      <c r="F378" s="31">
        <v>44622</v>
      </c>
      <c r="G378" s="32" t="s">
        <v>1830</v>
      </c>
      <c r="H378" s="32">
        <v>460</v>
      </c>
      <c r="I378" s="33">
        <v>400</v>
      </c>
      <c r="J378" s="32" t="str">
        <f ca="1">IF(Tabela9[[#This Row],[STATUS]]="VENCIDO", TODAY()-Tabela9[[#This Row],[DATA VENCIMENTO]], "")</f>
        <v/>
      </c>
      <c r="K378" s="31">
        <v>44623</v>
      </c>
      <c r="L378" s="53" t="str">
        <f ca="1">IF(Tabela9[[#This Row],[DATA VENCIMENTO]]&gt;TODAY(), "A VENCER",IF(Tabela9[[#This Row],[PAGO DIA]]&lt;&gt;"","PAGO", "VENCIDO"))</f>
        <v>PAGO</v>
      </c>
    </row>
    <row r="379" spans="1:12" hidden="1" x14ac:dyDescent="0.2">
      <c r="A379" s="30">
        <v>44603</v>
      </c>
      <c r="B379" s="32" t="s">
        <v>1534</v>
      </c>
      <c r="C379" s="32" t="s">
        <v>1831</v>
      </c>
      <c r="D379" s="32" t="s">
        <v>1531</v>
      </c>
      <c r="E379" s="32" t="s">
        <v>85</v>
      </c>
      <c r="F379" s="31">
        <v>44623</v>
      </c>
      <c r="G379" s="32" t="s">
        <v>1832</v>
      </c>
      <c r="H379" s="32">
        <v>461</v>
      </c>
      <c r="I379" s="33">
        <v>4900</v>
      </c>
      <c r="J379" s="32" t="str">
        <f ca="1">IF(Tabela9[[#This Row],[STATUS]]="VENCIDO", TODAY()-Tabela9[[#This Row],[DATA VENCIMENTO]], "")</f>
        <v/>
      </c>
      <c r="K379" s="31">
        <v>44624</v>
      </c>
      <c r="L379" s="53" t="str">
        <f ca="1">IF(Tabela9[[#This Row],[DATA VENCIMENTO]]&gt;TODAY(), "A VENCER",IF(Tabela9[[#This Row],[PAGO DIA]]&lt;&gt;"","PAGO", "VENCIDO"))</f>
        <v>PAGO</v>
      </c>
    </row>
    <row r="380" spans="1:12" hidden="1" x14ac:dyDescent="0.2">
      <c r="A380" s="30">
        <v>44603</v>
      </c>
      <c r="B380" s="32" t="s">
        <v>1534</v>
      </c>
      <c r="C380" s="32" t="s">
        <v>1680</v>
      </c>
      <c r="D380" s="32" t="s">
        <v>1531</v>
      </c>
      <c r="E380" s="32" t="s">
        <v>85</v>
      </c>
      <c r="F380" s="31">
        <v>44623</v>
      </c>
      <c r="G380" s="32" t="s">
        <v>1833</v>
      </c>
      <c r="H380" s="32">
        <v>462</v>
      </c>
      <c r="I380" s="33">
        <v>1100</v>
      </c>
      <c r="J380" s="32" t="str">
        <f ca="1">IF(Tabela9[[#This Row],[STATUS]]="VENCIDO", TODAY()-Tabela9[[#This Row],[DATA VENCIMENTO]], "")</f>
        <v/>
      </c>
      <c r="K380" s="31">
        <v>44624</v>
      </c>
      <c r="L380" s="53" t="str">
        <f ca="1">IF(Tabela9[[#This Row],[DATA VENCIMENTO]]&gt;TODAY(), "A VENCER",IF(Tabela9[[#This Row],[PAGO DIA]]&lt;&gt;"","PAGO", "VENCIDO"))</f>
        <v>PAGO</v>
      </c>
    </row>
    <row r="381" spans="1:12" hidden="1" x14ac:dyDescent="0.2">
      <c r="A381" s="30">
        <v>44604</v>
      </c>
      <c r="B381" s="32" t="s">
        <v>1534</v>
      </c>
      <c r="C381" s="32" t="s">
        <v>1742</v>
      </c>
      <c r="D381" s="32" t="s">
        <v>1531</v>
      </c>
      <c r="E381" s="32" t="s">
        <v>85</v>
      </c>
      <c r="F381" s="31">
        <v>44627</v>
      </c>
      <c r="G381" s="32" t="s">
        <v>1834</v>
      </c>
      <c r="H381" s="32">
        <v>463</v>
      </c>
      <c r="I381" s="33">
        <v>400</v>
      </c>
      <c r="J381" s="32" t="str">
        <f ca="1">IF(Tabela9[[#This Row],[STATUS]]="VENCIDO", TODAY()-Tabela9[[#This Row],[DATA VENCIMENTO]], "")</f>
        <v/>
      </c>
      <c r="K381" s="31">
        <v>44627</v>
      </c>
      <c r="L381" s="53" t="str">
        <f ca="1">IF(Tabela9[[#This Row],[DATA VENCIMENTO]]&gt;TODAY(), "A VENCER",IF(Tabela9[[#This Row],[PAGO DIA]]&lt;&gt;"","PAGO", "VENCIDO"))</f>
        <v>PAGO</v>
      </c>
    </row>
    <row r="382" spans="1:12" hidden="1" x14ac:dyDescent="0.2">
      <c r="A382" s="30">
        <v>44606</v>
      </c>
      <c r="B382" s="32" t="s">
        <v>1534</v>
      </c>
      <c r="C382" s="32" t="s">
        <v>1680</v>
      </c>
      <c r="D382" s="32" t="s">
        <v>1531</v>
      </c>
      <c r="E382" s="32" t="s">
        <v>85</v>
      </c>
      <c r="F382" s="31">
        <v>44627</v>
      </c>
      <c r="G382" s="32" t="s">
        <v>1835</v>
      </c>
      <c r="H382" s="32">
        <v>464</v>
      </c>
      <c r="I382" s="33">
        <v>1100</v>
      </c>
      <c r="J382" s="32" t="str">
        <f ca="1">IF(Tabela9[[#This Row],[STATUS]]="VENCIDO", TODAY()-Tabela9[[#This Row],[DATA VENCIMENTO]], "")</f>
        <v/>
      </c>
      <c r="K382" s="31">
        <v>44627</v>
      </c>
      <c r="L382" s="53" t="str">
        <f ca="1">IF(Tabela9[[#This Row],[DATA VENCIMENTO]]&gt;TODAY(), "A VENCER",IF(Tabela9[[#This Row],[PAGO DIA]]&lt;&gt;"","PAGO", "VENCIDO"))</f>
        <v>PAGO</v>
      </c>
    </row>
    <row r="383" spans="1:12" hidden="1" x14ac:dyDescent="0.2">
      <c r="A383" s="30">
        <v>44606</v>
      </c>
      <c r="B383" s="32" t="s">
        <v>1534</v>
      </c>
      <c r="C383" s="32" t="s">
        <v>1836</v>
      </c>
      <c r="D383" s="32" t="s">
        <v>1531</v>
      </c>
      <c r="E383" s="32" t="s">
        <v>85</v>
      </c>
      <c r="F383" s="31">
        <v>44627</v>
      </c>
      <c r="G383" s="32" t="s">
        <v>1837</v>
      </c>
      <c r="H383" s="32">
        <v>465</v>
      </c>
      <c r="I383" s="33">
        <v>500</v>
      </c>
      <c r="J383" s="32" t="str">
        <f ca="1">IF(Tabela9[[#This Row],[STATUS]]="VENCIDO", TODAY()-Tabela9[[#This Row],[DATA VENCIMENTO]], "")</f>
        <v/>
      </c>
      <c r="K383" s="31">
        <v>44627</v>
      </c>
      <c r="L383" s="53" t="str">
        <f ca="1">IF(Tabela9[[#This Row],[DATA VENCIMENTO]]&gt;TODAY(), "A VENCER",IF(Tabela9[[#This Row],[PAGO DIA]]&lt;&gt;"","PAGO", "VENCIDO"))</f>
        <v>PAGO</v>
      </c>
    </row>
    <row r="384" spans="1:12" hidden="1" x14ac:dyDescent="0.2">
      <c r="A384" s="30">
        <v>44617</v>
      </c>
      <c r="B384" s="31" t="s">
        <v>1547</v>
      </c>
      <c r="C384" s="32" t="s">
        <v>1548</v>
      </c>
      <c r="D384" s="32" t="s">
        <v>1531</v>
      </c>
      <c r="E384" s="32" t="s">
        <v>1543</v>
      </c>
      <c r="F384" s="31">
        <v>44627</v>
      </c>
      <c r="G384" s="32">
        <v>301</v>
      </c>
      <c r="H384" s="32">
        <v>479</v>
      </c>
      <c r="I384" s="33">
        <v>5000</v>
      </c>
      <c r="J384" s="32" t="str">
        <f ca="1">IF(Tabela9[[#This Row],[STATUS]]="VENCIDO", TODAY()-Tabela9[[#This Row],[DATA VENCIMENTO]], "")</f>
        <v/>
      </c>
      <c r="K384" s="31">
        <v>44627</v>
      </c>
      <c r="L384" s="53" t="str">
        <f ca="1">IF(Tabela9[[#This Row],[DATA VENCIMENTO]]&gt;TODAY(), "A VENCER",IF(Tabela9[[#This Row],[PAGO DIA]]&lt;&gt;"","PAGO", "VENCIDO"))</f>
        <v>PAGO</v>
      </c>
    </row>
    <row r="385" spans="1:12" hidden="1" x14ac:dyDescent="0.2">
      <c r="A385" s="30">
        <v>44617</v>
      </c>
      <c r="B385" s="31" t="s">
        <v>1547</v>
      </c>
      <c r="C385" s="32" t="s">
        <v>1549</v>
      </c>
      <c r="D385" s="32" t="s">
        <v>1531</v>
      </c>
      <c r="E385" s="32" t="s">
        <v>1550</v>
      </c>
      <c r="F385" s="31">
        <v>44627</v>
      </c>
      <c r="G385" s="32">
        <v>302</v>
      </c>
      <c r="H385" s="32">
        <v>480</v>
      </c>
      <c r="I385" s="33">
        <v>6000</v>
      </c>
      <c r="J385" s="32" t="str">
        <f ca="1">IF(Tabela9[[#This Row],[STATUS]]="VENCIDO", TODAY()-Tabela9[[#This Row],[DATA VENCIMENTO]], "")</f>
        <v/>
      </c>
      <c r="K385" s="31">
        <v>44627</v>
      </c>
      <c r="L385" s="53" t="str">
        <f ca="1">IF(Tabela9[[#This Row],[DATA VENCIMENTO]]&gt;TODAY(), "A VENCER",IF(Tabela9[[#This Row],[PAGO DIA]]&lt;&gt;"","PAGO", "VENCIDO"))</f>
        <v>PAGO</v>
      </c>
    </row>
    <row r="386" spans="1:12" hidden="1" x14ac:dyDescent="0.2">
      <c r="A386" s="30">
        <v>44617</v>
      </c>
      <c r="B386" s="31" t="s">
        <v>1547</v>
      </c>
      <c r="C386" s="32" t="s">
        <v>1551</v>
      </c>
      <c r="D386" s="32" t="s">
        <v>1531</v>
      </c>
      <c r="E386" s="32" t="s">
        <v>1552</v>
      </c>
      <c r="F386" s="31">
        <v>44627</v>
      </c>
      <c r="G386" s="32">
        <v>303</v>
      </c>
      <c r="H386" s="32">
        <v>481</v>
      </c>
      <c r="I386" s="33">
        <v>5000</v>
      </c>
      <c r="J386" s="32" t="str">
        <f ca="1">IF(Tabela9[[#This Row],[STATUS]]="VENCIDO", TODAY()-Tabela9[[#This Row],[DATA VENCIMENTO]], "")</f>
        <v/>
      </c>
      <c r="K386" s="31">
        <v>44627</v>
      </c>
      <c r="L386" s="53" t="str">
        <f ca="1">IF(Tabela9[[#This Row],[DATA VENCIMENTO]]&gt;TODAY(), "A VENCER",IF(Tabela9[[#This Row],[PAGO DIA]]&lt;&gt;"","PAGO", "VENCIDO"))</f>
        <v>PAGO</v>
      </c>
    </row>
    <row r="387" spans="1:12" hidden="1" x14ac:dyDescent="0.2">
      <c r="A387" s="30">
        <v>44617</v>
      </c>
      <c r="B387" s="31" t="s">
        <v>1547</v>
      </c>
      <c r="C387" s="32" t="s">
        <v>1553</v>
      </c>
      <c r="D387" s="32" t="s">
        <v>1531</v>
      </c>
      <c r="E387" s="32" t="s">
        <v>1554</v>
      </c>
      <c r="F387" s="31">
        <v>44627</v>
      </c>
      <c r="G387" s="32">
        <v>304</v>
      </c>
      <c r="H387" s="32">
        <v>482</v>
      </c>
      <c r="I387" s="33">
        <v>4000</v>
      </c>
      <c r="J387" s="32" t="str">
        <f ca="1">IF(Tabela9[[#This Row],[STATUS]]="VENCIDO", TODAY()-Tabela9[[#This Row],[DATA VENCIMENTO]], "")</f>
        <v/>
      </c>
      <c r="K387" s="31">
        <v>44627</v>
      </c>
      <c r="L387" s="53" t="str">
        <f ca="1">IF(Tabela9[[#This Row],[DATA VENCIMENTO]]&gt;TODAY(), "A VENCER",IF(Tabela9[[#This Row],[PAGO DIA]]&lt;&gt;"","PAGO", "VENCIDO"))</f>
        <v>PAGO</v>
      </c>
    </row>
    <row r="388" spans="1:12" hidden="1" x14ac:dyDescent="0.2">
      <c r="A388" s="30">
        <v>44617</v>
      </c>
      <c r="B388" s="31" t="s">
        <v>1547</v>
      </c>
      <c r="C388" s="32" t="s">
        <v>1555</v>
      </c>
      <c r="D388" s="32" t="s">
        <v>1556</v>
      </c>
      <c r="E388" s="32" t="s">
        <v>1557</v>
      </c>
      <c r="F388" s="31">
        <v>44627</v>
      </c>
      <c r="G388" s="32">
        <v>305</v>
      </c>
      <c r="H388" s="32">
        <v>483</v>
      </c>
      <c r="I388" s="33">
        <v>4000</v>
      </c>
      <c r="J388" s="32" t="str">
        <f ca="1">IF(Tabela9[[#This Row],[STATUS]]="VENCIDO", TODAY()-Tabela9[[#This Row],[DATA VENCIMENTO]], "")</f>
        <v/>
      </c>
      <c r="K388" s="31">
        <v>44627</v>
      </c>
      <c r="L388" s="53" t="str">
        <f ca="1">IF(Tabela9[[#This Row],[DATA VENCIMENTO]]&gt;TODAY(), "A VENCER",IF(Tabela9[[#This Row],[PAGO DIA]]&lt;&gt;"","PAGO", "VENCIDO"))</f>
        <v>PAGO</v>
      </c>
    </row>
    <row r="389" spans="1:12" hidden="1" x14ac:dyDescent="0.2">
      <c r="A389" s="30">
        <v>44617</v>
      </c>
      <c r="B389" s="31" t="s">
        <v>1547</v>
      </c>
      <c r="C389" s="32" t="s">
        <v>1558</v>
      </c>
      <c r="D389" s="32" t="s">
        <v>1531</v>
      </c>
      <c r="E389" s="32" t="s">
        <v>1559</v>
      </c>
      <c r="F389" s="31">
        <v>44627</v>
      </c>
      <c r="G389" s="32">
        <v>306</v>
      </c>
      <c r="H389" s="32">
        <v>484</v>
      </c>
      <c r="I389" s="33">
        <v>5900</v>
      </c>
      <c r="J389" s="32" t="str">
        <f ca="1">IF(Tabela9[[#This Row],[STATUS]]="VENCIDO", TODAY()-Tabela9[[#This Row],[DATA VENCIMENTO]], "")</f>
        <v/>
      </c>
      <c r="K389" s="31">
        <v>44627</v>
      </c>
      <c r="L389" s="53" t="str">
        <f ca="1">IF(Tabela9[[#This Row],[DATA VENCIMENTO]]&gt;TODAY(), "A VENCER",IF(Tabela9[[#This Row],[PAGO DIA]]&lt;&gt;"","PAGO", "VENCIDO"))</f>
        <v>PAGO</v>
      </c>
    </row>
    <row r="390" spans="1:12" hidden="1" x14ac:dyDescent="0.2">
      <c r="A390" s="30">
        <v>44617</v>
      </c>
      <c r="B390" s="31" t="s">
        <v>1547</v>
      </c>
      <c r="C390" s="32" t="s">
        <v>1560</v>
      </c>
      <c r="D390" s="32" t="s">
        <v>1531</v>
      </c>
      <c r="E390" s="32" t="s">
        <v>1561</v>
      </c>
      <c r="F390" s="31">
        <v>44627</v>
      </c>
      <c r="G390" s="32">
        <v>307</v>
      </c>
      <c r="H390" s="32">
        <v>485</v>
      </c>
      <c r="I390" s="33">
        <v>4500</v>
      </c>
      <c r="J390" s="32" t="str">
        <f ca="1">IF(Tabela9[[#This Row],[STATUS]]="VENCIDO", TODAY()-Tabela9[[#This Row],[DATA VENCIMENTO]], "")</f>
        <v/>
      </c>
      <c r="K390" s="31">
        <v>44627</v>
      </c>
      <c r="L390" s="53" t="str">
        <f ca="1">IF(Tabela9[[#This Row],[DATA VENCIMENTO]]&gt;TODAY(), "A VENCER",IF(Tabela9[[#This Row],[PAGO DIA]]&lt;&gt;"","PAGO", "VENCIDO"))</f>
        <v>PAGO</v>
      </c>
    </row>
    <row r="391" spans="1:12" hidden="1" x14ac:dyDescent="0.2">
      <c r="A391" s="30">
        <v>44617</v>
      </c>
      <c r="B391" s="31" t="s">
        <v>1547</v>
      </c>
      <c r="C391" s="32" t="s">
        <v>1562</v>
      </c>
      <c r="D391" s="32" t="s">
        <v>1531</v>
      </c>
      <c r="E391" s="32" t="s">
        <v>1537</v>
      </c>
      <c r="F391" s="31">
        <v>44627</v>
      </c>
      <c r="G391" s="32">
        <v>308</v>
      </c>
      <c r="H391" s="32">
        <v>486</v>
      </c>
      <c r="I391" s="33">
        <v>2000</v>
      </c>
      <c r="J391" s="32" t="str">
        <f ca="1">IF(Tabela9[[#This Row],[STATUS]]="VENCIDO", TODAY()-Tabela9[[#This Row],[DATA VENCIMENTO]], "")</f>
        <v/>
      </c>
      <c r="K391" s="31">
        <v>44636</v>
      </c>
      <c r="L391" s="53" t="str">
        <f ca="1">IF(Tabela9[[#This Row],[DATA VENCIMENTO]]&gt;TODAY(), "A VENCER",IF(Tabela9[[#This Row],[PAGO DIA]]&lt;&gt;"","PAGO", "VENCIDO"))</f>
        <v>PAGO</v>
      </c>
    </row>
    <row r="392" spans="1:12" hidden="1" x14ac:dyDescent="0.2">
      <c r="A392" s="30">
        <v>44617</v>
      </c>
      <c r="B392" s="31" t="s">
        <v>1547</v>
      </c>
      <c r="C392" s="32" t="s">
        <v>1563</v>
      </c>
      <c r="D392" s="32" t="s">
        <v>1531</v>
      </c>
      <c r="E392" s="32" t="s">
        <v>1564</v>
      </c>
      <c r="F392" s="31">
        <v>44627</v>
      </c>
      <c r="G392" s="32">
        <v>309</v>
      </c>
      <c r="H392" s="32">
        <v>487</v>
      </c>
      <c r="I392" s="33">
        <v>6000</v>
      </c>
      <c r="J392" s="32" t="str">
        <f ca="1">IF(Tabela9[[#This Row],[STATUS]]="VENCIDO", TODAY()-Tabela9[[#This Row],[DATA VENCIMENTO]], "")</f>
        <v/>
      </c>
      <c r="K392" s="31">
        <v>44627</v>
      </c>
      <c r="L392" s="53" t="str">
        <f ca="1">IF(Tabela9[[#This Row],[DATA VENCIMENTO]]&gt;TODAY(), "A VENCER",IF(Tabela9[[#This Row],[PAGO DIA]]&lt;&gt;"","PAGO", "VENCIDO"))</f>
        <v>PAGO</v>
      </c>
    </row>
    <row r="393" spans="1:12" hidden="1" x14ac:dyDescent="0.2">
      <c r="A393" s="30">
        <v>44617</v>
      </c>
      <c r="B393" s="31" t="s">
        <v>1547</v>
      </c>
      <c r="C393" s="32" t="s">
        <v>1565</v>
      </c>
      <c r="D393" s="32" t="s">
        <v>1531</v>
      </c>
      <c r="E393" s="32" t="s">
        <v>1566</v>
      </c>
      <c r="F393" s="31">
        <v>44627</v>
      </c>
      <c r="G393" s="32">
        <v>310</v>
      </c>
      <c r="H393" s="32">
        <v>488</v>
      </c>
      <c r="I393" s="33">
        <v>5500</v>
      </c>
      <c r="J393" s="32" t="str">
        <f ca="1">IF(Tabela9[[#This Row],[STATUS]]="VENCIDO", TODAY()-Tabela9[[#This Row],[DATA VENCIMENTO]], "")</f>
        <v/>
      </c>
      <c r="K393" s="31">
        <v>44627</v>
      </c>
      <c r="L393" s="53" t="str">
        <f ca="1">IF(Tabela9[[#This Row],[DATA VENCIMENTO]]&gt;TODAY(), "A VENCER",IF(Tabela9[[#This Row],[PAGO DIA]]&lt;&gt;"","PAGO", "VENCIDO"))</f>
        <v>PAGO</v>
      </c>
    </row>
    <row r="394" spans="1:12" hidden="1" x14ac:dyDescent="0.2">
      <c r="A394" s="30">
        <v>44617</v>
      </c>
      <c r="B394" s="31" t="s">
        <v>1547</v>
      </c>
      <c r="C394" s="32" t="s">
        <v>1567</v>
      </c>
      <c r="D394" s="32" t="s">
        <v>1531</v>
      </c>
      <c r="E394" s="32" t="s">
        <v>1568</v>
      </c>
      <c r="F394" s="31">
        <v>44627</v>
      </c>
      <c r="G394" s="32">
        <v>311</v>
      </c>
      <c r="H394" s="32">
        <v>489</v>
      </c>
      <c r="I394" s="33">
        <v>5000</v>
      </c>
      <c r="J394" s="32" t="str">
        <f ca="1">IF(Tabela9[[#This Row],[STATUS]]="VENCIDO", TODAY()-Tabela9[[#This Row],[DATA VENCIMENTO]], "")</f>
        <v/>
      </c>
      <c r="K394" s="31">
        <v>44627</v>
      </c>
      <c r="L394" s="53" t="str">
        <f ca="1">IF(Tabela9[[#This Row],[DATA VENCIMENTO]]&gt;TODAY(), "A VENCER",IF(Tabela9[[#This Row],[PAGO DIA]]&lt;&gt;"","PAGO", "VENCIDO"))</f>
        <v>PAGO</v>
      </c>
    </row>
    <row r="395" spans="1:12" hidden="1" x14ac:dyDescent="0.2">
      <c r="A395" s="30">
        <v>44617</v>
      </c>
      <c r="B395" s="31" t="s">
        <v>1547</v>
      </c>
      <c r="C395" s="32" t="s">
        <v>1569</v>
      </c>
      <c r="D395" s="32" t="s">
        <v>1531</v>
      </c>
      <c r="E395" s="32" t="s">
        <v>1570</v>
      </c>
      <c r="F395" s="31">
        <v>44627</v>
      </c>
      <c r="G395" s="32">
        <v>312</v>
      </c>
      <c r="H395" s="32">
        <v>490</v>
      </c>
      <c r="I395" s="33">
        <v>1150</v>
      </c>
      <c r="J395" s="32" t="str">
        <f ca="1">IF(Tabela9[[#This Row],[STATUS]]="VENCIDO", TODAY()-Tabela9[[#This Row],[DATA VENCIMENTO]], "")</f>
        <v/>
      </c>
      <c r="K395" s="31">
        <v>44627</v>
      </c>
      <c r="L395" s="53" t="str">
        <f ca="1">IF(Tabela9[[#This Row],[DATA VENCIMENTO]]&gt;TODAY(), "A VENCER",IF(Tabela9[[#This Row],[PAGO DIA]]&lt;&gt;"","PAGO", "VENCIDO"))</f>
        <v>PAGO</v>
      </c>
    </row>
    <row r="396" spans="1:12" hidden="1" x14ac:dyDescent="0.2">
      <c r="A396" s="30">
        <v>44617</v>
      </c>
      <c r="B396" s="31" t="s">
        <v>1547</v>
      </c>
      <c r="C396" s="32" t="s">
        <v>1571</v>
      </c>
      <c r="D396" s="32" t="s">
        <v>1531</v>
      </c>
      <c r="E396" s="32" t="s">
        <v>1572</v>
      </c>
      <c r="F396" s="31">
        <v>44627</v>
      </c>
      <c r="G396" s="32">
        <v>313</v>
      </c>
      <c r="H396" s="32">
        <v>491</v>
      </c>
      <c r="I396" s="33">
        <v>5500</v>
      </c>
      <c r="J396" s="32" t="str">
        <f ca="1">IF(Tabela9[[#This Row],[STATUS]]="VENCIDO", TODAY()-Tabela9[[#This Row],[DATA VENCIMENTO]], "")</f>
        <v/>
      </c>
      <c r="K396" s="31">
        <v>44627</v>
      </c>
      <c r="L396" s="53" t="str">
        <f ca="1">IF(Tabela9[[#This Row],[DATA VENCIMENTO]]&gt;TODAY(), "A VENCER",IF(Tabela9[[#This Row],[PAGO DIA]]&lt;&gt;"","PAGO", "VENCIDO"))</f>
        <v>PAGO</v>
      </c>
    </row>
    <row r="397" spans="1:12" hidden="1" x14ac:dyDescent="0.2">
      <c r="A397" s="30">
        <v>44617</v>
      </c>
      <c r="B397" s="31" t="s">
        <v>1547</v>
      </c>
      <c r="C397" s="32" t="s">
        <v>1573</v>
      </c>
      <c r="D397" s="32" t="s">
        <v>1531</v>
      </c>
      <c r="E397" s="32" t="s">
        <v>1574</v>
      </c>
      <c r="F397" s="31">
        <v>44627</v>
      </c>
      <c r="G397" s="32">
        <v>314</v>
      </c>
      <c r="H397" s="32">
        <v>492</v>
      </c>
      <c r="I397" s="33">
        <v>1150</v>
      </c>
      <c r="J397" s="32" t="str">
        <f ca="1">IF(Tabela9[[#This Row],[STATUS]]="VENCIDO", TODAY()-Tabela9[[#This Row],[DATA VENCIMENTO]], "")</f>
        <v/>
      </c>
      <c r="K397" s="31">
        <v>44627</v>
      </c>
      <c r="L397" s="53" t="str">
        <f ca="1">IF(Tabela9[[#This Row],[DATA VENCIMENTO]]&gt;TODAY(), "A VENCER",IF(Tabela9[[#This Row],[PAGO DIA]]&lt;&gt;"","PAGO", "VENCIDO"))</f>
        <v>PAGO</v>
      </c>
    </row>
    <row r="398" spans="1:12" hidden="1" x14ac:dyDescent="0.2">
      <c r="A398" s="30">
        <v>44617</v>
      </c>
      <c r="B398" s="31" t="s">
        <v>1547</v>
      </c>
      <c r="C398" s="32" t="s">
        <v>1575</v>
      </c>
      <c r="D398" s="32" t="s">
        <v>1531</v>
      </c>
      <c r="E398" s="32" t="s">
        <v>1576</v>
      </c>
      <c r="F398" s="31">
        <v>44627</v>
      </c>
      <c r="G398" s="32">
        <v>315</v>
      </c>
      <c r="H398" s="32">
        <v>493</v>
      </c>
      <c r="I398" s="33">
        <v>4800</v>
      </c>
      <c r="J398" s="32" t="str">
        <f ca="1">IF(Tabela9[[#This Row],[STATUS]]="VENCIDO", TODAY()-Tabela9[[#This Row],[DATA VENCIMENTO]], "")</f>
        <v/>
      </c>
      <c r="K398" s="31">
        <v>44627</v>
      </c>
      <c r="L398" s="53" t="str">
        <f ca="1">IF(Tabela9[[#This Row],[DATA VENCIMENTO]]&gt;TODAY(), "A VENCER",IF(Tabela9[[#This Row],[PAGO DIA]]&lt;&gt;"","PAGO", "VENCIDO"))</f>
        <v>PAGO</v>
      </c>
    </row>
    <row r="399" spans="1:12" hidden="1" x14ac:dyDescent="0.2">
      <c r="A399" s="30">
        <v>44617</v>
      </c>
      <c r="B399" s="31" t="s">
        <v>1547</v>
      </c>
      <c r="C399" s="32" t="s">
        <v>1577</v>
      </c>
      <c r="D399" s="32" t="s">
        <v>1531</v>
      </c>
      <c r="E399" s="32" t="s">
        <v>1539</v>
      </c>
      <c r="F399" s="31">
        <v>44627</v>
      </c>
      <c r="G399" s="32">
        <v>317</v>
      </c>
      <c r="H399" s="32">
        <v>494</v>
      </c>
      <c r="I399" s="33">
        <v>3000</v>
      </c>
      <c r="J399" s="32" t="str">
        <f ca="1">IF(Tabela9[[#This Row],[STATUS]]="VENCIDO", TODAY()-Tabela9[[#This Row],[DATA VENCIMENTO]], "")</f>
        <v/>
      </c>
      <c r="K399" s="31">
        <v>44628</v>
      </c>
      <c r="L399" s="53" t="str">
        <f ca="1">IF(Tabela9[[#This Row],[DATA VENCIMENTO]]&gt;TODAY(), "A VENCER",IF(Tabela9[[#This Row],[PAGO DIA]]&lt;&gt;"","PAGO", "VENCIDO"))</f>
        <v>PAGO</v>
      </c>
    </row>
    <row r="400" spans="1:12" hidden="1" x14ac:dyDescent="0.2">
      <c r="A400" s="30">
        <v>44617</v>
      </c>
      <c r="B400" s="31" t="s">
        <v>1547</v>
      </c>
      <c r="C400" s="32" t="s">
        <v>1544</v>
      </c>
      <c r="D400" s="32" t="s">
        <v>1531</v>
      </c>
      <c r="E400" s="32" t="s">
        <v>1545</v>
      </c>
      <c r="F400" s="31">
        <v>44627</v>
      </c>
      <c r="G400" s="32">
        <v>318</v>
      </c>
      <c r="H400" s="32">
        <v>495</v>
      </c>
      <c r="I400" s="33">
        <v>4000</v>
      </c>
      <c r="J400" s="32" t="str">
        <f ca="1">IF(Tabela9[[#This Row],[STATUS]]="VENCIDO", TODAY()-Tabela9[[#This Row],[DATA VENCIMENTO]], "")</f>
        <v/>
      </c>
      <c r="K400" s="31">
        <v>44627</v>
      </c>
      <c r="L400" s="53" t="str">
        <f ca="1">IF(Tabela9[[#This Row],[DATA VENCIMENTO]]&gt;TODAY(), "A VENCER",IF(Tabela9[[#This Row],[PAGO DIA]]&lt;&gt;"","PAGO", "VENCIDO"))</f>
        <v>PAGO</v>
      </c>
    </row>
    <row r="401" spans="1:12" hidden="1" x14ac:dyDescent="0.2">
      <c r="A401" s="30">
        <v>44617</v>
      </c>
      <c r="B401" s="31" t="s">
        <v>1547</v>
      </c>
      <c r="C401" s="32" t="s">
        <v>1579</v>
      </c>
      <c r="D401" s="32" t="s">
        <v>1128</v>
      </c>
      <c r="E401" s="32" t="s">
        <v>681</v>
      </c>
      <c r="F401" s="31">
        <v>44627</v>
      </c>
      <c r="G401" s="32">
        <v>319</v>
      </c>
      <c r="H401" s="32">
        <v>496</v>
      </c>
      <c r="I401" s="41">
        <v>2500</v>
      </c>
      <c r="J401" s="32" t="str">
        <f ca="1">IF(Tabela9[[#This Row],[STATUS]]="VENCIDO", TODAY()-Tabela9[[#This Row],[DATA VENCIMENTO]], "")</f>
        <v/>
      </c>
      <c r="K401" s="31">
        <v>44627</v>
      </c>
      <c r="L401" s="53" t="str">
        <f ca="1">IF(Tabela9[[#This Row],[DATA VENCIMENTO]]&gt;TODAY(), "A VENCER",IF(Tabela9[[#This Row],[PAGO DIA]]&lt;&gt;"","PAGO", "VENCIDO"))</f>
        <v>PAGO</v>
      </c>
    </row>
    <row r="402" spans="1:12" hidden="1" x14ac:dyDescent="0.2">
      <c r="A402" s="30">
        <v>44609</v>
      </c>
      <c r="B402" s="32" t="s">
        <v>1534</v>
      </c>
      <c r="C402" s="32" t="s">
        <v>1838</v>
      </c>
      <c r="D402" s="32" t="s">
        <v>1531</v>
      </c>
      <c r="E402" s="32" t="s">
        <v>85</v>
      </c>
      <c r="F402" s="31">
        <v>44629</v>
      </c>
      <c r="G402" s="32" t="s">
        <v>1839</v>
      </c>
      <c r="H402" s="32">
        <v>466</v>
      </c>
      <c r="I402" s="33">
        <v>600</v>
      </c>
      <c r="J402" s="32" t="str">
        <f ca="1">IF(Tabela9[[#This Row],[STATUS]]="VENCIDO", TODAY()-Tabela9[[#This Row],[DATA VENCIMENTO]], "")</f>
        <v/>
      </c>
      <c r="K402" s="31">
        <v>44629</v>
      </c>
      <c r="L402" s="53" t="str">
        <f ca="1">IF(Tabela9[[#This Row],[DATA VENCIMENTO]]&gt;TODAY(), "A VENCER",IF(Tabela9[[#This Row],[PAGO DIA]]&lt;&gt;"","PAGO", "VENCIDO"))</f>
        <v>PAGO</v>
      </c>
    </row>
    <row r="403" spans="1:12" hidden="1" x14ac:dyDescent="0.2">
      <c r="A403" s="30">
        <v>44610</v>
      </c>
      <c r="B403" s="32" t="s">
        <v>1534</v>
      </c>
      <c r="C403" s="32" t="s">
        <v>1821</v>
      </c>
      <c r="D403" s="32" t="s">
        <v>1531</v>
      </c>
      <c r="E403" s="32" t="s">
        <v>85</v>
      </c>
      <c r="F403" s="31">
        <v>44630</v>
      </c>
      <c r="G403" s="32" t="s">
        <v>1840</v>
      </c>
      <c r="H403" s="32">
        <v>467</v>
      </c>
      <c r="I403" s="33">
        <v>4900</v>
      </c>
      <c r="J403" s="32" t="str">
        <f ca="1">IF(Tabela9[[#This Row],[STATUS]]="VENCIDO", TODAY()-Tabela9[[#This Row],[DATA VENCIMENTO]], "")</f>
        <v/>
      </c>
      <c r="K403" s="31">
        <v>44630</v>
      </c>
      <c r="L403" s="53" t="str">
        <f ca="1">IF(Tabela9[[#This Row],[DATA VENCIMENTO]]&gt;TODAY(), "A VENCER",IF(Tabela9[[#This Row],[PAGO DIA]]&lt;&gt;"","PAGO", "VENCIDO"))</f>
        <v>PAGO</v>
      </c>
    </row>
    <row r="404" spans="1:12" hidden="1" x14ac:dyDescent="0.2">
      <c r="A404" s="30">
        <v>44610</v>
      </c>
      <c r="B404" s="32" t="s">
        <v>1534</v>
      </c>
      <c r="C404" s="32" t="s">
        <v>1680</v>
      </c>
      <c r="D404" s="32" t="s">
        <v>1531</v>
      </c>
      <c r="E404" s="32" t="s">
        <v>85</v>
      </c>
      <c r="F404" s="31">
        <v>44630</v>
      </c>
      <c r="G404" s="32" t="s">
        <v>1841</v>
      </c>
      <c r="H404" s="32">
        <v>468</v>
      </c>
      <c r="I404" s="33">
        <v>1100</v>
      </c>
      <c r="J404" s="32" t="str">
        <f ca="1">IF(Tabela9[[#This Row],[STATUS]]="VENCIDO", TODAY()-Tabela9[[#This Row],[DATA VENCIMENTO]], "")</f>
        <v/>
      </c>
      <c r="K404" s="31">
        <v>44630</v>
      </c>
      <c r="L404" s="53" t="str">
        <f ca="1">IF(Tabela9[[#This Row],[DATA VENCIMENTO]]&gt;TODAY(), "A VENCER",IF(Tabela9[[#This Row],[PAGO DIA]]&lt;&gt;"","PAGO", "VENCIDO"))</f>
        <v>PAGO</v>
      </c>
    </row>
    <row r="405" spans="1:12" hidden="1" x14ac:dyDescent="0.2">
      <c r="A405" s="30">
        <v>44610</v>
      </c>
      <c r="B405" s="32" t="s">
        <v>1534</v>
      </c>
      <c r="C405" s="32" t="s">
        <v>1842</v>
      </c>
      <c r="D405" s="32" t="s">
        <v>1531</v>
      </c>
      <c r="E405" s="32" t="s">
        <v>85</v>
      </c>
      <c r="F405" s="31">
        <v>44630</v>
      </c>
      <c r="G405" s="32" t="s">
        <v>1843</v>
      </c>
      <c r="H405" s="32">
        <v>469</v>
      </c>
      <c r="I405" s="33">
        <v>700</v>
      </c>
      <c r="J405" s="32" t="str">
        <f ca="1">IF(Tabela9[[#This Row],[STATUS]]="VENCIDO", TODAY()-Tabela9[[#This Row],[DATA VENCIMENTO]], "")</f>
        <v/>
      </c>
      <c r="K405" s="31">
        <v>44630</v>
      </c>
      <c r="L405" s="53" t="str">
        <f ca="1">IF(Tabela9[[#This Row],[DATA VENCIMENTO]]&gt;TODAY(), "A VENCER",IF(Tabela9[[#This Row],[PAGO DIA]]&lt;&gt;"","PAGO", "VENCIDO"))</f>
        <v>PAGO</v>
      </c>
    </row>
    <row r="406" spans="1:12" hidden="1" x14ac:dyDescent="0.2">
      <c r="A406" s="30">
        <v>44611</v>
      </c>
      <c r="B406" s="32" t="s">
        <v>1534</v>
      </c>
      <c r="C406" s="32" t="s">
        <v>1844</v>
      </c>
      <c r="D406" s="32" t="s">
        <v>1531</v>
      </c>
      <c r="E406" s="32" t="s">
        <v>85</v>
      </c>
      <c r="F406" s="31">
        <v>44631</v>
      </c>
      <c r="G406" s="32" t="s">
        <v>1845</v>
      </c>
      <c r="H406" s="32">
        <v>470</v>
      </c>
      <c r="I406" s="33">
        <v>700</v>
      </c>
      <c r="J406" s="32" t="str">
        <f ca="1">IF(Tabela9[[#This Row],[STATUS]]="VENCIDO", TODAY()-Tabela9[[#This Row],[DATA VENCIMENTO]], "")</f>
        <v/>
      </c>
      <c r="K406" s="31">
        <v>44631</v>
      </c>
      <c r="L406" s="53" t="str">
        <f ca="1">IF(Tabela9[[#This Row],[DATA VENCIMENTO]]&gt;TODAY(), "A VENCER",IF(Tabela9[[#This Row],[PAGO DIA]]&lt;&gt;"","PAGO", "VENCIDO"))</f>
        <v>PAGO</v>
      </c>
    </row>
    <row r="407" spans="1:12" hidden="1" x14ac:dyDescent="0.2">
      <c r="A407" s="30">
        <v>44613</v>
      </c>
      <c r="B407" s="32" t="s">
        <v>1529</v>
      </c>
      <c r="C407" s="32" t="s">
        <v>1650</v>
      </c>
      <c r="D407" s="32" t="s">
        <v>1531</v>
      </c>
      <c r="E407" s="32" t="s">
        <v>85</v>
      </c>
      <c r="F407" s="31">
        <v>44634</v>
      </c>
      <c r="G407" s="32" t="s">
        <v>1846</v>
      </c>
      <c r="H407" s="32">
        <v>472</v>
      </c>
      <c r="I407" s="33">
        <v>3500</v>
      </c>
      <c r="J407" s="32" t="str">
        <f ca="1">IF(Tabela9[[#This Row],[STATUS]]="VENCIDO", TODAY()-Tabela9[[#This Row],[DATA VENCIMENTO]], "")</f>
        <v/>
      </c>
      <c r="K407" s="31">
        <v>44634</v>
      </c>
      <c r="L407" s="53" t="str">
        <f ca="1">IF(Tabela9[[#This Row],[DATA VENCIMENTO]]&gt;TODAY(), "A VENCER",IF(Tabela9[[#This Row],[PAGO DIA]]&lt;&gt;"","PAGO", "VENCIDO"))</f>
        <v>PAGO</v>
      </c>
    </row>
    <row r="408" spans="1:12" hidden="1" x14ac:dyDescent="0.2">
      <c r="A408" s="30">
        <v>44614</v>
      </c>
      <c r="B408" s="32" t="s">
        <v>1529</v>
      </c>
      <c r="C408" s="32" t="s">
        <v>1812</v>
      </c>
      <c r="D408" s="32" t="s">
        <v>1531</v>
      </c>
      <c r="E408" s="32" t="s">
        <v>85</v>
      </c>
      <c r="F408" s="31">
        <v>44634</v>
      </c>
      <c r="G408" s="32" t="s">
        <v>1847</v>
      </c>
      <c r="H408" s="32">
        <v>473</v>
      </c>
      <c r="I408" s="33">
        <v>3100</v>
      </c>
      <c r="J408" s="32" t="str">
        <f ca="1">IF(Tabela9[[#This Row],[STATUS]]="VENCIDO", TODAY()-Tabela9[[#This Row],[DATA VENCIMENTO]], "")</f>
        <v/>
      </c>
      <c r="K408" s="31">
        <v>44634</v>
      </c>
      <c r="L408" s="53" t="str">
        <f ca="1">IF(Tabela9[[#This Row],[DATA VENCIMENTO]]&gt;TODAY(), "A VENCER",IF(Tabela9[[#This Row],[PAGO DIA]]&lt;&gt;"","PAGO", "VENCIDO"))</f>
        <v>PAGO</v>
      </c>
    </row>
    <row r="409" spans="1:12" hidden="1" x14ac:dyDescent="0.2">
      <c r="A409" s="30">
        <v>44614</v>
      </c>
      <c r="B409" s="32" t="s">
        <v>1534</v>
      </c>
      <c r="C409" s="32" t="s">
        <v>1680</v>
      </c>
      <c r="D409" s="32" t="s">
        <v>1531</v>
      </c>
      <c r="E409" s="32" t="s">
        <v>85</v>
      </c>
      <c r="F409" s="31">
        <v>44634</v>
      </c>
      <c r="G409" s="32" t="s">
        <v>1848</v>
      </c>
      <c r="H409" s="32">
        <v>474</v>
      </c>
      <c r="I409" s="33">
        <v>1100</v>
      </c>
      <c r="J409" s="32" t="str">
        <f ca="1">IF(Tabela9[[#This Row],[STATUS]]="VENCIDO", TODAY()-Tabela9[[#This Row],[DATA VENCIMENTO]], "")</f>
        <v/>
      </c>
      <c r="K409" s="31">
        <v>44634</v>
      </c>
      <c r="L409" s="53" t="str">
        <f ca="1">IF(Tabela9[[#This Row],[DATA VENCIMENTO]]&gt;TODAY(), "A VENCER",IF(Tabela9[[#This Row],[PAGO DIA]]&lt;&gt;"","PAGO", "VENCIDO"))</f>
        <v>PAGO</v>
      </c>
    </row>
    <row r="410" spans="1:12" hidden="1" x14ac:dyDescent="0.2">
      <c r="A410" s="30">
        <v>44615</v>
      </c>
      <c r="B410" s="32" t="s">
        <v>1534</v>
      </c>
      <c r="C410" s="32" t="s">
        <v>1844</v>
      </c>
      <c r="D410" s="32" t="s">
        <v>1531</v>
      </c>
      <c r="E410" s="32" t="s">
        <v>85</v>
      </c>
      <c r="F410" s="31">
        <v>44635</v>
      </c>
      <c r="G410" s="32" t="s">
        <v>1849</v>
      </c>
      <c r="H410" s="32">
        <v>475</v>
      </c>
      <c r="I410" s="33">
        <v>700</v>
      </c>
      <c r="J410" s="32" t="str">
        <f ca="1">IF(Tabela9[[#This Row],[STATUS]]="VENCIDO", TODAY()-Tabela9[[#This Row],[DATA VENCIMENTO]], "")</f>
        <v/>
      </c>
      <c r="K410" s="31">
        <v>44635</v>
      </c>
      <c r="L410" s="53" t="str">
        <f ca="1">IF(Tabela9[[#This Row],[DATA VENCIMENTO]]&gt;TODAY(), "A VENCER",IF(Tabela9[[#This Row],[PAGO DIA]]&lt;&gt;"","PAGO", "VENCIDO"))</f>
        <v>PAGO</v>
      </c>
    </row>
    <row r="411" spans="1:12" hidden="1" x14ac:dyDescent="0.2">
      <c r="A411" s="30">
        <v>44616</v>
      </c>
      <c r="B411" s="32" t="s">
        <v>1529</v>
      </c>
      <c r="C411" s="32" t="s">
        <v>1676</v>
      </c>
      <c r="D411" s="32" t="s">
        <v>1531</v>
      </c>
      <c r="E411" s="32" t="s">
        <v>114</v>
      </c>
      <c r="F411" s="31">
        <v>44636</v>
      </c>
      <c r="G411" s="32" t="s">
        <v>1850</v>
      </c>
      <c r="H411" s="32">
        <v>476</v>
      </c>
      <c r="I411" s="33">
        <v>4800</v>
      </c>
      <c r="J411" s="32" t="str">
        <f ca="1">IF(Tabela9[[#This Row],[STATUS]]="VENCIDO", TODAY()-Tabela9[[#This Row],[DATA VENCIMENTO]], "")</f>
        <v/>
      </c>
      <c r="K411" s="31">
        <v>44636</v>
      </c>
      <c r="L411" s="53" t="str">
        <f ca="1">IF(Tabela9[[#This Row],[DATA VENCIMENTO]]&gt;TODAY(), "A VENCER",IF(Tabela9[[#This Row],[PAGO DIA]]&lt;&gt;"","PAGO", "VENCIDO"))</f>
        <v>PAGO</v>
      </c>
    </row>
    <row r="412" spans="1:12" hidden="1" x14ac:dyDescent="0.2">
      <c r="A412" s="30">
        <v>44616</v>
      </c>
      <c r="B412" s="32" t="s">
        <v>1534</v>
      </c>
      <c r="C412" s="32" t="s">
        <v>1851</v>
      </c>
      <c r="D412" s="32" t="s">
        <v>1531</v>
      </c>
      <c r="E412" s="32" t="s">
        <v>85</v>
      </c>
      <c r="F412" s="31">
        <v>44636</v>
      </c>
      <c r="G412" s="32" t="s">
        <v>1852</v>
      </c>
      <c r="H412" s="32">
        <v>477</v>
      </c>
      <c r="I412" s="33">
        <v>1000</v>
      </c>
      <c r="J412" s="32" t="str">
        <f ca="1">IF(Tabela9[[#This Row],[STATUS]]="VENCIDO", TODAY()-Tabela9[[#This Row],[DATA VENCIMENTO]], "")</f>
        <v/>
      </c>
      <c r="K412" s="31">
        <v>44636</v>
      </c>
      <c r="L412" s="53" t="str">
        <f ca="1">IF(Tabela9[[#This Row],[DATA VENCIMENTO]]&gt;TODAY(), "A VENCER",IF(Tabela9[[#This Row],[PAGO DIA]]&lt;&gt;"","PAGO", "VENCIDO"))</f>
        <v>PAGO</v>
      </c>
    </row>
    <row r="413" spans="1:12" hidden="1" x14ac:dyDescent="0.2">
      <c r="A413" s="30">
        <v>44617</v>
      </c>
      <c r="B413" s="32" t="s">
        <v>1534</v>
      </c>
      <c r="C413" s="32" t="s">
        <v>1706</v>
      </c>
      <c r="D413" s="32" t="s">
        <v>1531</v>
      </c>
      <c r="E413" s="32" t="s">
        <v>85</v>
      </c>
      <c r="F413" s="31">
        <v>44637</v>
      </c>
      <c r="G413" s="32" t="s">
        <v>1853</v>
      </c>
      <c r="H413" s="32">
        <v>478</v>
      </c>
      <c r="I413" s="33">
        <v>500</v>
      </c>
      <c r="J413" s="32" t="str">
        <f ca="1">IF(Tabela9[[#This Row],[STATUS]]="VENCIDO", TODAY()-Tabela9[[#This Row],[DATA VENCIMENTO]], "")</f>
        <v/>
      </c>
      <c r="K413" s="31">
        <v>44637</v>
      </c>
      <c r="L413" s="53" t="str">
        <f ca="1">IF(Tabela9[[#This Row],[DATA VENCIMENTO]]&gt;TODAY(), "A VENCER",IF(Tabela9[[#This Row],[PAGO DIA]]&lt;&gt;"","PAGO", "VENCIDO"))</f>
        <v>PAGO</v>
      </c>
    </row>
    <row r="414" spans="1:12" hidden="1" x14ac:dyDescent="0.2">
      <c r="A414" s="30">
        <v>44618</v>
      </c>
      <c r="B414" s="32" t="s">
        <v>1534</v>
      </c>
      <c r="C414" s="32" t="s">
        <v>1706</v>
      </c>
      <c r="D414" s="32" t="s">
        <v>1531</v>
      </c>
      <c r="E414" s="32" t="s">
        <v>85</v>
      </c>
      <c r="F414" s="31">
        <v>44641</v>
      </c>
      <c r="G414" s="32" t="s">
        <v>1854</v>
      </c>
      <c r="H414" s="32">
        <v>497</v>
      </c>
      <c r="I414" s="33">
        <v>500</v>
      </c>
      <c r="J414" s="32" t="str">
        <f ca="1">IF(Tabela9[[#This Row],[STATUS]]="VENCIDO", TODAY()-Tabela9[[#This Row],[DATA VENCIMENTO]], "")</f>
        <v/>
      </c>
      <c r="K414" s="31">
        <v>44641</v>
      </c>
      <c r="L414" s="53" t="str">
        <f ca="1">IF(Tabela9[[#This Row],[DATA VENCIMENTO]]&gt;TODAY(), "A VENCER",IF(Tabela9[[#This Row],[PAGO DIA]]&lt;&gt;"","PAGO", "VENCIDO"))</f>
        <v>PAGO</v>
      </c>
    </row>
    <row r="415" spans="1:12" hidden="1" x14ac:dyDescent="0.2">
      <c r="A415" s="30">
        <v>44618</v>
      </c>
      <c r="B415" s="32" t="s">
        <v>1534</v>
      </c>
      <c r="C415" s="32" t="s">
        <v>1680</v>
      </c>
      <c r="D415" s="32" t="s">
        <v>1531</v>
      </c>
      <c r="E415" s="32" t="s">
        <v>85</v>
      </c>
      <c r="F415" s="31">
        <v>44641</v>
      </c>
      <c r="G415" s="32" t="s">
        <v>1855</v>
      </c>
      <c r="H415" s="32">
        <v>498</v>
      </c>
      <c r="I415" s="33">
        <v>1100</v>
      </c>
      <c r="J415" s="32" t="str">
        <f ca="1">IF(Tabela9[[#This Row],[STATUS]]="VENCIDO", TODAY()-Tabela9[[#This Row],[DATA VENCIMENTO]], "")</f>
        <v/>
      </c>
      <c r="K415" s="31">
        <v>44641</v>
      </c>
      <c r="L415" s="53" t="str">
        <f ca="1">IF(Tabela9[[#This Row],[DATA VENCIMENTO]]&gt;TODAY(), "A VENCER",IF(Tabela9[[#This Row],[PAGO DIA]]&lt;&gt;"","PAGO", "VENCIDO"))</f>
        <v>PAGO</v>
      </c>
    </row>
    <row r="416" spans="1:12" hidden="1" x14ac:dyDescent="0.2">
      <c r="A416" s="30">
        <v>44620</v>
      </c>
      <c r="B416" s="32" t="s">
        <v>1534</v>
      </c>
      <c r="C416" s="32" t="s">
        <v>1856</v>
      </c>
      <c r="D416" s="32" t="s">
        <v>1531</v>
      </c>
      <c r="E416" s="32" t="s">
        <v>85</v>
      </c>
      <c r="F416" s="31">
        <v>44641</v>
      </c>
      <c r="G416" s="32" t="s">
        <v>1857</v>
      </c>
      <c r="H416" s="32">
        <v>499</v>
      </c>
      <c r="I416" s="33">
        <v>2100</v>
      </c>
      <c r="J416" s="32" t="str">
        <f ca="1">IF(Tabela9[[#This Row],[STATUS]]="VENCIDO", TODAY()-Tabela9[[#This Row],[DATA VENCIMENTO]], "")</f>
        <v/>
      </c>
      <c r="K416" s="31">
        <v>44641</v>
      </c>
      <c r="L416" s="53" t="str">
        <f ca="1">IF(Tabela9[[#This Row],[DATA VENCIMENTO]]&gt;TODAY(), "A VENCER",IF(Tabela9[[#This Row],[PAGO DIA]]&lt;&gt;"","PAGO", "VENCIDO"))</f>
        <v>PAGO</v>
      </c>
    </row>
    <row r="417" spans="1:12" hidden="1" x14ac:dyDescent="0.2">
      <c r="A417" s="30">
        <v>44620</v>
      </c>
      <c r="B417" s="32" t="s">
        <v>1534</v>
      </c>
      <c r="C417" s="32" t="s">
        <v>1858</v>
      </c>
      <c r="D417" s="32" t="s">
        <v>1531</v>
      </c>
      <c r="E417" s="32" t="s">
        <v>85</v>
      </c>
      <c r="F417" s="31">
        <v>44641</v>
      </c>
      <c r="G417" s="32" t="s">
        <v>1859</v>
      </c>
      <c r="H417" s="32">
        <v>500</v>
      </c>
      <c r="I417" s="33">
        <v>300</v>
      </c>
      <c r="J417" s="32" t="str">
        <f ca="1">IF(Tabela9[[#This Row],[STATUS]]="VENCIDO", TODAY()-Tabela9[[#This Row],[DATA VENCIMENTO]], "")</f>
        <v/>
      </c>
      <c r="K417" s="31">
        <v>44641</v>
      </c>
      <c r="L417" s="53" t="str">
        <f ca="1">IF(Tabela9[[#This Row],[DATA VENCIMENTO]]&gt;TODAY(), "A VENCER",IF(Tabela9[[#This Row],[PAGO DIA]]&lt;&gt;"","PAGO", "VENCIDO"))</f>
        <v>PAGO</v>
      </c>
    </row>
    <row r="418" spans="1:12" hidden="1" x14ac:dyDescent="0.2">
      <c r="A418" s="30">
        <v>44622</v>
      </c>
      <c r="B418" s="32" t="s">
        <v>1534</v>
      </c>
      <c r="C418" s="32" t="s">
        <v>1731</v>
      </c>
      <c r="D418" s="32" t="s">
        <v>1531</v>
      </c>
      <c r="E418" s="32" t="s">
        <v>85</v>
      </c>
      <c r="F418" s="31">
        <v>44642</v>
      </c>
      <c r="G418" s="32" t="s">
        <v>1860</v>
      </c>
      <c r="H418" s="32">
        <v>501</v>
      </c>
      <c r="I418" s="33">
        <v>1200</v>
      </c>
      <c r="J418" s="32" t="str">
        <f ca="1">IF(Tabela9[[#This Row],[STATUS]]="VENCIDO", TODAY()-Tabela9[[#This Row],[DATA VENCIMENTO]], "")</f>
        <v/>
      </c>
      <c r="K418" s="31">
        <v>44642</v>
      </c>
      <c r="L418" s="53" t="str">
        <f ca="1">IF(Tabela9[[#This Row],[DATA VENCIMENTO]]&gt;TODAY(), "A VENCER",IF(Tabela9[[#This Row],[PAGO DIA]]&lt;&gt;"","PAGO", "VENCIDO"))</f>
        <v>PAGO</v>
      </c>
    </row>
    <row r="419" spans="1:12" hidden="1" x14ac:dyDescent="0.2">
      <c r="A419" s="30">
        <v>44622</v>
      </c>
      <c r="B419" s="31" t="s">
        <v>1529</v>
      </c>
      <c r="C419" s="38" t="s">
        <v>1594</v>
      </c>
      <c r="D419" s="32" t="s">
        <v>1531</v>
      </c>
      <c r="E419" s="32" t="s">
        <v>149</v>
      </c>
      <c r="F419" s="31">
        <v>44642</v>
      </c>
      <c r="G419" s="32" t="s">
        <v>1861</v>
      </c>
      <c r="H419" s="32">
        <v>502</v>
      </c>
      <c r="I419" s="33">
        <v>8060</v>
      </c>
      <c r="J419" s="32" t="str">
        <f ca="1">IF(Tabela9[[#This Row],[STATUS]]="VENCIDO", TODAY()-Tabela9[[#This Row],[DATA VENCIMENTO]], "")</f>
        <v/>
      </c>
      <c r="K419" s="31">
        <v>44642</v>
      </c>
      <c r="L419" s="53" t="str">
        <f ca="1">IF(Tabela9[[#This Row],[DATA VENCIMENTO]]&gt;TODAY(), "A VENCER",IF(Tabela9[[#This Row],[PAGO DIA]]&lt;&gt;"","PAGO", "VENCIDO"))</f>
        <v>PAGO</v>
      </c>
    </row>
    <row r="420" spans="1:12" hidden="1" x14ac:dyDescent="0.2">
      <c r="A420" s="30">
        <v>44622</v>
      </c>
      <c r="B420" s="32" t="s">
        <v>1534</v>
      </c>
      <c r="C420" s="32" t="s">
        <v>1680</v>
      </c>
      <c r="D420" s="32" t="s">
        <v>1531</v>
      </c>
      <c r="E420" s="32" t="s">
        <v>85</v>
      </c>
      <c r="F420" s="31">
        <v>44642</v>
      </c>
      <c r="G420" s="32" t="s">
        <v>1862</v>
      </c>
      <c r="H420" s="32">
        <v>503</v>
      </c>
      <c r="I420" s="33">
        <v>1100</v>
      </c>
      <c r="J420" s="32" t="str">
        <f ca="1">IF(Tabela9[[#This Row],[STATUS]]="VENCIDO", TODAY()-Tabela9[[#This Row],[DATA VENCIMENTO]], "")</f>
        <v/>
      </c>
      <c r="K420" s="31">
        <v>44642</v>
      </c>
      <c r="L420" s="53" t="str">
        <f ca="1">IF(Tabela9[[#This Row],[DATA VENCIMENTO]]&gt;TODAY(), "A VENCER",IF(Tabela9[[#This Row],[PAGO DIA]]&lt;&gt;"","PAGO", "VENCIDO"))</f>
        <v>PAGO</v>
      </c>
    </row>
    <row r="421" spans="1:12" hidden="1" x14ac:dyDescent="0.2">
      <c r="A421" s="30">
        <v>44623</v>
      </c>
      <c r="B421" s="32" t="s">
        <v>1534</v>
      </c>
      <c r="C421" s="32" t="s">
        <v>1628</v>
      </c>
      <c r="D421" s="32" t="s">
        <v>1531</v>
      </c>
      <c r="E421" s="32" t="s">
        <v>85</v>
      </c>
      <c r="F421" s="31">
        <v>44643</v>
      </c>
      <c r="G421" s="32" t="s">
        <v>1863</v>
      </c>
      <c r="H421" s="32">
        <v>504</v>
      </c>
      <c r="I421" s="33">
        <v>1300</v>
      </c>
      <c r="J421" s="32" t="str">
        <f ca="1">IF(Tabela9[[#This Row],[STATUS]]="VENCIDO", TODAY()-Tabela9[[#This Row],[DATA VENCIMENTO]], "")</f>
        <v/>
      </c>
      <c r="K421" s="31">
        <v>44643</v>
      </c>
      <c r="L421" s="53" t="str">
        <f ca="1">IF(Tabela9[[#This Row],[DATA VENCIMENTO]]&gt;TODAY(), "A VENCER",IF(Tabela9[[#This Row],[PAGO DIA]]&lt;&gt;"","PAGO", "VENCIDO"))</f>
        <v>PAGO</v>
      </c>
    </row>
    <row r="422" spans="1:12" hidden="1" x14ac:dyDescent="0.2">
      <c r="A422" s="30">
        <v>44624</v>
      </c>
      <c r="B422" s="32" t="s">
        <v>1529</v>
      </c>
      <c r="C422" s="32" t="s">
        <v>1676</v>
      </c>
      <c r="D422" s="32" t="s">
        <v>1531</v>
      </c>
      <c r="E422" s="32" t="s">
        <v>114</v>
      </c>
      <c r="F422" s="31">
        <v>44644</v>
      </c>
      <c r="G422" s="32" t="s">
        <v>1864</v>
      </c>
      <c r="H422" s="32">
        <v>505</v>
      </c>
      <c r="I422" s="33">
        <v>4800</v>
      </c>
      <c r="J422" s="32" t="str">
        <f ca="1">IF(Tabela9[[#This Row],[STATUS]]="VENCIDO", TODAY()-Tabela9[[#This Row],[DATA VENCIMENTO]], "")</f>
        <v/>
      </c>
      <c r="K422" s="31">
        <v>44644</v>
      </c>
      <c r="L422" s="53" t="str">
        <f ca="1">IF(Tabela9[[#This Row],[DATA VENCIMENTO]]&gt;TODAY(), "A VENCER",IF(Tabela9[[#This Row],[PAGO DIA]]&lt;&gt;"","PAGO", "VENCIDO"))</f>
        <v>PAGO</v>
      </c>
    </row>
    <row r="423" spans="1:12" hidden="1" x14ac:dyDescent="0.2">
      <c r="A423" s="30">
        <v>44624</v>
      </c>
      <c r="B423" s="32" t="s">
        <v>1529</v>
      </c>
      <c r="C423" s="32" t="s">
        <v>1865</v>
      </c>
      <c r="D423" s="32" t="s">
        <v>1531</v>
      </c>
      <c r="E423" s="32" t="s">
        <v>94</v>
      </c>
      <c r="F423" s="31">
        <v>44644</v>
      </c>
      <c r="G423" s="32" t="s">
        <v>1866</v>
      </c>
      <c r="H423" s="32">
        <v>506</v>
      </c>
      <c r="I423" s="33">
        <v>3000</v>
      </c>
      <c r="J423" s="32" t="str">
        <f ca="1">IF(Tabela9[[#This Row],[STATUS]]="VENCIDO", TODAY()-Tabela9[[#This Row],[DATA VENCIMENTO]], "")</f>
        <v/>
      </c>
      <c r="K423" s="31">
        <v>44644</v>
      </c>
      <c r="L423" s="53" t="str">
        <f ca="1">IF(Tabela9[[#This Row],[DATA VENCIMENTO]]&gt;TODAY(), "A VENCER",IF(Tabela9[[#This Row],[PAGO DIA]]&lt;&gt;"","PAGO", "VENCIDO"))</f>
        <v>PAGO</v>
      </c>
    </row>
    <row r="424" spans="1:12" hidden="1" x14ac:dyDescent="0.2">
      <c r="A424" s="30">
        <v>44624</v>
      </c>
      <c r="B424" s="32" t="s">
        <v>1534</v>
      </c>
      <c r="C424" s="32" t="s">
        <v>1867</v>
      </c>
      <c r="D424" s="32" t="s">
        <v>1531</v>
      </c>
      <c r="E424" s="32" t="s">
        <v>85</v>
      </c>
      <c r="F424" s="31">
        <v>44644</v>
      </c>
      <c r="G424" s="32" t="s">
        <v>1868</v>
      </c>
      <c r="H424" s="32">
        <v>507</v>
      </c>
      <c r="I424" s="33">
        <v>1350</v>
      </c>
      <c r="J424" s="32" t="str">
        <f ca="1">IF(Tabela9[[#This Row],[STATUS]]="VENCIDO", TODAY()-Tabela9[[#This Row],[DATA VENCIMENTO]], "")</f>
        <v/>
      </c>
      <c r="K424" s="31">
        <v>44644</v>
      </c>
      <c r="L424" s="53" t="str">
        <f ca="1">IF(Tabela9[[#This Row],[DATA VENCIMENTO]]&gt;TODAY(), "A VENCER",IF(Tabela9[[#This Row],[PAGO DIA]]&lt;&gt;"","PAGO", "VENCIDO"))</f>
        <v>PAGO</v>
      </c>
    </row>
    <row r="425" spans="1:12" hidden="1" x14ac:dyDescent="0.2">
      <c r="A425" s="30">
        <v>44627</v>
      </c>
      <c r="B425" s="32" t="s">
        <v>1529</v>
      </c>
      <c r="C425" s="32" t="s">
        <v>1869</v>
      </c>
      <c r="D425" s="32" t="s">
        <v>1531</v>
      </c>
      <c r="E425" s="32" t="s">
        <v>85</v>
      </c>
      <c r="F425" s="31">
        <v>44648</v>
      </c>
      <c r="G425" s="32" t="s">
        <v>1870</v>
      </c>
      <c r="H425" s="32">
        <v>508</v>
      </c>
      <c r="I425" s="33">
        <v>3000</v>
      </c>
      <c r="J425" s="32" t="str">
        <f ca="1">IF(Tabela9[[#This Row],[STATUS]]="VENCIDO", TODAY()-Tabela9[[#This Row],[DATA VENCIMENTO]], "")</f>
        <v/>
      </c>
      <c r="K425" s="31">
        <v>44648</v>
      </c>
      <c r="L425" s="53" t="str">
        <f ca="1">IF(Tabela9[[#This Row],[DATA VENCIMENTO]]&gt;TODAY(), "A VENCER",IF(Tabela9[[#This Row],[PAGO DIA]]&lt;&gt;"","PAGO", "VENCIDO"))</f>
        <v>PAGO</v>
      </c>
    </row>
    <row r="426" spans="1:12" hidden="1" x14ac:dyDescent="0.2">
      <c r="A426" s="30">
        <v>44627</v>
      </c>
      <c r="B426" s="32" t="s">
        <v>1534</v>
      </c>
      <c r="C426" s="32" t="s">
        <v>1706</v>
      </c>
      <c r="D426" s="32" t="s">
        <v>1531</v>
      </c>
      <c r="E426" s="32" t="s">
        <v>85</v>
      </c>
      <c r="F426" s="31">
        <v>44648</v>
      </c>
      <c r="G426" s="32" t="s">
        <v>1871</v>
      </c>
      <c r="H426" s="32">
        <v>509</v>
      </c>
      <c r="I426" s="33">
        <v>500</v>
      </c>
      <c r="J426" s="32" t="str">
        <f ca="1">IF(Tabela9[[#This Row],[STATUS]]="VENCIDO", TODAY()-Tabela9[[#This Row],[DATA VENCIMENTO]], "")</f>
        <v/>
      </c>
      <c r="K426" s="31">
        <v>44648</v>
      </c>
      <c r="L426" s="53" t="str">
        <f ca="1">IF(Tabela9[[#This Row],[DATA VENCIMENTO]]&gt;TODAY(), "A VENCER",IF(Tabela9[[#This Row],[PAGO DIA]]&lt;&gt;"","PAGO", "VENCIDO"))</f>
        <v>PAGO</v>
      </c>
    </row>
    <row r="427" spans="1:12" hidden="1" x14ac:dyDescent="0.2">
      <c r="A427" s="30">
        <v>44624</v>
      </c>
      <c r="B427" s="32" t="s">
        <v>1534</v>
      </c>
      <c r="C427" s="32" t="s">
        <v>1872</v>
      </c>
      <c r="D427" s="32" t="s">
        <v>1531</v>
      </c>
      <c r="E427" s="32" t="s">
        <v>85</v>
      </c>
      <c r="F427" s="31">
        <v>44648</v>
      </c>
      <c r="G427" s="32" t="s">
        <v>1873</v>
      </c>
      <c r="H427" s="32">
        <v>510</v>
      </c>
      <c r="I427" s="33">
        <v>1500</v>
      </c>
      <c r="J427" s="32" t="str">
        <f ca="1">IF(Tabela9[[#This Row],[STATUS]]="VENCIDO", TODAY()-Tabela9[[#This Row],[DATA VENCIMENTO]], "")</f>
        <v/>
      </c>
      <c r="K427" s="31">
        <v>44648</v>
      </c>
      <c r="L427" s="53" t="str">
        <f ca="1">IF(Tabela9[[#This Row],[DATA VENCIMENTO]]&gt;TODAY(), "A VENCER",IF(Tabela9[[#This Row],[PAGO DIA]]&lt;&gt;"","PAGO", "VENCIDO"))</f>
        <v>PAGO</v>
      </c>
    </row>
    <row r="428" spans="1:12" hidden="1" x14ac:dyDescent="0.2">
      <c r="A428" s="30">
        <v>44624</v>
      </c>
      <c r="B428" s="32" t="s">
        <v>1534</v>
      </c>
      <c r="C428" s="32" t="s">
        <v>1874</v>
      </c>
      <c r="D428" s="32" t="s">
        <v>1531</v>
      </c>
      <c r="E428" s="32" t="s">
        <v>85</v>
      </c>
      <c r="F428" s="31">
        <v>44648</v>
      </c>
      <c r="G428" s="32" t="s">
        <v>1875</v>
      </c>
      <c r="H428" s="32">
        <v>511</v>
      </c>
      <c r="I428" s="33">
        <v>800</v>
      </c>
      <c r="J428" s="32" t="str">
        <f ca="1">IF(Tabela9[[#This Row],[STATUS]]="VENCIDO", TODAY()-Tabela9[[#This Row],[DATA VENCIMENTO]], "")</f>
        <v/>
      </c>
      <c r="K428" s="31">
        <v>44648</v>
      </c>
      <c r="L428" s="53" t="str">
        <f ca="1">IF(Tabela9[[#This Row],[DATA VENCIMENTO]]&gt;TODAY(), "A VENCER",IF(Tabela9[[#This Row],[PAGO DIA]]&lt;&gt;"","PAGO", "VENCIDO"))</f>
        <v>PAGO</v>
      </c>
    </row>
    <row r="429" spans="1:12" hidden="1" x14ac:dyDescent="0.2">
      <c r="A429" s="30">
        <v>44628</v>
      </c>
      <c r="B429" s="32" t="s">
        <v>1534</v>
      </c>
      <c r="C429" s="32" t="s">
        <v>1731</v>
      </c>
      <c r="D429" s="32" t="s">
        <v>1531</v>
      </c>
      <c r="E429" s="32" t="s">
        <v>85</v>
      </c>
      <c r="F429" s="31">
        <v>44648</v>
      </c>
      <c r="G429" s="32" t="s">
        <v>1876</v>
      </c>
      <c r="H429" s="32">
        <v>513</v>
      </c>
      <c r="I429" s="33">
        <v>800</v>
      </c>
      <c r="J429" s="32" t="str">
        <f ca="1">IF(Tabela9[[#This Row],[STATUS]]="VENCIDO", TODAY()-Tabela9[[#This Row],[DATA VENCIMENTO]], "")</f>
        <v/>
      </c>
      <c r="K429" s="31">
        <v>44648</v>
      </c>
      <c r="L429" s="53" t="str">
        <f ca="1">IF(Tabela9[[#This Row],[DATA VENCIMENTO]]&gt;TODAY(), "A VENCER",IF(Tabela9[[#This Row],[PAGO DIA]]&lt;&gt;"","PAGO", "VENCIDO"))</f>
        <v>PAGO</v>
      </c>
    </row>
    <row r="430" spans="1:12" hidden="1" x14ac:dyDescent="0.2">
      <c r="A430" s="30">
        <v>44629</v>
      </c>
      <c r="B430" s="32" t="s">
        <v>1534</v>
      </c>
      <c r="C430" s="32" t="s">
        <v>1680</v>
      </c>
      <c r="D430" s="32" t="s">
        <v>1531</v>
      </c>
      <c r="E430" s="32" t="s">
        <v>85</v>
      </c>
      <c r="F430" s="31">
        <v>44649</v>
      </c>
      <c r="G430" s="32" t="s">
        <v>1877</v>
      </c>
      <c r="H430" s="32">
        <v>514</v>
      </c>
      <c r="I430" s="33">
        <v>1100</v>
      </c>
      <c r="J430" s="32" t="str">
        <f ca="1">IF(Tabela9[[#This Row],[STATUS]]="VENCIDO", TODAY()-Tabela9[[#This Row],[DATA VENCIMENTO]], "")</f>
        <v/>
      </c>
      <c r="K430" s="31">
        <v>44649</v>
      </c>
      <c r="L430" s="53" t="str">
        <f ca="1">IF(Tabela9[[#This Row],[DATA VENCIMENTO]]&gt;TODAY(), "A VENCER",IF(Tabela9[[#This Row],[PAGO DIA]]&lt;&gt;"","PAGO", "VENCIDO"))</f>
        <v>PAGO</v>
      </c>
    </row>
    <row r="431" spans="1:12" hidden="1" x14ac:dyDescent="0.2">
      <c r="A431" s="30">
        <v>44629</v>
      </c>
      <c r="B431" s="32" t="s">
        <v>1534</v>
      </c>
      <c r="C431" s="32" t="s">
        <v>1706</v>
      </c>
      <c r="D431" s="32" t="s">
        <v>1531</v>
      </c>
      <c r="E431" s="32" t="s">
        <v>85</v>
      </c>
      <c r="F431" s="31">
        <v>44650</v>
      </c>
      <c r="G431" s="32" t="s">
        <v>1878</v>
      </c>
      <c r="H431" s="32">
        <v>515</v>
      </c>
      <c r="I431" s="33">
        <v>500</v>
      </c>
      <c r="J431" s="32" t="str">
        <f ca="1">IF(Tabela9[[#This Row],[STATUS]]="VENCIDO", TODAY()-Tabela9[[#This Row],[DATA VENCIMENTO]], "")</f>
        <v/>
      </c>
      <c r="K431" s="31">
        <v>44650</v>
      </c>
      <c r="L431" s="53" t="str">
        <f ca="1">IF(Tabela9[[#This Row],[DATA VENCIMENTO]]&gt;TODAY(), "A VENCER",IF(Tabela9[[#This Row],[PAGO DIA]]&lt;&gt;"","PAGO", "VENCIDO"))</f>
        <v>PAGO</v>
      </c>
    </row>
    <row r="432" spans="1:12" hidden="1" x14ac:dyDescent="0.2">
      <c r="A432" s="30">
        <v>44630</v>
      </c>
      <c r="B432" s="32" t="s">
        <v>1534</v>
      </c>
      <c r="C432" s="32" t="s">
        <v>1879</v>
      </c>
      <c r="D432" s="32" t="s">
        <v>1531</v>
      </c>
      <c r="E432" s="32" t="s">
        <v>85</v>
      </c>
      <c r="F432" s="31">
        <v>44650</v>
      </c>
      <c r="G432" s="32" t="s">
        <v>1880</v>
      </c>
      <c r="H432" s="32">
        <v>516</v>
      </c>
      <c r="I432" s="33">
        <v>900</v>
      </c>
      <c r="J432" s="32" t="str">
        <f ca="1">IF(Tabela9[[#This Row],[STATUS]]="VENCIDO", TODAY()-Tabela9[[#This Row],[DATA VENCIMENTO]], "")</f>
        <v/>
      </c>
      <c r="K432" s="31">
        <v>44650</v>
      </c>
      <c r="L432" s="53" t="str">
        <f ca="1">IF(Tabela9[[#This Row],[DATA VENCIMENTO]]&gt;TODAY(), "A VENCER",IF(Tabela9[[#This Row],[PAGO DIA]]&lt;&gt;"","PAGO", "VENCIDO"))</f>
        <v>PAGO</v>
      </c>
    </row>
    <row r="433" spans="1:12" hidden="1" x14ac:dyDescent="0.2">
      <c r="A433" s="30">
        <v>44630</v>
      </c>
      <c r="B433" s="32" t="s">
        <v>1529</v>
      </c>
      <c r="C433" s="32" t="s">
        <v>1676</v>
      </c>
      <c r="D433" s="32" t="s">
        <v>1531</v>
      </c>
      <c r="E433" s="32" t="s">
        <v>114</v>
      </c>
      <c r="F433" s="31">
        <v>44650</v>
      </c>
      <c r="G433" s="32" t="s">
        <v>1881</v>
      </c>
      <c r="H433" s="32">
        <v>517</v>
      </c>
      <c r="I433" s="33">
        <v>4800</v>
      </c>
      <c r="J433" s="32" t="str">
        <f ca="1">IF(Tabela9[[#This Row],[STATUS]]="VENCIDO", TODAY()-Tabela9[[#This Row],[DATA VENCIMENTO]], "")</f>
        <v/>
      </c>
      <c r="K433" s="31">
        <v>44650</v>
      </c>
      <c r="L433" s="53" t="str">
        <f ca="1">IF(Tabela9[[#This Row],[DATA VENCIMENTO]]&gt;TODAY(), "A VENCER",IF(Tabela9[[#This Row],[PAGO DIA]]&lt;&gt;"","PAGO", "VENCIDO"))</f>
        <v>PAGO</v>
      </c>
    </row>
    <row r="434" spans="1:12" hidden="1" x14ac:dyDescent="0.2">
      <c r="A434" s="30">
        <v>44630</v>
      </c>
      <c r="B434" s="32" t="s">
        <v>1534</v>
      </c>
      <c r="C434" s="32" t="s">
        <v>1706</v>
      </c>
      <c r="D434" s="32" t="s">
        <v>1531</v>
      </c>
      <c r="E434" s="32" t="s">
        <v>85</v>
      </c>
      <c r="F434" s="31">
        <v>44650</v>
      </c>
      <c r="G434" s="32" t="s">
        <v>1882</v>
      </c>
      <c r="H434" s="32">
        <v>518</v>
      </c>
      <c r="I434" s="33">
        <v>500</v>
      </c>
      <c r="J434" s="32" t="str">
        <f ca="1">IF(Tabela9[[#This Row],[STATUS]]="VENCIDO", TODAY()-Tabela9[[#This Row],[DATA VENCIMENTO]], "")</f>
        <v/>
      </c>
      <c r="K434" s="31">
        <v>44650</v>
      </c>
      <c r="L434" s="53" t="str">
        <f ca="1">IF(Tabela9[[#This Row],[DATA VENCIMENTO]]&gt;TODAY(), "A VENCER",IF(Tabela9[[#This Row],[PAGO DIA]]&lt;&gt;"","PAGO", "VENCIDO"))</f>
        <v>PAGO</v>
      </c>
    </row>
    <row r="435" spans="1:12" hidden="1" x14ac:dyDescent="0.2">
      <c r="A435" s="30">
        <v>44634</v>
      </c>
      <c r="B435" s="32" t="s">
        <v>1529</v>
      </c>
      <c r="C435" s="32" t="s">
        <v>1869</v>
      </c>
      <c r="D435" s="32" t="s">
        <v>1531</v>
      </c>
      <c r="E435" s="32" t="s">
        <v>85</v>
      </c>
      <c r="F435" s="31">
        <v>44655</v>
      </c>
      <c r="G435" s="32" t="s">
        <v>1883</v>
      </c>
      <c r="H435" s="32">
        <v>519</v>
      </c>
      <c r="I435" s="33">
        <v>3500</v>
      </c>
      <c r="J435" s="32" t="str">
        <f ca="1">IF(Tabela9[[#This Row],[STATUS]]="VENCIDO", TODAY()-Tabela9[[#This Row],[DATA VENCIMENTO]], "")</f>
        <v/>
      </c>
      <c r="K435" s="31">
        <v>44655</v>
      </c>
      <c r="L435" s="53" t="str">
        <f ca="1">IF(Tabela9[[#This Row],[DATA VENCIMENTO]]&gt;TODAY(), "A VENCER",IF(Tabela9[[#This Row],[PAGO DIA]]&lt;&gt;"","PAGO", "VENCIDO"))</f>
        <v>PAGO</v>
      </c>
    </row>
    <row r="436" spans="1:12" hidden="1" x14ac:dyDescent="0.2">
      <c r="A436" s="30">
        <v>44634</v>
      </c>
      <c r="B436" s="32" t="s">
        <v>1534</v>
      </c>
      <c r="C436" s="32" t="s">
        <v>1884</v>
      </c>
      <c r="D436" s="32" t="s">
        <v>1531</v>
      </c>
      <c r="E436" s="32" t="s">
        <v>85</v>
      </c>
      <c r="F436" s="31">
        <v>44655</v>
      </c>
      <c r="G436" s="32" t="s">
        <v>1885</v>
      </c>
      <c r="H436" s="32">
        <v>520</v>
      </c>
      <c r="I436" s="33">
        <v>1200</v>
      </c>
      <c r="J436" s="32" t="str">
        <f ca="1">IF(Tabela9[[#This Row],[STATUS]]="VENCIDO", TODAY()-Tabela9[[#This Row],[DATA VENCIMENTO]], "")</f>
        <v/>
      </c>
      <c r="K436" s="31">
        <v>44655</v>
      </c>
      <c r="L436" s="53" t="str">
        <f ca="1">IF(Tabela9[[#This Row],[DATA VENCIMENTO]]&gt;TODAY(), "A VENCER",IF(Tabela9[[#This Row],[PAGO DIA]]&lt;&gt;"","PAGO", "VENCIDO"))</f>
        <v>PAGO</v>
      </c>
    </row>
    <row r="437" spans="1:12" hidden="1" x14ac:dyDescent="0.2">
      <c r="A437" s="30">
        <v>44634</v>
      </c>
      <c r="B437" s="32" t="s">
        <v>1534</v>
      </c>
      <c r="C437" s="32" t="s">
        <v>1742</v>
      </c>
      <c r="D437" s="32" t="s">
        <v>1531</v>
      </c>
      <c r="E437" s="32" t="s">
        <v>85</v>
      </c>
      <c r="F437" s="31">
        <v>44655</v>
      </c>
      <c r="G437" s="32" t="s">
        <v>1886</v>
      </c>
      <c r="H437" s="32">
        <v>521</v>
      </c>
      <c r="I437" s="33">
        <v>500</v>
      </c>
      <c r="J437" s="32" t="str">
        <f ca="1">IF(Tabela9[[#This Row],[STATUS]]="VENCIDO", TODAY()-Tabela9[[#This Row],[DATA VENCIMENTO]], "")</f>
        <v/>
      </c>
      <c r="K437" s="31">
        <v>44655</v>
      </c>
      <c r="L437" s="53" t="str">
        <f ca="1">IF(Tabela9[[#This Row],[DATA VENCIMENTO]]&gt;TODAY(), "A VENCER",IF(Tabela9[[#This Row],[PAGO DIA]]&lt;&gt;"","PAGO", "VENCIDO"))</f>
        <v>PAGO</v>
      </c>
    </row>
    <row r="438" spans="1:12" hidden="1" x14ac:dyDescent="0.2">
      <c r="A438" s="30">
        <v>44634</v>
      </c>
      <c r="B438" s="32" t="s">
        <v>1534</v>
      </c>
      <c r="C438" s="32" t="s">
        <v>1747</v>
      </c>
      <c r="D438" s="32" t="s">
        <v>1531</v>
      </c>
      <c r="E438" s="32" t="s">
        <v>85</v>
      </c>
      <c r="F438" s="31">
        <v>44655</v>
      </c>
      <c r="G438" s="32" t="s">
        <v>1887</v>
      </c>
      <c r="H438" s="32">
        <v>522</v>
      </c>
      <c r="I438" s="33">
        <v>1100</v>
      </c>
      <c r="J438" s="32" t="str">
        <f ca="1">IF(Tabela9[[#This Row],[STATUS]]="VENCIDO", TODAY()-Tabela9[[#This Row],[DATA VENCIMENTO]], "")</f>
        <v/>
      </c>
      <c r="K438" s="31">
        <v>44655</v>
      </c>
      <c r="L438" s="53" t="str">
        <f ca="1">IF(Tabela9[[#This Row],[DATA VENCIMENTO]]&gt;TODAY(), "A VENCER",IF(Tabela9[[#This Row],[PAGO DIA]]&lt;&gt;"","PAGO", "VENCIDO"))</f>
        <v>PAGO</v>
      </c>
    </row>
    <row r="439" spans="1:12" hidden="1" x14ac:dyDescent="0.2">
      <c r="A439" s="30">
        <v>44634</v>
      </c>
      <c r="B439" s="32" t="s">
        <v>1534</v>
      </c>
      <c r="C439" s="32" t="s">
        <v>1742</v>
      </c>
      <c r="D439" s="32" t="s">
        <v>1531</v>
      </c>
      <c r="E439" s="32" t="s">
        <v>85</v>
      </c>
      <c r="F439" s="31">
        <v>44655</v>
      </c>
      <c r="G439" s="32" t="s">
        <v>1888</v>
      </c>
      <c r="H439" s="32">
        <v>524</v>
      </c>
      <c r="I439" s="33">
        <v>500</v>
      </c>
      <c r="J439" s="32" t="str">
        <f ca="1">IF(Tabela9[[#This Row],[STATUS]]="VENCIDO", TODAY()-Tabela9[[#This Row],[DATA VENCIMENTO]], "")</f>
        <v/>
      </c>
      <c r="K439" s="31">
        <v>44655</v>
      </c>
      <c r="L439" s="53" t="str">
        <f ca="1">IF(Tabela9[[#This Row],[DATA VENCIMENTO]]&gt;TODAY(), "A VENCER",IF(Tabela9[[#This Row],[PAGO DIA]]&lt;&gt;"","PAGO", "VENCIDO"))</f>
        <v>PAGO</v>
      </c>
    </row>
    <row r="440" spans="1:12" hidden="1" x14ac:dyDescent="0.2">
      <c r="A440" s="30">
        <v>44635</v>
      </c>
      <c r="B440" s="32" t="s">
        <v>1534</v>
      </c>
      <c r="C440" s="32" t="s">
        <v>1889</v>
      </c>
      <c r="D440" s="32" t="s">
        <v>1531</v>
      </c>
      <c r="E440" s="32" t="s">
        <v>85</v>
      </c>
      <c r="F440" s="31">
        <v>44656</v>
      </c>
      <c r="G440" s="32" t="s">
        <v>1890</v>
      </c>
      <c r="H440" s="32">
        <v>525</v>
      </c>
      <c r="I440" s="33">
        <v>1950</v>
      </c>
      <c r="J440" s="32" t="str">
        <f ca="1">IF(Tabela9[[#This Row],[STATUS]]="VENCIDO", TODAY()-Tabela9[[#This Row],[DATA VENCIMENTO]], "")</f>
        <v/>
      </c>
      <c r="K440" s="31">
        <v>44656</v>
      </c>
      <c r="L440" s="53" t="str">
        <f ca="1">IF(Tabela9[[#This Row],[DATA VENCIMENTO]]&gt;TODAY(), "A VENCER",IF(Tabela9[[#This Row],[PAGO DIA]]&lt;&gt;"","PAGO", "VENCIDO"))</f>
        <v>PAGO</v>
      </c>
    </row>
    <row r="441" spans="1:12" hidden="1" x14ac:dyDescent="0.2">
      <c r="A441" s="30">
        <v>44635</v>
      </c>
      <c r="B441" s="32" t="s">
        <v>1529</v>
      </c>
      <c r="C441" s="32" t="s">
        <v>1891</v>
      </c>
      <c r="D441" s="32" t="s">
        <v>1531</v>
      </c>
      <c r="E441" s="32" t="s">
        <v>85</v>
      </c>
      <c r="F441" s="31">
        <v>44656</v>
      </c>
      <c r="G441" s="32" t="s">
        <v>1892</v>
      </c>
      <c r="H441" s="32">
        <v>526</v>
      </c>
      <c r="I441" s="33">
        <v>2200</v>
      </c>
      <c r="J441" s="32" t="str">
        <f ca="1">IF(Tabela9[[#This Row],[STATUS]]="VENCIDO", TODAY()-Tabela9[[#This Row],[DATA VENCIMENTO]], "")</f>
        <v/>
      </c>
      <c r="K441" s="31">
        <v>44656</v>
      </c>
      <c r="L441" s="53" t="str">
        <f ca="1">IF(Tabela9[[#This Row],[DATA VENCIMENTO]]&gt;TODAY(), "A VENCER",IF(Tabela9[[#This Row],[PAGO DIA]]&lt;&gt;"","PAGO", "VENCIDO"))</f>
        <v>PAGO</v>
      </c>
    </row>
    <row r="442" spans="1:12" hidden="1" x14ac:dyDescent="0.2">
      <c r="A442" s="30">
        <v>44635</v>
      </c>
      <c r="B442" s="32" t="s">
        <v>1534</v>
      </c>
      <c r="C442" s="32" t="s">
        <v>1747</v>
      </c>
      <c r="D442" s="32" t="s">
        <v>1531</v>
      </c>
      <c r="E442" s="32" t="s">
        <v>85</v>
      </c>
      <c r="F442" s="31">
        <v>44656</v>
      </c>
      <c r="G442" s="32" t="s">
        <v>1893</v>
      </c>
      <c r="H442" s="32">
        <v>527</v>
      </c>
      <c r="I442" s="33">
        <v>1100</v>
      </c>
      <c r="J442" s="32" t="str">
        <f ca="1">IF(Tabela9[[#This Row],[STATUS]]="VENCIDO", TODAY()-Tabela9[[#This Row],[DATA VENCIMENTO]], "")</f>
        <v/>
      </c>
      <c r="K442" s="31">
        <v>44656</v>
      </c>
      <c r="L442" s="53" t="str">
        <f ca="1">IF(Tabela9[[#This Row],[DATA VENCIMENTO]]&gt;TODAY(), "A VENCER",IF(Tabela9[[#This Row],[PAGO DIA]]&lt;&gt;"","PAGO", "VENCIDO"))</f>
        <v>PAGO</v>
      </c>
    </row>
    <row r="443" spans="1:12" hidden="1" x14ac:dyDescent="0.2">
      <c r="A443" s="30">
        <v>44645</v>
      </c>
      <c r="B443" s="31" t="s">
        <v>1547</v>
      </c>
      <c r="C443" s="32" t="s">
        <v>1548</v>
      </c>
      <c r="D443" s="32" t="s">
        <v>1531</v>
      </c>
      <c r="E443" s="32" t="s">
        <v>1543</v>
      </c>
      <c r="F443" s="31">
        <v>44656</v>
      </c>
      <c r="G443" s="32">
        <v>320</v>
      </c>
      <c r="H443" s="32">
        <v>543</v>
      </c>
      <c r="I443" s="33">
        <v>5000</v>
      </c>
      <c r="J443" s="32" t="str">
        <f ca="1">IF(Tabela9[[#This Row],[STATUS]]="VENCIDO", TODAY()-Tabela9[[#This Row],[DATA VENCIMENTO]], "")</f>
        <v/>
      </c>
      <c r="K443" s="31">
        <v>44656</v>
      </c>
      <c r="L443" s="53" t="str">
        <f ca="1">IF(Tabela9[[#This Row],[DATA VENCIMENTO]]&gt;TODAY(), "A VENCER",IF(Tabela9[[#This Row],[PAGO DIA]]&lt;&gt;"","PAGO", "VENCIDO"))</f>
        <v>PAGO</v>
      </c>
    </row>
    <row r="444" spans="1:12" hidden="1" x14ac:dyDescent="0.2">
      <c r="A444" s="30">
        <v>44645</v>
      </c>
      <c r="B444" s="31" t="s">
        <v>1547</v>
      </c>
      <c r="C444" s="32" t="s">
        <v>1549</v>
      </c>
      <c r="D444" s="32" t="s">
        <v>1531</v>
      </c>
      <c r="E444" s="32" t="s">
        <v>1550</v>
      </c>
      <c r="F444" s="31">
        <v>44656</v>
      </c>
      <c r="G444" s="32">
        <v>321</v>
      </c>
      <c r="H444" s="32">
        <v>544</v>
      </c>
      <c r="I444" s="33">
        <v>6000</v>
      </c>
      <c r="J444" s="32" t="str">
        <f ca="1">IF(Tabela9[[#This Row],[STATUS]]="VENCIDO", TODAY()-Tabela9[[#This Row],[DATA VENCIMENTO]], "")</f>
        <v/>
      </c>
      <c r="K444" s="31">
        <v>44656</v>
      </c>
      <c r="L444" s="53" t="str">
        <f ca="1">IF(Tabela9[[#This Row],[DATA VENCIMENTO]]&gt;TODAY(), "A VENCER",IF(Tabela9[[#This Row],[PAGO DIA]]&lt;&gt;"","PAGO", "VENCIDO"))</f>
        <v>PAGO</v>
      </c>
    </row>
    <row r="445" spans="1:12" hidden="1" x14ac:dyDescent="0.2">
      <c r="A445" s="30">
        <v>44645</v>
      </c>
      <c r="B445" s="31" t="s">
        <v>1547</v>
      </c>
      <c r="C445" s="32" t="s">
        <v>1551</v>
      </c>
      <c r="D445" s="32" t="s">
        <v>1531</v>
      </c>
      <c r="E445" s="32" t="s">
        <v>1552</v>
      </c>
      <c r="F445" s="31">
        <v>44656</v>
      </c>
      <c r="G445" s="32">
        <v>322</v>
      </c>
      <c r="H445" s="32">
        <v>545</v>
      </c>
      <c r="I445" s="33">
        <v>5000</v>
      </c>
      <c r="J445" s="32" t="str">
        <f ca="1">IF(Tabela9[[#This Row],[STATUS]]="VENCIDO", TODAY()-Tabela9[[#This Row],[DATA VENCIMENTO]], "")</f>
        <v/>
      </c>
      <c r="K445" s="31">
        <v>44656</v>
      </c>
      <c r="L445" s="53" t="str">
        <f ca="1">IF(Tabela9[[#This Row],[DATA VENCIMENTO]]&gt;TODAY(), "A VENCER",IF(Tabela9[[#This Row],[PAGO DIA]]&lt;&gt;"","PAGO", "VENCIDO"))</f>
        <v>PAGO</v>
      </c>
    </row>
    <row r="446" spans="1:12" hidden="1" x14ac:dyDescent="0.2">
      <c r="A446" s="30">
        <v>44645</v>
      </c>
      <c r="B446" s="31" t="s">
        <v>1547</v>
      </c>
      <c r="C446" s="32" t="s">
        <v>1553</v>
      </c>
      <c r="D446" s="32" t="s">
        <v>1531</v>
      </c>
      <c r="E446" s="32" t="s">
        <v>1554</v>
      </c>
      <c r="F446" s="31">
        <v>44656</v>
      </c>
      <c r="G446" s="32">
        <v>324</v>
      </c>
      <c r="H446" s="32">
        <v>546</v>
      </c>
      <c r="I446" s="33">
        <v>4300</v>
      </c>
      <c r="J446" s="32" t="str">
        <f ca="1">IF(Tabela9[[#This Row],[STATUS]]="VENCIDO", TODAY()-Tabela9[[#This Row],[DATA VENCIMENTO]], "")</f>
        <v/>
      </c>
      <c r="K446" s="31">
        <v>44656</v>
      </c>
      <c r="L446" s="53" t="str">
        <f ca="1">IF(Tabela9[[#This Row],[DATA VENCIMENTO]]&gt;TODAY(), "A VENCER",IF(Tabela9[[#This Row],[PAGO DIA]]&lt;&gt;"","PAGO", "VENCIDO"))</f>
        <v>PAGO</v>
      </c>
    </row>
    <row r="447" spans="1:12" hidden="1" x14ac:dyDescent="0.2">
      <c r="A447" s="30">
        <v>44645</v>
      </c>
      <c r="B447" s="31" t="s">
        <v>1547</v>
      </c>
      <c r="C447" s="32" t="s">
        <v>1555</v>
      </c>
      <c r="D447" s="32" t="s">
        <v>1556</v>
      </c>
      <c r="E447" s="32" t="s">
        <v>1557</v>
      </c>
      <c r="F447" s="31">
        <v>44656</v>
      </c>
      <c r="G447" s="32">
        <v>325</v>
      </c>
      <c r="H447" s="32">
        <v>547</v>
      </c>
      <c r="I447" s="33">
        <v>4000</v>
      </c>
      <c r="J447" s="32" t="str">
        <f ca="1">IF(Tabela9[[#This Row],[STATUS]]="VENCIDO", TODAY()-Tabela9[[#This Row],[DATA VENCIMENTO]], "")</f>
        <v/>
      </c>
      <c r="K447" s="31">
        <v>44656</v>
      </c>
      <c r="L447" s="53" t="str">
        <f ca="1">IF(Tabela9[[#This Row],[DATA VENCIMENTO]]&gt;TODAY(), "A VENCER",IF(Tabela9[[#This Row],[PAGO DIA]]&lt;&gt;"","PAGO", "VENCIDO"))</f>
        <v>PAGO</v>
      </c>
    </row>
    <row r="448" spans="1:12" hidden="1" x14ac:dyDescent="0.2">
      <c r="A448" s="30">
        <v>44645</v>
      </c>
      <c r="B448" s="31" t="s">
        <v>1547</v>
      </c>
      <c r="C448" s="32" t="s">
        <v>1558</v>
      </c>
      <c r="D448" s="32" t="s">
        <v>1531</v>
      </c>
      <c r="E448" s="32" t="s">
        <v>1559</v>
      </c>
      <c r="F448" s="31">
        <v>44656</v>
      </c>
      <c r="G448" s="32">
        <v>326</v>
      </c>
      <c r="H448" s="32">
        <v>548</v>
      </c>
      <c r="I448" s="33">
        <v>5900</v>
      </c>
      <c r="J448" s="32" t="str">
        <f ca="1">IF(Tabela9[[#This Row],[STATUS]]="VENCIDO", TODAY()-Tabela9[[#This Row],[DATA VENCIMENTO]], "")</f>
        <v/>
      </c>
      <c r="K448" s="31">
        <v>44656</v>
      </c>
      <c r="L448" s="53" t="str">
        <f ca="1">IF(Tabela9[[#This Row],[DATA VENCIMENTO]]&gt;TODAY(), "A VENCER",IF(Tabela9[[#This Row],[PAGO DIA]]&lt;&gt;"","PAGO", "VENCIDO"))</f>
        <v>PAGO</v>
      </c>
    </row>
    <row r="449" spans="1:12" hidden="1" x14ac:dyDescent="0.2">
      <c r="A449" s="30">
        <v>44645</v>
      </c>
      <c r="B449" s="31" t="s">
        <v>1547</v>
      </c>
      <c r="C449" s="32" t="s">
        <v>1560</v>
      </c>
      <c r="D449" s="32" t="s">
        <v>1531</v>
      </c>
      <c r="E449" s="32" t="s">
        <v>1561</v>
      </c>
      <c r="F449" s="31">
        <v>44656</v>
      </c>
      <c r="G449" s="32">
        <v>327</v>
      </c>
      <c r="H449" s="32">
        <v>549</v>
      </c>
      <c r="I449" s="33">
        <v>4500</v>
      </c>
      <c r="J449" s="32" t="str">
        <f ca="1">IF(Tabela9[[#This Row],[STATUS]]="VENCIDO", TODAY()-Tabela9[[#This Row],[DATA VENCIMENTO]], "")</f>
        <v/>
      </c>
      <c r="K449" s="31">
        <v>44656</v>
      </c>
      <c r="L449" s="53" t="str">
        <f ca="1">IF(Tabela9[[#This Row],[DATA VENCIMENTO]]&gt;TODAY(), "A VENCER",IF(Tabela9[[#This Row],[PAGO DIA]]&lt;&gt;"","PAGO", "VENCIDO"))</f>
        <v>PAGO</v>
      </c>
    </row>
    <row r="450" spans="1:12" hidden="1" x14ac:dyDescent="0.2">
      <c r="A450" s="30">
        <v>44645</v>
      </c>
      <c r="B450" s="31" t="s">
        <v>1547</v>
      </c>
      <c r="C450" s="32" t="s">
        <v>1562</v>
      </c>
      <c r="D450" s="32" t="s">
        <v>1531</v>
      </c>
      <c r="E450" s="32" t="s">
        <v>1537</v>
      </c>
      <c r="F450" s="31">
        <v>44656</v>
      </c>
      <c r="G450" s="32">
        <v>328</v>
      </c>
      <c r="H450" s="32">
        <v>550</v>
      </c>
      <c r="I450" s="33">
        <v>2000</v>
      </c>
      <c r="J450" s="32" t="str">
        <f ca="1">IF(Tabela9[[#This Row],[STATUS]]="VENCIDO", TODAY()-Tabela9[[#This Row],[DATA VENCIMENTO]], "")</f>
        <v/>
      </c>
      <c r="K450" s="31">
        <v>44656</v>
      </c>
      <c r="L450" s="53" t="str">
        <f ca="1">IF(Tabela9[[#This Row],[DATA VENCIMENTO]]&gt;TODAY(), "A VENCER",IF(Tabela9[[#This Row],[PAGO DIA]]&lt;&gt;"","PAGO", "VENCIDO"))</f>
        <v>PAGO</v>
      </c>
    </row>
    <row r="451" spans="1:12" hidden="1" x14ac:dyDescent="0.2">
      <c r="A451" s="30">
        <v>44645</v>
      </c>
      <c r="B451" s="31" t="s">
        <v>1547</v>
      </c>
      <c r="C451" s="32" t="s">
        <v>1563</v>
      </c>
      <c r="D451" s="32" t="s">
        <v>1531</v>
      </c>
      <c r="E451" s="32" t="s">
        <v>1564</v>
      </c>
      <c r="F451" s="31">
        <v>44656</v>
      </c>
      <c r="G451" s="32">
        <v>329</v>
      </c>
      <c r="H451" s="32">
        <v>551</v>
      </c>
      <c r="I451" s="33">
        <v>6000</v>
      </c>
      <c r="J451" s="32" t="str">
        <f ca="1">IF(Tabela9[[#This Row],[STATUS]]="VENCIDO", TODAY()-Tabela9[[#This Row],[DATA VENCIMENTO]], "")</f>
        <v/>
      </c>
      <c r="K451" s="31">
        <v>44656</v>
      </c>
      <c r="L451" s="53" t="str">
        <f ca="1">IF(Tabela9[[#This Row],[DATA VENCIMENTO]]&gt;TODAY(), "A VENCER",IF(Tabela9[[#This Row],[PAGO DIA]]&lt;&gt;"","PAGO", "VENCIDO"))</f>
        <v>PAGO</v>
      </c>
    </row>
    <row r="452" spans="1:12" hidden="1" x14ac:dyDescent="0.2">
      <c r="A452" s="30">
        <v>44645</v>
      </c>
      <c r="B452" s="31" t="s">
        <v>1547</v>
      </c>
      <c r="C452" s="32" t="s">
        <v>1565</v>
      </c>
      <c r="D452" s="32" t="s">
        <v>1531</v>
      </c>
      <c r="E452" s="32" t="s">
        <v>1566</v>
      </c>
      <c r="F452" s="31">
        <v>44656</v>
      </c>
      <c r="G452" s="32">
        <v>330</v>
      </c>
      <c r="H452" s="32">
        <v>552</v>
      </c>
      <c r="I452" s="33">
        <v>5500</v>
      </c>
      <c r="J452" s="32" t="str">
        <f ca="1">IF(Tabela9[[#This Row],[STATUS]]="VENCIDO", TODAY()-Tabela9[[#This Row],[DATA VENCIMENTO]], "")</f>
        <v/>
      </c>
      <c r="K452" s="31">
        <v>44657</v>
      </c>
      <c r="L452" s="53" t="str">
        <f ca="1">IF(Tabela9[[#This Row],[DATA VENCIMENTO]]&gt;TODAY(), "A VENCER",IF(Tabela9[[#This Row],[PAGO DIA]]&lt;&gt;"","PAGO", "VENCIDO"))</f>
        <v>PAGO</v>
      </c>
    </row>
    <row r="453" spans="1:12" hidden="1" x14ac:dyDescent="0.2">
      <c r="A453" s="30">
        <v>44645</v>
      </c>
      <c r="B453" s="31" t="s">
        <v>1547</v>
      </c>
      <c r="C453" s="32" t="s">
        <v>1567</v>
      </c>
      <c r="D453" s="32" t="s">
        <v>1531</v>
      </c>
      <c r="E453" s="32" t="s">
        <v>1568</v>
      </c>
      <c r="F453" s="31">
        <v>44656</v>
      </c>
      <c r="G453" s="32">
        <v>331</v>
      </c>
      <c r="H453" s="32">
        <v>553</v>
      </c>
      <c r="I453" s="33">
        <v>5000</v>
      </c>
      <c r="J453" s="32" t="str">
        <f ca="1">IF(Tabela9[[#This Row],[STATUS]]="VENCIDO", TODAY()-Tabela9[[#This Row],[DATA VENCIMENTO]], "")</f>
        <v/>
      </c>
      <c r="K453" s="31">
        <v>44656</v>
      </c>
      <c r="L453" s="53" t="str">
        <f ca="1">IF(Tabela9[[#This Row],[DATA VENCIMENTO]]&gt;TODAY(), "A VENCER",IF(Tabela9[[#This Row],[PAGO DIA]]&lt;&gt;"","PAGO", "VENCIDO"))</f>
        <v>PAGO</v>
      </c>
    </row>
    <row r="454" spans="1:12" hidden="1" x14ac:dyDescent="0.2">
      <c r="A454" s="30">
        <v>44645</v>
      </c>
      <c r="B454" s="31" t="s">
        <v>1547</v>
      </c>
      <c r="C454" s="32" t="s">
        <v>1569</v>
      </c>
      <c r="D454" s="32" t="s">
        <v>1531</v>
      </c>
      <c r="E454" s="32" t="s">
        <v>1570</v>
      </c>
      <c r="F454" s="31">
        <v>44656</v>
      </c>
      <c r="G454" s="32">
        <v>333</v>
      </c>
      <c r="H454" s="32">
        <v>554</v>
      </c>
      <c r="I454" s="33">
        <v>1150</v>
      </c>
      <c r="J454" s="32" t="str">
        <f ca="1">IF(Tabela9[[#This Row],[STATUS]]="VENCIDO", TODAY()-Tabela9[[#This Row],[DATA VENCIMENTO]], "")</f>
        <v/>
      </c>
      <c r="K454" s="31">
        <v>44656</v>
      </c>
      <c r="L454" s="53" t="str">
        <f ca="1">IF(Tabela9[[#This Row],[DATA VENCIMENTO]]&gt;TODAY(), "A VENCER",IF(Tabela9[[#This Row],[PAGO DIA]]&lt;&gt;"","PAGO", "VENCIDO"))</f>
        <v>PAGO</v>
      </c>
    </row>
    <row r="455" spans="1:12" hidden="1" x14ac:dyDescent="0.2">
      <c r="A455" s="30">
        <v>44645</v>
      </c>
      <c r="B455" s="31" t="s">
        <v>1547</v>
      </c>
      <c r="C455" s="32" t="s">
        <v>1571</v>
      </c>
      <c r="D455" s="32" t="s">
        <v>1531</v>
      </c>
      <c r="E455" s="32" t="s">
        <v>1572</v>
      </c>
      <c r="F455" s="31">
        <v>44656</v>
      </c>
      <c r="G455" s="32">
        <v>334</v>
      </c>
      <c r="H455" s="32">
        <v>555</v>
      </c>
      <c r="I455" s="33">
        <v>5500</v>
      </c>
      <c r="J455" s="32" t="str">
        <f ca="1">IF(Tabela9[[#This Row],[STATUS]]="VENCIDO", TODAY()-Tabela9[[#This Row],[DATA VENCIMENTO]], "")</f>
        <v/>
      </c>
      <c r="K455" s="31">
        <v>44656</v>
      </c>
      <c r="L455" s="53" t="str">
        <f ca="1">IF(Tabela9[[#This Row],[DATA VENCIMENTO]]&gt;TODAY(), "A VENCER",IF(Tabela9[[#This Row],[PAGO DIA]]&lt;&gt;"","PAGO", "VENCIDO"))</f>
        <v>PAGO</v>
      </c>
    </row>
    <row r="456" spans="1:12" hidden="1" x14ac:dyDescent="0.2">
      <c r="A456" s="30">
        <v>44645</v>
      </c>
      <c r="B456" s="31" t="s">
        <v>1547</v>
      </c>
      <c r="C456" s="32" t="s">
        <v>1573</v>
      </c>
      <c r="D456" s="32" t="s">
        <v>1531</v>
      </c>
      <c r="E456" s="32" t="s">
        <v>1574</v>
      </c>
      <c r="F456" s="31">
        <v>44656</v>
      </c>
      <c r="G456" s="32">
        <v>335</v>
      </c>
      <c r="H456" s="32">
        <v>556</v>
      </c>
      <c r="I456" s="33">
        <v>1150</v>
      </c>
      <c r="J456" s="32" t="str">
        <f ca="1">IF(Tabela9[[#This Row],[STATUS]]="VENCIDO", TODAY()-Tabela9[[#This Row],[DATA VENCIMENTO]], "")</f>
        <v/>
      </c>
      <c r="K456" s="31">
        <v>44657</v>
      </c>
      <c r="L456" s="53" t="str">
        <f ca="1">IF(Tabela9[[#This Row],[DATA VENCIMENTO]]&gt;TODAY(), "A VENCER",IF(Tabela9[[#This Row],[PAGO DIA]]&lt;&gt;"","PAGO", "VENCIDO"))</f>
        <v>PAGO</v>
      </c>
    </row>
    <row r="457" spans="1:12" hidden="1" x14ac:dyDescent="0.2">
      <c r="A457" s="30">
        <v>44645</v>
      </c>
      <c r="B457" s="31" t="s">
        <v>1547</v>
      </c>
      <c r="C457" s="32" t="s">
        <v>1575</v>
      </c>
      <c r="D457" s="32" t="s">
        <v>1531</v>
      </c>
      <c r="E457" s="32" t="s">
        <v>1576</v>
      </c>
      <c r="F457" s="31">
        <v>44656</v>
      </c>
      <c r="G457" s="32">
        <v>336</v>
      </c>
      <c r="H457" s="32">
        <v>557</v>
      </c>
      <c r="I457" s="33">
        <v>4800</v>
      </c>
      <c r="J457" s="32" t="str">
        <f ca="1">IF(Tabela9[[#This Row],[STATUS]]="VENCIDO", TODAY()-Tabela9[[#This Row],[DATA VENCIMENTO]], "")</f>
        <v/>
      </c>
      <c r="K457" s="31">
        <v>44656</v>
      </c>
      <c r="L457" s="53" t="str">
        <f ca="1">IF(Tabela9[[#This Row],[DATA VENCIMENTO]]&gt;TODAY(), "A VENCER",IF(Tabela9[[#This Row],[PAGO DIA]]&lt;&gt;"","PAGO", "VENCIDO"))</f>
        <v>PAGO</v>
      </c>
    </row>
    <row r="458" spans="1:12" hidden="1" x14ac:dyDescent="0.2">
      <c r="A458" s="30">
        <v>44645</v>
      </c>
      <c r="B458" s="31" t="s">
        <v>1547</v>
      </c>
      <c r="C458" s="32" t="s">
        <v>1577</v>
      </c>
      <c r="D458" s="32" t="s">
        <v>1531</v>
      </c>
      <c r="E458" s="32" t="s">
        <v>1539</v>
      </c>
      <c r="F458" s="31">
        <v>44656</v>
      </c>
      <c r="G458" s="32">
        <v>337</v>
      </c>
      <c r="H458" s="32">
        <v>558</v>
      </c>
      <c r="I458" s="33">
        <v>3000</v>
      </c>
      <c r="J458" s="32" t="str">
        <f ca="1">IF(Tabela9[[#This Row],[STATUS]]="VENCIDO", TODAY()-Tabela9[[#This Row],[DATA VENCIMENTO]], "")</f>
        <v/>
      </c>
      <c r="K458" s="31">
        <v>44656</v>
      </c>
      <c r="L458" s="53" t="str">
        <f ca="1">IF(Tabela9[[#This Row],[DATA VENCIMENTO]]&gt;TODAY(), "A VENCER",IF(Tabela9[[#This Row],[PAGO DIA]]&lt;&gt;"","PAGO", "VENCIDO"))</f>
        <v>PAGO</v>
      </c>
    </row>
    <row r="459" spans="1:12" hidden="1" x14ac:dyDescent="0.2">
      <c r="A459" s="30">
        <v>44645</v>
      </c>
      <c r="B459" s="31" t="s">
        <v>1547</v>
      </c>
      <c r="C459" s="32" t="s">
        <v>1544</v>
      </c>
      <c r="D459" s="32" t="s">
        <v>1531</v>
      </c>
      <c r="E459" s="32" t="s">
        <v>1545</v>
      </c>
      <c r="F459" s="31">
        <v>44656</v>
      </c>
      <c r="G459" s="32">
        <v>338</v>
      </c>
      <c r="H459" s="32">
        <v>559</v>
      </c>
      <c r="I459" s="33">
        <v>4000</v>
      </c>
      <c r="J459" s="32" t="str">
        <f ca="1">IF(Tabela9[[#This Row],[STATUS]]="VENCIDO", TODAY()-Tabela9[[#This Row],[DATA VENCIMENTO]], "")</f>
        <v/>
      </c>
      <c r="K459" s="31">
        <v>44656</v>
      </c>
      <c r="L459" s="53" t="str">
        <f ca="1">IF(Tabela9[[#This Row],[DATA VENCIMENTO]]&gt;TODAY(), "A VENCER",IF(Tabela9[[#This Row],[PAGO DIA]]&lt;&gt;"","PAGO", "VENCIDO"))</f>
        <v>PAGO</v>
      </c>
    </row>
    <row r="460" spans="1:12" hidden="1" x14ac:dyDescent="0.2">
      <c r="A460" s="30">
        <v>44645</v>
      </c>
      <c r="B460" s="31" t="s">
        <v>1547</v>
      </c>
      <c r="C460" s="32" t="s">
        <v>1579</v>
      </c>
      <c r="D460" s="32" t="s">
        <v>1128</v>
      </c>
      <c r="E460" s="32" t="s">
        <v>681</v>
      </c>
      <c r="F460" s="31">
        <v>44656</v>
      </c>
      <c r="G460" s="32">
        <v>339</v>
      </c>
      <c r="H460" s="32">
        <v>560</v>
      </c>
      <c r="I460" s="41">
        <v>2500</v>
      </c>
      <c r="J460" s="32" t="str">
        <f ca="1">IF(Tabela9[[#This Row],[STATUS]]="VENCIDO", TODAY()-Tabela9[[#This Row],[DATA VENCIMENTO]], "")</f>
        <v/>
      </c>
      <c r="K460" s="31">
        <v>44656</v>
      </c>
      <c r="L460" s="53" t="str">
        <f ca="1">IF(Tabela9[[#This Row],[DATA VENCIMENTO]]&gt;TODAY(), "A VENCER",IF(Tabela9[[#This Row],[PAGO DIA]]&lt;&gt;"","PAGO", "VENCIDO"))</f>
        <v>PAGO</v>
      </c>
    </row>
    <row r="461" spans="1:12" hidden="1" x14ac:dyDescent="0.2">
      <c r="A461" s="30">
        <v>44636</v>
      </c>
      <c r="B461" s="32" t="s">
        <v>1534</v>
      </c>
      <c r="C461" s="32" t="s">
        <v>1894</v>
      </c>
      <c r="D461" s="32" t="s">
        <v>1531</v>
      </c>
      <c r="E461" s="32" t="s">
        <v>85</v>
      </c>
      <c r="F461" s="31">
        <v>44657</v>
      </c>
      <c r="G461" s="32" t="s">
        <v>1895</v>
      </c>
      <c r="H461" s="32">
        <v>528</v>
      </c>
      <c r="I461" s="33">
        <v>2100</v>
      </c>
      <c r="J461" s="32" t="str">
        <f ca="1">IF(Tabela9[[#This Row],[STATUS]]="VENCIDO", TODAY()-Tabela9[[#This Row],[DATA VENCIMENTO]], "")</f>
        <v/>
      </c>
      <c r="K461" s="31">
        <v>44657</v>
      </c>
      <c r="L461" s="53" t="str">
        <f ca="1">IF(Tabela9[[#This Row],[DATA VENCIMENTO]]&gt;TODAY(), "A VENCER",IF(Tabela9[[#This Row],[PAGO DIA]]&lt;&gt;"","PAGO", "VENCIDO"))</f>
        <v>PAGO</v>
      </c>
    </row>
    <row r="462" spans="1:12" hidden="1" x14ac:dyDescent="0.2">
      <c r="A462" s="30">
        <v>44636</v>
      </c>
      <c r="B462" s="32" t="s">
        <v>1529</v>
      </c>
      <c r="C462" s="32" t="s">
        <v>1676</v>
      </c>
      <c r="D462" s="32" t="s">
        <v>1531</v>
      </c>
      <c r="E462" s="32" t="s">
        <v>114</v>
      </c>
      <c r="F462" s="31">
        <v>44657</v>
      </c>
      <c r="G462" s="32" t="s">
        <v>1896</v>
      </c>
      <c r="H462" s="32">
        <v>529</v>
      </c>
      <c r="I462" s="33">
        <v>4800</v>
      </c>
      <c r="J462" s="32" t="str">
        <f ca="1">IF(Tabela9[[#This Row],[STATUS]]="VENCIDO", TODAY()-Tabela9[[#This Row],[DATA VENCIMENTO]], "")</f>
        <v/>
      </c>
      <c r="K462" s="31">
        <v>44657</v>
      </c>
      <c r="L462" s="53" t="str">
        <f ca="1">IF(Tabela9[[#This Row],[DATA VENCIMENTO]]&gt;TODAY(), "A VENCER",IF(Tabela9[[#This Row],[PAGO DIA]]&lt;&gt;"","PAGO", "VENCIDO"))</f>
        <v>PAGO</v>
      </c>
    </row>
    <row r="463" spans="1:12" hidden="1" x14ac:dyDescent="0.2">
      <c r="A463" s="30">
        <v>44636</v>
      </c>
      <c r="B463" s="32" t="s">
        <v>1534</v>
      </c>
      <c r="C463" s="32" t="s">
        <v>1747</v>
      </c>
      <c r="D463" s="32" t="s">
        <v>1531</v>
      </c>
      <c r="E463" s="32" t="s">
        <v>85</v>
      </c>
      <c r="F463" s="31">
        <v>44657</v>
      </c>
      <c r="G463" s="32" t="s">
        <v>1897</v>
      </c>
      <c r="H463" s="32">
        <v>530</v>
      </c>
      <c r="I463" s="33">
        <v>1100</v>
      </c>
      <c r="J463" s="32" t="str">
        <f ca="1">IF(Tabela9[[#This Row],[STATUS]]="VENCIDO", TODAY()-Tabela9[[#This Row],[DATA VENCIMENTO]], "")</f>
        <v/>
      </c>
      <c r="K463" s="31">
        <v>44657</v>
      </c>
      <c r="L463" s="53" t="str">
        <f ca="1">IF(Tabela9[[#This Row],[DATA VENCIMENTO]]&gt;TODAY(), "A VENCER",IF(Tabela9[[#This Row],[PAGO DIA]]&lt;&gt;"","PAGO", "VENCIDO"))</f>
        <v>PAGO</v>
      </c>
    </row>
    <row r="464" spans="1:12" hidden="1" x14ac:dyDescent="0.2">
      <c r="A464" s="30">
        <v>44637</v>
      </c>
      <c r="B464" s="32" t="s">
        <v>1534</v>
      </c>
      <c r="C464" s="32" t="s">
        <v>1898</v>
      </c>
      <c r="D464" s="32" t="s">
        <v>1531</v>
      </c>
      <c r="E464" s="32" t="s">
        <v>85</v>
      </c>
      <c r="F464" s="31">
        <v>44658</v>
      </c>
      <c r="G464" s="32" t="s">
        <v>1899</v>
      </c>
      <c r="H464" s="32">
        <v>531</v>
      </c>
      <c r="I464" s="33">
        <v>1560</v>
      </c>
      <c r="J464" s="32" t="str">
        <f ca="1">IF(Tabela9[[#This Row],[STATUS]]="VENCIDO", TODAY()-Tabela9[[#This Row],[DATA VENCIMENTO]], "")</f>
        <v/>
      </c>
      <c r="K464" s="31">
        <v>44658</v>
      </c>
      <c r="L464" s="53" t="str">
        <f ca="1">IF(Tabela9[[#This Row],[DATA VENCIMENTO]]&gt;TODAY(), "A VENCER",IF(Tabela9[[#This Row],[PAGO DIA]]&lt;&gt;"","PAGO", "VENCIDO"))</f>
        <v>PAGO</v>
      </c>
    </row>
    <row r="465" spans="1:12" hidden="1" x14ac:dyDescent="0.2">
      <c r="A465" s="30">
        <v>44638</v>
      </c>
      <c r="B465" s="32" t="s">
        <v>1534</v>
      </c>
      <c r="C465" s="32" t="s">
        <v>1742</v>
      </c>
      <c r="D465" s="32" t="s">
        <v>1531</v>
      </c>
      <c r="E465" s="32" t="s">
        <v>85</v>
      </c>
      <c r="F465" s="31">
        <v>44662</v>
      </c>
      <c r="G465" s="32" t="s">
        <v>1900</v>
      </c>
      <c r="H465" s="32">
        <v>532</v>
      </c>
      <c r="I465" s="33">
        <v>500</v>
      </c>
      <c r="J465" s="32" t="str">
        <f ca="1">IF(Tabela9[[#This Row],[STATUS]]="VENCIDO", TODAY()-Tabela9[[#This Row],[DATA VENCIMENTO]], "")</f>
        <v/>
      </c>
      <c r="K465" s="31">
        <v>44662</v>
      </c>
      <c r="L465" s="53" t="str">
        <f ca="1">IF(Tabela9[[#This Row],[DATA VENCIMENTO]]&gt;TODAY(), "A VENCER",IF(Tabela9[[#This Row],[PAGO DIA]]&lt;&gt;"","PAGO", "VENCIDO"))</f>
        <v>PAGO</v>
      </c>
    </row>
    <row r="466" spans="1:12" hidden="1" x14ac:dyDescent="0.2">
      <c r="A466" s="30">
        <v>44638</v>
      </c>
      <c r="B466" s="32" t="s">
        <v>1534</v>
      </c>
      <c r="C466" s="32" t="s">
        <v>1901</v>
      </c>
      <c r="D466" s="32" t="s">
        <v>1531</v>
      </c>
      <c r="E466" s="32" t="s">
        <v>85</v>
      </c>
      <c r="F466" s="31">
        <v>44662</v>
      </c>
      <c r="G466" s="32" t="s">
        <v>1902</v>
      </c>
      <c r="H466" s="32">
        <v>533</v>
      </c>
      <c r="I466" s="33">
        <v>2100</v>
      </c>
      <c r="J466" s="32" t="str">
        <f ca="1">IF(Tabela9[[#This Row],[STATUS]]="VENCIDO", TODAY()-Tabela9[[#This Row],[DATA VENCIMENTO]], "")</f>
        <v/>
      </c>
      <c r="K466" s="31">
        <v>44662</v>
      </c>
      <c r="L466" s="53" t="str">
        <f ca="1">IF(Tabela9[[#This Row],[DATA VENCIMENTO]]&gt;TODAY(), "A VENCER",IF(Tabela9[[#This Row],[PAGO DIA]]&lt;&gt;"","PAGO", "VENCIDO"))</f>
        <v>PAGO</v>
      </c>
    </row>
    <row r="467" spans="1:12" hidden="1" x14ac:dyDescent="0.2">
      <c r="A467" s="30">
        <v>44642</v>
      </c>
      <c r="B467" s="32" t="s">
        <v>1534</v>
      </c>
      <c r="C467" s="32" t="s">
        <v>1891</v>
      </c>
      <c r="D467" s="32" t="s">
        <v>1531</v>
      </c>
      <c r="E467" s="32" t="s">
        <v>85</v>
      </c>
      <c r="F467" s="31">
        <v>44662</v>
      </c>
      <c r="G467" s="32" t="s">
        <v>1903</v>
      </c>
      <c r="H467" s="32">
        <v>534</v>
      </c>
      <c r="I467" s="33">
        <v>2200</v>
      </c>
      <c r="J467" s="32" t="str">
        <f ca="1">IF(Tabela9[[#This Row],[STATUS]]="VENCIDO", TODAY()-Tabela9[[#This Row],[DATA VENCIMENTO]], "")</f>
        <v/>
      </c>
      <c r="K467" s="31">
        <v>44662</v>
      </c>
      <c r="L467" s="53" t="str">
        <f ca="1">IF(Tabela9[[#This Row],[DATA VENCIMENTO]]&gt;TODAY(), "A VENCER",IF(Tabela9[[#This Row],[PAGO DIA]]&lt;&gt;"","PAGO", "VENCIDO"))</f>
        <v>PAGO</v>
      </c>
    </row>
    <row r="468" spans="1:12" hidden="1" x14ac:dyDescent="0.2">
      <c r="A468" s="30">
        <v>44642</v>
      </c>
      <c r="B468" s="32" t="s">
        <v>1534</v>
      </c>
      <c r="C468" s="32" t="s">
        <v>1898</v>
      </c>
      <c r="D468" s="32" t="s">
        <v>1531</v>
      </c>
      <c r="E468" s="32" t="s">
        <v>85</v>
      </c>
      <c r="F468" s="31">
        <v>44662</v>
      </c>
      <c r="G468" s="32" t="s">
        <v>1904</v>
      </c>
      <c r="H468" s="32">
        <v>535</v>
      </c>
      <c r="I468" s="33">
        <v>1800</v>
      </c>
      <c r="J468" s="32" t="str">
        <f ca="1">IF(Tabela9[[#This Row],[STATUS]]="VENCIDO", TODAY()-Tabela9[[#This Row],[DATA VENCIMENTO]], "")</f>
        <v/>
      </c>
      <c r="K468" s="31">
        <v>44662</v>
      </c>
      <c r="L468" s="53" t="str">
        <f ca="1">IF(Tabela9[[#This Row],[DATA VENCIMENTO]]&gt;TODAY(), "A VENCER",IF(Tabela9[[#This Row],[PAGO DIA]]&lt;&gt;"","PAGO", "VENCIDO"))</f>
        <v>PAGO</v>
      </c>
    </row>
    <row r="469" spans="1:12" hidden="1" x14ac:dyDescent="0.2">
      <c r="A469" s="30">
        <v>44642</v>
      </c>
      <c r="B469" s="32" t="s">
        <v>1529</v>
      </c>
      <c r="C469" s="32" t="s">
        <v>1676</v>
      </c>
      <c r="D469" s="32" t="s">
        <v>1531</v>
      </c>
      <c r="E469" s="32" t="s">
        <v>114</v>
      </c>
      <c r="F469" s="31">
        <v>44662</v>
      </c>
      <c r="G469" s="32" t="s">
        <v>1905</v>
      </c>
      <c r="H469" s="32">
        <v>536</v>
      </c>
      <c r="I469" s="33">
        <v>4800</v>
      </c>
      <c r="J469" s="32" t="str">
        <f ca="1">IF(Tabela9[[#This Row],[STATUS]]="VENCIDO", TODAY()-Tabela9[[#This Row],[DATA VENCIMENTO]], "")</f>
        <v/>
      </c>
      <c r="K469" s="31">
        <v>44662</v>
      </c>
      <c r="L469" s="53" t="str">
        <f ca="1">IF(Tabela9[[#This Row],[DATA VENCIMENTO]]&gt;TODAY(), "A VENCER",IF(Tabela9[[#This Row],[PAGO DIA]]&lt;&gt;"","PAGO", "VENCIDO"))</f>
        <v>PAGO</v>
      </c>
    </row>
    <row r="470" spans="1:12" hidden="1" x14ac:dyDescent="0.2">
      <c r="A470" s="30">
        <v>44643</v>
      </c>
      <c r="B470" s="32" t="s">
        <v>1534</v>
      </c>
      <c r="C470" s="32" t="s">
        <v>1906</v>
      </c>
      <c r="D470" s="32" t="s">
        <v>1531</v>
      </c>
      <c r="E470" s="32" t="s">
        <v>85</v>
      </c>
      <c r="F470" s="31">
        <v>44663</v>
      </c>
      <c r="G470" s="32" t="s">
        <v>1907</v>
      </c>
      <c r="H470" s="32">
        <v>537</v>
      </c>
      <c r="I470" s="33">
        <v>1500</v>
      </c>
      <c r="J470" s="32" t="str">
        <f ca="1">IF(Tabela9[[#This Row],[STATUS]]="VENCIDO", TODAY()-Tabela9[[#This Row],[DATA VENCIMENTO]], "")</f>
        <v/>
      </c>
      <c r="K470" s="31">
        <v>44663</v>
      </c>
      <c r="L470" s="53" t="str">
        <f ca="1">IF(Tabela9[[#This Row],[DATA VENCIMENTO]]&gt;TODAY(), "A VENCER",IF(Tabela9[[#This Row],[PAGO DIA]]&lt;&gt;"","PAGO", "VENCIDO"))</f>
        <v>PAGO</v>
      </c>
    </row>
    <row r="471" spans="1:12" hidden="1" x14ac:dyDescent="0.2">
      <c r="A471" s="30">
        <v>44643</v>
      </c>
      <c r="B471" s="32" t="s">
        <v>1534</v>
      </c>
      <c r="C471" s="32" t="s">
        <v>1742</v>
      </c>
      <c r="D471" s="32" t="s">
        <v>1531</v>
      </c>
      <c r="E471" s="32" t="s">
        <v>85</v>
      </c>
      <c r="F471" s="31">
        <v>44663</v>
      </c>
      <c r="G471" s="32" t="s">
        <v>1908</v>
      </c>
      <c r="H471" s="32">
        <v>538</v>
      </c>
      <c r="I471" s="33">
        <v>500</v>
      </c>
      <c r="J471" s="32" t="str">
        <f ca="1">IF(Tabela9[[#This Row],[STATUS]]="VENCIDO", TODAY()-Tabela9[[#This Row],[DATA VENCIMENTO]], "")</f>
        <v/>
      </c>
      <c r="K471" s="31">
        <v>44663</v>
      </c>
      <c r="L471" s="53" t="str">
        <f ca="1">IF(Tabela9[[#This Row],[DATA VENCIMENTO]]&gt;TODAY(), "A VENCER",IF(Tabela9[[#This Row],[PAGO DIA]]&lt;&gt;"","PAGO", "VENCIDO"))</f>
        <v>PAGO</v>
      </c>
    </row>
    <row r="472" spans="1:12" hidden="1" x14ac:dyDescent="0.2">
      <c r="A472" s="30">
        <v>44643</v>
      </c>
      <c r="B472" s="32" t="s">
        <v>1534</v>
      </c>
      <c r="C472" s="32" t="s">
        <v>1909</v>
      </c>
      <c r="D472" s="32" t="s">
        <v>1531</v>
      </c>
      <c r="E472" s="32" t="s">
        <v>85</v>
      </c>
      <c r="F472" s="31">
        <v>44663</v>
      </c>
      <c r="G472" s="32" t="s">
        <v>1910</v>
      </c>
      <c r="H472" s="32">
        <v>539</v>
      </c>
      <c r="I472" s="33">
        <v>1500</v>
      </c>
      <c r="J472" s="32" t="str">
        <f ca="1">IF(Tabela9[[#This Row],[STATUS]]="VENCIDO", TODAY()-Tabela9[[#This Row],[DATA VENCIMENTO]], "")</f>
        <v/>
      </c>
      <c r="K472" s="31">
        <v>44663</v>
      </c>
      <c r="L472" s="53" t="str">
        <f ca="1">IF(Tabela9[[#This Row],[DATA VENCIMENTO]]&gt;TODAY(), "A VENCER",IF(Tabela9[[#This Row],[PAGO DIA]]&lt;&gt;"","PAGO", "VENCIDO"))</f>
        <v>PAGO</v>
      </c>
    </row>
    <row r="473" spans="1:12" hidden="1" x14ac:dyDescent="0.2">
      <c r="A473" s="30">
        <v>44644</v>
      </c>
      <c r="B473" s="32" t="s">
        <v>1534</v>
      </c>
      <c r="C473" s="32" t="s">
        <v>1742</v>
      </c>
      <c r="D473" s="32" t="s">
        <v>1531</v>
      </c>
      <c r="E473" s="32" t="s">
        <v>85</v>
      </c>
      <c r="F473" s="31">
        <v>44664</v>
      </c>
      <c r="G473" s="32" t="s">
        <v>1911</v>
      </c>
      <c r="H473" s="32">
        <v>540</v>
      </c>
      <c r="I473" s="33">
        <v>500</v>
      </c>
      <c r="J473" s="32" t="str">
        <f ca="1">IF(Tabela9[[#This Row],[STATUS]]="VENCIDO", TODAY()-Tabela9[[#This Row],[DATA VENCIMENTO]], "")</f>
        <v/>
      </c>
      <c r="K473" s="31">
        <v>44664</v>
      </c>
      <c r="L473" s="53" t="str">
        <f ca="1">IF(Tabela9[[#This Row],[DATA VENCIMENTO]]&gt;TODAY(), "A VENCER",IF(Tabela9[[#This Row],[PAGO DIA]]&lt;&gt;"","PAGO", "VENCIDO"))</f>
        <v>PAGO</v>
      </c>
    </row>
    <row r="474" spans="1:12" hidden="1" x14ac:dyDescent="0.2">
      <c r="A474" s="30">
        <v>44644</v>
      </c>
      <c r="B474" s="32" t="s">
        <v>1534</v>
      </c>
      <c r="C474" s="32" t="s">
        <v>1909</v>
      </c>
      <c r="D474" s="32" t="s">
        <v>1531</v>
      </c>
      <c r="E474" s="32" t="s">
        <v>85</v>
      </c>
      <c r="F474" s="31">
        <v>44665</v>
      </c>
      <c r="G474" s="32" t="s">
        <v>1912</v>
      </c>
      <c r="H474" s="32">
        <v>541</v>
      </c>
      <c r="I474" s="33">
        <v>1500</v>
      </c>
      <c r="J474" s="32" t="str">
        <f ca="1">IF(Tabela9[[#This Row],[STATUS]]="VENCIDO", TODAY()-Tabela9[[#This Row],[DATA VENCIMENTO]], "")</f>
        <v/>
      </c>
      <c r="K474" s="31">
        <v>44665</v>
      </c>
      <c r="L474" s="53" t="str">
        <f ca="1">IF(Tabela9[[#This Row],[DATA VENCIMENTO]]&gt;TODAY(), "A VENCER",IF(Tabela9[[#This Row],[PAGO DIA]]&lt;&gt;"","PAGO", "VENCIDO"))</f>
        <v>PAGO</v>
      </c>
    </row>
    <row r="475" spans="1:12" hidden="1" x14ac:dyDescent="0.2">
      <c r="A475" s="30">
        <v>44645</v>
      </c>
      <c r="B475" s="32" t="s">
        <v>1534</v>
      </c>
      <c r="C475" s="32" t="s">
        <v>1913</v>
      </c>
      <c r="D475" s="32" t="s">
        <v>1531</v>
      </c>
      <c r="E475" s="32" t="s">
        <v>85</v>
      </c>
      <c r="F475" s="31">
        <v>44665</v>
      </c>
      <c r="G475" s="32" t="s">
        <v>1914</v>
      </c>
      <c r="H475" s="32">
        <v>542</v>
      </c>
      <c r="I475" s="33">
        <v>1950</v>
      </c>
      <c r="J475" s="32" t="str">
        <f ca="1">IF(Tabela9[[#This Row],[STATUS]]="VENCIDO", TODAY()-Tabela9[[#This Row],[DATA VENCIMENTO]], "")</f>
        <v/>
      </c>
      <c r="K475" s="31">
        <v>44665</v>
      </c>
      <c r="L475" s="53" t="str">
        <f ca="1">IF(Tabela9[[#This Row],[DATA VENCIMENTO]]&gt;TODAY(), "A VENCER",IF(Tabela9[[#This Row],[PAGO DIA]]&lt;&gt;"","PAGO", "VENCIDO"))</f>
        <v>PAGO</v>
      </c>
    </row>
    <row r="476" spans="1:12" hidden="1" x14ac:dyDescent="0.2">
      <c r="A476" s="30">
        <v>44648</v>
      </c>
      <c r="B476" s="32" t="s">
        <v>1534</v>
      </c>
      <c r="C476" s="32" t="s">
        <v>1915</v>
      </c>
      <c r="D476" s="32" t="s">
        <v>1531</v>
      </c>
      <c r="E476" s="32" t="s">
        <v>85</v>
      </c>
      <c r="F476" s="31">
        <v>44669</v>
      </c>
      <c r="G476" s="32" t="s">
        <v>1916</v>
      </c>
      <c r="H476" s="32">
        <v>561</v>
      </c>
      <c r="I476" s="33">
        <v>300</v>
      </c>
      <c r="J476" s="32" t="str">
        <f ca="1">IF(Tabela9[[#This Row],[STATUS]]="VENCIDO", TODAY()-Tabela9[[#This Row],[DATA VENCIMENTO]], "")</f>
        <v/>
      </c>
      <c r="K476" s="31">
        <v>44669</v>
      </c>
      <c r="L476" s="53" t="str">
        <f ca="1">IF(Tabela9[[#This Row],[DATA VENCIMENTO]]&gt;TODAY(), "A VENCER",IF(Tabela9[[#This Row],[PAGO DIA]]&lt;&gt;"","PAGO", "VENCIDO"))</f>
        <v>PAGO</v>
      </c>
    </row>
    <row r="477" spans="1:12" hidden="1" x14ac:dyDescent="0.2">
      <c r="A477" s="30">
        <v>44648</v>
      </c>
      <c r="B477" s="32" t="s">
        <v>1534</v>
      </c>
      <c r="C477" s="32" t="s">
        <v>1747</v>
      </c>
      <c r="D477" s="32" t="s">
        <v>1531</v>
      </c>
      <c r="E477" s="32" t="s">
        <v>85</v>
      </c>
      <c r="F477" s="31">
        <v>44669</v>
      </c>
      <c r="G477" s="32" t="s">
        <v>1917</v>
      </c>
      <c r="H477" s="32">
        <v>562</v>
      </c>
      <c r="I477" s="33">
        <v>1100</v>
      </c>
      <c r="J477" s="32" t="str">
        <f ca="1">IF(Tabela9[[#This Row],[STATUS]]="VENCIDO", TODAY()-Tabela9[[#This Row],[DATA VENCIMENTO]], "")</f>
        <v/>
      </c>
      <c r="K477" s="31">
        <v>44669</v>
      </c>
      <c r="L477" s="53" t="str">
        <f ca="1">IF(Tabela9[[#This Row],[DATA VENCIMENTO]]&gt;TODAY(), "A VENCER",IF(Tabela9[[#This Row],[PAGO DIA]]&lt;&gt;"","PAGO", "VENCIDO"))</f>
        <v>PAGO</v>
      </c>
    </row>
    <row r="478" spans="1:12" hidden="1" x14ac:dyDescent="0.2">
      <c r="A478" s="30">
        <v>44648</v>
      </c>
      <c r="B478" s="32" t="s">
        <v>1534</v>
      </c>
      <c r="C478" s="32" t="s">
        <v>1918</v>
      </c>
      <c r="D478" s="32" t="s">
        <v>1531</v>
      </c>
      <c r="E478" s="32" t="s">
        <v>85</v>
      </c>
      <c r="F478" s="31">
        <v>44669</v>
      </c>
      <c r="G478" s="32" t="s">
        <v>1919</v>
      </c>
      <c r="H478" s="32">
        <v>563</v>
      </c>
      <c r="I478" s="33">
        <v>1100</v>
      </c>
      <c r="J478" s="32" t="str">
        <f ca="1">IF(Tabela9[[#This Row],[STATUS]]="VENCIDO", TODAY()-Tabela9[[#This Row],[DATA VENCIMENTO]], "")</f>
        <v/>
      </c>
      <c r="K478" s="31">
        <v>44669</v>
      </c>
      <c r="L478" s="53" t="str">
        <f ca="1">IF(Tabela9[[#This Row],[DATA VENCIMENTO]]&gt;TODAY(), "A VENCER",IF(Tabela9[[#This Row],[PAGO DIA]]&lt;&gt;"","PAGO", "VENCIDO"))</f>
        <v>PAGO</v>
      </c>
    </row>
    <row r="479" spans="1:12" hidden="1" x14ac:dyDescent="0.2">
      <c r="A479" s="30">
        <v>44648</v>
      </c>
      <c r="B479" s="32" t="s">
        <v>1534</v>
      </c>
      <c r="C479" s="32" t="s">
        <v>1913</v>
      </c>
      <c r="D479" s="32" t="s">
        <v>1531</v>
      </c>
      <c r="E479" s="32" t="s">
        <v>85</v>
      </c>
      <c r="F479" s="31">
        <v>44669</v>
      </c>
      <c r="G479" s="32" t="s">
        <v>1920</v>
      </c>
      <c r="H479" s="32">
        <v>564</v>
      </c>
      <c r="I479" s="33">
        <v>1800</v>
      </c>
      <c r="J479" s="32" t="str">
        <f ca="1">IF(Tabela9[[#This Row],[STATUS]]="VENCIDO", TODAY()-Tabela9[[#This Row],[DATA VENCIMENTO]], "")</f>
        <v/>
      </c>
      <c r="K479" s="31">
        <v>44669</v>
      </c>
      <c r="L479" s="53" t="str">
        <f ca="1">IF(Tabela9[[#This Row],[DATA VENCIMENTO]]&gt;TODAY(), "A VENCER",IF(Tabela9[[#This Row],[PAGO DIA]]&lt;&gt;"","PAGO", "VENCIDO"))</f>
        <v>PAGO</v>
      </c>
    </row>
    <row r="480" spans="1:12" hidden="1" x14ac:dyDescent="0.2">
      <c r="A480" s="30">
        <v>44649</v>
      </c>
      <c r="B480" s="32" t="s">
        <v>1529</v>
      </c>
      <c r="C480" s="32" t="s">
        <v>1921</v>
      </c>
      <c r="D480" s="32" t="s">
        <v>1531</v>
      </c>
      <c r="E480" s="32" t="s">
        <v>94</v>
      </c>
      <c r="F480" s="31">
        <v>44669</v>
      </c>
      <c r="G480" s="32" t="s">
        <v>1922</v>
      </c>
      <c r="H480" s="32">
        <v>565</v>
      </c>
      <c r="I480" s="33">
        <v>3000</v>
      </c>
      <c r="J480" s="32" t="str">
        <f ca="1">IF(Tabela9[[#This Row],[STATUS]]="VENCIDO", TODAY()-Tabela9[[#This Row],[DATA VENCIMENTO]], "")</f>
        <v/>
      </c>
      <c r="K480" s="31">
        <v>44669</v>
      </c>
      <c r="L480" s="53" t="str">
        <f ca="1">IF(Tabela9[[#This Row],[DATA VENCIMENTO]]&gt;TODAY(), "A VENCER",IF(Tabela9[[#This Row],[PAGO DIA]]&lt;&gt;"","PAGO", "VENCIDO"))</f>
        <v>PAGO</v>
      </c>
    </row>
    <row r="481" spans="1:12" hidden="1" x14ac:dyDescent="0.2">
      <c r="A481" s="30">
        <v>44649</v>
      </c>
      <c r="B481" s="32" t="s">
        <v>1534</v>
      </c>
      <c r="C481" s="32" t="s">
        <v>1821</v>
      </c>
      <c r="D481" s="32" t="s">
        <v>1531</v>
      </c>
      <c r="E481" s="32" t="s">
        <v>85</v>
      </c>
      <c r="F481" s="31">
        <v>44669</v>
      </c>
      <c r="G481" s="32" t="s">
        <v>1923</v>
      </c>
      <c r="H481" s="32">
        <v>567</v>
      </c>
      <c r="I481" s="33">
        <v>2800</v>
      </c>
      <c r="J481" s="32" t="str">
        <f ca="1">IF(Tabela9[[#This Row],[STATUS]]="VENCIDO", TODAY()-Tabela9[[#This Row],[DATA VENCIMENTO]], "")</f>
        <v/>
      </c>
      <c r="K481" s="31">
        <v>44669</v>
      </c>
      <c r="L481" s="53" t="str">
        <f ca="1">IF(Tabela9[[#This Row],[DATA VENCIMENTO]]&gt;TODAY(), "A VENCER",IF(Tabela9[[#This Row],[PAGO DIA]]&lt;&gt;"","PAGO", "VENCIDO"))</f>
        <v>PAGO</v>
      </c>
    </row>
    <row r="482" spans="1:12" hidden="1" x14ac:dyDescent="0.2">
      <c r="A482" s="30">
        <v>44649</v>
      </c>
      <c r="B482" s="32" t="s">
        <v>1534</v>
      </c>
      <c r="C482" s="32" t="s">
        <v>1924</v>
      </c>
      <c r="D482" s="32" t="s">
        <v>1531</v>
      </c>
      <c r="E482" s="32" t="s">
        <v>85</v>
      </c>
      <c r="F482" s="31">
        <v>44669</v>
      </c>
      <c r="G482" s="32" t="s">
        <v>1925</v>
      </c>
      <c r="H482" s="32">
        <v>568</v>
      </c>
      <c r="I482" s="33">
        <v>2100</v>
      </c>
      <c r="J482" s="32" t="str">
        <f ca="1">IF(Tabela9[[#This Row],[STATUS]]="VENCIDO", TODAY()-Tabela9[[#This Row],[DATA VENCIMENTO]], "")</f>
        <v/>
      </c>
      <c r="K482" s="31">
        <v>44669</v>
      </c>
      <c r="L482" s="53" t="str">
        <f ca="1">IF(Tabela9[[#This Row],[DATA VENCIMENTO]]&gt;TODAY(), "A VENCER",IF(Tabela9[[#This Row],[PAGO DIA]]&lt;&gt;"","PAGO", "VENCIDO"))</f>
        <v>PAGO</v>
      </c>
    </row>
    <row r="483" spans="1:12" hidden="1" x14ac:dyDescent="0.2">
      <c r="A483" s="30">
        <v>44650</v>
      </c>
      <c r="B483" s="32" t="s">
        <v>1534</v>
      </c>
      <c r="C483" s="32" t="s">
        <v>1628</v>
      </c>
      <c r="D483" s="32" t="s">
        <v>1531</v>
      </c>
      <c r="E483" s="32" t="s">
        <v>85</v>
      </c>
      <c r="F483" s="31">
        <v>44670</v>
      </c>
      <c r="G483" s="32" t="s">
        <v>1926</v>
      </c>
      <c r="H483" s="32">
        <v>569</v>
      </c>
      <c r="I483" s="33">
        <v>1200</v>
      </c>
      <c r="J483" s="32" t="str">
        <f ca="1">IF(Tabela9[[#This Row],[STATUS]]="VENCIDO", TODAY()-Tabela9[[#This Row],[DATA VENCIMENTO]], "")</f>
        <v/>
      </c>
      <c r="K483" s="31">
        <v>44670</v>
      </c>
      <c r="L483" s="53" t="str">
        <f ca="1">IF(Tabela9[[#This Row],[DATA VENCIMENTO]]&gt;TODAY(), "A VENCER",IF(Tabela9[[#This Row],[PAGO DIA]]&lt;&gt;"","PAGO", "VENCIDO"))</f>
        <v>PAGO</v>
      </c>
    </row>
    <row r="484" spans="1:12" hidden="1" x14ac:dyDescent="0.2">
      <c r="A484" s="30">
        <v>44650</v>
      </c>
      <c r="B484" s="32" t="s">
        <v>1529</v>
      </c>
      <c r="C484" s="32" t="s">
        <v>1921</v>
      </c>
      <c r="D484" s="32" t="s">
        <v>1531</v>
      </c>
      <c r="E484" s="32" t="s">
        <v>94</v>
      </c>
      <c r="F484" s="31">
        <v>44670</v>
      </c>
      <c r="G484" s="32" t="s">
        <v>1927</v>
      </c>
      <c r="H484" s="32">
        <v>570</v>
      </c>
      <c r="I484" s="33">
        <v>3500</v>
      </c>
      <c r="J484" s="32" t="str">
        <f ca="1">IF(Tabela9[[#This Row],[STATUS]]="VENCIDO", TODAY()-Tabela9[[#This Row],[DATA VENCIMENTO]], "")</f>
        <v/>
      </c>
      <c r="K484" s="31">
        <v>44670</v>
      </c>
      <c r="L484" s="53" t="str">
        <f ca="1">IF(Tabela9[[#This Row],[DATA VENCIMENTO]]&gt;TODAY(), "A VENCER",IF(Tabela9[[#This Row],[PAGO DIA]]&lt;&gt;"","PAGO", "VENCIDO"))</f>
        <v>PAGO</v>
      </c>
    </row>
    <row r="485" spans="1:12" hidden="1" x14ac:dyDescent="0.2">
      <c r="A485" s="30">
        <v>44650</v>
      </c>
      <c r="B485" s="32" t="s">
        <v>1534</v>
      </c>
      <c r="C485" s="32" t="s">
        <v>1742</v>
      </c>
      <c r="D485" s="32" t="s">
        <v>1531</v>
      </c>
      <c r="E485" s="32" t="s">
        <v>85</v>
      </c>
      <c r="F485" s="31">
        <v>44671</v>
      </c>
      <c r="G485" s="32" t="s">
        <v>1928</v>
      </c>
      <c r="H485" s="32">
        <v>571</v>
      </c>
      <c r="I485" s="33">
        <v>500</v>
      </c>
      <c r="J485" s="32" t="str">
        <f ca="1">IF(Tabela9[[#This Row],[STATUS]]="VENCIDO", TODAY()-Tabela9[[#This Row],[DATA VENCIMENTO]], "")</f>
        <v/>
      </c>
      <c r="K485" s="31">
        <v>44671</v>
      </c>
      <c r="L485" s="53" t="str">
        <f ca="1">IF(Tabela9[[#This Row],[DATA VENCIMENTO]]&gt;TODAY(), "A VENCER",IF(Tabela9[[#This Row],[PAGO DIA]]&lt;&gt;"","PAGO", "VENCIDO"))</f>
        <v>PAGO</v>
      </c>
    </row>
    <row r="486" spans="1:12" hidden="1" x14ac:dyDescent="0.2">
      <c r="A486" s="30">
        <v>44651</v>
      </c>
      <c r="B486" s="32" t="s">
        <v>1534</v>
      </c>
      <c r="C486" s="32" t="s">
        <v>1909</v>
      </c>
      <c r="D486" s="32" t="s">
        <v>1531</v>
      </c>
      <c r="E486" s="32" t="s">
        <v>85</v>
      </c>
      <c r="F486" s="31">
        <v>44671</v>
      </c>
      <c r="G486" s="32" t="s">
        <v>1929</v>
      </c>
      <c r="H486" s="32">
        <v>572</v>
      </c>
      <c r="I486" s="33">
        <v>1500</v>
      </c>
      <c r="J486" s="32" t="str">
        <f ca="1">IF(Tabela9[[#This Row],[STATUS]]="VENCIDO", TODAY()-Tabela9[[#This Row],[DATA VENCIMENTO]], "")</f>
        <v/>
      </c>
      <c r="K486" s="31">
        <v>44671</v>
      </c>
      <c r="L486" s="53" t="str">
        <f ca="1">IF(Tabela9[[#This Row],[DATA VENCIMENTO]]&gt;TODAY(), "A VENCER",IF(Tabela9[[#This Row],[PAGO DIA]]&lt;&gt;"","PAGO", "VENCIDO"))</f>
        <v>PAGO</v>
      </c>
    </row>
    <row r="487" spans="1:12" hidden="1" x14ac:dyDescent="0.2">
      <c r="A487" s="30">
        <v>44651</v>
      </c>
      <c r="B487" s="32" t="s">
        <v>1534</v>
      </c>
      <c r="C487" s="32" t="s">
        <v>1930</v>
      </c>
      <c r="D487" s="32" t="s">
        <v>1531</v>
      </c>
      <c r="E487" s="32" t="s">
        <v>85</v>
      </c>
      <c r="F487" s="31">
        <v>44671</v>
      </c>
      <c r="G487" s="32" t="s">
        <v>1931</v>
      </c>
      <c r="H487" s="32">
        <v>573</v>
      </c>
      <c r="I487" s="33">
        <v>1100</v>
      </c>
      <c r="J487" s="32" t="str">
        <f ca="1">IF(Tabela9[[#This Row],[STATUS]]="VENCIDO", TODAY()-Tabela9[[#This Row],[DATA VENCIMENTO]], "")</f>
        <v/>
      </c>
      <c r="K487" s="31">
        <v>44671</v>
      </c>
      <c r="L487" s="53" t="str">
        <f ca="1">IF(Tabela9[[#This Row],[DATA VENCIMENTO]]&gt;TODAY(), "A VENCER",IF(Tabela9[[#This Row],[PAGO DIA]]&lt;&gt;"","PAGO", "VENCIDO"))</f>
        <v>PAGO</v>
      </c>
    </row>
    <row r="488" spans="1:12" hidden="1" x14ac:dyDescent="0.2">
      <c r="A488" s="30">
        <v>44651</v>
      </c>
      <c r="B488" s="32" t="s">
        <v>1534</v>
      </c>
      <c r="C488" s="32" t="s">
        <v>1932</v>
      </c>
      <c r="D488" s="32" t="s">
        <v>1531</v>
      </c>
      <c r="E488" s="32" t="s">
        <v>85</v>
      </c>
      <c r="F488" s="31">
        <v>44671</v>
      </c>
      <c r="G488" s="32" t="s">
        <v>1933</v>
      </c>
      <c r="H488" s="32">
        <v>574</v>
      </c>
      <c r="I488" s="33">
        <v>500</v>
      </c>
      <c r="J488" s="32" t="str">
        <f ca="1">IF(Tabela9[[#This Row],[STATUS]]="VENCIDO", TODAY()-Tabela9[[#This Row],[DATA VENCIMENTO]], "")</f>
        <v/>
      </c>
      <c r="K488" s="31">
        <v>44671</v>
      </c>
      <c r="L488" s="53" t="str">
        <f ca="1">IF(Tabela9[[#This Row],[DATA VENCIMENTO]]&gt;TODAY(), "A VENCER",IF(Tabela9[[#This Row],[PAGO DIA]]&lt;&gt;"","PAGO", "VENCIDO"))</f>
        <v>PAGO</v>
      </c>
    </row>
    <row r="489" spans="1:12" hidden="1" x14ac:dyDescent="0.2">
      <c r="A489" s="30">
        <v>44652</v>
      </c>
      <c r="B489" s="32" t="s">
        <v>1534</v>
      </c>
      <c r="C489" s="32" t="s">
        <v>1934</v>
      </c>
      <c r="D489" s="32" t="s">
        <v>1531</v>
      </c>
      <c r="E489" s="32" t="s">
        <v>85</v>
      </c>
      <c r="F489" s="31">
        <v>44672</v>
      </c>
      <c r="G489" s="32" t="s">
        <v>1935</v>
      </c>
      <c r="H489" s="32">
        <v>575</v>
      </c>
      <c r="I489" s="33">
        <v>600</v>
      </c>
      <c r="J489" s="32" t="str">
        <f ca="1">IF(Tabela9[[#This Row],[STATUS]]="VENCIDO", TODAY()-Tabela9[[#This Row],[DATA VENCIMENTO]], "")</f>
        <v/>
      </c>
      <c r="K489" s="31">
        <v>44673</v>
      </c>
      <c r="L489" s="53" t="str">
        <f ca="1">IF(Tabela9[[#This Row],[DATA VENCIMENTO]]&gt;TODAY(), "A VENCER",IF(Tabela9[[#This Row],[PAGO DIA]]&lt;&gt;"","PAGO", "VENCIDO"))</f>
        <v>PAGO</v>
      </c>
    </row>
    <row r="490" spans="1:12" hidden="1" x14ac:dyDescent="0.2">
      <c r="A490" s="30">
        <v>44652</v>
      </c>
      <c r="B490" s="32" t="s">
        <v>1529</v>
      </c>
      <c r="C490" s="32" t="s">
        <v>1921</v>
      </c>
      <c r="D490" s="32" t="s">
        <v>1531</v>
      </c>
      <c r="E490" s="32" t="s">
        <v>94</v>
      </c>
      <c r="F490" s="31">
        <v>44672</v>
      </c>
      <c r="G490" s="32" t="s">
        <v>1936</v>
      </c>
      <c r="H490" s="32">
        <v>579</v>
      </c>
      <c r="I490" s="33">
        <v>3000</v>
      </c>
      <c r="J490" s="32" t="str">
        <f ca="1">IF(Tabela9[[#This Row],[STATUS]]="VENCIDO", TODAY()-Tabela9[[#This Row],[DATA VENCIMENTO]], "")</f>
        <v/>
      </c>
      <c r="K490" s="31">
        <v>44673</v>
      </c>
      <c r="L490" s="53" t="str">
        <f ca="1">IF(Tabela9[[#This Row],[DATA VENCIMENTO]]&gt;TODAY(), "A VENCER",IF(Tabela9[[#This Row],[PAGO DIA]]&lt;&gt;"","PAGO", "VENCIDO"))</f>
        <v>PAGO</v>
      </c>
    </row>
    <row r="491" spans="1:12" hidden="1" x14ac:dyDescent="0.2">
      <c r="A491" s="30">
        <v>44653</v>
      </c>
      <c r="B491" s="32" t="s">
        <v>1534</v>
      </c>
      <c r="C491" s="32" t="s">
        <v>1742</v>
      </c>
      <c r="D491" s="32" t="s">
        <v>1531</v>
      </c>
      <c r="E491" s="32" t="s">
        <v>85</v>
      </c>
      <c r="F491" s="31">
        <v>44676</v>
      </c>
      <c r="G491" s="32" t="s">
        <v>1937</v>
      </c>
      <c r="H491" s="32">
        <v>577</v>
      </c>
      <c r="I491" s="33">
        <v>500</v>
      </c>
      <c r="J491" s="32" t="str">
        <f ca="1">IF(Tabela9[[#This Row],[STATUS]]="VENCIDO", TODAY()-Tabela9[[#This Row],[DATA VENCIMENTO]], "")</f>
        <v/>
      </c>
      <c r="K491" s="31">
        <v>44676</v>
      </c>
      <c r="L491" s="53" t="str">
        <f ca="1">IF(Tabela9[[#This Row],[DATA VENCIMENTO]]&gt;TODAY(), "A VENCER",IF(Tabela9[[#This Row],[PAGO DIA]]&lt;&gt;"","PAGO", "VENCIDO"))</f>
        <v>PAGO</v>
      </c>
    </row>
    <row r="492" spans="1:12" hidden="1" x14ac:dyDescent="0.2">
      <c r="A492" s="30">
        <v>44655</v>
      </c>
      <c r="B492" s="32" t="s">
        <v>1529</v>
      </c>
      <c r="C492" s="32" t="s">
        <v>1921</v>
      </c>
      <c r="D492" s="32" t="s">
        <v>1531</v>
      </c>
      <c r="E492" s="32" t="s">
        <v>94</v>
      </c>
      <c r="F492" s="31">
        <v>44676</v>
      </c>
      <c r="G492" s="32" t="s">
        <v>1938</v>
      </c>
      <c r="H492" s="32">
        <v>578</v>
      </c>
      <c r="I492" s="33">
        <v>3500</v>
      </c>
      <c r="J492" s="32" t="str">
        <f ca="1">IF(Tabela9[[#This Row],[STATUS]]="VENCIDO", TODAY()-Tabela9[[#This Row],[DATA VENCIMENTO]], "")</f>
        <v/>
      </c>
      <c r="K492" s="31">
        <v>44676</v>
      </c>
      <c r="L492" s="53" t="str">
        <f ca="1">IF(Tabela9[[#This Row],[DATA VENCIMENTO]]&gt;TODAY(), "A VENCER",IF(Tabela9[[#This Row],[PAGO DIA]]&lt;&gt;"","PAGO", "VENCIDO"))</f>
        <v>PAGO</v>
      </c>
    </row>
    <row r="493" spans="1:12" hidden="1" x14ac:dyDescent="0.2">
      <c r="A493" s="30">
        <v>44655</v>
      </c>
      <c r="B493" s="32" t="s">
        <v>1534</v>
      </c>
      <c r="C493" s="32" t="s">
        <v>1930</v>
      </c>
      <c r="D493" s="32" t="s">
        <v>1531</v>
      </c>
      <c r="E493" s="32" t="s">
        <v>85</v>
      </c>
      <c r="F493" s="31">
        <v>44676</v>
      </c>
      <c r="G493" s="32" t="s">
        <v>1939</v>
      </c>
      <c r="H493" s="32">
        <v>580</v>
      </c>
      <c r="I493" s="33">
        <v>1100</v>
      </c>
      <c r="J493" s="32" t="str">
        <f ca="1">IF(Tabela9[[#This Row],[STATUS]]="VENCIDO", TODAY()-Tabela9[[#This Row],[DATA VENCIMENTO]], "")</f>
        <v/>
      </c>
      <c r="K493" s="31">
        <v>44676</v>
      </c>
      <c r="L493" s="53" t="str">
        <f ca="1">IF(Tabela9[[#This Row],[DATA VENCIMENTO]]&gt;TODAY(), "A VENCER",IF(Tabela9[[#This Row],[PAGO DIA]]&lt;&gt;"","PAGO", "VENCIDO"))</f>
        <v>PAGO</v>
      </c>
    </row>
    <row r="494" spans="1:12" hidden="1" x14ac:dyDescent="0.2">
      <c r="A494" s="30">
        <v>44655</v>
      </c>
      <c r="B494" s="32" t="s">
        <v>1534</v>
      </c>
      <c r="C494" s="32" t="s">
        <v>1930</v>
      </c>
      <c r="D494" s="32" t="s">
        <v>1531</v>
      </c>
      <c r="E494" s="32" t="s">
        <v>85</v>
      </c>
      <c r="F494" s="31">
        <v>44676</v>
      </c>
      <c r="G494" s="32" t="s">
        <v>1940</v>
      </c>
      <c r="H494" s="32">
        <v>581</v>
      </c>
      <c r="I494" s="33">
        <v>1100</v>
      </c>
      <c r="J494" s="32" t="str">
        <f ca="1">IF(Tabela9[[#This Row],[STATUS]]="VENCIDO", TODAY()-Tabela9[[#This Row],[DATA VENCIMENTO]], "")</f>
        <v/>
      </c>
      <c r="K494" s="31">
        <v>44676</v>
      </c>
      <c r="L494" s="53" t="str">
        <f ca="1">IF(Tabela9[[#This Row],[DATA VENCIMENTO]]&gt;TODAY(), "A VENCER",IF(Tabela9[[#This Row],[PAGO DIA]]&lt;&gt;"","PAGO", "VENCIDO"))</f>
        <v>PAGO</v>
      </c>
    </row>
    <row r="495" spans="1:12" hidden="1" x14ac:dyDescent="0.2">
      <c r="A495" s="30">
        <v>44655</v>
      </c>
      <c r="B495" s="32" t="s">
        <v>1534</v>
      </c>
      <c r="C495" s="32" t="s">
        <v>1742</v>
      </c>
      <c r="D495" s="32" t="s">
        <v>1531</v>
      </c>
      <c r="E495" s="32" t="s">
        <v>85</v>
      </c>
      <c r="F495" s="31">
        <v>44676</v>
      </c>
      <c r="G495" s="32" t="s">
        <v>1941</v>
      </c>
      <c r="H495" s="32">
        <v>582</v>
      </c>
      <c r="I495" s="33">
        <v>500</v>
      </c>
      <c r="J495" s="32" t="str">
        <f ca="1">IF(Tabela9[[#This Row],[STATUS]]="VENCIDO", TODAY()-Tabela9[[#This Row],[DATA VENCIMENTO]], "")</f>
        <v/>
      </c>
      <c r="K495" s="31">
        <v>44676</v>
      </c>
      <c r="L495" s="53" t="str">
        <f ca="1">IF(Tabela9[[#This Row],[DATA VENCIMENTO]]&gt;TODAY(), "A VENCER",IF(Tabela9[[#This Row],[PAGO DIA]]&lt;&gt;"","PAGO", "VENCIDO"))</f>
        <v>PAGO</v>
      </c>
    </row>
    <row r="496" spans="1:12" hidden="1" x14ac:dyDescent="0.2">
      <c r="A496" s="30">
        <v>44656</v>
      </c>
      <c r="B496" s="32" t="s">
        <v>1534</v>
      </c>
      <c r="C496" s="32" t="s">
        <v>1930</v>
      </c>
      <c r="D496" s="32" t="s">
        <v>1531</v>
      </c>
      <c r="E496" s="32" t="s">
        <v>85</v>
      </c>
      <c r="F496" s="31">
        <v>44676</v>
      </c>
      <c r="G496" s="32" t="s">
        <v>1942</v>
      </c>
      <c r="H496" s="32">
        <v>583</v>
      </c>
      <c r="I496" s="33">
        <v>1100</v>
      </c>
      <c r="J496" s="32" t="str">
        <f ca="1">IF(Tabela9[[#This Row],[STATUS]]="VENCIDO", TODAY()-Tabela9[[#This Row],[DATA VENCIMENTO]], "")</f>
        <v/>
      </c>
      <c r="K496" s="31">
        <v>44676</v>
      </c>
      <c r="L496" s="53" t="str">
        <f ca="1">IF(Tabela9[[#This Row],[DATA VENCIMENTO]]&gt;TODAY(), "A VENCER",IF(Tabela9[[#This Row],[PAGO DIA]]&lt;&gt;"","PAGO", "VENCIDO"))</f>
        <v>PAGO</v>
      </c>
    </row>
    <row r="497" spans="1:12" hidden="1" x14ac:dyDescent="0.2">
      <c r="A497" s="30">
        <v>44656</v>
      </c>
      <c r="B497" s="32" t="s">
        <v>1534</v>
      </c>
      <c r="C497" s="32" t="s">
        <v>1943</v>
      </c>
      <c r="D497" s="32" t="s">
        <v>1531</v>
      </c>
      <c r="E497" s="32" t="s">
        <v>85</v>
      </c>
      <c r="F497" s="31">
        <v>44677</v>
      </c>
      <c r="G497" s="32" t="s">
        <v>1944</v>
      </c>
      <c r="H497" s="32">
        <v>584</v>
      </c>
      <c r="I497" s="33">
        <v>500</v>
      </c>
      <c r="J497" s="32" t="str">
        <f ca="1">IF(Tabela9[[#This Row],[STATUS]]="VENCIDO", TODAY()-Tabela9[[#This Row],[DATA VENCIMENTO]], "")</f>
        <v/>
      </c>
      <c r="K497" s="31">
        <v>44677</v>
      </c>
      <c r="L497" s="53" t="str">
        <f ca="1">IF(Tabela9[[#This Row],[DATA VENCIMENTO]]&gt;TODAY(), "A VENCER",IF(Tabela9[[#This Row],[PAGO DIA]]&lt;&gt;"","PAGO", "VENCIDO"))</f>
        <v>PAGO</v>
      </c>
    </row>
    <row r="498" spans="1:12" hidden="1" x14ac:dyDescent="0.2">
      <c r="A498" s="30">
        <v>44656</v>
      </c>
      <c r="B498" s="32" t="s">
        <v>1534</v>
      </c>
      <c r="C498" s="32" t="s">
        <v>1945</v>
      </c>
      <c r="D498" s="32" t="s">
        <v>1531</v>
      </c>
      <c r="E498" s="32" t="s">
        <v>85</v>
      </c>
      <c r="F498" s="31">
        <v>44677</v>
      </c>
      <c r="G498" s="32" t="s">
        <v>1946</v>
      </c>
      <c r="H498" s="32">
        <v>585</v>
      </c>
      <c r="I498" s="33">
        <v>300</v>
      </c>
      <c r="J498" s="32" t="str">
        <f ca="1">IF(Tabela9[[#This Row],[STATUS]]="VENCIDO", TODAY()-Tabela9[[#This Row],[DATA VENCIMENTO]], "")</f>
        <v/>
      </c>
      <c r="K498" s="31">
        <v>44677</v>
      </c>
      <c r="L498" s="53" t="str">
        <f ca="1">IF(Tabela9[[#This Row],[DATA VENCIMENTO]]&gt;TODAY(), "A VENCER",IF(Tabela9[[#This Row],[PAGO DIA]]&lt;&gt;"","PAGO", "VENCIDO"))</f>
        <v>PAGO</v>
      </c>
    </row>
    <row r="499" spans="1:12" hidden="1" x14ac:dyDescent="0.2">
      <c r="A499" s="30">
        <v>44656</v>
      </c>
      <c r="B499" s="32" t="s">
        <v>1534</v>
      </c>
      <c r="C499" s="32" t="s">
        <v>1947</v>
      </c>
      <c r="D499" s="32" t="s">
        <v>1531</v>
      </c>
      <c r="E499" s="32" t="s">
        <v>85</v>
      </c>
      <c r="F499" s="31">
        <v>44677</v>
      </c>
      <c r="G499" s="32" t="s">
        <v>1948</v>
      </c>
      <c r="H499" s="32">
        <v>586</v>
      </c>
      <c r="I499" s="33">
        <v>600</v>
      </c>
      <c r="J499" s="32" t="str">
        <f ca="1">IF(Tabela9[[#This Row],[STATUS]]="VENCIDO", TODAY()-Tabela9[[#This Row],[DATA VENCIMENTO]], "")</f>
        <v/>
      </c>
      <c r="K499" s="31">
        <v>44677</v>
      </c>
      <c r="L499" s="53" t="str">
        <f ca="1">IF(Tabela9[[#This Row],[DATA VENCIMENTO]]&gt;TODAY(), "A VENCER",IF(Tabela9[[#This Row],[PAGO DIA]]&lt;&gt;"","PAGO", "VENCIDO"))</f>
        <v>PAGO</v>
      </c>
    </row>
    <row r="500" spans="1:12" hidden="1" x14ac:dyDescent="0.2">
      <c r="A500" s="30">
        <v>44657</v>
      </c>
      <c r="B500" s="32" t="s">
        <v>1529</v>
      </c>
      <c r="C500" s="32" t="s">
        <v>1921</v>
      </c>
      <c r="D500" s="32" t="s">
        <v>1531</v>
      </c>
      <c r="E500" s="32" t="s">
        <v>94</v>
      </c>
      <c r="F500" s="31">
        <v>44677</v>
      </c>
      <c r="G500" s="32" t="s">
        <v>1949</v>
      </c>
      <c r="H500" s="32">
        <v>587</v>
      </c>
      <c r="I500" s="33">
        <v>3500</v>
      </c>
      <c r="J500" s="32" t="str">
        <f ca="1">IF(Tabela9[[#This Row],[STATUS]]="VENCIDO", TODAY()-Tabela9[[#This Row],[DATA VENCIMENTO]], "")</f>
        <v/>
      </c>
      <c r="K500" s="31">
        <v>44698</v>
      </c>
      <c r="L500" s="53" t="str">
        <f ca="1">IF(Tabela9[[#This Row],[DATA VENCIMENTO]]&gt;TODAY(), "A VENCER",IF(Tabela9[[#This Row],[PAGO DIA]]&lt;&gt;"","PAGO", "VENCIDO"))</f>
        <v>PAGO</v>
      </c>
    </row>
    <row r="501" spans="1:12" hidden="1" x14ac:dyDescent="0.2">
      <c r="A501" s="30">
        <v>44658</v>
      </c>
      <c r="B501" s="32" t="s">
        <v>1534</v>
      </c>
      <c r="C501" s="32" t="s">
        <v>1950</v>
      </c>
      <c r="D501" s="32" t="s">
        <v>1531</v>
      </c>
      <c r="E501" s="32" t="s">
        <v>85</v>
      </c>
      <c r="F501" s="31">
        <v>44678</v>
      </c>
      <c r="G501" s="32" t="s">
        <v>1951</v>
      </c>
      <c r="H501" s="32">
        <v>588</v>
      </c>
      <c r="I501" s="33">
        <v>1300</v>
      </c>
      <c r="J501" s="32" t="str">
        <f ca="1">IF(Tabela9[[#This Row],[STATUS]]="VENCIDO", TODAY()-Tabela9[[#This Row],[DATA VENCIMENTO]], "")</f>
        <v/>
      </c>
      <c r="K501" s="31">
        <v>44678</v>
      </c>
      <c r="L501" s="53" t="str">
        <f ca="1">IF(Tabela9[[#This Row],[DATA VENCIMENTO]]&gt;TODAY(), "A VENCER",IF(Tabela9[[#This Row],[PAGO DIA]]&lt;&gt;"","PAGO", "VENCIDO"))</f>
        <v>PAGO</v>
      </c>
    </row>
    <row r="502" spans="1:12" hidden="1" x14ac:dyDescent="0.2">
      <c r="A502" s="30">
        <v>44658</v>
      </c>
      <c r="B502" s="32" t="s">
        <v>1534</v>
      </c>
      <c r="C502" s="32" t="s">
        <v>1952</v>
      </c>
      <c r="D502" s="32" t="s">
        <v>1531</v>
      </c>
      <c r="E502" s="32" t="s">
        <v>85</v>
      </c>
      <c r="F502" s="31">
        <v>44678</v>
      </c>
      <c r="G502" s="32" t="s">
        <v>1953</v>
      </c>
      <c r="H502" s="32">
        <v>589</v>
      </c>
      <c r="I502" s="33">
        <v>3900</v>
      </c>
      <c r="J502" s="32" t="str">
        <f ca="1">IF(Tabela9[[#This Row],[STATUS]]="VENCIDO", TODAY()-Tabela9[[#This Row],[DATA VENCIMENTO]], "")</f>
        <v/>
      </c>
      <c r="K502" s="31">
        <v>44678</v>
      </c>
      <c r="L502" s="53" t="str">
        <f ca="1">IF(Tabela9[[#This Row],[DATA VENCIMENTO]]&gt;TODAY(), "A VENCER",IF(Tabela9[[#This Row],[PAGO DIA]]&lt;&gt;"","PAGO", "VENCIDO"))</f>
        <v>PAGO</v>
      </c>
    </row>
    <row r="503" spans="1:12" hidden="1" x14ac:dyDescent="0.2">
      <c r="A503" s="30">
        <v>44659</v>
      </c>
      <c r="B503" s="32" t="s">
        <v>1534</v>
      </c>
      <c r="C503" s="32" t="s">
        <v>1680</v>
      </c>
      <c r="D503" s="32" t="s">
        <v>1531</v>
      </c>
      <c r="E503" s="32" t="s">
        <v>85</v>
      </c>
      <c r="F503" s="31">
        <v>44679</v>
      </c>
      <c r="G503" s="32" t="s">
        <v>1954</v>
      </c>
      <c r="H503" s="32">
        <v>591</v>
      </c>
      <c r="I503" s="33">
        <v>1100</v>
      </c>
      <c r="J503" s="32" t="str">
        <f ca="1">IF(Tabela9[[#This Row],[STATUS]]="VENCIDO", TODAY()-Tabela9[[#This Row],[DATA VENCIMENTO]], "")</f>
        <v/>
      </c>
      <c r="K503" s="31">
        <v>44679</v>
      </c>
      <c r="L503" s="53" t="str">
        <f ca="1">IF(Tabela9[[#This Row],[DATA VENCIMENTO]]&gt;TODAY(), "A VENCER",IF(Tabela9[[#This Row],[PAGO DIA]]&lt;&gt;"","PAGO", "VENCIDO"))</f>
        <v>PAGO</v>
      </c>
    </row>
    <row r="504" spans="1:12" hidden="1" x14ac:dyDescent="0.2">
      <c r="A504" s="30">
        <v>44659</v>
      </c>
      <c r="B504" s="32" t="s">
        <v>1534</v>
      </c>
      <c r="C504" s="32" t="s">
        <v>1731</v>
      </c>
      <c r="D504" s="32" t="s">
        <v>1531</v>
      </c>
      <c r="E504" s="32" t="s">
        <v>85</v>
      </c>
      <c r="F504" s="31">
        <v>44679</v>
      </c>
      <c r="G504" s="32" t="s">
        <v>1955</v>
      </c>
      <c r="H504" s="32">
        <v>592</v>
      </c>
      <c r="I504" s="33">
        <v>1700</v>
      </c>
      <c r="J504" s="32" t="str">
        <f ca="1">IF(Tabela9[[#This Row],[STATUS]]="VENCIDO", TODAY()-Tabela9[[#This Row],[DATA VENCIMENTO]], "")</f>
        <v/>
      </c>
      <c r="K504" s="31">
        <v>44679</v>
      </c>
      <c r="L504" s="53" t="str">
        <f ca="1">IF(Tabela9[[#This Row],[DATA VENCIMENTO]]&gt;TODAY(), "A VENCER",IF(Tabela9[[#This Row],[PAGO DIA]]&lt;&gt;"","PAGO", "VENCIDO"))</f>
        <v>PAGO</v>
      </c>
    </row>
    <row r="505" spans="1:12" hidden="1" x14ac:dyDescent="0.2">
      <c r="A505" s="30">
        <v>44659</v>
      </c>
      <c r="B505" s="32" t="s">
        <v>1534</v>
      </c>
      <c r="C505" s="32" t="s">
        <v>1706</v>
      </c>
      <c r="D505" s="32" t="s">
        <v>1531</v>
      </c>
      <c r="E505" s="32" t="s">
        <v>85</v>
      </c>
      <c r="F505" s="31">
        <v>44683</v>
      </c>
      <c r="G505" s="32" t="s">
        <v>1956</v>
      </c>
      <c r="H505" s="32">
        <v>593</v>
      </c>
      <c r="I505" s="33">
        <v>500</v>
      </c>
      <c r="J505" s="32" t="str">
        <f ca="1">IF(Tabela9[[#This Row],[STATUS]]="VENCIDO", TODAY()-Tabela9[[#This Row],[DATA VENCIMENTO]], "")</f>
        <v/>
      </c>
      <c r="K505" s="31">
        <v>44683</v>
      </c>
      <c r="L505" s="53" t="str">
        <f ca="1">IF(Tabela9[[#This Row],[DATA VENCIMENTO]]&gt;TODAY(), "A VENCER",IF(Tabela9[[#This Row],[PAGO DIA]]&lt;&gt;"","PAGO", "VENCIDO"))</f>
        <v>PAGO</v>
      </c>
    </row>
    <row r="506" spans="1:12" hidden="1" x14ac:dyDescent="0.2">
      <c r="A506" s="30">
        <v>44659</v>
      </c>
      <c r="B506" s="32" t="s">
        <v>1534</v>
      </c>
      <c r="C506" s="32" t="s">
        <v>1731</v>
      </c>
      <c r="D506" s="32" t="s">
        <v>1531</v>
      </c>
      <c r="E506" s="32" t="s">
        <v>85</v>
      </c>
      <c r="F506" s="31">
        <v>44683</v>
      </c>
      <c r="G506" s="32" t="s">
        <v>1957</v>
      </c>
      <c r="H506" s="32">
        <v>594</v>
      </c>
      <c r="I506" s="33">
        <v>2250</v>
      </c>
      <c r="J506" s="32" t="str">
        <f ca="1">IF(Tabela9[[#This Row],[STATUS]]="VENCIDO", TODAY()-Tabela9[[#This Row],[DATA VENCIMENTO]], "")</f>
        <v/>
      </c>
      <c r="K506" s="31">
        <v>44683</v>
      </c>
      <c r="L506" s="53" t="str">
        <f ca="1">IF(Tabela9[[#This Row],[DATA VENCIMENTO]]&gt;TODAY(), "A VENCER",IF(Tabela9[[#This Row],[PAGO DIA]]&lt;&gt;"","PAGO", "VENCIDO"))</f>
        <v>PAGO</v>
      </c>
    </row>
    <row r="507" spans="1:12" hidden="1" x14ac:dyDescent="0.2">
      <c r="A507" s="30">
        <v>44660</v>
      </c>
      <c r="B507" s="32" t="s">
        <v>1534</v>
      </c>
      <c r="C507" s="32" t="s">
        <v>1958</v>
      </c>
      <c r="D507" s="32" t="s">
        <v>1531</v>
      </c>
      <c r="E507" s="32" t="s">
        <v>85</v>
      </c>
      <c r="F507" s="31">
        <v>44683</v>
      </c>
      <c r="G507" s="32" t="s">
        <v>1959</v>
      </c>
      <c r="H507" s="32">
        <v>595</v>
      </c>
      <c r="I507" s="33">
        <v>500</v>
      </c>
      <c r="J507" s="32" t="str">
        <f ca="1">IF(Tabela9[[#This Row],[STATUS]]="VENCIDO", TODAY()-Tabela9[[#This Row],[DATA VENCIMENTO]], "")</f>
        <v/>
      </c>
      <c r="K507" s="31">
        <v>44683</v>
      </c>
      <c r="L507" s="53" t="str">
        <f ca="1">IF(Tabela9[[#This Row],[DATA VENCIMENTO]]&gt;TODAY(), "A VENCER",IF(Tabela9[[#This Row],[PAGO DIA]]&lt;&gt;"","PAGO", "VENCIDO"))</f>
        <v>PAGO</v>
      </c>
    </row>
    <row r="508" spans="1:12" hidden="1" x14ac:dyDescent="0.2">
      <c r="A508" s="30">
        <v>44660</v>
      </c>
      <c r="B508" s="32" t="s">
        <v>1534</v>
      </c>
      <c r="C508" s="32" t="s">
        <v>1960</v>
      </c>
      <c r="D508" s="32" t="s">
        <v>1531</v>
      </c>
      <c r="E508" s="32" t="s">
        <v>85</v>
      </c>
      <c r="F508" s="31">
        <v>44683</v>
      </c>
      <c r="G508" s="32" t="s">
        <v>1961</v>
      </c>
      <c r="H508" s="32">
        <v>596</v>
      </c>
      <c r="I508" s="33">
        <v>500</v>
      </c>
      <c r="J508" s="32" t="str">
        <f ca="1">IF(Tabela9[[#This Row],[STATUS]]="VENCIDO", TODAY()-Tabela9[[#This Row],[DATA VENCIMENTO]], "")</f>
        <v/>
      </c>
      <c r="K508" s="31">
        <v>44683</v>
      </c>
      <c r="L508" s="53" t="str">
        <f ca="1">IF(Tabela9[[#This Row],[DATA VENCIMENTO]]&gt;TODAY(), "A VENCER",IF(Tabela9[[#This Row],[PAGO DIA]]&lt;&gt;"","PAGO", "VENCIDO"))</f>
        <v>PAGO</v>
      </c>
    </row>
    <row r="509" spans="1:12" hidden="1" x14ac:dyDescent="0.2">
      <c r="A509" s="30">
        <v>44662</v>
      </c>
      <c r="B509" s="32" t="s">
        <v>1534</v>
      </c>
      <c r="C509" s="32" t="s">
        <v>1680</v>
      </c>
      <c r="D509" s="32" t="s">
        <v>1531</v>
      </c>
      <c r="E509" s="32" t="s">
        <v>85</v>
      </c>
      <c r="F509" s="31">
        <v>44683</v>
      </c>
      <c r="G509" s="32" t="s">
        <v>1962</v>
      </c>
      <c r="H509" s="32">
        <v>597</v>
      </c>
      <c r="I509" s="33">
        <v>1100</v>
      </c>
      <c r="J509" s="32" t="str">
        <f ca="1">IF(Tabela9[[#This Row],[STATUS]]="VENCIDO", TODAY()-Tabela9[[#This Row],[DATA VENCIMENTO]], "")</f>
        <v/>
      </c>
      <c r="K509" s="31">
        <v>44683</v>
      </c>
      <c r="L509" s="53" t="str">
        <f ca="1">IF(Tabela9[[#This Row],[DATA VENCIMENTO]]&gt;TODAY(), "A VENCER",IF(Tabela9[[#This Row],[PAGO DIA]]&lt;&gt;"","PAGO", "VENCIDO"))</f>
        <v>PAGO</v>
      </c>
    </row>
    <row r="510" spans="1:12" hidden="1" x14ac:dyDescent="0.2">
      <c r="A510" s="30">
        <v>44662</v>
      </c>
      <c r="B510" s="32" t="s">
        <v>1534</v>
      </c>
      <c r="C510" s="32" t="s">
        <v>1706</v>
      </c>
      <c r="D510" s="32" t="s">
        <v>1531</v>
      </c>
      <c r="E510" s="32" t="s">
        <v>85</v>
      </c>
      <c r="F510" s="31">
        <v>44683</v>
      </c>
      <c r="G510" s="32" t="s">
        <v>1963</v>
      </c>
      <c r="H510" s="32">
        <v>598</v>
      </c>
      <c r="I510" s="33">
        <v>500</v>
      </c>
      <c r="J510" s="32" t="str">
        <f ca="1">IF(Tabela9[[#This Row],[STATUS]]="VENCIDO", TODAY()-Tabela9[[#This Row],[DATA VENCIMENTO]], "")</f>
        <v/>
      </c>
      <c r="K510" s="31">
        <v>44683</v>
      </c>
      <c r="L510" s="53" t="str">
        <f ca="1">IF(Tabela9[[#This Row],[DATA VENCIMENTO]]&gt;TODAY(), "A VENCER",IF(Tabela9[[#This Row],[PAGO DIA]]&lt;&gt;"","PAGO", "VENCIDO"))</f>
        <v>PAGO</v>
      </c>
    </row>
    <row r="511" spans="1:12" hidden="1" x14ac:dyDescent="0.2">
      <c r="A511" s="30">
        <v>44663</v>
      </c>
      <c r="B511" s="32" t="s">
        <v>1534</v>
      </c>
      <c r="C511" s="32" t="s">
        <v>1964</v>
      </c>
      <c r="D511" s="32" t="s">
        <v>1531</v>
      </c>
      <c r="E511" s="32" t="s">
        <v>85</v>
      </c>
      <c r="F511" s="31">
        <v>44683</v>
      </c>
      <c r="G511" s="32" t="s">
        <v>1965</v>
      </c>
      <c r="H511" s="32">
        <v>599</v>
      </c>
      <c r="I511" s="33">
        <v>2100</v>
      </c>
      <c r="J511" s="32" t="str">
        <f ca="1">IF(Tabela9[[#This Row],[STATUS]]="VENCIDO", TODAY()-Tabela9[[#This Row],[DATA VENCIMENTO]], "")</f>
        <v/>
      </c>
      <c r="K511" s="31">
        <v>44683</v>
      </c>
      <c r="L511" s="53" t="str">
        <f ca="1">IF(Tabela9[[#This Row],[DATA VENCIMENTO]]&gt;TODAY(), "A VENCER",IF(Tabela9[[#This Row],[PAGO DIA]]&lt;&gt;"","PAGO", "VENCIDO"))</f>
        <v>PAGO</v>
      </c>
    </row>
    <row r="512" spans="1:12" hidden="1" x14ac:dyDescent="0.2">
      <c r="A512" s="30">
        <v>44663</v>
      </c>
      <c r="B512" s="32" t="s">
        <v>1534</v>
      </c>
      <c r="C512" s="32" t="s">
        <v>1966</v>
      </c>
      <c r="D512" s="32" t="s">
        <v>1531</v>
      </c>
      <c r="E512" s="32" t="s">
        <v>85</v>
      </c>
      <c r="F512" s="31">
        <v>44683</v>
      </c>
      <c r="G512" s="32" t="s">
        <v>1967</v>
      </c>
      <c r="H512" s="32">
        <v>600</v>
      </c>
      <c r="I512" s="33">
        <v>1100</v>
      </c>
      <c r="J512" s="32" t="str">
        <f ca="1">IF(Tabela9[[#This Row],[STATUS]]="VENCIDO", TODAY()-Tabela9[[#This Row],[DATA VENCIMENTO]], "")</f>
        <v/>
      </c>
      <c r="K512" s="31">
        <v>44683</v>
      </c>
      <c r="L512" s="53" t="str">
        <f ca="1">IF(Tabela9[[#This Row],[DATA VENCIMENTO]]&gt;TODAY(), "A VENCER",IF(Tabela9[[#This Row],[PAGO DIA]]&lt;&gt;"","PAGO", "VENCIDO"))</f>
        <v>PAGO</v>
      </c>
    </row>
    <row r="513" spans="1:12" hidden="1" x14ac:dyDescent="0.2">
      <c r="A513" s="30">
        <v>44663</v>
      </c>
      <c r="B513" s="32" t="s">
        <v>1534</v>
      </c>
      <c r="C513" s="32" t="s">
        <v>1968</v>
      </c>
      <c r="D513" s="32" t="s">
        <v>1531</v>
      </c>
      <c r="E513" s="32" t="s">
        <v>85</v>
      </c>
      <c r="F513" s="31">
        <v>44683</v>
      </c>
      <c r="G513" s="32" t="s">
        <v>1969</v>
      </c>
      <c r="H513" s="32">
        <v>601</v>
      </c>
      <c r="I513" s="33">
        <v>1100</v>
      </c>
      <c r="J513" s="32" t="str">
        <f ca="1">IF(Tabela9[[#This Row],[STATUS]]="VENCIDO", TODAY()-Tabela9[[#This Row],[DATA VENCIMENTO]], "")</f>
        <v/>
      </c>
      <c r="K513" s="31">
        <v>44683</v>
      </c>
      <c r="L513" s="53" t="str">
        <f ca="1">IF(Tabela9[[#This Row],[DATA VENCIMENTO]]&gt;TODAY(), "A VENCER",IF(Tabela9[[#This Row],[PAGO DIA]]&lt;&gt;"","PAGO", "VENCIDO"))</f>
        <v>PAGO</v>
      </c>
    </row>
    <row r="514" spans="1:12" hidden="1" x14ac:dyDescent="0.2">
      <c r="A514" s="30">
        <v>44664</v>
      </c>
      <c r="B514" s="32" t="s">
        <v>1529</v>
      </c>
      <c r="C514" s="32" t="s">
        <v>1676</v>
      </c>
      <c r="D514" s="32" t="s">
        <v>1531</v>
      </c>
      <c r="E514" s="32" t="s">
        <v>114</v>
      </c>
      <c r="F514" s="31">
        <v>44684</v>
      </c>
      <c r="G514" s="32" t="s">
        <v>1970</v>
      </c>
      <c r="H514" s="32">
        <v>602</v>
      </c>
      <c r="I514" s="33">
        <v>3800</v>
      </c>
      <c r="J514" s="32" t="str">
        <f ca="1">IF(Tabela9[[#This Row],[STATUS]]="VENCIDO", TODAY()-Tabela9[[#This Row],[DATA VENCIMENTO]], "")</f>
        <v/>
      </c>
      <c r="K514" s="31">
        <v>44684</v>
      </c>
      <c r="L514" s="53" t="str">
        <f ca="1">IF(Tabela9[[#This Row],[DATA VENCIMENTO]]&gt;TODAY(), "A VENCER",IF(Tabela9[[#This Row],[PAGO DIA]]&lt;&gt;"","PAGO", "VENCIDO"))</f>
        <v>PAGO</v>
      </c>
    </row>
    <row r="515" spans="1:12" hidden="1" x14ac:dyDescent="0.2">
      <c r="A515" s="30">
        <v>44664</v>
      </c>
      <c r="B515" s="32" t="s">
        <v>1529</v>
      </c>
      <c r="C515" s="32" t="s">
        <v>1971</v>
      </c>
      <c r="D515" s="32" t="s">
        <v>1531</v>
      </c>
      <c r="E515" s="32" t="s">
        <v>94</v>
      </c>
      <c r="F515" s="31">
        <v>44684</v>
      </c>
      <c r="G515" s="32" t="s">
        <v>1972</v>
      </c>
      <c r="H515" s="32">
        <v>603</v>
      </c>
      <c r="I515" s="33">
        <v>2000</v>
      </c>
      <c r="J515" s="32" t="str">
        <f ca="1">IF(Tabela9[[#This Row],[STATUS]]="VENCIDO", TODAY()-Tabela9[[#This Row],[DATA VENCIMENTO]], "")</f>
        <v/>
      </c>
      <c r="K515" s="31">
        <v>44684</v>
      </c>
      <c r="L515" s="53" t="str">
        <f ca="1">IF(Tabela9[[#This Row],[DATA VENCIMENTO]]&gt;TODAY(), "A VENCER",IF(Tabela9[[#This Row],[PAGO DIA]]&lt;&gt;"","PAGO", "VENCIDO"))</f>
        <v>PAGO</v>
      </c>
    </row>
    <row r="516" spans="1:12" hidden="1" x14ac:dyDescent="0.2">
      <c r="A516" s="30">
        <v>44664</v>
      </c>
      <c r="B516" s="32" t="s">
        <v>1534</v>
      </c>
      <c r="C516" s="32" t="s">
        <v>1973</v>
      </c>
      <c r="D516" s="32" t="s">
        <v>1531</v>
      </c>
      <c r="E516" s="32" t="s">
        <v>85</v>
      </c>
      <c r="F516" s="31">
        <v>44684</v>
      </c>
      <c r="G516" s="32" t="s">
        <v>1974</v>
      </c>
      <c r="H516" s="32">
        <v>604</v>
      </c>
      <c r="I516" s="33">
        <v>300</v>
      </c>
      <c r="J516" s="32" t="str">
        <f ca="1">IF(Tabela9[[#This Row],[STATUS]]="VENCIDO", TODAY()-Tabela9[[#This Row],[DATA VENCIMENTO]], "")</f>
        <v/>
      </c>
      <c r="K516" s="31">
        <v>44684</v>
      </c>
      <c r="L516" s="53" t="str">
        <f ca="1">IF(Tabela9[[#This Row],[DATA VENCIMENTO]]&gt;TODAY(), "A VENCER",IF(Tabela9[[#This Row],[PAGO DIA]]&lt;&gt;"","PAGO", "VENCIDO"))</f>
        <v>PAGO</v>
      </c>
    </row>
    <row r="517" spans="1:12" hidden="1" x14ac:dyDescent="0.2">
      <c r="A517" s="30">
        <v>44664</v>
      </c>
      <c r="B517" s="32" t="s">
        <v>1534</v>
      </c>
      <c r="C517" s="32" t="s">
        <v>1680</v>
      </c>
      <c r="D517" s="32" t="s">
        <v>1531</v>
      </c>
      <c r="E517" s="32" t="s">
        <v>85</v>
      </c>
      <c r="F517" s="31">
        <v>44684</v>
      </c>
      <c r="G517" s="32" t="s">
        <v>1975</v>
      </c>
      <c r="H517" s="32">
        <v>605</v>
      </c>
      <c r="I517" s="33">
        <v>1100</v>
      </c>
      <c r="J517" s="32" t="str">
        <f ca="1">IF(Tabela9[[#This Row],[STATUS]]="VENCIDO", TODAY()-Tabela9[[#This Row],[DATA VENCIMENTO]], "")</f>
        <v/>
      </c>
      <c r="K517" s="31">
        <v>44684</v>
      </c>
      <c r="L517" s="53" t="str">
        <f ca="1">IF(Tabela9[[#This Row],[DATA VENCIMENTO]]&gt;TODAY(), "A VENCER",IF(Tabela9[[#This Row],[PAGO DIA]]&lt;&gt;"","PAGO", "VENCIDO"))</f>
        <v>PAGO</v>
      </c>
    </row>
    <row r="518" spans="1:12" hidden="1" x14ac:dyDescent="0.2">
      <c r="A518" s="30">
        <v>44664</v>
      </c>
      <c r="B518" s="32" t="s">
        <v>1534</v>
      </c>
      <c r="C518" s="32" t="s">
        <v>1706</v>
      </c>
      <c r="D518" s="32" t="s">
        <v>1531</v>
      </c>
      <c r="E518" s="32" t="s">
        <v>85</v>
      </c>
      <c r="F518" s="31">
        <v>44684</v>
      </c>
      <c r="G518" s="32" t="s">
        <v>1976</v>
      </c>
      <c r="H518" s="32">
        <v>606</v>
      </c>
      <c r="I518" s="33">
        <v>500</v>
      </c>
      <c r="J518" s="32" t="str">
        <f ca="1">IF(Tabela9[[#This Row],[STATUS]]="VENCIDO", TODAY()-Tabela9[[#This Row],[DATA VENCIMENTO]], "")</f>
        <v/>
      </c>
      <c r="K518" s="31">
        <v>44684</v>
      </c>
      <c r="L518" s="53" t="str">
        <f ca="1">IF(Tabela9[[#This Row],[DATA VENCIMENTO]]&gt;TODAY(), "A VENCER",IF(Tabela9[[#This Row],[PAGO DIA]]&lt;&gt;"","PAGO", "VENCIDO"))</f>
        <v>PAGO</v>
      </c>
    </row>
    <row r="519" spans="1:12" hidden="1" x14ac:dyDescent="0.2">
      <c r="A519" s="30">
        <v>44665</v>
      </c>
      <c r="B519" s="32" t="s">
        <v>1534</v>
      </c>
      <c r="C519" s="32" t="s">
        <v>1680</v>
      </c>
      <c r="D519" s="32" t="s">
        <v>1531</v>
      </c>
      <c r="E519" s="32" t="s">
        <v>85</v>
      </c>
      <c r="F519" s="31">
        <v>44685</v>
      </c>
      <c r="G519" s="32" t="s">
        <v>1977</v>
      </c>
      <c r="H519" s="32">
        <v>607</v>
      </c>
      <c r="I519" s="33">
        <v>1100</v>
      </c>
      <c r="J519" s="32" t="str">
        <f ca="1">IF(Tabela9[[#This Row],[STATUS]]="VENCIDO", TODAY()-Tabela9[[#This Row],[DATA VENCIMENTO]], "")</f>
        <v/>
      </c>
      <c r="K519" s="31">
        <v>44685</v>
      </c>
      <c r="L519" s="53" t="str">
        <f ca="1">IF(Tabela9[[#This Row],[DATA VENCIMENTO]]&gt;TODAY(), "A VENCER",IF(Tabela9[[#This Row],[PAGO DIA]]&lt;&gt;"","PAGO", "VENCIDO"))</f>
        <v>PAGO</v>
      </c>
    </row>
    <row r="520" spans="1:12" hidden="1" x14ac:dyDescent="0.2">
      <c r="A520" s="30">
        <v>44665</v>
      </c>
      <c r="B520" s="32" t="s">
        <v>1534</v>
      </c>
      <c r="C520" s="32" t="s">
        <v>1706</v>
      </c>
      <c r="D520" s="32" t="s">
        <v>1531</v>
      </c>
      <c r="E520" s="32" t="s">
        <v>85</v>
      </c>
      <c r="F520" s="31">
        <v>44685</v>
      </c>
      <c r="G520" s="32" t="s">
        <v>1978</v>
      </c>
      <c r="H520" s="32">
        <v>608</v>
      </c>
      <c r="I520" s="33">
        <v>500</v>
      </c>
      <c r="J520" s="32" t="str">
        <f ca="1">IF(Tabela9[[#This Row],[STATUS]]="VENCIDO", TODAY()-Tabela9[[#This Row],[DATA VENCIMENTO]], "")</f>
        <v/>
      </c>
      <c r="K520" s="31">
        <v>44685</v>
      </c>
      <c r="L520" s="53" t="str">
        <f ca="1">IF(Tabela9[[#This Row],[DATA VENCIMENTO]]&gt;TODAY(), "A VENCER",IF(Tabela9[[#This Row],[PAGO DIA]]&lt;&gt;"","PAGO", "VENCIDO"))</f>
        <v>PAGO</v>
      </c>
    </row>
    <row r="521" spans="1:12" hidden="1" x14ac:dyDescent="0.2">
      <c r="A521" s="30">
        <v>44676</v>
      </c>
      <c r="B521" s="31" t="s">
        <v>1547</v>
      </c>
      <c r="C521" s="32" t="s">
        <v>1548</v>
      </c>
      <c r="D521" s="32" t="s">
        <v>1531</v>
      </c>
      <c r="E521" s="32" t="s">
        <v>1543</v>
      </c>
      <c r="F521" s="31">
        <v>44686</v>
      </c>
      <c r="G521" s="32">
        <v>341</v>
      </c>
      <c r="H521" s="32">
        <v>633</v>
      </c>
      <c r="I521" s="33">
        <v>5000</v>
      </c>
      <c r="J521" s="32" t="str">
        <f ca="1">IF(Tabela9[[#This Row],[STATUS]]="VENCIDO", TODAY()-Tabela9[[#This Row],[DATA VENCIMENTO]], "")</f>
        <v/>
      </c>
      <c r="K521" s="31">
        <v>44686</v>
      </c>
      <c r="L521" s="53" t="str">
        <f ca="1">IF(Tabela9[[#This Row],[DATA VENCIMENTO]]&gt;TODAY(), "A VENCER",IF(Tabela9[[#This Row],[PAGO DIA]]&lt;&gt;"","PAGO", "VENCIDO"))</f>
        <v>PAGO</v>
      </c>
    </row>
    <row r="522" spans="1:12" hidden="1" x14ac:dyDescent="0.2">
      <c r="A522" s="30">
        <v>44676</v>
      </c>
      <c r="B522" s="31" t="s">
        <v>1547</v>
      </c>
      <c r="C522" s="32" t="s">
        <v>1549</v>
      </c>
      <c r="D522" s="32" t="s">
        <v>1531</v>
      </c>
      <c r="E522" s="32" t="s">
        <v>1550</v>
      </c>
      <c r="F522" s="31">
        <v>44686</v>
      </c>
      <c r="G522" s="32">
        <v>359</v>
      </c>
      <c r="H522" s="32">
        <v>651</v>
      </c>
      <c r="I522" s="33">
        <v>6300</v>
      </c>
      <c r="J522" s="32" t="str">
        <f ca="1">IF(Tabela9[[#This Row],[STATUS]]="VENCIDO", TODAY()-Tabela9[[#This Row],[DATA VENCIMENTO]], "")</f>
        <v/>
      </c>
      <c r="K522" s="31">
        <v>44686</v>
      </c>
      <c r="L522" s="53" t="str">
        <f ca="1">IF(Tabela9[[#This Row],[DATA VENCIMENTO]]&gt;TODAY(), "A VENCER",IF(Tabela9[[#This Row],[PAGO DIA]]&lt;&gt;"","PAGO", "VENCIDO"))</f>
        <v>PAGO</v>
      </c>
    </row>
    <row r="523" spans="1:12" hidden="1" x14ac:dyDescent="0.2">
      <c r="A523" s="30">
        <v>44676</v>
      </c>
      <c r="B523" s="31" t="s">
        <v>1547</v>
      </c>
      <c r="C523" s="32" t="s">
        <v>1551</v>
      </c>
      <c r="D523" s="32" t="s">
        <v>1531</v>
      </c>
      <c r="E523" s="32" t="s">
        <v>1552</v>
      </c>
      <c r="F523" s="31">
        <v>44686</v>
      </c>
      <c r="G523" s="32">
        <v>343</v>
      </c>
      <c r="H523" s="32">
        <v>635</v>
      </c>
      <c r="I523" s="33">
        <v>5000</v>
      </c>
      <c r="J523" s="32" t="str">
        <f ca="1">IF(Tabela9[[#This Row],[STATUS]]="VENCIDO", TODAY()-Tabela9[[#This Row],[DATA VENCIMENTO]], "")</f>
        <v/>
      </c>
      <c r="K523" s="31">
        <v>44686</v>
      </c>
      <c r="L523" s="53" t="str">
        <f ca="1">IF(Tabela9[[#This Row],[DATA VENCIMENTO]]&gt;TODAY(), "A VENCER",IF(Tabela9[[#This Row],[PAGO DIA]]&lt;&gt;"","PAGO", "VENCIDO"))</f>
        <v>PAGO</v>
      </c>
    </row>
    <row r="524" spans="1:12" hidden="1" x14ac:dyDescent="0.2">
      <c r="A524" s="30">
        <v>44676</v>
      </c>
      <c r="B524" s="31" t="s">
        <v>1547</v>
      </c>
      <c r="C524" s="32" t="s">
        <v>1553</v>
      </c>
      <c r="D524" s="32" t="s">
        <v>1531</v>
      </c>
      <c r="E524" s="32" t="s">
        <v>1554</v>
      </c>
      <c r="F524" s="31">
        <v>44686</v>
      </c>
      <c r="G524" s="32">
        <v>344</v>
      </c>
      <c r="H524" s="32">
        <v>636</v>
      </c>
      <c r="I524" s="33">
        <v>4000</v>
      </c>
      <c r="J524" s="32" t="str">
        <f ca="1">IF(Tabela9[[#This Row],[STATUS]]="VENCIDO", TODAY()-Tabela9[[#This Row],[DATA VENCIMENTO]], "")</f>
        <v/>
      </c>
      <c r="K524" s="31">
        <v>44686</v>
      </c>
      <c r="L524" s="53" t="str">
        <f ca="1">IF(Tabela9[[#This Row],[DATA VENCIMENTO]]&gt;TODAY(), "A VENCER",IF(Tabela9[[#This Row],[PAGO DIA]]&lt;&gt;"","PAGO", "VENCIDO"))</f>
        <v>PAGO</v>
      </c>
    </row>
    <row r="525" spans="1:12" hidden="1" x14ac:dyDescent="0.2">
      <c r="A525" s="30">
        <v>44676</v>
      </c>
      <c r="B525" s="31" t="s">
        <v>1547</v>
      </c>
      <c r="C525" s="32" t="s">
        <v>1555</v>
      </c>
      <c r="D525" s="32" t="s">
        <v>1556</v>
      </c>
      <c r="E525" s="32" t="s">
        <v>1557</v>
      </c>
      <c r="F525" s="31">
        <v>44686</v>
      </c>
      <c r="G525" s="32">
        <v>345</v>
      </c>
      <c r="H525" s="32">
        <v>637</v>
      </c>
      <c r="I525" s="33">
        <v>4000</v>
      </c>
      <c r="J525" s="32" t="str">
        <f ca="1">IF(Tabela9[[#This Row],[STATUS]]="VENCIDO", TODAY()-Tabela9[[#This Row],[DATA VENCIMENTO]], "")</f>
        <v/>
      </c>
      <c r="K525" s="31">
        <v>44685</v>
      </c>
      <c r="L525" s="53" t="str">
        <f ca="1">IF(Tabela9[[#This Row],[DATA VENCIMENTO]]&gt;TODAY(), "A VENCER",IF(Tabela9[[#This Row],[PAGO DIA]]&lt;&gt;"","PAGO", "VENCIDO"))</f>
        <v>PAGO</v>
      </c>
    </row>
    <row r="526" spans="1:12" hidden="1" x14ac:dyDescent="0.2">
      <c r="A526" s="30">
        <v>44676</v>
      </c>
      <c r="B526" s="31" t="s">
        <v>1547</v>
      </c>
      <c r="C526" s="32" t="s">
        <v>1558</v>
      </c>
      <c r="D526" s="32" t="s">
        <v>1531</v>
      </c>
      <c r="E526" s="32" t="s">
        <v>1559</v>
      </c>
      <c r="F526" s="31">
        <v>44686</v>
      </c>
      <c r="G526" s="32">
        <v>346</v>
      </c>
      <c r="H526" s="32">
        <v>638</v>
      </c>
      <c r="I526" s="33">
        <v>5900</v>
      </c>
      <c r="J526" s="32" t="str">
        <f ca="1">IF(Tabela9[[#This Row],[STATUS]]="VENCIDO", TODAY()-Tabela9[[#This Row],[DATA VENCIMENTO]], "")</f>
        <v/>
      </c>
      <c r="K526" s="31">
        <v>44686</v>
      </c>
      <c r="L526" s="53" t="str">
        <f ca="1">IF(Tabela9[[#This Row],[DATA VENCIMENTO]]&gt;TODAY(), "A VENCER",IF(Tabela9[[#This Row],[PAGO DIA]]&lt;&gt;"","PAGO", "VENCIDO"))</f>
        <v>PAGO</v>
      </c>
    </row>
    <row r="527" spans="1:12" hidden="1" x14ac:dyDescent="0.2">
      <c r="A527" s="30">
        <v>44676</v>
      </c>
      <c r="B527" s="31" t="s">
        <v>1547</v>
      </c>
      <c r="C527" s="32" t="s">
        <v>1560</v>
      </c>
      <c r="D527" s="32" t="s">
        <v>1531</v>
      </c>
      <c r="E527" s="32" t="s">
        <v>1561</v>
      </c>
      <c r="F527" s="31">
        <v>44686</v>
      </c>
      <c r="G527" s="32">
        <v>347</v>
      </c>
      <c r="H527" s="32">
        <v>639</v>
      </c>
      <c r="I527" s="33">
        <v>4500</v>
      </c>
      <c r="J527" s="32" t="str">
        <f ca="1">IF(Tabela9[[#This Row],[STATUS]]="VENCIDO", TODAY()-Tabela9[[#This Row],[DATA VENCIMENTO]], "")</f>
        <v/>
      </c>
      <c r="K527" s="31">
        <v>44686</v>
      </c>
      <c r="L527" s="53" t="str">
        <f ca="1">IF(Tabela9[[#This Row],[DATA VENCIMENTO]]&gt;TODAY(), "A VENCER",IF(Tabela9[[#This Row],[PAGO DIA]]&lt;&gt;"","PAGO", "VENCIDO"))</f>
        <v>PAGO</v>
      </c>
    </row>
    <row r="528" spans="1:12" hidden="1" x14ac:dyDescent="0.2">
      <c r="A528" s="42">
        <v>44676</v>
      </c>
      <c r="B528" s="43" t="s">
        <v>1547</v>
      </c>
      <c r="C528" s="37" t="s">
        <v>1562</v>
      </c>
      <c r="D528" s="32" t="s">
        <v>1531</v>
      </c>
      <c r="E528" s="37" t="s">
        <v>1537</v>
      </c>
      <c r="F528" s="43">
        <v>44686</v>
      </c>
      <c r="G528" s="37">
        <v>348</v>
      </c>
      <c r="H528" s="37">
        <v>640</v>
      </c>
      <c r="I528" s="44">
        <v>2000</v>
      </c>
      <c r="J528" s="32" t="str">
        <f ca="1">IF(Tabela9[[#This Row],[STATUS]]="VENCIDO", TODAY()-Tabela9[[#This Row],[DATA VENCIMENTO]], "")</f>
        <v/>
      </c>
      <c r="K528" s="43">
        <v>44690</v>
      </c>
      <c r="L528" s="53" t="str">
        <f ca="1">IF(Tabela9[[#This Row],[DATA VENCIMENTO]]&gt;TODAY(), "A VENCER",IF(Tabela9[[#This Row],[PAGO DIA]]&lt;&gt;"","PAGO", "VENCIDO"))</f>
        <v>PAGO</v>
      </c>
    </row>
    <row r="529" spans="1:12" hidden="1" x14ac:dyDescent="0.2">
      <c r="A529" s="30">
        <v>44676</v>
      </c>
      <c r="B529" s="31" t="s">
        <v>1547</v>
      </c>
      <c r="C529" s="32" t="s">
        <v>1563</v>
      </c>
      <c r="D529" s="32" t="s">
        <v>1531</v>
      </c>
      <c r="E529" s="32" t="s">
        <v>1564</v>
      </c>
      <c r="F529" s="31">
        <v>44686</v>
      </c>
      <c r="G529" s="32">
        <v>349</v>
      </c>
      <c r="H529" s="32">
        <v>641</v>
      </c>
      <c r="I529" s="33">
        <v>6000</v>
      </c>
      <c r="J529" s="32" t="str">
        <f ca="1">IF(Tabela9[[#This Row],[STATUS]]="VENCIDO", TODAY()-Tabela9[[#This Row],[DATA VENCIMENTO]], "")</f>
        <v/>
      </c>
      <c r="K529" s="31">
        <v>44686</v>
      </c>
      <c r="L529" s="53" t="str">
        <f ca="1">IF(Tabela9[[#This Row],[DATA VENCIMENTO]]&gt;TODAY(), "A VENCER",IF(Tabela9[[#This Row],[PAGO DIA]]&lt;&gt;"","PAGO", "VENCIDO"))</f>
        <v>PAGO</v>
      </c>
    </row>
    <row r="530" spans="1:12" hidden="1" x14ac:dyDescent="0.2">
      <c r="A530" s="30">
        <v>44676</v>
      </c>
      <c r="B530" s="31" t="s">
        <v>1547</v>
      </c>
      <c r="C530" s="32" t="s">
        <v>1565</v>
      </c>
      <c r="D530" s="32" t="s">
        <v>1531</v>
      </c>
      <c r="E530" s="32" t="s">
        <v>1566</v>
      </c>
      <c r="F530" s="31">
        <v>44686</v>
      </c>
      <c r="G530" s="32">
        <v>350</v>
      </c>
      <c r="H530" s="32">
        <v>642</v>
      </c>
      <c r="I530" s="33">
        <v>5500</v>
      </c>
      <c r="J530" s="32" t="str">
        <f ca="1">IF(Tabela9[[#This Row],[STATUS]]="VENCIDO", TODAY()-Tabela9[[#This Row],[DATA VENCIMENTO]], "")</f>
        <v/>
      </c>
      <c r="K530" s="31">
        <v>44686</v>
      </c>
      <c r="L530" s="53" t="str">
        <f ca="1">IF(Tabela9[[#This Row],[DATA VENCIMENTO]]&gt;TODAY(), "A VENCER",IF(Tabela9[[#This Row],[PAGO DIA]]&lt;&gt;"","PAGO", "VENCIDO"))</f>
        <v>PAGO</v>
      </c>
    </row>
    <row r="531" spans="1:12" hidden="1" x14ac:dyDescent="0.2">
      <c r="A531" s="30">
        <v>44676</v>
      </c>
      <c r="B531" s="31" t="s">
        <v>1547</v>
      </c>
      <c r="C531" s="32" t="s">
        <v>1567</v>
      </c>
      <c r="D531" s="32" t="s">
        <v>1531</v>
      </c>
      <c r="E531" s="32" t="s">
        <v>1568</v>
      </c>
      <c r="F531" s="31">
        <v>44686</v>
      </c>
      <c r="G531" s="32">
        <v>351</v>
      </c>
      <c r="H531" s="32">
        <v>643</v>
      </c>
      <c r="I531" s="33">
        <v>5000</v>
      </c>
      <c r="J531" s="32" t="str">
        <f ca="1">IF(Tabela9[[#This Row],[STATUS]]="VENCIDO", TODAY()-Tabela9[[#This Row],[DATA VENCIMENTO]], "")</f>
        <v/>
      </c>
      <c r="K531" s="31">
        <v>44686</v>
      </c>
      <c r="L531" s="53" t="str">
        <f ca="1">IF(Tabela9[[#This Row],[DATA VENCIMENTO]]&gt;TODAY(), "A VENCER",IF(Tabela9[[#This Row],[PAGO DIA]]&lt;&gt;"","PAGO", "VENCIDO"))</f>
        <v>PAGO</v>
      </c>
    </row>
    <row r="532" spans="1:12" hidden="1" x14ac:dyDescent="0.2">
      <c r="A532" s="30">
        <v>44676</v>
      </c>
      <c r="B532" s="31" t="s">
        <v>1547</v>
      </c>
      <c r="C532" s="32" t="s">
        <v>1569</v>
      </c>
      <c r="D532" s="32" t="s">
        <v>1531</v>
      </c>
      <c r="E532" s="32" t="s">
        <v>1570</v>
      </c>
      <c r="F532" s="31">
        <v>44686</v>
      </c>
      <c r="G532" s="32">
        <v>352</v>
      </c>
      <c r="H532" s="32">
        <v>644</v>
      </c>
      <c r="I532" s="33">
        <v>1150</v>
      </c>
      <c r="J532" s="32" t="str">
        <f ca="1">IF(Tabela9[[#This Row],[STATUS]]="VENCIDO", TODAY()-Tabela9[[#This Row],[DATA VENCIMENTO]], "")</f>
        <v/>
      </c>
      <c r="K532" s="31">
        <v>44686</v>
      </c>
      <c r="L532" s="53" t="str">
        <f ca="1">IF(Tabela9[[#This Row],[DATA VENCIMENTO]]&gt;TODAY(), "A VENCER",IF(Tabela9[[#This Row],[PAGO DIA]]&lt;&gt;"","PAGO", "VENCIDO"))</f>
        <v>PAGO</v>
      </c>
    </row>
    <row r="533" spans="1:12" hidden="1" x14ac:dyDescent="0.2">
      <c r="A533" s="30">
        <v>44676</v>
      </c>
      <c r="B533" s="31" t="s">
        <v>1547</v>
      </c>
      <c r="C533" s="32" t="s">
        <v>1571</v>
      </c>
      <c r="D533" s="32" t="s">
        <v>1531</v>
      </c>
      <c r="E533" s="32" t="s">
        <v>1572</v>
      </c>
      <c r="F533" s="31">
        <v>44686</v>
      </c>
      <c r="G533" s="32">
        <v>353</v>
      </c>
      <c r="H533" s="32">
        <v>645</v>
      </c>
      <c r="I533" s="33">
        <v>5500</v>
      </c>
      <c r="J533" s="32" t="str">
        <f ca="1">IF(Tabela9[[#This Row],[STATUS]]="VENCIDO", TODAY()-Tabela9[[#This Row],[DATA VENCIMENTO]], "")</f>
        <v/>
      </c>
      <c r="K533" s="31">
        <v>44686</v>
      </c>
      <c r="L533" s="53" t="str">
        <f ca="1">IF(Tabela9[[#This Row],[DATA VENCIMENTO]]&gt;TODAY(), "A VENCER",IF(Tabela9[[#This Row],[PAGO DIA]]&lt;&gt;"","PAGO", "VENCIDO"))</f>
        <v>PAGO</v>
      </c>
    </row>
    <row r="534" spans="1:12" hidden="1" x14ac:dyDescent="0.2">
      <c r="A534" s="30">
        <v>44676</v>
      </c>
      <c r="B534" s="31" t="s">
        <v>1547</v>
      </c>
      <c r="C534" s="32" t="s">
        <v>1573</v>
      </c>
      <c r="D534" s="32" t="s">
        <v>1531</v>
      </c>
      <c r="E534" s="32" t="s">
        <v>1574</v>
      </c>
      <c r="F534" s="31">
        <v>44686</v>
      </c>
      <c r="G534" s="32">
        <v>354</v>
      </c>
      <c r="H534" s="32">
        <v>646</v>
      </c>
      <c r="I534" s="33">
        <v>1150</v>
      </c>
      <c r="J534" s="32" t="str">
        <f ca="1">IF(Tabela9[[#This Row],[STATUS]]="VENCIDO", TODAY()-Tabela9[[#This Row],[DATA VENCIMENTO]], "")</f>
        <v/>
      </c>
      <c r="K534" s="31">
        <v>44686</v>
      </c>
      <c r="L534" s="53" t="str">
        <f ca="1">IF(Tabela9[[#This Row],[DATA VENCIMENTO]]&gt;TODAY(), "A VENCER",IF(Tabela9[[#This Row],[PAGO DIA]]&lt;&gt;"","PAGO", "VENCIDO"))</f>
        <v>PAGO</v>
      </c>
    </row>
    <row r="535" spans="1:12" hidden="1" x14ac:dyDescent="0.2">
      <c r="A535" s="30">
        <v>44676</v>
      </c>
      <c r="B535" s="31" t="s">
        <v>1547</v>
      </c>
      <c r="C535" s="32" t="s">
        <v>1575</v>
      </c>
      <c r="D535" s="32" t="s">
        <v>1531</v>
      </c>
      <c r="E535" s="32" t="s">
        <v>1576</v>
      </c>
      <c r="F535" s="31">
        <v>44686</v>
      </c>
      <c r="G535" s="32">
        <v>355</v>
      </c>
      <c r="H535" s="32">
        <v>647</v>
      </c>
      <c r="I535" s="33">
        <v>4800</v>
      </c>
      <c r="J535" s="32" t="str">
        <f ca="1">IF(Tabela9[[#This Row],[STATUS]]="VENCIDO", TODAY()-Tabela9[[#This Row],[DATA VENCIMENTO]], "")</f>
        <v/>
      </c>
      <c r="K535" s="31">
        <v>44686</v>
      </c>
      <c r="L535" s="53" t="str">
        <f ca="1">IF(Tabela9[[#This Row],[DATA VENCIMENTO]]&gt;TODAY(), "A VENCER",IF(Tabela9[[#This Row],[PAGO DIA]]&lt;&gt;"","PAGO", "VENCIDO"))</f>
        <v>PAGO</v>
      </c>
    </row>
    <row r="536" spans="1:12" hidden="1" x14ac:dyDescent="0.2">
      <c r="A536" s="30">
        <v>44676</v>
      </c>
      <c r="B536" s="31" t="s">
        <v>1547</v>
      </c>
      <c r="C536" s="32" t="s">
        <v>1577</v>
      </c>
      <c r="D536" s="32" t="s">
        <v>1531</v>
      </c>
      <c r="E536" s="32" t="s">
        <v>1539</v>
      </c>
      <c r="F536" s="31">
        <v>44686</v>
      </c>
      <c r="G536" s="32">
        <v>356</v>
      </c>
      <c r="H536" s="32">
        <v>648</v>
      </c>
      <c r="I536" s="33">
        <v>3000</v>
      </c>
      <c r="J536" s="32" t="str">
        <f ca="1">IF(Tabela9[[#This Row],[STATUS]]="VENCIDO", TODAY()-Tabela9[[#This Row],[DATA VENCIMENTO]], "")</f>
        <v/>
      </c>
      <c r="K536" s="31">
        <v>44686</v>
      </c>
      <c r="L536" s="53" t="str">
        <f ca="1">IF(Tabela9[[#This Row],[DATA VENCIMENTO]]&gt;TODAY(), "A VENCER",IF(Tabela9[[#This Row],[PAGO DIA]]&lt;&gt;"","PAGO", "VENCIDO"))</f>
        <v>PAGO</v>
      </c>
    </row>
    <row r="537" spans="1:12" hidden="1" x14ac:dyDescent="0.2">
      <c r="A537" s="30">
        <v>44676</v>
      </c>
      <c r="B537" s="31" t="s">
        <v>1547</v>
      </c>
      <c r="C537" s="32" t="s">
        <v>1544</v>
      </c>
      <c r="D537" s="32" t="s">
        <v>1531</v>
      </c>
      <c r="E537" s="32" t="s">
        <v>1545</v>
      </c>
      <c r="F537" s="31">
        <v>44686</v>
      </c>
      <c r="G537" s="32">
        <v>357</v>
      </c>
      <c r="H537" s="32">
        <v>649</v>
      </c>
      <c r="I537" s="33">
        <v>4000</v>
      </c>
      <c r="J537" s="32" t="str">
        <f ca="1">IF(Tabela9[[#This Row],[STATUS]]="VENCIDO", TODAY()-Tabela9[[#This Row],[DATA VENCIMENTO]], "")</f>
        <v/>
      </c>
      <c r="K537" s="31">
        <v>44686</v>
      </c>
      <c r="L537" s="53" t="str">
        <f ca="1">IF(Tabela9[[#This Row],[DATA VENCIMENTO]]&gt;TODAY(), "A VENCER",IF(Tabela9[[#This Row],[PAGO DIA]]&lt;&gt;"","PAGO", "VENCIDO"))</f>
        <v>PAGO</v>
      </c>
    </row>
    <row r="538" spans="1:12" hidden="1" x14ac:dyDescent="0.2">
      <c r="A538" s="30">
        <v>44676</v>
      </c>
      <c r="B538" s="31" t="s">
        <v>1547</v>
      </c>
      <c r="C538" s="32" t="s">
        <v>1579</v>
      </c>
      <c r="D538" s="32" t="s">
        <v>1128</v>
      </c>
      <c r="E538" s="32" t="s">
        <v>681</v>
      </c>
      <c r="F538" s="31">
        <v>44686</v>
      </c>
      <c r="G538" s="32">
        <v>358</v>
      </c>
      <c r="H538" s="32">
        <v>650</v>
      </c>
      <c r="I538" s="41">
        <v>2500</v>
      </c>
      <c r="J538" s="32" t="str">
        <f ca="1">IF(Tabela9[[#This Row],[STATUS]]="VENCIDO", TODAY()-Tabela9[[#This Row],[DATA VENCIMENTO]], "")</f>
        <v/>
      </c>
      <c r="K538" s="31">
        <v>44686</v>
      </c>
      <c r="L538" s="53" t="str">
        <f ca="1">IF(Tabela9[[#This Row],[DATA VENCIMENTO]]&gt;TODAY(), "A VENCER",IF(Tabela9[[#This Row],[PAGO DIA]]&lt;&gt;"","PAGO", "VENCIDO"))</f>
        <v>PAGO</v>
      </c>
    </row>
    <row r="539" spans="1:12" hidden="1" x14ac:dyDescent="0.2">
      <c r="A539" s="30">
        <v>44665</v>
      </c>
      <c r="B539" s="32" t="s">
        <v>1534</v>
      </c>
      <c r="C539" s="32" t="s">
        <v>1680</v>
      </c>
      <c r="D539" s="32" t="s">
        <v>1531</v>
      </c>
      <c r="E539" s="32" t="s">
        <v>85</v>
      </c>
      <c r="F539" s="31">
        <v>44690</v>
      </c>
      <c r="G539" s="32" t="s">
        <v>1979</v>
      </c>
      <c r="H539" s="32">
        <v>609</v>
      </c>
      <c r="I539" s="33">
        <v>1100</v>
      </c>
      <c r="J539" s="32" t="str">
        <f ca="1">IF(Tabela9[[#This Row],[STATUS]]="VENCIDO", TODAY()-Tabela9[[#This Row],[DATA VENCIMENTO]], "")</f>
        <v/>
      </c>
      <c r="K539" s="31">
        <v>44690</v>
      </c>
      <c r="L539" s="53" t="str">
        <f ca="1">IF(Tabela9[[#This Row],[DATA VENCIMENTO]]&gt;TODAY(), "A VENCER",IF(Tabela9[[#This Row],[PAGO DIA]]&lt;&gt;"","PAGO", "VENCIDO"))</f>
        <v>PAGO</v>
      </c>
    </row>
    <row r="540" spans="1:12" hidden="1" x14ac:dyDescent="0.2">
      <c r="A540" s="30">
        <v>44667</v>
      </c>
      <c r="B540" s="32" t="s">
        <v>1534</v>
      </c>
      <c r="C540" s="32" t="s">
        <v>1706</v>
      </c>
      <c r="D540" s="32" t="s">
        <v>1531</v>
      </c>
      <c r="E540" s="32" t="s">
        <v>85</v>
      </c>
      <c r="F540" s="31">
        <v>44690</v>
      </c>
      <c r="G540" s="32" t="s">
        <v>1980</v>
      </c>
      <c r="H540" s="32">
        <v>610</v>
      </c>
      <c r="I540" s="33">
        <v>500</v>
      </c>
      <c r="J540" s="32" t="str">
        <f ca="1">IF(Tabela9[[#This Row],[STATUS]]="VENCIDO", TODAY()-Tabela9[[#This Row],[DATA VENCIMENTO]], "")</f>
        <v/>
      </c>
      <c r="K540" s="31">
        <v>44690</v>
      </c>
      <c r="L540" s="53" t="str">
        <f ca="1">IF(Tabela9[[#This Row],[DATA VENCIMENTO]]&gt;TODAY(), "A VENCER",IF(Tabela9[[#This Row],[PAGO DIA]]&lt;&gt;"","PAGO", "VENCIDO"))</f>
        <v>PAGO</v>
      </c>
    </row>
    <row r="541" spans="1:12" hidden="1" x14ac:dyDescent="0.2">
      <c r="A541" s="30">
        <v>44667</v>
      </c>
      <c r="B541" s="32" t="s">
        <v>1534</v>
      </c>
      <c r="C541" s="32" t="s">
        <v>1981</v>
      </c>
      <c r="D541" s="32" t="s">
        <v>1531</v>
      </c>
      <c r="E541" s="32" t="s">
        <v>85</v>
      </c>
      <c r="F541" s="31">
        <v>44690</v>
      </c>
      <c r="G541" s="32" t="s">
        <v>1982</v>
      </c>
      <c r="H541" s="32">
        <v>611</v>
      </c>
      <c r="I541" s="33">
        <v>800</v>
      </c>
      <c r="J541" s="32" t="str">
        <f ca="1">IF(Tabela9[[#This Row],[STATUS]]="VENCIDO", TODAY()-Tabela9[[#This Row],[DATA VENCIMENTO]], "")</f>
        <v/>
      </c>
      <c r="K541" s="31">
        <v>44690</v>
      </c>
      <c r="L541" s="53" t="str">
        <f ca="1">IF(Tabela9[[#This Row],[DATA VENCIMENTO]]&gt;TODAY(), "A VENCER",IF(Tabela9[[#This Row],[PAGO DIA]]&lt;&gt;"","PAGO", "VENCIDO"))</f>
        <v>PAGO</v>
      </c>
    </row>
    <row r="542" spans="1:12" hidden="1" x14ac:dyDescent="0.2">
      <c r="A542" s="30">
        <v>44667</v>
      </c>
      <c r="B542" s="32" t="s">
        <v>1534</v>
      </c>
      <c r="C542" s="32" t="s">
        <v>1983</v>
      </c>
      <c r="D542" s="32" t="s">
        <v>1531</v>
      </c>
      <c r="E542" s="32" t="s">
        <v>85</v>
      </c>
      <c r="F542" s="31">
        <v>44690</v>
      </c>
      <c r="G542" s="32" t="s">
        <v>1984</v>
      </c>
      <c r="H542" s="32">
        <v>612</v>
      </c>
      <c r="I542" s="33">
        <v>6200</v>
      </c>
      <c r="J542" s="32" t="str">
        <f ca="1">IF(Tabela9[[#This Row],[STATUS]]="VENCIDO", TODAY()-Tabela9[[#This Row],[DATA VENCIMENTO]], "")</f>
        <v/>
      </c>
      <c r="K542" s="31">
        <v>44690</v>
      </c>
      <c r="L542" s="53" t="str">
        <f ca="1">IF(Tabela9[[#This Row],[DATA VENCIMENTO]]&gt;TODAY(), "A VENCER",IF(Tabela9[[#This Row],[PAGO DIA]]&lt;&gt;"","PAGO", "VENCIDO"))</f>
        <v>PAGO</v>
      </c>
    </row>
    <row r="543" spans="1:12" hidden="1" x14ac:dyDescent="0.2">
      <c r="A543" s="30">
        <v>44669</v>
      </c>
      <c r="B543" s="32" t="s">
        <v>1529</v>
      </c>
      <c r="C543" s="32" t="s">
        <v>1921</v>
      </c>
      <c r="D543" s="32" t="s">
        <v>1531</v>
      </c>
      <c r="E543" s="32" t="s">
        <v>94</v>
      </c>
      <c r="F543" s="31">
        <v>44690</v>
      </c>
      <c r="G543" s="32" t="s">
        <v>1985</v>
      </c>
      <c r="H543" s="32">
        <v>613</v>
      </c>
      <c r="I543" s="33">
        <v>3500</v>
      </c>
      <c r="J543" s="32" t="str">
        <f ca="1">IF(Tabela9[[#This Row],[STATUS]]="VENCIDO", TODAY()-Tabela9[[#This Row],[DATA VENCIMENTO]], "")</f>
        <v/>
      </c>
      <c r="K543" s="31">
        <v>44690</v>
      </c>
      <c r="L543" s="53" t="str">
        <f ca="1">IF(Tabela9[[#This Row],[DATA VENCIMENTO]]&gt;TODAY(), "A VENCER",IF(Tabela9[[#This Row],[PAGO DIA]]&lt;&gt;"","PAGO", "VENCIDO"))</f>
        <v>PAGO</v>
      </c>
    </row>
    <row r="544" spans="1:12" hidden="1" x14ac:dyDescent="0.2">
      <c r="A544" s="30">
        <v>44667</v>
      </c>
      <c r="B544" s="32" t="s">
        <v>1534</v>
      </c>
      <c r="C544" s="32" t="s">
        <v>1986</v>
      </c>
      <c r="D544" s="32" t="s">
        <v>1531</v>
      </c>
      <c r="E544" s="32" t="s">
        <v>85</v>
      </c>
      <c r="F544" s="31">
        <v>44690</v>
      </c>
      <c r="G544" s="32" t="s">
        <v>1987</v>
      </c>
      <c r="H544" s="32">
        <v>614</v>
      </c>
      <c r="I544" s="33">
        <v>5200</v>
      </c>
      <c r="J544" s="32" t="str">
        <f ca="1">IF(Tabela9[[#This Row],[STATUS]]="VENCIDO", TODAY()-Tabela9[[#This Row],[DATA VENCIMENTO]], "")</f>
        <v/>
      </c>
      <c r="K544" s="31">
        <v>44690</v>
      </c>
      <c r="L544" s="53" t="str">
        <f ca="1">IF(Tabela9[[#This Row],[DATA VENCIMENTO]]&gt;TODAY(), "A VENCER",IF(Tabela9[[#This Row],[PAGO DIA]]&lt;&gt;"","PAGO", "VENCIDO"))</f>
        <v>PAGO</v>
      </c>
    </row>
    <row r="545" spans="1:12" hidden="1" x14ac:dyDescent="0.2">
      <c r="A545" s="30">
        <v>44667</v>
      </c>
      <c r="B545" s="32" t="s">
        <v>1534</v>
      </c>
      <c r="C545" s="32" t="s">
        <v>1988</v>
      </c>
      <c r="D545" s="32" t="s">
        <v>1531</v>
      </c>
      <c r="E545" s="32" t="s">
        <v>85</v>
      </c>
      <c r="F545" s="31">
        <v>44690</v>
      </c>
      <c r="G545" s="32" t="s">
        <v>1989</v>
      </c>
      <c r="H545" s="32">
        <v>615</v>
      </c>
      <c r="I545" s="33">
        <v>800</v>
      </c>
      <c r="J545" s="32" t="str">
        <f ca="1">IF(Tabela9[[#This Row],[STATUS]]="VENCIDO", TODAY()-Tabela9[[#This Row],[DATA VENCIMENTO]], "")</f>
        <v/>
      </c>
      <c r="K545" s="31">
        <v>44690</v>
      </c>
      <c r="L545" s="53" t="str">
        <f ca="1">IF(Tabela9[[#This Row],[DATA VENCIMENTO]]&gt;TODAY(), "A VENCER",IF(Tabela9[[#This Row],[PAGO DIA]]&lt;&gt;"","PAGO", "VENCIDO"))</f>
        <v>PAGO</v>
      </c>
    </row>
    <row r="546" spans="1:12" hidden="1" x14ac:dyDescent="0.2">
      <c r="A546" s="30">
        <v>44667</v>
      </c>
      <c r="B546" s="32" t="s">
        <v>1534</v>
      </c>
      <c r="C546" s="32" t="s">
        <v>1990</v>
      </c>
      <c r="D546" s="32" t="s">
        <v>1531</v>
      </c>
      <c r="E546" s="32" t="s">
        <v>85</v>
      </c>
      <c r="F546" s="31">
        <v>44690</v>
      </c>
      <c r="G546" s="32" t="s">
        <v>1991</v>
      </c>
      <c r="H546" s="32">
        <v>616</v>
      </c>
      <c r="I546" s="33">
        <v>1700</v>
      </c>
      <c r="J546" s="32" t="str">
        <f ca="1">IF(Tabela9[[#This Row],[STATUS]]="VENCIDO", TODAY()-Tabela9[[#This Row],[DATA VENCIMENTO]], "")</f>
        <v/>
      </c>
      <c r="K546" s="31">
        <v>44690</v>
      </c>
      <c r="L546" s="53" t="str">
        <f ca="1">IF(Tabela9[[#This Row],[DATA VENCIMENTO]]&gt;TODAY(), "A VENCER",IF(Tabela9[[#This Row],[PAGO DIA]]&lt;&gt;"","PAGO", "VENCIDO"))</f>
        <v>PAGO</v>
      </c>
    </row>
    <row r="547" spans="1:12" hidden="1" x14ac:dyDescent="0.2">
      <c r="A547" s="30">
        <v>44667</v>
      </c>
      <c r="B547" s="32" t="s">
        <v>1534</v>
      </c>
      <c r="C547" s="32" t="s">
        <v>1992</v>
      </c>
      <c r="D547" s="32" t="s">
        <v>1531</v>
      </c>
      <c r="E547" s="32" t="s">
        <v>85</v>
      </c>
      <c r="F547" s="31">
        <v>44690</v>
      </c>
      <c r="G547" s="32" t="s">
        <v>1993</v>
      </c>
      <c r="H547" s="32">
        <v>617</v>
      </c>
      <c r="I547" s="33">
        <v>600</v>
      </c>
      <c r="J547" s="32" t="str">
        <f ca="1">IF(Tabela9[[#This Row],[STATUS]]="VENCIDO", TODAY()-Tabela9[[#This Row],[DATA VENCIMENTO]], "")</f>
        <v/>
      </c>
      <c r="K547" s="31">
        <v>44690</v>
      </c>
      <c r="L547" s="53" t="str">
        <f ca="1">IF(Tabela9[[#This Row],[DATA VENCIMENTO]]&gt;TODAY(), "A VENCER",IF(Tabela9[[#This Row],[PAGO DIA]]&lt;&gt;"","PAGO", "VENCIDO"))</f>
        <v>PAGO</v>
      </c>
    </row>
    <row r="548" spans="1:12" hidden="1" x14ac:dyDescent="0.2">
      <c r="A548" s="30">
        <v>44669</v>
      </c>
      <c r="B548" s="32" t="s">
        <v>1534</v>
      </c>
      <c r="C548" s="32" t="s">
        <v>1994</v>
      </c>
      <c r="D548" s="32" t="s">
        <v>1531</v>
      </c>
      <c r="E548" s="32" t="s">
        <v>85</v>
      </c>
      <c r="F548" s="31">
        <v>44690</v>
      </c>
      <c r="G548" s="32" t="s">
        <v>1995</v>
      </c>
      <c r="H548" s="32">
        <v>618</v>
      </c>
      <c r="I548" s="33">
        <v>1600</v>
      </c>
      <c r="J548" s="32" t="str">
        <f ca="1">IF(Tabela9[[#This Row],[STATUS]]="VENCIDO", TODAY()-Tabela9[[#This Row],[DATA VENCIMENTO]], "")</f>
        <v/>
      </c>
      <c r="K548" s="31">
        <v>44690</v>
      </c>
      <c r="L548" s="53" t="str">
        <f ca="1">IF(Tabela9[[#This Row],[DATA VENCIMENTO]]&gt;TODAY(), "A VENCER",IF(Tabela9[[#This Row],[PAGO DIA]]&lt;&gt;"","PAGO", "VENCIDO"))</f>
        <v>PAGO</v>
      </c>
    </row>
    <row r="549" spans="1:12" hidden="1" x14ac:dyDescent="0.2">
      <c r="A549" s="30">
        <v>44669</v>
      </c>
      <c r="B549" s="32" t="s">
        <v>1534</v>
      </c>
      <c r="C549" s="32" t="s">
        <v>1706</v>
      </c>
      <c r="D549" s="32" t="s">
        <v>1531</v>
      </c>
      <c r="E549" s="32" t="s">
        <v>85</v>
      </c>
      <c r="F549" s="31">
        <v>44690</v>
      </c>
      <c r="G549" s="32" t="s">
        <v>1996</v>
      </c>
      <c r="H549" s="32">
        <v>619</v>
      </c>
      <c r="I549" s="33">
        <v>500</v>
      </c>
      <c r="J549" s="32" t="str">
        <f ca="1">IF(Tabela9[[#This Row],[STATUS]]="VENCIDO", TODAY()-Tabela9[[#This Row],[DATA VENCIMENTO]], "")</f>
        <v/>
      </c>
      <c r="K549" s="31">
        <v>44690</v>
      </c>
      <c r="L549" s="53" t="str">
        <f ca="1">IF(Tabela9[[#This Row],[DATA VENCIMENTO]]&gt;TODAY(), "A VENCER",IF(Tabela9[[#This Row],[PAGO DIA]]&lt;&gt;"","PAGO", "VENCIDO"))</f>
        <v>PAGO</v>
      </c>
    </row>
    <row r="550" spans="1:12" hidden="1" x14ac:dyDescent="0.2">
      <c r="A550" s="30">
        <v>44670</v>
      </c>
      <c r="B550" s="32" t="s">
        <v>1529</v>
      </c>
      <c r="C550" s="32" t="s">
        <v>1869</v>
      </c>
      <c r="D550" s="32" t="s">
        <v>1531</v>
      </c>
      <c r="E550" s="32" t="s">
        <v>85</v>
      </c>
      <c r="F550" s="31">
        <v>44690</v>
      </c>
      <c r="G550" s="32" t="s">
        <v>1997</v>
      </c>
      <c r="H550" s="32">
        <v>620</v>
      </c>
      <c r="I550" s="33">
        <v>3500</v>
      </c>
      <c r="J550" s="32" t="str">
        <f ca="1">IF(Tabela9[[#This Row],[STATUS]]="VENCIDO", TODAY()-Tabela9[[#This Row],[DATA VENCIMENTO]], "")</f>
        <v/>
      </c>
      <c r="K550" s="31">
        <v>44690</v>
      </c>
      <c r="L550" s="53" t="str">
        <f ca="1">IF(Tabela9[[#This Row],[DATA VENCIMENTO]]&gt;TODAY(), "A VENCER",IF(Tabela9[[#This Row],[PAGO DIA]]&lt;&gt;"","PAGO", "VENCIDO"))</f>
        <v>PAGO</v>
      </c>
    </row>
    <row r="551" spans="1:12" hidden="1" x14ac:dyDescent="0.2">
      <c r="A551" s="30">
        <v>44670</v>
      </c>
      <c r="B551" s="32" t="s">
        <v>1534</v>
      </c>
      <c r="C551" s="32" t="s">
        <v>1992</v>
      </c>
      <c r="D551" s="32" t="s">
        <v>1531</v>
      </c>
      <c r="E551" s="32" t="s">
        <v>85</v>
      </c>
      <c r="F551" s="31">
        <v>44690</v>
      </c>
      <c r="G551" s="32" t="s">
        <v>1998</v>
      </c>
      <c r="H551" s="32">
        <v>621</v>
      </c>
      <c r="I551" s="33">
        <v>600</v>
      </c>
      <c r="J551" s="32" t="str">
        <f ca="1">IF(Tabela9[[#This Row],[STATUS]]="VENCIDO", TODAY()-Tabela9[[#This Row],[DATA VENCIMENTO]], "")</f>
        <v/>
      </c>
      <c r="K551" s="31">
        <v>44690</v>
      </c>
      <c r="L551" s="53" t="str">
        <f ca="1">IF(Tabela9[[#This Row],[DATA VENCIMENTO]]&gt;TODAY(), "A VENCER",IF(Tabela9[[#This Row],[PAGO DIA]]&lt;&gt;"","PAGO", "VENCIDO"))</f>
        <v>PAGO</v>
      </c>
    </row>
    <row r="552" spans="1:12" hidden="1" x14ac:dyDescent="0.2">
      <c r="A552" s="30">
        <v>44670</v>
      </c>
      <c r="B552" s="32" t="s">
        <v>1534</v>
      </c>
      <c r="C552" s="32" t="s">
        <v>1988</v>
      </c>
      <c r="D552" s="32" t="s">
        <v>1531</v>
      </c>
      <c r="E552" s="32" t="s">
        <v>85</v>
      </c>
      <c r="F552" s="31">
        <v>44690</v>
      </c>
      <c r="G552" s="32" t="s">
        <v>1999</v>
      </c>
      <c r="H552" s="32">
        <v>622</v>
      </c>
      <c r="I552" s="33">
        <v>800</v>
      </c>
      <c r="J552" s="32" t="str">
        <f ca="1">IF(Tabela9[[#This Row],[STATUS]]="VENCIDO", TODAY()-Tabela9[[#This Row],[DATA VENCIMENTO]], "")</f>
        <v/>
      </c>
      <c r="K552" s="31">
        <v>44690</v>
      </c>
      <c r="L552" s="53" t="str">
        <f ca="1">IF(Tabela9[[#This Row],[DATA VENCIMENTO]]&gt;TODAY(), "A VENCER",IF(Tabela9[[#This Row],[PAGO DIA]]&lt;&gt;"","PAGO", "VENCIDO"))</f>
        <v>PAGO</v>
      </c>
    </row>
    <row r="553" spans="1:12" hidden="1" x14ac:dyDescent="0.2">
      <c r="A553" s="30">
        <v>44670</v>
      </c>
      <c r="B553" s="32" t="s">
        <v>1534</v>
      </c>
      <c r="C553" s="32" t="s">
        <v>2000</v>
      </c>
      <c r="D553" s="32" t="s">
        <v>1531</v>
      </c>
      <c r="E553" s="32" t="s">
        <v>85</v>
      </c>
      <c r="F553" s="31">
        <v>44690</v>
      </c>
      <c r="G553" s="32" t="s">
        <v>2001</v>
      </c>
      <c r="H553" s="32">
        <v>623</v>
      </c>
      <c r="I553" s="33">
        <v>2600</v>
      </c>
      <c r="J553" s="32" t="str">
        <f ca="1">IF(Tabela9[[#This Row],[STATUS]]="VENCIDO", TODAY()-Tabela9[[#This Row],[DATA VENCIMENTO]], "")</f>
        <v/>
      </c>
      <c r="K553" s="31">
        <v>44690</v>
      </c>
      <c r="L553" s="53" t="str">
        <f ca="1">IF(Tabela9[[#This Row],[DATA VENCIMENTO]]&gt;TODAY(), "A VENCER",IF(Tabela9[[#This Row],[PAGO DIA]]&lt;&gt;"","PAGO", "VENCIDO"))</f>
        <v>PAGO</v>
      </c>
    </row>
    <row r="554" spans="1:12" hidden="1" x14ac:dyDescent="0.2">
      <c r="A554" s="30">
        <v>44670</v>
      </c>
      <c r="B554" s="32" t="s">
        <v>1534</v>
      </c>
      <c r="C554" s="32" t="s">
        <v>2002</v>
      </c>
      <c r="D554" s="32" t="s">
        <v>1531</v>
      </c>
      <c r="E554" s="32" t="s">
        <v>85</v>
      </c>
      <c r="F554" s="31">
        <v>44690</v>
      </c>
      <c r="G554" s="32" t="s">
        <v>2003</v>
      </c>
      <c r="H554" s="32">
        <v>624</v>
      </c>
      <c r="I554" s="33">
        <v>300</v>
      </c>
      <c r="J554" s="32" t="str">
        <f ca="1">IF(Tabela9[[#This Row],[STATUS]]="VENCIDO", TODAY()-Tabela9[[#This Row],[DATA VENCIMENTO]], "")</f>
        <v/>
      </c>
      <c r="K554" s="31">
        <v>44690</v>
      </c>
      <c r="L554" s="53" t="str">
        <f ca="1">IF(Tabela9[[#This Row],[DATA VENCIMENTO]]&gt;TODAY(), "A VENCER",IF(Tabela9[[#This Row],[PAGO DIA]]&lt;&gt;"","PAGO", "VENCIDO"))</f>
        <v>PAGO</v>
      </c>
    </row>
    <row r="555" spans="1:12" hidden="1" x14ac:dyDescent="0.2">
      <c r="A555" s="30">
        <v>44671</v>
      </c>
      <c r="B555" s="32" t="s">
        <v>1534</v>
      </c>
      <c r="C555" s="32" t="s">
        <v>1706</v>
      </c>
      <c r="D555" s="32" t="s">
        <v>1531</v>
      </c>
      <c r="E555" s="32" t="s">
        <v>85</v>
      </c>
      <c r="F555" s="31">
        <v>44691</v>
      </c>
      <c r="G555" s="32" t="s">
        <v>2004</v>
      </c>
      <c r="H555" s="32">
        <v>625</v>
      </c>
      <c r="I555" s="33">
        <v>500</v>
      </c>
      <c r="J555" s="32" t="str">
        <f ca="1">IF(Tabela9[[#This Row],[STATUS]]="VENCIDO", TODAY()-Tabela9[[#This Row],[DATA VENCIMENTO]], "")</f>
        <v/>
      </c>
      <c r="K555" s="31">
        <v>44691</v>
      </c>
      <c r="L555" s="53" t="str">
        <f ca="1">IF(Tabela9[[#This Row],[DATA VENCIMENTO]]&gt;TODAY(), "A VENCER",IF(Tabela9[[#This Row],[PAGO DIA]]&lt;&gt;"","PAGO", "VENCIDO"))</f>
        <v>PAGO</v>
      </c>
    </row>
    <row r="556" spans="1:12" hidden="1" x14ac:dyDescent="0.2">
      <c r="A556" s="30">
        <v>44671</v>
      </c>
      <c r="B556" s="32" t="s">
        <v>1534</v>
      </c>
      <c r="C556" s="32" t="s">
        <v>1680</v>
      </c>
      <c r="D556" s="32" t="s">
        <v>1531</v>
      </c>
      <c r="E556" s="32" t="s">
        <v>85</v>
      </c>
      <c r="F556" s="31">
        <v>44691</v>
      </c>
      <c r="G556" s="32" t="s">
        <v>2005</v>
      </c>
      <c r="H556" s="32">
        <v>626</v>
      </c>
      <c r="I556" s="33">
        <v>1100</v>
      </c>
      <c r="J556" s="32" t="str">
        <f ca="1">IF(Tabela9[[#This Row],[STATUS]]="VENCIDO", TODAY()-Tabela9[[#This Row],[DATA VENCIMENTO]], "")</f>
        <v/>
      </c>
      <c r="K556" s="31">
        <v>44691</v>
      </c>
      <c r="L556" s="53" t="str">
        <f ca="1">IF(Tabela9[[#This Row],[DATA VENCIMENTO]]&gt;TODAY(), "A VENCER",IF(Tabela9[[#This Row],[PAGO DIA]]&lt;&gt;"","PAGO", "VENCIDO"))</f>
        <v>PAGO</v>
      </c>
    </row>
    <row r="557" spans="1:12" hidden="1" x14ac:dyDescent="0.2">
      <c r="A557" s="30">
        <v>44673</v>
      </c>
      <c r="B557" s="32" t="s">
        <v>1529</v>
      </c>
      <c r="C557" s="32" t="s">
        <v>1676</v>
      </c>
      <c r="D557" s="32" t="s">
        <v>1531</v>
      </c>
      <c r="E557" s="32" t="s">
        <v>114</v>
      </c>
      <c r="F557" s="31">
        <v>44693</v>
      </c>
      <c r="G557" s="32" t="s">
        <v>2006</v>
      </c>
      <c r="H557" s="32">
        <v>627</v>
      </c>
      <c r="I557" s="33">
        <v>3000</v>
      </c>
      <c r="J557" s="32" t="str">
        <f ca="1">IF(Tabela9[[#This Row],[STATUS]]="VENCIDO", TODAY()-Tabela9[[#This Row],[DATA VENCIMENTO]], "")</f>
        <v/>
      </c>
      <c r="K557" s="31">
        <v>44693</v>
      </c>
      <c r="L557" s="53" t="str">
        <f ca="1">IF(Tabela9[[#This Row],[DATA VENCIMENTO]]&gt;TODAY(), "A VENCER",IF(Tabela9[[#This Row],[PAGO DIA]]&lt;&gt;"","PAGO", "VENCIDO"))</f>
        <v>PAGO</v>
      </c>
    </row>
    <row r="558" spans="1:12" hidden="1" x14ac:dyDescent="0.2">
      <c r="A558" s="30">
        <v>44673</v>
      </c>
      <c r="B558" s="32" t="s">
        <v>1529</v>
      </c>
      <c r="C558" s="32" t="s">
        <v>1678</v>
      </c>
      <c r="D558" s="32" t="s">
        <v>1531</v>
      </c>
      <c r="E558" s="32" t="s">
        <v>85</v>
      </c>
      <c r="F558" s="31">
        <v>44693</v>
      </c>
      <c r="G558" s="32" t="s">
        <v>2007</v>
      </c>
      <c r="H558" s="32">
        <v>628</v>
      </c>
      <c r="I558" s="33">
        <v>3000</v>
      </c>
      <c r="J558" s="32" t="str">
        <f ca="1">IF(Tabela9[[#This Row],[STATUS]]="VENCIDO", TODAY()-Tabela9[[#This Row],[DATA VENCIMENTO]], "")</f>
        <v/>
      </c>
      <c r="K558" s="31">
        <v>44693</v>
      </c>
      <c r="L558" s="53" t="str">
        <f ca="1">IF(Tabela9[[#This Row],[DATA VENCIMENTO]]&gt;TODAY(), "A VENCER",IF(Tabela9[[#This Row],[PAGO DIA]]&lt;&gt;"","PAGO", "VENCIDO"))</f>
        <v>PAGO</v>
      </c>
    </row>
    <row r="559" spans="1:12" hidden="1" x14ac:dyDescent="0.2">
      <c r="A559" s="30">
        <v>44673</v>
      </c>
      <c r="B559" s="32" t="s">
        <v>1534</v>
      </c>
      <c r="C559" s="32" t="s">
        <v>1706</v>
      </c>
      <c r="D559" s="32" t="s">
        <v>1531</v>
      </c>
      <c r="E559" s="32" t="s">
        <v>85</v>
      </c>
      <c r="F559" s="31">
        <v>44693</v>
      </c>
      <c r="G559" s="32" t="s">
        <v>2008</v>
      </c>
      <c r="H559" s="32">
        <v>629</v>
      </c>
      <c r="I559" s="33">
        <v>500</v>
      </c>
      <c r="J559" s="32" t="str">
        <f ca="1">IF(Tabela9[[#This Row],[STATUS]]="VENCIDO", TODAY()-Tabela9[[#This Row],[DATA VENCIMENTO]], "")</f>
        <v/>
      </c>
      <c r="K559" s="31">
        <v>44693</v>
      </c>
      <c r="L559" s="53" t="str">
        <f ca="1">IF(Tabela9[[#This Row],[DATA VENCIMENTO]]&gt;TODAY(), "A VENCER",IF(Tabela9[[#This Row],[PAGO DIA]]&lt;&gt;"","PAGO", "VENCIDO"))</f>
        <v>PAGO</v>
      </c>
    </row>
    <row r="560" spans="1:12" hidden="1" x14ac:dyDescent="0.2">
      <c r="A560" s="30">
        <v>44674</v>
      </c>
      <c r="B560" s="32" t="s">
        <v>1534</v>
      </c>
      <c r="C560" s="32" t="s">
        <v>1992</v>
      </c>
      <c r="D560" s="32" t="s">
        <v>1531</v>
      </c>
      <c r="E560" s="32" t="s">
        <v>85</v>
      </c>
      <c r="F560" s="31">
        <v>44697</v>
      </c>
      <c r="G560" s="32" t="s">
        <v>2009</v>
      </c>
      <c r="H560" s="32">
        <v>630</v>
      </c>
      <c r="I560" s="33">
        <v>600</v>
      </c>
      <c r="J560" s="32" t="str">
        <f ca="1">IF(Tabela9[[#This Row],[STATUS]]="VENCIDO", TODAY()-Tabela9[[#This Row],[DATA VENCIMENTO]], "")</f>
        <v/>
      </c>
      <c r="K560" s="31">
        <v>44697</v>
      </c>
      <c r="L560" s="53" t="str">
        <f ca="1">IF(Tabela9[[#This Row],[DATA VENCIMENTO]]&gt;TODAY(), "A VENCER",IF(Tabela9[[#This Row],[PAGO DIA]]&lt;&gt;"","PAGO", "VENCIDO"))</f>
        <v>PAGO</v>
      </c>
    </row>
    <row r="561" spans="1:12" hidden="1" x14ac:dyDescent="0.2">
      <c r="A561" s="30">
        <v>44674</v>
      </c>
      <c r="B561" s="32" t="s">
        <v>1534</v>
      </c>
      <c r="C561" s="32" t="s">
        <v>1988</v>
      </c>
      <c r="D561" s="32" t="s">
        <v>1531</v>
      </c>
      <c r="E561" s="32" t="s">
        <v>85</v>
      </c>
      <c r="F561" s="31">
        <v>44697</v>
      </c>
      <c r="G561" s="32" t="s">
        <v>2010</v>
      </c>
      <c r="H561" s="32">
        <v>631</v>
      </c>
      <c r="I561" s="33">
        <v>800</v>
      </c>
      <c r="J561" s="32" t="str">
        <f ca="1">IF(Tabela9[[#This Row],[STATUS]]="VENCIDO", TODAY()-Tabela9[[#This Row],[DATA VENCIMENTO]], "")</f>
        <v/>
      </c>
      <c r="K561" s="31">
        <v>44697</v>
      </c>
      <c r="L561" s="53" t="str">
        <f ca="1">IF(Tabela9[[#This Row],[DATA VENCIMENTO]]&gt;TODAY(), "A VENCER",IF(Tabela9[[#This Row],[PAGO DIA]]&lt;&gt;"","PAGO", "VENCIDO"))</f>
        <v>PAGO</v>
      </c>
    </row>
    <row r="562" spans="1:12" hidden="1" x14ac:dyDescent="0.2">
      <c r="A562" s="30">
        <v>44674</v>
      </c>
      <c r="B562" s="32" t="s">
        <v>1534</v>
      </c>
      <c r="C562" s="32" t="s">
        <v>2011</v>
      </c>
      <c r="D562" s="32" t="s">
        <v>1531</v>
      </c>
      <c r="E562" s="32" t="s">
        <v>85</v>
      </c>
      <c r="F562" s="31">
        <v>44697</v>
      </c>
      <c r="G562" s="32" t="s">
        <v>2012</v>
      </c>
      <c r="H562" s="32">
        <v>632</v>
      </c>
      <c r="I562" s="33">
        <v>1200</v>
      </c>
      <c r="J562" s="32" t="str">
        <f ca="1">IF(Tabela9[[#This Row],[STATUS]]="VENCIDO", TODAY()-Tabela9[[#This Row],[DATA VENCIMENTO]], "")</f>
        <v/>
      </c>
      <c r="K562" s="31">
        <v>44697</v>
      </c>
      <c r="L562" s="53" t="str">
        <f ca="1">IF(Tabela9[[#This Row],[DATA VENCIMENTO]]&gt;TODAY(), "A VENCER",IF(Tabela9[[#This Row],[PAGO DIA]]&lt;&gt;"","PAGO", "VENCIDO"))</f>
        <v>PAGO</v>
      </c>
    </row>
    <row r="563" spans="1:12" hidden="1" x14ac:dyDescent="0.2">
      <c r="A563" s="30">
        <v>44676</v>
      </c>
      <c r="B563" s="32" t="s">
        <v>1534</v>
      </c>
      <c r="C563" s="32" t="s">
        <v>2013</v>
      </c>
      <c r="D563" s="32" t="s">
        <v>1531</v>
      </c>
      <c r="E563" s="32" t="s">
        <v>85</v>
      </c>
      <c r="F563" s="31">
        <v>44697</v>
      </c>
      <c r="G563" s="32" t="s">
        <v>2014</v>
      </c>
      <c r="H563" s="32">
        <v>652</v>
      </c>
      <c r="I563" s="33">
        <v>3500</v>
      </c>
      <c r="J563" s="32" t="str">
        <f ca="1">IF(Tabela9[[#This Row],[STATUS]]="VENCIDO", TODAY()-Tabela9[[#This Row],[DATA VENCIMENTO]], "")</f>
        <v/>
      </c>
      <c r="K563" s="31">
        <v>44697</v>
      </c>
      <c r="L563" s="53" t="str">
        <f ca="1">IF(Tabela9[[#This Row],[DATA VENCIMENTO]]&gt;TODAY(), "A VENCER",IF(Tabela9[[#This Row],[PAGO DIA]]&lt;&gt;"","PAGO", "VENCIDO"))</f>
        <v>PAGO</v>
      </c>
    </row>
    <row r="564" spans="1:12" hidden="1" x14ac:dyDescent="0.2">
      <c r="A564" s="30">
        <v>44677</v>
      </c>
      <c r="B564" s="32" t="s">
        <v>1534</v>
      </c>
      <c r="C564" s="32" t="s">
        <v>1943</v>
      </c>
      <c r="D564" s="32" t="s">
        <v>1531</v>
      </c>
      <c r="E564" s="32" t="s">
        <v>85</v>
      </c>
      <c r="F564" s="31">
        <v>44697</v>
      </c>
      <c r="G564" s="32" t="s">
        <v>2015</v>
      </c>
      <c r="H564" s="32">
        <v>653</v>
      </c>
      <c r="I564" s="33">
        <v>500</v>
      </c>
      <c r="J564" s="32" t="str">
        <f ca="1">IF(Tabela9[[#This Row],[STATUS]]="VENCIDO", TODAY()-Tabela9[[#This Row],[DATA VENCIMENTO]], "")</f>
        <v/>
      </c>
      <c r="K564" s="31">
        <v>44697</v>
      </c>
      <c r="L564" s="53" t="str">
        <f ca="1">IF(Tabela9[[#This Row],[DATA VENCIMENTO]]&gt;TODAY(), "A VENCER",IF(Tabela9[[#This Row],[PAGO DIA]]&lt;&gt;"","PAGO", "VENCIDO"))</f>
        <v>PAGO</v>
      </c>
    </row>
    <row r="565" spans="1:12" hidden="1" x14ac:dyDescent="0.2">
      <c r="A565" s="30">
        <v>44677</v>
      </c>
      <c r="B565" s="32" t="s">
        <v>1529</v>
      </c>
      <c r="C565" s="32" t="s">
        <v>2016</v>
      </c>
      <c r="D565" s="32" t="s">
        <v>1531</v>
      </c>
      <c r="E565" s="32" t="s">
        <v>85</v>
      </c>
      <c r="F565" s="31">
        <v>44697</v>
      </c>
      <c r="G565" s="32" t="s">
        <v>2017</v>
      </c>
      <c r="H565" s="32">
        <v>654</v>
      </c>
      <c r="I565" s="33">
        <v>3500</v>
      </c>
      <c r="J565" s="32" t="str">
        <f ca="1">IF(Tabela9[[#This Row],[STATUS]]="VENCIDO", TODAY()-Tabela9[[#This Row],[DATA VENCIMENTO]], "")</f>
        <v/>
      </c>
      <c r="K565" s="31">
        <v>44697</v>
      </c>
      <c r="L565" s="53" t="str">
        <f ca="1">IF(Tabela9[[#This Row],[DATA VENCIMENTO]]&gt;TODAY(), "A VENCER",IF(Tabela9[[#This Row],[PAGO DIA]]&lt;&gt;"","PAGO", "VENCIDO"))</f>
        <v>PAGO</v>
      </c>
    </row>
    <row r="566" spans="1:12" hidden="1" x14ac:dyDescent="0.2">
      <c r="A566" s="30">
        <v>44678</v>
      </c>
      <c r="B566" s="32" t="s">
        <v>1534</v>
      </c>
      <c r="C566" s="32" t="s">
        <v>1943</v>
      </c>
      <c r="D566" s="32" t="s">
        <v>1531</v>
      </c>
      <c r="E566" s="32" t="s">
        <v>85</v>
      </c>
      <c r="F566" s="31">
        <v>44698</v>
      </c>
      <c r="G566" s="32" t="s">
        <v>2018</v>
      </c>
      <c r="H566" s="32">
        <v>655</v>
      </c>
      <c r="I566" s="33">
        <v>500</v>
      </c>
      <c r="J566" s="32" t="str">
        <f ca="1">IF(Tabela9[[#This Row],[STATUS]]="VENCIDO", TODAY()-Tabela9[[#This Row],[DATA VENCIMENTO]], "")</f>
        <v/>
      </c>
      <c r="K566" s="31">
        <v>44698</v>
      </c>
      <c r="L566" s="53" t="str">
        <f ca="1">IF(Tabela9[[#This Row],[DATA VENCIMENTO]]&gt;TODAY(), "A VENCER",IF(Tabela9[[#This Row],[PAGO DIA]]&lt;&gt;"","PAGO", "VENCIDO"))</f>
        <v>PAGO</v>
      </c>
    </row>
    <row r="567" spans="1:12" hidden="1" x14ac:dyDescent="0.2">
      <c r="A567" s="30">
        <v>44678</v>
      </c>
      <c r="B567" s="32" t="s">
        <v>1534</v>
      </c>
      <c r="C567" s="32" t="s">
        <v>2019</v>
      </c>
      <c r="D567" s="32" t="s">
        <v>1531</v>
      </c>
      <c r="E567" s="32" t="s">
        <v>85</v>
      </c>
      <c r="F567" s="31">
        <v>44698</v>
      </c>
      <c r="G567" s="32" t="s">
        <v>2020</v>
      </c>
      <c r="H567" s="32">
        <v>656</v>
      </c>
      <c r="I567" s="33">
        <v>500</v>
      </c>
      <c r="J567" s="32" t="str">
        <f ca="1">IF(Tabela9[[#This Row],[STATUS]]="VENCIDO", TODAY()-Tabela9[[#This Row],[DATA VENCIMENTO]], "")</f>
        <v/>
      </c>
      <c r="K567" s="31">
        <v>44698</v>
      </c>
      <c r="L567" s="53" t="str">
        <f ca="1">IF(Tabela9[[#This Row],[DATA VENCIMENTO]]&gt;TODAY(), "A VENCER",IF(Tabela9[[#This Row],[PAGO DIA]]&lt;&gt;"","PAGO", "VENCIDO"))</f>
        <v>PAGO</v>
      </c>
    </row>
    <row r="568" spans="1:12" hidden="1" x14ac:dyDescent="0.2">
      <c r="A568" s="30">
        <v>44678</v>
      </c>
      <c r="B568" s="32" t="s">
        <v>1534</v>
      </c>
      <c r="C568" s="32" t="s">
        <v>2021</v>
      </c>
      <c r="D568" s="32" t="s">
        <v>1531</v>
      </c>
      <c r="E568" s="32" t="s">
        <v>85</v>
      </c>
      <c r="F568" s="31">
        <v>44698</v>
      </c>
      <c r="G568" s="32" t="s">
        <v>2022</v>
      </c>
      <c r="H568" s="32">
        <v>657</v>
      </c>
      <c r="I568" s="33">
        <v>1800</v>
      </c>
      <c r="J568" s="32" t="str">
        <f ca="1">IF(Tabela9[[#This Row],[STATUS]]="VENCIDO", TODAY()-Tabela9[[#This Row],[DATA VENCIMENTO]], "")</f>
        <v/>
      </c>
      <c r="K568" s="31">
        <v>44698</v>
      </c>
      <c r="L568" s="53" t="str">
        <f ca="1">IF(Tabela9[[#This Row],[DATA VENCIMENTO]]&gt;TODAY(), "A VENCER",IF(Tabela9[[#This Row],[PAGO DIA]]&lt;&gt;"","PAGO", "VENCIDO"))</f>
        <v>PAGO</v>
      </c>
    </row>
    <row r="569" spans="1:12" hidden="1" x14ac:dyDescent="0.2">
      <c r="A569" s="30">
        <v>44678</v>
      </c>
      <c r="B569" s="32" t="s">
        <v>1529</v>
      </c>
      <c r="C569" s="32" t="s">
        <v>1798</v>
      </c>
      <c r="D569" s="32" t="s">
        <v>1531</v>
      </c>
      <c r="E569" s="32" t="s">
        <v>114</v>
      </c>
      <c r="F569" s="31">
        <v>44699</v>
      </c>
      <c r="G569" s="32" t="s">
        <v>2023</v>
      </c>
      <c r="H569" s="32">
        <v>658</v>
      </c>
      <c r="I569" s="33">
        <v>3500</v>
      </c>
      <c r="J569" s="32" t="str">
        <f ca="1">IF(Tabela9[[#This Row],[STATUS]]="VENCIDO", TODAY()-Tabela9[[#This Row],[DATA VENCIMENTO]], "")</f>
        <v/>
      </c>
      <c r="K569" s="31">
        <v>44699</v>
      </c>
      <c r="L569" s="53" t="str">
        <f ca="1">IF(Tabela9[[#This Row],[DATA VENCIMENTO]]&gt;TODAY(), "A VENCER",IF(Tabela9[[#This Row],[PAGO DIA]]&lt;&gt;"","PAGO", "VENCIDO"))</f>
        <v>PAGO</v>
      </c>
    </row>
    <row r="570" spans="1:12" hidden="1" x14ac:dyDescent="0.2">
      <c r="A570" s="30">
        <v>44678</v>
      </c>
      <c r="B570" s="32" t="s">
        <v>1534</v>
      </c>
      <c r="C570" s="32" t="s">
        <v>2024</v>
      </c>
      <c r="D570" s="32" t="s">
        <v>1531</v>
      </c>
      <c r="E570" s="32" t="s">
        <v>85</v>
      </c>
      <c r="F570" s="31">
        <v>44699</v>
      </c>
      <c r="G570" s="32" t="s">
        <v>2025</v>
      </c>
      <c r="H570" s="32">
        <v>659</v>
      </c>
      <c r="I570" s="33">
        <v>2100</v>
      </c>
      <c r="J570" s="32" t="str">
        <f ca="1">IF(Tabela9[[#This Row],[STATUS]]="VENCIDO", TODAY()-Tabela9[[#This Row],[DATA VENCIMENTO]], "")</f>
        <v/>
      </c>
      <c r="K570" s="31">
        <v>44699</v>
      </c>
      <c r="L570" s="53" t="str">
        <f ca="1">IF(Tabela9[[#This Row],[DATA VENCIMENTO]]&gt;TODAY(), "A VENCER",IF(Tabela9[[#This Row],[PAGO DIA]]&lt;&gt;"","PAGO", "VENCIDO"))</f>
        <v>PAGO</v>
      </c>
    </row>
    <row r="571" spans="1:12" hidden="1" x14ac:dyDescent="0.2">
      <c r="A571" s="30">
        <v>44679</v>
      </c>
      <c r="B571" s="32" t="s">
        <v>1534</v>
      </c>
      <c r="C571" s="32" t="s">
        <v>2026</v>
      </c>
      <c r="D571" s="32" t="s">
        <v>1531</v>
      </c>
      <c r="E571" s="32" t="s">
        <v>85</v>
      </c>
      <c r="F571" s="31">
        <v>44699</v>
      </c>
      <c r="G571" s="32" t="s">
        <v>2027</v>
      </c>
      <c r="H571" s="32">
        <v>660</v>
      </c>
      <c r="I571" s="33">
        <v>800</v>
      </c>
      <c r="J571" s="32" t="str">
        <f ca="1">IF(Tabela9[[#This Row],[STATUS]]="VENCIDO", TODAY()-Tabela9[[#This Row],[DATA VENCIMENTO]], "")</f>
        <v/>
      </c>
      <c r="K571" s="31">
        <v>44699</v>
      </c>
      <c r="L571" s="53" t="str">
        <f ca="1">IF(Tabela9[[#This Row],[DATA VENCIMENTO]]&gt;TODAY(), "A VENCER",IF(Tabela9[[#This Row],[PAGO DIA]]&lt;&gt;"","PAGO", "VENCIDO"))</f>
        <v>PAGO</v>
      </c>
    </row>
    <row r="572" spans="1:12" hidden="1" x14ac:dyDescent="0.2">
      <c r="A572" s="30">
        <v>44679</v>
      </c>
      <c r="B572" s="32" t="s">
        <v>1534</v>
      </c>
      <c r="C572" s="32" t="s">
        <v>2028</v>
      </c>
      <c r="D572" s="32" t="s">
        <v>1531</v>
      </c>
      <c r="E572" s="32" t="s">
        <v>85</v>
      </c>
      <c r="F572" s="31">
        <v>44699</v>
      </c>
      <c r="G572" s="32" t="s">
        <v>2029</v>
      </c>
      <c r="H572" s="32">
        <v>661</v>
      </c>
      <c r="I572" s="33">
        <v>900</v>
      </c>
      <c r="J572" s="32" t="str">
        <f ca="1">IF(Tabela9[[#This Row],[STATUS]]="VENCIDO", TODAY()-Tabela9[[#This Row],[DATA VENCIMENTO]], "")</f>
        <v/>
      </c>
      <c r="K572" s="31">
        <v>44699</v>
      </c>
      <c r="L572" s="53" t="str">
        <f ca="1">IF(Tabela9[[#This Row],[DATA VENCIMENTO]]&gt;TODAY(), "A VENCER",IF(Tabela9[[#This Row],[PAGO DIA]]&lt;&gt;"","PAGO", "VENCIDO"))</f>
        <v>PAGO</v>
      </c>
    </row>
    <row r="573" spans="1:12" hidden="1" x14ac:dyDescent="0.2">
      <c r="A573" s="30">
        <v>44680</v>
      </c>
      <c r="B573" s="32" t="s">
        <v>1529</v>
      </c>
      <c r="C573" s="32" t="s">
        <v>1869</v>
      </c>
      <c r="D573" s="32" t="s">
        <v>1531</v>
      </c>
      <c r="E573" s="32" t="s">
        <v>85</v>
      </c>
      <c r="F573" s="31">
        <v>44700</v>
      </c>
      <c r="G573" s="32" t="s">
        <v>2030</v>
      </c>
      <c r="H573" s="32">
        <v>662</v>
      </c>
      <c r="I573" s="33">
        <v>2800</v>
      </c>
      <c r="J573" s="32" t="str">
        <f ca="1">IF(Tabela9[[#This Row],[STATUS]]="VENCIDO", TODAY()-Tabela9[[#This Row],[DATA VENCIMENTO]], "")</f>
        <v/>
      </c>
      <c r="K573" s="31">
        <v>44700</v>
      </c>
      <c r="L573" s="53" t="str">
        <f ca="1">IF(Tabela9[[#This Row],[DATA VENCIMENTO]]&gt;TODAY(), "A VENCER",IF(Tabela9[[#This Row],[PAGO DIA]]&lt;&gt;"","PAGO", "VENCIDO"))</f>
        <v>PAGO</v>
      </c>
    </row>
    <row r="574" spans="1:12" hidden="1" x14ac:dyDescent="0.2">
      <c r="A574" s="30">
        <v>44680</v>
      </c>
      <c r="B574" s="32" t="s">
        <v>1534</v>
      </c>
      <c r="C574" s="32" t="s">
        <v>2019</v>
      </c>
      <c r="D574" s="32" t="s">
        <v>1531</v>
      </c>
      <c r="E574" s="32" t="s">
        <v>85</v>
      </c>
      <c r="F574" s="31">
        <v>44700</v>
      </c>
      <c r="G574" s="32" t="s">
        <v>2031</v>
      </c>
      <c r="H574" s="32">
        <v>663</v>
      </c>
      <c r="I574" s="33">
        <v>500</v>
      </c>
      <c r="J574" s="32" t="str">
        <f ca="1">IF(Tabela9[[#This Row],[STATUS]]="VENCIDO", TODAY()-Tabela9[[#This Row],[DATA VENCIMENTO]], "")</f>
        <v/>
      </c>
      <c r="K574" s="31">
        <v>44700</v>
      </c>
      <c r="L574" s="53" t="str">
        <f ca="1">IF(Tabela9[[#This Row],[DATA VENCIMENTO]]&gt;TODAY(), "A VENCER",IF(Tabela9[[#This Row],[PAGO DIA]]&lt;&gt;"","PAGO", "VENCIDO"))</f>
        <v>PAGO</v>
      </c>
    </row>
    <row r="575" spans="1:12" hidden="1" x14ac:dyDescent="0.2">
      <c r="A575" s="30">
        <v>44680</v>
      </c>
      <c r="B575" s="32" t="s">
        <v>1529</v>
      </c>
      <c r="C575" s="32" t="s">
        <v>2016</v>
      </c>
      <c r="D575" s="32" t="s">
        <v>1531</v>
      </c>
      <c r="E575" s="32" t="s">
        <v>85</v>
      </c>
      <c r="F575" s="31">
        <v>44700</v>
      </c>
      <c r="G575" s="32" t="s">
        <v>2032</v>
      </c>
      <c r="H575" s="32">
        <v>664</v>
      </c>
      <c r="I575" s="33">
        <v>2800</v>
      </c>
      <c r="J575" s="32" t="str">
        <f ca="1">IF(Tabela9[[#This Row],[STATUS]]="VENCIDO", TODAY()-Tabela9[[#This Row],[DATA VENCIMENTO]], "")</f>
        <v/>
      </c>
      <c r="K575" s="31">
        <v>44700</v>
      </c>
      <c r="L575" s="53" t="str">
        <f ca="1">IF(Tabela9[[#This Row],[DATA VENCIMENTO]]&gt;TODAY(), "A VENCER",IF(Tabela9[[#This Row],[PAGO DIA]]&lt;&gt;"","PAGO", "VENCIDO"))</f>
        <v>PAGO</v>
      </c>
    </row>
    <row r="576" spans="1:12" hidden="1" x14ac:dyDescent="0.2">
      <c r="A576" s="30">
        <v>44681</v>
      </c>
      <c r="B576" s="32" t="s">
        <v>1534</v>
      </c>
      <c r="C576" s="32" t="s">
        <v>2033</v>
      </c>
      <c r="D576" s="32" t="s">
        <v>1531</v>
      </c>
      <c r="E576" s="32" t="s">
        <v>85</v>
      </c>
      <c r="F576" s="31">
        <v>44704</v>
      </c>
      <c r="G576" s="32" t="s">
        <v>2034</v>
      </c>
      <c r="H576" s="32">
        <v>670</v>
      </c>
      <c r="I576" s="33">
        <v>300</v>
      </c>
      <c r="J576" s="32" t="str">
        <f ca="1">IF(Tabela9[[#This Row],[STATUS]]="VENCIDO", TODAY()-Tabela9[[#This Row],[DATA VENCIMENTO]], "")</f>
        <v/>
      </c>
      <c r="K576" s="31">
        <v>44704</v>
      </c>
      <c r="L576" s="53" t="str">
        <f ca="1">IF(Tabela9[[#This Row],[DATA VENCIMENTO]]&gt;TODAY(), "A VENCER",IF(Tabela9[[#This Row],[PAGO DIA]]&lt;&gt;"","PAGO", "VENCIDO"))</f>
        <v>PAGO</v>
      </c>
    </row>
    <row r="577" spans="1:12" hidden="1" x14ac:dyDescent="0.2">
      <c r="A577" s="30">
        <v>44681</v>
      </c>
      <c r="B577" s="32" t="s">
        <v>1534</v>
      </c>
      <c r="C577" s="32" t="s">
        <v>2035</v>
      </c>
      <c r="D577" s="32" t="s">
        <v>1531</v>
      </c>
      <c r="E577" s="32" t="s">
        <v>85</v>
      </c>
      <c r="F577" s="31">
        <v>44701</v>
      </c>
      <c r="G577" s="32" t="s">
        <v>2036</v>
      </c>
      <c r="H577" s="32">
        <v>666</v>
      </c>
      <c r="I577" s="33">
        <v>800</v>
      </c>
      <c r="J577" s="32" t="str">
        <f ca="1">IF(Tabela9[[#This Row],[STATUS]]="VENCIDO", TODAY()-Tabela9[[#This Row],[DATA VENCIMENTO]], "")</f>
        <v/>
      </c>
      <c r="K577" s="31">
        <v>44701</v>
      </c>
      <c r="L577" s="53" t="str">
        <f ca="1">IF(Tabela9[[#This Row],[DATA VENCIMENTO]]&gt;TODAY(), "A VENCER",IF(Tabela9[[#This Row],[PAGO DIA]]&lt;&gt;"","PAGO", "VENCIDO"))</f>
        <v>PAGO</v>
      </c>
    </row>
    <row r="578" spans="1:12" hidden="1" x14ac:dyDescent="0.2">
      <c r="A578" s="30">
        <v>44681</v>
      </c>
      <c r="B578" s="32" t="s">
        <v>1534</v>
      </c>
      <c r="C578" s="32" t="s">
        <v>2037</v>
      </c>
      <c r="D578" s="32" t="s">
        <v>1531</v>
      </c>
      <c r="E578" s="32" t="s">
        <v>85</v>
      </c>
      <c r="F578" s="31">
        <v>44701</v>
      </c>
      <c r="G578" s="32" t="s">
        <v>2038</v>
      </c>
      <c r="H578" s="32">
        <v>667</v>
      </c>
      <c r="I578" s="33">
        <v>1500</v>
      </c>
      <c r="J578" s="32" t="str">
        <f ca="1">IF(Tabela9[[#This Row],[STATUS]]="VENCIDO", TODAY()-Tabela9[[#This Row],[DATA VENCIMENTO]], "")</f>
        <v/>
      </c>
      <c r="K578" s="31">
        <v>44701</v>
      </c>
      <c r="L578" s="53" t="str">
        <f ca="1">IF(Tabela9[[#This Row],[DATA VENCIMENTO]]&gt;TODAY(), "A VENCER",IF(Tabela9[[#This Row],[PAGO DIA]]&lt;&gt;"","PAGO", "VENCIDO"))</f>
        <v>PAGO</v>
      </c>
    </row>
    <row r="579" spans="1:12" hidden="1" x14ac:dyDescent="0.2">
      <c r="A579" s="30">
        <v>44681</v>
      </c>
      <c r="B579" s="32" t="s">
        <v>1534</v>
      </c>
      <c r="C579" s="32" t="s">
        <v>2039</v>
      </c>
      <c r="D579" s="32" t="s">
        <v>1531</v>
      </c>
      <c r="E579" s="32" t="s">
        <v>85</v>
      </c>
      <c r="F579" s="31">
        <v>44701</v>
      </c>
      <c r="G579" s="32" t="s">
        <v>2040</v>
      </c>
      <c r="H579" s="32">
        <v>668</v>
      </c>
      <c r="I579" s="33">
        <v>600</v>
      </c>
      <c r="J579" s="32" t="str">
        <f ca="1">IF(Tabela9[[#This Row],[STATUS]]="VENCIDO", TODAY()-Tabela9[[#This Row],[DATA VENCIMENTO]], "")</f>
        <v/>
      </c>
      <c r="K579" s="31">
        <v>44701</v>
      </c>
      <c r="L579" s="53" t="str">
        <f ca="1">IF(Tabela9[[#This Row],[DATA VENCIMENTO]]&gt;TODAY(), "A VENCER",IF(Tabela9[[#This Row],[PAGO DIA]]&lt;&gt;"","PAGO", "VENCIDO"))</f>
        <v>PAGO</v>
      </c>
    </row>
    <row r="580" spans="1:12" hidden="1" x14ac:dyDescent="0.2">
      <c r="A580" s="30">
        <v>44681</v>
      </c>
      <c r="B580" s="32" t="s">
        <v>1534</v>
      </c>
      <c r="C580" s="32" t="s">
        <v>2041</v>
      </c>
      <c r="D580" s="32" t="s">
        <v>1531</v>
      </c>
      <c r="E580" s="32" t="s">
        <v>85</v>
      </c>
      <c r="F580" s="31">
        <v>44701</v>
      </c>
      <c r="G580" s="32" t="s">
        <v>2042</v>
      </c>
      <c r="H580" s="32">
        <v>669</v>
      </c>
      <c r="I580" s="33">
        <v>1200</v>
      </c>
      <c r="J580" s="32" t="str">
        <f ca="1">IF(Tabela9[[#This Row],[STATUS]]="VENCIDO", TODAY()-Tabela9[[#This Row],[DATA VENCIMENTO]], "")</f>
        <v/>
      </c>
      <c r="K580" s="31">
        <v>44701</v>
      </c>
      <c r="L580" s="53" t="str">
        <f ca="1">IF(Tabela9[[#This Row],[DATA VENCIMENTO]]&gt;TODAY(), "A VENCER",IF(Tabela9[[#This Row],[PAGO DIA]]&lt;&gt;"","PAGO", "VENCIDO"))</f>
        <v>PAGO</v>
      </c>
    </row>
    <row r="581" spans="1:12" hidden="1" x14ac:dyDescent="0.2">
      <c r="A581" s="30">
        <v>44683</v>
      </c>
      <c r="B581" s="32" t="s">
        <v>1529</v>
      </c>
      <c r="C581" s="32" t="s">
        <v>1921</v>
      </c>
      <c r="D581" s="32" t="s">
        <v>1531</v>
      </c>
      <c r="E581" s="32" t="s">
        <v>94</v>
      </c>
      <c r="F581" s="31">
        <v>44704</v>
      </c>
      <c r="G581" s="32" t="s">
        <v>2043</v>
      </c>
      <c r="H581" s="32">
        <v>671</v>
      </c>
      <c r="I581" s="33">
        <v>3500</v>
      </c>
      <c r="J581" s="32" t="str">
        <f ca="1">IF(Tabela9[[#This Row],[STATUS]]="VENCIDO", TODAY()-Tabela9[[#This Row],[DATA VENCIMENTO]], "")</f>
        <v/>
      </c>
      <c r="K581" s="31">
        <v>44720</v>
      </c>
      <c r="L581" s="53" t="str">
        <f ca="1">IF(Tabela9[[#This Row],[DATA VENCIMENTO]]&gt;TODAY(), "A VENCER",IF(Tabela9[[#This Row],[PAGO DIA]]&lt;&gt;"","PAGO", "VENCIDO"))</f>
        <v>PAGO</v>
      </c>
    </row>
    <row r="582" spans="1:12" hidden="1" x14ac:dyDescent="0.2">
      <c r="A582" s="30">
        <v>44684</v>
      </c>
      <c r="B582" s="32" t="s">
        <v>1534</v>
      </c>
      <c r="C582" s="32" t="s">
        <v>2019</v>
      </c>
      <c r="D582" s="32" t="s">
        <v>1531</v>
      </c>
      <c r="E582" s="32" t="s">
        <v>85</v>
      </c>
      <c r="F582" s="31">
        <v>44704</v>
      </c>
      <c r="G582" s="32" t="s">
        <v>2044</v>
      </c>
      <c r="H582" s="32">
        <v>672</v>
      </c>
      <c r="I582" s="33">
        <v>500</v>
      </c>
      <c r="J582" s="32" t="str">
        <f ca="1">IF(Tabela9[[#This Row],[STATUS]]="VENCIDO", TODAY()-Tabela9[[#This Row],[DATA VENCIMENTO]], "")</f>
        <v/>
      </c>
      <c r="K582" s="31">
        <v>44704</v>
      </c>
      <c r="L582" s="53" t="str">
        <f ca="1">IF(Tabela9[[#This Row],[DATA VENCIMENTO]]&gt;TODAY(), "A VENCER",IF(Tabela9[[#This Row],[PAGO DIA]]&lt;&gt;"","PAGO", "VENCIDO"))</f>
        <v>PAGO</v>
      </c>
    </row>
    <row r="583" spans="1:12" hidden="1" x14ac:dyDescent="0.2">
      <c r="A583" s="30">
        <v>44684</v>
      </c>
      <c r="B583" s="32" t="s">
        <v>1534</v>
      </c>
      <c r="C583" s="32" t="s">
        <v>1680</v>
      </c>
      <c r="D583" s="32" t="s">
        <v>1531</v>
      </c>
      <c r="E583" s="32" t="s">
        <v>85</v>
      </c>
      <c r="F583" s="31">
        <v>44704</v>
      </c>
      <c r="G583" s="32" t="s">
        <v>2045</v>
      </c>
      <c r="H583" s="32">
        <v>673</v>
      </c>
      <c r="I583" s="33">
        <v>1100</v>
      </c>
      <c r="J583" s="32" t="str">
        <f ca="1">IF(Tabela9[[#This Row],[STATUS]]="VENCIDO", TODAY()-Tabela9[[#This Row],[DATA VENCIMENTO]], "")</f>
        <v/>
      </c>
      <c r="K583" s="31">
        <v>44704</v>
      </c>
      <c r="L583" s="53" t="str">
        <f ca="1">IF(Tabela9[[#This Row],[DATA VENCIMENTO]]&gt;TODAY(), "A VENCER",IF(Tabela9[[#This Row],[PAGO DIA]]&lt;&gt;"","PAGO", "VENCIDO"))</f>
        <v>PAGO</v>
      </c>
    </row>
    <row r="584" spans="1:12" hidden="1" x14ac:dyDescent="0.2">
      <c r="A584" s="30">
        <v>44684</v>
      </c>
      <c r="B584" s="32" t="s">
        <v>1534</v>
      </c>
      <c r="C584" s="32" t="s">
        <v>2046</v>
      </c>
      <c r="D584" s="32" t="s">
        <v>1531</v>
      </c>
      <c r="E584" s="32" t="s">
        <v>85</v>
      </c>
      <c r="F584" s="31">
        <v>44704</v>
      </c>
      <c r="G584" s="32" t="s">
        <v>2047</v>
      </c>
      <c r="H584" s="32">
        <v>674</v>
      </c>
      <c r="I584" s="33">
        <v>5600</v>
      </c>
      <c r="J584" s="32" t="str">
        <f ca="1">IF(Tabela9[[#This Row],[STATUS]]="VENCIDO", TODAY()-Tabela9[[#This Row],[DATA VENCIMENTO]], "")</f>
        <v/>
      </c>
      <c r="K584" s="31">
        <v>44704</v>
      </c>
      <c r="L584" s="53" t="str">
        <f ca="1">IF(Tabela9[[#This Row],[DATA VENCIMENTO]]&gt;TODAY(), "A VENCER",IF(Tabela9[[#This Row],[PAGO DIA]]&lt;&gt;"","PAGO", "VENCIDO"))</f>
        <v>PAGO</v>
      </c>
    </row>
    <row r="585" spans="1:12" hidden="1" x14ac:dyDescent="0.2">
      <c r="A585" s="30">
        <v>44684</v>
      </c>
      <c r="B585" s="32" t="s">
        <v>1534</v>
      </c>
      <c r="C585" s="32" t="s">
        <v>2048</v>
      </c>
      <c r="D585" s="32" t="s">
        <v>1531</v>
      </c>
      <c r="E585" s="32" t="s">
        <v>85</v>
      </c>
      <c r="F585" s="31">
        <v>44704</v>
      </c>
      <c r="G585" s="32" t="s">
        <v>2049</v>
      </c>
      <c r="H585" s="32">
        <v>675</v>
      </c>
      <c r="I585" s="33">
        <v>600</v>
      </c>
      <c r="J585" s="32" t="str">
        <f ca="1">IF(Tabela9[[#This Row],[STATUS]]="VENCIDO", TODAY()-Tabela9[[#This Row],[DATA VENCIMENTO]], "")</f>
        <v/>
      </c>
      <c r="K585" s="31">
        <v>44704</v>
      </c>
      <c r="L585" s="53" t="str">
        <f ca="1">IF(Tabela9[[#This Row],[DATA VENCIMENTO]]&gt;TODAY(), "A VENCER",IF(Tabela9[[#This Row],[PAGO DIA]]&lt;&gt;"","PAGO", "VENCIDO"))</f>
        <v>PAGO</v>
      </c>
    </row>
    <row r="586" spans="1:12" hidden="1" x14ac:dyDescent="0.2">
      <c r="A586" s="30">
        <v>44684</v>
      </c>
      <c r="B586" s="32" t="s">
        <v>1534</v>
      </c>
      <c r="C586" s="32" t="s">
        <v>2050</v>
      </c>
      <c r="D586" s="32" t="s">
        <v>1531</v>
      </c>
      <c r="E586" s="32" t="s">
        <v>85</v>
      </c>
      <c r="F586" s="31">
        <v>44705</v>
      </c>
      <c r="G586" s="32" t="s">
        <v>2051</v>
      </c>
      <c r="H586" s="32">
        <v>676</v>
      </c>
      <c r="I586" s="33">
        <v>300</v>
      </c>
      <c r="J586" s="32" t="str">
        <f ca="1">IF(Tabela9[[#This Row],[STATUS]]="VENCIDO", TODAY()-Tabela9[[#This Row],[DATA VENCIMENTO]], "")</f>
        <v/>
      </c>
      <c r="K586" s="31">
        <v>44705</v>
      </c>
      <c r="L586" s="53" t="str">
        <f ca="1">IF(Tabela9[[#This Row],[DATA VENCIMENTO]]&gt;TODAY(), "A VENCER",IF(Tabela9[[#This Row],[PAGO DIA]]&lt;&gt;"","PAGO", "VENCIDO"))</f>
        <v>PAGO</v>
      </c>
    </row>
    <row r="587" spans="1:12" hidden="1" x14ac:dyDescent="0.2">
      <c r="A587" s="30">
        <v>44685</v>
      </c>
      <c r="B587" s="32" t="s">
        <v>1529</v>
      </c>
      <c r="C587" s="32" t="s">
        <v>1676</v>
      </c>
      <c r="D587" s="32" t="s">
        <v>1531</v>
      </c>
      <c r="E587" s="32" t="s">
        <v>114</v>
      </c>
      <c r="F587" s="31">
        <v>44705</v>
      </c>
      <c r="G587" s="32" t="s">
        <v>2052</v>
      </c>
      <c r="H587" s="32">
        <v>677</v>
      </c>
      <c r="I587" s="33">
        <v>4800</v>
      </c>
      <c r="J587" s="32" t="str">
        <f ca="1">IF(Tabela9[[#This Row],[STATUS]]="VENCIDO", TODAY()-Tabela9[[#This Row],[DATA VENCIMENTO]], "")</f>
        <v/>
      </c>
      <c r="K587" s="31">
        <v>44705</v>
      </c>
      <c r="L587" s="53" t="str">
        <f ca="1">IF(Tabela9[[#This Row],[DATA VENCIMENTO]]&gt;TODAY(), "A VENCER",IF(Tabela9[[#This Row],[PAGO DIA]]&lt;&gt;"","PAGO", "VENCIDO"))</f>
        <v>PAGO</v>
      </c>
    </row>
    <row r="588" spans="1:12" hidden="1" x14ac:dyDescent="0.2">
      <c r="A588" s="30">
        <v>44686</v>
      </c>
      <c r="B588" s="32" t="s">
        <v>1529</v>
      </c>
      <c r="C588" s="32" t="s">
        <v>1971</v>
      </c>
      <c r="D588" s="32" t="s">
        <v>1531</v>
      </c>
      <c r="E588" s="32" t="s">
        <v>94</v>
      </c>
      <c r="F588" s="31">
        <v>44706</v>
      </c>
      <c r="G588" s="32" t="s">
        <v>2053</v>
      </c>
      <c r="H588" s="32">
        <v>678</v>
      </c>
      <c r="I588" s="33">
        <v>3500</v>
      </c>
      <c r="J588" s="32" t="str">
        <f ca="1">IF(Tabela9[[#This Row],[STATUS]]="VENCIDO", TODAY()-Tabela9[[#This Row],[DATA VENCIMENTO]], "")</f>
        <v/>
      </c>
      <c r="K588" s="31">
        <v>44720</v>
      </c>
      <c r="L588" s="53" t="str">
        <f ca="1">IF(Tabela9[[#This Row],[DATA VENCIMENTO]]&gt;TODAY(), "A VENCER",IF(Tabela9[[#This Row],[PAGO DIA]]&lt;&gt;"","PAGO", "VENCIDO"))</f>
        <v>PAGO</v>
      </c>
    </row>
    <row r="589" spans="1:12" hidden="1" x14ac:dyDescent="0.2">
      <c r="A589" s="30">
        <v>44686</v>
      </c>
      <c r="B589" s="32" t="s">
        <v>1534</v>
      </c>
      <c r="C589" s="32" t="s">
        <v>1992</v>
      </c>
      <c r="D589" s="32" t="s">
        <v>1531</v>
      </c>
      <c r="E589" s="32" t="s">
        <v>85</v>
      </c>
      <c r="F589" s="31">
        <v>44706</v>
      </c>
      <c r="G589" s="32" t="s">
        <v>2054</v>
      </c>
      <c r="H589" s="32">
        <v>679</v>
      </c>
      <c r="I589" s="33">
        <v>600</v>
      </c>
      <c r="J589" s="32" t="str">
        <f ca="1">IF(Tabela9[[#This Row],[STATUS]]="VENCIDO", TODAY()-Tabela9[[#This Row],[DATA VENCIMENTO]], "")</f>
        <v/>
      </c>
      <c r="K589" s="31">
        <v>44706</v>
      </c>
      <c r="L589" s="53" t="str">
        <f ca="1">IF(Tabela9[[#This Row],[DATA VENCIMENTO]]&gt;TODAY(), "A VENCER",IF(Tabela9[[#This Row],[PAGO DIA]]&lt;&gt;"","PAGO", "VENCIDO"))</f>
        <v>PAGO</v>
      </c>
    </row>
    <row r="590" spans="1:12" hidden="1" x14ac:dyDescent="0.2">
      <c r="A590" s="30">
        <v>44686</v>
      </c>
      <c r="B590" s="32" t="s">
        <v>1534</v>
      </c>
      <c r="C590" s="32" t="s">
        <v>2055</v>
      </c>
      <c r="D590" s="32" t="s">
        <v>1531</v>
      </c>
      <c r="E590" s="32" t="s">
        <v>85</v>
      </c>
      <c r="F590" s="31">
        <v>44706</v>
      </c>
      <c r="G590" s="32" t="s">
        <v>2056</v>
      </c>
      <c r="H590" s="32">
        <v>680</v>
      </c>
      <c r="I590" s="33">
        <v>500</v>
      </c>
      <c r="J590" s="32" t="str">
        <f ca="1">IF(Tabela9[[#This Row],[STATUS]]="VENCIDO", TODAY()-Tabela9[[#This Row],[DATA VENCIMENTO]], "")</f>
        <v/>
      </c>
      <c r="K590" s="31">
        <v>44706</v>
      </c>
      <c r="L590" s="53" t="str">
        <f ca="1">IF(Tabela9[[#This Row],[DATA VENCIMENTO]]&gt;TODAY(), "A VENCER",IF(Tabela9[[#This Row],[PAGO DIA]]&lt;&gt;"","PAGO", "VENCIDO"))</f>
        <v>PAGO</v>
      </c>
    </row>
    <row r="591" spans="1:12" hidden="1" x14ac:dyDescent="0.2">
      <c r="A591" s="30">
        <v>44686</v>
      </c>
      <c r="B591" s="32" t="s">
        <v>1534</v>
      </c>
      <c r="C591" s="32" t="s">
        <v>1981</v>
      </c>
      <c r="D591" s="32" t="s">
        <v>1531</v>
      </c>
      <c r="E591" s="32" t="s">
        <v>85</v>
      </c>
      <c r="F591" s="31">
        <v>44706</v>
      </c>
      <c r="G591" s="32" t="s">
        <v>2057</v>
      </c>
      <c r="H591" s="32">
        <v>681</v>
      </c>
      <c r="I591" s="33">
        <v>1500</v>
      </c>
      <c r="J591" s="32" t="str">
        <f ca="1">IF(Tabela9[[#This Row],[STATUS]]="VENCIDO", TODAY()-Tabela9[[#This Row],[DATA VENCIMENTO]], "")</f>
        <v/>
      </c>
      <c r="K591" s="31">
        <v>44706</v>
      </c>
      <c r="L591" s="53" t="str">
        <f ca="1">IF(Tabela9[[#This Row],[DATA VENCIMENTO]]&gt;TODAY(), "A VENCER",IF(Tabela9[[#This Row],[PAGO DIA]]&lt;&gt;"","PAGO", "VENCIDO"))</f>
        <v>PAGO</v>
      </c>
    </row>
    <row r="592" spans="1:12" hidden="1" x14ac:dyDescent="0.2">
      <c r="A592" s="30">
        <v>44686</v>
      </c>
      <c r="B592" s="32" t="s">
        <v>1534</v>
      </c>
      <c r="C592" s="32" t="s">
        <v>1988</v>
      </c>
      <c r="D592" s="32" t="s">
        <v>1531</v>
      </c>
      <c r="E592" s="32" t="s">
        <v>85</v>
      </c>
      <c r="F592" s="31">
        <v>44706</v>
      </c>
      <c r="G592" s="32" t="s">
        <v>2058</v>
      </c>
      <c r="H592" s="32">
        <v>682</v>
      </c>
      <c r="I592" s="33">
        <v>800</v>
      </c>
      <c r="J592" s="32" t="str">
        <f ca="1">IF(Tabela9[[#This Row],[STATUS]]="VENCIDO", TODAY()-Tabela9[[#This Row],[DATA VENCIMENTO]], "")</f>
        <v/>
      </c>
      <c r="K592" s="31">
        <v>44706</v>
      </c>
      <c r="L592" s="53" t="str">
        <f ca="1">IF(Tabela9[[#This Row],[DATA VENCIMENTO]]&gt;TODAY(), "A VENCER",IF(Tabela9[[#This Row],[PAGO DIA]]&lt;&gt;"","PAGO", "VENCIDO"))</f>
        <v>PAGO</v>
      </c>
    </row>
    <row r="593" spans="1:12" hidden="1" x14ac:dyDescent="0.2">
      <c r="A593" s="30">
        <v>44686</v>
      </c>
      <c r="B593" s="32" t="s">
        <v>1534</v>
      </c>
      <c r="C593" s="32" t="s">
        <v>2059</v>
      </c>
      <c r="D593" s="32" t="s">
        <v>1531</v>
      </c>
      <c r="E593" s="32" t="s">
        <v>85</v>
      </c>
      <c r="F593" s="31">
        <v>44706</v>
      </c>
      <c r="G593" s="32" t="s">
        <v>2060</v>
      </c>
      <c r="H593" s="32">
        <v>683</v>
      </c>
      <c r="I593" s="33">
        <v>5600</v>
      </c>
      <c r="J593" s="32" t="str">
        <f ca="1">IF(Tabela9[[#This Row],[STATUS]]="VENCIDO", TODAY()-Tabela9[[#This Row],[DATA VENCIMENTO]], "")</f>
        <v/>
      </c>
      <c r="K593" s="31">
        <v>44706</v>
      </c>
      <c r="L593" s="53" t="str">
        <f ca="1">IF(Tabela9[[#This Row],[DATA VENCIMENTO]]&gt;TODAY(), "A VENCER",IF(Tabela9[[#This Row],[PAGO DIA]]&lt;&gt;"","PAGO", "VENCIDO"))</f>
        <v>PAGO</v>
      </c>
    </row>
    <row r="594" spans="1:12" hidden="1" x14ac:dyDescent="0.2">
      <c r="A594" s="30">
        <v>44686</v>
      </c>
      <c r="B594" s="32" t="s">
        <v>1534</v>
      </c>
      <c r="C594" s="32" t="s">
        <v>2061</v>
      </c>
      <c r="D594" s="32" t="s">
        <v>1531</v>
      </c>
      <c r="E594" s="32" t="s">
        <v>85</v>
      </c>
      <c r="F594" s="31">
        <v>44706</v>
      </c>
      <c r="G594" s="32" t="s">
        <v>2062</v>
      </c>
      <c r="H594" s="32">
        <v>684</v>
      </c>
      <c r="I594" s="33">
        <v>3600</v>
      </c>
      <c r="J594" s="32" t="str">
        <f ca="1">IF(Tabela9[[#This Row],[STATUS]]="VENCIDO", TODAY()-Tabela9[[#This Row],[DATA VENCIMENTO]], "")</f>
        <v/>
      </c>
      <c r="K594" s="31">
        <v>44706</v>
      </c>
      <c r="L594" s="53" t="str">
        <f ca="1">IF(Tabela9[[#This Row],[DATA VENCIMENTO]]&gt;TODAY(), "A VENCER",IF(Tabela9[[#This Row],[PAGO DIA]]&lt;&gt;"","PAGO", "VENCIDO"))</f>
        <v>PAGO</v>
      </c>
    </row>
    <row r="595" spans="1:12" hidden="1" x14ac:dyDescent="0.2">
      <c r="A595" s="30">
        <v>44686</v>
      </c>
      <c r="B595" s="32" t="s">
        <v>1534</v>
      </c>
      <c r="C595" s="32" t="s">
        <v>2019</v>
      </c>
      <c r="D595" s="32" t="s">
        <v>1531</v>
      </c>
      <c r="E595" s="32" t="s">
        <v>85</v>
      </c>
      <c r="F595" s="31">
        <v>44706</v>
      </c>
      <c r="G595" s="32" t="s">
        <v>2063</v>
      </c>
      <c r="H595" s="32">
        <v>685</v>
      </c>
      <c r="I595" s="33">
        <v>500</v>
      </c>
      <c r="J595" s="32" t="str">
        <f ca="1">IF(Tabela9[[#This Row],[STATUS]]="VENCIDO", TODAY()-Tabela9[[#This Row],[DATA VENCIMENTO]], "")</f>
        <v/>
      </c>
      <c r="K595" s="31">
        <v>44706</v>
      </c>
      <c r="L595" s="53" t="str">
        <f ca="1">IF(Tabela9[[#This Row],[DATA VENCIMENTO]]&gt;TODAY(), "A VENCER",IF(Tabela9[[#This Row],[PAGO DIA]]&lt;&gt;"","PAGO", "VENCIDO"))</f>
        <v>PAGO</v>
      </c>
    </row>
    <row r="596" spans="1:12" hidden="1" x14ac:dyDescent="0.2">
      <c r="A596" s="30">
        <v>44688</v>
      </c>
      <c r="B596" s="32" t="s">
        <v>1534</v>
      </c>
      <c r="C596" s="32" t="s">
        <v>2019</v>
      </c>
      <c r="D596" s="32" t="s">
        <v>1531</v>
      </c>
      <c r="E596" s="32" t="s">
        <v>85</v>
      </c>
      <c r="F596" s="31">
        <v>44711</v>
      </c>
      <c r="G596" s="32">
        <v>360</v>
      </c>
      <c r="H596" s="32">
        <v>686</v>
      </c>
      <c r="I596" s="33">
        <v>500</v>
      </c>
      <c r="J596" s="32" t="str">
        <f ca="1">IF(Tabela9[[#This Row],[STATUS]]="VENCIDO", TODAY()-Tabela9[[#This Row],[DATA VENCIMENTO]], "")</f>
        <v/>
      </c>
      <c r="K596" s="31">
        <v>44711</v>
      </c>
      <c r="L596" s="53" t="str">
        <f ca="1">IF(Tabela9[[#This Row],[DATA VENCIMENTO]]&gt;TODAY(), "A VENCER",IF(Tabela9[[#This Row],[PAGO DIA]]&lt;&gt;"","PAGO", "VENCIDO"))</f>
        <v>PAGO</v>
      </c>
    </row>
    <row r="597" spans="1:12" hidden="1" x14ac:dyDescent="0.2">
      <c r="A597" s="30">
        <v>44690</v>
      </c>
      <c r="B597" s="32" t="s">
        <v>1529</v>
      </c>
      <c r="C597" s="32" t="s">
        <v>1676</v>
      </c>
      <c r="D597" s="32" t="s">
        <v>1531</v>
      </c>
      <c r="E597" s="32" t="s">
        <v>114</v>
      </c>
      <c r="F597" s="31">
        <v>44714</v>
      </c>
      <c r="G597" s="32">
        <v>361</v>
      </c>
      <c r="H597" s="32">
        <v>687</v>
      </c>
      <c r="I597" s="33">
        <v>3800</v>
      </c>
      <c r="J597" s="32" t="str">
        <f ca="1">IF(Tabela9[[#This Row],[STATUS]]="VENCIDO", TODAY()-Tabela9[[#This Row],[DATA VENCIMENTO]], "")</f>
        <v/>
      </c>
      <c r="K597" s="31">
        <v>44714</v>
      </c>
      <c r="L597" s="53" t="str">
        <f ca="1">IF(Tabela9[[#This Row],[DATA VENCIMENTO]]&gt;TODAY(), "A VENCER",IF(Tabela9[[#This Row],[PAGO DIA]]&lt;&gt;"","PAGO", "VENCIDO"))</f>
        <v>PAGO</v>
      </c>
    </row>
    <row r="598" spans="1:12" hidden="1" x14ac:dyDescent="0.2">
      <c r="A598" s="30">
        <v>44690</v>
      </c>
      <c r="B598" s="32" t="s">
        <v>1529</v>
      </c>
      <c r="C598" s="32" t="s">
        <v>1921</v>
      </c>
      <c r="D598" s="32" t="s">
        <v>1531</v>
      </c>
      <c r="E598" s="32" t="s">
        <v>94</v>
      </c>
      <c r="F598" s="31">
        <v>44711</v>
      </c>
      <c r="G598" s="32">
        <v>362</v>
      </c>
      <c r="H598" s="32">
        <v>688</v>
      </c>
      <c r="I598" s="33">
        <v>3500</v>
      </c>
      <c r="J598" s="32" t="str">
        <f ca="1">IF(Tabela9[[#This Row],[STATUS]]="VENCIDO", TODAY()-Tabela9[[#This Row],[DATA VENCIMENTO]], "")</f>
        <v/>
      </c>
      <c r="K598" s="31">
        <v>44736</v>
      </c>
      <c r="L598" s="53" t="str">
        <f ca="1">IF(Tabela9[[#This Row],[DATA VENCIMENTO]]&gt;TODAY(), "A VENCER",IF(Tabela9[[#This Row],[PAGO DIA]]&lt;&gt;"","PAGO", "VENCIDO"))</f>
        <v>PAGO</v>
      </c>
    </row>
    <row r="599" spans="1:12" hidden="1" x14ac:dyDescent="0.2">
      <c r="A599" s="30">
        <v>44690</v>
      </c>
      <c r="B599" s="32" t="s">
        <v>1534</v>
      </c>
      <c r="C599" s="32" t="s">
        <v>1680</v>
      </c>
      <c r="D599" s="32" t="s">
        <v>1531</v>
      </c>
      <c r="E599" s="32" t="s">
        <v>85</v>
      </c>
      <c r="F599" s="31">
        <v>44711</v>
      </c>
      <c r="G599" s="32">
        <v>363</v>
      </c>
      <c r="H599" s="32">
        <v>689</v>
      </c>
      <c r="I599" s="33">
        <v>1100</v>
      </c>
      <c r="J599" s="32" t="str">
        <f ca="1">IF(Tabela9[[#This Row],[STATUS]]="VENCIDO", TODAY()-Tabela9[[#This Row],[DATA VENCIMENTO]], "")</f>
        <v/>
      </c>
      <c r="K599" s="31">
        <v>44711</v>
      </c>
      <c r="L599" s="53" t="str">
        <f ca="1">IF(Tabela9[[#This Row],[DATA VENCIMENTO]]&gt;TODAY(), "A VENCER",IF(Tabela9[[#This Row],[PAGO DIA]]&lt;&gt;"","PAGO", "VENCIDO"))</f>
        <v>PAGO</v>
      </c>
    </row>
    <row r="600" spans="1:12" hidden="1" x14ac:dyDescent="0.2">
      <c r="A600" s="30">
        <v>44690</v>
      </c>
      <c r="B600" s="32" t="s">
        <v>1534</v>
      </c>
      <c r="C600" s="32" t="s">
        <v>2019</v>
      </c>
      <c r="D600" s="32" t="s">
        <v>1531</v>
      </c>
      <c r="E600" s="32" t="s">
        <v>85</v>
      </c>
      <c r="F600" s="31">
        <v>44711</v>
      </c>
      <c r="G600" s="32">
        <v>364</v>
      </c>
      <c r="H600" s="32">
        <v>690</v>
      </c>
      <c r="I600" s="33">
        <v>500</v>
      </c>
      <c r="J600" s="32" t="str">
        <f ca="1">IF(Tabela9[[#This Row],[STATUS]]="VENCIDO", TODAY()-Tabela9[[#This Row],[DATA VENCIMENTO]], "")</f>
        <v/>
      </c>
      <c r="K600" s="31">
        <v>44711</v>
      </c>
      <c r="L600" s="53" t="str">
        <f ca="1">IF(Tabela9[[#This Row],[DATA VENCIMENTO]]&gt;TODAY(), "A VENCER",IF(Tabela9[[#This Row],[PAGO DIA]]&lt;&gt;"","PAGO", "VENCIDO"))</f>
        <v>PAGO</v>
      </c>
    </row>
    <row r="601" spans="1:12" hidden="1" x14ac:dyDescent="0.2">
      <c r="A601" s="30">
        <v>44691</v>
      </c>
      <c r="B601" s="32" t="s">
        <v>1529</v>
      </c>
      <c r="C601" s="32" t="s">
        <v>1869</v>
      </c>
      <c r="D601" s="32" t="s">
        <v>1531</v>
      </c>
      <c r="E601" s="32" t="s">
        <v>85</v>
      </c>
      <c r="F601" s="31">
        <v>44711</v>
      </c>
      <c r="G601" s="32">
        <v>365</v>
      </c>
      <c r="H601" s="32">
        <v>691</v>
      </c>
      <c r="I601" s="33">
        <v>3500</v>
      </c>
      <c r="J601" s="32" t="str">
        <f ca="1">IF(Tabela9[[#This Row],[STATUS]]="VENCIDO", TODAY()-Tabela9[[#This Row],[DATA VENCIMENTO]], "")</f>
        <v/>
      </c>
      <c r="K601" s="31">
        <v>44711</v>
      </c>
      <c r="L601" s="53" t="str">
        <f ca="1">IF(Tabela9[[#This Row],[DATA VENCIMENTO]]&gt;TODAY(), "A VENCER",IF(Tabela9[[#This Row],[PAGO DIA]]&lt;&gt;"","PAGO", "VENCIDO"))</f>
        <v>PAGO</v>
      </c>
    </row>
    <row r="602" spans="1:12" hidden="1" x14ac:dyDescent="0.2">
      <c r="A602" s="30">
        <v>44691</v>
      </c>
      <c r="B602" s="32" t="s">
        <v>1534</v>
      </c>
      <c r="C602" s="32" t="s">
        <v>2064</v>
      </c>
      <c r="D602" s="32" t="s">
        <v>1531</v>
      </c>
      <c r="E602" s="32" t="s">
        <v>85</v>
      </c>
      <c r="F602" s="31">
        <v>44711</v>
      </c>
      <c r="G602" s="32" t="s">
        <v>2065</v>
      </c>
      <c r="H602" s="32">
        <v>692</v>
      </c>
      <c r="I602" s="33">
        <v>980</v>
      </c>
      <c r="J602" s="32" t="str">
        <f ca="1">IF(Tabela9[[#This Row],[STATUS]]="VENCIDO", TODAY()-Tabela9[[#This Row],[DATA VENCIMENTO]], "")</f>
        <v/>
      </c>
      <c r="K602" s="31">
        <v>44711</v>
      </c>
      <c r="L602" s="53" t="str">
        <f ca="1">IF(Tabela9[[#This Row],[DATA VENCIMENTO]]&gt;TODAY(), "A VENCER",IF(Tabela9[[#This Row],[PAGO DIA]]&lt;&gt;"","PAGO", "VENCIDO"))</f>
        <v>PAGO</v>
      </c>
    </row>
    <row r="603" spans="1:12" hidden="1" x14ac:dyDescent="0.2">
      <c r="A603" s="30">
        <v>44691</v>
      </c>
      <c r="B603" s="32" t="s">
        <v>1534</v>
      </c>
      <c r="C603" s="32" t="s">
        <v>2066</v>
      </c>
      <c r="D603" s="32" t="s">
        <v>1531</v>
      </c>
      <c r="E603" s="32" t="s">
        <v>85</v>
      </c>
      <c r="F603" s="31">
        <v>44711</v>
      </c>
      <c r="G603" s="32" t="s">
        <v>2067</v>
      </c>
      <c r="H603" s="32">
        <v>693</v>
      </c>
      <c r="I603" s="33">
        <v>840</v>
      </c>
      <c r="J603" s="32" t="str">
        <f ca="1">IF(Tabela9[[#This Row],[STATUS]]="VENCIDO", TODAY()-Tabela9[[#This Row],[DATA VENCIMENTO]], "")</f>
        <v/>
      </c>
      <c r="K603" s="31">
        <v>44711</v>
      </c>
      <c r="L603" s="53" t="str">
        <f ca="1">IF(Tabela9[[#This Row],[DATA VENCIMENTO]]&gt;TODAY(), "A VENCER",IF(Tabela9[[#This Row],[PAGO DIA]]&lt;&gt;"","PAGO", "VENCIDO"))</f>
        <v>PAGO</v>
      </c>
    </row>
    <row r="604" spans="1:12" hidden="1" x14ac:dyDescent="0.2">
      <c r="A604" s="30">
        <v>44691</v>
      </c>
      <c r="B604" s="32" t="s">
        <v>1534</v>
      </c>
      <c r="C604" s="32" t="s">
        <v>2068</v>
      </c>
      <c r="D604" s="32" t="s">
        <v>1531</v>
      </c>
      <c r="E604" s="32" t="s">
        <v>85</v>
      </c>
      <c r="F604" s="31">
        <v>44711</v>
      </c>
      <c r="G604" s="32" t="s">
        <v>2069</v>
      </c>
      <c r="H604" s="32">
        <v>694</v>
      </c>
      <c r="I604" s="33">
        <v>980</v>
      </c>
      <c r="J604" s="32" t="str">
        <f ca="1">IF(Tabela9[[#This Row],[STATUS]]="VENCIDO", TODAY()-Tabela9[[#This Row],[DATA VENCIMENTO]], "")</f>
        <v/>
      </c>
      <c r="K604" s="31">
        <v>44711</v>
      </c>
      <c r="L604" s="53" t="str">
        <f ca="1">IF(Tabela9[[#This Row],[DATA VENCIMENTO]]&gt;TODAY(), "A VENCER",IF(Tabela9[[#This Row],[PAGO DIA]]&lt;&gt;"","PAGO", "VENCIDO"))</f>
        <v>PAGO</v>
      </c>
    </row>
    <row r="605" spans="1:12" hidden="1" x14ac:dyDescent="0.2">
      <c r="A605" s="30">
        <v>44691</v>
      </c>
      <c r="B605" s="32" t="s">
        <v>1534</v>
      </c>
      <c r="C605" s="32" t="s">
        <v>2070</v>
      </c>
      <c r="D605" s="32" t="s">
        <v>1531</v>
      </c>
      <c r="E605" s="32" t="s">
        <v>85</v>
      </c>
      <c r="F605" s="31">
        <v>44711</v>
      </c>
      <c r="G605" s="32" t="s">
        <v>2071</v>
      </c>
      <c r="H605" s="32">
        <v>695</v>
      </c>
      <c r="I605" s="33">
        <v>840</v>
      </c>
      <c r="J605" s="32" t="str">
        <f ca="1">IF(Tabela9[[#This Row],[STATUS]]="VENCIDO", TODAY()-Tabela9[[#This Row],[DATA VENCIMENTO]], "")</f>
        <v/>
      </c>
      <c r="K605" s="31">
        <v>44711</v>
      </c>
      <c r="L605" s="53" t="str">
        <f ca="1">IF(Tabela9[[#This Row],[DATA VENCIMENTO]]&gt;TODAY(), "A VENCER",IF(Tabela9[[#This Row],[PAGO DIA]]&lt;&gt;"","PAGO", "VENCIDO"))</f>
        <v>PAGO</v>
      </c>
    </row>
    <row r="606" spans="1:12" hidden="1" x14ac:dyDescent="0.2">
      <c r="A606" s="30">
        <v>44691</v>
      </c>
      <c r="B606" s="32" t="s">
        <v>1534</v>
      </c>
      <c r="C606" s="32" t="s">
        <v>2072</v>
      </c>
      <c r="D606" s="32" t="s">
        <v>1531</v>
      </c>
      <c r="E606" s="32" t="s">
        <v>85</v>
      </c>
      <c r="F606" s="31">
        <v>44711</v>
      </c>
      <c r="G606" s="32" t="s">
        <v>2073</v>
      </c>
      <c r="H606" s="32">
        <v>696</v>
      </c>
      <c r="I606" s="33">
        <v>1260</v>
      </c>
      <c r="J606" s="32" t="str">
        <f ca="1">IF(Tabela9[[#This Row],[STATUS]]="VENCIDO", TODAY()-Tabela9[[#This Row],[DATA VENCIMENTO]], "")</f>
        <v/>
      </c>
      <c r="K606" s="31">
        <v>44711</v>
      </c>
      <c r="L606" s="53" t="str">
        <f ca="1">IF(Tabela9[[#This Row],[DATA VENCIMENTO]]&gt;TODAY(), "A VENCER",IF(Tabela9[[#This Row],[PAGO DIA]]&lt;&gt;"","PAGO", "VENCIDO"))</f>
        <v>PAGO</v>
      </c>
    </row>
    <row r="607" spans="1:12" hidden="1" x14ac:dyDescent="0.2">
      <c r="A607" s="30">
        <v>44691</v>
      </c>
      <c r="B607" s="32" t="s">
        <v>1534</v>
      </c>
      <c r="C607" s="32" t="s">
        <v>2074</v>
      </c>
      <c r="D607" s="32" t="s">
        <v>1531</v>
      </c>
      <c r="E607" s="32" t="s">
        <v>85</v>
      </c>
      <c r="F607" s="31">
        <v>44711</v>
      </c>
      <c r="G607" s="32" t="s">
        <v>2075</v>
      </c>
      <c r="H607" s="32">
        <v>697</v>
      </c>
      <c r="I607" s="33">
        <v>1120</v>
      </c>
      <c r="J607" s="32" t="str">
        <f ca="1">IF(Tabela9[[#This Row],[STATUS]]="VENCIDO", TODAY()-Tabela9[[#This Row],[DATA VENCIMENTO]], "")</f>
        <v/>
      </c>
      <c r="K607" s="31">
        <v>44711</v>
      </c>
      <c r="L607" s="53" t="str">
        <f ca="1">IF(Tabela9[[#This Row],[DATA VENCIMENTO]]&gt;TODAY(), "A VENCER",IF(Tabela9[[#This Row],[PAGO DIA]]&lt;&gt;"","PAGO", "VENCIDO"))</f>
        <v>PAGO</v>
      </c>
    </row>
    <row r="608" spans="1:12" hidden="1" x14ac:dyDescent="0.2">
      <c r="A608" s="30">
        <v>44692</v>
      </c>
      <c r="B608" s="32" t="s">
        <v>1529</v>
      </c>
      <c r="C608" s="32" t="s">
        <v>1676</v>
      </c>
      <c r="D608" s="32" t="s">
        <v>1531</v>
      </c>
      <c r="E608" s="32" t="s">
        <v>114</v>
      </c>
      <c r="F608" s="31">
        <v>44712</v>
      </c>
      <c r="G608" s="32" t="s">
        <v>2076</v>
      </c>
      <c r="H608" s="32">
        <v>698</v>
      </c>
      <c r="I608" s="33">
        <v>4800</v>
      </c>
      <c r="J608" s="32" t="str">
        <f ca="1">IF(Tabela9[[#This Row],[STATUS]]="VENCIDO", TODAY()-Tabela9[[#This Row],[DATA VENCIMENTO]], "")</f>
        <v/>
      </c>
      <c r="K608" s="31">
        <v>44712</v>
      </c>
      <c r="L608" s="53" t="str">
        <f ca="1">IF(Tabela9[[#This Row],[DATA VENCIMENTO]]&gt;TODAY(), "A VENCER",IF(Tabela9[[#This Row],[PAGO DIA]]&lt;&gt;"","PAGO", "VENCIDO"))</f>
        <v>PAGO</v>
      </c>
    </row>
    <row r="609" spans="1:12" hidden="1" x14ac:dyDescent="0.2">
      <c r="A609" s="30">
        <v>44692</v>
      </c>
      <c r="B609" s="32" t="s">
        <v>1534</v>
      </c>
      <c r="C609" s="32" t="s">
        <v>2033</v>
      </c>
      <c r="D609" s="32" t="s">
        <v>1531</v>
      </c>
      <c r="E609" s="32" t="s">
        <v>85</v>
      </c>
      <c r="F609" s="31">
        <v>44712</v>
      </c>
      <c r="G609" s="32" t="s">
        <v>2077</v>
      </c>
      <c r="H609" s="32">
        <v>699</v>
      </c>
      <c r="I609" s="33">
        <v>400</v>
      </c>
      <c r="J609" s="32" t="str">
        <f ca="1">IF(Tabela9[[#This Row],[STATUS]]="VENCIDO", TODAY()-Tabela9[[#This Row],[DATA VENCIMENTO]], "")</f>
        <v/>
      </c>
      <c r="K609" s="31">
        <v>44712</v>
      </c>
      <c r="L609" s="53" t="str">
        <f ca="1">IF(Tabela9[[#This Row],[DATA VENCIMENTO]]&gt;TODAY(), "A VENCER",IF(Tabela9[[#This Row],[PAGO DIA]]&lt;&gt;"","PAGO", "VENCIDO"))</f>
        <v>PAGO</v>
      </c>
    </row>
    <row r="610" spans="1:12" hidden="1" x14ac:dyDescent="0.2">
      <c r="A610" s="30">
        <v>44692</v>
      </c>
      <c r="B610" s="32" t="s">
        <v>1534</v>
      </c>
      <c r="C610" s="32" t="s">
        <v>2078</v>
      </c>
      <c r="D610" s="32" t="s">
        <v>1531</v>
      </c>
      <c r="E610" s="32" t="s">
        <v>85</v>
      </c>
      <c r="F610" s="31">
        <v>44712</v>
      </c>
      <c r="G610" s="32" t="s">
        <v>2079</v>
      </c>
      <c r="H610" s="32">
        <v>700</v>
      </c>
      <c r="I610" s="33">
        <v>1600</v>
      </c>
      <c r="J610" s="32" t="str">
        <f ca="1">IF(Tabela9[[#This Row],[STATUS]]="VENCIDO", TODAY()-Tabela9[[#This Row],[DATA VENCIMENTO]], "")</f>
        <v/>
      </c>
      <c r="K610" s="31">
        <v>44712</v>
      </c>
      <c r="L610" s="53" t="str">
        <f ca="1">IF(Tabela9[[#This Row],[DATA VENCIMENTO]]&gt;TODAY(), "A VENCER",IF(Tabela9[[#This Row],[PAGO DIA]]&lt;&gt;"","PAGO", "VENCIDO"))</f>
        <v>PAGO</v>
      </c>
    </row>
    <row r="611" spans="1:12" hidden="1" x14ac:dyDescent="0.2">
      <c r="A611" s="30">
        <v>44693</v>
      </c>
      <c r="B611" s="32" t="s">
        <v>1534</v>
      </c>
      <c r="C611" s="32" t="s">
        <v>1988</v>
      </c>
      <c r="D611" s="32" t="s">
        <v>1531</v>
      </c>
      <c r="E611" s="32" t="s">
        <v>85</v>
      </c>
      <c r="F611" s="31">
        <v>44713</v>
      </c>
      <c r="G611" s="32" t="s">
        <v>2080</v>
      </c>
      <c r="H611" s="32">
        <v>701</v>
      </c>
      <c r="I611" s="33">
        <v>800</v>
      </c>
      <c r="J611" s="32" t="str">
        <f ca="1">IF(Tabela9[[#This Row],[STATUS]]="VENCIDO", TODAY()-Tabela9[[#This Row],[DATA VENCIMENTO]], "")</f>
        <v/>
      </c>
      <c r="K611" s="31">
        <v>44713</v>
      </c>
      <c r="L611" s="53" t="str">
        <f ca="1">IF(Tabela9[[#This Row],[DATA VENCIMENTO]]&gt;TODAY(), "A VENCER",IF(Tabela9[[#This Row],[PAGO DIA]]&lt;&gt;"","PAGO", "VENCIDO"))</f>
        <v>PAGO</v>
      </c>
    </row>
    <row r="612" spans="1:12" hidden="1" x14ac:dyDescent="0.2">
      <c r="A612" s="30">
        <v>44693</v>
      </c>
      <c r="B612" s="32" t="s">
        <v>1534</v>
      </c>
      <c r="C612" s="32" t="s">
        <v>2019</v>
      </c>
      <c r="D612" s="32" t="s">
        <v>1531</v>
      </c>
      <c r="E612" s="32" t="s">
        <v>85</v>
      </c>
      <c r="F612" s="31">
        <v>44713</v>
      </c>
      <c r="G612" s="32" t="s">
        <v>2081</v>
      </c>
      <c r="H612" s="32">
        <v>702</v>
      </c>
      <c r="I612" s="33">
        <v>500</v>
      </c>
      <c r="J612" s="32" t="str">
        <f ca="1">IF(Tabela9[[#This Row],[STATUS]]="VENCIDO", TODAY()-Tabela9[[#This Row],[DATA VENCIMENTO]], "")</f>
        <v/>
      </c>
      <c r="K612" s="31">
        <v>44713</v>
      </c>
      <c r="L612" s="53" t="str">
        <f ca="1">IF(Tabela9[[#This Row],[DATA VENCIMENTO]]&gt;TODAY(), "A VENCER",IF(Tabela9[[#This Row],[PAGO DIA]]&lt;&gt;"","PAGO", "VENCIDO"))</f>
        <v>PAGO</v>
      </c>
    </row>
    <row r="613" spans="1:12" hidden="1" x14ac:dyDescent="0.2">
      <c r="A613" s="30">
        <v>44693</v>
      </c>
      <c r="B613" s="32" t="s">
        <v>1534</v>
      </c>
      <c r="C613" s="32" t="s">
        <v>2055</v>
      </c>
      <c r="D613" s="32" t="s">
        <v>1531</v>
      </c>
      <c r="E613" s="32" t="s">
        <v>85</v>
      </c>
      <c r="F613" s="31">
        <v>44713</v>
      </c>
      <c r="G613" s="32" t="s">
        <v>2082</v>
      </c>
      <c r="H613" s="32">
        <v>703</v>
      </c>
      <c r="I613" s="33">
        <v>500</v>
      </c>
      <c r="J613" s="32" t="str">
        <f ca="1">IF(Tabela9[[#This Row],[STATUS]]="VENCIDO", TODAY()-Tabela9[[#This Row],[DATA VENCIMENTO]], "")</f>
        <v/>
      </c>
      <c r="K613" s="31">
        <v>44713</v>
      </c>
      <c r="L613" s="53" t="str">
        <f ca="1">IF(Tabela9[[#This Row],[DATA VENCIMENTO]]&gt;TODAY(), "A VENCER",IF(Tabela9[[#This Row],[PAGO DIA]]&lt;&gt;"","PAGO", "VENCIDO"))</f>
        <v>PAGO</v>
      </c>
    </row>
    <row r="614" spans="1:12" hidden="1" x14ac:dyDescent="0.2">
      <c r="A614" s="30">
        <v>44693</v>
      </c>
      <c r="B614" s="32" t="s">
        <v>1534</v>
      </c>
      <c r="C614" s="32" t="s">
        <v>2033</v>
      </c>
      <c r="D614" s="32" t="s">
        <v>1531</v>
      </c>
      <c r="E614" s="32" t="s">
        <v>85</v>
      </c>
      <c r="F614" s="31">
        <v>44713</v>
      </c>
      <c r="G614" s="32" t="s">
        <v>2083</v>
      </c>
      <c r="H614" s="32">
        <v>704</v>
      </c>
      <c r="I614" s="33">
        <v>400</v>
      </c>
      <c r="J614" s="32" t="str">
        <f ca="1">IF(Tabela9[[#This Row],[STATUS]]="VENCIDO", TODAY()-Tabela9[[#This Row],[DATA VENCIMENTO]], "")</f>
        <v/>
      </c>
      <c r="K614" s="31">
        <v>44713</v>
      </c>
      <c r="L614" s="53" t="str">
        <f ca="1">IF(Tabela9[[#This Row],[DATA VENCIMENTO]]&gt;TODAY(), "A VENCER",IF(Tabela9[[#This Row],[PAGO DIA]]&lt;&gt;"","PAGO", "VENCIDO"))</f>
        <v>PAGO</v>
      </c>
    </row>
    <row r="615" spans="1:12" hidden="1" x14ac:dyDescent="0.2">
      <c r="A615" s="30">
        <v>44693</v>
      </c>
      <c r="B615" s="32" t="s">
        <v>1529</v>
      </c>
      <c r="C615" s="32" t="s">
        <v>1971</v>
      </c>
      <c r="D615" s="32" t="s">
        <v>1531</v>
      </c>
      <c r="E615" s="32" t="s">
        <v>94</v>
      </c>
      <c r="F615" s="31">
        <v>44713</v>
      </c>
      <c r="G615" s="32" t="s">
        <v>2084</v>
      </c>
      <c r="H615" s="32">
        <v>705</v>
      </c>
      <c r="I615" s="33">
        <v>3500</v>
      </c>
      <c r="J615" s="32" t="str">
        <f ca="1">IF(Tabela9[[#This Row],[STATUS]]="VENCIDO", TODAY()-Tabela9[[#This Row],[DATA VENCIMENTO]], "")</f>
        <v/>
      </c>
      <c r="K615" s="31">
        <v>44805</v>
      </c>
      <c r="L615" s="53" t="str">
        <f ca="1">IF(Tabela9[[#This Row],[DATA VENCIMENTO]]&gt;TODAY(), "A VENCER",IF(Tabela9[[#This Row],[PAGO DIA]]&lt;&gt;"","PAGO", "VENCIDO"))</f>
        <v>PAGO</v>
      </c>
    </row>
    <row r="616" spans="1:12" hidden="1" x14ac:dyDescent="0.2">
      <c r="A616" s="30">
        <v>44694</v>
      </c>
      <c r="B616" s="32" t="s">
        <v>1534</v>
      </c>
      <c r="C616" s="32" t="s">
        <v>2085</v>
      </c>
      <c r="D616" s="32" t="s">
        <v>1531</v>
      </c>
      <c r="E616" s="32" t="s">
        <v>94</v>
      </c>
      <c r="F616" s="31">
        <v>44714</v>
      </c>
      <c r="G616" s="32" t="s">
        <v>2086</v>
      </c>
      <c r="H616" s="32">
        <v>706</v>
      </c>
      <c r="I616" s="33">
        <v>3400</v>
      </c>
      <c r="J616" s="32" t="str">
        <f ca="1">IF(Tabela9[[#This Row],[STATUS]]="VENCIDO", TODAY()-Tabela9[[#This Row],[DATA VENCIMENTO]], "")</f>
        <v/>
      </c>
      <c r="K616" s="31">
        <v>44713</v>
      </c>
      <c r="L616" s="53" t="str">
        <f ca="1">IF(Tabela9[[#This Row],[DATA VENCIMENTO]]&gt;TODAY(), "A VENCER",IF(Tabela9[[#This Row],[PAGO DIA]]&lt;&gt;"","PAGO", "VENCIDO"))</f>
        <v>PAGO</v>
      </c>
    </row>
    <row r="617" spans="1:12" hidden="1" x14ac:dyDescent="0.2">
      <c r="A617" s="30">
        <v>44694</v>
      </c>
      <c r="B617" s="32" t="s">
        <v>1534</v>
      </c>
      <c r="C617" s="32" t="s">
        <v>1680</v>
      </c>
      <c r="D617" s="32" t="s">
        <v>1531</v>
      </c>
      <c r="E617" s="32" t="s">
        <v>85</v>
      </c>
      <c r="F617" s="31">
        <v>44714</v>
      </c>
      <c r="G617" s="32" t="s">
        <v>2087</v>
      </c>
      <c r="H617" s="32">
        <v>707</v>
      </c>
      <c r="I617" s="33">
        <v>1100</v>
      </c>
      <c r="J617" s="32" t="str">
        <f ca="1">IF(Tabela9[[#This Row],[STATUS]]="VENCIDO", TODAY()-Tabela9[[#This Row],[DATA VENCIMENTO]], "")</f>
        <v/>
      </c>
      <c r="K617" s="31">
        <v>44713</v>
      </c>
      <c r="L617" s="53" t="str">
        <f ca="1">IF(Tabela9[[#This Row],[DATA VENCIMENTO]]&gt;TODAY(), "A VENCER",IF(Tabela9[[#This Row],[PAGO DIA]]&lt;&gt;"","PAGO", "VENCIDO"))</f>
        <v>PAGO</v>
      </c>
    </row>
    <row r="618" spans="1:12" hidden="1" x14ac:dyDescent="0.2">
      <c r="A618" s="30">
        <v>44696</v>
      </c>
      <c r="B618" s="32" t="s">
        <v>1534</v>
      </c>
      <c r="C618" s="32" t="s">
        <v>2088</v>
      </c>
      <c r="D618" s="32" t="s">
        <v>1531</v>
      </c>
      <c r="E618" s="32" t="s">
        <v>85</v>
      </c>
      <c r="F618" s="31">
        <v>44718</v>
      </c>
      <c r="G618" s="32" t="s">
        <v>2089</v>
      </c>
      <c r="H618" s="32">
        <v>708</v>
      </c>
      <c r="I618" s="33">
        <v>5500</v>
      </c>
      <c r="J618" s="32" t="str">
        <f ca="1">IF(Tabela9[[#This Row],[STATUS]]="VENCIDO", TODAY()-Tabela9[[#This Row],[DATA VENCIMENTO]], "")</f>
        <v/>
      </c>
      <c r="K618" s="31">
        <v>44718</v>
      </c>
      <c r="L618" s="53" t="str">
        <f ca="1">IF(Tabela9[[#This Row],[DATA VENCIMENTO]]&gt;TODAY(), "A VENCER",IF(Tabela9[[#This Row],[PAGO DIA]]&lt;&gt;"","PAGO", "VENCIDO"))</f>
        <v>PAGO</v>
      </c>
    </row>
    <row r="619" spans="1:12" hidden="1" x14ac:dyDescent="0.2">
      <c r="A619" s="30">
        <v>44696</v>
      </c>
      <c r="B619" s="32" t="s">
        <v>1534</v>
      </c>
      <c r="C619" s="32" t="s">
        <v>2055</v>
      </c>
      <c r="D619" s="32" t="s">
        <v>1531</v>
      </c>
      <c r="E619" s="32" t="s">
        <v>85</v>
      </c>
      <c r="F619" s="31">
        <v>44718</v>
      </c>
      <c r="G619" s="32" t="s">
        <v>2090</v>
      </c>
      <c r="H619" s="32">
        <v>709</v>
      </c>
      <c r="I619" s="33">
        <v>500</v>
      </c>
      <c r="J619" s="32" t="str">
        <f ca="1">IF(Tabela9[[#This Row],[STATUS]]="VENCIDO", TODAY()-Tabela9[[#This Row],[DATA VENCIMENTO]], "")</f>
        <v/>
      </c>
      <c r="K619" s="31">
        <v>44718</v>
      </c>
      <c r="L619" s="53" t="str">
        <f ca="1">IF(Tabela9[[#This Row],[DATA VENCIMENTO]]&gt;TODAY(), "A VENCER",IF(Tabela9[[#This Row],[PAGO DIA]]&lt;&gt;"","PAGO", "VENCIDO"))</f>
        <v>PAGO</v>
      </c>
    </row>
    <row r="620" spans="1:12" hidden="1" x14ac:dyDescent="0.2">
      <c r="A620" s="30">
        <v>44696</v>
      </c>
      <c r="B620" s="32" t="s">
        <v>1534</v>
      </c>
      <c r="C620" s="32" t="s">
        <v>1988</v>
      </c>
      <c r="D620" s="32" t="s">
        <v>1531</v>
      </c>
      <c r="E620" s="32" t="s">
        <v>85</v>
      </c>
      <c r="F620" s="31">
        <v>44718</v>
      </c>
      <c r="G620" s="32" t="s">
        <v>2091</v>
      </c>
      <c r="H620" s="32">
        <v>710</v>
      </c>
      <c r="I620" s="33">
        <v>800</v>
      </c>
      <c r="J620" s="32" t="str">
        <f ca="1">IF(Tabela9[[#This Row],[STATUS]]="VENCIDO", TODAY()-Tabela9[[#This Row],[DATA VENCIMENTO]], "")</f>
        <v/>
      </c>
      <c r="K620" s="31">
        <v>44718</v>
      </c>
      <c r="L620" s="53" t="str">
        <f ca="1">IF(Tabela9[[#This Row],[DATA VENCIMENTO]]&gt;TODAY(), "A VENCER",IF(Tabela9[[#This Row],[PAGO DIA]]&lt;&gt;"","PAGO", "VENCIDO"))</f>
        <v>PAGO</v>
      </c>
    </row>
    <row r="621" spans="1:12" hidden="1" x14ac:dyDescent="0.2">
      <c r="A621" s="30">
        <v>44697</v>
      </c>
      <c r="B621" s="32" t="s">
        <v>1534</v>
      </c>
      <c r="C621" s="32" t="s">
        <v>2092</v>
      </c>
      <c r="D621" s="32" t="s">
        <v>1531</v>
      </c>
      <c r="E621" s="32" t="s">
        <v>85</v>
      </c>
      <c r="F621" s="31">
        <v>44718</v>
      </c>
      <c r="G621" s="32" t="s">
        <v>2093</v>
      </c>
      <c r="H621" s="32">
        <v>711</v>
      </c>
      <c r="I621" s="33">
        <v>300</v>
      </c>
      <c r="J621" s="32" t="str">
        <f ca="1">IF(Tabela9[[#This Row],[STATUS]]="VENCIDO", TODAY()-Tabela9[[#This Row],[DATA VENCIMENTO]], "")</f>
        <v/>
      </c>
      <c r="K621" s="31">
        <v>44718</v>
      </c>
      <c r="L621" s="53" t="str">
        <f ca="1">IF(Tabela9[[#This Row],[DATA VENCIMENTO]]&gt;TODAY(), "A VENCER",IF(Tabela9[[#This Row],[PAGO DIA]]&lt;&gt;"","PAGO", "VENCIDO"))</f>
        <v>PAGO</v>
      </c>
    </row>
    <row r="622" spans="1:12" hidden="1" x14ac:dyDescent="0.2">
      <c r="A622" s="30">
        <v>44681</v>
      </c>
      <c r="B622" s="32" t="s">
        <v>1534</v>
      </c>
      <c r="C622" s="32" t="s">
        <v>2094</v>
      </c>
      <c r="D622" s="32" t="s">
        <v>1531</v>
      </c>
      <c r="E622" s="32" t="s">
        <v>85</v>
      </c>
      <c r="F622" s="31">
        <v>44713</v>
      </c>
      <c r="G622" s="32" t="s">
        <v>2095</v>
      </c>
      <c r="H622" s="32">
        <v>712</v>
      </c>
      <c r="I622" s="33">
        <v>2000</v>
      </c>
      <c r="J622" s="32" t="str">
        <f ca="1">IF(Tabela9[[#This Row],[STATUS]]="VENCIDO", TODAY()-Tabela9[[#This Row],[DATA VENCIMENTO]], "")</f>
        <v/>
      </c>
      <c r="K622" s="31">
        <v>44713</v>
      </c>
      <c r="L622" s="53" t="str">
        <f ca="1">IF(Tabela9[[#This Row],[DATA VENCIMENTO]]&gt;TODAY(), "A VENCER",IF(Tabela9[[#This Row],[PAGO DIA]]&lt;&gt;"","PAGO", "VENCIDO"))</f>
        <v>PAGO</v>
      </c>
    </row>
    <row r="623" spans="1:12" hidden="1" x14ac:dyDescent="0.2">
      <c r="A623" s="30">
        <v>44699</v>
      </c>
      <c r="B623" s="32" t="s">
        <v>1534</v>
      </c>
      <c r="C623" s="32" t="s">
        <v>1706</v>
      </c>
      <c r="D623" s="32" t="s">
        <v>1531</v>
      </c>
      <c r="E623" s="32" t="s">
        <v>85</v>
      </c>
      <c r="F623" s="31">
        <v>44719</v>
      </c>
      <c r="G623" s="32" t="s">
        <v>2096</v>
      </c>
      <c r="H623" s="32">
        <v>713</v>
      </c>
      <c r="I623" s="33">
        <v>500</v>
      </c>
      <c r="J623" s="32" t="str">
        <f ca="1">IF(Tabela9[[#This Row],[STATUS]]="VENCIDO", TODAY()-Tabela9[[#This Row],[DATA VENCIMENTO]], "")</f>
        <v/>
      </c>
      <c r="K623" s="31">
        <v>44719</v>
      </c>
      <c r="L623" s="53" t="str">
        <f ca="1">IF(Tabela9[[#This Row],[DATA VENCIMENTO]]&gt;TODAY(), "A VENCER",IF(Tabela9[[#This Row],[PAGO DIA]]&lt;&gt;"","PAGO", "VENCIDO"))</f>
        <v>PAGO</v>
      </c>
    </row>
    <row r="624" spans="1:12" hidden="1" x14ac:dyDescent="0.2">
      <c r="A624" s="30">
        <v>44699</v>
      </c>
      <c r="B624" s="32" t="s">
        <v>1534</v>
      </c>
      <c r="C624" s="32" t="s">
        <v>2097</v>
      </c>
      <c r="D624" s="32" t="s">
        <v>1531</v>
      </c>
      <c r="E624" s="32" t="s">
        <v>85</v>
      </c>
      <c r="F624" s="31">
        <v>44719</v>
      </c>
      <c r="G624" s="32" t="s">
        <v>2098</v>
      </c>
      <c r="H624" s="32">
        <v>714</v>
      </c>
      <c r="I624" s="33">
        <v>800</v>
      </c>
      <c r="J624" s="32" t="str">
        <f ca="1">IF(Tabela9[[#This Row],[STATUS]]="VENCIDO", TODAY()-Tabela9[[#This Row],[DATA VENCIMENTO]], "")</f>
        <v/>
      </c>
      <c r="K624" s="31">
        <v>44719</v>
      </c>
      <c r="L624" s="53" t="str">
        <f ca="1">IF(Tabela9[[#This Row],[DATA VENCIMENTO]]&gt;TODAY(), "A VENCER",IF(Tabela9[[#This Row],[PAGO DIA]]&lt;&gt;"","PAGO", "VENCIDO"))</f>
        <v>PAGO</v>
      </c>
    </row>
    <row r="625" spans="1:12" hidden="1" x14ac:dyDescent="0.2">
      <c r="A625" s="30">
        <v>44699</v>
      </c>
      <c r="B625" s="32" t="s">
        <v>1534</v>
      </c>
      <c r="C625" s="32" t="s">
        <v>2099</v>
      </c>
      <c r="D625" s="32" t="s">
        <v>1531</v>
      </c>
      <c r="E625" s="32" t="s">
        <v>85</v>
      </c>
      <c r="F625" s="31">
        <v>44719</v>
      </c>
      <c r="G625" s="32" t="s">
        <v>2100</v>
      </c>
      <c r="H625" s="32">
        <v>715</v>
      </c>
      <c r="I625" s="33">
        <v>1320</v>
      </c>
      <c r="J625" s="32" t="str">
        <f ca="1">IF(Tabela9[[#This Row],[STATUS]]="VENCIDO", TODAY()-Tabela9[[#This Row],[DATA VENCIMENTO]], "")</f>
        <v/>
      </c>
      <c r="K625" s="31">
        <v>44719</v>
      </c>
      <c r="L625" s="53" t="str">
        <f ca="1">IF(Tabela9[[#This Row],[DATA VENCIMENTO]]&gt;TODAY(), "A VENCER",IF(Tabela9[[#This Row],[PAGO DIA]]&lt;&gt;"","PAGO", "VENCIDO"))</f>
        <v>PAGO</v>
      </c>
    </row>
    <row r="626" spans="1:12" hidden="1" x14ac:dyDescent="0.2">
      <c r="A626" s="30">
        <v>44701</v>
      </c>
      <c r="B626" s="32" t="s">
        <v>1529</v>
      </c>
      <c r="C626" s="32" t="s">
        <v>2101</v>
      </c>
      <c r="D626" s="32" t="s">
        <v>1531</v>
      </c>
      <c r="E626" s="32" t="s">
        <v>94</v>
      </c>
      <c r="F626" s="31">
        <v>44721</v>
      </c>
      <c r="G626" s="32" t="s">
        <v>2102</v>
      </c>
      <c r="H626" s="32">
        <v>716</v>
      </c>
      <c r="I626" s="33">
        <v>3500</v>
      </c>
      <c r="J626" s="32" t="str">
        <f ca="1">IF(Tabela9[[#This Row],[STATUS]]="VENCIDO", TODAY()-Tabela9[[#This Row],[DATA VENCIMENTO]], "")</f>
        <v/>
      </c>
      <c r="K626" s="31">
        <v>44721</v>
      </c>
      <c r="L626" s="53" t="str">
        <f ca="1">IF(Tabela9[[#This Row],[DATA VENCIMENTO]]&gt;TODAY(), "A VENCER",IF(Tabela9[[#This Row],[PAGO DIA]]&lt;&gt;"","PAGO", "VENCIDO"))</f>
        <v>PAGO</v>
      </c>
    </row>
    <row r="627" spans="1:12" hidden="1" x14ac:dyDescent="0.2">
      <c r="A627" s="30">
        <v>44701</v>
      </c>
      <c r="B627" s="32" t="s">
        <v>1534</v>
      </c>
      <c r="C627" s="32" t="s">
        <v>2033</v>
      </c>
      <c r="D627" s="32" t="s">
        <v>1531</v>
      </c>
      <c r="E627" s="32" t="s">
        <v>85</v>
      </c>
      <c r="F627" s="31">
        <v>44721</v>
      </c>
      <c r="G627" s="32" t="s">
        <v>2103</v>
      </c>
      <c r="H627" s="32">
        <v>717</v>
      </c>
      <c r="I627" s="33">
        <v>400</v>
      </c>
      <c r="J627" s="32" t="str">
        <f ca="1">IF(Tabela9[[#This Row],[STATUS]]="VENCIDO", TODAY()-Tabela9[[#This Row],[DATA VENCIMENTO]], "")</f>
        <v/>
      </c>
      <c r="K627" s="31">
        <v>44721</v>
      </c>
      <c r="L627" s="53" t="str">
        <f ca="1">IF(Tabela9[[#This Row],[DATA VENCIMENTO]]&gt;TODAY(), "A VENCER",IF(Tabela9[[#This Row],[PAGO DIA]]&lt;&gt;"","PAGO", "VENCIDO"))</f>
        <v>PAGO</v>
      </c>
    </row>
    <row r="628" spans="1:12" hidden="1" x14ac:dyDescent="0.2">
      <c r="A628" s="30">
        <v>44701</v>
      </c>
      <c r="B628" s="32" t="s">
        <v>1534</v>
      </c>
      <c r="C628" s="32" t="s">
        <v>2019</v>
      </c>
      <c r="D628" s="32" t="s">
        <v>1531</v>
      </c>
      <c r="E628" s="32" t="s">
        <v>85</v>
      </c>
      <c r="F628" s="31">
        <v>44721</v>
      </c>
      <c r="G628" s="32" t="s">
        <v>2104</v>
      </c>
      <c r="H628" s="32">
        <v>718</v>
      </c>
      <c r="I628" s="33">
        <v>500</v>
      </c>
      <c r="J628" s="32" t="str">
        <f ca="1">IF(Tabela9[[#This Row],[STATUS]]="VENCIDO", TODAY()-Tabela9[[#This Row],[DATA VENCIMENTO]], "")</f>
        <v/>
      </c>
      <c r="K628" s="31">
        <v>44721</v>
      </c>
      <c r="L628" s="53" t="str">
        <f ca="1">IF(Tabela9[[#This Row],[DATA VENCIMENTO]]&gt;TODAY(), "A VENCER",IF(Tabela9[[#This Row],[PAGO DIA]]&lt;&gt;"","PAGO", "VENCIDO"))</f>
        <v>PAGO</v>
      </c>
    </row>
    <row r="629" spans="1:12" hidden="1" x14ac:dyDescent="0.2">
      <c r="A629" s="30">
        <v>44701</v>
      </c>
      <c r="B629" s="32" t="s">
        <v>1534</v>
      </c>
      <c r="C629" s="32" t="s">
        <v>1680</v>
      </c>
      <c r="D629" s="32" t="s">
        <v>1531</v>
      </c>
      <c r="E629" s="32" t="s">
        <v>85</v>
      </c>
      <c r="F629" s="31">
        <v>44721</v>
      </c>
      <c r="G629" s="32" t="s">
        <v>2105</v>
      </c>
      <c r="H629" s="32">
        <v>719</v>
      </c>
      <c r="I629" s="33">
        <v>1100</v>
      </c>
      <c r="J629" s="32" t="str">
        <f ca="1">IF(Tabela9[[#This Row],[STATUS]]="VENCIDO", TODAY()-Tabela9[[#This Row],[DATA VENCIMENTO]], "")</f>
        <v/>
      </c>
      <c r="K629" s="31">
        <v>44721</v>
      </c>
      <c r="L629" s="53" t="str">
        <f ca="1">IF(Tabela9[[#This Row],[DATA VENCIMENTO]]&gt;TODAY(), "A VENCER",IF(Tabela9[[#This Row],[PAGO DIA]]&lt;&gt;"","PAGO", "VENCIDO"))</f>
        <v>PAGO</v>
      </c>
    </row>
    <row r="630" spans="1:12" hidden="1" x14ac:dyDescent="0.2">
      <c r="A630" s="30">
        <v>44702</v>
      </c>
      <c r="B630" s="32" t="s">
        <v>1529</v>
      </c>
      <c r="C630" s="32" t="s">
        <v>1971</v>
      </c>
      <c r="D630" s="32" t="s">
        <v>1531</v>
      </c>
      <c r="E630" s="32" t="s">
        <v>94</v>
      </c>
      <c r="F630" s="31">
        <v>44725</v>
      </c>
      <c r="G630" s="32" t="s">
        <v>2106</v>
      </c>
      <c r="H630" s="32">
        <v>720</v>
      </c>
      <c r="I630" s="33">
        <v>2000</v>
      </c>
      <c r="J630" s="32" t="str">
        <f ca="1">IF(Tabela9[[#This Row],[STATUS]]="VENCIDO", TODAY()-Tabela9[[#This Row],[DATA VENCIMENTO]], "")</f>
        <v/>
      </c>
      <c r="K630" s="31">
        <v>44725</v>
      </c>
      <c r="L630" s="53" t="str">
        <f ca="1">IF(Tabela9[[#This Row],[DATA VENCIMENTO]]&gt;TODAY(), "A VENCER",IF(Tabela9[[#This Row],[PAGO DIA]]&lt;&gt;"","PAGO", "VENCIDO"))</f>
        <v>PAGO</v>
      </c>
    </row>
    <row r="631" spans="1:12" hidden="1" x14ac:dyDescent="0.2">
      <c r="A631" s="30">
        <v>44702</v>
      </c>
      <c r="B631" s="32" t="s">
        <v>1529</v>
      </c>
      <c r="C631" s="32" t="s">
        <v>2107</v>
      </c>
      <c r="D631" s="32" t="s">
        <v>1531</v>
      </c>
      <c r="E631" s="32" t="s">
        <v>539</v>
      </c>
      <c r="F631" s="31">
        <v>44725</v>
      </c>
      <c r="G631" s="32" t="s">
        <v>2108</v>
      </c>
      <c r="H631" s="32">
        <v>721</v>
      </c>
      <c r="I631" s="33">
        <v>3800</v>
      </c>
      <c r="J631" s="32" t="str">
        <f ca="1">IF(Tabela9[[#This Row],[STATUS]]="VENCIDO", TODAY()-Tabela9[[#This Row],[DATA VENCIMENTO]], "")</f>
        <v/>
      </c>
      <c r="K631" s="31">
        <v>44725</v>
      </c>
      <c r="L631" s="53" t="str">
        <f ca="1">IF(Tabela9[[#This Row],[DATA VENCIMENTO]]&gt;TODAY(), "A VENCER",IF(Tabela9[[#This Row],[PAGO DIA]]&lt;&gt;"","PAGO", "VENCIDO"))</f>
        <v>PAGO</v>
      </c>
    </row>
    <row r="632" spans="1:12" hidden="1" x14ac:dyDescent="0.2">
      <c r="A632" s="30">
        <v>44705</v>
      </c>
      <c r="B632" s="32" t="s">
        <v>1529</v>
      </c>
      <c r="C632" s="32" t="s">
        <v>1869</v>
      </c>
      <c r="D632" s="32" t="s">
        <v>1531</v>
      </c>
      <c r="E632" s="32" t="s">
        <v>85</v>
      </c>
      <c r="F632" s="31">
        <v>44725</v>
      </c>
      <c r="G632" s="32" t="s">
        <v>2109</v>
      </c>
      <c r="H632" s="32">
        <v>722</v>
      </c>
      <c r="I632" s="33">
        <v>2500</v>
      </c>
      <c r="J632" s="32" t="str">
        <f ca="1">IF(Tabela9[[#This Row],[STATUS]]="VENCIDO", TODAY()-Tabela9[[#This Row],[DATA VENCIMENTO]], "")</f>
        <v/>
      </c>
      <c r="K632" s="31">
        <v>44725</v>
      </c>
      <c r="L632" s="53" t="str">
        <f ca="1">IF(Tabela9[[#This Row],[DATA VENCIMENTO]]&gt;TODAY(), "A VENCER",IF(Tabela9[[#This Row],[PAGO DIA]]&lt;&gt;"","PAGO", "VENCIDO"))</f>
        <v>PAGO</v>
      </c>
    </row>
    <row r="633" spans="1:12" hidden="1" x14ac:dyDescent="0.2">
      <c r="A633" s="30">
        <v>44706</v>
      </c>
      <c r="B633" s="31" t="s">
        <v>1547</v>
      </c>
      <c r="C633" s="32" t="s">
        <v>1548</v>
      </c>
      <c r="D633" s="32" t="s">
        <v>1531</v>
      </c>
      <c r="E633" s="32" t="s">
        <v>1543</v>
      </c>
      <c r="F633" s="31">
        <v>44718</v>
      </c>
      <c r="G633" s="32">
        <v>336</v>
      </c>
      <c r="H633" s="32">
        <v>723</v>
      </c>
      <c r="I633" s="33">
        <v>5000</v>
      </c>
      <c r="J633" s="32" t="str">
        <f ca="1">IF(Tabela9[[#This Row],[STATUS]]="VENCIDO", TODAY()-Tabela9[[#This Row],[DATA VENCIMENTO]], "")</f>
        <v/>
      </c>
      <c r="K633" s="31">
        <v>44718</v>
      </c>
      <c r="L633" s="53" t="str">
        <f ca="1">IF(Tabela9[[#This Row],[DATA VENCIMENTO]]&gt;TODAY(), "A VENCER",IF(Tabela9[[#This Row],[PAGO DIA]]&lt;&gt;"","PAGO", "VENCIDO"))</f>
        <v>PAGO</v>
      </c>
    </row>
    <row r="634" spans="1:12" hidden="1" x14ac:dyDescent="0.2">
      <c r="A634" s="30">
        <v>44706</v>
      </c>
      <c r="B634" s="31" t="s">
        <v>1547</v>
      </c>
      <c r="C634" s="32" t="s">
        <v>1549</v>
      </c>
      <c r="D634" s="32" t="s">
        <v>1531</v>
      </c>
      <c r="E634" s="32" t="s">
        <v>1550</v>
      </c>
      <c r="F634" s="31">
        <v>44718</v>
      </c>
      <c r="G634" s="32">
        <v>367</v>
      </c>
      <c r="H634" s="32">
        <v>724</v>
      </c>
      <c r="I634" s="33">
        <v>6000</v>
      </c>
      <c r="J634" s="32" t="str">
        <f ca="1">IF(Tabela9[[#This Row],[STATUS]]="VENCIDO", TODAY()-Tabela9[[#This Row],[DATA VENCIMENTO]], "")</f>
        <v/>
      </c>
      <c r="K634" s="31">
        <v>44718</v>
      </c>
      <c r="L634" s="53" t="str">
        <f ca="1">IF(Tabela9[[#This Row],[DATA VENCIMENTO]]&gt;TODAY(), "A VENCER",IF(Tabela9[[#This Row],[PAGO DIA]]&lt;&gt;"","PAGO", "VENCIDO"))</f>
        <v>PAGO</v>
      </c>
    </row>
    <row r="635" spans="1:12" hidden="1" x14ac:dyDescent="0.2">
      <c r="A635" s="30">
        <v>44706</v>
      </c>
      <c r="B635" s="31" t="s">
        <v>1547</v>
      </c>
      <c r="C635" s="32" t="s">
        <v>1551</v>
      </c>
      <c r="D635" s="32" t="s">
        <v>1531</v>
      </c>
      <c r="E635" s="32" t="s">
        <v>1552</v>
      </c>
      <c r="F635" s="31">
        <v>44718</v>
      </c>
      <c r="G635" s="32">
        <v>368</v>
      </c>
      <c r="H635" s="32">
        <v>725</v>
      </c>
      <c r="I635" s="33">
        <v>5000</v>
      </c>
      <c r="J635" s="32" t="str">
        <f ca="1">IF(Tabela9[[#This Row],[STATUS]]="VENCIDO", TODAY()-Tabela9[[#This Row],[DATA VENCIMENTO]], "")</f>
        <v/>
      </c>
      <c r="K635" s="31">
        <v>44718</v>
      </c>
      <c r="L635" s="53" t="str">
        <f ca="1">IF(Tabela9[[#This Row],[DATA VENCIMENTO]]&gt;TODAY(), "A VENCER",IF(Tabela9[[#This Row],[PAGO DIA]]&lt;&gt;"","PAGO", "VENCIDO"))</f>
        <v>PAGO</v>
      </c>
    </row>
    <row r="636" spans="1:12" hidden="1" x14ac:dyDescent="0.2">
      <c r="A636" s="30">
        <v>44706</v>
      </c>
      <c r="B636" s="31" t="s">
        <v>1547</v>
      </c>
      <c r="C636" s="32" t="s">
        <v>1553</v>
      </c>
      <c r="D636" s="32" t="s">
        <v>1531</v>
      </c>
      <c r="E636" s="32" t="s">
        <v>1554</v>
      </c>
      <c r="F636" s="31">
        <v>44718</v>
      </c>
      <c r="G636" s="32">
        <v>369</v>
      </c>
      <c r="H636" s="32">
        <v>726</v>
      </c>
      <c r="I636" s="33">
        <v>4000</v>
      </c>
      <c r="J636" s="32" t="str">
        <f ca="1">IF(Tabela9[[#This Row],[STATUS]]="VENCIDO", TODAY()-Tabela9[[#This Row],[DATA VENCIMENTO]], "")</f>
        <v/>
      </c>
      <c r="K636" s="31">
        <v>44718</v>
      </c>
      <c r="L636" s="53" t="str">
        <f ca="1">IF(Tabela9[[#This Row],[DATA VENCIMENTO]]&gt;TODAY(), "A VENCER",IF(Tabela9[[#This Row],[PAGO DIA]]&lt;&gt;"","PAGO", "VENCIDO"))</f>
        <v>PAGO</v>
      </c>
    </row>
    <row r="637" spans="1:12" hidden="1" x14ac:dyDescent="0.2">
      <c r="A637" s="30">
        <v>44706</v>
      </c>
      <c r="B637" s="31" t="s">
        <v>1547</v>
      </c>
      <c r="C637" s="32" t="s">
        <v>1555</v>
      </c>
      <c r="D637" s="32" t="s">
        <v>1556</v>
      </c>
      <c r="E637" s="32" t="s">
        <v>1557</v>
      </c>
      <c r="F637" s="31">
        <v>44718</v>
      </c>
      <c r="G637" s="32">
        <v>370</v>
      </c>
      <c r="H637" s="32">
        <v>727</v>
      </c>
      <c r="I637" s="33">
        <v>4000</v>
      </c>
      <c r="J637" s="32" t="str">
        <f ca="1">IF(Tabela9[[#This Row],[STATUS]]="VENCIDO", TODAY()-Tabela9[[#This Row],[DATA VENCIMENTO]], "")</f>
        <v/>
      </c>
      <c r="K637" s="31">
        <v>44720</v>
      </c>
      <c r="L637" s="53" t="str">
        <f ca="1">IF(Tabela9[[#This Row],[DATA VENCIMENTO]]&gt;TODAY(), "A VENCER",IF(Tabela9[[#This Row],[PAGO DIA]]&lt;&gt;"","PAGO", "VENCIDO"))</f>
        <v>PAGO</v>
      </c>
    </row>
    <row r="638" spans="1:12" hidden="1" x14ac:dyDescent="0.2">
      <c r="A638" s="30">
        <v>44706</v>
      </c>
      <c r="B638" s="31" t="s">
        <v>1547</v>
      </c>
      <c r="C638" s="32" t="s">
        <v>1558</v>
      </c>
      <c r="D638" s="32" t="s">
        <v>1531</v>
      </c>
      <c r="E638" s="32" t="s">
        <v>1559</v>
      </c>
      <c r="F638" s="31">
        <v>44718</v>
      </c>
      <c r="G638" s="32">
        <v>371</v>
      </c>
      <c r="H638" s="32">
        <v>728</v>
      </c>
      <c r="I638" s="33">
        <v>5900</v>
      </c>
      <c r="J638" s="32" t="str">
        <f ca="1">IF(Tabela9[[#This Row],[STATUS]]="VENCIDO", TODAY()-Tabela9[[#This Row],[DATA VENCIMENTO]], "")</f>
        <v/>
      </c>
      <c r="K638" s="31">
        <v>44718</v>
      </c>
      <c r="L638" s="53" t="str">
        <f ca="1">IF(Tabela9[[#This Row],[DATA VENCIMENTO]]&gt;TODAY(), "A VENCER",IF(Tabela9[[#This Row],[PAGO DIA]]&lt;&gt;"","PAGO", "VENCIDO"))</f>
        <v>PAGO</v>
      </c>
    </row>
    <row r="639" spans="1:12" hidden="1" x14ac:dyDescent="0.2">
      <c r="A639" s="30">
        <v>44706</v>
      </c>
      <c r="B639" s="31" t="s">
        <v>1547</v>
      </c>
      <c r="C639" s="32" t="s">
        <v>1560</v>
      </c>
      <c r="D639" s="32" t="s">
        <v>1531</v>
      </c>
      <c r="E639" s="32" t="s">
        <v>1561</v>
      </c>
      <c r="F639" s="31">
        <v>44718</v>
      </c>
      <c r="G639" s="32">
        <v>372</v>
      </c>
      <c r="H639" s="32">
        <v>729</v>
      </c>
      <c r="I639" s="33">
        <v>4500</v>
      </c>
      <c r="J639" s="32" t="str">
        <f ca="1">IF(Tabela9[[#This Row],[STATUS]]="VENCIDO", TODAY()-Tabela9[[#This Row],[DATA VENCIMENTO]], "")</f>
        <v/>
      </c>
      <c r="K639" s="31">
        <v>44718</v>
      </c>
      <c r="L639" s="53" t="str">
        <f ca="1">IF(Tabela9[[#This Row],[DATA VENCIMENTO]]&gt;TODAY(), "A VENCER",IF(Tabela9[[#This Row],[PAGO DIA]]&lt;&gt;"","PAGO", "VENCIDO"))</f>
        <v>PAGO</v>
      </c>
    </row>
    <row r="640" spans="1:12" hidden="1" x14ac:dyDescent="0.2">
      <c r="A640" s="30">
        <v>44706</v>
      </c>
      <c r="B640" s="43" t="s">
        <v>1547</v>
      </c>
      <c r="C640" s="37" t="s">
        <v>1562</v>
      </c>
      <c r="D640" s="32" t="s">
        <v>1531</v>
      </c>
      <c r="E640" s="37" t="s">
        <v>1537</v>
      </c>
      <c r="F640" s="31">
        <v>44718</v>
      </c>
      <c r="G640" s="37">
        <v>373</v>
      </c>
      <c r="H640" s="37">
        <v>730</v>
      </c>
      <c r="I640" s="44">
        <v>2000</v>
      </c>
      <c r="J640" s="32" t="str">
        <f ca="1">IF(Tabela9[[#This Row],[STATUS]]="VENCIDO", TODAY()-Tabela9[[#This Row],[DATA VENCIMENTO]], "")</f>
        <v/>
      </c>
      <c r="K640" s="31">
        <v>44718</v>
      </c>
      <c r="L640" s="53" t="str">
        <f ca="1">IF(Tabela9[[#This Row],[DATA VENCIMENTO]]&gt;TODAY(), "A VENCER",IF(Tabela9[[#This Row],[PAGO DIA]]&lt;&gt;"","PAGO", "VENCIDO"))</f>
        <v>PAGO</v>
      </c>
    </row>
    <row r="641" spans="1:12" hidden="1" x14ac:dyDescent="0.2">
      <c r="A641" s="30">
        <v>44706</v>
      </c>
      <c r="B641" s="31" t="s">
        <v>1547</v>
      </c>
      <c r="C641" s="32" t="s">
        <v>1563</v>
      </c>
      <c r="D641" s="32" t="s">
        <v>1531</v>
      </c>
      <c r="E641" s="32" t="s">
        <v>1564</v>
      </c>
      <c r="F641" s="31">
        <v>44718</v>
      </c>
      <c r="G641" s="32">
        <v>374</v>
      </c>
      <c r="H641" s="32">
        <v>731</v>
      </c>
      <c r="I641" s="33">
        <v>6000</v>
      </c>
      <c r="J641" s="32" t="str">
        <f ca="1">IF(Tabela9[[#This Row],[STATUS]]="VENCIDO", TODAY()-Tabela9[[#This Row],[DATA VENCIMENTO]], "")</f>
        <v/>
      </c>
      <c r="K641" s="31">
        <v>44718</v>
      </c>
      <c r="L641" s="53" t="str">
        <f ca="1">IF(Tabela9[[#This Row],[DATA VENCIMENTO]]&gt;TODAY(), "A VENCER",IF(Tabela9[[#This Row],[PAGO DIA]]&lt;&gt;"","PAGO", "VENCIDO"))</f>
        <v>PAGO</v>
      </c>
    </row>
    <row r="642" spans="1:12" hidden="1" x14ac:dyDescent="0.2">
      <c r="A642" s="30">
        <v>44706</v>
      </c>
      <c r="B642" s="31" t="s">
        <v>1547</v>
      </c>
      <c r="C642" s="32" t="s">
        <v>1565</v>
      </c>
      <c r="D642" s="32" t="s">
        <v>1531</v>
      </c>
      <c r="E642" s="32" t="s">
        <v>1566</v>
      </c>
      <c r="F642" s="31">
        <v>44718</v>
      </c>
      <c r="G642" s="32">
        <v>375</v>
      </c>
      <c r="H642" s="32">
        <v>732</v>
      </c>
      <c r="I642" s="33">
        <v>5500</v>
      </c>
      <c r="J642" s="32" t="str">
        <f ca="1">IF(Tabela9[[#This Row],[STATUS]]="VENCIDO", TODAY()-Tabela9[[#This Row],[DATA VENCIMENTO]], "")</f>
        <v/>
      </c>
      <c r="K642" s="31">
        <v>44718</v>
      </c>
      <c r="L642" s="53" t="str">
        <f ca="1">IF(Tabela9[[#This Row],[DATA VENCIMENTO]]&gt;TODAY(), "A VENCER",IF(Tabela9[[#This Row],[PAGO DIA]]&lt;&gt;"","PAGO", "VENCIDO"))</f>
        <v>PAGO</v>
      </c>
    </row>
    <row r="643" spans="1:12" hidden="1" x14ac:dyDescent="0.2">
      <c r="A643" s="30">
        <v>44706</v>
      </c>
      <c r="B643" s="31" t="s">
        <v>1547</v>
      </c>
      <c r="C643" s="32" t="s">
        <v>1567</v>
      </c>
      <c r="D643" s="32" t="s">
        <v>1531</v>
      </c>
      <c r="E643" s="32" t="s">
        <v>1568</v>
      </c>
      <c r="F643" s="31">
        <v>44718</v>
      </c>
      <c r="G643" s="32">
        <v>376</v>
      </c>
      <c r="H643" s="32">
        <v>733</v>
      </c>
      <c r="I643" s="33">
        <v>5000</v>
      </c>
      <c r="J643" s="32" t="str">
        <f ca="1">IF(Tabela9[[#This Row],[STATUS]]="VENCIDO", TODAY()-Tabela9[[#This Row],[DATA VENCIMENTO]], "")</f>
        <v/>
      </c>
      <c r="K643" s="31">
        <v>44718</v>
      </c>
      <c r="L643" s="53" t="str">
        <f ca="1">IF(Tabela9[[#This Row],[DATA VENCIMENTO]]&gt;TODAY(), "A VENCER",IF(Tabela9[[#This Row],[PAGO DIA]]&lt;&gt;"","PAGO", "VENCIDO"))</f>
        <v>PAGO</v>
      </c>
    </row>
    <row r="644" spans="1:12" hidden="1" x14ac:dyDescent="0.2">
      <c r="A644" s="30">
        <v>44706</v>
      </c>
      <c r="B644" s="31" t="s">
        <v>1547</v>
      </c>
      <c r="C644" s="32" t="s">
        <v>1569</v>
      </c>
      <c r="D644" s="32" t="s">
        <v>1531</v>
      </c>
      <c r="E644" s="32" t="s">
        <v>1570</v>
      </c>
      <c r="F644" s="31">
        <v>44718</v>
      </c>
      <c r="G644" s="32">
        <v>377</v>
      </c>
      <c r="H644" s="32">
        <v>734</v>
      </c>
      <c r="I644" s="33">
        <v>1150</v>
      </c>
      <c r="J644" s="32" t="str">
        <f ca="1">IF(Tabela9[[#This Row],[STATUS]]="VENCIDO", TODAY()-Tabela9[[#This Row],[DATA VENCIMENTO]], "")</f>
        <v/>
      </c>
      <c r="K644" s="31">
        <v>44718</v>
      </c>
      <c r="L644" s="53" t="str">
        <f ca="1">IF(Tabela9[[#This Row],[DATA VENCIMENTO]]&gt;TODAY(), "A VENCER",IF(Tabela9[[#This Row],[PAGO DIA]]&lt;&gt;"","PAGO", "VENCIDO"))</f>
        <v>PAGO</v>
      </c>
    </row>
    <row r="645" spans="1:12" hidden="1" x14ac:dyDescent="0.2">
      <c r="A645" s="30">
        <v>44706</v>
      </c>
      <c r="B645" s="31" t="s">
        <v>1547</v>
      </c>
      <c r="C645" s="32" t="s">
        <v>1571</v>
      </c>
      <c r="D645" s="32" t="s">
        <v>1531</v>
      </c>
      <c r="E645" s="32" t="s">
        <v>1572</v>
      </c>
      <c r="F645" s="31">
        <v>44718</v>
      </c>
      <c r="G645" s="32">
        <v>378</v>
      </c>
      <c r="H645" s="32">
        <v>735</v>
      </c>
      <c r="I645" s="33">
        <v>5500</v>
      </c>
      <c r="J645" s="32" t="str">
        <f ca="1">IF(Tabela9[[#This Row],[STATUS]]="VENCIDO", TODAY()-Tabela9[[#This Row],[DATA VENCIMENTO]], "")</f>
        <v/>
      </c>
      <c r="K645" s="31">
        <v>44718</v>
      </c>
      <c r="L645" s="53" t="str">
        <f ca="1">IF(Tabela9[[#This Row],[DATA VENCIMENTO]]&gt;TODAY(), "A VENCER",IF(Tabela9[[#This Row],[PAGO DIA]]&lt;&gt;"","PAGO", "VENCIDO"))</f>
        <v>PAGO</v>
      </c>
    </row>
    <row r="646" spans="1:12" hidden="1" x14ac:dyDescent="0.2">
      <c r="A646" s="30">
        <v>44706</v>
      </c>
      <c r="B646" s="31" t="s">
        <v>1547</v>
      </c>
      <c r="C646" s="32" t="s">
        <v>1573</v>
      </c>
      <c r="D646" s="32" t="s">
        <v>1531</v>
      </c>
      <c r="E646" s="32" t="s">
        <v>1574</v>
      </c>
      <c r="F646" s="31">
        <v>44718</v>
      </c>
      <c r="G646" s="32">
        <v>379</v>
      </c>
      <c r="H646" s="32">
        <v>736</v>
      </c>
      <c r="I646" s="33">
        <v>1150</v>
      </c>
      <c r="J646" s="32" t="str">
        <f ca="1">IF(Tabela9[[#This Row],[STATUS]]="VENCIDO", TODAY()-Tabela9[[#This Row],[DATA VENCIMENTO]], "")</f>
        <v/>
      </c>
      <c r="K646" s="31">
        <v>44718</v>
      </c>
      <c r="L646" s="53" t="str">
        <f ca="1">IF(Tabela9[[#This Row],[DATA VENCIMENTO]]&gt;TODAY(), "A VENCER",IF(Tabela9[[#This Row],[PAGO DIA]]&lt;&gt;"","PAGO", "VENCIDO"))</f>
        <v>PAGO</v>
      </c>
    </row>
    <row r="647" spans="1:12" hidden="1" x14ac:dyDescent="0.2">
      <c r="A647" s="30">
        <v>44706</v>
      </c>
      <c r="B647" s="31" t="s">
        <v>1547</v>
      </c>
      <c r="C647" s="32" t="s">
        <v>1575</v>
      </c>
      <c r="D647" s="32" t="s">
        <v>1531</v>
      </c>
      <c r="E647" s="32" t="s">
        <v>1576</v>
      </c>
      <c r="F647" s="31">
        <v>44718</v>
      </c>
      <c r="G647" s="32">
        <v>380</v>
      </c>
      <c r="H647" s="32">
        <v>737</v>
      </c>
      <c r="I647" s="33">
        <v>4800</v>
      </c>
      <c r="J647" s="32" t="str">
        <f ca="1">IF(Tabela9[[#This Row],[STATUS]]="VENCIDO", TODAY()-Tabela9[[#This Row],[DATA VENCIMENTO]], "")</f>
        <v/>
      </c>
      <c r="K647" s="31">
        <v>44718</v>
      </c>
      <c r="L647" s="53" t="str">
        <f ca="1">IF(Tabela9[[#This Row],[DATA VENCIMENTO]]&gt;TODAY(), "A VENCER",IF(Tabela9[[#This Row],[PAGO DIA]]&lt;&gt;"","PAGO", "VENCIDO"))</f>
        <v>PAGO</v>
      </c>
    </row>
    <row r="648" spans="1:12" hidden="1" x14ac:dyDescent="0.2">
      <c r="A648" s="30">
        <v>44706</v>
      </c>
      <c r="B648" s="31" t="s">
        <v>1547</v>
      </c>
      <c r="C648" s="32" t="s">
        <v>1577</v>
      </c>
      <c r="D648" s="32" t="s">
        <v>1531</v>
      </c>
      <c r="E648" s="32" t="s">
        <v>1539</v>
      </c>
      <c r="F648" s="31">
        <v>44718</v>
      </c>
      <c r="G648" s="32">
        <v>381</v>
      </c>
      <c r="H648" s="32">
        <v>738</v>
      </c>
      <c r="I648" s="33">
        <v>3000</v>
      </c>
      <c r="J648" s="32" t="str">
        <f ca="1">IF(Tabela9[[#This Row],[STATUS]]="VENCIDO", TODAY()-Tabela9[[#This Row],[DATA VENCIMENTO]], "")</f>
        <v/>
      </c>
      <c r="K648" s="31">
        <v>44718</v>
      </c>
      <c r="L648" s="53" t="str">
        <f ca="1">IF(Tabela9[[#This Row],[DATA VENCIMENTO]]&gt;TODAY(), "A VENCER",IF(Tabela9[[#This Row],[PAGO DIA]]&lt;&gt;"","PAGO", "VENCIDO"))</f>
        <v>PAGO</v>
      </c>
    </row>
    <row r="649" spans="1:12" hidden="1" x14ac:dyDescent="0.2">
      <c r="A649" s="30">
        <v>44706</v>
      </c>
      <c r="B649" s="31" t="s">
        <v>1547</v>
      </c>
      <c r="C649" s="32" t="s">
        <v>1544</v>
      </c>
      <c r="D649" s="32" t="s">
        <v>1531</v>
      </c>
      <c r="E649" s="32" t="s">
        <v>1545</v>
      </c>
      <c r="F649" s="31">
        <v>44718</v>
      </c>
      <c r="G649" s="32">
        <v>382</v>
      </c>
      <c r="H649" s="32">
        <v>739</v>
      </c>
      <c r="I649" s="33">
        <v>4000</v>
      </c>
      <c r="J649" s="32" t="str">
        <f ca="1">IF(Tabela9[[#This Row],[STATUS]]="VENCIDO", TODAY()-Tabela9[[#This Row],[DATA VENCIMENTO]], "")</f>
        <v/>
      </c>
      <c r="K649" s="31">
        <v>44718</v>
      </c>
      <c r="L649" s="53" t="str">
        <f ca="1">IF(Tabela9[[#This Row],[DATA VENCIMENTO]]&gt;TODAY(), "A VENCER",IF(Tabela9[[#This Row],[PAGO DIA]]&lt;&gt;"","PAGO", "VENCIDO"))</f>
        <v>PAGO</v>
      </c>
    </row>
    <row r="650" spans="1:12" hidden="1" x14ac:dyDescent="0.2">
      <c r="A650" s="30">
        <v>44706</v>
      </c>
      <c r="B650" s="31" t="s">
        <v>1547</v>
      </c>
      <c r="C650" s="32" t="s">
        <v>1579</v>
      </c>
      <c r="D650" s="32" t="s">
        <v>1128</v>
      </c>
      <c r="E650" s="32" t="s">
        <v>681</v>
      </c>
      <c r="F650" s="31">
        <v>44718</v>
      </c>
      <c r="G650" s="32">
        <v>383</v>
      </c>
      <c r="H650" s="32">
        <v>740</v>
      </c>
      <c r="I650" s="41">
        <v>2500</v>
      </c>
      <c r="J650" s="32" t="str">
        <f ca="1">IF(Tabela9[[#This Row],[STATUS]]="VENCIDO", TODAY()-Tabela9[[#This Row],[DATA VENCIMENTO]], "")</f>
        <v/>
      </c>
      <c r="K650" s="31">
        <v>44718</v>
      </c>
      <c r="L650" s="53" t="str">
        <f ca="1">IF(Tabela9[[#This Row],[DATA VENCIMENTO]]&gt;TODAY(), "A VENCER",IF(Tabela9[[#This Row],[PAGO DIA]]&lt;&gt;"","PAGO", "VENCIDO"))</f>
        <v>PAGO</v>
      </c>
    </row>
    <row r="651" spans="1:12" hidden="1" x14ac:dyDescent="0.2">
      <c r="A651" s="30">
        <v>44706</v>
      </c>
      <c r="B651" s="32" t="s">
        <v>1534</v>
      </c>
      <c r="C651" s="32" t="s">
        <v>1992</v>
      </c>
      <c r="D651" s="32" t="s">
        <v>1531</v>
      </c>
      <c r="E651" s="32" t="s">
        <v>85</v>
      </c>
      <c r="F651" s="31">
        <v>44727</v>
      </c>
      <c r="G651" s="32" t="s">
        <v>2110</v>
      </c>
      <c r="H651" s="32">
        <v>741</v>
      </c>
      <c r="I651" s="33">
        <v>600</v>
      </c>
      <c r="J651" s="32" t="str">
        <f ca="1">IF(Tabela9[[#This Row],[STATUS]]="VENCIDO", TODAY()-Tabela9[[#This Row],[DATA VENCIMENTO]], "")</f>
        <v/>
      </c>
      <c r="K651" s="31">
        <v>44727</v>
      </c>
      <c r="L651" s="53" t="str">
        <f ca="1">IF(Tabela9[[#This Row],[DATA VENCIMENTO]]&gt;TODAY(), "A VENCER",IF(Tabela9[[#This Row],[PAGO DIA]]&lt;&gt;"","PAGO", "VENCIDO"))</f>
        <v>PAGO</v>
      </c>
    </row>
    <row r="652" spans="1:12" hidden="1" x14ac:dyDescent="0.2">
      <c r="A652" s="30">
        <v>44706</v>
      </c>
      <c r="B652" s="32" t="s">
        <v>1534</v>
      </c>
      <c r="C652" s="32" t="s">
        <v>2111</v>
      </c>
      <c r="D652" s="32" t="s">
        <v>1531</v>
      </c>
      <c r="E652" s="32" t="s">
        <v>85</v>
      </c>
      <c r="F652" s="31">
        <v>44727</v>
      </c>
      <c r="G652" s="32" t="s">
        <v>2112</v>
      </c>
      <c r="H652" s="32">
        <v>742</v>
      </c>
      <c r="I652" s="33">
        <v>800</v>
      </c>
      <c r="J652" s="32" t="str">
        <f ca="1">IF(Tabela9[[#This Row],[STATUS]]="VENCIDO", TODAY()-Tabela9[[#This Row],[DATA VENCIMENTO]], "")</f>
        <v/>
      </c>
      <c r="K652" s="31">
        <v>44727</v>
      </c>
      <c r="L652" s="53" t="str">
        <f ca="1">IF(Tabela9[[#This Row],[DATA VENCIMENTO]]&gt;TODAY(), "A VENCER",IF(Tabela9[[#This Row],[PAGO DIA]]&lt;&gt;"","PAGO", "VENCIDO"))</f>
        <v>PAGO</v>
      </c>
    </row>
    <row r="653" spans="1:12" hidden="1" x14ac:dyDescent="0.2">
      <c r="A653" s="30">
        <v>44707</v>
      </c>
      <c r="B653" s="32" t="s">
        <v>1534</v>
      </c>
      <c r="C653" s="32" t="s">
        <v>2113</v>
      </c>
      <c r="D653" s="32" t="s">
        <v>1531</v>
      </c>
      <c r="E653" s="32" t="s">
        <v>85</v>
      </c>
      <c r="F653" s="31">
        <v>44727</v>
      </c>
      <c r="G653" s="32" t="s">
        <v>2114</v>
      </c>
      <c r="H653" s="32">
        <v>743</v>
      </c>
      <c r="I653" s="33">
        <v>1800</v>
      </c>
      <c r="J653" s="32" t="str">
        <f ca="1">IF(Tabela9[[#This Row],[STATUS]]="VENCIDO", TODAY()-Tabela9[[#This Row],[DATA VENCIMENTO]], "")</f>
        <v/>
      </c>
      <c r="K653" s="31">
        <v>44727</v>
      </c>
      <c r="L653" s="53" t="str">
        <f ca="1">IF(Tabela9[[#This Row],[DATA VENCIMENTO]]&gt;TODAY(), "A VENCER",IF(Tabela9[[#This Row],[PAGO DIA]]&lt;&gt;"","PAGO", "VENCIDO"))</f>
        <v>PAGO</v>
      </c>
    </row>
    <row r="654" spans="1:12" hidden="1" x14ac:dyDescent="0.2">
      <c r="A654" s="30">
        <v>44707</v>
      </c>
      <c r="B654" s="32" t="s">
        <v>1534</v>
      </c>
      <c r="C654" s="32" t="s">
        <v>2115</v>
      </c>
      <c r="D654" s="32" t="s">
        <v>1531</v>
      </c>
      <c r="E654" s="32" t="s">
        <v>85</v>
      </c>
      <c r="F654" s="31">
        <v>44727</v>
      </c>
      <c r="G654" s="32" t="s">
        <v>2116</v>
      </c>
      <c r="H654" s="32">
        <v>745</v>
      </c>
      <c r="I654" s="33">
        <v>1800</v>
      </c>
      <c r="J654" s="32" t="str">
        <f ca="1">IF(Tabela9[[#This Row],[STATUS]]="VENCIDO", TODAY()-Tabela9[[#This Row],[DATA VENCIMENTO]], "")</f>
        <v/>
      </c>
      <c r="K654" s="31">
        <v>44727</v>
      </c>
      <c r="L654" s="53" t="str">
        <f ca="1">IF(Tabela9[[#This Row],[DATA VENCIMENTO]]&gt;TODAY(), "A VENCER",IF(Tabela9[[#This Row],[PAGO DIA]]&lt;&gt;"","PAGO", "VENCIDO"))</f>
        <v>PAGO</v>
      </c>
    </row>
    <row r="655" spans="1:12" hidden="1" x14ac:dyDescent="0.2">
      <c r="A655" s="30">
        <v>44707</v>
      </c>
      <c r="B655" s="32" t="s">
        <v>1534</v>
      </c>
      <c r="C655" s="32" t="s">
        <v>2117</v>
      </c>
      <c r="D655" s="32" t="s">
        <v>1531</v>
      </c>
      <c r="E655" s="32" t="s">
        <v>85</v>
      </c>
      <c r="F655" s="31">
        <v>44727</v>
      </c>
      <c r="G655" s="32" t="s">
        <v>2118</v>
      </c>
      <c r="H655" s="32">
        <v>746</v>
      </c>
      <c r="I655" s="33">
        <v>1800</v>
      </c>
      <c r="J655" s="32" t="str">
        <f ca="1">IF(Tabela9[[#This Row],[STATUS]]="VENCIDO", TODAY()-Tabela9[[#This Row],[DATA VENCIMENTO]], "")</f>
        <v/>
      </c>
      <c r="K655" s="31">
        <v>44727</v>
      </c>
      <c r="L655" s="53" t="str">
        <f ca="1">IF(Tabela9[[#This Row],[DATA VENCIMENTO]]&gt;TODAY(), "A VENCER",IF(Tabela9[[#This Row],[PAGO DIA]]&lt;&gt;"","PAGO", "VENCIDO"))</f>
        <v>PAGO</v>
      </c>
    </row>
    <row r="656" spans="1:12" hidden="1" x14ac:dyDescent="0.2">
      <c r="A656" s="30">
        <v>44708</v>
      </c>
      <c r="B656" s="32" t="s">
        <v>1529</v>
      </c>
      <c r="C656" s="32" t="s">
        <v>2016</v>
      </c>
      <c r="D656" s="32" t="s">
        <v>1531</v>
      </c>
      <c r="E656" s="32" t="s">
        <v>85</v>
      </c>
      <c r="F656" s="31">
        <v>44728</v>
      </c>
      <c r="G656" s="32" t="s">
        <v>2119</v>
      </c>
      <c r="H656" s="32">
        <v>747</v>
      </c>
      <c r="I656" s="33">
        <v>3500</v>
      </c>
      <c r="J656" s="32" t="str">
        <f ca="1">IF(Tabela9[[#This Row],[STATUS]]="VENCIDO", TODAY()-Tabela9[[#This Row],[DATA VENCIMENTO]], "")</f>
        <v/>
      </c>
      <c r="K656" s="31">
        <v>44729</v>
      </c>
      <c r="L656" s="53" t="str">
        <f ca="1">IF(Tabela9[[#This Row],[DATA VENCIMENTO]]&gt;TODAY(), "A VENCER",IF(Tabela9[[#This Row],[PAGO DIA]]&lt;&gt;"","PAGO", "VENCIDO"))</f>
        <v>PAGO</v>
      </c>
    </row>
    <row r="657" spans="1:12" hidden="1" x14ac:dyDescent="0.2">
      <c r="A657" s="30">
        <v>44708</v>
      </c>
      <c r="B657" s="32" t="s">
        <v>1534</v>
      </c>
      <c r="C657" s="32" t="s">
        <v>1747</v>
      </c>
      <c r="D657" s="32" t="s">
        <v>1531</v>
      </c>
      <c r="E657" s="32" t="s">
        <v>85</v>
      </c>
      <c r="F657" s="31">
        <v>44728</v>
      </c>
      <c r="G657" s="32" t="s">
        <v>2120</v>
      </c>
      <c r="H657" s="32">
        <v>748</v>
      </c>
      <c r="I657" s="33">
        <v>1100</v>
      </c>
      <c r="J657" s="32" t="str">
        <f ca="1">IF(Tabela9[[#This Row],[STATUS]]="VENCIDO", TODAY()-Tabela9[[#This Row],[DATA VENCIMENTO]], "")</f>
        <v/>
      </c>
      <c r="K657" s="31">
        <v>44729</v>
      </c>
      <c r="L657" s="53" t="str">
        <f ca="1">IF(Tabela9[[#This Row],[DATA VENCIMENTO]]&gt;TODAY(), "A VENCER",IF(Tabela9[[#This Row],[PAGO DIA]]&lt;&gt;"","PAGO", "VENCIDO"))</f>
        <v>PAGO</v>
      </c>
    </row>
    <row r="658" spans="1:12" hidden="1" x14ac:dyDescent="0.2">
      <c r="A658" s="30">
        <v>44711</v>
      </c>
      <c r="B658" s="32" t="s">
        <v>1534</v>
      </c>
      <c r="C658" s="32" t="s">
        <v>2121</v>
      </c>
      <c r="D658" s="32" t="s">
        <v>1531</v>
      </c>
      <c r="E658" s="32" t="s">
        <v>85</v>
      </c>
      <c r="F658" s="31">
        <v>44732</v>
      </c>
      <c r="G658" s="32" t="s">
        <v>2122</v>
      </c>
      <c r="H658" s="32">
        <v>749</v>
      </c>
      <c r="I658" s="33">
        <v>880</v>
      </c>
      <c r="J658" s="32" t="str">
        <f ca="1">IF(Tabela9[[#This Row],[STATUS]]="VENCIDO", TODAY()-Tabela9[[#This Row],[DATA VENCIMENTO]], "")</f>
        <v/>
      </c>
      <c r="K658" s="31">
        <v>44732</v>
      </c>
      <c r="L658" s="53" t="str">
        <f ca="1">IF(Tabela9[[#This Row],[DATA VENCIMENTO]]&gt;TODAY(), "A VENCER",IF(Tabela9[[#This Row],[PAGO DIA]]&lt;&gt;"","PAGO", "VENCIDO"))</f>
        <v>PAGO</v>
      </c>
    </row>
    <row r="659" spans="1:12" hidden="1" x14ac:dyDescent="0.2">
      <c r="A659" s="30">
        <v>44711</v>
      </c>
      <c r="B659" s="32" t="s">
        <v>1534</v>
      </c>
      <c r="C659" s="32" t="s">
        <v>2024</v>
      </c>
      <c r="D659" s="32" t="s">
        <v>1531</v>
      </c>
      <c r="E659" s="32" t="s">
        <v>85</v>
      </c>
      <c r="F659" s="31">
        <v>44732</v>
      </c>
      <c r="G659" s="32" t="s">
        <v>2123</v>
      </c>
      <c r="H659" s="32">
        <v>750</v>
      </c>
      <c r="I659" s="33">
        <v>1400</v>
      </c>
      <c r="J659" s="32" t="str">
        <f ca="1">IF(Tabela9[[#This Row],[STATUS]]="VENCIDO", TODAY()-Tabela9[[#This Row],[DATA VENCIMENTO]], "")</f>
        <v/>
      </c>
      <c r="K659" s="31">
        <v>44732</v>
      </c>
      <c r="L659" s="53" t="str">
        <f ca="1">IF(Tabela9[[#This Row],[DATA VENCIMENTO]]&gt;TODAY(), "A VENCER",IF(Tabela9[[#This Row],[PAGO DIA]]&lt;&gt;"","PAGO", "VENCIDO"))</f>
        <v>PAGO</v>
      </c>
    </row>
    <row r="660" spans="1:12" hidden="1" x14ac:dyDescent="0.2">
      <c r="A660" s="30">
        <v>44713</v>
      </c>
      <c r="B660" s="32" t="s">
        <v>1529</v>
      </c>
      <c r="C660" s="32" t="s">
        <v>2016</v>
      </c>
      <c r="D660" s="32" t="s">
        <v>1531</v>
      </c>
      <c r="E660" s="32" t="s">
        <v>85</v>
      </c>
      <c r="F660" s="31">
        <v>44733</v>
      </c>
      <c r="G660" s="32" t="s">
        <v>2124</v>
      </c>
      <c r="H660" s="32">
        <v>751</v>
      </c>
      <c r="I660" s="33">
        <v>3500</v>
      </c>
      <c r="J660" s="32" t="str">
        <f ca="1">IF(Tabela9[[#This Row],[STATUS]]="VENCIDO", TODAY()-Tabela9[[#This Row],[DATA VENCIMENTO]], "")</f>
        <v/>
      </c>
      <c r="K660" s="31">
        <v>44733</v>
      </c>
      <c r="L660" s="53" t="str">
        <f ca="1">IF(Tabela9[[#This Row],[DATA VENCIMENTO]]&gt;TODAY(), "A VENCER",IF(Tabela9[[#This Row],[PAGO DIA]]&lt;&gt;"","PAGO", "VENCIDO"))</f>
        <v>PAGO</v>
      </c>
    </row>
    <row r="661" spans="1:12" hidden="1" x14ac:dyDescent="0.2">
      <c r="A661" s="30">
        <v>44713</v>
      </c>
      <c r="B661" s="32" t="s">
        <v>1534</v>
      </c>
      <c r="C661" s="32" t="s">
        <v>2055</v>
      </c>
      <c r="D661" s="32" t="s">
        <v>1531</v>
      </c>
      <c r="E661" s="32" t="s">
        <v>85</v>
      </c>
      <c r="F661" s="31">
        <v>44733</v>
      </c>
      <c r="G661" s="32" t="s">
        <v>2125</v>
      </c>
      <c r="H661" s="32">
        <v>752</v>
      </c>
      <c r="I661" s="33">
        <v>500</v>
      </c>
      <c r="J661" s="32" t="str">
        <f ca="1">IF(Tabela9[[#This Row],[STATUS]]="VENCIDO", TODAY()-Tabela9[[#This Row],[DATA VENCIMENTO]], "")</f>
        <v/>
      </c>
      <c r="K661" s="31">
        <v>44733</v>
      </c>
      <c r="L661" s="53" t="str">
        <f ca="1">IF(Tabela9[[#This Row],[DATA VENCIMENTO]]&gt;TODAY(), "A VENCER",IF(Tabela9[[#This Row],[PAGO DIA]]&lt;&gt;"","PAGO", "VENCIDO"))</f>
        <v>PAGO</v>
      </c>
    </row>
    <row r="662" spans="1:12" hidden="1" x14ac:dyDescent="0.2">
      <c r="A662" s="30">
        <v>44713</v>
      </c>
      <c r="B662" s="32" t="s">
        <v>1534</v>
      </c>
      <c r="C662" s="32" t="s">
        <v>1992</v>
      </c>
      <c r="D662" s="32" t="s">
        <v>1531</v>
      </c>
      <c r="E662" s="32" t="s">
        <v>85</v>
      </c>
      <c r="F662" s="31">
        <v>44733</v>
      </c>
      <c r="G662" s="32" t="s">
        <v>2126</v>
      </c>
      <c r="H662" s="32">
        <v>753</v>
      </c>
      <c r="I662" s="33">
        <v>600</v>
      </c>
      <c r="J662" s="32" t="str">
        <f ca="1">IF(Tabela9[[#This Row],[STATUS]]="VENCIDO", TODAY()-Tabela9[[#This Row],[DATA VENCIMENTO]], "")</f>
        <v/>
      </c>
      <c r="K662" s="31">
        <v>44733</v>
      </c>
      <c r="L662" s="53" t="str">
        <f ca="1">IF(Tabela9[[#This Row],[DATA VENCIMENTO]]&gt;TODAY(), "A VENCER",IF(Tabela9[[#This Row],[PAGO DIA]]&lt;&gt;"","PAGO", "VENCIDO"))</f>
        <v>PAGO</v>
      </c>
    </row>
    <row r="663" spans="1:12" hidden="1" x14ac:dyDescent="0.2">
      <c r="A663" s="30">
        <v>44713</v>
      </c>
      <c r="B663" s="32" t="s">
        <v>1534</v>
      </c>
      <c r="C663" s="32" t="s">
        <v>1981</v>
      </c>
      <c r="D663" s="32" t="s">
        <v>1531</v>
      </c>
      <c r="E663" s="32" t="s">
        <v>85</v>
      </c>
      <c r="F663" s="31">
        <v>44733</v>
      </c>
      <c r="G663" s="32" t="s">
        <v>2127</v>
      </c>
      <c r="H663" s="32">
        <v>754</v>
      </c>
      <c r="I663" s="33">
        <v>1500</v>
      </c>
      <c r="J663" s="32" t="str">
        <f ca="1">IF(Tabela9[[#This Row],[STATUS]]="VENCIDO", TODAY()-Tabela9[[#This Row],[DATA VENCIMENTO]], "")</f>
        <v/>
      </c>
      <c r="K663" s="31">
        <v>44733</v>
      </c>
      <c r="L663" s="53" t="str">
        <f ca="1">IF(Tabela9[[#This Row],[DATA VENCIMENTO]]&gt;TODAY(), "A VENCER",IF(Tabela9[[#This Row],[PAGO DIA]]&lt;&gt;"","PAGO", "VENCIDO"))</f>
        <v>PAGO</v>
      </c>
    </row>
    <row r="664" spans="1:12" hidden="1" x14ac:dyDescent="0.2">
      <c r="A664" s="30">
        <v>44713</v>
      </c>
      <c r="B664" s="32" t="s">
        <v>1534</v>
      </c>
      <c r="C664" s="32" t="s">
        <v>2011</v>
      </c>
      <c r="D664" s="32" t="s">
        <v>1531</v>
      </c>
      <c r="E664" s="32" t="s">
        <v>85</v>
      </c>
      <c r="F664" s="31">
        <v>44733</v>
      </c>
      <c r="G664" s="32" t="s">
        <v>2128</v>
      </c>
      <c r="H664" s="32">
        <v>755</v>
      </c>
      <c r="I664" s="33">
        <v>1320</v>
      </c>
      <c r="J664" s="32" t="str">
        <f ca="1">IF(Tabela9[[#This Row],[STATUS]]="VENCIDO", TODAY()-Tabela9[[#This Row],[DATA VENCIMENTO]], "")</f>
        <v/>
      </c>
      <c r="K664" s="31">
        <v>44733</v>
      </c>
      <c r="L664" s="53" t="str">
        <f ca="1">IF(Tabela9[[#This Row],[DATA VENCIMENTO]]&gt;TODAY(), "A VENCER",IF(Tabela9[[#This Row],[PAGO DIA]]&lt;&gt;"","PAGO", "VENCIDO"))</f>
        <v>PAGO</v>
      </c>
    </row>
    <row r="665" spans="1:12" hidden="1" x14ac:dyDescent="0.2">
      <c r="A665" s="30">
        <v>44713</v>
      </c>
      <c r="B665" s="32" t="s">
        <v>1534</v>
      </c>
      <c r="C665" s="32" t="s">
        <v>2011</v>
      </c>
      <c r="D665" s="32" t="s">
        <v>1531</v>
      </c>
      <c r="E665" s="32" t="s">
        <v>85</v>
      </c>
      <c r="F665" s="31">
        <v>44733</v>
      </c>
      <c r="G665" s="32" t="s">
        <v>2129</v>
      </c>
      <c r="H665" s="32">
        <v>756</v>
      </c>
      <c r="I665" s="33">
        <v>1320</v>
      </c>
      <c r="J665" s="32" t="str">
        <f ca="1">IF(Tabela9[[#This Row],[STATUS]]="VENCIDO", TODAY()-Tabela9[[#This Row],[DATA VENCIMENTO]], "")</f>
        <v/>
      </c>
      <c r="K665" s="31">
        <v>44733</v>
      </c>
      <c r="L665" s="53" t="str">
        <f ca="1">IF(Tabela9[[#This Row],[DATA VENCIMENTO]]&gt;TODAY(), "A VENCER",IF(Tabela9[[#This Row],[PAGO DIA]]&lt;&gt;"","PAGO", "VENCIDO"))</f>
        <v>PAGO</v>
      </c>
    </row>
    <row r="666" spans="1:12" hidden="1" x14ac:dyDescent="0.2">
      <c r="A666" s="30">
        <v>44713</v>
      </c>
      <c r="B666" s="32" t="s">
        <v>1534</v>
      </c>
      <c r="C666" s="32" t="s">
        <v>2011</v>
      </c>
      <c r="D666" s="32" t="s">
        <v>1531</v>
      </c>
      <c r="E666" s="32" t="s">
        <v>85</v>
      </c>
      <c r="F666" s="31">
        <v>44733</v>
      </c>
      <c r="G666" s="32" t="s">
        <v>2130</v>
      </c>
      <c r="H666" s="32">
        <v>757</v>
      </c>
      <c r="I666" s="33">
        <v>1320</v>
      </c>
      <c r="J666" s="32" t="str">
        <f ca="1">IF(Tabela9[[#This Row],[STATUS]]="VENCIDO", TODAY()-Tabela9[[#This Row],[DATA VENCIMENTO]], "")</f>
        <v/>
      </c>
      <c r="K666" s="31">
        <v>44733</v>
      </c>
      <c r="L666" s="53" t="str">
        <f ca="1">IF(Tabela9[[#This Row],[DATA VENCIMENTO]]&gt;TODAY(), "A VENCER",IF(Tabela9[[#This Row],[PAGO DIA]]&lt;&gt;"","PAGO", "VENCIDO"))</f>
        <v>PAGO</v>
      </c>
    </row>
    <row r="667" spans="1:12" hidden="1" x14ac:dyDescent="0.2">
      <c r="A667" s="30">
        <v>44713</v>
      </c>
      <c r="B667" s="32" t="s">
        <v>1534</v>
      </c>
      <c r="C667" s="32" t="s">
        <v>2011</v>
      </c>
      <c r="D667" s="32" t="s">
        <v>1531</v>
      </c>
      <c r="E667" s="32" t="s">
        <v>85</v>
      </c>
      <c r="F667" s="31">
        <v>44733</v>
      </c>
      <c r="G667" s="32" t="s">
        <v>2131</v>
      </c>
      <c r="H667" s="32">
        <v>758</v>
      </c>
      <c r="I667" s="33">
        <v>1320</v>
      </c>
      <c r="J667" s="32" t="str">
        <f ca="1">IF(Tabela9[[#This Row],[STATUS]]="VENCIDO", TODAY()-Tabela9[[#This Row],[DATA VENCIMENTO]], "")</f>
        <v/>
      </c>
      <c r="K667" s="31">
        <v>44733</v>
      </c>
      <c r="L667" s="53" t="str">
        <f ca="1">IF(Tabela9[[#This Row],[DATA VENCIMENTO]]&gt;TODAY(), "A VENCER",IF(Tabela9[[#This Row],[PAGO DIA]]&lt;&gt;"","PAGO", "VENCIDO"))</f>
        <v>PAGO</v>
      </c>
    </row>
    <row r="668" spans="1:12" hidden="1" x14ac:dyDescent="0.2">
      <c r="A668" s="30">
        <v>44713</v>
      </c>
      <c r="B668" s="32" t="s">
        <v>1534</v>
      </c>
      <c r="C668" s="32" t="s">
        <v>1747</v>
      </c>
      <c r="D668" s="32" t="s">
        <v>1531</v>
      </c>
      <c r="E668" s="32" t="s">
        <v>85</v>
      </c>
      <c r="F668" s="31">
        <v>44733</v>
      </c>
      <c r="G668" s="32" t="s">
        <v>2132</v>
      </c>
      <c r="H668" s="32">
        <v>759</v>
      </c>
      <c r="I668" s="33">
        <v>1100</v>
      </c>
      <c r="J668" s="32" t="str">
        <f ca="1">IF(Tabela9[[#This Row],[STATUS]]="VENCIDO", TODAY()-Tabela9[[#This Row],[DATA VENCIMENTO]], "")</f>
        <v/>
      </c>
      <c r="K668" s="31">
        <v>44733</v>
      </c>
      <c r="L668" s="53" t="str">
        <f ca="1">IF(Tabela9[[#This Row],[DATA VENCIMENTO]]&gt;TODAY(), "A VENCER",IF(Tabela9[[#This Row],[PAGO DIA]]&lt;&gt;"","PAGO", "VENCIDO"))</f>
        <v>PAGO</v>
      </c>
    </row>
    <row r="669" spans="1:12" hidden="1" x14ac:dyDescent="0.2">
      <c r="A669" s="30">
        <v>44713</v>
      </c>
      <c r="B669" s="32" t="s">
        <v>1534</v>
      </c>
      <c r="C669" s="32" t="s">
        <v>2133</v>
      </c>
      <c r="D669" s="32" t="s">
        <v>1531</v>
      </c>
      <c r="E669" s="32" t="s">
        <v>85</v>
      </c>
      <c r="F669" s="31">
        <v>44733</v>
      </c>
      <c r="G669" s="32" t="s">
        <v>2134</v>
      </c>
      <c r="H669" s="32">
        <v>760</v>
      </c>
      <c r="I669" s="33">
        <v>400</v>
      </c>
      <c r="J669" s="32" t="str">
        <f ca="1">IF(Tabela9[[#This Row],[STATUS]]="VENCIDO", TODAY()-Tabela9[[#This Row],[DATA VENCIMENTO]], "")</f>
        <v/>
      </c>
      <c r="K669" s="31">
        <v>44733</v>
      </c>
      <c r="L669" s="53" t="str">
        <f ca="1">IF(Tabela9[[#This Row],[DATA VENCIMENTO]]&gt;TODAY(), "A VENCER",IF(Tabela9[[#This Row],[PAGO DIA]]&lt;&gt;"","PAGO", "VENCIDO"))</f>
        <v>PAGO</v>
      </c>
    </row>
    <row r="670" spans="1:12" hidden="1" x14ac:dyDescent="0.2">
      <c r="A670" s="30">
        <v>44714</v>
      </c>
      <c r="B670" s="32" t="s">
        <v>1534</v>
      </c>
      <c r="C670" s="32" t="s">
        <v>2135</v>
      </c>
      <c r="D670" s="32" t="s">
        <v>1531</v>
      </c>
      <c r="E670" s="32" t="s">
        <v>85</v>
      </c>
      <c r="F670" s="31">
        <v>44734</v>
      </c>
      <c r="G670" s="32" t="s">
        <v>2136</v>
      </c>
      <c r="H670" s="32">
        <v>761</v>
      </c>
      <c r="I670" s="33">
        <v>400</v>
      </c>
      <c r="J670" s="32" t="str">
        <f ca="1">IF(Tabela9[[#This Row],[STATUS]]="VENCIDO", TODAY()-Tabela9[[#This Row],[DATA VENCIMENTO]], "")</f>
        <v/>
      </c>
      <c r="K670" s="31">
        <v>44734</v>
      </c>
      <c r="L670" s="53" t="str">
        <f ca="1">IF(Tabela9[[#This Row],[DATA VENCIMENTO]]&gt;TODAY(), "A VENCER",IF(Tabela9[[#This Row],[PAGO DIA]]&lt;&gt;"","PAGO", "VENCIDO"))</f>
        <v>PAGO</v>
      </c>
    </row>
    <row r="671" spans="1:12" hidden="1" x14ac:dyDescent="0.2">
      <c r="A671" s="30">
        <v>44714</v>
      </c>
      <c r="B671" s="32" t="s">
        <v>1534</v>
      </c>
      <c r="C671" s="32" t="s">
        <v>1981</v>
      </c>
      <c r="D671" s="32" t="s">
        <v>1531</v>
      </c>
      <c r="E671" s="32" t="s">
        <v>85</v>
      </c>
      <c r="F671" s="31">
        <v>44734</v>
      </c>
      <c r="G671" s="32" t="s">
        <v>2137</v>
      </c>
      <c r="H671" s="32">
        <v>762</v>
      </c>
      <c r="I671" s="33">
        <v>1500</v>
      </c>
      <c r="J671" s="32" t="str">
        <f ca="1">IF(Tabela9[[#This Row],[STATUS]]="VENCIDO", TODAY()-Tabela9[[#This Row],[DATA VENCIMENTO]], "")</f>
        <v/>
      </c>
      <c r="K671" s="31">
        <v>44734</v>
      </c>
      <c r="L671" s="53" t="str">
        <f ca="1">IF(Tabela9[[#This Row],[DATA VENCIMENTO]]&gt;TODAY(), "A VENCER",IF(Tabela9[[#This Row],[PAGO DIA]]&lt;&gt;"","PAGO", "VENCIDO"))</f>
        <v>PAGO</v>
      </c>
    </row>
    <row r="672" spans="1:12" hidden="1" x14ac:dyDescent="0.2">
      <c r="A672" s="30">
        <v>44714</v>
      </c>
      <c r="B672" s="32" t="s">
        <v>1534</v>
      </c>
      <c r="C672" s="32" t="s">
        <v>2138</v>
      </c>
      <c r="D672" s="32" t="s">
        <v>1531</v>
      </c>
      <c r="E672" s="32" t="s">
        <v>85</v>
      </c>
      <c r="F672" s="31">
        <v>44734</v>
      </c>
      <c r="G672" s="32" t="s">
        <v>2139</v>
      </c>
      <c r="H672" s="32">
        <v>763</v>
      </c>
      <c r="I672" s="33">
        <v>800</v>
      </c>
      <c r="J672" s="32" t="str">
        <f ca="1">IF(Tabela9[[#This Row],[STATUS]]="VENCIDO", TODAY()-Tabela9[[#This Row],[DATA VENCIMENTO]], "")</f>
        <v/>
      </c>
      <c r="K672" s="31">
        <v>44734</v>
      </c>
      <c r="L672" s="53" t="str">
        <f ca="1">IF(Tabela9[[#This Row],[DATA VENCIMENTO]]&gt;TODAY(), "A VENCER",IF(Tabela9[[#This Row],[PAGO DIA]]&lt;&gt;"","PAGO", "VENCIDO"))</f>
        <v>PAGO</v>
      </c>
    </row>
    <row r="673" spans="1:12" hidden="1" x14ac:dyDescent="0.2">
      <c r="A673" s="30">
        <v>44714</v>
      </c>
      <c r="B673" s="32" t="s">
        <v>1534</v>
      </c>
      <c r="C673" s="32" t="s">
        <v>2140</v>
      </c>
      <c r="D673" s="32" t="s">
        <v>1531</v>
      </c>
      <c r="E673" s="32" t="s">
        <v>85</v>
      </c>
      <c r="F673" s="31">
        <v>44734</v>
      </c>
      <c r="G673" s="32" t="s">
        <v>2141</v>
      </c>
      <c r="H673" s="32">
        <v>764</v>
      </c>
      <c r="I673" s="33">
        <v>500</v>
      </c>
      <c r="J673" s="32" t="str">
        <f ca="1">IF(Tabela9[[#This Row],[STATUS]]="VENCIDO", TODAY()-Tabela9[[#This Row],[DATA VENCIMENTO]], "")</f>
        <v/>
      </c>
      <c r="K673" s="31">
        <v>44734</v>
      </c>
      <c r="L673" s="53" t="str">
        <f ca="1">IF(Tabela9[[#This Row],[DATA VENCIMENTO]]&gt;TODAY(), "A VENCER",IF(Tabela9[[#This Row],[PAGO DIA]]&lt;&gt;"","PAGO", "VENCIDO"))</f>
        <v>PAGO</v>
      </c>
    </row>
    <row r="674" spans="1:12" hidden="1" x14ac:dyDescent="0.2">
      <c r="A674" s="30">
        <v>44714</v>
      </c>
      <c r="B674" s="32" t="s">
        <v>1534</v>
      </c>
      <c r="C674" s="32" t="s">
        <v>2142</v>
      </c>
      <c r="D674" s="32" t="s">
        <v>1531</v>
      </c>
      <c r="E674" s="32" t="s">
        <v>85</v>
      </c>
      <c r="F674" s="31">
        <v>44734</v>
      </c>
      <c r="G674" s="32" t="s">
        <v>2143</v>
      </c>
      <c r="H674" s="32">
        <v>765</v>
      </c>
      <c r="I674" s="33">
        <v>1320</v>
      </c>
      <c r="J674" s="32" t="str">
        <f ca="1">IF(Tabela9[[#This Row],[STATUS]]="VENCIDO", TODAY()-Tabela9[[#This Row],[DATA VENCIMENTO]], "")</f>
        <v/>
      </c>
      <c r="K674" s="31">
        <v>44734</v>
      </c>
      <c r="L674" s="53" t="str">
        <f ca="1">IF(Tabela9[[#This Row],[DATA VENCIMENTO]]&gt;TODAY(), "A VENCER",IF(Tabela9[[#This Row],[PAGO DIA]]&lt;&gt;"","PAGO", "VENCIDO"))</f>
        <v>PAGO</v>
      </c>
    </row>
    <row r="675" spans="1:12" hidden="1" x14ac:dyDescent="0.2">
      <c r="A675" s="30">
        <v>44714</v>
      </c>
      <c r="B675" s="32" t="s">
        <v>1534</v>
      </c>
      <c r="C675" s="32" t="s">
        <v>2144</v>
      </c>
      <c r="D675" s="32" t="s">
        <v>1531</v>
      </c>
      <c r="E675" s="32" t="s">
        <v>85</v>
      </c>
      <c r="F675" s="31">
        <v>44734</v>
      </c>
      <c r="G675" s="32" t="s">
        <v>2145</v>
      </c>
      <c r="H675" s="32">
        <v>766</v>
      </c>
      <c r="I675" s="33">
        <v>1540</v>
      </c>
      <c r="J675" s="32" t="str">
        <f ca="1">IF(Tabela9[[#This Row],[STATUS]]="VENCIDO", TODAY()-Tabela9[[#This Row],[DATA VENCIMENTO]], "")</f>
        <v/>
      </c>
      <c r="K675" s="31">
        <v>44734</v>
      </c>
      <c r="L675" s="53" t="str">
        <f ca="1">IF(Tabela9[[#This Row],[DATA VENCIMENTO]]&gt;TODAY(), "A VENCER",IF(Tabela9[[#This Row],[PAGO DIA]]&lt;&gt;"","PAGO", "VENCIDO"))</f>
        <v>PAGO</v>
      </c>
    </row>
    <row r="676" spans="1:12" hidden="1" x14ac:dyDescent="0.2">
      <c r="A676" s="30">
        <v>44714</v>
      </c>
      <c r="B676" s="32" t="s">
        <v>1534</v>
      </c>
      <c r="C676" s="32" t="s">
        <v>2146</v>
      </c>
      <c r="D676" s="32" t="s">
        <v>1531</v>
      </c>
      <c r="E676" s="32" t="s">
        <v>85</v>
      </c>
      <c r="F676" s="31">
        <v>44734</v>
      </c>
      <c r="G676" s="32" t="s">
        <v>2147</v>
      </c>
      <c r="H676" s="32">
        <v>767</v>
      </c>
      <c r="I676" s="33">
        <v>1320</v>
      </c>
      <c r="J676" s="32" t="str">
        <f ca="1">IF(Tabela9[[#This Row],[STATUS]]="VENCIDO", TODAY()-Tabela9[[#This Row],[DATA VENCIMENTO]], "")</f>
        <v/>
      </c>
      <c r="K676" s="31">
        <v>44734</v>
      </c>
      <c r="L676" s="53" t="str">
        <f ca="1">IF(Tabela9[[#This Row],[DATA VENCIMENTO]]&gt;TODAY(), "A VENCER",IF(Tabela9[[#This Row],[PAGO DIA]]&lt;&gt;"","PAGO", "VENCIDO"))</f>
        <v>PAGO</v>
      </c>
    </row>
    <row r="677" spans="1:12" hidden="1" x14ac:dyDescent="0.2">
      <c r="A677" s="30">
        <v>44715</v>
      </c>
      <c r="B677" s="32" t="s">
        <v>1534</v>
      </c>
      <c r="C677" s="32" t="s">
        <v>2148</v>
      </c>
      <c r="D677" s="32" t="s">
        <v>1531</v>
      </c>
      <c r="E677" s="32" t="s">
        <v>85</v>
      </c>
      <c r="F677" s="31">
        <v>44735</v>
      </c>
      <c r="G677" s="32" t="s">
        <v>2149</v>
      </c>
      <c r="H677" s="32">
        <v>768</v>
      </c>
      <c r="I677" s="33">
        <v>1320</v>
      </c>
      <c r="J677" s="32" t="str">
        <f ca="1">IF(Tabela9[[#This Row],[STATUS]]="VENCIDO", TODAY()-Tabela9[[#This Row],[DATA VENCIMENTO]], "")</f>
        <v/>
      </c>
      <c r="K677" s="31">
        <v>44735</v>
      </c>
      <c r="L677" s="53" t="str">
        <f ca="1">IF(Tabela9[[#This Row],[DATA VENCIMENTO]]&gt;TODAY(), "A VENCER",IF(Tabela9[[#This Row],[PAGO DIA]]&lt;&gt;"","PAGO", "VENCIDO"))</f>
        <v>PAGO</v>
      </c>
    </row>
    <row r="678" spans="1:12" hidden="1" x14ac:dyDescent="0.2">
      <c r="A678" s="30">
        <v>44715</v>
      </c>
      <c r="B678" s="32" t="s">
        <v>1534</v>
      </c>
      <c r="C678" s="32" t="s">
        <v>2150</v>
      </c>
      <c r="D678" s="32" t="s">
        <v>1531</v>
      </c>
      <c r="E678" s="32" t="s">
        <v>85</v>
      </c>
      <c r="F678" s="31">
        <v>44735</v>
      </c>
      <c r="G678" s="32" t="s">
        <v>2151</v>
      </c>
      <c r="H678" s="32">
        <v>769</v>
      </c>
      <c r="I678" s="33">
        <v>1100</v>
      </c>
      <c r="J678" s="32" t="str">
        <f ca="1">IF(Tabela9[[#This Row],[STATUS]]="VENCIDO", TODAY()-Tabela9[[#This Row],[DATA VENCIMENTO]], "")</f>
        <v/>
      </c>
      <c r="K678" s="31">
        <v>44735</v>
      </c>
      <c r="L678" s="53" t="str">
        <f ca="1">IF(Tabela9[[#This Row],[DATA VENCIMENTO]]&gt;TODAY(), "A VENCER",IF(Tabela9[[#This Row],[PAGO DIA]]&lt;&gt;"","PAGO", "VENCIDO"))</f>
        <v>PAGO</v>
      </c>
    </row>
    <row r="679" spans="1:12" hidden="1" x14ac:dyDescent="0.2">
      <c r="A679" s="30">
        <v>44716</v>
      </c>
      <c r="B679" s="32" t="s">
        <v>1534</v>
      </c>
      <c r="C679" s="32" t="s">
        <v>2152</v>
      </c>
      <c r="D679" s="32" t="s">
        <v>1531</v>
      </c>
      <c r="E679" s="32" t="s">
        <v>85</v>
      </c>
      <c r="F679" s="31">
        <v>44739</v>
      </c>
      <c r="G679" s="32" t="s">
        <v>2153</v>
      </c>
      <c r="H679" s="32">
        <v>770</v>
      </c>
      <c r="I679" s="33">
        <v>1540</v>
      </c>
      <c r="J679" s="32" t="str">
        <f ca="1">IF(Tabela9[[#This Row],[STATUS]]="VENCIDO", TODAY()-Tabela9[[#This Row],[DATA VENCIMENTO]], "")</f>
        <v/>
      </c>
      <c r="K679" s="31">
        <v>44739</v>
      </c>
      <c r="L679" s="53" t="str">
        <f ca="1">IF(Tabela9[[#This Row],[DATA VENCIMENTO]]&gt;TODAY(), "A VENCER",IF(Tabela9[[#This Row],[PAGO DIA]]&lt;&gt;"","PAGO", "VENCIDO"))</f>
        <v>PAGO</v>
      </c>
    </row>
    <row r="680" spans="1:12" hidden="1" x14ac:dyDescent="0.2">
      <c r="A680" s="30">
        <v>44716</v>
      </c>
      <c r="B680" s="32" t="s">
        <v>1534</v>
      </c>
      <c r="C680" s="32" t="s">
        <v>2148</v>
      </c>
      <c r="D680" s="32" t="s">
        <v>1531</v>
      </c>
      <c r="E680" s="32" t="s">
        <v>85</v>
      </c>
      <c r="F680" s="31">
        <v>44739</v>
      </c>
      <c r="G680" s="32" t="s">
        <v>2154</v>
      </c>
      <c r="H680" s="32">
        <v>771</v>
      </c>
      <c r="I680" s="33">
        <v>1320</v>
      </c>
      <c r="J680" s="32" t="str">
        <f ca="1">IF(Tabela9[[#This Row],[STATUS]]="VENCIDO", TODAY()-Tabela9[[#This Row],[DATA VENCIMENTO]], "")</f>
        <v/>
      </c>
      <c r="K680" s="31">
        <v>44739</v>
      </c>
      <c r="L680" s="53" t="str">
        <f ca="1">IF(Tabela9[[#This Row],[DATA VENCIMENTO]]&gt;TODAY(), "A VENCER",IF(Tabela9[[#This Row],[PAGO DIA]]&lt;&gt;"","PAGO", "VENCIDO"))</f>
        <v>PAGO</v>
      </c>
    </row>
    <row r="681" spans="1:12" hidden="1" x14ac:dyDescent="0.2">
      <c r="A681" s="30">
        <v>44716</v>
      </c>
      <c r="B681" s="32" t="s">
        <v>1534</v>
      </c>
      <c r="C681" s="32" t="s">
        <v>2055</v>
      </c>
      <c r="D681" s="32" t="s">
        <v>1531</v>
      </c>
      <c r="E681" s="32" t="s">
        <v>85</v>
      </c>
      <c r="F681" s="31">
        <v>44739</v>
      </c>
      <c r="G681" s="32" t="s">
        <v>2155</v>
      </c>
      <c r="H681" s="32">
        <v>772</v>
      </c>
      <c r="I681" s="33">
        <v>500</v>
      </c>
      <c r="J681" s="32" t="str">
        <f ca="1">IF(Tabela9[[#This Row],[STATUS]]="VENCIDO", TODAY()-Tabela9[[#This Row],[DATA VENCIMENTO]], "")</f>
        <v/>
      </c>
      <c r="K681" s="31">
        <v>44739</v>
      </c>
      <c r="L681" s="53" t="str">
        <f ca="1">IF(Tabela9[[#This Row],[DATA VENCIMENTO]]&gt;TODAY(), "A VENCER",IF(Tabela9[[#This Row],[PAGO DIA]]&lt;&gt;"","PAGO", "VENCIDO"))</f>
        <v>PAGO</v>
      </c>
    </row>
    <row r="682" spans="1:12" hidden="1" x14ac:dyDescent="0.2">
      <c r="A682" s="30">
        <v>44716</v>
      </c>
      <c r="B682" s="32" t="s">
        <v>1534</v>
      </c>
      <c r="C682" s="32" t="s">
        <v>2156</v>
      </c>
      <c r="D682" s="32" t="s">
        <v>1531</v>
      </c>
      <c r="E682" s="32" t="s">
        <v>85</v>
      </c>
      <c r="F682" s="31">
        <v>44739</v>
      </c>
      <c r="G682" s="32" t="s">
        <v>2157</v>
      </c>
      <c r="H682" s="32">
        <v>773</v>
      </c>
      <c r="I682" s="33">
        <v>600</v>
      </c>
      <c r="J682" s="32" t="str">
        <f ca="1">IF(Tabela9[[#This Row],[STATUS]]="VENCIDO", TODAY()-Tabela9[[#This Row],[DATA VENCIMENTO]], "")</f>
        <v/>
      </c>
      <c r="K682" s="31">
        <v>44739</v>
      </c>
      <c r="L682" s="53" t="str">
        <f ca="1">IF(Tabela9[[#This Row],[DATA VENCIMENTO]]&gt;TODAY(), "A VENCER",IF(Tabela9[[#This Row],[PAGO DIA]]&lt;&gt;"","PAGO", "VENCIDO"))</f>
        <v>PAGO</v>
      </c>
    </row>
    <row r="683" spans="1:12" hidden="1" x14ac:dyDescent="0.2">
      <c r="A683" s="30">
        <v>44716</v>
      </c>
      <c r="B683" s="32" t="s">
        <v>1534</v>
      </c>
      <c r="C683" s="32" t="s">
        <v>1706</v>
      </c>
      <c r="D683" s="32" t="s">
        <v>1531</v>
      </c>
      <c r="E683" s="32" t="s">
        <v>85</v>
      </c>
      <c r="F683" s="31">
        <v>44739</v>
      </c>
      <c r="G683" s="32" t="s">
        <v>2158</v>
      </c>
      <c r="H683" s="32">
        <v>774</v>
      </c>
      <c r="I683" s="33">
        <v>500</v>
      </c>
      <c r="J683" s="32" t="str">
        <f ca="1">IF(Tabela9[[#This Row],[STATUS]]="VENCIDO", TODAY()-Tabela9[[#This Row],[DATA VENCIMENTO]], "")</f>
        <v/>
      </c>
      <c r="K683" s="31">
        <v>44739</v>
      </c>
      <c r="L683" s="53" t="str">
        <f ca="1">IF(Tabela9[[#This Row],[DATA VENCIMENTO]]&gt;TODAY(), "A VENCER",IF(Tabela9[[#This Row],[PAGO DIA]]&lt;&gt;"","PAGO", "VENCIDO"))</f>
        <v>PAGO</v>
      </c>
    </row>
    <row r="684" spans="1:12" hidden="1" x14ac:dyDescent="0.2">
      <c r="A684" s="30">
        <v>44716</v>
      </c>
      <c r="B684" s="32" t="s">
        <v>1534</v>
      </c>
      <c r="C684" s="32" t="s">
        <v>2138</v>
      </c>
      <c r="D684" s="32" t="s">
        <v>1531</v>
      </c>
      <c r="E684" s="32" t="s">
        <v>85</v>
      </c>
      <c r="F684" s="31">
        <v>44739</v>
      </c>
      <c r="G684" s="32" t="s">
        <v>2159</v>
      </c>
      <c r="H684" s="32">
        <v>775</v>
      </c>
      <c r="I684" s="33">
        <v>800</v>
      </c>
      <c r="J684" s="32" t="str">
        <f ca="1">IF(Tabela9[[#This Row],[STATUS]]="VENCIDO", TODAY()-Tabela9[[#This Row],[DATA VENCIMENTO]], "")</f>
        <v/>
      </c>
      <c r="K684" s="31">
        <v>44739</v>
      </c>
      <c r="L684" s="53" t="str">
        <f ca="1">IF(Tabela9[[#This Row],[DATA VENCIMENTO]]&gt;TODAY(), "A VENCER",IF(Tabela9[[#This Row],[PAGO DIA]]&lt;&gt;"","PAGO", "VENCIDO"))</f>
        <v>PAGO</v>
      </c>
    </row>
    <row r="685" spans="1:12" hidden="1" x14ac:dyDescent="0.2">
      <c r="A685" s="30">
        <v>44716</v>
      </c>
      <c r="B685" s="32" t="s">
        <v>1534</v>
      </c>
      <c r="C685" s="32" t="s">
        <v>2160</v>
      </c>
      <c r="D685" s="32" t="s">
        <v>1531</v>
      </c>
      <c r="E685" s="32" t="s">
        <v>85</v>
      </c>
      <c r="F685" s="31">
        <v>44739</v>
      </c>
      <c r="G685" s="32" t="s">
        <v>2161</v>
      </c>
      <c r="H685" s="32">
        <v>776</v>
      </c>
      <c r="I685" s="33">
        <v>1100</v>
      </c>
      <c r="J685" s="32" t="str">
        <f ca="1">IF(Tabela9[[#This Row],[STATUS]]="VENCIDO", TODAY()-Tabela9[[#This Row],[DATA VENCIMENTO]], "")</f>
        <v/>
      </c>
      <c r="K685" s="31">
        <v>44739</v>
      </c>
      <c r="L685" s="53" t="str">
        <f ca="1">IF(Tabela9[[#This Row],[DATA VENCIMENTO]]&gt;TODAY(), "A VENCER",IF(Tabela9[[#This Row],[PAGO DIA]]&lt;&gt;"","PAGO", "VENCIDO"))</f>
        <v>PAGO</v>
      </c>
    </row>
    <row r="686" spans="1:12" hidden="1" x14ac:dyDescent="0.2">
      <c r="A686" s="30">
        <v>44716</v>
      </c>
      <c r="B686" s="32" t="s">
        <v>1534</v>
      </c>
      <c r="C686" s="32" t="s">
        <v>2162</v>
      </c>
      <c r="D686" s="32" t="s">
        <v>1531</v>
      </c>
      <c r="E686" s="32" t="s">
        <v>85</v>
      </c>
      <c r="F686" s="31">
        <v>44739</v>
      </c>
      <c r="G686" s="32" t="s">
        <v>2163</v>
      </c>
      <c r="H686" s="32">
        <v>777</v>
      </c>
      <c r="I686" s="33">
        <v>1100</v>
      </c>
      <c r="J686" s="32" t="str">
        <f ca="1">IF(Tabela9[[#This Row],[STATUS]]="VENCIDO", TODAY()-Tabela9[[#This Row],[DATA VENCIMENTO]], "")</f>
        <v/>
      </c>
      <c r="K686" s="31">
        <v>44739</v>
      </c>
      <c r="L686" s="53" t="str">
        <f ca="1">IF(Tabela9[[#This Row],[DATA VENCIMENTO]]&gt;TODAY(), "A VENCER",IF(Tabela9[[#This Row],[PAGO DIA]]&lt;&gt;"","PAGO", "VENCIDO"))</f>
        <v>PAGO</v>
      </c>
    </row>
    <row r="687" spans="1:12" hidden="1" x14ac:dyDescent="0.2">
      <c r="A687" s="30">
        <v>44720</v>
      </c>
      <c r="B687" s="32" t="s">
        <v>1534</v>
      </c>
      <c r="C687" s="32" t="s">
        <v>1706</v>
      </c>
      <c r="D687" s="32" t="s">
        <v>1531</v>
      </c>
      <c r="E687" s="32" t="s">
        <v>85</v>
      </c>
      <c r="F687" s="31">
        <v>44741</v>
      </c>
      <c r="G687" s="32" t="s">
        <v>2164</v>
      </c>
      <c r="H687" s="32">
        <v>778</v>
      </c>
      <c r="I687" s="33">
        <v>500</v>
      </c>
      <c r="J687" s="32" t="str">
        <f ca="1">IF(Tabela9[[#This Row],[STATUS]]="VENCIDO", TODAY()-Tabela9[[#This Row],[DATA VENCIMENTO]], "")</f>
        <v/>
      </c>
      <c r="K687" s="31">
        <v>44741</v>
      </c>
      <c r="L687" s="53" t="str">
        <f ca="1">IF(Tabela9[[#This Row],[DATA VENCIMENTO]]&gt;TODAY(), "A VENCER",IF(Tabela9[[#This Row],[PAGO DIA]]&lt;&gt;"","PAGO", "VENCIDO"))</f>
        <v>PAGO</v>
      </c>
    </row>
    <row r="688" spans="1:12" hidden="1" x14ac:dyDescent="0.2">
      <c r="A688" s="30">
        <v>44720</v>
      </c>
      <c r="B688" s="32" t="s">
        <v>1534</v>
      </c>
      <c r="C688" s="32" t="s">
        <v>2055</v>
      </c>
      <c r="D688" s="32" t="s">
        <v>1531</v>
      </c>
      <c r="E688" s="32" t="s">
        <v>85</v>
      </c>
      <c r="F688" s="31">
        <v>44741</v>
      </c>
      <c r="G688" s="32" t="s">
        <v>2165</v>
      </c>
      <c r="H688" s="32">
        <v>779</v>
      </c>
      <c r="I688" s="33">
        <v>500</v>
      </c>
      <c r="J688" s="32" t="str">
        <f ca="1">IF(Tabela9[[#This Row],[STATUS]]="VENCIDO", TODAY()-Tabela9[[#This Row],[DATA VENCIMENTO]], "")</f>
        <v/>
      </c>
      <c r="K688" s="31">
        <v>44741</v>
      </c>
      <c r="L688" s="53" t="str">
        <f ca="1">IF(Tabela9[[#This Row],[DATA VENCIMENTO]]&gt;TODAY(), "A VENCER",IF(Tabela9[[#This Row],[PAGO DIA]]&lt;&gt;"","PAGO", "VENCIDO"))</f>
        <v>PAGO</v>
      </c>
    </row>
    <row r="689" spans="1:12" hidden="1" x14ac:dyDescent="0.2">
      <c r="A689" s="30">
        <v>44720</v>
      </c>
      <c r="B689" s="32" t="s">
        <v>1534</v>
      </c>
      <c r="C689" s="32" t="s">
        <v>1988</v>
      </c>
      <c r="D689" s="32" t="s">
        <v>1531</v>
      </c>
      <c r="E689" s="32" t="s">
        <v>85</v>
      </c>
      <c r="F689" s="31">
        <v>44741</v>
      </c>
      <c r="G689" s="32" t="s">
        <v>2166</v>
      </c>
      <c r="H689" s="32">
        <v>780</v>
      </c>
      <c r="I689" s="33">
        <v>800</v>
      </c>
      <c r="J689" s="32" t="str">
        <f ca="1">IF(Tabela9[[#This Row],[STATUS]]="VENCIDO", TODAY()-Tabela9[[#This Row],[DATA VENCIMENTO]], "")</f>
        <v/>
      </c>
      <c r="K689" s="31">
        <v>44741</v>
      </c>
      <c r="L689" s="53" t="str">
        <f ca="1">IF(Tabela9[[#This Row],[DATA VENCIMENTO]]&gt;TODAY(), "A VENCER",IF(Tabela9[[#This Row],[PAGO DIA]]&lt;&gt;"","PAGO", "VENCIDO"))</f>
        <v>PAGO</v>
      </c>
    </row>
    <row r="690" spans="1:12" hidden="1" x14ac:dyDescent="0.2">
      <c r="A690" s="30">
        <v>44720</v>
      </c>
      <c r="B690" s="32" t="s">
        <v>1534</v>
      </c>
      <c r="C690" s="32" t="s">
        <v>2167</v>
      </c>
      <c r="D690" s="32" t="s">
        <v>1531</v>
      </c>
      <c r="E690" s="32" t="s">
        <v>85</v>
      </c>
      <c r="F690" s="31">
        <v>44741</v>
      </c>
      <c r="G690" s="32" t="s">
        <v>2168</v>
      </c>
      <c r="H690" s="32">
        <v>781</v>
      </c>
      <c r="I690" s="33">
        <v>1980</v>
      </c>
      <c r="J690" s="32" t="str">
        <f ca="1">IF(Tabela9[[#This Row],[STATUS]]="VENCIDO", TODAY()-Tabela9[[#This Row],[DATA VENCIMENTO]], "")</f>
        <v/>
      </c>
      <c r="K690" s="31">
        <v>44741</v>
      </c>
      <c r="L690" s="53" t="str">
        <f ca="1">IF(Tabela9[[#This Row],[DATA VENCIMENTO]]&gt;TODAY(), "A VENCER",IF(Tabela9[[#This Row],[PAGO DIA]]&lt;&gt;"","PAGO", "VENCIDO"))</f>
        <v>PAGO</v>
      </c>
    </row>
    <row r="691" spans="1:12" hidden="1" x14ac:dyDescent="0.2">
      <c r="A691" s="30">
        <v>44720</v>
      </c>
      <c r="B691" s="32" t="s">
        <v>1534</v>
      </c>
      <c r="C691" s="32" t="s">
        <v>2169</v>
      </c>
      <c r="D691" s="32" t="s">
        <v>1531</v>
      </c>
      <c r="E691" s="32" t="s">
        <v>85</v>
      </c>
      <c r="F691" s="31">
        <v>44741</v>
      </c>
      <c r="G691" s="32" t="s">
        <v>2170</v>
      </c>
      <c r="H691" s="32">
        <v>782</v>
      </c>
      <c r="I691" s="33">
        <v>1540</v>
      </c>
      <c r="J691" s="32" t="str">
        <f ca="1">IF(Tabela9[[#This Row],[STATUS]]="VENCIDO", TODAY()-Tabela9[[#This Row],[DATA VENCIMENTO]], "")</f>
        <v/>
      </c>
      <c r="K691" s="31">
        <v>44741</v>
      </c>
      <c r="L691" s="53" t="str">
        <f ca="1">IF(Tabela9[[#This Row],[DATA VENCIMENTO]]&gt;TODAY(), "A VENCER",IF(Tabela9[[#This Row],[PAGO DIA]]&lt;&gt;"","PAGO", "VENCIDO"))</f>
        <v>PAGO</v>
      </c>
    </row>
    <row r="692" spans="1:12" hidden="1" x14ac:dyDescent="0.2">
      <c r="A692" s="30">
        <v>44720</v>
      </c>
      <c r="B692" s="32" t="s">
        <v>1534</v>
      </c>
      <c r="C692" s="32" t="s">
        <v>2169</v>
      </c>
      <c r="D692" s="32" t="s">
        <v>1531</v>
      </c>
      <c r="E692" s="32" t="s">
        <v>85</v>
      </c>
      <c r="F692" s="31">
        <v>44741</v>
      </c>
      <c r="G692" s="32" t="s">
        <v>2171</v>
      </c>
      <c r="H692" s="32">
        <v>783</v>
      </c>
      <c r="I692" s="33">
        <v>1540</v>
      </c>
      <c r="J692" s="32" t="str">
        <f ca="1">IF(Tabela9[[#This Row],[STATUS]]="VENCIDO", TODAY()-Tabela9[[#This Row],[DATA VENCIMENTO]], "")</f>
        <v/>
      </c>
      <c r="K692" s="31">
        <v>44741</v>
      </c>
      <c r="L692" s="53" t="str">
        <f ca="1">IF(Tabela9[[#This Row],[DATA VENCIMENTO]]&gt;TODAY(), "A VENCER",IF(Tabela9[[#This Row],[PAGO DIA]]&lt;&gt;"","PAGO", "VENCIDO"))</f>
        <v>PAGO</v>
      </c>
    </row>
    <row r="693" spans="1:12" hidden="1" x14ac:dyDescent="0.2">
      <c r="A693" s="30">
        <v>44720</v>
      </c>
      <c r="B693" s="32" t="s">
        <v>1534</v>
      </c>
      <c r="C693" s="32" t="s">
        <v>2169</v>
      </c>
      <c r="D693" s="32" t="s">
        <v>1531</v>
      </c>
      <c r="E693" s="32" t="s">
        <v>85</v>
      </c>
      <c r="F693" s="31">
        <v>44741</v>
      </c>
      <c r="G693" s="32" t="s">
        <v>2172</v>
      </c>
      <c r="H693" s="32">
        <v>784</v>
      </c>
      <c r="I693" s="33">
        <v>1540</v>
      </c>
      <c r="J693" s="32" t="str">
        <f ca="1">IF(Tabela9[[#This Row],[STATUS]]="VENCIDO", TODAY()-Tabela9[[#This Row],[DATA VENCIMENTO]], "")</f>
        <v/>
      </c>
      <c r="K693" s="31">
        <v>44741</v>
      </c>
      <c r="L693" s="53" t="str">
        <f ca="1">IF(Tabela9[[#This Row],[DATA VENCIMENTO]]&gt;TODAY(), "A VENCER",IF(Tabela9[[#This Row],[PAGO DIA]]&lt;&gt;"","PAGO", "VENCIDO"))</f>
        <v>PAGO</v>
      </c>
    </row>
    <row r="694" spans="1:12" hidden="1" x14ac:dyDescent="0.2">
      <c r="A694" s="30">
        <v>44720</v>
      </c>
      <c r="B694" s="32" t="s">
        <v>1534</v>
      </c>
      <c r="C694" s="32" t="s">
        <v>2160</v>
      </c>
      <c r="D694" s="32" t="s">
        <v>1531</v>
      </c>
      <c r="E694" s="32" t="s">
        <v>85</v>
      </c>
      <c r="F694" s="31">
        <v>44741</v>
      </c>
      <c r="G694" s="32" t="s">
        <v>2173</v>
      </c>
      <c r="H694" s="32">
        <v>785</v>
      </c>
      <c r="I694" s="33">
        <v>1100</v>
      </c>
      <c r="J694" s="32" t="str">
        <f ca="1">IF(Tabela9[[#This Row],[STATUS]]="VENCIDO", TODAY()-Tabela9[[#This Row],[DATA VENCIMENTO]], "")</f>
        <v/>
      </c>
      <c r="K694" s="31">
        <v>44741</v>
      </c>
      <c r="L694" s="53" t="str">
        <f ca="1">IF(Tabela9[[#This Row],[DATA VENCIMENTO]]&gt;TODAY(), "A VENCER",IF(Tabela9[[#This Row],[PAGO DIA]]&lt;&gt;"","PAGO", "VENCIDO"))</f>
        <v>PAGO</v>
      </c>
    </row>
    <row r="695" spans="1:12" hidden="1" x14ac:dyDescent="0.2">
      <c r="A695" s="30">
        <v>44721</v>
      </c>
      <c r="B695" s="32" t="s">
        <v>1534</v>
      </c>
      <c r="C695" s="32" t="s">
        <v>2174</v>
      </c>
      <c r="D695" s="32" t="s">
        <v>1531</v>
      </c>
      <c r="E695" s="32" t="s">
        <v>85</v>
      </c>
      <c r="F695" s="31">
        <v>44741</v>
      </c>
      <c r="G695" s="32" t="s">
        <v>2175</v>
      </c>
      <c r="H695" s="32">
        <v>786</v>
      </c>
      <c r="I695" s="33">
        <v>1320</v>
      </c>
      <c r="J695" s="32" t="str">
        <f ca="1">IF(Tabela9[[#This Row],[STATUS]]="VENCIDO", TODAY()-Tabela9[[#This Row],[DATA VENCIMENTO]], "")</f>
        <v/>
      </c>
      <c r="K695" s="31">
        <v>44741</v>
      </c>
      <c r="L695" s="53" t="str">
        <f ca="1">IF(Tabela9[[#This Row],[DATA VENCIMENTO]]&gt;TODAY(), "A VENCER",IF(Tabela9[[#This Row],[PAGO DIA]]&lt;&gt;"","PAGO", "VENCIDO"))</f>
        <v>PAGO</v>
      </c>
    </row>
    <row r="696" spans="1:12" hidden="1" x14ac:dyDescent="0.2">
      <c r="A696" s="30">
        <v>44721</v>
      </c>
      <c r="B696" s="32" t="s">
        <v>1534</v>
      </c>
      <c r="C696" s="32" t="s">
        <v>2160</v>
      </c>
      <c r="D696" s="32" t="s">
        <v>1531</v>
      </c>
      <c r="E696" s="32" t="s">
        <v>85</v>
      </c>
      <c r="F696" s="31">
        <v>44741</v>
      </c>
      <c r="G696" s="32" t="s">
        <v>2176</v>
      </c>
      <c r="H696" s="32">
        <v>787</v>
      </c>
      <c r="I696" s="33">
        <v>1100</v>
      </c>
      <c r="J696" s="32" t="str">
        <f ca="1">IF(Tabela9[[#This Row],[STATUS]]="VENCIDO", TODAY()-Tabela9[[#This Row],[DATA VENCIMENTO]], "")</f>
        <v/>
      </c>
      <c r="K696" s="31">
        <v>44741</v>
      </c>
      <c r="L696" s="53" t="str">
        <f ca="1">IF(Tabela9[[#This Row],[DATA VENCIMENTO]]&gt;TODAY(), "A VENCER",IF(Tabela9[[#This Row],[PAGO DIA]]&lt;&gt;"","PAGO", "VENCIDO"))</f>
        <v>PAGO</v>
      </c>
    </row>
    <row r="697" spans="1:12" hidden="1" x14ac:dyDescent="0.2">
      <c r="A697" s="30">
        <v>44721</v>
      </c>
      <c r="B697" s="32" t="s">
        <v>1534</v>
      </c>
      <c r="C697" s="32" t="s">
        <v>2174</v>
      </c>
      <c r="D697" s="32" t="s">
        <v>1531</v>
      </c>
      <c r="E697" s="32" t="s">
        <v>85</v>
      </c>
      <c r="F697" s="31">
        <v>44741</v>
      </c>
      <c r="G697" s="32" t="s">
        <v>2177</v>
      </c>
      <c r="H697" s="32">
        <v>788</v>
      </c>
      <c r="I697" s="33">
        <v>1320</v>
      </c>
      <c r="J697" s="32" t="str">
        <f ca="1">IF(Tabela9[[#This Row],[STATUS]]="VENCIDO", TODAY()-Tabela9[[#This Row],[DATA VENCIMENTO]], "")</f>
        <v/>
      </c>
      <c r="K697" s="31">
        <v>44741</v>
      </c>
      <c r="L697" s="53" t="str">
        <f ca="1">IF(Tabela9[[#This Row],[DATA VENCIMENTO]]&gt;TODAY(), "A VENCER",IF(Tabela9[[#This Row],[PAGO DIA]]&lt;&gt;"","PAGO", "VENCIDO"))</f>
        <v>PAGO</v>
      </c>
    </row>
    <row r="698" spans="1:12" hidden="1" x14ac:dyDescent="0.2">
      <c r="A698" s="30">
        <v>44723</v>
      </c>
      <c r="B698" s="32" t="s">
        <v>1534</v>
      </c>
      <c r="C698" s="32" t="s">
        <v>2178</v>
      </c>
      <c r="D698" s="32" t="s">
        <v>1531</v>
      </c>
      <c r="E698" s="32" t="s">
        <v>85</v>
      </c>
      <c r="F698" s="31">
        <v>44746</v>
      </c>
      <c r="G698" s="32" t="s">
        <v>2179</v>
      </c>
      <c r="H698" s="32">
        <v>789</v>
      </c>
      <c r="I698" s="33">
        <v>440</v>
      </c>
      <c r="J698" s="32" t="str">
        <f ca="1">IF(Tabela9[[#This Row],[STATUS]]="VENCIDO", TODAY()-Tabela9[[#This Row],[DATA VENCIMENTO]], "")</f>
        <v/>
      </c>
      <c r="K698" s="31">
        <v>44746</v>
      </c>
      <c r="L698" s="53" t="str">
        <f ca="1">IF(Tabela9[[#This Row],[DATA VENCIMENTO]]&gt;TODAY(), "A VENCER",IF(Tabela9[[#This Row],[PAGO DIA]]&lt;&gt;"","PAGO", "VENCIDO"))</f>
        <v>PAGO</v>
      </c>
    </row>
    <row r="699" spans="1:12" hidden="1" x14ac:dyDescent="0.2">
      <c r="A699" s="30">
        <v>44723</v>
      </c>
      <c r="B699" s="32" t="s">
        <v>1534</v>
      </c>
      <c r="C699" s="32" t="s">
        <v>2055</v>
      </c>
      <c r="D699" s="32" t="s">
        <v>1531</v>
      </c>
      <c r="E699" s="32" t="s">
        <v>85</v>
      </c>
      <c r="F699" s="31">
        <v>44746</v>
      </c>
      <c r="G699" s="32" t="s">
        <v>2180</v>
      </c>
      <c r="H699" s="32">
        <v>790</v>
      </c>
      <c r="I699" s="33">
        <v>500</v>
      </c>
      <c r="J699" s="32" t="str">
        <f ca="1">IF(Tabela9[[#This Row],[STATUS]]="VENCIDO", TODAY()-Tabela9[[#This Row],[DATA VENCIMENTO]], "")</f>
        <v/>
      </c>
      <c r="K699" s="31">
        <v>44746</v>
      </c>
      <c r="L699" s="53" t="str">
        <f ca="1">IF(Tabela9[[#This Row],[DATA VENCIMENTO]]&gt;TODAY(), "A VENCER",IF(Tabela9[[#This Row],[PAGO DIA]]&lt;&gt;"","PAGO", "VENCIDO"))</f>
        <v>PAGO</v>
      </c>
    </row>
    <row r="700" spans="1:12" hidden="1" x14ac:dyDescent="0.2">
      <c r="A700" s="30">
        <v>44723</v>
      </c>
      <c r="B700" s="32" t="s">
        <v>1534</v>
      </c>
      <c r="C700" s="32" t="s">
        <v>2181</v>
      </c>
      <c r="D700" s="32" t="s">
        <v>1531</v>
      </c>
      <c r="E700" s="32" t="s">
        <v>85</v>
      </c>
      <c r="F700" s="31">
        <v>44746</v>
      </c>
      <c r="G700" s="32" t="s">
        <v>2182</v>
      </c>
      <c r="H700" s="32">
        <v>791</v>
      </c>
      <c r="I700" s="33">
        <v>880</v>
      </c>
      <c r="J700" s="32" t="str">
        <f ca="1">IF(Tabela9[[#This Row],[STATUS]]="VENCIDO", TODAY()-Tabela9[[#This Row],[DATA VENCIMENTO]], "")</f>
        <v/>
      </c>
      <c r="K700" s="31">
        <v>44746</v>
      </c>
      <c r="L700" s="53" t="str">
        <f ca="1">IF(Tabela9[[#This Row],[DATA VENCIMENTO]]&gt;TODAY(), "A VENCER",IF(Tabela9[[#This Row],[PAGO DIA]]&lt;&gt;"","PAGO", "VENCIDO"))</f>
        <v>PAGO</v>
      </c>
    </row>
    <row r="701" spans="1:12" hidden="1" x14ac:dyDescent="0.2">
      <c r="A701" s="30">
        <v>44723</v>
      </c>
      <c r="B701" s="32" t="s">
        <v>1534</v>
      </c>
      <c r="C701" s="32" t="s">
        <v>2160</v>
      </c>
      <c r="D701" s="32" t="s">
        <v>1531</v>
      </c>
      <c r="E701" s="32" t="s">
        <v>85</v>
      </c>
      <c r="F701" s="31">
        <v>44746</v>
      </c>
      <c r="G701" s="32" t="s">
        <v>2183</v>
      </c>
      <c r="H701" s="32">
        <v>792</v>
      </c>
      <c r="I701" s="33">
        <v>1100</v>
      </c>
      <c r="J701" s="32" t="str">
        <f ca="1">IF(Tabela9[[#This Row],[STATUS]]="VENCIDO", TODAY()-Tabela9[[#This Row],[DATA VENCIMENTO]], "")</f>
        <v/>
      </c>
      <c r="K701" s="31">
        <v>44746</v>
      </c>
      <c r="L701" s="53" t="str">
        <f ca="1">IF(Tabela9[[#This Row],[DATA VENCIMENTO]]&gt;TODAY(), "A VENCER",IF(Tabela9[[#This Row],[PAGO DIA]]&lt;&gt;"","PAGO", "VENCIDO"))</f>
        <v>PAGO</v>
      </c>
    </row>
    <row r="702" spans="1:12" hidden="1" x14ac:dyDescent="0.2">
      <c r="A702" s="30">
        <v>44723</v>
      </c>
      <c r="B702" s="32" t="s">
        <v>1534</v>
      </c>
      <c r="C702" s="32" t="s">
        <v>2174</v>
      </c>
      <c r="D702" s="32" t="s">
        <v>1531</v>
      </c>
      <c r="E702" s="32" t="s">
        <v>85</v>
      </c>
      <c r="F702" s="31">
        <v>44746</v>
      </c>
      <c r="G702" s="32" t="s">
        <v>2184</v>
      </c>
      <c r="H702" s="32">
        <v>793</v>
      </c>
      <c r="I702" s="33">
        <v>1320</v>
      </c>
      <c r="J702" s="32" t="str">
        <f ca="1">IF(Tabela9[[#This Row],[STATUS]]="VENCIDO", TODAY()-Tabela9[[#This Row],[DATA VENCIMENTO]], "")</f>
        <v/>
      </c>
      <c r="K702" s="31">
        <v>44746</v>
      </c>
      <c r="L702" s="53" t="str">
        <f ca="1">IF(Tabela9[[#This Row],[DATA VENCIMENTO]]&gt;TODAY(), "A VENCER",IF(Tabela9[[#This Row],[PAGO DIA]]&lt;&gt;"","PAGO", "VENCIDO"))</f>
        <v>PAGO</v>
      </c>
    </row>
    <row r="703" spans="1:12" hidden="1" x14ac:dyDescent="0.2">
      <c r="A703" s="30">
        <v>44723</v>
      </c>
      <c r="B703" s="32" t="s">
        <v>1534</v>
      </c>
      <c r="C703" s="32" t="s">
        <v>2174</v>
      </c>
      <c r="D703" s="32" t="s">
        <v>1531</v>
      </c>
      <c r="E703" s="32" t="s">
        <v>85</v>
      </c>
      <c r="F703" s="31">
        <v>44746</v>
      </c>
      <c r="G703" s="32" t="s">
        <v>2185</v>
      </c>
      <c r="H703" s="32">
        <v>794</v>
      </c>
      <c r="I703" s="33">
        <v>1320</v>
      </c>
      <c r="J703" s="32" t="str">
        <f ca="1">IF(Tabela9[[#This Row],[STATUS]]="VENCIDO", TODAY()-Tabela9[[#This Row],[DATA VENCIMENTO]], "")</f>
        <v/>
      </c>
      <c r="K703" s="31">
        <v>44746</v>
      </c>
      <c r="L703" s="53" t="str">
        <f ca="1">IF(Tabela9[[#This Row],[DATA VENCIMENTO]]&gt;TODAY(), "A VENCER",IF(Tabela9[[#This Row],[PAGO DIA]]&lt;&gt;"","PAGO", "VENCIDO"))</f>
        <v>PAGO</v>
      </c>
    </row>
    <row r="704" spans="1:12" hidden="1" x14ac:dyDescent="0.2">
      <c r="A704" s="30">
        <v>44723</v>
      </c>
      <c r="B704" s="32" t="s">
        <v>1534</v>
      </c>
      <c r="C704" s="32" t="s">
        <v>2174</v>
      </c>
      <c r="D704" s="32" t="s">
        <v>1531</v>
      </c>
      <c r="E704" s="32" t="s">
        <v>85</v>
      </c>
      <c r="F704" s="31">
        <v>44746</v>
      </c>
      <c r="G704" s="32" t="s">
        <v>2186</v>
      </c>
      <c r="H704" s="32">
        <v>795</v>
      </c>
      <c r="I704" s="33">
        <v>1320</v>
      </c>
      <c r="J704" s="32" t="str">
        <f ca="1">IF(Tabela9[[#This Row],[STATUS]]="VENCIDO", TODAY()-Tabela9[[#This Row],[DATA VENCIMENTO]], "")</f>
        <v/>
      </c>
      <c r="K704" s="31">
        <v>44746</v>
      </c>
      <c r="L704" s="53" t="str">
        <f ca="1">IF(Tabela9[[#This Row],[DATA VENCIMENTO]]&gt;TODAY(), "A VENCER",IF(Tabela9[[#This Row],[PAGO DIA]]&lt;&gt;"","PAGO", "VENCIDO"))</f>
        <v>PAGO</v>
      </c>
    </row>
    <row r="705" spans="1:12" hidden="1" x14ac:dyDescent="0.2">
      <c r="A705" s="30">
        <v>44724</v>
      </c>
      <c r="B705" s="32" t="s">
        <v>1534</v>
      </c>
      <c r="C705" s="32" t="s">
        <v>2187</v>
      </c>
      <c r="D705" s="32" t="s">
        <v>1531</v>
      </c>
      <c r="E705" s="32" t="s">
        <v>85</v>
      </c>
      <c r="F705" s="31">
        <v>44746</v>
      </c>
      <c r="G705" s="32" t="s">
        <v>2188</v>
      </c>
      <c r="H705" s="32">
        <v>796</v>
      </c>
      <c r="I705" s="33">
        <v>2000</v>
      </c>
      <c r="J705" s="32" t="str">
        <f ca="1">IF(Tabela9[[#This Row],[STATUS]]="VENCIDO", TODAY()-Tabela9[[#This Row],[DATA VENCIMENTO]], "")</f>
        <v/>
      </c>
      <c r="K705" s="31">
        <v>44746</v>
      </c>
      <c r="L705" s="53" t="str">
        <f ca="1">IF(Tabela9[[#This Row],[DATA VENCIMENTO]]&gt;TODAY(), "A VENCER",IF(Tabela9[[#This Row],[PAGO DIA]]&lt;&gt;"","PAGO", "VENCIDO"))</f>
        <v>PAGO</v>
      </c>
    </row>
    <row r="706" spans="1:12" hidden="1" x14ac:dyDescent="0.2">
      <c r="A706" s="30">
        <v>44724</v>
      </c>
      <c r="B706" s="32" t="s">
        <v>1534</v>
      </c>
      <c r="C706" s="32" t="s">
        <v>2189</v>
      </c>
      <c r="D706" s="32" t="s">
        <v>1531</v>
      </c>
      <c r="E706" s="32" t="s">
        <v>85</v>
      </c>
      <c r="F706" s="31">
        <v>44746</v>
      </c>
      <c r="G706" s="32" t="s">
        <v>2190</v>
      </c>
      <c r="H706" s="32">
        <v>797</v>
      </c>
      <c r="I706" s="33">
        <v>1750</v>
      </c>
      <c r="J706" s="32" t="str">
        <f ca="1">IF(Tabela9[[#This Row],[STATUS]]="VENCIDO", TODAY()-Tabela9[[#This Row],[DATA VENCIMENTO]], "")</f>
        <v/>
      </c>
      <c r="K706" s="31">
        <v>44746</v>
      </c>
      <c r="L706" s="53" t="str">
        <f ca="1">IF(Tabela9[[#This Row],[DATA VENCIMENTO]]&gt;TODAY(), "A VENCER",IF(Tabela9[[#This Row],[PAGO DIA]]&lt;&gt;"","PAGO", "VENCIDO"))</f>
        <v>PAGO</v>
      </c>
    </row>
    <row r="707" spans="1:12" hidden="1" x14ac:dyDescent="0.2">
      <c r="A707" s="30">
        <v>44724</v>
      </c>
      <c r="B707" s="32" t="s">
        <v>1534</v>
      </c>
      <c r="C707" s="32" t="s">
        <v>2191</v>
      </c>
      <c r="D707" s="32" t="s">
        <v>1531</v>
      </c>
      <c r="E707" s="32" t="s">
        <v>85</v>
      </c>
      <c r="F707" s="31">
        <v>44746</v>
      </c>
      <c r="G707" s="32" t="s">
        <v>2192</v>
      </c>
      <c r="H707" s="32">
        <v>798</v>
      </c>
      <c r="I707" s="33">
        <v>1250</v>
      </c>
      <c r="J707" s="32" t="str">
        <f ca="1">IF(Tabela9[[#This Row],[STATUS]]="VENCIDO", TODAY()-Tabela9[[#This Row],[DATA VENCIMENTO]], "")</f>
        <v/>
      </c>
      <c r="K707" s="31">
        <v>44746</v>
      </c>
      <c r="L707" s="53" t="str">
        <f ca="1">IF(Tabela9[[#This Row],[DATA VENCIMENTO]]&gt;TODAY(), "A VENCER",IF(Tabela9[[#This Row],[PAGO DIA]]&lt;&gt;"","PAGO", "VENCIDO"))</f>
        <v>PAGO</v>
      </c>
    </row>
    <row r="708" spans="1:12" hidden="1" x14ac:dyDescent="0.2">
      <c r="A708" s="30">
        <v>44724</v>
      </c>
      <c r="B708" s="32" t="s">
        <v>1534</v>
      </c>
      <c r="C708" s="32" t="s">
        <v>2191</v>
      </c>
      <c r="D708" s="32" t="s">
        <v>1531</v>
      </c>
      <c r="E708" s="32" t="s">
        <v>85</v>
      </c>
      <c r="F708" s="31">
        <v>44746</v>
      </c>
      <c r="G708" s="32" t="s">
        <v>2193</v>
      </c>
      <c r="H708" s="32">
        <v>799</v>
      </c>
      <c r="I708" s="33">
        <v>1250</v>
      </c>
      <c r="J708" s="32" t="str">
        <f ca="1">IF(Tabela9[[#This Row],[STATUS]]="VENCIDO", TODAY()-Tabela9[[#This Row],[DATA VENCIMENTO]], "")</f>
        <v/>
      </c>
      <c r="K708" s="31">
        <v>44746</v>
      </c>
      <c r="L708" s="53" t="str">
        <f ca="1">IF(Tabela9[[#This Row],[DATA VENCIMENTO]]&gt;TODAY(), "A VENCER",IF(Tabela9[[#This Row],[PAGO DIA]]&lt;&gt;"","PAGO", "VENCIDO"))</f>
        <v>PAGO</v>
      </c>
    </row>
    <row r="709" spans="1:12" hidden="1" x14ac:dyDescent="0.2">
      <c r="A709" s="30">
        <v>44724</v>
      </c>
      <c r="B709" s="32" t="s">
        <v>1534</v>
      </c>
      <c r="C709" s="32" t="s">
        <v>2187</v>
      </c>
      <c r="D709" s="32" t="s">
        <v>1531</v>
      </c>
      <c r="E709" s="32" t="s">
        <v>85</v>
      </c>
      <c r="F709" s="31">
        <v>44746</v>
      </c>
      <c r="G709" s="32" t="s">
        <v>2194</v>
      </c>
      <c r="H709" s="32">
        <v>800</v>
      </c>
      <c r="I709" s="33">
        <v>2000</v>
      </c>
      <c r="J709" s="32" t="str">
        <f ca="1">IF(Tabela9[[#This Row],[STATUS]]="VENCIDO", TODAY()-Tabela9[[#This Row],[DATA VENCIMENTO]], "")</f>
        <v/>
      </c>
      <c r="K709" s="31">
        <v>44746</v>
      </c>
      <c r="L709" s="53" t="str">
        <f ca="1">IF(Tabela9[[#This Row],[DATA VENCIMENTO]]&gt;TODAY(), "A VENCER",IF(Tabela9[[#This Row],[PAGO DIA]]&lt;&gt;"","PAGO", "VENCIDO"))</f>
        <v>PAGO</v>
      </c>
    </row>
    <row r="710" spans="1:12" hidden="1" x14ac:dyDescent="0.2">
      <c r="A710" s="30">
        <v>44724</v>
      </c>
      <c r="B710" s="32" t="s">
        <v>1534</v>
      </c>
      <c r="C710" s="32" t="s">
        <v>1992</v>
      </c>
      <c r="D710" s="32" t="s">
        <v>1531</v>
      </c>
      <c r="E710" s="32" t="s">
        <v>85</v>
      </c>
      <c r="F710" s="31">
        <v>44746</v>
      </c>
      <c r="G710" s="32" t="s">
        <v>2195</v>
      </c>
      <c r="H710" s="32">
        <v>801</v>
      </c>
      <c r="I710" s="33">
        <v>600</v>
      </c>
      <c r="J710" s="32" t="str">
        <f ca="1">IF(Tabela9[[#This Row],[STATUS]]="VENCIDO", TODAY()-Tabela9[[#This Row],[DATA VENCIMENTO]], "")</f>
        <v/>
      </c>
      <c r="K710" s="31">
        <v>44746</v>
      </c>
      <c r="L710" s="53" t="str">
        <f ca="1">IF(Tabela9[[#This Row],[DATA VENCIMENTO]]&gt;TODAY(), "A VENCER",IF(Tabela9[[#This Row],[PAGO DIA]]&lt;&gt;"","PAGO", "VENCIDO"))</f>
        <v>PAGO</v>
      </c>
    </row>
    <row r="711" spans="1:12" hidden="1" x14ac:dyDescent="0.2">
      <c r="A711" s="30">
        <v>44724</v>
      </c>
      <c r="B711" s="32" t="s">
        <v>1534</v>
      </c>
      <c r="C711" s="32" t="s">
        <v>2055</v>
      </c>
      <c r="D711" s="32" t="s">
        <v>1531</v>
      </c>
      <c r="E711" s="32" t="s">
        <v>85</v>
      </c>
      <c r="F711" s="31">
        <v>44746</v>
      </c>
      <c r="G711" s="32" t="s">
        <v>2196</v>
      </c>
      <c r="H711" s="32">
        <v>802</v>
      </c>
      <c r="I711" s="33">
        <v>500</v>
      </c>
      <c r="J711" s="32" t="str">
        <f ca="1">IF(Tabela9[[#This Row],[STATUS]]="VENCIDO", TODAY()-Tabela9[[#This Row],[DATA VENCIMENTO]], "")</f>
        <v/>
      </c>
      <c r="K711" s="31">
        <v>44746</v>
      </c>
      <c r="L711" s="53" t="str">
        <f ca="1">IF(Tabela9[[#This Row],[DATA VENCIMENTO]]&gt;TODAY(), "A VENCER",IF(Tabela9[[#This Row],[PAGO DIA]]&lt;&gt;"","PAGO", "VENCIDO"))</f>
        <v>PAGO</v>
      </c>
    </row>
    <row r="712" spans="1:12" hidden="1" x14ac:dyDescent="0.2">
      <c r="A712" s="30">
        <v>44725</v>
      </c>
      <c r="B712" s="32" t="s">
        <v>1534</v>
      </c>
      <c r="C712" s="32" t="s">
        <v>2197</v>
      </c>
      <c r="D712" s="32" t="s">
        <v>1531</v>
      </c>
      <c r="E712" s="32" t="s">
        <v>85</v>
      </c>
      <c r="F712" s="31">
        <v>44746</v>
      </c>
      <c r="G712" s="32" t="s">
        <v>2198</v>
      </c>
      <c r="H712" s="32">
        <v>803</v>
      </c>
      <c r="I712" s="33">
        <v>4900</v>
      </c>
      <c r="J712" s="32" t="str">
        <f ca="1">IF(Tabela9[[#This Row],[STATUS]]="VENCIDO", TODAY()-Tabela9[[#This Row],[DATA VENCIMENTO]], "")</f>
        <v/>
      </c>
      <c r="K712" s="31">
        <v>44746</v>
      </c>
      <c r="L712" s="53" t="str">
        <f ca="1">IF(Tabela9[[#This Row],[DATA VENCIMENTO]]&gt;TODAY(), "A VENCER",IF(Tabela9[[#This Row],[PAGO DIA]]&lt;&gt;"","PAGO", "VENCIDO"))</f>
        <v>PAGO</v>
      </c>
    </row>
    <row r="713" spans="1:12" hidden="1" x14ac:dyDescent="0.2">
      <c r="A713" s="30">
        <v>44725</v>
      </c>
      <c r="B713" s="32" t="s">
        <v>1534</v>
      </c>
      <c r="C713" s="32" t="s">
        <v>2199</v>
      </c>
      <c r="D713" s="32" t="s">
        <v>1531</v>
      </c>
      <c r="E713" s="32" t="s">
        <v>85</v>
      </c>
      <c r="F713" s="31">
        <v>44746</v>
      </c>
      <c r="G713" s="32" t="s">
        <v>2200</v>
      </c>
      <c r="H713" s="32">
        <v>804</v>
      </c>
      <c r="I713" s="33">
        <v>1100</v>
      </c>
      <c r="J713" s="32" t="str">
        <f ca="1">IF(Tabela9[[#This Row],[STATUS]]="VENCIDO", TODAY()-Tabela9[[#This Row],[DATA VENCIMENTO]], "")</f>
        <v/>
      </c>
      <c r="K713" s="31">
        <v>44746</v>
      </c>
      <c r="L713" s="53" t="str">
        <f ca="1">IF(Tabela9[[#This Row],[DATA VENCIMENTO]]&gt;TODAY(), "A VENCER",IF(Tabela9[[#This Row],[PAGO DIA]]&lt;&gt;"","PAGO", "VENCIDO"))</f>
        <v>PAGO</v>
      </c>
    </row>
    <row r="714" spans="1:12" hidden="1" x14ac:dyDescent="0.2">
      <c r="A714" s="30">
        <v>44727</v>
      </c>
      <c r="B714" s="32" t="s">
        <v>1534</v>
      </c>
      <c r="C714" s="32" t="s">
        <v>2187</v>
      </c>
      <c r="D714" s="32" t="s">
        <v>1531</v>
      </c>
      <c r="E714" s="32" t="s">
        <v>85</v>
      </c>
      <c r="F714" s="31">
        <v>44747</v>
      </c>
      <c r="G714" s="32" t="s">
        <v>2201</v>
      </c>
      <c r="H714" s="32">
        <v>805</v>
      </c>
      <c r="I714" s="33">
        <v>1760</v>
      </c>
      <c r="J714" s="32" t="str">
        <f ca="1">IF(Tabela9[[#This Row],[STATUS]]="VENCIDO", TODAY()-Tabela9[[#This Row],[DATA VENCIMENTO]], "")</f>
        <v/>
      </c>
      <c r="K714" s="31">
        <v>44747</v>
      </c>
      <c r="L714" s="53" t="str">
        <f ca="1">IF(Tabela9[[#This Row],[DATA VENCIMENTO]]&gt;TODAY(), "A VENCER",IF(Tabela9[[#This Row],[PAGO DIA]]&lt;&gt;"","PAGO", "VENCIDO"))</f>
        <v>PAGO</v>
      </c>
    </row>
    <row r="715" spans="1:12" hidden="1" x14ac:dyDescent="0.2">
      <c r="A715" s="30">
        <v>44727</v>
      </c>
      <c r="B715" s="32" t="s">
        <v>1534</v>
      </c>
      <c r="C715" s="32" t="s">
        <v>2187</v>
      </c>
      <c r="D715" s="32" t="s">
        <v>1531</v>
      </c>
      <c r="E715" s="32" t="s">
        <v>85</v>
      </c>
      <c r="F715" s="31">
        <v>44747</v>
      </c>
      <c r="G715" s="32" t="s">
        <v>2202</v>
      </c>
      <c r="H715" s="32">
        <v>806</v>
      </c>
      <c r="I715" s="33">
        <v>1760</v>
      </c>
      <c r="J715" s="32" t="str">
        <f ca="1">IF(Tabela9[[#This Row],[STATUS]]="VENCIDO", TODAY()-Tabela9[[#This Row],[DATA VENCIMENTO]], "")</f>
        <v/>
      </c>
      <c r="K715" s="31">
        <v>44747</v>
      </c>
      <c r="L715" s="53" t="str">
        <f ca="1">IF(Tabela9[[#This Row],[DATA VENCIMENTO]]&gt;TODAY(), "A VENCER",IF(Tabela9[[#This Row],[PAGO DIA]]&lt;&gt;"","PAGO", "VENCIDO"))</f>
        <v>PAGO</v>
      </c>
    </row>
    <row r="716" spans="1:12" hidden="1" x14ac:dyDescent="0.2">
      <c r="A716" s="30">
        <v>44727</v>
      </c>
      <c r="B716" s="32" t="s">
        <v>1534</v>
      </c>
      <c r="C716" s="32" t="s">
        <v>2167</v>
      </c>
      <c r="D716" s="32" t="s">
        <v>1531</v>
      </c>
      <c r="E716" s="32" t="s">
        <v>85</v>
      </c>
      <c r="F716" s="31">
        <v>44747</v>
      </c>
      <c r="G716" s="32" t="s">
        <v>2203</v>
      </c>
      <c r="H716" s="32">
        <v>807</v>
      </c>
      <c r="I716" s="33">
        <v>1980</v>
      </c>
      <c r="J716" s="32" t="str">
        <f ca="1">IF(Tabela9[[#This Row],[STATUS]]="VENCIDO", TODAY()-Tabela9[[#This Row],[DATA VENCIMENTO]], "")</f>
        <v/>
      </c>
      <c r="K716" s="31">
        <v>44747</v>
      </c>
      <c r="L716" s="53" t="str">
        <f ca="1">IF(Tabela9[[#This Row],[DATA VENCIMENTO]]&gt;TODAY(), "A VENCER",IF(Tabela9[[#This Row],[PAGO DIA]]&lt;&gt;"","PAGO", "VENCIDO"))</f>
        <v>PAGO</v>
      </c>
    </row>
    <row r="717" spans="1:12" hidden="1" x14ac:dyDescent="0.2">
      <c r="A717" s="30">
        <v>44727</v>
      </c>
      <c r="B717" s="32" t="s">
        <v>1534</v>
      </c>
      <c r="C717" s="32" t="s">
        <v>1992</v>
      </c>
      <c r="D717" s="32" t="s">
        <v>1531</v>
      </c>
      <c r="E717" s="32" t="s">
        <v>85</v>
      </c>
      <c r="F717" s="31">
        <v>44747</v>
      </c>
      <c r="G717" s="32" t="s">
        <v>2204</v>
      </c>
      <c r="H717" s="32">
        <v>808</v>
      </c>
      <c r="I717" s="33">
        <v>600</v>
      </c>
      <c r="J717" s="32" t="str">
        <f ca="1">IF(Tabela9[[#This Row],[STATUS]]="VENCIDO", TODAY()-Tabela9[[#This Row],[DATA VENCIMENTO]], "")</f>
        <v/>
      </c>
      <c r="K717" s="31">
        <v>44747</v>
      </c>
      <c r="L717" s="53" t="str">
        <f ca="1">IF(Tabela9[[#This Row],[DATA VENCIMENTO]]&gt;TODAY(), "A VENCER",IF(Tabela9[[#This Row],[PAGO DIA]]&lt;&gt;"","PAGO", "VENCIDO"))</f>
        <v>PAGO</v>
      </c>
    </row>
    <row r="718" spans="1:12" hidden="1" x14ac:dyDescent="0.2">
      <c r="A718" s="30">
        <v>44727</v>
      </c>
      <c r="B718" s="32" t="s">
        <v>1534</v>
      </c>
      <c r="C718" s="32" t="s">
        <v>2205</v>
      </c>
      <c r="D718" s="32" t="s">
        <v>1531</v>
      </c>
      <c r="E718" s="32" t="s">
        <v>85</v>
      </c>
      <c r="F718" s="31">
        <v>44747</v>
      </c>
      <c r="G718" s="32" t="s">
        <v>2206</v>
      </c>
      <c r="H718" s="32">
        <v>809</v>
      </c>
      <c r="I718" s="33">
        <v>2200</v>
      </c>
      <c r="J718" s="32" t="str">
        <f ca="1">IF(Tabela9[[#This Row],[STATUS]]="VENCIDO", TODAY()-Tabela9[[#This Row],[DATA VENCIMENTO]], "")</f>
        <v/>
      </c>
      <c r="K718" s="31">
        <v>44747</v>
      </c>
      <c r="L718" s="53" t="str">
        <f ca="1">IF(Tabela9[[#This Row],[DATA VENCIMENTO]]&gt;TODAY(), "A VENCER",IF(Tabela9[[#This Row],[PAGO DIA]]&lt;&gt;"","PAGO", "VENCIDO"))</f>
        <v>PAGO</v>
      </c>
    </row>
    <row r="719" spans="1:12" hidden="1" x14ac:dyDescent="0.2">
      <c r="A719" s="30">
        <v>44727</v>
      </c>
      <c r="B719" s="32" t="s">
        <v>1534</v>
      </c>
      <c r="C719" s="32" t="s">
        <v>2207</v>
      </c>
      <c r="D719" s="32" t="s">
        <v>1531</v>
      </c>
      <c r="E719" s="32" t="s">
        <v>85</v>
      </c>
      <c r="F719" s="31">
        <v>44747</v>
      </c>
      <c r="G719" s="32" t="s">
        <v>2208</v>
      </c>
      <c r="H719" s="32">
        <v>810</v>
      </c>
      <c r="I719" s="33">
        <v>1980</v>
      </c>
      <c r="J719" s="32" t="str">
        <f ca="1">IF(Tabela9[[#This Row],[STATUS]]="VENCIDO", TODAY()-Tabela9[[#This Row],[DATA VENCIMENTO]], "")</f>
        <v/>
      </c>
      <c r="K719" s="31">
        <v>44747</v>
      </c>
      <c r="L719" s="53" t="str">
        <f ca="1">IF(Tabela9[[#This Row],[DATA VENCIMENTO]]&gt;TODAY(), "A VENCER",IF(Tabela9[[#This Row],[PAGO DIA]]&lt;&gt;"","PAGO", "VENCIDO"))</f>
        <v>PAGO</v>
      </c>
    </row>
    <row r="720" spans="1:12" hidden="1" x14ac:dyDescent="0.2">
      <c r="A720" s="30">
        <v>44727</v>
      </c>
      <c r="B720" s="32" t="s">
        <v>1534</v>
      </c>
      <c r="C720" s="32" t="s">
        <v>2209</v>
      </c>
      <c r="D720" s="32" t="s">
        <v>1531</v>
      </c>
      <c r="E720" s="32" t="s">
        <v>85</v>
      </c>
      <c r="F720" s="31">
        <v>44747</v>
      </c>
      <c r="G720" s="32" t="s">
        <v>2210</v>
      </c>
      <c r="H720" s="32">
        <v>811</v>
      </c>
      <c r="I720" s="33">
        <v>2420</v>
      </c>
      <c r="J720" s="32" t="str">
        <f ca="1">IF(Tabela9[[#This Row],[STATUS]]="VENCIDO", TODAY()-Tabela9[[#This Row],[DATA VENCIMENTO]], "")</f>
        <v/>
      </c>
      <c r="K720" s="31">
        <v>44747</v>
      </c>
      <c r="L720" s="53" t="str">
        <f ca="1">IF(Tabela9[[#This Row],[DATA VENCIMENTO]]&gt;TODAY(), "A VENCER",IF(Tabela9[[#This Row],[PAGO DIA]]&lt;&gt;"","PAGO", "VENCIDO"))</f>
        <v>PAGO</v>
      </c>
    </row>
    <row r="721" spans="1:12" hidden="1" x14ac:dyDescent="0.2">
      <c r="A721" s="30">
        <v>44729</v>
      </c>
      <c r="B721" s="32" t="s">
        <v>1534</v>
      </c>
      <c r="C721" s="32" t="s">
        <v>2211</v>
      </c>
      <c r="D721" s="32" t="s">
        <v>1531</v>
      </c>
      <c r="E721" s="32" t="s">
        <v>85</v>
      </c>
      <c r="F721" s="31">
        <v>44749</v>
      </c>
      <c r="G721" s="32" t="s">
        <v>2212</v>
      </c>
      <c r="H721" s="32">
        <v>812</v>
      </c>
      <c r="I721" s="33">
        <v>4900</v>
      </c>
      <c r="J721" s="32" t="str">
        <f ca="1">IF(Tabela9[[#This Row],[STATUS]]="VENCIDO", TODAY()-Tabela9[[#This Row],[DATA VENCIMENTO]], "")</f>
        <v/>
      </c>
      <c r="K721" s="31">
        <v>44749</v>
      </c>
      <c r="L721" s="53" t="str">
        <f ca="1">IF(Tabela9[[#This Row],[DATA VENCIMENTO]]&gt;TODAY(), "A VENCER",IF(Tabela9[[#This Row],[PAGO DIA]]&lt;&gt;"","PAGO", "VENCIDO"))</f>
        <v>PAGO</v>
      </c>
    </row>
    <row r="722" spans="1:12" hidden="1" x14ac:dyDescent="0.2">
      <c r="A722" s="30">
        <v>44729</v>
      </c>
      <c r="B722" s="32" t="s">
        <v>1534</v>
      </c>
      <c r="C722" s="32" t="s">
        <v>1680</v>
      </c>
      <c r="D722" s="32" t="s">
        <v>1531</v>
      </c>
      <c r="E722" s="32" t="s">
        <v>85</v>
      </c>
      <c r="F722" s="31">
        <v>44749</v>
      </c>
      <c r="G722" s="32" t="s">
        <v>2213</v>
      </c>
      <c r="H722" s="32">
        <v>813</v>
      </c>
      <c r="I722" s="33">
        <v>1100</v>
      </c>
      <c r="J722" s="32" t="str">
        <f ca="1">IF(Tabela9[[#This Row],[STATUS]]="VENCIDO", TODAY()-Tabela9[[#This Row],[DATA VENCIMENTO]], "")</f>
        <v/>
      </c>
      <c r="K722" s="31">
        <v>44749</v>
      </c>
      <c r="L722" s="53" t="str">
        <f ca="1">IF(Tabela9[[#This Row],[DATA VENCIMENTO]]&gt;TODAY(), "A VENCER",IF(Tabela9[[#This Row],[PAGO DIA]]&lt;&gt;"","PAGO", "VENCIDO"))</f>
        <v>PAGO</v>
      </c>
    </row>
    <row r="723" spans="1:12" hidden="1" x14ac:dyDescent="0.2">
      <c r="A723" s="30">
        <v>44729</v>
      </c>
      <c r="B723" s="32" t="s">
        <v>1534</v>
      </c>
      <c r="C723" s="32" t="s">
        <v>1706</v>
      </c>
      <c r="D723" s="32" t="s">
        <v>1531</v>
      </c>
      <c r="E723" s="32" t="s">
        <v>85</v>
      </c>
      <c r="F723" s="31">
        <v>44749</v>
      </c>
      <c r="G723" s="32" t="s">
        <v>2214</v>
      </c>
      <c r="H723" s="32">
        <v>814</v>
      </c>
      <c r="I723" s="33">
        <v>500</v>
      </c>
      <c r="J723" s="32" t="str">
        <f ca="1">IF(Tabela9[[#This Row],[STATUS]]="VENCIDO", TODAY()-Tabela9[[#This Row],[DATA VENCIMENTO]], "")</f>
        <v/>
      </c>
      <c r="K723" s="31">
        <v>44749</v>
      </c>
      <c r="L723" s="53" t="str">
        <f ca="1">IF(Tabela9[[#This Row],[DATA VENCIMENTO]]&gt;TODAY(), "A VENCER",IF(Tabela9[[#This Row],[PAGO DIA]]&lt;&gt;"","PAGO", "VENCIDO"))</f>
        <v>PAGO</v>
      </c>
    </row>
    <row r="724" spans="1:12" hidden="1" x14ac:dyDescent="0.2">
      <c r="A724" s="30">
        <v>44729</v>
      </c>
      <c r="B724" s="32" t="s">
        <v>1534</v>
      </c>
      <c r="C724" s="32" t="s">
        <v>1992</v>
      </c>
      <c r="D724" s="32" t="s">
        <v>1531</v>
      </c>
      <c r="E724" s="32" t="s">
        <v>85</v>
      </c>
      <c r="F724" s="31">
        <v>44749</v>
      </c>
      <c r="G724" s="32" t="s">
        <v>2215</v>
      </c>
      <c r="H724" s="32">
        <v>815</v>
      </c>
      <c r="I724" s="33">
        <v>600</v>
      </c>
      <c r="J724" s="32" t="str">
        <f ca="1">IF(Tabela9[[#This Row],[STATUS]]="VENCIDO", TODAY()-Tabela9[[#This Row],[DATA VENCIMENTO]], "")</f>
        <v/>
      </c>
      <c r="K724" s="31">
        <v>44749</v>
      </c>
      <c r="L724" s="53" t="str">
        <f ca="1">IF(Tabela9[[#This Row],[DATA VENCIMENTO]]&gt;TODAY(), "A VENCER",IF(Tabela9[[#This Row],[PAGO DIA]]&lt;&gt;"","PAGO", "VENCIDO"))</f>
        <v>PAGO</v>
      </c>
    </row>
    <row r="725" spans="1:12" hidden="1" x14ac:dyDescent="0.2">
      <c r="A725" s="30">
        <v>44729</v>
      </c>
      <c r="B725" s="32" t="s">
        <v>1534</v>
      </c>
      <c r="C725" s="32" t="s">
        <v>2055</v>
      </c>
      <c r="D725" s="32" t="s">
        <v>1531</v>
      </c>
      <c r="E725" s="32" t="s">
        <v>85</v>
      </c>
      <c r="F725" s="31">
        <v>44749</v>
      </c>
      <c r="G725" s="32" t="s">
        <v>2216</v>
      </c>
      <c r="H725" s="32">
        <v>816</v>
      </c>
      <c r="I725" s="33">
        <v>500</v>
      </c>
      <c r="J725" s="32" t="str">
        <f ca="1">IF(Tabela9[[#This Row],[STATUS]]="VENCIDO", TODAY()-Tabela9[[#This Row],[DATA VENCIMENTO]], "")</f>
        <v/>
      </c>
      <c r="K725" s="31">
        <v>44749</v>
      </c>
      <c r="L725" s="53" t="str">
        <f ca="1">IF(Tabela9[[#This Row],[DATA VENCIMENTO]]&gt;TODAY(), "A VENCER",IF(Tabela9[[#This Row],[PAGO DIA]]&lt;&gt;"","PAGO", "VENCIDO"))</f>
        <v>PAGO</v>
      </c>
    </row>
    <row r="726" spans="1:12" hidden="1" x14ac:dyDescent="0.2">
      <c r="A726" s="30">
        <v>44729</v>
      </c>
      <c r="B726" s="32" t="s">
        <v>1534</v>
      </c>
      <c r="C726" s="32" t="s">
        <v>2189</v>
      </c>
      <c r="D726" s="32" t="s">
        <v>1531</v>
      </c>
      <c r="E726" s="32" t="s">
        <v>85</v>
      </c>
      <c r="F726" s="31">
        <v>44749</v>
      </c>
      <c r="G726" s="32" t="s">
        <v>2217</v>
      </c>
      <c r="H726" s="32">
        <v>817</v>
      </c>
      <c r="I726" s="33">
        <v>1540</v>
      </c>
      <c r="J726" s="32" t="str">
        <f ca="1">IF(Tabela9[[#This Row],[STATUS]]="VENCIDO", TODAY()-Tabela9[[#This Row],[DATA VENCIMENTO]], "")</f>
        <v/>
      </c>
      <c r="K726" s="31">
        <v>44749</v>
      </c>
      <c r="L726" s="53" t="str">
        <f ca="1">IF(Tabela9[[#This Row],[DATA VENCIMENTO]]&gt;TODAY(), "A VENCER",IF(Tabela9[[#This Row],[PAGO DIA]]&lt;&gt;"","PAGO", "VENCIDO"))</f>
        <v>PAGO</v>
      </c>
    </row>
    <row r="727" spans="1:12" hidden="1" x14ac:dyDescent="0.2">
      <c r="A727" s="30">
        <v>44729</v>
      </c>
      <c r="B727" s="32" t="s">
        <v>1534</v>
      </c>
      <c r="C727" s="32" t="s">
        <v>2142</v>
      </c>
      <c r="D727" s="32" t="s">
        <v>1531</v>
      </c>
      <c r="E727" s="32" t="s">
        <v>85</v>
      </c>
      <c r="F727" s="31">
        <v>44749</v>
      </c>
      <c r="G727" s="32" t="s">
        <v>2218</v>
      </c>
      <c r="H727" s="32">
        <v>818</v>
      </c>
      <c r="I727" s="33">
        <v>1320</v>
      </c>
      <c r="J727" s="32" t="str">
        <f ca="1">IF(Tabela9[[#This Row],[STATUS]]="VENCIDO", TODAY()-Tabela9[[#This Row],[DATA VENCIMENTO]], "")</f>
        <v/>
      </c>
      <c r="K727" s="31">
        <v>44749</v>
      </c>
      <c r="L727" s="53" t="str">
        <f ca="1">IF(Tabela9[[#This Row],[DATA VENCIMENTO]]&gt;TODAY(), "A VENCER",IF(Tabela9[[#This Row],[PAGO DIA]]&lt;&gt;"","PAGO", "VENCIDO"))</f>
        <v>PAGO</v>
      </c>
    </row>
    <row r="728" spans="1:12" hidden="1" x14ac:dyDescent="0.2">
      <c r="A728" s="30">
        <v>44729</v>
      </c>
      <c r="B728" s="32" t="s">
        <v>1534</v>
      </c>
      <c r="C728" s="32" t="s">
        <v>2219</v>
      </c>
      <c r="D728" s="32" t="s">
        <v>1531</v>
      </c>
      <c r="E728" s="32" t="s">
        <v>85</v>
      </c>
      <c r="F728" s="31">
        <v>44749</v>
      </c>
      <c r="G728" s="32" t="s">
        <v>2220</v>
      </c>
      <c r="H728" s="32">
        <v>819</v>
      </c>
      <c r="I728" s="33">
        <v>1100</v>
      </c>
      <c r="J728" s="32" t="str">
        <f ca="1">IF(Tabela9[[#This Row],[STATUS]]="VENCIDO", TODAY()-Tabela9[[#This Row],[DATA VENCIMENTO]], "")</f>
        <v/>
      </c>
      <c r="K728" s="31">
        <v>44749</v>
      </c>
      <c r="L728" s="53" t="str">
        <f ca="1">IF(Tabela9[[#This Row],[DATA VENCIMENTO]]&gt;TODAY(), "A VENCER",IF(Tabela9[[#This Row],[PAGO DIA]]&lt;&gt;"","PAGO", "VENCIDO"))</f>
        <v>PAGO</v>
      </c>
    </row>
    <row r="729" spans="1:12" hidden="1" x14ac:dyDescent="0.2">
      <c r="A729" s="30">
        <v>44732</v>
      </c>
      <c r="B729" s="32" t="s">
        <v>1534</v>
      </c>
      <c r="C729" s="32" t="s">
        <v>2142</v>
      </c>
      <c r="D729" s="32" t="s">
        <v>1531</v>
      </c>
      <c r="E729" s="32" t="s">
        <v>85</v>
      </c>
      <c r="F729" s="31">
        <v>44753</v>
      </c>
      <c r="G729" s="32" t="s">
        <v>2221</v>
      </c>
      <c r="H729" s="32">
        <v>820</v>
      </c>
      <c r="I729" s="33">
        <v>1320</v>
      </c>
      <c r="J729" s="32" t="str">
        <f ca="1">IF(Tabela9[[#This Row],[STATUS]]="VENCIDO", TODAY()-Tabela9[[#This Row],[DATA VENCIMENTO]], "")</f>
        <v/>
      </c>
      <c r="K729" s="31">
        <v>44753</v>
      </c>
      <c r="L729" s="53" t="str">
        <f ca="1">IF(Tabela9[[#This Row],[DATA VENCIMENTO]]&gt;TODAY(), "A VENCER",IF(Tabela9[[#This Row],[PAGO DIA]]&lt;&gt;"","PAGO", "VENCIDO"))</f>
        <v>PAGO</v>
      </c>
    </row>
    <row r="730" spans="1:12" hidden="1" x14ac:dyDescent="0.2">
      <c r="A730" s="30">
        <v>44732</v>
      </c>
      <c r="B730" s="32" t="s">
        <v>1534</v>
      </c>
      <c r="C730" s="32" t="s">
        <v>2142</v>
      </c>
      <c r="D730" s="32" t="s">
        <v>1531</v>
      </c>
      <c r="E730" s="32" t="s">
        <v>85</v>
      </c>
      <c r="F730" s="31">
        <v>44753</v>
      </c>
      <c r="G730" s="32" t="s">
        <v>2222</v>
      </c>
      <c r="H730" s="32">
        <v>821</v>
      </c>
      <c r="I730" s="33">
        <v>1320</v>
      </c>
      <c r="J730" s="32" t="str">
        <f ca="1">IF(Tabela9[[#This Row],[STATUS]]="VENCIDO", TODAY()-Tabela9[[#This Row],[DATA VENCIMENTO]], "")</f>
        <v/>
      </c>
      <c r="K730" s="31">
        <v>44753</v>
      </c>
      <c r="L730" s="53" t="str">
        <f ca="1">IF(Tabela9[[#This Row],[DATA VENCIMENTO]]&gt;TODAY(), "A VENCER",IF(Tabela9[[#This Row],[PAGO DIA]]&lt;&gt;"","PAGO", "VENCIDO"))</f>
        <v>PAGO</v>
      </c>
    </row>
    <row r="731" spans="1:12" hidden="1" x14ac:dyDescent="0.2">
      <c r="A731" s="30">
        <v>44733</v>
      </c>
      <c r="B731" s="31" t="s">
        <v>1547</v>
      </c>
      <c r="C731" s="32" t="s">
        <v>1548</v>
      </c>
      <c r="D731" s="32" t="s">
        <v>1531</v>
      </c>
      <c r="E731" s="32" t="s">
        <v>1543</v>
      </c>
      <c r="F731" s="31">
        <v>44743</v>
      </c>
      <c r="G731" s="32">
        <v>384</v>
      </c>
      <c r="H731" s="32">
        <v>822</v>
      </c>
      <c r="I731" s="33">
        <v>5000</v>
      </c>
      <c r="J731" s="32" t="str">
        <f ca="1">IF(Tabela9[[#This Row],[STATUS]]="VENCIDO", TODAY()-Tabela9[[#This Row],[DATA VENCIMENTO]], "")</f>
        <v/>
      </c>
      <c r="K731" s="31">
        <v>44744</v>
      </c>
      <c r="L731" s="53" t="str">
        <f ca="1">IF(Tabela9[[#This Row],[DATA VENCIMENTO]]&gt;TODAY(), "A VENCER",IF(Tabela9[[#This Row],[PAGO DIA]]&lt;&gt;"","PAGO", "VENCIDO"))</f>
        <v>PAGO</v>
      </c>
    </row>
    <row r="732" spans="1:12" hidden="1" x14ac:dyDescent="0.2">
      <c r="A732" s="30">
        <v>44733</v>
      </c>
      <c r="B732" s="31" t="s">
        <v>1547</v>
      </c>
      <c r="C732" s="32" t="s">
        <v>1549</v>
      </c>
      <c r="D732" s="32" t="s">
        <v>1531</v>
      </c>
      <c r="E732" s="32" t="s">
        <v>1550</v>
      </c>
      <c r="F732" s="31">
        <v>44743</v>
      </c>
      <c r="G732" s="32">
        <v>385</v>
      </c>
      <c r="H732" s="32">
        <v>823</v>
      </c>
      <c r="I732" s="33">
        <v>6000</v>
      </c>
      <c r="J732" s="32" t="str">
        <f ca="1">IF(Tabela9[[#This Row],[STATUS]]="VENCIDO", TODAY()-Tabela9[[#This Row],[DATA VENCIMENTO]], "")</f>
        <v/>
      </c>
      <c r="K732" s="31">
        <v>44744</v>
      </c>
      <c r="L732" s="53" t="str">
        <f ca="1">IF(Tabela9[[#This Row],[DATA VENCIMENTO]]&gt;TODAY(), "A VENCER",IF(Tabela9[[#This Row],[PAGO DIA]]&lt;&gt;"","PAGO", "VENCIDO"))</f>
        <v>PAGO</v>
      </c>
    </row>
    <row r="733" spans="1:12" hidden="1" x14ac:dyDescent="0.2">
      <c r="A733" s="30">
        <v>44733</v>
      </c>
      <c r="B733" s="31" t="s">
        <v>1547</v>
      </c>
      <c r="C733" s="32" t="s">
        <v>1551</v>
      </c>
      <c r="D733" s="32" t="s">
        <v>1531</v>
      </c>
      <c r="E733" s="32" t="s">
        <v>1552</v>
      </c>
      <c r="F733" s="31">
        <v>44743</v>
      </c>
      <c r="G733" s="32">
        <v>386</v>
      </c>
      <c r="H733" s="32">
        <v>824</v>
      </c>
      <c r="I733" s="33">
        <v>5000</v>
      </c>
      <c r="J733" s="32" t="str">
        <f ca="1">IF(Tabela9[[#This Row],[STATUS]]="VENCIDO", TODAY()-Tabela9[[#This Row],[DATA VENCIMENTO]], "")</f>
        <v/>
      </c>
      <c r="K733" s="31">
        <v>44744</v>
      </c>
      <c r="L733" s="53" t="str">
        <f ca="1">IF(Tabela9[[#This Row],[DATA VENCIMENTO]]&gt;TODAY(), "A VENCER",IF(Tabela9[[#This Row],[PAGO DIA]]&lt;&gt;"","PAGO", "VENCIDO"))</f>
        <v>PAGO</v>
      </c>
    </row>
    <row r="734" spans="1:12" hidden="1" x14ac:dyDescent="0.2">
      <c r="A734" s="30">
        <v>44733</v>
      </c>
      <c r="B734" s="31" t="s">
        <v>1547</v>
      </c>
      <c r="C734" s="32" t="s">
        <v>1553</v>
      </c>
      <c r="D734" s="32" t="s">
        <v>1531</v>
      </c>
      <c r="E734" s="32" t="s">
        <v>1554</v>
      </c>
      <c r="F734" s="31">
        <v>44743</v>
      </c>
      <c r="G734" s="32">
        <v>387</v>
      </c>
      <c r="H734" s="32">
        <v>825</v>
      </c>
      <c r="I734" s="33">
        <v>4000</v>
      </c>
      <c r="J734" s="32" t="str">
        <f ca="1">IF(Tabela9[[#This Row],[STATUS]]="VENCIDO", TODAY()-Tabela9[[#This Row],[DATA VENCIMENTO]], "")</f>
        <v/>
      </c>
      <c r="K734" s="31">
        <v>44744</v>
      </c>
      <c r="L734" s="53" t="str">
        <f ca="1">IF(Tabela9[[#This Row],[DATA VENCIMENTO]]&gt;TODAY(), "A VENCER",IF(Tabela9[[#This Row],[PAGO DIA]]&lt;&gt;"","PAGO", "VENCIDO"))</f>
        <v>PAGO</v>
      </c>
    </row>
    <row r="735" spans="1:12" hidden="1" x14ac:dyDescent="0.2">
      <c r="A735" s="30">
        <v>44733</v>
      </c>
      <c r="B735" s="31" t="s">
        <v>1547</v>
      </c>
      <c r="C735" s="32" t="s">
        <v>1555</v>
      </c>
      <c r="D735" s="32" t="s">
        <v>1556</v>
      </c>
      <c r="E735" s="32" t="s">
        <v>1557</v>
      </c>
      <c r="F735" s="31">
        <v>44743</v>
      </c>
      <c r="G735" s="32">
        <v>388</v>
      </c>
      <c r="H735" s="32">
        <v>826</v>
      </c>
      <c r="I735" s="33">
        <v>4000</v>
      </c>
      <c r="J735" s="32" t="str">
        <f ca="1">IF(Tabela9[[#This Row],[STATUS]]="VENCIDO", TODAY()-Tabela9[[#This Row],[DATA VENCIMENTO]], "")</f>
        <v/>
      </c>
      <c r="K735" s="31">
        <v>44744</v>
      </c>
      <c r="L735" s="53" t="str">
        <f ca="1">IF(Tabela9[[#This Row],[DATA VENCIMENTO]]&gt;TODAY(), "A VENCER",IF(Tabela9[[#This Row],[PAGO DIA]]&lt;&gt;"","PAGO", "VENCIDO"))</f>
        <v>PAGO</v>
      </c>
    </row>
    <row r="736" spans="1:12" hidden="1" x14ac:dyDescent="0.2">
      <c r="A736" s="30">
        <v>44733</v>
      </c>
      <c r="B736" s="31" t="s">
        <v>1547</v>
      </c>
      <c r="C736" s="32" t="s">
        <v>1558</v>
      </c>
      <c r="D736" s="32" t="s">
        <v>1531</v>
      </c>
      <c r="E736" s="32" t="s">
        <v>1559</v>
      </c>
      <c r="F736" s="31">
        <v>44743</v>
      </c>
      <c r="G736" s="32">
        <v>389</v>
      </c>
      <c r="H736" s="32">
        <v>827</v>
      </c>
      <c r="I736" s="33">
        <v>5900</v>
      </c>
      <c r="J736" s="32" t="str">
        <f ca="1">IF(Tabela9[[#This Row],[STATUS]]="VENCIDO", TODAY()-Tabela9[[#This Row],[DATA VENCIMENTO]], "")</f>
        <v/>
      </c>
      <c r="K736" s="31">
        <v>44744</v>
      </c>
      <c r="L736" s="53" t="str">
        <f ca="1">IF(Tabela9[[#This Row],[DATA VENCIMENTO]]&gt;TODAY(), "A VENCER",IF(Tabela9[[#This Row],[PAGO DIA]]&lt;&gt;"","PAGO", "VENCIDO"))</f>
        <v>PAGO</v>
      </c>
    </row>
    <row r="737" spans="1:12" hidden="1" x14ac:dyDescent="0.2">
      <c r="A737" s="30">
        <v>44733</v>
      </c>
      <c r="B737" s="31" t="s">
        <v>1547</v>
      </c>
      <c r="C737" s="32" t="s">
        <v>1560</v>
      </c>
      <c r="D737" s="32" t="s">
        <v>1531</v>
      </c>
      <c r="E737" s="32" t="s">
        <v>1561</v>
      </c>
      <c r="F737" s="31">
        <v>44743</v>
      </c>
      <c r="G737" s="32">
        <v>390</v>
      </c>
      <c r="H737" s="32">
        <v>828</v>
      </c>
      <c r="I737" s="33">
        <v>4500</v>
      </c>
      <c r="J737" s="32" t="str">
        <f ca="1">IF(Tabela9[[#This Row],[STATUS]]="VENCIDO", TODAY()-Tabela9[[#This Row],[DATA VENCIMENTO]], "")</f>
        <v/>
      </c>
      <c r="K737" s="31">
        <v>44744</v>
      </c>
      <c r="L737" s="53" t="str">
        <f ca="1">IF(Tabela9[[#This Row],[DATA VENCIMENTO]]&gt;TODAY(), "A VENCER",IF(Tabela9[[#This Row],[PAGO DIA]]&lt;&gt;"","PAGO", "VENCIDO"))</f>
        <v>PAGO</v>
      </c>
    </row>
    <row r="738" spans="1:12" hidden="1" x14ac:dyDescent="0.2">
      <c r="A738" s="30">
        <v>44733</v>
      </c>
      <c r="B738" s="43" t="s">
        <v>1547</v>
      </c>
      <c r="C738" s="37" t="s">
        <v>1562</v>
      </c>
      <c r="D738" s="32" t="s">
        <v>1531</v>
      </c>
      <c r="E738" s="37" t="s">
        <v>1537</v>
      </c>
      <c r="F738" s="31">
        <v>44743</v>
      </c>
      <c r="G738" s="37">
        <v>391</v>
      </c>
      <c r="H738" s="37">
        <v>829</v>
      </c>
      <c r="I738" s="44">
        <v>2000</v>
      </c>
      <c r="J738" s="32" t="str">
        <f ca="1">IF(Tabela9[[#This Row],[STATUS]]="VENCIDO", TODAY()-Tabela9[[#This Row],[DATA VENCIMENTO]], "")</f>
        <v/>
      </c>
      <c r="K738" s="31">
        <v>44744</v>
      </c>
      <c r="L738" s="53" t="str">
        <f ca="1">IF(Tabela9[[#This Row],[DATA VENCIMENTO]]&gt;TODAY(), "A VENCER",IF(Tabela9[[#This Row],[PAGO DIA]]&lt;&gt;"","PAGO", "VENCIDO"))</f>
        <v>PAGO</v>
      </c>
    </row>
    <row r="739" spans="1:12" hidden="1" x14ac:dyDescent="0.2">
      <c r="A739" s="30">
        <v>44733</v>
      </c>
      <c r="B739" s="31" t="s">
        <v>1547</v>
      </c>
      <c r="C739" s="32" t="s">
        <v>1563</v>
      </c>
      <c r="D739" s="32" t="s">
        <v>1531</v>
      </c>
      <c r="E739" s="32" t="s">
        <v>1564</v>
      </c>
      <c r="F739" s="31">
        <v>44743</v>
      </c>
      <c r="G739" s="32">
        <v>392</v>
      </c>
      <c r="H739" s="32">
        <v>830</v>
      </c>
      <c r="I739" s="33">
        <v>6000</v>
      </c>
      <c r="J739" s="32" t="str">
        <f ca="1">IF(Tabela9[[#This Row],[STATUS]]="VENCIDO", TODAY()-Tabela9[[#This Row],[DATA VENCIMENTO]], "")</f>
        <v/>
      </c>
      <c r="K739" s="31">
        <v>44744</v>
      </c>
      <c r="L739" s="53" t="str">
        <f ca="1">IF(Tabela9[[#This Row],[DATA VENCIMENTO]]&gt;TODAY(), "A VENCER",IF(Tabela9[[#This Row],[PAGO DIA]]&lt;&gt;"","PAGO", "VENCIDO"))</f>
        <v>PAGO</v>
      </c>
    </row>
    <row r="740" spans="1:12" hidden="1" x14ac:dyDescent="0.2">
      <c r="A740" s="30">
        <v>44733</v>
      </c>
      <c r="B740" s="31" t="s">
        <v>1547</v>
      </c>
      <c r="C740" s="32" t="s">
        <v>1565</v>
      </c>
      <c r="D740" s="32" t="s">
        <v>1531</v>
      </c>
      <c r="E740" s="32" t="s">
        <v>1566</v>
      </c>
      <c r="F740" s="31">
        <v>44743</v>
      </c>
      <c r="G740" s="32">
        <v>393</v>
      </c>
      <c r="H740" s="32">
        <v>831</v>
      </c>
      <c r="I740" s="33">
        <v>5500</v>
      </c>
      <c r="J740" s="32" t="str">
        <f ca="1">IF(Tabela9[[#This Row],[STATUS]]="VENCIDO", TODAY()-Tabela9[[#This Row],[DATA VENCIMENTO]], "")</f>
        <v/>
      </c>
      <c r="K740" s="31">
        <v>44744</v>
      </c>
      <c r="L740" s="53" t="str">
        <f ca="1">IF(Tabela9[[#This Row],[DATA VENCIMENTO]]&gt;TODAY(), "A VENCER",IF(Tabela9[[#This Row],[PAGO DIA]]&lt;&gt;"","PAGO", "VENCIDO"))</f>
        <v>PAGO</v>
      </c>
    </row>
    <row r="741" spans="1:12" hidden="1" x14ac:dyDescent="0.2">
      <c r="A741" s="30">
        <v>44733</v>
      </c>
      <c r="B741" s="31" t="s">
        <v>1547</v>
      </c>
      <c r="C741" s="32" t="s">
        <v>1567</v>
      </c>
      <c r="D741" s="32" t="s">
        <v>1531</v>
      </c>
      <c r="E741" s="32" t="s">
        <v>1568</v>
      </c>
      <c r="F741" s="31">
        <v>44743</v>
      </c>
      <c r="G741" s="32">
        <v>394</v>
      </c>
      <c r="H741" s="32">
        <v>832</v>
      </c>
      <c r="I741" s="33">
        <v>5000</v>
      </c>
      <c r="J741" s="32" t="str">
        <f ca="1">IF(Tabela9[[#This Row],[STATUS]]="VENCIDO", TODAY()-Tabela9[[#This Row],[DATA VENCIMENTO]], "")</f>
        <v/>
      </c>
      <c r="K741" s="31">
        <v>44744</v>
      </c>
      <c r="L741" s="53" t="str">
        <f ca="1">IF(Tabela9[[#This Row],[DATA VENCIMENTO]]&gt;TODAY(), "A VENCER",IF(Tabela9[[#This Row],[PAGO DIA]]&lt;&gt;"","PAGO", "VENCIDO"))</f>
        <v>PAGO</v>
      </c>
    </row>
    <row r="742" spans="1:12" hidden="1" x14ac:dyDescent="0.2">
      <c r="A742" s="30">
        <v>44733</v>
      </c>
      <c r="B742" s="31" t="s">
        <v>1547</v>
      </c>
      <c r="C742" s="32" t="s">
        <v>1569</v>
      </c>
      <c r="D742" s="32" t="s">
        <v>1531</v>
      </c>
      <c r="E742" s="32" t="s">
        <v>1570</v>
      </c>
      <c r="F742" s="31">
        <v>44743</v>
      </c>
      <c r="G742" s="32">
        <v>395</v>
      </c>
      <c r="H742" s="32">
        <v>833</v>
      </c>
      <c r="I742" s="33">
        <v>1150</v>
      </c>
      <c r="J742" s="32" t="str">
        <f ca="1">IF(Tabela9[[#This Row],[STATUS]]="VENCIDO", TODAY()-Tabela9[[#This Row],[DATA VENCIMENTO]], "")</f>
        <v/>
      </c>
      <c r="K742" s="31">
        <v>44744</v>
      </c>
      <c r="L742" s="53" t="str">
        <f ca="1">IF(Tabela9[[#This Row],[DATA VENCIMENTO]]&gt;TODAY(), "A VENCER",IF(Tabela9[[#This Row],[PAGO DIA]]&lt;&gt;"","PAGO", "VENCIDO"))</f>
        <v>PAGO</v>
      </c>
    </row>
    <row r="743" spans="1:12" hidden="1" x14ac:dyDescent="0.2">
      <c r="A743" s="30">
        <v>44733</v>
      </c>
      <c r="B743" s="31" t="s">
        <v>1547</v>
      </c>
      <c r="C743" s="32" t="s">
        <v>1571</v>
      </c>
      <c r="D743" s="32" t="s">
        <v>1531</v>
      </c>
      <c r="E743" s="32" t="s">
        <v>1572</v>
      </c>
      <c r="F743" s="31">
        <v>44743</v>
      </c>
      <c r="G743" s="32">
        <v>396</v>
      </c>
      <c r="H743" s="32">
        <v>834</v>
      </c>
      <c r="I743" s="33">
        <v>5500</v>
      </c>
      <c r="J743" s="32" t="str">
        <f ca="1">IF(Tabela9[[#This Row],[STATUS]]="VENCIDO", TODAY()-Tabela9[[#This Row],[DATA VENCIMENTO]], "")</f>
        <v/>
      </c>
      <c r="K743" s="31">
        <v>44744</v>
      </c>
      <c r="L743" s="53" t="str">
        <f ca="1">IF(Tabela9[[#This Row],[DATA VENCIMENTO]]&gt;TODAY(), "A VENCER",IF(Tabela9[[#This Row],[PAGO DIA]]&lt;&gt;"","PAGO", "VENCIDO"))</f>
        <v>PAGO</v>
      </c>
    </row>
    <row r="744" spans="1:12" hidden="1" x14ac:dyDescent="0.2">
      <c r="A744" s="30">
        <v>44733</v>
      </c>
      <c r="B744" s="31" t="s">
        <v>1547</v>
      </c>
      <c r="C744" s="32" t="s">
        <v>1573</v>
      </c>
      <c r="D744" s="32" t="s">
        <v>1531</v>
      </c>
      <c r="E744" s="32" t="s">
        <v>1574</v>
      </c>
      <c r="F744" s="31">
        <v>44743</v>
      </c>
      <c r="G744" s="32">
        <v>397</v>
      </c>
      <c r="H744" s="32">
        <v>835</v>
      </c>
      <c r="I744" s="33">
        <v>1150</v>
      </c>
      <c r="J744" s="32" t="str">
        <f ca="1">IF(Tabela9[[#This Row],[STATUS]]="VENCIDO", TODAY()-Tabela9[[#This Row],[DATA VENCIMENTO]], "")</f>
        <v/>
      </c>
      <c r="K744" s="31">
        <v>44744</v>
      </c>
      <c r="L744" s="53" t="str">
        <f ca="1">IF(Tabela9[[#This Row],[DATA VENCIMENTO]]&gt;TODAY(), "A VENCER",IF(Tabela9[[#This Row],[PAGO DIA]]&lt;&gt;"","PAGO", "VENCIDO"))</f>
        <v>PAGO</v>
      </c>
    </row>
    <row r="745" spans="1:12" hidden="1" x14ac:dyDescent="0.2">
      <c r="A745" s="30">
        <v>44733</v>
      </c>
      <c r="B745" s="31" t="s">
        <v>1547</v>
      </c>
      <c r="C745" s="32" t="s">
        <v>1575</v>
      </c>
      <c r="D745" s="32" t="s">
        <v>1531</v>
      </c>
      <c r="E745" s="32" t="s">
        <v>1576</v>
      </c>
      <c r="F745" s="31">
        <v>44743</v>
      </c>
      <c r="G745" s="32">
        <v>398</v>
      </c>
      <c r="H745" s="32">
        <v>836</v>
      </c>
      <c r="I745" s="33">
        <v>4800</v>
      </c>
      <c r="J745" s="32" t="str">
        <f ca="1">IF(Tabela9[[#This Row],[STATUS]]="VENCIDO", TODAY()-Tabela9[[#This Row],[DATA VENCIMENTO]], "")</f>
        <v/>
      </c>
      <c r="K745" s="31">
        <v>44744</v>
      </c>
      <c r="L745" s="53" t="str">
        <f ca="1">IF(Tabela9[[#This Row],[DATA VENCIMENTO]]&gt;TODAY(), "A VENCER",IF(Tabela9[[#This Row],[PAGO DIA]]&lt;&gt;"","PAGO", "VENCIDO"))</f>
        <v>PAGO</v>
      </c>
    </row>
    <row r="746" spans="1:12" hidden="1" x14ac:dyDescent="0.2">
      <c r="A746" s="30">
        <v>44733</v>
      </c>
      <c r="B746" s="31" t="s">
        <v>1547</v>
      </c>
      <c r="C746" s="32" t="s">
        <v>1577</v>
      </c>
      <c r="D746" s="32" t="s">
        <v>1531</v>
      </c>
      <c r="E746" s="32" t="s">
        <v>1539</v>
      </c>
      <c r="F746" s="31">
        <v>44743</v>
      </c>
      <c r="G746" s="32">
        <v>399</v>
      </c>
      <c r="H746" s="32">
        <v>837</v>
      </c>
      <c r="I746" s="33">
        <v>3000</v>
      </c>
      <c r="J746" s="32" t="str">
        <f ca="1">IF(Tabela9[[#This Row],[STATUS]]="VENCIDO", TODAY()-Tabela9[[#This Row],[DATA VENCIMENTO]], "")</f>
        <v/>
      </c>
      <c r="K746" s="31">
        <v>44744</v>
      </c>
      <c r="L746" s="53" t="str">
        <f ca="1">IF(Tabela9[[#This Row],[DATA VENCIMENTO]]&gt;TODAY(), "A VENCER",IF(Tabela9[[#This Row],[PAGO DIA]]&lt;&gt;"","PAGO", "VENCIDO"))</f>
        <v>PAGO</v>
      </c>
    </row>
    <row r="747" spans="1:12" hidden="1" x14ac:dyDescent="0.2">
      <c r="A747" s="30">
        <v>44733</v>
      </c>
      <c r="B747" s="31" t="s">
        <v>1547</v>
      </c>
      <c r="C747" s="32" t="s">
        <v>1544</v>
      </c>
      <c r="D747" s="32" t="s">
        <v>1531</v>
      </c>
      <c r="E747" s="32" t="s">
        <v>1545</v>
      </c>
      <c r="F747" s="31">
        <v>44743</v>
      </c>
      <c r="G747" s="32">
        <v>400</v>
      </c>
      <c r="H747" s="32">
        <v>838</v>
      </c>
      <c r="I747" s="33">
        <v>4000</v>
      </c>
      <c r="J747" s="32" t="str">
        <f ca="1">IF(Tabela9[[#This Row],[STATUS]]="VENCIDO", TODAY()-Tabela9[[#This Row],[DATA VENCIMENTO]], "")</f>
        <v/>
      </c>
      <c r="K747" s="31">
        <v>44744</v>
      </c>
      <c r="L747" s="53" t="str">
        <f ca="1">IF(Tabela9[[#This Row],[DATA VENCIMENTO]]&gt;TODAY(), "A VENCER",IF(Tabela9[[#This Row],[PAGO DIA]]&lt;&gt;"","PAGO", "VENCIDO"))</f>
        <v>PAGO</v>
      </c>
    </row>
    <row r="748" spans="1:12" hidden="1" x14ac:dyDescent="0.2">
      <c r="A748" s="30">
        <v>44733</v>
      </c>
      <c r="B748" s="31" t="s">
        <v>1547</v>
      </c>
      <c r="C748" s="32" t="s">
        <v>1579</v>
      </c>
      <c r="D748" s="32" t="s">
        <v>1128</v>
      </c>
      <c r="E748" s="32" t="s">
        <v>681</v>
      </c>
      <c r="F748" s="31">
        <v>44743</v>
      </c>
      <c r="G748" s="32">
        <v>401</v>
      </c>
      <c r="H748" s="32">
        <v>839</v>
      </c>
      <c r="I748" s="41">
        <v>2900</v>
      </c>
      <c r="J748" s="32" t="str">
        <f ca="1">IF(Tabela9[[#This Row],[STATUS]]="VENCIDO", TODAY()-Tabela9[[#This Row],[DATA VENCIMENTO]], "")</f>
        <v/>
      </c>
      <c r="K748" s="31">
        <v>44744</v>
      </c>
      <c r="L748" s="53" t="str">
        <f ca="1">IF(Tabela9[[#This Row],[DATA VENCIMENTO]]&gt;TODAY(), "A VENCER",IF(Tabela9[[#This Row],[PAGO DIA]]&lt;&gt;"","PAGO", "VENCIDO"))</f>
        <v>PAGO</v>
      </c>
    </row>
    <row r="749" spans="1:12" hidden="1" x14ac:dyDescent="0.2">
      <c r="A749" s="30">
        <v>44733</v>
      </c>
      <c r="B749" s="32" t="s">
        <v>1534</v>
      </c>
      <c r="C749" s="32" t="s">
        <v>2191</v>
      </c>
      <c r="D749" s="32" t="s">
        <v>1531</v>
      </c>
      <c r="E749" s="32" t="s">
        <v>85</v>
      </c>
      <c r="F749" s="31">
        <v>44753</v>
      </c>
      <c r="G749" s="32" t="s">
        <v>2223</v>
      </c>
      <c r="H749" s="32">
        <v>840</v>
      </c>
      <c r="I749" s="33">
        <v>1100</v>
      </c>
      <c r="J749" s="32" t="str">
        <f ca="1">IF(Tabela9[[#This Row],[STATUS]]="VENCIDO", TODAY()-Tabela9[[#This Row],[DATA VENCIMENTO]], "")</f>
        <v/>
      </c>
      <c r="K749" s="31">
        <v>44753</v>
      </c>
      <c r="L749" s="53" t="str">
        <f ca="1">IF(Tabela9[[#This Row],[DATA VENCIMENTO]]&gt;TODAY(), "A VENCER",IF(Tabela9[[#This Row],[PAGO DIA]]&lt;&gt;"","PAGO", "VENCIDO"))</f>
        <v>PAGO</v>
      </c>
    </row>
    <row r="750" spans="1:12" hidden="1" x14ac:dyDescent="0.2">
      <c r="A750" s="30">
        <v>44733</v>
      </c>
      <c r="B750" s="32" t="s">
        <v>1534</v>
      </c>
      <c r="C750" s="32" t="s">
        <v>2142</v>
      </c>
      <c r="D750" s="32" t="s">
        <v>1531</v>
      </c>
      <c r="E750" s="32" t="s">
        <v>85</v>
      </c>
      <c r="F750" s="31">
        <v>44753</v>
      </c>
      <c r="G750" s="32" t="s">
        <v>2224</v>
      </c>
      <c r="H750" s="32">
        <v>841</v>
      </c>
      <c r="I750" s="33">
        <v>1320</v>
      </c>
      <c r="J750" s="32" t="str">
        <f ca="1">IF(Tabela9[[#This Row],[STATUS]]="VENCIDO", TODAY()-Tabela9[[#This Row],[DATA VENCIMENTO]], "")</f>
        <v/>
      </c>
      <c r="K750" s="31">
        <v>44753</v>
      </c>
      <c r="L750" s="53" t="str">
        <f ca="1">IF(Tabela9[[#This Row],[DATA VENCIMENTO]]&gt;TODAY(), "A VENCER",IF(Tabela9[[#This Row],[PAGO DIA]]&lt;&gt;"","PAGO", "VENCIDO"))</f>
        <v>PAGO</v>
      </c>
    </row>
    <row r="751" spans="1:12" hidden="1" x14ac:dyDescent="0.2">
      <c r="A751" s="30">
        <v>44733</v>
      </c>
      <c r="B751" s="32" t="s">
        <v>1534</v>
      </c>
      <c r="C751" s="32" t="s">
        <v>2142</v>
      </c>
      <c r="D751" s="32" t="s">
        <v>1531</v>
      </c>
      <c r="E751" s="32" t="s">
        <v>85</v>
      </c>
      <c r="F751" s="31">
        <v>44753</v>
      </c>
      <c r="G751" s="32" t="s">
        <v>2225</v>
      </c>
      <c r="H751" s="32">
        <v>842</v>
      </c>
      <c r="I751" s="33">
        <v>1320</v>
      </c>
      <c r="J751" s="32" t="str">
        <f ca="1">IF(Tabela9[[#This Row],[STATUS]]="VENCIDO", TODAY()-Tabela9[[#This Row],[DATA VENCIMENTO]], "")</f>
        <v/>
      </c>
      <c r="K751" s="31">
        <v>44753</v>
      </c>
      <c r="L751" s="53" t="str">
        <f ca="1">IF(Tabela9[[#This Row],[DATA VENCIMENTO]]&gt;TODAY(), "A VENCER",IF(Tabela9[[#This Row],[PAGO DIA]]&lt;&gt;"","PAGO", "VENCIDO"))</f>
        <v>PAGO</v>
      </c>
    </row>
    <row r="752" spans="1:12" hidden="1" x14ac:dyDescent="0.2">
      <c r="A752" s="30">
        <v>44734</v>
      </c>
      <c r="B752" s="32" t="s">
        <v>1534</v>
      </c>
      <c r="C752" s="32" t="s">
        <v>1680</v>
      </c>
      <c r="D752" s="32" t="s">
        <v>1531</v>
      </c>
      <c r="E752" s="32" t="s">
        <v>85</v>
      </c>
      <c r="F752" s="31">
        <v>44754</v>
      </c>
      <c r="G752" s="32" t="s">
        <v>2226</v>
      </c>
      <c r="H752" s="32">
        <v>843</v>
      </c>
      <c r="I752" s="33">
        <v>1100</v>
      </c>
      <c r="J752" s="32" t="str">
        <f ca="1">IF(Tabela9[[#This Row],[STATUS]]="VENCIDO", TODAY()-Tabela9[[#This Row],[DATA VENCIMENTO]], "")</f>
        <v/>
      </c>
      <c r="K752" s="31">
        <v>44754</v>
      </c>
      <c r="L752" s="53" t="str">
        <f ca="1">IF(Tabela9[[#This Row],[DATA VENCIMENTO]]&gt;TODAY(), "A VENCER",IF(Tabela9[[#This Row],[PAGO DIA]]&lt;&gt;"","PAGO", "VENCIDO"))</f>
        <v>PAGO</v>
      </c>
    </row>
    <row r="753" spans="1:12" hidden="1" x14ac:dyDescent="0.2">
      <c r="A753" s="30">
        <v>44736</v>
      </c>
      <c r="B753" s="32" t="s">
        <v>1534</v>
      </c>
      <c r="C753" s="32" t="s">
        <v>2174</v>
      </c>
      <c r="D753" s="32" t="s">
        <v>1531</v>
      </c>
      <c r="E753" s="32" t="s">
        <v>85</v>
      </c>
      <c r="F753" s="31">
        <v>44756</v>
      </c>
      <c r="G753" s="32" t="s">
        <v>2227</v>
      </c>
      <c r="H753" s="32">
        <v>844</v>
      </c>
      <c r="I753" s="33">
        <v>1320</v>
      </c>
      <c r="J753" s="32" t="str">
        <f ca="1">IF(Tabela9[[#This Row],[STATUS]]="VENCIDO", TODAY()-Tabela9[[#This Row],[DATA VENCIMENTO]], "")</f>
        <v/>
      </c>
      <c r="K753" s="31">
        <v>44756</v>
      </c>
      <c r="L753" s="53" t="str">
        <f ca="1">IF(Tabela9[[#This Row],[DATA VENCIMENTO]]&gt;TODAY(), "A VENCER",IF(Tabela9[[#This Row],[PAGO DIA]]&lt;&gt;"","PAGO", "VENCIDO"))</f>
        <v>PAGO</v>
      </c>
    </row>
    <row r="754" spans="1:12" hidden="1" x14ac:dyDescent="0.2">
      <c r="A754" s="30">
        <v>44736</v>
      </c>
      <c r="B754" s="32" t="s">
        <v>1534</v>
      </c>
      <c r="C754" s="32" t="s">
        <v>2174</v>
      </c>
      <c r="D754" s="32" t="s">
        <v>1531</v>
      </c>
      <c r="E754" s="32" t="s">
        <v>85</v>
      </c>
      <c r="F754" s="31">
        <v>44756</v>
      </c>
      <c r="G754" s="32" t="s">
        <v>2228</v>
      </c>
      <c r="H754" s="32">
        <v>845</v>
      </c>
      <c r="I754" s="33">
        <v>1320</v>
      </c>
      <c r="J754" s="32" t="str">
        <f ca="1">IF(Tabela9[[#This Row],[STATUS]]="VENCIDO", TODAY()-Tabela9[[#This Row],[DATA VENCIMENTO]], "")</f>
        <v/>
      </c>
      <c r="K754" s="31">
        <v>44756</v>
      </c>
      <c r="L754" s="53" t="str">
        <f ca="1">IF(Tabela9[[#This Row],[DATA VENCIMENTO]]&gt;TODAY(), "A VENCER",IF(Tabela9[[#This Row],[PAGO DIA]]&lt;&gt;"","PAGO", "VENCIDO"))</f>
        <v>PAGO</v>
      </c>
    </row>
    <row r="755" spans="1:12" hidden="1" x14ac:dyDescent="0.2">
      <c r="A755" s="30">
        <v>44737</v>
      </c>
      <c r="B755" s="32" t="s">
        <v>1534</v>
      </c>
      <c r="C755" s="32" t="s">
        <v>2055</v>
      </c>
      <c r="D755" s="32" t="s">
        <v>1531</v>
      </c>
      <c r="E755" s="32" t="s">
        <v>85</v>
      </c>
      <c r="F755" s="31">
        <v>44760</v>
      </c>
      <c r="G755" s="32" t="s">
        <v>2229</v>
      </c>
      <c r="H755" s="32">
        <v>846</v>
      </c>
      <c r="I755" s="33">
        <v>500</v>
      </c>
      <c r="J755" s="32" t="str">
        <f ca="1">IF(Tabela9[[#This Row],[STATUS]]="VENCIDO", TODAY()-Tabela9[[#This Row],[DATA VENCIMENTO]], "")</f>
        <v/>
      </c>
      <c r="K755" s="31">
        <v>44760</v>
      </c>
      <c r="L755" s="53" t="str">
        <f ca="1">IF(Tabela9[[#This Row],[DATA VENCIMENTO]]&gt;TODAY(), "A VENCER",IF(Tabela9[[#This Row],[PAGO DIA]]&lt;&gt;"","PAGO", "VENCIDO"))</f>
        <v>PAGO</v>
      </c>
    </row>
    <row r="756" spans="1:12" hidden="1" x14ac:dyDescent="0.2">
      <c r="A756" s="30">
        <v>44737</v>
      </c>
      <c r="B756" s="32" t="s">
        <v>1534</v>
      </c>
      <c r="C756" s="32" t="s">
        <v>1990</v>
      </c>
      <c r="D756" s="32" t="s">
        <v>1531</v>
      </c>
      <c r="E756" s="32" t="s">
        <v>85</v>
      </c>
      <c r="F756" s="31">
        <v>44760</v>
      </c>
      <c r="G756" s="32" t="s">
        <v>2230</v>
      </c>
      <c r="H756" s="32">
        <v>847</v>
      </c>
      <c r="I756" s="33">
        <v>1500</v>
      </c>
      <c r="J756" s="32" t="str">
        <f ca="1">IF(Tabela9[[#This Row],[STATUS]]="VENCIDO", TODAY()-Tabela9[[#This Row],[DATA VENCIMENTO]], "")</f>
        <v/>
      </c>
      <c r="K756" s="31">
        <v>44760</v>
      </c>
      <c r="L756" s="53" t="str">
        <f ca="1">IF(Tabela9[[#This Row],[DATA VENCIMENTO]]&gt;TODAY(), "A VENCER",IF(Tabela9[[#This Row],[PAGO DIA]]&lt;&gt;"","PAGO", "VENCIDO"))</f>
        <v>PAGO</v>
      </c>
    </row>
    <row r="757" spans="1:12" hidden="1" x14ac:dyDescent="0.2">
      <c r="A757" s="30">
        <v>44737</v>
      </c>
      <c r="B757" s="32" t="s">
        <v>1534</v>
      </c>
      <c r="C757" s="32" t="s">
        <v>2231</v>
      </c>
      <c r="D757" s="32" t="s">
        <v>1531</v>
      </c>
      <c r="E757" s="32" t="s">
        <v>85</v>
      </c>
      <c r="F757" s="31">
        <v>44760</v>
      </c>
      <c r="G757" s="32" t="s">
        <v>2232</v>
      </c>
      <c r="H757" s="32">
        <v>848</v>
      </c>
      <c r="I757" s="33">
        <v>220</v>
      </c>
      <c r="J757" s="32" t="str">
        <f ca="1">IF(Tabela9[[#This Row],[STATUS]]="VENCIDO", TODAY()-Tabela9[[#This Row],[DATA VENCIMENTO]], "")</f>
        <v/>
      </c>
      <c r="K757" s="31">
        <v>44760</v>
      </c>
      <c r="L757" s="53" t="str">
        <f ca="1">IF(Tabela9[[#This Row],[DATA VENCIMENTO]]&gt;TODAY(), "A VENCER",IF(Tabela9[[#This Row],[PAGO DIA]]&lt;&gt;"","PAGO", "VENCIDO"))</f>
        <v>PAGO</v>
      </c>
    </row>
    <row r="758" spans="1:12" hidden="1" x14ac:dyDescent="0.2">
      <c r="A758" s="30">
        <v>44737</v>
      </c>
      <c r="B758" s="32" t="s">
        <v>1534</v>
      </c>
      <c r="C758" s="32" t="s">
        <v>2152</v>
      </c>
      <c r="D758" s="32" t="s">
        <v>1531</v>
      </c>
      <c r="E758" s="32" t="s">
        <v>85</v>
      </c>
      <c r="F758" s="31">
        <v>44760</v>
      </c>
      <c r="G758" s="32" t="s">
        <v>2233</v>
      </c>
      <c r="H758" s="32">
        <v>849</v>
      </c>
      <c r="I758" s="33">
        <v>1540</v>
      </c>
      <c r="J758" s="32" t="str">
        <f ca="1">IF(Tabela9[[#This Row],[STATUS]]="VENCIDO", TODAY()-Tabela9[[#This Row],[DATA VENCIMENTO]], "")</f>
        <v/>
      </c>
      <c r="K758" s="31">
        <v>44760</v>
      </c>
      <c r="L758" s="53" t="str">
        <f ca="1">IF(Tabela9[[#This Row],[DATA VENCIMENTO]]&gt;TODAY(), "A VENCER",IF(Tabela9[[#This Row],[PAGO DIA]]&lt;&gt;"","PAGO", "VENCIDO"))</f>
        <v>PAGO</v>
      </c>
    </row>
    <row r="759" spans="1:12" hidden="1" x14ac:dyDescent="0.2">
      <c r="A759" s="30">
        <v>44737</v>
      </c>
      <c r="B759" s="32" t="s">
        <v>1534</v>
      </c>
      <c r="C759" s="32" t="s">
        <v>2152</v>
      </c>
      <c r="D759" s="32" t="s">
        <v>1531</v>
      </c>
      <c r="E759" s="32" t="s">
        <v>85</v>
      </c>
      <c r="F759" s="31">
        <v>44760</v>
      </c>
      <c r="G759" s="32" t="s">
        <v>2234</v>
      </c>
      <c r="H759" s="32">
        <v>850</v>
      </c>
      <c r="I759" s="33">
        <v>1540</v>
      </c>
      <c r="J759" s="32" t="str">
        <f ca="1">IF(Tabela9[[#This Row],[STATUS]]="VENCIDO", TODAY()-Tabela9[[#This Row],[DATA VENCIMENTO]], "")</f>
        <v/>
      </c>
      <c r="K759" s="31">
        <v>44760</v>
      </c>
      <c r="L759" s="53" t="str">
        <f ca="1">IF(Tabela9[[#This Row],[DATA VENCIMENTO]]&gt;TODAY(), "A VENCER",IF(Tabela9[[#This Row],[PAGO DIA]]&lt;&gt;"","PAGO", "VENCIDO"))</f>
        <v>PAGO</v>
      </c>
    </row>
    <row r="760" spans="1:12" hidden="1" x14ac:dyDescent="0.2">
      <c r="A760" s="30">
        <v>44739</v>
      </c>
      <c r="B760" s="32" t="s">
        <v>1534</v>
      </c>
      <c r="C760" s="32" t="s">
        <v>2235</v>
      </c>
      <c r="D760" s="32" t="s">
        <v>1531</v>
      </c>
      <c r="E760" s="32" t="s">
        <v>85</v>
      </c>
      <c r="F760" s="31">
        <v>44760</v>
      </c>
      <c r="G760" s="32" t="s">
        <v>2236</v>
      </c>
      <c r="H760" s="32">
        <v>851</v>
      </c>
      <c r="I760" s="33">
        <v>4900</v>
      </c>
      <c r="J760" s="32" t="str">
        <f ca="1">IF(Tabela9[[#This Row],[STATUS]]="VENCIDO", TODAY()-Tabela9[[#This Row],[DATA VENCIMENTO]], "")</f>
        <v/>
      </c>
      <c r="K760" s="31">
        <v>44760</v>
      </c>
      <c r="L760" s="53" t="str">
        <f ca="1">IF(Tabela9[[#This Row],[DATA VENCIMENTO]]&gt;TODAY(), "A VENCER",IF(Tabela9[[#This Row],[PAGO DIA]]&lt;&gt;"","PAGO", "VENCIDO"))</f>
        <v>PAGO</v>
      </c>
    </row>
    <row r="761" spans="1:12" hidden="1" x14ac:dyDescent="0.2">
      <c r="A761" s="30">
        <v>44740</v>
      </c>
      <c r="B761" s="32" t="s">
        <v>1534</v>
      </c>
      <c r="C761" s="32" t="s">
        <v>2174</v>
      </c>
      <c r="D761" s="32" t="s">
        <v>1531</v>
      </c>
      <c r="E761" s="32" t="s">
        <v>85</v>
      </c>
      <c r="F761" s="31">
        <v>44760</v>
      </c>
      <c r="G761" s="32" t="s">
        <v>2237</v>
      </c>
      <c r="H761" s="32">
        <v>852</v>
      </c>
      <c r="I761" s="33">
        <v>1320</v>
      </c>
      <c r="J761" s="32" t="str">
        <f ca="1">IF(Tabela9[[#This Row],[STATUS]]="VENCIDO", TODAY()-Tabela9[[#This Row],[DATA VENCIMENTO]], "")</f>
        <v/>
      </c>
      <c r="K761" s="31">
        <v>44760</v>
      </c>
      <c r="L761" s="53" t="str">
        <f ca="1">IF(Tabela9[[#This Row],[DATA VENCIMENTO]]&gt;TODAY(), "A VENCER",IF(Tabela9[[#This Row],[PAGO DIA]]&lt;&gt;"","PAGO", "VENCIDO"))</f>
        <v>PAGO</v>
      </c>
    </row>
    <row r="762" spans="1:12" hidden="1" x14ac:dyDescent="0.2">
      <c r="A762" s="30">
        <v>44740</v>
      </c>
      <c r="B762" s="32" t="s">
        <v>1534</v>
      </c>
      <c r="C762" s="32" t="s">
        <v>2169</v>
      </c>
      <c r="D762" s="32" t="s">
        <v>1531</v>
      </c>
      <c r="E762" s="32" t="s">
        <v>85</v>
      </c>
      <c r="F762" s="31">
        <v>44760</v>
      </c>
      <c r="G762" s="32" t="s">
        <v>2238</v>
      </c>
      <c r="H762" s="32">
        <v>853</v>
      </c>
      <c r="I762" s="33">
        <v>1540</v>
      </c>
      <c r="J762" s="32" t="str">
        <f ca="1">IF(Tabela9[[#This Row],[STATUS]]="VENCIDO", TODAY()-Tabela9[[#This Row],[DATA VENCIMENTO]], "")</f>
        <v/>
      </c>
      <c r="K762" s="31">
        <v>44760</v>
      </c>
      <c r="L762" s="53" t="str">
        <f ca="1">IF(Tabela9[[#This Row],[DATA VENCIMENTO]]&gt;TODAY(), "A VENCER",IF(Tabela9[[#This Row],[PAGO DIA]]&lt;&gt;"","PAGO", "VENCIDO"))</f>
        <v>PAGO</v>
      </c>
    </row>
    <row r="763" spans="1:12" hidden="1" x14ac:dyDescent="0.2">
      <c r="A763" s="30">
        <v>44740</v>
      </c>
      <c r="B763" s="32" t="s">
        <v>1534</v>
      </c>
      <c r="C763" s="32" t="s">
        <v>1680</v>
      </c>
      <c r="D763" s="32" t="s">
        <v>1531</v>
      </c>
      <c r="E763" s="32" t="s">
        <v>85</v>
      </c>
      <c r="F763" s="31">
        <v>44760</v>
      </c>
      <c r="G763" s="32" t="s">
        <v>2239</v>
      </c>
      <c r="H763" s="32">
        <v>854</v>
      </c>
      <c r="I763" s="33">
        <v>1100</v>
      </c>
      <c r="J763" s="32" t="str">
        <f ca="1">IF(Tabela9[[#This Row],[STATUS]]="VENCIDO", TODAY()-Tabela9[[#This Row],[DATA VENCIMENTO]], "")</f>
        <v/>
      </c>
      <c r="K763" s="31">
        <v>44760</v>
      </c>
      <c r="L763" s="53" t="str">
        <f ca="1">IF(Tabela9[[#This Row],[DATA VENCIMENTO]]&gt;TODAY(), "A VENCER",IF(Tabela9[[#This Row],[PAGO DIA]]&lt;&gt;"","PAGO", "VENCIDO"))</f>
        <v>PAGO</v>
      </c>
    </row>
    <row r="764" spans="1:12" hidden="1" x14ac:dyDescent="0.2">
      <c r="A764" s="30">
        <v>44741</v>
      </c>
      <c r="B764" s="32" t="s">
        <v>1534</v>
      </c>
      <c r="C764" s="32" t="s">
        <v>2207</v>
      </c>
      <c r="D764" s="32" t="s">
        <v>1531</v>
      </c>
      <c r="E764" s="32" t="s">
        <v>85</v>
      </c>
      <c r="F764" s="31">
        <v>44761</v>
      </c>
      <c r="G764" s="32" t="s">
        <v>2240</v>
      </c>
      <c r="H764" s="32">
        <v>855</v>
      </c>
      <c r="I764" s="33">
        <v>1980</v>
      </c>
      <c r="J764" s="32" t="str">
        <f ca="1">IF(Tabela9[[#This Row],[STATUS]]="VENCIDO", TODAY()-Tabela9[[#This Row],[DATA VENCIMENTO]], "")</f>
        <v/>
      </c>
      <c r="K764" s="31">
        <v>44761</v>
      </c>
      <c r="L764" s="53" t="str">
        <f ca="1">IF(Tabela9[[#This Row],[DATA VENCIMENTO]]&gt;TODAY(), "A VENCER",IF(Tabela9[[#This Row],[PAGO DIA]]&lt;&gt;"","PAGO", "VENCIDO"))</f>
        <v>PAGO</v>
      </c>
    </row>
    <row r="765" spans="1:12" hidden="1" x14ac:dyDescent="0.2">
      <c r="A765" s="30">
        <v>44741</v>
      </c>
      <c r="B765" s="32" t="s">
        <v>1534</v>
      </c>
      <c r="C765" s="32" t="s">
        <v>2207</v>
      </c>
      <c r="D765" s="32" t="s">
        <v>1531</v>
      </c>
      <c r="E765" s="32" t="s">
        <v>85</v>
      </c>
      <c r="F765" s="31">
        <v>44761</v>
      </c>
      <c r="G765" s="32" t="s">
        <v>2241</v>
      </c>
      <c r="H765" s="32">
        <v>856</v>
      </c>
      <c r="I765" s="33">
        <v>1980</v>
      </c>
      <c r="J765" s="32" t="str">
        <f ca="1">IF(Tabela9[[#This Row],[STATUS]]="VENCIDO", TODAY()-Tabela9[[#This Row],[DATA VENCIMENTO]], "")</f>
        <v/>
      </c>
      <c r="K765" s="31">
        <v>44761</v>
      </c>
      <c r="L765" s="53" t="str">
        <f ca="1">IF(Tabela9[[#This Row],[DATA VENCIMENTO]]&gt;TODAY(), "A VENCER",IF(Tabela9[[#This Row],[PAGO DIA]]&lt;&gt;"","PAGO", "VENCIDO"))</f>
        <v>PAGO</v>
      </c>
    </row>
    <row r="766" spans="1:12" hidden="1" x14ac:dyDescent="0.2">
      <c r="A766" s="30">
        <v>44741</v>
      </c>
      <c r="B766" s="32" t="s">
        <v>1534</v>
      </c>
      <c r="C766" s="32" t="s">
        <v>2242</v>
      </c>
      <c r="D766" s="32" t="s">
        <v>1531</v>
      </c>
      <c r="E766" s="32" t="s">
        <v>85</v>
      </c>
      <c r="F766" s="31">
        <v>44761</v>
      </c>
      <c r="G766" s="32" t="s">
        <v>2243</v>
      </c>
      <c r="H766" s="32">
        <v>857</v>
      </c>
      <c r="I766" s="33">
        <v>1760</v>
      </c>
      <c r="J766" s="32" t="str">
        <f ca="1">IF(Tabela9[[#This Row],[STATUS]]="VENCIDO", TODAY()-Tabela9[[#This Row],[DATA VENCIMENTO]], "")</f>
        <v/>
      </c>
      <c r="K766" s="31">
        <v>44761</v>
      </c>
      <c r="L766" s="53" t="str">
        <f ca="1">IF(Tabela9[[#This Row],[DATA VENCIMENTO]]&gt;TODAY(), "A VENCER",IF(Tabela9[[#This Row],[PAGO DIA]]&lt;&gt;"","PAGO", "VENCIDO"))</f>
        <v>PAGO</v>
      </c>
    </row>
    <row r="767" spans="1:12" hidden="1" x14ac:dyDescent="0.2">
      <c r="A767" s="30">
        <v>44741</v>
      </c>
      <c r="B767" s="32" t="s">
        <v>1534</v>
      </c>
      <c r="C767" s="32" t="s">
        <v>2242</v>
      </c>
      <c r="D767" s="32" t="s">
        <v>1531</v>
      </c>
      <c r="E767" s="32" t="s">
        <v>85</v>
      </c>
      <c r="F767" s="31">
        <v>44761</v>
      </c>
      <c r="G767" s="32" t="s">
        <v>2244</v>
      </c>
      <c r="H767" s="32">
        <v>858</v>
      </c>
      <c r="I767" s="33">
        <v>1760</v>
      </c>
      <c r="J767" s="32" t="str">
        <f ca="1">IF(Tabela9[[#This Row],[STATUS]]="VENCIDO", TODAY()-Tabela9[[#This Row],[DATA VENCIMENTO]], "")</f>
        <v/>
      </c>
      <c r="K767" s="31">
        <v>44761</v>
      </c>
      <c r="L767" s="53" t="str">
        <f ca="1">IF(Tabela9[[#This Row],[DATA VENCIMENTO]]&gt;TODAY(), "A VENCER",IF(Tabela9[[#This Row],[PAGO DIA]]&lt;&gt;"","PAGO", "VENCIDO"))</f>
        <v>PAGO</v>
      </c>
    </row>
    <row r="768" spans="1:12" hidden="1" x14ac:dyDescent="0.2">
      <c r="A768" s="30">
        <v>44741</v>
      </c>
      <c r="B768" s="32" t="s">
        <v>1534</v>
      </c>
      <c r="C768" s="32" t="s">
        <v>2242</v>
      </c>
      <c r="D768" s="32" t="s">
        <v>1531</v>
      </c>
      <c r="E768" s="32" t="s">
        <v>85</v>
      </c>
      <c r="F768" s="31">
        <v>44761</v>
      </c>
      <c r="G768" s="32" t="s">
        <v>2245</v>
      </c>
      <c r="H768" s="32">
        <v>859</v>
      </c>
      <c r="I768" s="33">
        <v>1760</v>
      </c>
      <c r="J768" s="32" t="str">
        <f ca="1">IF(Tabela9[[#This Row],[STATUS]]="VENCIDO", TODAY()-Tabela9[[#This Row],[DATA VENCIMENTO]], "")</f>
        <v/>
      </c>
      <c r="K768" s="31">
        <v>44761</v>
      </c>
      <c r="L768" s="53" t="str">
        <f ca="1">IF(Tabela9[[#This Row],[DATA VENCIMENTO]]&gt;TODAY(), "A VENCER",IF(Tabela9[[#This Row],[PAGO DIA]]&lt;&gt;"","PAGO", "VENCIDO"))</f>
        <v>PAGO</v>
      </c>
    </row>
    <row r="769" spans="1:12" hidden="1" x14ac:dyDescent="0.2">
      <c r="A769" s="30">
        <v>44742</v>
      </c>
      <c r="B769" s="32" t="s">
        <v>1534</v>
      </c>
      <c r="C769" s="32" t="s">
        <v>1680</v>
      </c>
      <c r="D769" s="32" t="s">
        <v>1531</v>
      </c>
      <c r="E769" s="32" t="s">
        <v>85</v>
      </c>
      <c r="F769" s="31">
        <v>44762</v>
      </c>
      <c r="G769" s="32" t="s">
        <v>2246</v>
      </c>
      <c r="H769" s="32">
        <v>860</v>
      </c>
      <c r="I769" s="33">
        <v>1100</v>
      </c>
      <c r="J769" s="32" t="str">
        <f ca="1">IF(Tabela9[[#This Row],[STATUS]]="VENCIDO", TODAY()-Tabela9[[#This Row],[DATA VENCIMENTO]], "")</f>
        <v/>
      </c>
      <c r="K769" s="31">
        <v>44762</v>
      </c>
      <c r="L769" s="53" t="str">
        <f ca="1">IF(Tabela9[[#This Row],[DATA VENCIMENTO]]&gt;TODAY(), "A VENCER",IF(Tabela9[[#This Row],[PAGO DIA]]&lt;&gt;"","PAGO", "VENCIDO"))</f>
        <v>PAGO</v>
      </c>
    </row>
    <row r="770" spans="1:12" hidden="1" x14ac:dyDescent="0.2">
      <c r="A770" s="30">
        <v>44743</v>
      </c>
      <c r="B770" s="32" t="s">
        <v>1534</v>
      </c>
      <c r="C770" s="32" t="s">
        <v>2247</v>
      </c>
      <c r="D770" s="32" t="s">
        <v>1531</v>
      </c>
      <c r="E770" s="32" t="s">
        <v>85</v>
      </c>
      <c r="F770" s="31">
        <v>44763</v>
      </c>
      <c r="G770" s="32" t="s">
        <v>2248</v>
      </c>
      <c r="H770" s="32">
        <v>861</v>
      </c>
      <c r="I770" s="33">
        <v>4900</v>
      </c>
      <c r="J770" s="32" t="str">
        <f ca="1">IF(Tabela9[[#This Row],[STATUS]]="VENCIDO", TODAY()-Tabela9[[#This Row],[DATA VENCIMENTO]], "")</f>
        <v/>
      </c>
      <c r="K770" s="31">
        <v>44763</v>
      </c>
      <c r="L770" s="53" t="str">
        <f ca="1">IF(Tabela9[[#This Row],[DATA VENCIMENTO]]&gt;TODAY(), "A VENCER",IF(Tabela9[[#This Row],[PAGO DIA]]&lt;&gt;"","PAGO", "VENCIDO"))</f>
        <v>PAGO</v>
      </c>
    </row>
    <row r="771" spans="1:12" hidden="1" x14ac:dyDescent="0.2">
      <c r="A771" s="30">
        <v>44744</v>
      </c>
      <c r="B771" s="32" t="s">
        <v>1534</v>
      </c>
      <c r="C771" s="32" t="s">
        <v>1990</v>
      </c>
      <c r="D771" s="32" t="s">
        <v>1531</v>
      </c>
      <c r="E771" s="32" t="s">
        <v>85</v>
      </c>
      <c r="F771" s="31">
        <v>44764</v>
      </c>
      <c r="G771" s="32" t="s">
        <v>2249</v>
      </c>
      <c r="H771" s="32">
        <v>862</v>
      </c>
      <c r="I771" s="33">
        <v>1500</v>
      </c>
      <c r="J771" s="32" t="str">
        <f ca="1">IF(Tabela9[[#This Row],[STATUS]]="VENCIDO", TODAY()-Tabela9[[#This Row],[DATA VENCIMENTO]], "")</f>
        <v/>
      </c>
      <c r="K771" s="31">
        <v>44764</v>
      </c>
      <c r="L771" s="53" t="str">
        <f ca="1">IF(Tabela9[[#This Row],[DATA VENCIMENTO]]&gt;TODAY(), "A VENCER",IF(Tabela9[[#This Row],[PAGO DIA]]&lt;&gt;"","PAGO", "VENCIDO"))</f>
        <v>PAGO</v>
      </c>
    </row>
    <row r="772" spans="1:12" hidden="1" x14ac:dyDescent="0.2">
      <c r="A772" s="30">
        <v>44744</v>
      </c>
      <c r="B772" s="32" t="s">
        <v>1534</v>
      </c>
      <c r="C772" s="32" t="s">
        <v>1988</v>
      </c>
      <c r="D772" s="32" t="s">
        <v>1531</v>
      </c>
      <c r="E772" s="32" t="s">
        <v>85</v>
      </c>
      <c r="F772" s="31">
        <v>44764</v>
      </c>
      <c r="G772" s="32" t="s">
        <v>2250</v>
      </c>
      <c r="H772" s="32">
        <v>863</v>
      </c>
      <c r="I772" s="33">
        <v>800</v>
      </c>
      <c r="J772" s="32" t="str">
        <f ca="1">IF(Tabela9[[#This Row],[STATUS]]="VENCIDO", TODAY()-Tabela9[[#This Row],[DATA VENCIMENTO]], "")</f>
        <v/>
      </c>
      <c r="K772" s="31">
        <v>44764</v>
      </c>
      <c r="L772" s="53" t="str">
        <f ca="1">IF(Tabela9[[#This Row],[DATA VENCIMENTO]]&gt;TODAY(), "A VENCER",IF(Tabela9[[#This Row],[PAGO DIA]]&lt;&gt;"","PAGO", "VENCIDO"))</f>
        <v>PAGO</v>
      </c>
    </row>
    <row r="773" spans="1:12" hidden="1" x14ac:dyDescent="0.2">
      <c r="A773" s="30">
        <v>44744</v>
      </c>
      <c r="B773" s="32" t="s">
        <v>1534</v>
      </c>
      <c r="C773" s="32" t="s">
        <v>1992</v>
      </c>
      <c r="D773" s="32" t="s">
        <v>1531</v>
      </c>
      <c r="E773" s="32" t="s">
        <v>85</v>
      </c>
      <c r="F773" s="31">
        <v>44764</v>
      </c>
      <c r="G773" s="32" t="s">
        <v>2251</v>
      </c>
      <c r="H773" s="32">
        <v>864</v>
      </c>
      <c r="I773" s="33">
        <v>600</v>
      </c>
      <c r="J773" s="32" t="str">
        <f ca="1">IF(Tabela9[[#This Row],[STATUS]]="VENCIDO", TODAY()-Tabela9[[#This Row],[DATA VENCIMENTO]], "")</f>
        <v/>
      </c>
      <c r="K773" s="31">
        <v>44764</v>
      </c>
      <c r="L773" s="53" t="str">
        <f ca="1">IF(Tabela9[[#This Row],[DATA VENCIMENTO]]&gt;TODAY(), "A VENCER",IF(Tabela9[[#This Row],[PAGO DIA]]&lt;&gt;"","PAGO", "VENCIDO"))</f>
        <v>PAGO</v>
      </c>
    </row>
    <row r="774" spans="1:12" hidden="1" x14ac:dyDescent="0.2">
      <c r="A774" s="30">
        <v>44744</v>
      </c>
      <c r="B774" s="32" t="s">
        <v>1534</v>
      </c>
      <c r="C774" s="32" t="s">
        <v>2055</v>
      </c>
      <c r="D774" s="32" t="s">
        <v>1531</v>
      </c>
      <c r="E774" s="32" t="s">
        <v>85</v>
      </c>
      <c r="F774" s="31">
        <v>44764</v>
      </c>
      <c r="G774" s="32" t="s">
        <v>2252</v>
      </c>
      <c r="H774" s="32">
        <v>865</v>
      </c>
      <c r="I774" s="33">
        <v>500</v>
      </c>
      <c r="J774" s="32" t="str">
        <f ca="1">IF(Tabela9[[#This Row],[STATUS]]="VENCIDO", TODAY()-Tabela9[[#This Row],[DATA VENCIMENTO]], "")</f>
        <v/>
      </c>
      <c r="K774" s="31">
        <v>44764</v>
      </c>
      <c r="L774" s="53" t="str">
        <f ca="1">IF(Tabela9[[#This Row],[DATA VENCIMENTO]]&gt;TODAY(), "A VENCER",IF(Tabela9[[#This Row],[PAGO DIA]]&lt;&gt;"","PAGO", "VENCIDO"))</f>
        <v>PAGO</v>
      </c>
    </row>
    <row r="775" spans="1:12" hidden="1" x14ac:dyDescent="0.2">
      <c r="A775" s="30">
        <v>44744</v>
      </c>
      <c r="B775" s="32" t="s">
        <v>1534</v>
      </c>
      <c r="C775" s="32" t="s">
        <v>2142</v>
      </c>
      <c r="D775" s="32" t="s">
        <v>1531</v>
      </c>
      <c r="E775" s="32" t="s">
        <v>85</v>
      </c>
      <c r="F775" s="31">
        <v>44764</v>
      </c>
      <c r="G775" s="32" t="s">
        <v>2253</v>
      </c>
      <c r="H775" s="32">
        <v>866</v>
      </c>
      <c r="I775" s="33">
        <v>1320</v>
      </c>
      <c r="J775" s="32" t="str">
        <f ca="1">IF(Tabela9[[#This Row],[STATUS]]="VENCIDO", TODAY()-Tabela9[[#This Row],[DATA VENCIMENTO]], "")</f>
        <v/>
      </c>
      <c r="K775" s="31">
        <v>44764</v>
      </c>
      <c r="L775" s="53" t="str">
        <f ca="1">IF(Tabela9[[#This Row],[DATA VENCIMENTO]]&gt;TODAY(), "A VENCER",IF(Tabela9[[#This Row],[PAGO DIA]]&lt;&gt;"","PAGO", "VENCIDO"))</f>
        <v>PAGO</v>
      </c>
    </row>
    <row r="776" spans="1:12" hidden="1" x14ac:dyDescent="0.2">
      <c r="A776" s="30">
        <v>44744</v>
      </c>
      <c r="B776" s="32" t="s">
        <v>1534</v>
      </c>
      <c r="C776" s="32" t="s">
        <v>2191</v>
      </c>
      <c r="D776" s="32" t="s">
        <v>1531</v>
      </c>
      <c r="E776" s="32" t="s">
        <v>85</v>
      </c>
      <c r="F776" s="31">
        <v>44764</v>
      </c>
      <c r="G776" s="32" t="s">
        <v>2254</v>
      </c>
      <c r="H776" s="32">
        <v>867</v>
      </c>
      <c r="I776" s="33">
        <v>1100</v>
      </c>
      <c r="J776" s="32" t="str">
        <f ca="1">IF(Tabela9[[#This Row],[STATUS]]="VENCIDO", TODAY()-Tabela9[[#This Row],[DATA VENCIMENTO]], "")</f>
        <v/>
      </c>
      <c r="K776" s="31">
        <v>44764</v>
      </c>
      <c r="L776" s="53" t="str">
        <f ca="1">IF(Tabela9[[#This Row],[DATA VENCIMENTO]]&gt;TODAY(), "A VENCER",IF(Tabela9[[#This Row],[PAGO DIA]]&lt;&gt;"","PAGO", "VENCIDO"))</f>
        <v>PAGO</v>
      </c>
    </row>
    <row r="777" spans="1:12" hidden="1" x14ac:dyDescent="0.2">
      <c r="A777" s="30">
        <v>44746</v>
      </c>
      <c r="B777" s="32" t="s">
        <v>1534</v>
      </c>
      <c r="C777" s="32" t="s">
        <v>2255</v>
      </c>
      <c r="D777" s="32" t="s">
        <v>1531</v>
      </c>
      <c r="E777" s="32" t="s">
        <v>85</v>
      </c>
      <c r="F777" s="31">
        <v>44767</v>
      </c>
      <c r="G777" s="32" t="s">
        <v>2256</v>
      </c>
      <c r="H777" s="32">
        <v>868</v>
      </c>
      <c r="I777" s="33">
        <v>500</v>
      </c>
      <c r="J777" s="32" t="str">
        <f ca="1">IF(Tabela9[[#This Row],[STATUS]]="VENCIDO", TODAY()-Tabela9[[#This Row],[DATA VENCIMENTO]], "")</f>
        <v/>
      </c>
      <c r="K777" s="31">
        <v>44737</v>
      </c>
      <c r="L777" s="53" t="str">
        <f ca="1">IF(Tabela9[[#This Row],[DATA VENCIMENTO]]&gt;TODAY(), "A VENCER",IF(Tabela9[[#This Row],[PAGO DIA]]&lt;&gt;"","PAGO", "VENCIDO"))</f>
        <v>PAGO</v>
      </c>
    </row>
    <row r="778" spans="1:12" hidden="1" x14ac:dyDescent="0.2">
      <c r="A778" s="30">
        <v>44746</v>
      </c>
      <c r="B778" s="32" t="s">
        <v>1534</v>
      </c>
      <c r="C778" s="32" t="s">
        <v>1680</v>
      </c>
      <c r="D778" s="32" t="s">
        <v>1531</v>
      </c>
      <c r="E778" s="32" t="s">
        <v>85</v>
      </c>
      <c r="F778" s="31">
        <v>44767</v>
      </c>
      <c r="G778" s="32" t="s">
        <v>2257</v>
      </c>
      <c r="H778" s="32">
        <v>870</v>
      </c>
      <c r="I778" s="33">
        <v>1100</v>
      </c>
      <c r="J778" s="32" t="str">
        <f ca="1">IF(Tabela9[[#This Row],[STATUS]]="VENCIDO", TODAY()-Tabela9[[#This Row],[DATA VENCIMENTO]], "")</f>
        <v/>
      </c>
      <c r="K778" s="31">
        <v>44737</v>
      </c>
      <c r="L778" s="53" t="str">
        <f ca="1">IF(Tabela9[[#This Row],[DATA VENCIMENTO]]&gt;TODAY(), "A VENCER",IF(Tabela9[[#This Row],[PAGO DIA]]&lt;&gt;"","PAGO", "VENCIDO"))</f>
        <v>PAGO</v>
      </c>
    </row>
    <row r="779" spans="1:12" hidden="1" x14ac:dyDescent="0.2">
      <c r="A779" s="30">
        <v>44747</v>
      </c>
      <c r="B779" s="32" t="s">
        <v>1534</v>
      </c>
      <c r="C779" s="32" t="s">
        <v>1680</v>
      </c>
      <c r="D779" s="32" t="s">
        <v>1531</v>
      </c>
      <c r="E779" s="32" t="s">
        <v>85</v>
      </c>
      <c r="F779" s="31">
        <v>44767</v>
      </c>
      <c r="G779" s="32" t="s">
        <v>2258</v>
      </c>
      <c r="H779" s="32">
        <v>871</v>
      </c>
      <c r="I779" s="33">
        <v>1100</v>
      </c>
      <c r="J779" s="32" t="str">
        <f ca="1">IF(Tabela9[[#This Row],[STATUS]]="VENCIDO", TODAY()-Tabela9[[#This Row],[DATA VENCIMENTO]], "")</f>
        <v/>
      </c>
      <c r="K779" s="31">
        <v>44737</v>
      </c>
      <c r="L779" s="53" t="str">
        <f ca="1">IF(Tabela9[[#This Row],[DATA VENCIMENTO]]&gt;TODAY(), "A VENCER",IF(Tabela9[[#This Row],[PAGO DIA]]&lt;&gt;"","PAGO", "VENCIDO"))</f>
        <v>PAGO</v>
      </c>
    </row>
    <row r="780" spans="1:12" hidden="1" x14ac:dyDescent="0.2">
      <c r="A780" s="30">
        <v>44747</v>
      </c>
      <c r="B780" s="32" t="s">
        <v>1534</v>
      </c>
      <c r="C780" s="32" t="s">
        <v>2259</v>
      </c>
      <c r="D780" s="32" t="s">
        <v>1531</v>
      </c>
      <c r="E780" s="32" t="s">
        <v>85</v>
      </c>
      <c r="F780" s="31">
        <v>44767</v>
      </c>
      <c r="G780" s="32" t="s">
        <v>2260</v>
      </c>
      <c r="H780" s="32">
        <v>872</v>
      </c>
      <c r="I780" s="33">
        <v>2100</v>
      </c>
      <c r="J780" s="32" t="str">
        <f ca="1">IF(Tabela9[[#This Row],[STATUS]]="VENCIDO", TODAY()-Tabela9[[#This Row],[DATA VENCIMENTO]], "")</f>
        <v/>
      </c>
      <c r="K780" s="31">
        <v>44737</v>
      </c>
      <c r="L780" s="53" t="str">
        <f ca="1">IF(Tabela9[[#This Row],[DATA VENCIMENTO]]&gt;TODAY(), "A VENCER",IF(Tabela9[[#This Row],[PAGO DIA]]&lt;&gt;"","PAGO", "VENCIDO"))</f>
        <v>PAGO</v>
      </c>
    </row>
    <row r="781" spans="1:12" hidden="1" x14ac:dyDescent="0.2">
      <c r="A781" s="30">
        <v>44749</v>
      </c>
      <c r="B781" s="32" t="s">
        <v>1534</v>
      </c>
      <c r="C781" s="32" t="s">
        <v>2169</v>
      </c>
      <c r="D781" s="32" t="s">
        <v>1531</v>
      </c>
      <c r="E781" s="32" t="s">
        <v>85</v>
      </c>
      <c r="F781" s="31">
        <v>44769</v>
      </c>
      <c r="G781" s="32" t="s">
        <v>2261</v>
      </c>
      <c r="H781" s="32">
        <v>873</v>
      </c>
      <c r="I781" s="33">
        <v>1540</v>
      </c>
      <c r="J781" s="32" t="str">
        <f ca="1">IF(Tabela9[[#This Row],[STATUS]]="VENCIDO", TODAY()-Tabela9[[#This Row],[DATA VENCIMENTO]], "")</f>
        <v/>
      </c>
      <c r="K781" s="31">
        <v>44739</v>
      </c>
      <c r="L781" s="53" t="str">
        <f ca="1">IF(Tabela9[[#This Row],[DATA VENCIMENTO]]&gt;TODAY(), "A VENCER",IF(Tabela9[[#This Row],[PAGO DIA]]&lt;&gt;"","PAGO", "VENCIDO"))</f>
        <v>PAGO</v>
      </c>
    </row>
    <row r="782" spans="1:12" hidden="1" x14ac:dyDescent="0.2">
      <c r="A782" s="30">
        <v>44749</v>
      </c>
      <c r="B782" s="32" t="s">
        <v>1534</v>
      </c>
      <c r="C782" s="32" t="s">
        <v>2242</v>
      </c>
      <c r="D782" s="32" t="s">
        <v>1531</v>
      </c>
      <c r="E782" s="32" t="s">
        <v>85</v>
      </c>
      <c r="F782" s="31">
        <v>44769</v>
      </c>
      <c r="G782" s="32" t="s">
        <v>2262</v>
      </c>
      <c r="H782" s="32">
        <v>874</v>
      </c>
      <c r="I782" s="33">
        <v>1760</v>
      </c>
      <c r="J782" s="32" t="str">
        <f ca="1">IF(Tabela9[[#This Row],[STATUS]]="VENCIDO", TODAY()-Tabela9[[#This Row],[DATA VENCIMENTO]], "")</f>
        <v/>
      </c>
      <c r="K782" s="31">
        <v>44739</v>
      </c>
      <c r="L782" s="53" t="str">
        <f ca="1">IF(Tabela9[[#This Row],[DATA VENCIMENTO]]&gt;TODAY(), "A VENCER",IF(Tabela9[[#This Row],[PAGO DIA]]&lt;&gt;"","PAGO", "VENCIDO"))</f>
        <v>PAGO</v>
      </c>
    </row>
    <row r="783" spans="1:12" hidden="1" x14ac:dyDescent="0.2">
      <c r="A783" s="30">
        <v>44749</v>
      </c>
      <c r="B783" s="32" t="s">
        <v>1534</v>
      </c>
      <c r="C783" s="32" t="s">
        <v>2174</v>
      </c>
      <c r="D783" s="32" t="s">
        <v>1531</v>
      </c>
      <c r="E783" s="32" t="s">
        <v>85</v>
      </c>
      <c r="F783" s="31">
        <v>44769</v>
      </c>
      <c r="G783" s="32" t="s">
        <v>2263</v>
      </c>
      <c r="H783" s="32">
        <v>875</v>
      </c>
      <c r="I783" s="33">
        <v>1320</v>
      </c>
      <c r="J783" s="32" t="str">
        <f ca="1">IF(Tabela9[[#This Row],[STATUS]]="VENCIDO", TODAY()-Tabela9[[#This Row],[DATA VENCIMENTO]], "")</f>
        <v/>
      </c>
      <c r="K783" s="31">
        <v>44739</v>
      </c>
      <c r="L783" s="53" t="str">
        <f ca="1">IF(Tabela9[[#This Row],[DATA VENCIMENTO]]&gt;TODAY(), "A VENCER",IF(Tabela9[[#This Row],[PAGO DIA]]&lt;&gt;"","PAGO", "VENCIDO"))</f>
        <v>PAGO</v>
      </c>
    </row>
    <row r="784" spans="1:12" hidden="1" x14ac:dyDescent="0.2">
      <c r="A784" s="30">
        <v>44749</v>
      </c>
      <c r="B784" s="32" t="s">
        <v>1534</v>
      </c>
      <c r="C784" s="32" t="s">
        <v>2174</v>
      </c>
      <c r="D784" s="32" t="s">
        <v>1531</v>
      </c>
      <c r="E784" s="32" t="s">
        <v>85</v>
      </c>
      <c r="F784" s="31">
        <v>44769</v>
      </c>
      <c r="G784" s="32" t="s">
        <v>2264</v>
      </c>
      <c r="H784" s="32">
        <v>876</v>
      </c>
      <c r="I784" s="33">
        <v>1320</v>
      </c>
      <c r="J784" s="32" t="str">
        <f ca="1">IF(Tabela9[[#This Row],[STATUS]]="VENCIDO", TODAY()-Tabela9[[#This Row],[DATA VENCIMENTO]], "")</f>
        <v/>
      </c>
      <c r="K784" s="31">
        <v>44739</v>
      </c>
      <c r="L784" s="53" t="str">
        <f ca="1">IF(Tabela9[[#This Row],[DATA VENCIMENTO]]&gt;TODAY(), "A VENCER",IF(Tabela9[[#This Row],[PAGO DIA]]&lt;&gt;"","PAGO", "VENCIDO"))</f>
        <v>PAGO</v>
      </c>
    </row>
    <row r="785" spans="1:12" hidden="1" x14ac:dyDescent="0.2">
      <c r="A785" s="30">
        <v>44749</v>
      </c>
      <c r="B785" s="32" t="s">
        <v>1534</v>
      </c>
      <c r="C785" s="32" t="s">
        <v>1988</v>
      </c>
      <c r="D785" s="32" t="s">
        <v>1531</v>
      </c>
      <c r="E785" s="32" t="s">
        <v>85</v>
      </c>
      <c r="F785" s="31">
        <v>44769</v>
      </c>
      <c r="G785" s="32" t="s">
        <v>2265</v>
      </c>
      <c r="H785" s="32">
        <v>877</v>
      </c>
      <c r="I785" s="33">
        <v>800</v>
      </c>
      <c r="J785" s="32" t="str">
        <f ca="1">IF(Tabela9[[#This Row],[STATUS]]="VENCIDO", TODAY()-Tabela9[[#This Row],[DATA VENCIMENTO]], "")</f>
        <v/>
      </c>
      <c r="K785" s="31">
        <v>44739</v>
      </c>
      <c r="L785" s="53" t="str">
        <f ca="1">IF(Tabela9[[#This Row],[DATA VENCIMENTO]]&gt;TODAY(), "A VENCER",IF(Tabela9[[#This Row],[PAGO DIA]]&lt;&gt;"","PAGO", "VENCIDO"))</f>
        <v>PAGO</v>
      </c>
    </row>
    <row r="786" spans="1:12" hidden="1" x14ac:dyDescent="0.2">
      <c r="A786" s="30">
        <v>44749</v>
      </c>
      <c r="B786" s="32" t="s">
        <v>1534</v>
      </c>
      <c r="C786" s="32" t="s">
        <v>2266</v>
      </c>
      <c r="D786" s="32" t="s">
        <v>1531</v>
      </c>
      <c r="E786" s="32" t="s">
        <v>85</v>
      </c>
      <c r="F786" s="31">
        <v>44769</v>
      </c>
      <c r="G786" s="32" t="s">
        <v>2267</v>
      </c>
      <c r="H786" s="32">
        <v>878</v>
      </c>
      <c r="I786" s="33">
        <v>1100</v>
      </c>
      <c r="J786" s="32" t="str">
        <f ca="1">IF(Tabela9[[#This Row],[STATUS]]="VENCIDO", TODAY()-Tabela9[[#This Row],[DATA VENCIMENTO]], "")</f>
        <v/>
      </c>
      <c r="K786" s="31">
        <v>44739</v>
      </c>
      <c r="L786" s="53" t="str">
        <f ca="1">IF(Tabela9[[#This Row],[DATA VENCIMENTO]]&gt;TODAY(), "A VENCER",IF(Tabela9[[#This Row],[PAGO DIA]]&lt;&gt;"","PAGO", "VENCIDO"))</f>
        <v>PAGO</v>
      </c>
    </row>
    <row r="787" spans="1:12" hidden="1" x14ac:dyDescent="0.2">
      <c r="A787" s="30">
        <v>44749</v>
      </c>
      <c r="B787" s="32" t="s">
        <v>1534</v>
      </c>
      <c r="C787" s="32" t="s">
        <v>2011</v>
      </c>
      <c r="D787" s="32" t="s">
        <v>1531</v>
      </c>
      <c r="E787" s="32" t="s">
        <v>85</v>
      </c>
      <c r="F787" s="31">
        <v>44769</v>
      </c>
      <c r="G787" s="32" t="s">
        <v>2268</v>
      </c>
      <c r="H787" s="32">
        <v>879</v>
      </c>
      <c r="I787" s="33">
        <v>1320</v>
      </c>
      <c r="J787" s="32" t="str">
        <f ca="1">IF(Tabela9[[#This Row],[STATUS]]="VENCIDO", TODAY()-Tabela9[[#This Row],[DATA VENCIMENTO]], "")</f>
        <v/>
      </c>
      <c r="K787" s="31">
        <v>44739</v>
      </c>
      <c r="L787" s="53" t="str">
        <f ca="1">IF(Tabela9[[#This Row],[DATA VENCIMENTO]]&gt;TODAY(), "A VENCER",IF(Tabela9[[#This Row],[PAGO DIA]]&lt;&gt;"","PAGO", "VENCIDO"))</f>
        <v>PAGO</v>
      </c>
    </row>
    <row r="788" spans="1:12" hidden="1" x14ac:dyDescent="0.2">
      <c r="A788" s="30">
        <v>44749</v>
      </c>
      <c r="B788" s="32" t="s">
        <v>1534</v>
      </c>
      <c r="C788" s="32" t="s">
        <v>2055</v>
      </c>
      <c r="D788" s="32" t="s">
        <v>1531</v>
      </c>
      <c r="E788" s="32" t="s">
        <v>85</v>
      </c>
      <c r="F788" s="31">
        <v>44769</v>
      </c>
      <c r="G788" s="32" t="s">
        <v>2269</v>
      </c>
      <c r="H788" s="32">
        <v>880</v>
      </c>
      <c r="I788" s="33">
        <v>500</v>
      </c>
      <c r="J788" s="32" t="str">
        <f ca="1">IF(Tabela9[[#This Row],[STATUS]]="VENCIDO", TODAY()-Tabela9[[#This Row],[DATA VENCIMENTO]], "")</f>
        <v/>
      </c>
      <c r="K788" s="31">
        <v>44739</v>
      </c>
      <c r="L788" s="53" t="str">
        <f ca="1">IF(Tabela9[[#This Row],[DATA VENCIMENTO]]&gt;TODAY(), "A VENCER",IF(Tabela9[[#This Row],[PAGO DIA]]&lt;&gt;"","PAGO", "VENCIDO"))</f>
        <v>PAGO</v>
      </c>
    </row>
    <row r="789" spans="1:12" hidden="1" x14ac:dyDescent="0.2">
      <c r="A789" s="30">
        <v>44750</v>
      </c>
      <c r="B789" s="32" t="s">
        <v>1534</v>
      </c>
      <c r="C789" s="32" t="s">
        <v>1696</v>
      </c>
      <c r="D789" s="32" t="s">
        <v>1531</v>
      </c>
      <c r="E789" s="32" t="s">
        <v>85</v>
      </c>
      <c r="F789" s="31">
        <v>44770</v>
      </c>
      <c r="G789" s="32" t="s">
        <v>2270</v>
      </c>
      <c r="H789" s="32">
        <v>881</v>
      </c>
      <c r="I789" s="33">
        <v>400</v>
      </c>
      <c r="J789" s="32" t="str">
        <f ca="1">IF(Tabela9[[#This Row],[STATUS]]="VENCIDO", TODAY()-Tabela9[[#This Row],[DATA VENCIMENTO]], "")</f>
        <v/>
      </c>
      <c r="K789" s="31">
        <v>44770</v>
      </c>
      <c r="L789" s="53" t="str">
        <f ca="1">IF(Tabela9[[#This Row],[DATA VENCIMENTO]]&gt;TODAY(), "A VENCER",IF(Tabela9[[#This Row],[PAGO DIA]]&lt;&gt;"","PAGO", "VENCIDO"))</f>
        <v>PAGO</v>
      </c>
    </row>
    <row r="790" spans="1:12" hidden="1" x14ac:dyDescent="0.2">
      <c r="A790" s="30">
        <v>44750</v>
      </c>
      <c r="B790" s="32" t="s">
        <v>1534</v>
      </c>
      <c r="C790" s="32" t="s">
        <v>1680</v>
      </c>
      <c r="D790" s="32" t="s">
        <v>1531</v>
      </c>
      <c r="E790" s="32" t="s">
        <v>85</v>
      </c>
      <c r="F790" s="31">
        <v>44770</v>
      </c>
      <c r="G790" s="32" t="s">
        <v>2271</v>
      </c>
      <c r="H790" s="32">
        <v>882</v>
      </c>
      <c r="I790" s="33">
        <v>1100</v>
      </c>
      <c r="J790" s="32" t="str">
        <f ca="1">IF(Tabela9[[#This Row],[STATUS]]="VENCIDO", TODAY()-Tabela9[[#This Row],[DATA VENCIMENTO]], "")</f>
        <v/>
      </c>
      <c r="K790" s="31">
        <v>44770</v>
      </c>
      <c r="L790" s="53" t="str">
        <f ca="1">IF(Tabela9[[#This Row],[DATA VENCIMENTO]]&gt;TODAY(), "A VENCER",IF(Tabela9[[#This Row],[PAGO DIA]]&lt;&gt;"","PAGO", "VENCIDO"))</f>
        <v>PAGO</v>
      </c>
    </row>
    <row r="791" spans="1:12" hidden="1" x14ac:dyDescent="0.2">
      <c r="A791" s="30">
        <v>44763</v>
      </c>
      <c r="B791" s="31" t="s">
        <v>1547</v>
      </c>
      <c r="C791" s="32" t="s">
        <v>1548</v>
      </c>
      <c r="D791" s="32" t="s">
        <v>1531</v>
      </c>
      <c r="E791" s="32" t="s">
        <v>1543</v>
      </c>
      <c r="F791" s="31">
        <v>44774</v>
      </c>
      <c r="G791" s="32">
        <v>402</v>
      </c>
      <c r="H791" s="32">
        <v>899</v>
      </c>
      <c r="I791" s="33">
        <v>5000</v>
      </c>
      <c r="J791" s="32" t="str">
        <f ca="1">IF(Tabela9[[#This Row],[STATUS]]="VENCIDO", TODAY()-Tabela9[[#This Row],[DATA VENCIMENTO]], "")</f>
        <v/>
      </c>
      <c r="K791" s="31">
        <v>44774</v>
      </c>
      <c r="L791" s="53" t="str">
        <f ca="1">IF(Tabela9[[#This Row],[DATA VENCIMENTO]]&gt;TODAY(), "A VENCER",IF(Tabela9[[#This Row],[PAGO DIA]]&lt;&gt;"","PAGO", "VENCIDO"))</f>
        <v>PAGO</v>
      </c>
    </row>
    <row r="792" spans="1:12" hidden="1" x14ac:dyDescent="0.2">
      <c r="A792" s="30">
        <v>44763</v>
      </c>
      <c r="B792" s="31" t="s">
        <v>1547</v>
      </c>
      <c r="C792" s="32" t="s">
        <v>1549</v>
      </c>
      <c r="D792" s="32" t="s">
        <v>1531</v>
      </c>
      <c r="E792" s="32" t="s">
        <v>1550</v>
      </c>
      <c r="F792" s="31">
        <v>44774</v>
      </c>
      <c r="G792" s="32">
        <v>403</v>
      </c>
      <c r="H792" s="32">
        <v>900</v>
      </c>
      <c r="I792" s="33">
        <v>6000</v>
      </c>
      <c r="J792" s="32" t="str">
        <f ca="1">IF(Tabela9[[#This Row],[STATUS]]="VENCIDO", TODAY()-Tabela9[[#This Row],[DATA VENCIMENTO]], "")</f>
        <v/>
      </c>
      <c r="K792" s="31">
        <v>44774</v>
      </c>
      <c r="L792" s="53" t="str">
        <f ca="1">IF(Tabela9[[#This Row],[DATA VENCIMENTO]]&gt;TODAY(), "A VENCER",IF(Tabela9[[#This Row],[PAGO DIA]]&lt;&gt;"","PAGO", "VENCIDO"))</f>
        <v>PAGO</v>
      </c>
    </row>
    <row r="793" spans="1:12" hidden="1" x14ac:dyDescent="0.2">
      <c r="A793" s="30">
        <v>44763</v>
      </c>
      <c r="B793" s="31" t="s">
        <v>1547</v>
      </c>
      <c r="C793" s="32" t="s">
        <v>1551</v>
      </c>
      <c r="D793" s="32" t="s">
        <v>1531</v>
      </c>
      <c r="E793" s="32" t="s">
        <v>1552</v>
      </c>
      <c r="F793" s="31">
        <v>44774</v>
      </c>
      <c r="G793" s="32">
        <v>404</v>
      </c>
      <c r="H793" s="32">
        <v>901</v>
      </c>
      <c r="I793" s="33">
        <v>5000</v>
      </c>
      <c r="J793" s="32" t="str">
        <f ca="1">IF(Tabela9[[#This Row],[STATUS]]="VENCIDO", TODAY()-Tabela9[[#This Row],[DATA VENCIMENTO]], "")</f>
        <v/>
      </c>
      <c r="K793" s="31">
        <v>44774</v>
      </c>
      <c r="L793" s="53" t="str">
        <f ca="1">IF(Tabela9[[#This Row],[DATA VENCIMENTO]]&gt;TODAY(), "A VENCER",IF(Tabela9[[#This Row],[PAGO DIA]]&lt;&gt;"","PAGO", "VENCIDO"))</f>
        <v>PAGO</v>
      </c>
    </row>
    <row r="794" spans="1:12" hidden="1" x14ac:dyDescent="0.2">
      <c r="A794" s="30">
        <v>44763</v>
      </c>
      <c r="B794" s="31" t="s">
        <v>1547</v>
      </c>
      <c r="C794" s="32" t="s">
        <v>1553</v>
      </c>
      <c r="D794" s="32" t="s">
        <v>1531</v>
      </c>
      <c r="E794" s="32" t="s">
        <v>1554</v>
      </c>
      <c r="F794" s="31">
        <v>44774</v>
      </c>
      <c r="G794" s="32">
        <v>405</v>
      </c>
      <c r="H794" s="32">
        <v>902</v>
      </c>
      <c r="I794" s="33">
        <v>4000</v>
      </c>
      <c r="J794" s="32" t="str">
        <f ca="1">IF(Tabela9[[#This Row],[STATUS]]="VENCIDO", TODAY()-Tabela9[[#This Row],[DATA VENCIMENTO]], "")</f>
        <v/>
      </c>
      <c r="K794" s="31">
        <v>44774</v>
      </c>
      <c r="L794" s="53" t="str">
        <f ca="1">IF(Tabela9[[#This Row],[DATA VENCIMENTO]]&gt;TODAY(), "A VENCER",IF(Tabela9[[#This Row],[PAGO DIA]]&lt;&gt;"","PAGO", "VENCIDO"))</f>
        <v>PAGO</v>
      </c>
    </row>
    <row r="795" spans="1:12" hidden="1" x14ac:dyDescent="0.2">
      <c r="A795" s="30">
        <v>44763</v>
      </c>
      <c r="B795" s="31" t="s">
        <v>1547</v>
      </c>
      <c r="C795" s="32" t="s">
        <v>1555</v>
      </c>
      <c r="D795" s="32" t="s">
        <v>1556</v>
      </c>
      <c r="E795" s="32" t="s">
        <v>1557</v>
      </c>
      <c r="F795" s="31">
        <v>44774</v>
      </c>
      <c r="G795" s="32">
        <v>406</v>
      </c>
      <c r="H795" s="32">
        <v>903</v>
      </c>
      <c r="I795" s="33">
        <v>4000</v>
      </c>
      <c r="J795" s="32" t="str">
        <f ca="1">IF(Tabela9[[#This Row],[STATUS]]="VENCIDO", TODAY()-Tabela9[[#This Row],[DATA VENCIMENTO]], "")</f>
        <v/>
      </c>
      <c r="K795" s="31">
        <v>44776</v>
      </c>
      <c r="L795" s="53" t="str">
        <f ca="1">IF(Tabela9[[#This Row],[DATA VENCIMENTO]]&gt;TODAY(), "A VENCER",IF(Tabela9[[#This Row],[PAGO DIA]]&lt;&gt;"","PAGO", "VENCIDO"))</f>
        <v>PAGO</v>
      </c>
    </row>
    <row r="796" spans="1:12" hidden="1" x14ac:dyDescent="0.2">
      <c r="A796" s="30">
        <v>44763</v>
      </c>
      <c r="B796" s="31" t="s">
        <v>1547</v>
      </c>
      <c r="C796" s="32" t="s">
        <v>1558</v>
      </c>
      <c r="D796" s="32" t="s">
        <v>1531</v>
      </c>
      <c r="E796" s="32" t="s">
        <v>1559</v>
      </c>
      <c r="F796" s="31">
        <v>44774</v>
      </c>
      <c r="G796" s="32">
        <v>407</v>
      </c>
      <c r="H796" s="32">
        <v>904</v>
      </c>
      <c r="I796" s="33">
        <v>5900</v>
      </c>
      <c r="J796" s="32" t="str">
        <f ca="1">IF(Tabela9[[#This Row],[STATUS]]="VENCIDO", TODAY()-Tabela9[[#This Row],[DATA VENCIMENTO]], "")</f>
        <v/>
      </c>
      <c r="K796" s="31">
        <v>44774</v>
      </c>
      <c r="L796" s="53" t="str">
        <f ca="1">IF(Tabela9[[#This Row],[DATA VENCIMENTO]]&gt;TODAY(), "A VENCER",IF(Tabela9[[#This Row],[PAGO DIA]]&lt;&gt;"","PAGO", "VENCIDO"))</f>
        <v>PAGO</v>
      </c>
    </row>
    <row r="797" spans="1:12" hidden="1" x14ac:dyDescent="0.2">
      <c r="A797" s="30">
        <v>44763</v>
      </c>
      <c r="B797" s="31" t="s">
        <v>1547</v>
      </c>
      <c r="C797" s="32" t="s">
        <v>1560</v>
      </c>
      <c r="D797" s="32" t="s">
        <v>1531</v>
      </c>
      <c r="E797" s="32" t="s">
        <v>1561</v>
      </c>
      <c r="F797" s="31">
        <v>44774</v>
      </c>
      <c r="G797" s="32">
        <v>408</v>
      </c>
      <c r="H797" s="32">
        <v>905</v>
      </c>
      <c r="I797" s="33">
        <v>4500</v>
      </c>
      <c r="J797" s="32" t="str">
        <f ca="1">IF(Tabela9[[#This Row],[STATUS]]="VENCIDO", TODAY()-Tabela9[[#This Row],[DATA VENCIMENTO]], "")</f>
        <v/>
      </c>
      <c r="K797" s="31">
        <v>44774</v>
      </c>
      <c r="L797" s="53" t="str">
        <f ca="1">IF(Tabela9[[#This Row],[DATA VENCIMENTO]]&gt;TODAY(), "A VENCER",IF(Tabela9[[#This Row],[PAGO DIA]]&lt;&gt;"","PAGO", "VENCIDO"))</f>
        <v>PAGO</v>
      </c>
    </row>
    <row r="798" spans="1:12" hidden="1" x14ac:dyDescent="0.2">
      <c r="A798" s="30">
        <v>44763</v>
      </c>
      <c r="B798" s="43" t="s">
        <v>1547</v>
      </c>
      <c r="C798" s="37" t="s">
        <v>1562</v>
      </c>
      <c r="D798" s="32" t="s">
        <v>1531</v>
      </c>
      <c r="E798" s="37" t="s">
        <v>1537</v>
      </c>
      <c r="F798" s="31">
        <v>44774</v>
      </c>
      <c r="G798" s="37">
        <v>409</v>
      </c>
      <c r="H798" s="37">
        <v>906</v>
      </c>
      <c r="I798" s="44">
        <v>2000</v>
      </c>
      <c r="J798" s="32" t="str">
        <f ca="1">IF(Tabela9[[#This Row],[STATUS]]="VENCIDO", TODAY()-Tabela9[[#This Row],[DATA VENCIMENTO]], "")</f>
        <v/>
      </c>
      <c r="K798" s="31">
        <v>44774</v>
      </c>
      <c r="L798" s="53" t="str">
        <f ca="1">IF(Tabela9[[#This Row],[DATA VENCIMENTO]]&gt;TODAY(), "A VENCER",IF(Tabela9[[#This Row],[PAGO DIA]]&lt;&gt;"","PAGO", "VENCIDO"))</f>
        <v>PAGO</v>
      </c>
    </row>
    <row r="799" spans="1:12" hidden="1" x14ac:dyDescent="0.2">
      <c r="A799" s="30">
        <v>44763</v>
      </c>
      <c r="B799" s="31" t="s">
        <v>1547</v>
      </c>
      <c r="C799" s="32" t="s">
        <v>1563</v>
      </c>
      <c r="D799" s="32" t="s">
        <v>1531</v>
      </c>
      <c r="E799" s="32" t="s">
        <v>1564</v>
      </c>
      <c r="F799" s="31">
        <v>44774</v>
      </c>
      <c r="G799" s="32">
        <v>410</v>
      </c>
      <c r="H799" s="32">
        <v>907</v>
      </c>
      <c r="I799" s="33">
        <v>6000</v>
      </c>
      <c r="J799" s="32" t="str">
        <f ca="1">IF(Tabela9[[#This Row],[STATUS]]="VENCIDO", TODAY()-Tabela9[[#This Row],[DATA VENCIMENTO]], "")</f>
        <v/>
      </c>
      <c r="K799" s="31">
        <v>44774</v>
      </c>
      <c r="L799" s="53" t="str">
        <f ca="1">IF(Tabela9[[#This Row],[DATA VENCIMENTO]]&gt;TODAY(), "A VENCER",IF(Tabela9[[#This Row],[PAGO DIA]]&lt;&gt;"","PAGO", "VENCIDO"))</f>
        <v>PAGO</v>
      </c>
    </row>
    <row r="800" spans="1:12" hidden="1" x14ac:dyDescent="0.2">
      <c r="A800" s="30">
        <v>44763</v>
      </c>
      <c r="B800" s="31" t="s">
        <v>1547</v>
      </c>
      <c r="C800" s="32" t="s">
        <v>1565</v>
      </c>
      <c r="D800" s="32" t="s">
        <v>1531</v>
      </c>
      <c r="E800" s="32" t="s">
        <v>1566</v>
      </c>
      <c r="F800" s="31">
        <v>44774</v>
      </c>
      <c r="G800" s="32">
        <v>411</v>
      </c>
      <c r="H800" s="32">
        <v>908</v>
      </c>
      <c r="I800" s="33">
        <v>5800</v>
      </c>
      <c r="J800" s="32" t="str">
        <f ca="1">IF(Tabela9[[#This Row],[STATUS]]="VENCIDO", TODAY()-Tabela9[[#This Row],[DATA VENCIMENTO]], "")</f>
        <v/>
      </c>
      <c r="K800" s="31">
        <v>44774</v>
      </c>
      <c r="L800" s="53" t="str">
        <f ca="1">IF(Tabela9[[#This Row],[DATA VENCIMENTO]]&gt;TODAY(), "A VENCER",IF(Tabela9[[#This Row],[PAGO DIA]]&lt;&gt;"","PAGO", "VENCIDO"))</f>
        <v>PAGO</v>
      </c>
    </row>
    <row r="801" spans="1:12" hidden="1" x14ac:dyDescent="0.2">
      <c r="A801" s="30">
        <v>44763</v>
      </c>
      <c r="B801" s="31" t="s">
        <v>1547</v>
      </c>
      <c r="C801" s="32" t="s">
        <v>1567</v>
      </c>
      <c r="D801" s="32" t="s">
        <v>1531</v>
      </c>
      <c r="E801" s="32" t="s">
        <v>1568</v>
      </c>
      <c r="F801" s="31">
        <v>44774</v>
      </c>
      <c r="G801" s="32">
        <v>412</v>
      </c>
      <c r="H801" s="32">
        <v>909</v>
      </c>
      <c r="I801" s="33">
        <v>5000</v>
      </c>
      <c r="J801" s="32" t="str">
        <f ca="1">IF(Tabela9[[#This Row],[STATUS]]="VENCIDO", TODAY()-Tabela9[[#This Row],[DATA VENCIMENTO]], "")</f>
        <v/>
      </c>
      <c r="K801" s="31">
        <v>44774</v>
      </c>
      <c r="L801" s="53" t="str">
        <f ca="1">IF(Tabela9[[#This Row],[DATA VENCIMENTO]]&gt;TODAY(), "A VENCER",IF(Tabela9[[#This Row],[PAGO DIA]]&lt;&gt;"","PAGO", "VENCIDO"))</f>
        <v>PAGO</v>
      </c>
    </row>
    <row r="802" spans="1:12" hidden="1" x14ac:dyDescent="0.2">
      <c r="A802" s="30">
        <v>44763</v>
      </c>
      <c r="B802" s="31" t="s">
        <v>1547</v>
      </c>
      <c r="C802" s="32" t="s">
        <v>1569</v>
      </c>
      <c r="D802" s="32" t="s">
        <v>1531</v>
      </c>
      <c r="E802" s="32" t="s">
        <v>1570</v>
      </c>
      <c r="F802" s="31">
        <v>44774</v>
      </c>
      <c r="G802" s="32">
        <v>413</v>
      </c>
      <c r="H802" s="32">
        <v>910</v>
      </c>
      <c r="I802" s="33">
        <v>1150</v>
      </c>
      <c r="J802" s="32" t="str">
        <f ca="1">IF(Tabela9[[#This Row],[STATUS]]="VENCIDO", TODAY()-Tabela9[[#This Row],[DATA VENCIMENTO]], "")</f>
        <v/>
      </c>
      <c r="K802" s="31">
        <v>44774</v>
      </c>
      <c r="L802" s="53" t="str">
        <f ca="1">IF(Tabela9[[#This Row],[DATA VENCIMENTO]]&gt;TODAY(), "A VENCER",IF(Tabela9[[#This Row],[PAGO DIA]]&lt;&gt;"","PAGO", "VENCIDO"))</f>
        <v>PAGO</v>
      </c>
    </row>
    <row r="803" spans="1:12" hidden="1" x14ac:dyDescent="0.2">
      <c r="A803" s="30">
        <v>44763</v>
      </c>
      <c r="B803" s="31" t="s">
        <v>1547</v>
      </c>
      <c r="C803" s="32" t="s">
        <v>1571</v>
      </c>
      <c r="D803" s="32" t="s">
        <v>1531</v>
      </c>
      <c r="E803" s="32" t="s">
        <v>1572</v>
      </c>
      <c r="F803" s="31">
        <v>44774</v>
      </c>
      <c r="G803" s="32">
        <v>414</v>
      </c>
      <c r="H803" s="32">
        <v>911</v>
      </c>
      <c r="I803" s="33">
        <v>5500</v>
      </c>
      <c r="J803" s="32" t="str">
        <f ca="1">IF(Tabela9[[#This Row],[STATUS]]="VENCIDO", TODAY()-Tabela9[[#This Row],[DATA VENCIMENTO]], "")</f>
        <v/>
      </c>
      <c r="K803" s="31">
        <v>44774</v>
      </c>
      <c r="L803" s="53" t="str">
        <f ca="1">IF(Tabela9[[#This Row],[DATA VENCIMENTO]]&gt;TODAY(), "A VENCER",IF(Tabela9[[#This Row],[PAGO DIA]]&lt;&gt;"","PAGO", "VENCIDO"))</f>
        <v>PAGO</v>
      </c>
    </row>
    <row r="804" spans="1:12" hidden="1" x14ac:dyDescent="0.2">
      <c r="A804" s="30">
        <v>44763</v>
      </c>
      <c r="B804" s="31" t="s">
        <v>1547</v>
      </c>
      <c r="C804" s="32" t="s">
        <v>1573</v>
      </c>
      <c r="D804" s="32" t="s">
        <v>1531</v>
      </c>
      <c r="E804" s="32" t="s">
        <v>1574</v>
      </c>
      <c r="F804" s="31">
        <v>44774</v>
      </c>
      <c r="G804" s="32">
        <v>415</v>
      </c>
      <c r="H804" s="32">
        <v>912</v>
      </c>
      <c r="I804" s="33">
        <v>1150</v>
      </c>
      <c r="J804" s="32" t="str">
        <f ca="1">IF(Tabela9[[#This Row],[STATUS]]="VENCIDO", TODAY()-Tabela9[[#This Row],[DATA VENCIMENTO]], "")</f>
        <v/>
      </c>
      <c r="K804" s="31">
        <v>44774</v>
      </c>
      <c r="L804" s="53" t="str">
        <f ca="1">IF(Tabela9[[#This Row],[DATA VENCIMENTO]]&gt;TODAY(), "A VENCER",IF(Tabela9[[#This Row],[PAGO DIA]]&lt;&gt;"","PAGO", "VENCIDO"))</f>
        <v>PAGO</v>
      </c>
    </row>
    <row r="805" spans="1:12" hidden="1" x14ac:dyDescent="0.2">
      <c r="A805" s="30">
        <v>44760</v>
      </c>
      <c r="B805" s="32" t="s">
        <v>1534</v>
      </c>
      <c r="C805" s="32" t="s">
        <v>2272</v>
      </c>
      <c r="D805" s="32" t="s">
        <v>2273</v>
      </c>
      <c r="E805" s="32" t="s">
        <v>244</v>
      </c>
      <c r="F805" s="31">
        <v>44762</v>
      </c>
      <c r="G805" s="32" t="s">
        <v>2274</v>
      </c>
      <c r="H805" s="32">
        <v>897</v>
      </c>
      <c r="I805" s="33">
        <v>1800</v>
      </c>
      <c r="J805" s="32" t="str">
        <f ca="1">IF(Tabela9[[#This Row],[STATUS]]="VENCIDO", TODAY()-Tabela9[[#This Row],[DATA VENCIMENTO]], "")</f>
        <v/>
      </c>
      <c r="K805" s="31">
        <v>44762</v>
      </c>
      <c r="L805" s="53" t="str">
        <f ca="1">IF(Tabela9[[#This Row],[DATA VENCIMENTO]]&gt;TODAY(), "A VENCER",IF(Tabela9[[#This Row],[PAGO DIA]]&lt;&gt;"","PAGO", "VENCIDO"))</f>
        <v>PAGO</v>
      </c>
    </row>
    <row r="806" spans="1:12" hidden="1" x14ac:dyDescent="0.2">
      <c r="A806" s="30">
        <v>44763</v>
      </c>
      <c r="B806" s="31" t="s">
        <v>1547</v>
      </c>
      <c r="C806" s="32" t="s">
        <v>1575</v>
      </c>
      <c r="D806" s="32" t="s">
        <v>1531</v>
      </c>
      <c r="E806" s="32" t="s">
        <v>1576</v>
      </c>
      <c r="F806" s="31">
        <v>44774</v>
      </c>
      <c r="G806" s="32">
        <v>416</v>
      </c>
      <c r="H806" s="32">
        <v>913</v>
      </c>
      <c r="I806" s="33">
        <v>4800</v>
      </c>
      <c r="J806" s="32" t="str">
        <f ca="1">IF(Tabela9[[#This Row],[STATUS]]="VENCIDO", TODAY()-Tabela9[[#This Row],[DATA VENCIMENTO]], "")</f>
        <v/>
      </c>
      <c r="K806" s="31">
        <v>44774</v>
      </c>
      <c r="L806" s="53" t="str">
        <f ca="1">IF(Tabela9[[#This Row],[DATA VENCIMENTO]]&gt;TODAY(), "A VENCER",IF(Tabela9[[#This Row],[PAGO DIA]]&lt;&gt;"","PAGO", "VENCIDO"))</f>
        <v>PAGO</v>
      </c>
    </row>
    <row r="807" spans="1:12" hidden="1" x14ac:dyDescent="0.2">
      <c r="A807" s="30">
        <v>44763</v>
      </c>
      <c r="B807" s="31" t="s">
        <v>1547</v>
      </c>
      <c r="C807" s="32" t="s">
        <v>1577</v>
      </c>
      <c r="D807" s="32" t="s">
        <v>1531</v>
      </c>
      <c r="E807" s="32" t="s">
        <v>1539</v>
      </c>
      <c r="F807" s="31">
        <v>44774</v>
      </c>
      <c r="G807" s="32">
        <v>417</v>
      </c>
      <c r="H807" s="32">
        <v>914</v>
      </c>
      <c r="I807" s="33">
        <v>3000</v>
      </c>
      <c r="J807" s="32" t="str">
        <f ca="1">IF(Tabela9[[#This Row],[STATUS]]="VENCIDO", TODAY()-Tabela9[[#This Row],[DATA VENCIMENTO]], "")</f>
        <v/>
      </c>
      <c r="K807" s="31">
        <v>44774</v>
      </c>
      <c r="L807" s="53" t="str">
        <f ca="1">IF(Tabela9[[#This Row],[DATA VENCIMENTO]]&gt;TODAY(), "A VENCER",IF(Tabela9[[#This Row],[PAGO DIA]]&lt;&gt;"","PAGO", "VENCIDO"))</f>
        <v>PAGO</v>
      </c>
    </row>
    <row r="808" spans="1:12" hidden="1" x14ac:dyDescent="0.2">
      <c r="A808" s="30">
        <v>44763</v>
      </c>
      <c r="B808" s="31" t="s">
        <v>1547</v>
      </c>
      <c r="C808" s="32" t="s">
        <v>1544</v>
      </c>
      <c r="D808" s="32" t="s">
        <v>1531</v>
      </c>
      <c r="E808" s="32" t="s">
        <v>1545</v>
      </c>
      <c r="F808" s="31">
        <v>44774</v>
      </c>
      <c r="G808" s="32">
        <v>418</v>
      </c>
      <c r="H808" s="32">
        <v>915</v>
      </c>
      <c r="I808" s="33">
        <v>4000</v>
      </c>
      <c r="J808" s="32" t="str">
        <f ca="1">IF(Tabela9[[#This Row],[STATUS]]="VENCIDO", TODAY()-Tabela9[[#This Row],[DATA VENCIMENTO]], "")</f>
        <v/>
      </c>
      <c r="K808" s="31">
        <v>44774</v>
      </c>
      <c r="L808" s="53" t="str">
        <f ca="1">IF(Tabela9[[#This Row],[DATA VENCIMENTO]]&gt;TODAY(), "A VENCER",IF(Tabela9[[#This Row],[PAGO DIA]]&lt;&gt;"","PAGO", "VENCIDO"))</f>
        <v>PAGO</v>
      </c>
    </row>
    <row r="809" spans="1:12" hidden="1" x14ac:dyDescent="0.2">
      <c r="A809" s="30">
        <v>44763</v>
      </c>
      <c r="B809" s="31" t="s">
        <v>1547</v>
      </c>
      <c r="C809" s="32" t="s">
        <v>1579</v>
      </c>
      <c r="D809" s="32" t="s">
        <v>1128</v>
      </c>
      <c r="E809" s="32" t="s">
        <v>681</v>
      </c>
      <c r="F809" s="31">
        <v>44774</v>
      </c>
      <c r="G809" s="32">
        <v>419</v>
      </c>
      <c r="H809" s="32">
        <v>916</v>
      </c>
      <c r="I809" s="41">
        <v>2500</v>
      </c>
      <c r="J809" s="32" t="str">
        <f ca="1">IF(Tabela9[[#This Row],[STATUS]]="VENCIDO", TODAY()-Tabela9[[#This Row],[DATA VENCIMENTO]], "")</f>
        <v/>
      </c>
      <c r="K809" s="31">
        <v>44774</v>
      </c>
      <c r="L809" s="53" t="str">
        <f ca="1">IF(Tabela9[[#This Row],[DATA VENCIMENTO]]&gt;TODAY(), "A VENCER",IF(Tabela9[[#This Row],[PAGO DIA]]&lt;&gt;"","PAGO", "VENCIDO"))</f>
        <v>PAGO</v>
      </c>
    </row>
    <row r="810" spans="1:12" hidden="1" x14ac:dyDescent="0.2">
      <c r="A810" s="30">
        <v>44755</v>
      </c>
      <c r="B810" s="32" t="s">
        <v>1534</v>
      </c>
      <c r="C810" s="32" t="s">
        <v>1680</v>
      </c>
      <c r="D810" s="32" t="s">
        <v>1531</v>
      </c>
      <c r="E810" s="32" t="s">
        <v>85</v>
      </c>
      <c r="F810" s="31">
        <v>44775</v>
      </c>
      <c r="G810" s="32" t="s">
        <v>2275</v>
      </c>
      <c r="H810" s="32">
        <v>883</v>
      </c>
      <c r="I810" s="33">
        <v>1100</v>
      </c>
      <c r="J810" s="32" t="str">
        <f ca="1">IF(Tabela9[[#This Row],[STATUS]]="VENCIDO", TODAY()-Tabela9[[#This Row],[DATA VENCIMENTO]], "")</f>
        <v/>
      </c>
      <c r="K810" s="31">
        <v>44775</v>
      </c>
      <c r="L810" s="53" t="str">
        <f ca="1">IF(Tabela9[[#This Row],[DATA VENCIMENTO]]&gt;TODAY(), "A VENCER",IF(Tabela9[[#This Row],[PAGO DIA]]&lt;&gt;"","PAGO", "VENCIDO"))</f>
        <v>PAGO</v>
      </c>
    </row>
    <row r="811" spans="1:12" hidden="1" x14ac:dyDescent="0.2">
      <c r="A811" s="30">
        <v>44755</v>
      </c>
      <c r="B811" s="32" t="s">
        <v>1534</v>
      </c>
      <c r="C811" s="32" t="s">
        <v>1696</v>
      </c>
      <c r="D811" s="32" t="s">
        <v>1531</v>
      </c>
      <c r="E811" s="32" t="s">
        <v>85</v>
      </c>
      <c r="F811" s="31">
        <v>44775</v>
      </c>
      <c r="G811" s="32" t="s">
        <v>2276</v>
      </c>
      <c r="H811" s="32">
        <v>884</v>
      </c>
      <c r="I811" s="33">
        <v>400</v>
      </c>
      <c r="J811" s="32" t="str">
        <f ca="1">IF(Tabela9[[#This Row],[STATUS]]="VENCIDO", TODAY()-Tabela9[[#This Row],[DATA VENCIMENTO]], "")</f>
        <v/>
      </c>
      <c r="K811" s="31">
        <v>44775</v>
      </c>
      <c r="L811" s="53" t="str">
        <f ca="1">IF(Tabela9[[#This Row],[DATA VENCIMENTO]]&gt;TODAY(), "A VENCER",IF(Tabela9[[#This Row],[PAGO DIA]]&lt;&gt;"","PAGO", "VENCIDO"))</f>
        <v>PAGO</v>
      </c>
    </row>
    <row r="812" spans="1:12" hidden="1" x14ac:dyDescent="0.2">
      <c r="A812" s="30">
        <v>44757</v>
      </c>
      <c r="B812" s="32" t="s">
        <v>1534</v>
      </c>
      <c r="C812" s="32" t="s">
        <v>1680</v>
      </c>
      <c r="D812" s="32" t="s">
        <v>1531</v>
      </c>
      <c r="E812" s="32" t="s">
        <v>85</v>
      </c>
      <c r="F812" s="31">
        <v>44777</v>
      </c>
      <c r="G812" s="32" t="s">
        <v>2277</v>
      </c>
      <c r="H812" s="32">
        <v>885</v>
      </c>
      <c r="I812" s="33">
        <v>1100</v>
      </c>
      <c r="J812" s="32" t="str">
        <f ca="1">IF(Tabela9[[#This Row],[STATUS]]="VENCIDO", TODAY()-Tabela9[[#This Row],[DATA VENCIMENTO]], "")</f>
        <v/>
      </c>
      <c r="K812" s="31">
        <v>44778</v>
      </c>
      <c r="L812" s="53" t="str">
        <f ca="1">IF(Tabela9[[#This Row],[DATA VENCIMENTO]]&gt;TODAY(), "A VENCER",IF(Tabela9[[#This Row],[PAGO DIA]]&lt;&gt;"","PAGO", "VENCIDO"))</f>
        <v>PAGO</v>
      </c>
    </row>
    <row r="813" spans="1:12" hidden="1" x14ac:dyDescent="0.2">
      <c r="A813" s="30">
        <v>44757</v>
      </c>
      <c r="B813" s="32" t="s">
        <v>1534</v>
      </c>
      <c r="C813" s="32" t="s">
        <v>2278</v>
      </c>
      <c r="D813" s="32" t="s">
        <v>1531</v>
      </c>
      <c r="E813" s="32" t="s">
        <v>85</v>
      </c>
      <c r="F813" s="31">
        <v>44777</v>
      </c>
      <c r="G813" s="32" t="s">
        <v>2279</v>
      </c>
      <c r="H813" s="32">
        <v>886</v>
      </c>
      <c r="I813" s="33">
        <v>220</v>
      </c>
      <c r="J813" s="32" t="str">
        <f ca="1">IF(Tabela9[[#This Row],[STATUS]]="VENCIDO", TODAY()-Tabela9[[#This Row],[DATA VENCIMENTO]], "")</f>
        <v/>
      </c>
      <c r="K813" s="31">
        <v>44778</v>
      </c>
      <c r="L813" s="53" t="str">
        <f ca="1">IF(Tabela9[[#This Row],[DATA VENCIMENTO]]&gt;TODAY(), "A VENCER",IF(Tabela9[[#This Row],[PAGO DIA]]&lt;&gt;"","PAGO", "VENCIDO"))</f>
        <v>PAGO</v>
      </c>
    </row>
    <row r="814" spans="1:12" hidden="1" x14ac:dyDescent="0.2">
      <c r="A814" s="30">
        <v>44757</v>
      </c>
      <c r="B814" s="32" t="s">
        <v>1534</v>
      </c>
      <c r="C814" s="32" t="s">
        <v>2169</v>
      </c>
      <c r="D814" s="32" t="s">
        <v>1531</v>
      </c>
      <c r="E814" s="32" t="s">
        <v>85</v>
      </c>
      <c r="F814" s="31">
        <v>44777</v>
      </c>
      <c r="G814" s="32" t="s">
        <v>2280</v>
      </c>
      <c r="H814" s="32">
        <v>887</v>
      </c>
      <c r="I814" s="33">
        <v>1540</v>
      </c>
      <c r="J814" s="32" t="str">
        <f ca="1">IF(Tabela9[[#This Row],[STATUS]]="VENCIDO", TODAY()-Tabela9[[#This Row],[DATA VENCIMENTO]], "")</f>
        <v/>
      </c>
      <c r="K814" s="31">
        <v>44778</v>
      </c>
      <c r="L814" s="53" t="str">
        <f ca="1">IF(Tabela9[[#This Row],[DATA VENCIMENTO]]&gt;TODAY(), "A VENCER",IF(Tabela9[[#This Row],[PAGO DIA]]&lt;&gt;"","PAGO", "VENCIDO"))</f>
        <v>PAGO</v>
      </c>
    </row>
    <row r="815" spans="1:12" hidden="1" x14ac:dyDescent="0.2">
      <c r="A815" s="30">
        <v>44757</v>
      </c>
      <c r="B815" s="32" t="s">
        <v>1534</v>
      </c>
      <c r="C815" s="32" t="s">
        <v>2209</v>
      </c>
      <c r="D815" s="32" t="s">
        <v>1531</v>
      </c>
      <c r="E815" s="32" t="s">
        <v>85</v>
      </c>
      <c r="F815" s="31">
        <v>44777</v>
      </c>
      <c r="G815" s="32" t="s">
        <v>2281</v>
      </c>
      <c r="H815" s="32">
        <v>888</v>
      </c>
      <c r="I815" s="33">
        <v>2420</v>
      </c>
      <c r="J815" s="32" t="str">
        <f ca="1">IF(Tabela9[[#This Row],[STATUS]]="VENCIDO", TODAY()-Tabela9[[#This Row],[DATA VENCIMENTO]], "")</f>
        <v/>
      </c>
      <c r="K815" s="31">
        <v>44778</v>
      </c>
      <c r="L815" s="53" t="str">
        <f ca="1">IF(Tabela9[[#This Row],[DATA VENCIMENTO]]&gt;TODAY(), "A VENCER",IF(Tabela9[[#This Row],[PAGO DIA]]&lt;&gt;"","PAGO", "VENCIDO"))</f>
        <v>PAGO</v>
      </c>
    </row>
    <row r="816" spans="1:12" hidden="1" x14ac:dyDescent="0.2">
      <c r="A816" s="30">
        <v>44757</v>
      </c>
      <c r="B816" s="32" t="s">
        <v>1534</v>
      </c>
      <c r="C816" s="32" t="s">
        <v>2174</v>
      </c>
      <c r="D816" s="32" t="s">
        <v>1531</v>
      </c>
      <c r="E816" s="32" t="s">
        <v>85</v>
      </c>
      <c r="F816" s="31">
        <v>44777</v>
      </c>
      <c r="G816" s="32" t="s">
        <v>2282</v>
      </c>
      <c r="H816" s="32">
        <v>889</v>
      </c>
      <c r="I816" s="33">
        <v>1320</v>
      </c>
      <c r="J816" s="32" t="str">
        <f ca="1">IF(Tabela9[[#This Row],[STATUS]]="VENCIDO", TODAY()-Tabela9[[#This Row],[DATA VENCIMENTO]], "")</f>
        <v/>
      </c>
      <c r="K816" s="31">
        <v>44778</v>
      </c>
      <c r="L816" s="53" t="str">
        <f ca="1">IF(Tabela9[[#This Row],[DATA VENCIMENTO]]&gt;TODAY(), "A VENCER",IF(Tabela9[[#This Row],[PAGO DIA]]&lt;&gt;"","PAGO", "VENCIDO"))</f>
        <v>PAGO</v>
      </c>
    </row>
    <row r="817" spans="1:12" hidden="1" x14ac:dyDescent="0.2">
      <c r="A817" s="30">
        <v>44757</v>
      </c>
      <c r="B817" s="32" t="s">
        <v>1534</v>
      </c>
      <c r="C817" s="32" t="s">
        <v>2207</v>
      </c>
      <c r="D817" s="32" t="s">
        <v>1531</v>
      </c>
      <c r="E817" s="32" t="s">
        <v>85</v>
      </c>
      <c r="F817" s="31">
        <v>44777</v>
      </c>
      <c r="G817" s="32" t="s">
        <v>2283</v>
      </c>
      <c r="H817" s="32">
        <v>890</v>
      </c>
      <c r="I817" s="33">
        <v>1980</v>
      </c>
      <c r="J817" s="32" t="str">
        <f ca="1">IF(Tabela9[[#This Row],[STATUS]]="VENCIDO", TODAY()-Tabela9[[#This Row],[DATA VENCIMENTO]], "")</f>
        <v/>
      </c>
      <c r="K817" s="31">
        <v>44778</v>
      </c>
      <c r="L817" s="53" t="str">
        <f ca="1">IF(Tabela9[[#This Row],[DATA VENCIMENTO]]&gt;TODAY(), "A VENCER",IF(Tabela9[[#This Row],[PAGO DIA]]&lt;&gt;"","PAGO", "VENCIDO"))</f>
        <v>PAGO</v>
      </c>
    </row>
    <row r="818" spans="1:12" hidden="1" x14ac:dyDescent="0.2">
      <c r="A818" s="30">
        <v>44757</v>
      </c>
      <c r="B818" s="32" t="s">
        <v>1534</v>
      </c>
      <c r="C818" s="32" t="s">
        <v>2242</v>
      </c>
      <c r="D818" s="32" t="s">
        <v>1531</v>
      </c>
      <c r="E818" s="32" t="s">
        <v>85</v>
      </c>
      <c r="F818" s="31">
        <v>44777</v>
      </c>
      <c r="G818" s="32" t="s">
        <v>2284</v>
      </c>
      <c r="H818" s="32">
        <v>891</v>
      </c>
      <c r="I818" s="33">
        <v>1760</v>
      </c>
      <c r="J818" s="32" t="str">
        <f ca="1">IF(Tabela9[[#This Row],[STATUS]]="VENCIDO", TODAY()-Tabela9[[#This Row],[DATA VENCIMENTO]], "")</f>
        <v/>
      </c>
      <c r="K818" s="31">
        <v>44778</v>
      </c>
      <c r="L818" s="53" t="str">
        <f ca="1">IF(Tabela9[[#This Row],[DATA VENCIMENTO]]&gt;TODAY(), "A VENCER",IF(Tabela9[[#This Row],[PAGO DIA]]&lt;&gt;"","PAGO", "VENCIDO"))</f>
        <v>PAGO</v>
      </c>
    </row>
    <row r="819" spans="1:12" hidden="1" x14ac:dyDescent="0.2">
      <c r="A819" s="30">
        <v>44757</v>
      </c>
      <c r="B819" s="32" t="s">
        <v>1534</v>
      </c>
      <c r="C819" s="32" t="s">
        <v>2191</v>
      </c>
      <c r="D819" s="32" t="s">
        <v>1531</v>
      </c>
      <c r="E819" s="32" t="s">
        <v>85</v>
      </c>
      <c r="F819" s="31">
        <v>44777</v>
      </c>
      <c r="G819" s="32" t="s">
        <v>2285</v>
      </c>
      <c r="H819" s="32">
        <v>892</v>
      </c>
      <c r="I819" s="33">
        <v>1100</v>
      </c>
      <c r="J819" s="32" t="str">
        <f ca="1">IF(Tabela9[[#This Row],[STATUS]]="VENCIDO", TODAY()-Tabela9[[#This Row],[DATA VENCIMENTO]], "")</f>
        <v/>
      </c>
      <c r="K819" s="31">
        <v>44778</v>
      </c>
      <c r="L819" s="53" t="str">
        <f ca="1">IF(Tabela9[[#This Row],[DATA VENCIMENTO]]&gt;TODAY(), "A VENCER",IF(Tabela9[[#This Row],[PAGO DIA]]&lt;&gt;"","PAGO", "VENCIDO"))</f>
        <v>PAGO</v>
      </c>
    </row>
    <row r="820" spans="1:12" hidden="1" x14ac:dyDescent="0.2">
      <c r="A820" s="30">
        <v>44757</v>
      </c>
      <c r="B820" s="32" t="s">
        <v>1534</v>
      </c>
      <c r="C820" s="32" t="s">
        <v>1990</v>
      </c>
      <c r="D820" s="32" t="s">
        <v>1531</v>
      </c>
      <c r="E820" s="32" t="s">
        <v>85</v>
      </c>
      <c r="F820" s="31">
        <v>44777</v>
      </c>
      <c r="G820" s="32" t="s">
        <v>2286</v>
      </c>
      <c r="H820" s="32">
        <v>893</v>
      </c>
      <c r="I820" s="33">
        <v>1500</v>
      </c>
      <c r="J820" s="32" t="str">
        <f ca="1">IF(Tabela9[[#This Row],[STATUS]]="VENCIDO", TODAY()-Tabela9[[#This Row],[DATA VENCIMENTO]], "")</f>
        <v/>
      </c>
      <c r="K820" s="31">
        <v>44778</v>
      </c>
      <c r="L820" s="53" t="str">
        <f ca="1">IF(Tabela9[[#This Row],[DATA VENCIMENTO]]&gt;TODAY(), "A VENCER",IF(Tabela9[[#This Row],[PAGO DIA]]&lt;&gt;"","PAGO", "VENCIDO"))</f>
        <v>PAGO</v>
      </c>
    </row>
    <row r="821" spans="1:12" hidden="1" x14ac:dyDescent="0.2">
      <c r="A821" s="30">
        <v>44774</v>
      </c>
      <c r="B821" s="32" t="s">
        <v>1534</v>
      </c>
      <c r="C821" s="32" t="s">
        <v>2287</v>
      </c>
      <c r="D821" s="32" t="s">
        <v>2273</v>
      </c>
      <c r="E821" s="32" t="s">
        <v>244</v>
      </c>
      <c r="F821" s="31">
        <v>44778</v>
      </c>
      <c r="G821" s="32" t="s">
        <v>1580</v>
      </c>
      <c r="H821" s="32">
        <v>941</v>
      </c>
      <c r="I821" s="33">
        <v>4399</v>
      </c>
      <c r="J821" s="32" t="str">
        <f ca="1">IF(Tabela9[[#This Row],[STATUS]]="VENCIDO", TODAY()-Tabela9[[#This Row],[DATA VENCIMENTO]], "")</f>
        <v/>
      </c>
      <c r="K821" s="31">
        <v>44778</v>
      </c>
      <c r="L821" s="53" t="str">
        <f ca="1">IF(Tabela9[[#This Row],[DATA VENCIMENTO]]&gt;TODAY(), "A VENCER",IF(Tabela9[[#This Row],[PAGO DIA]]&lt;&gt;"","PAGO", "VENCIDO"))</f>
        <v>PAGO</v>
      </c>
    </row>
    <row r="822" spans="1:12" hidden="1" x14ac:dyDescent="0.2">
      <c r="A822" s="30">
        <v>44759</v>
      </c>
      <c r="B822" s="32" t="s">
        <v>1534</v>
      </c>
      <c r="C822" s="32" t="s">
        <v>2142</v>
      </c>
      <c r="D822" s="32" t="s">
        <v>1531</v>
      </c>
      <c r="E822" s="32" t="s">
        <v>85</v>
      </c>
      <c r="F822" s="31">
        <v>44781</v>
      </c>
      <c r="G822" s="32" t="s">
        <v>2288</v>
      </c>
      <c r="H822" s="32">
        <v>894</v>
      </c>
      <c r="I822" s="33">
        <v>1320</v>
      </c>
      <c r="J822" s="32" t="str">
        <f ca="1">IF(Tabela9[[#This Row],[STATUS]]="VENCIDO", TODAY()-Tabela9[[#This Row],[DATA VENCIMENTO]], "")</f>
        <v/>
      </c>
      <c r="K822" s="31">
        <v>44781</v>
      </c>
      <c r="L822" s="53" t="str">
        <f ca="1">IF(Tabela9[[#This Row],[DATA VENCIMENTO]]&gt;TODAY(), "A VENCER",IF(Tabela9[[#This Row],[PAGO DIA]]&lt;&gt;"","PAGO", "VENCIDO"))</f>
        <v>PAGO</v>
      </c>
    </row>
    <row r="823" spans="1:12" hidden="1" x14ac:dyDescent="0.2">
      <c r="A823" s="30">
        <v>44759</v>
      </c>
      <c r="B823" s="32" t="s">
        <v>1534</v>
      </c>
      <c r="C823" s="32" t="s">
        <v>2142</v>
      </c>
      <c r="D823" s="32" t="s">
        <v>1531</v>
      </c>
      <c r="E823" s="32" t="s">
        <v>85</v>
      </c>
      <c r="F823" s="31">
        <v>44781</v>
      </c>
      <c r="G823" s="32" t="s">
        <v>2289</v>
      </c>
      <c r="H823" s="32">
        <v>895</v>
      </c>
      <c r="I823" s="33">
        <v>1320</v>
      </c>
      <c r="J823" s="32" t="str">
        <f ca="1">IF(Tabela9[[#This Row],[STATUS]]="VENCIDO", TODAY()-Tabela9[[#This Row],[DATA VENCIMENTO]], "")</f>
        <v/>
      </c>
      <c r="K823" s="31">
        <v>44781</v>
      </c>
      <c r="L823" s="53" t="str">
        <f ca="1">IF(Tabela9[[#This Row],[DATA VENCIMENTO]]&gt;TODAY(), "A VENCER",IF(Tabela9[[#This Row],[PAGO DIA]]&lt;&gt;"","PAGO", "VENCIDO"))</f>
        <v>PAGO</v>
      </c>
    </row>
    <row r="824" spans="1:12" hidden="1" x14ac:dyDescent="0.2">
      <c r="A824" s="30">
        <v>44760</v>
      </c>
      <c r="B824" s="32" t="s">
        <v>1534</v>
      </c>
      <c r="C824" s="32" t="s">
        <v>1696</v>
      </c>
      <c r="D824" s="32" t="s">
        <v>1531</v>
      </c>
      <c r="E824" s="32" t="s">
        <v>85</v>
      </c>
      <c r="F824" s="31">
        <v>44781</v>
      </c>
      <c r="G824" s="32" t="s">
        <v>2290</v>
      </c>
      <c r="H824" s="32">
        <v>896</v>
      </c>
      <c r="I824" s="33">
        <v>400</v>
      </c>
      <c r="J824" s="32" t="str">
        <f ca="1">IF(Tabela9[[#This Row],[STATUS]]="VENCIDO", TODAY()-Tabela9[[#This Row],[DATA VENCIMENTO]], "")</f>
        <v/>
      </c>
      <c r="K824" s="31">
        <v>44781</v>
      </c>
      <c r="L824" s="53" t="str">
        <f ca="1">IF(Tabela9[[#This Row],[DATA VENCIMENTO]]&gt;TODAY(), "A VENCER",IF(Tabela9[[#This Row],[PAGO DIA]]&lt;&gt;"","PAGO", "VENCIDO"))</f>
        <v>PAGO</v>
      </c>
    </row>
    <row r="825" spans="1:12" hidden="1" x14ac:dyDescent="0.2">
      <c r="A825" s="30">
        <v>44762</v>
      </c>
      <c r="B825" s="32" t="s">
        <v>1534</v>
      </c>
      <c r="C825" s="32" t="s">
        <v>1696</v>
      </c>
      <c r="D825" s="32" t="s">
        <v>1531</v>
      </c>
      <c r="E825" s="32" t="s">
        <v>85</v>
      </c>
      <c r="F825" s="31">
        <v>44782</v>
      </c>
      <c r="G825" s="32" t="s">
        <v>2291</v>
      </c>
      <c r="H825" s="32">
        <v>898</v>
      </c>
      <c r="I825" s="33">
        <v>400</v>
      </c>
      <c r="J825" s="32" t="str">
        <f ca="1">IF(Tabela9[[#This Row],[STATUS]]="VENCIDO", TODAY()-Tabela9[[#This Row],[DATA VENCIMENTO]], "")</f>
        <v/>
      </c>
      <c r="K825" s="31">
        <v>44782</v>
      </c>
      <c r="L825" s="53" t="str">
        <f ca="1">IF(Tabela9[[#This Row],[DATA VENCIMENTO]]&gt;TODAY(), "A VENCER",IF(Tabela9[[#This Row],[PAGO DIA]]&lt;&gt;"","PAGO", "VENCIDO"))</f>
        <v>PAGO</v>
      </c>
    </row>
    <row r="826" spans="1:12" hidden="1" x14ac:dyDescent="0.2">
      <c r="A826" s="30">
        <v>44763</v>
      </c>
      <c r="B826" s="32" t="s">
        <v>1534</v>
      </c>
      <c r="C826" s="32" t="s">
        <v>1696</v>
      </c>
      <c r="D826" s="32" t="s">
        <v>1531</v>
      </c>
      <c r="E826" s="32" t="s">
        <v>85</v>
      </c>
      <c r="F826" s="31">
        <v>44784</v>
      </c>
      <c r="G826" s="32" t="s">
        <v>2292</v>
      </c>
      <c r="H826" s="32">
        <v>917</v>
      </c>
      <c r="I826" s="33">
        <v>300</v>
      </c>
      <c r="J826" s="32" t="str">
        <f ca="1">IF(Tabela9[[#This Row],[STATUS]]="VENCIDO", TODAY()-Tabela9[[#This Row],[DATA VENCIMENTO]], "")</f>
        <v/>
      </c>
      <c r="K826" s="31">
        <v>44784</v>
      </c>
      <c r="L826" s="53" t="str">
        <f ca="1">IF(Tabela9[[#This Row],[DATA VENCIMENTO]]&gt;TODAY(), "A VENCER",IF(Tabela9[[#This Row],[PAGO DIA]]&lt;&gt;"","PAGO", "VENCIDO"))</f>
        <v>PAGO</v>
      </c>
    </row>
    <row r="827" spans="1:12" hidden="1" x14ac:dyDescent="0.2">
      <c r="A827" s="30">
        <v>44764</v>
      </c>
      <c r="B827" s="32" t="s">
        <v>1534</v>
      </c>
      <c r="C827" s="32" t="s">
        <v>1696</v>
      </c>
      <c r="D827" s="32" t="s">
        <v>1531</v>
      </c>
      <c r="E827" s="32" t="s">
        <v>85</v>
      </c>
      <c r="F827" s="31">
        <v>44784</v>
      </c>
      <c r="G827" s="32" t="s">
        <v>2293</v>
      </c>
      <c r="H827" s="32">
        <v>918</v>
      </c>
      <c r="I827" s="33">
        <v>400</v>
      </c>
      <c r="J827" s="32" t="str">
        <f ca="1">IF(Tabela9[[#This Row],[STATUS]]="VENCIDO", TODAY()-Tabela9[[#This Row],[DATA VENCIMENTO]], "")</f>
        <v/>
      </c>
      <c r="K827" s="31">
        <v>44784</v>
      </c>
      <c r="L827" s="53" t="str">
        <f ca="1">IF(Tabela9[[#This Row],[DATA VENCIMENTO]]&gt;TODAY(), "A VENCER",IF(Tabela9[[#This Row],[PAGO DIA]]&lt;&gt;"","PAGO", "VENCIDO"))</f>
        <v>PAGO</v>
      </c>
    </row>
    <row r="828" spans="1:12" hidden="1" x14ac:dyDescent="0.2">
      <c r="A828" s="30">
        <v>44764</v>
      </c>
      <c r="B828" s="32" t="s">
        <v>1534</v>
      </c>
      <c r="C828" s="32" t="s">
        <v>1680</v>
      </c>
      <c r="D828" s="32" t="s">
        <v>1531</v>
      </c>
      <c r="E828" s="32" t="s">
        <v>85</v>
      </c>
      <c r="F828" s="31">
        <v>44784</v>
      </c>
      <c r="G828" s="32" t="s">
        <v>2294</v>
      </c>
      <c r="H828" s="32">
        <v>919</v>
      </c>
      <c r="I828" s="33">
        <v>1100</v>
      </c>
      <c r="J828" s="32" t="str">
        <f ca="1">IF(Tabela9[[#This Row],[STATUS]]="VENCIDO", TODAY()-Tabela9[[#This Row],[DATA VENCIMENTO]], "")</f>
        <v/>
      </c>
      <c r="K828" s="31">
        <v>44784</v>
      </c>
      <c r="L828" s="53" t="str">
        <f ca="1">IF(Tabela9[[#This Row],[DATA VENCIMENTO]]&gt;TODAY(), "A VENCER",IF(Tabela9[[#This Row],[PAGO DIA]]&lt;&gt;"","PAGO", "VENCIDO"))</f>
        <v>PAGO</v>
      </c>
    </row>
    <row r="829" spans="1:12" hidden="1" x14ac:dyDescent="0.2">
      <c r="A829" s="30">
        <v>44764</v>
      </c>
      <c r="B829" s="32" t="s">
        <v>1534</v>
      </c>
      <c r="C829" s="32" t="s">
        <v>2295</v>
      </c>
      <c r="D829" s="32" t="s">
        <v>1531</v>
      </c>
      <c r="E829" s="32" t="s">
        <v>85</v>
      </c>
      <c r="F829" s="31">
        <v>44784</v>
      </c>
      <c r="G829" s="32" t="s">
        <v>2296</v>
      </c>
      <c r="H829" s="32">
        <v>920</v>
      </c>
      <c r="I829" s="33">
        <v>880</v>
      </c>
      <c r="J829" s="32" t="str">
        <f ca="1">IF(Tabela9[[#This Row],[STATUS]]="VENCIDO", TODAY()-Tabela9[[#This Row],[DATA VENCIMENTO]], "")</f>
        <v/>
      </c>
      <c r="K829" s="31">
        <v>44784</v>
      </c>
      <c r="L829" s="53" t="str">
        <f ca="1">IF(Tabela9[[#This Row],[DATA VENCIMENTO]]&gt;TODAY(), "A VENCER",IF(Tabela9[[#This Row],[PAGO DIA]]&lt;&gt;"","PAGO", "VENCIDO"))</f>
        <v>PAGO</v>
      </c>
    </row>
    <row r="830" spans="1:12" hidden="1" x14ac:dyDescent="0.2">
      <c r="A830" s="30">
        <v>44765</v>
      </c>
      <c r="B830" s="32" t="s">
        <v>1534</v>
      </c>
      <c r="C830" s="32" t="s">
        <v>1696</v>
      </c>
      <c r="D830" s="32" t="s">
        <v>1531</v>
      </c>
      <c r="E830" s="32" t="s">
        <v>85</v>
      </c>
      <c r="F830" s="31">
        <v>44788</v>
      </c>
      <c r="G830" s="32" t="s">
        <v>2297</v>
      </c>
      <c r="H830" s="32">
        <v>921</v>
      </c>
      <c r="I830" s="33">
        <v>500</v>
      </c>
      <c r="J830" s="32" t="str">
        <f ca="1">IF(Tabela9[[#This Row],[STATUS]]="VENCIDO", TODAY()-Tabela9[[#This Row],[DATA VENCIMENTO]], "")</f>
        <v/>
      </c>
      <c r="K830" s="31">
        <v>44788</v>
      </c>
      <c r="L830" s="53" t="str">
        <f ca="1">IF(Tabela9[[#This Row],[DATA VENCIMENTO]]&gt;TODAY(), "A VENCER",IF(Tabela9[[#This Row],[PAGO DIA]]&lt;&gt;"","PAGO", "VENCIDO"))</f>
        <v>PAGO</v>
      </c>
    </row>
    <row r="831" spans="1:12" hidden="1" x14ac:dyDescent="0.2">
      <c r="A831" s="30">
        <v>44767</v>
      </c>
      <c r="B831" s="32" t="s">
        <v>1534</v>
      </c>
      <c r="C831" s="32" t="s">
        <v>2187</v>
      </c>
      <c r="D831" s="32" t="s">
        <v>1531</v>
      </c>
      <c r="E831" s="32" t="s">
        <v>85</v>
      </c>
      <c r="F831" s="31">
        <v>44788</v>
      </c>
      <c r="G831" s="32" t="s">
        <v>2298</v>
      </c>
      <c r="H831" s="32">
        <v>922</v>
      </c>
      <c r="I831" s="33">
        <v>1760</v>
      </c>
      <c r="J831" s="32" t="str">
        <f ca="1">IF(Tabela9[[#This Row],[STATUS]]="VENCIDO", TODAY()-Tabela9[[#This Row],[DATA VENCIMENTO]], "")</f>
        <v/>
      </c>
      <c r="K831" s="31">
        <v>44788</v>
      </c>
      <c r="L831" s="53" t="str">
        <f ca="1">IF(Tabela9[[#This Row],[DATA VENCIMENTO]]&gt;TODAY(), "A VENCER",IF(Tabela9[[#This Row],[PAGO DIA]]&lt;&gt;"","PAGO", "VENCIDO"))</f>
        <v>PAGO</v>
      </c>
    </row>
    <row r="832" spans="1:12" hidden="1" x14ac:dyDescent="0.2">
      <c r="A832" s="30">
        <v>44767</v>
      </c>
      <c r="B832" s="32" t="s">
        <v>1534</v>
      </c>
      <c r="C832" s="32" t="s">
        <v>2299</v>
      </c>
      <c r="D832" s="32" t="s">
        <v>1531</v>
      </c>
      <c r="E832" s="32" t="s">
        <v>85</v>
      </c>
      <c r="F832" s="31">
        <v>44788</v>
      </c>
      <c r="G832" s="32" t="s">
        <v>2300</v>
      </c>
      <c r="H832" s="32">
        <v>923</v>
      </c>
      <c r="I832" s="33">
        <v>3500</v>
      </c>
      <c r="J832" s="32" t="str">
        <f ca="1">IF(Tabela9[[#This Row],[STATUS]]="VENCIDO", TODAY()-Tabela9[[#This Row],[DATA VENCIMENTO]], "")</f>
        <v/>
      </c>
      <c r="K832" s="31">
        <v>44788</v>
      </c>
      <c r="L832" s="53" t="str">
        <f ca="1">IF(Tabela9[[#This Row],[DATA VENCIMENTO]]&gt;TODAY(), "A VENCER",IF(Tabela9[[#This Row],[PAGO DIA]]&lt;&gt;"","PAGO", "VENCIDO"))</f>
        <v>PAGO</v>
      </c>
    </row>
    <row r="833" spans="1:12" hidden="1" x14ac:dyDescent="0.2">
      <c r="A833" s="30">
        <v>44768</v>
      </c>
      <c r="B833" s="32" t="s">
        <v>1534</v>
      </c>
      <c r="C833" s="32" t="s">
        <v>2189</v>
      </c>
      <c r="D833" s="32" t="s">
        <v>1531</v>
      </c>
      <c r="E833" s="32" t="s">
        <v>85</v>
      </c>
      <c r="F833" s="31">
        <v>44788</v>
      </c>
      <c r="G833" s="32" t="s">
        <v>2301</v>
      </c>
      <c r="H833" s="32">
        <v>924</v>
      </c>
      <c r="I833" s="33">
        <v>1540</v>
      </c>
      <c r="J833" s="32" t="str">
        <f ca="1">IF(Tabela9[[#This Row],[STATUS]]="VENCIDO", TODAY()-Tabela9[[#This Row],[DATA VENCIMENTO]], "")</f>
        <v/>
      </c>
      <c r="K833" s="31">
        <v>44788</v>
      </c>
      <c r="L833" s="53" t="str">
        <f ca="1">IF(Tabela9[[#This Row],[DATA VENCIMENTO]]&gt;TODAY(), "A VENCER",IF(Tabela9[[#This Row],[PAGO DIA]]&lt;&gt;"","PAGO", "VENCIDO"))</f>
        <v>PAGO</v>
      </c>
    </row>
    <row r="834" spans="1:12" hidden="1" x14ac:dyDescent="0.2">
      <c r="A834" s="30">
        <v>44768</v>
      </c>
      <c r="B834" s="32" t="s">
        <v>1534</v>
      </c>
      <c r="C834" s="32" t="s">
        <v>2189</v>
      </c>
      <c r="D834" s="32" t="s">
        <v>1531</v>
      </c>
      <c r="E834" s="32" t="s">
        <v>85</v>
      </c>
      <c r="F834" s="31">
        <v>44788</v>
      </c>
      <c r="G834" s="32" t="s">
        <v>2302</v>
      </c>
      <c r="H834" s="32">
        <v>925</v>
      </c>
      <c r="I834" s="33">
        <v>1540</v>
      </c>
      <c r="J834" s="32" t="str">
        <f ca="1">IF(Tabela9[[#This Row],[STATUS]]="VENCIDO", TODAY()-Tabela9[[#This Row],[DATA VENCIMENTO]], "")</f>
        <v/>
      </c>
      <c r="K834" s="31">
        <v>44788</v>
      </c>
      <c r="L834" s="53" t="str">
        <f ca="1">IF(Tabela9[[#This Row],[DATA VENCIMENTO]]&gt;TODAY(), "A VENCER",IF(Tabela9[[#This Row],[PAGO DIA]]&lt;&gt;"","PAGO", "VENCIDO"))</f>
        <v>PAGO</v>
      </c>
    </row>
    <row r="835" spans="1:12" hidden="1" x14ac:dyDescent="0.2">
      <c r="A835" s="30">
        <v>44769</v>
      </c>
      <c r="B835" s="32" t="s">
        <v>1534</v>
      </c>
      <c r="C835" s="32" t="s">
        <v>1680</v>
      </c>
      <c r="D835" s="32" t="s">
        <v>1531</v>
      </c>
      <c r="E835" s="32" t="s">
        <v>85</v>
      </c>
      <c r="F835" s="31">
        <v>44789</v>
      </c>
      <c r="G835" s="32" t="s">
        <v>2303</v>
      </c>
      <c r="H835" s="32">
        <v>926</v>
      </c>
      <c r="I835" s="33">
        <v>1100</v>
      </c>
      <c r="J835" s="32" t="str">
        <f ca="1">IF(Tabela9[[#This Row],[STATUS]]="VENCIDO", TODAY()-Tabela9[[#This Row],[DATA VENCIMENTO]], "")</f>
        <v/>
      </c>
      <c r="K835" s="31">
        <v>44789</v>
      </c>
      <c r="L835" s="53" t="str">
        <f ca="1">IF(Tabela9[[#This Row],[DATA VENCIMENTO]]&gt;TODAY(), "A VENCER",IF(Tabela9[[#This Row],[PAGO DIA]]&lt;&gt;"","PAGO", "VENCIDO"))</f>
        <v>PAGO</v>
      </c>
    </row>
    <row r="836" spans="1:12" hidden="1" x14ac:dyDescent="0.2">
      <c r="A836" s="30">
        <v>44770</v>
      </c>
      <c r="B836" s="32" t="s">
        <v>1529</v>
      </c>
      <c r="C836" s="32" t="s">
        <v>2304</v>
      </c>
      <c r="D836" s="32" t="s">
        <v>1531</v>
      </c>
      <c r="E836" s="32" t="s">
        <v>94</v>
      </c>
      <c r="F836" s="31">
        <v>44790</v>
      </c>
      <c r="G836" s="32" t="s">
        <v>2305</v>
      </c>
      <c r="H836" s="32">
        <v>927</v>
      </c>
      <c r="I836" s="33">
        <v>3300</v>
      </c>
      <c r="J836" s="32" t="str">
        <f ca="1">IF(Tabela9[[#This Row],[STATUS]]="VENCIDO", TODAY()-Tabela9[[#This Row],[DATA VENCIMENTO]], "")</f>
        <v/>
      </c>
      <c r="K836" s="31">
        <v>44790</v>
      </c>
      <c r="L836" s="53" t="str">
        <f ca="1">IF(Tabela9[[#This Row],[DATA VENCIMENTO]]&gt;TODAY(), "A VENCER",IF(Tabela9[[#This Row],[PAGO DIA]]&lt;&gt;"","PAGO", "VENCIDO"))</f>
        <v>PAGO</v>
      </c>
    </row>
    <row r="837" spans="1:12" hidden="1" x14ac:dyDescent="0.2">
      <c r="A837" s="30">
        <v>44770</v>
      </c>
      <c r="B837" s="32" t="s">
        <v>1534</v>
      </c>
      <c r="C837" s="32" t="s">
        <v>2209</v>
      </c>
      <c r="D837" s="32" t="s">
        <v>1531</v>
      </c>
      <c r="E837" s="32" t="s">
        <v>85</v>
      </c>
      <c r="F837" s="31">
        <v>44790</v>
      </c>
      <c r="G837" s="32" t="s">
        <v>2306</v>
      </c>
      <c r="H837" s="32">
        <v>928</v>
      </c>
      <c r="I837" s="33">
        <v>2420</v>
      </c>
      <c r="J837" s="32" t="str">
        <f ca="1">IF(Tabela9[[#This Row],[STATUS]]="VENCIDO", TODAY()-Tabela9[[#This Row],[DATA VENCIMENTO]], "")</f>
        <v/>
      </c>
      <c r="K837" s="31">
        <v>44790</v>
      </c>
      <c r="L837" s="53" t="str">
        <f ca="1">IF(Tabela9[[#This Row],[DATA VENCIMENTO]]&gt;TODAY(), "A VENCER",IF(Tabela9[[#This Row],[PAGO DIA]]&lt;&gt;"","PAGO", "VENCIDO"))</f>
        <v>PAGO</v>
      </c>
    </row>
    <row r="838" spans="1:12" hidden="1" x14ac:dyDescent="0.2">
      <c r="A838" s="30">
        <v>44770</v>
      </c>
      <c r="B838" s="32" t="s">
        <v>1534</v>
      </c>
      <c r="C838" s="32" t="s">
        <v>2207</v>
      </c>
      <c r="D838" s="32" t="s">
        <v>1531</v>
      </c>
      <c r="E838" s="32" t="s">
        <v>85</v>
      </c>
      <c r="F838" s="31">
        <v>44790</v>
      </c>
      <c r="G838" s="32" t="s">
        <v>2307</v>
      </c>
      <c r="H838" s="32">
        <v>929</v>
      </c>
      <c r="I838" s="33">
        <v>1980</v>
      </c>
      <c r="J838" s="32" t="str">
        <f ca="1">IF(Tabela9[[#This Row],[STATUS]]="VENCIDO", TODAY()-Tabela9[[#This Row],[DATA VENCIMENTO]], "")</f>
        <v/>
      </c>
      <c r="K838" s="31">
        <v>44790</v>
      </c>
      <c r="L838" s="53" t="str">
        <f ca="1">IF(Tabela9[[#This Row],[DATA VENCIMENTO]]&gt;TODAY(), "A VENCER",IF(Tabela9[[#This Row],[PAGO DIA]]&lt;&gt;"","PAGO", "VENCIDO"))</f>
        <v>PAGO</v>
      </c>
    </row>
    <row r="839" spans="1:12" hidden="1" x14ac:dyDescent="0.2">
      <c r="A839" s="30">
        <v>44770</v>
      </c>
      <c r="B839" s="32" t="s">
        <v>1534</v>
      </c>
      <c r="C839" s="32" t="s">
        <v>2242</v>
      </c>
      <c r="D839" s="32" t="s">
        <v>1531</v>
      </c>
      <c r="E839" s="32" t="s">
        <v>85</v>
      </c>
      <c r="F839" s="31">
        <v>44790</v>
      </c>
      <c r="G839" s="32" t="s">
        <v>2308</v>
      </c>
      <c r="H839" s="32">
        <v>930</v>
      </c>
      <c r="I839" s="33">
        <v>1760</v>
      </c>
      <c r="J839" s="32" t="str">
        <f ca="1">IF(Tabela9[[#This Row],[STATUS]]="VENCIDO", TODAY()-Tabela9[[#This Row],[DATA VENCIMENTO]], "")</f>
        <v/>
      </c>
      <c r="K839" s="31">
        <v>44790</v>
      </c>
      <c r="L839" s="53" t="str">
        <f ca="1">IF(Tabela9[[#This Row],[DATA VENCIMENTO]]&gt;TODAY(), "A VENCER",IF(Tabela9[[#This Row],[PAGO DIA]]&lt;&gt;"","PAGO", "VENCIDO"))</f>
        <v>PAGO</v>
      </c>
    </row>
    <row r="840" spans="1:12" hidden="1" x14ac:dyDescent="0.2">
      <c r="A840" s="30">
        <v>44770</v>
      </c>
      <c r="B840" s="32" t="s">
        <v>1534</v>
      </c>
      <c r="C840" s="32" t="s">
        <v>2207</v>
      </c>
      <c r="D840" s="32" t="s">
        <v>1531</v>
      </c>
      <c r="E840" s="32" t="s">
        <v>85</v>
      </c>
      <c r="F840" s="31">
        <v>44790</v>
      </c>
      <c r="G840" s="32" t="s">
        <v>2309</v>
      </c>
      <c r="H840" s="32">
        <v>931</v>
      </c>
      <c r="I840" s="33">
        <v>1980</v>
      </c>
      <c r="J840" s="32" t="str">
        <f ca="1">IF(Tabela9[[#This Row],[STATUS]]="VENCIDO", TODAY()-Tabela9[[#This Row],[DATA VENCIMENTO]], "")</f>
        <v/>
      </c>
      <c r="K840" s="31">
        <v>44790</v>
      </c>
      <c r="L840" s="53" t="str">
        <f ca="1">IF(Tabela9[[#This Row],[DATA VENCIMENTO]]&gt;TODAY(), "A VENCER",IF(Tabela9[[#This Row],[PAGO DIA]]&lt;&gt;"","PAGO", "VENCIDO"))</f>
        <v>PAGO</v>
      </c>
    </row>
    <row r="841" spans="1:12" hidden="1" x14ac:dyDescent="0.2">
      <c r="A841" s="30">
        <v>44770</v>
      </c>
      <c r="B841" s="32" t="s">
        <v>1534</v>
      </c>
      <c r="C841" s="32" t="s">
        <v>2242</v>
      </c>
      <c r="D841" s="32" t="s">
        <v>1531</v>
      </c>
      <c r="E841" s="32" t="s">
        <v>85</v>
      </c>
      <c r="F841" s="31">
        <v>44790</v>
      </c>
      <c r="G841" s="32" t="s">
        <v>2310</v>
      </c>
      <c r="H841" s="32">
        <v>932</v>
      </c>
      <c r="I841" s="33">
        <v>1760</v>
      </c>
      <c r="J841" s="32" t="str">
        <f ca="1">IF(Tabela9[[#This Row],[STATUS]]="VENCIDO", TODAY()-Tabela9[[#This Row],[DATA VENCIMENTO]], "")</f>
        <v/>
      </c>
      <c r="K841" s="31">
        <v>44790</v>
      </c>
      <c r="L841" s="53" t="str">
        <f ca="1">IF(Tabela9[[#This Row],[DATA VENCIMENTO]]&gt;TODAY(), "A VENCER",IF(Tabela9[[#This Row],[PAGO DIA]]&lt;&gt;"","PAGO", "VENCIDO"))</f>
        <v>PAGO</v>
      </c>
    </row>
    <row r="842" spans="1:12" hidden="1" x14ac:dyDescent="0.2">
      <c r="A842" s="30">
        <v>44773</v>
      </c>
      <c r="B842" s="32" t="s">
        <v>1529</v>
      </c>
      <c r="C842" s="32" t="s">
        <v>1869</v>
      </c>
      <c r="D842" s="32" t="s">
        <v>1531</v>
      </c>
      <c r="E842" s="32" t="s">
        <v>85</v>
      </c>
      <c r="F842" s="31">
        <v>44795</v>
      </c>
      <c r="G842" s="32" t="s">
        <v>2311</v>
      </c>
      <c r="H842" s="32">
        <v>933</v>
      </c>
      <c r="I842" s="33">
        <v>2700</v>
      </c>
      <c r="J842" s="32" t="str">
        <f ca="1">IF(Tabela9[[#This Row],[STATUS]]="VENCIDO", TODAY()-Tabela9[[#This Row],[DATA VENCIMENTO]], "")</f>
        <v/>
      </c>
      <c r="K842" s="31">
        <v>44795</v>
      </c>
      <c r="L842" s="53" t="str">
        <f ca="1">IF(Tabela9[[#This Row],[DATA VENCIMENTO]]&gt;TODAY(), "A VENCER",IF(Tabela9[[#This Row],[PAGO DIA]]&lt;&gt;"","PAGO", "VENCIDO"))</f>
        <v>PAGO</v>
      </c>
    </row>
    <row r="843" spans="1:12" hidden="1" x14ac:dyDescent="0.2">
      <c r="A843" s="30">
        <v>44773</v>
      </c>
      <c r="B843" s="32" t="s">
        <v>1534</v>
      </c>
      <c r="C843" s="32" t="s">
        <v>2055</v>
      </c>
      <c r="D843" s="32" t="s">
        <v>1531</v>
      </c>
      <c r="E843" s="32" t="s">
        <v>85</v>
      </c>
      <c r="F843" s="31">
        <v>44795</v>
      </c>
      <c r="G843" s="32" t="s">
        <v>2312</v>
      </c>
      <c r="H843" s="32">
        <v>934</v>
      </c>
      <c r="I843" s="33">
        <v>500</v>
      </c>
      <c r="J843" s="32" t="str">
        <f ca="1">IF(Tabela9[[#This Row],[STATUS]]="VENCIDO", TODAY()-Tabela9[[#This Row],[DATA VENCIMENTO]], "")</f>
        <v/>
      </c>
      <c r="K843" s="31">
        <v>44795</v>
      </c>
      <c r="L843" s="53" t="str">
        <f ca="1">IF(Tabela9[[#This Row],[DATA VENCIMENTO]]&gt;TODAY(), "A VENCER",IF(Tabela9[[#This Row],[PAGO DIA]]&lt;&gt;"","PAGO", "VENCIDO"))</f>
        <v>PAGO</v>
      </c>
    </row>
    <row r="844" spans="1:12" hidden="1" x14ac:dyDescent="0.2">
      <c r="A844" s="30">
        <v>44773</v>
      </c>
      <c r="B844" s="32" t="s">
        <v>1534</v>
      </c>
      <c r="C844" s="32" t="s">
        <v>2142</v>
      </c>
      <c r="D844" s="32" t="s">
        <v>1531</v>
      </c>
      <c r="E844" s="32" t="s">
        <v>85</v>
      </c>
      <c r="F844" s="31">
        <v>44795</v>
      </c>
      <c r="G844" s="32" t="s">
        <v>2313</v>
      </c>
      <c r="H844" s="32">
        <v>935</v>
      </c>
      <c r="I844" s="33">
        <v>1320</v>
      </c>
      <c r="J844" s="32" t="str">
        <f ca="1">IF(Tabela9[[#This Row],[STATUS]]="VENCIDO", TODAY()-Tabela9[[#This Row],[DATA VENCIMENTO]], "")</f>
        <v/>
      </c>
      <c r="K844" s="31">
        <v>44795</v>
      </c>
      <c r="L844" s="53" t="str">
        <f ca="1">IF(Tabela9[[#This Row],[DATA VENCIMENTO]]&gt;TODAY(), "A VENCER",IF(Tabela9[[#This Row],[PAGO DIA]]&lt;&gt;"","PAGO", "VENCIDO"))</f>
        <v>PAGO</v>
      </c>
    </row>
    <row r="845" spans="1:12" hidden="1" x14ac:dyDescent="0.2">
      <c r="A845" s="30">
        <v>44773</v>
      </c>
      <c r="B845" s="32" t="s">
        <v>1534</v>
      </c>
      <c r="C845" s="32" t="s">
        <v>2189</v>
      </c>
      <c r="D845" s="32" t="s">
        <v>1531</v>
      </c>
      <c r="E845" s="32" t="s">
        <v>85</v>
      </c>
      <c r="F845" s="31">
        <v>44795</v>
      </c>
      <c r="G845" s="32" t="s">
        <v>2314</v>
      </c>
      <c r="H845" s="32">
        <v>936</v>
      </c>
      <c r="I845" s="33">
        <v>1540</v>
      </c>
      <c r="J845" s="32" t="str">
        <f ca="1">IF(Tabela9[[#This Row],[STATUS]]="VENCIDO", TODAY()-Tabela9[[#This Row],[DATA VENCIMENTO]], "")</f>
        <v/>
      </c>
      <c r="K845" s="31">
        <v>44795</v>
      </c>
      <c r="L845" s="53" t="str">
        <f ca="1">IF(Tabela9[[#This Row],[DATA VENCIMENTO]]&gt;TODAY(), "A VENCER",IF(Tabela9[[#This Row],[PAGO DIA]]&lt;&gt;"","PAGO", "VENCIDO"))</f>
        <v>PAGO</v>
      </c>
    </row>
    <row r="846" spans="1:12" hidden="1" x14ac:dyDescent="0.2">
      <c r="A846" s="30">
        <v>44773</v>
      </c>
      <c r="B846" s="32" t="s">
        <v>1534</v>
      </c>
      <c r="C846" s="32" t="s">
        <v>2142</v>
      </c>
      <c r="D846" s="32" t="s">
        <v>1531</v>
      </c>
      <c r="E846" s="32" t="s">
        <v>85</v>
      </c>
      <c r="F846" s="31">
        <v>44795</v>
      </c>
      <c r="G846" s="32" t="s">
        <v>2315</v>
      </c>
      <c r="H846" s="32">
        <v>937</v>
      </c>
      <c r="I846" s="33">
        <v>1320</v>
      </c>
      <c r="J846" s="32" t="str">
        <f ca="1">IF(Tabela9[[#This Row],[STATUS]]="VENCIDO", TODAY()-Tabela9[[#This Row],[DATA VENCIMENTO]], "")</f>
        <v/>
      </c>
      <c r="K846" s="31">
        <v>44795</v>
      </c>
      <c r="L846" s="53" t="str">
        <f ca="1">IF(Tabela9[[#This Row],[DATA VENCIMENTO]]&gt;TODAY(), "A VENCER",IF(Tabela9[[#This Row],[PAGO DIA]]&lt;&gt;"","PAGO", "VENCIDO"))</f>
        <v>PAGO</v>
      </c>
    </row>
    <row r="847" spans="1:12" hidden="1" x14ac:dyDescent="0.2">
      <c r="A847" s="30">
        <v>44774</v>
      </c>
      <c r="B847" s="32" t="s">
        <v>1534</v>
      </c>
      <c r="C847" s="32" t="s">
        <v>2316</v>
      </c>
      <c r="D847" s="32" t="s">
        <v>1531</v>
      </c>
      <c r="E847" s="32" t="s">
        <v>85</v>
      </c>
      <c r="F847" s="31">
        <v>44795</v>
      </c>
      <c r="G847" s="32" t="s">
        <v>2317</v>
      </c>
      <c r="H847" s="32">
        <v>938</v>
      </c>
      <c r="I847" s="33">
        <v>1400</v>
      </c>
      <c r="J847" s="32" t="str">
        <f ca="1">IF(Tabela9[[#This Row],[STATUS]]="VENCIDO", TODAY()-Tabela9[[#This Row],[DATA VENCIMENTO]], "")</f>
        <v/>
      </c>
      <c r="K847" s="31">
        <v>44795</v>
      </c>
      <c r="L847" s="53" t="str">
        <f ca="1">IF(Tabela9[[#This Row],[DATA VENCIMENTO]]&gt;TODAY(), "A VENCER",IF(Tabela9[[#This Row],[PAGO DIA]]&lt;&gt;"","PAGO", "VENCIDO"))</f>
        <v>PAGO</v>
      </c>
    </row>
    <row r="848" spans="1:12" hidden="1" x14ac:dyDescent="0.2">
      <c r="A848" s="30">
        <v>44776</v>
      </c>
      <c r="B848" s="32" t="s">
        <v>1534</v>
      </c>
      <c r="C848" s="32" t="s">
        <v>2189</v>
      </c>
      <c r="D848" s="32" t="s">
        <v>1531</v>
      </c>
      <c r="E848" s="32" t="s">
        <v>85</v>
      </c>
      <c r="F848" s="31">
        <v>44796</v>
      </c>
      <c r="G848" s="32" t="s">
        <v>2318</v>
      </c>
      <c r="H848" s="32">
        <v>942</v>
      </c>
      <c r="I848" s="33">
        <v>1540</v>
      </c>
      <c r="J848" s="32" t="str">
        <f ca="1">IF(Tabela9[[#This Row],[STATUS]]="VENCIDO", TODAY()-Tabela9[[#This Row],[DATA VENCIMENTO]], "")</f>
        <v/>
      </c>
      <c r="K848" s="31">
        <v>44796</v>
      </c>
      <c r="L848" s="53" t="str">
        <f ca="1">IF(Tabela9[[#This Row],[DATA VENCIMENTO]]&gt;TODAY(), "A VENCER",IF(Tabela9[[#This Row],[PAGO DIA]]&lt;&gt;"","PAGO", "VENCIDO"))</f>
        <v>PAGO</v>
      </c>
    </row>
    <row r="849" spans="1:12" hidden="1" x14ac:dyDescent="0.2">
      <c r="A849" s="30">
        <v>44776</v>
      </c>
      <c r="B849" s="32" t="s">
        <v>1534</v>
      </c>
      <c r="C849" s="32" t="s">
        <v>2187</v>
      </c>
      <c r="D849" s="32" t="s">
        <v>1531</v>
      </c>
      <c r="E849" s="32" t="s">
        <v>85</v>
      </c>
      <c r="F849" s="31">
        <v>44796</v>
      </c>
      <c r="G849" s="32" t="s">
        <v>2319</v>
      </c>
      <c r="H849" s="32">
        <v>943</v>
      </c>
      <c r="I849" s="33">
        <v>1760</v>
      </c>
      <c r="J849" s="32" t="str">
        <f ca="1">IF(Tabela9[[#This Row],[STATUS]]="VENCIDO", TODAY()-Tabela9[[#This Row],[DATA VENCIMENTO]], "")</f>
        <v/>
      </c>
      <c r="K849" s="31">
        <v>44796</v>
      </c>
      <c r="L849" s="53" t="str">
        <f ca="1">IF(Tabela9[[#This Row],[DATA VENCIMENTO]]&gt;TODAY(), "A VENCER",IF(Tabela9[[#This Row],[PAGO DIA]]&lt;&gt;"","PAGO", "VENCIDO"))</f>
        <v>PAGO</v>
      </c>
    </row>
    <row r="850" spans="1:12" hidden="1" x14ac:dyDescent="0.2">
      <c r="A850" s="30">
        <v>44778</v>
      </c>
      <c r="B850" s="32" t="s">
        <v>1534</v>
      </c>
      <c r="C850" s="32" t="s">
        <v>2191</v>
      </c>
      <c r="D850" s="32" t="s">
        <v>1531</v>
      </c>
      <c r="E850" s="32" t="s">
        <v>85</v>
      </c>
      <c r="F850" s="31">
        <v>44798</v>
      </c>
      <c r="G850" s="32" t="s">
        <v>2320</v>
      </c>
      <c r="H850" s="32">
        <v>944</v>
      </c>
      <c r="I850" s="33">
        <v>1100</v>
      </c>
      <c r="J850" s="32" t="str">
        <f ca="1">IF(Tabela9[[#This Row],[STATUS]]="VENCIDO", TODAY()-Tabela9[[#This Row],[DATA VENCIMENTO]], "")</f>
        <v/>
      </c>
      <c r="K850" s="31">
        <v>44798</v>
      </c>
      <c r="L850" s="53" t="str">
        <f ca="1">IF(Tabela9[[#This Row],[DATA VENCIMENTO]]&gt;TODAY(), "A VENCER",IF(Tabela9[[#This Row],[PAGO DIA]]&lt;&gt;"","PAGO", "VENCIDO"))</f>
        <v>PAGO</v>
      </c>
    </row>
    <row r="851" spans="1:12" hidden="1" x14ac:dyDescent="0.2">
      <c r="A851" s="30">
        <v>44778</v>
      </c>
      <c r="B851" s="32" t="s">
        <v>1534</v>
      </c>
      <c r="C851" s="32" t="s">
        <v>1696</v>
      </c>
      <c r="D851" s="32" t="s">
        <v>1531</v>
      </c>
      <c r="E851" s="32" t="s">
        <v>85</v>
      </c>
      <c r="F851" s="31">
        <v>44798</v>
      </c>
      <c r="G851" s="32" t="s">
        <v>2321</v>
      </c>
      <c r="H851" s="32">
        <v>945</v>
      </c>
      <c r="I851" s="33">
        <v>400</v>
      </c>
      <c r="J851" s="32" t="str">
        <f ca="1">IF(Tabela9[[#This Row],[STATUS]]="VENCIDO", TODAY()-Tabela9[[#This Row],[DATA VENCIMENTO]], "")</f>
        <v/>
      </c>
      <c r="K851" s="31">
        <v>44798</v>
      </c>
      <c r="L851" s="53" t="str">
        <f ca="1">IF(Tabela9[[#This Row],[DATA VENCIMENTO]]&gt;TODAY(), "A VENCER",IF(Tabela9[[#This Row],[PAGO DIA]]&lt;&gt;"","PAGO", "VENCIDO"))</f>
        <v>PAGO</v>
      </c>
    </row>
    <row r="852" spans="1:12" hidden="1" x14ac:dyDescent="0.2">
      <c r="A852" s="30">
        <v>44780</v>
      </c>
      <c r="B852" s="32" t="s">
        <v>1534</v>
      </c>
      <c r="C852" s="32" t="s">
        <v>1988</v>
      </c>
      <c r="D852" s="32" t="s">
        <v>1531</v>
      </c>
      <c r="E852" s="32" t="s">
        <v>85</v>
      </c>
      <c r="F852" s="31">
        <v>44802</v>
      </c>
      <c r="G852" s="32" t="s">
        <v>2322</v>
      </c>
      <c r="H852" s="32">
        <v>946</v>
      </c>
      <c r="I852" s="33">
        <v>800</v>
      </c>
      <c r="J852" s="32" t="str">
        <f ca="1">IF(Tabela9[[#This Row],[STATUS]]="VENCIDO", TODAY()-Tabela9[[#This Row],[DATA VENCIMENTO]], "")</f>
        <v/>
      </c>
      <c r="K852" s="31">
        <v>44798</v>
      </c>
      <c r="L852" s="53" t="str">
        <f ca="1">IF(Tabela9[[#This Row],[DATA VENCIMENTO]]&gt;TODAY(), "A VENCER",IF(Tabela9[[#This Row],[PAGO DIA]]&lt;&gt;"","PAGO", "VENCIDO"))</f>
        <v>PAGO</v>
      </c>
    </row>
    <row r="853" spans="1:12" hidden="1" x14ac:dyDescent="0.2">
      <c r="A853" s="30">
        <v>44780</v>
      </c>
      <c r="B853" s="32" t="s">
        <v>1534</v>
      </c>
      <c r="C853" s="32" t="s">
        <v>1992</v>
      </c>
      <c r="D853" s="32" t="s">
        <v>1531</v>
      </c>
      <c r="E853" s="32" t="s">
        <v>85</v>
      </c>
      <c r="F853" s="31">
        <v>44802</v>
      </c>
      <c r="G853" s="32" t="s">
        <v>2323</v>
      </c>
      <c r="H853" s="32">
        <v>947</v>
      </c>
      <c r="I853" s="33">
        <v>600</v>
      </c>
      <c r="J853" s="32" t="str">
        <f ca="1">IF(Tabela9[[#This Row],[STATUS]]="VENCIDO", TODAY()-Tabela9[[#This Row],[DATA VENCIMENTO]], "")</f>
        <v/>
      </c>
      <c r="K853" s="31">
        <v>44798</v>
      </c>
      <c r="L853" s="53" t="str">
        <f ca="1">IF(Tabela9[[#This Row],[DATA VENCIMENTO]]&gt;TODAY(), "A VENCER",IF(Tabela9[[#This Row],[PAGO DIA]]&lt;&gt;"","PAGO", "VENCIDO"))</f>
        <v>PAGO</v>
      </c>
    </row>
    <row r="854" spans="1:12" hidden="1" x14ac:dyDescent="0.2">
      <c r="A854" s="30">
        <v>44780</v>
      </c>
      <c r="B854" s="32" t="s">
        <v>1534</v>
      </c>
      <c r="C854" s="32" t="s">
        <v>2187</v>
      </c>
      <c r="D854" s="32" t="s">
        <v>1531</v>
      </c>
      <c r="E854" s="32" t="s">
        <v>85</v>
      </c>
      <c r="F854" s="31">
        <v>44802</v>
      </c>
      <c r="G854" s="32" t="s">
        <v>2324</v>
      </c>
      <c r="H854" s="32">
        <v>948</v>
      </c>
      <c r="I854" s="33">
        <v>1760</v>
      </c>
      <c r="J854" s="32" t="str">
        <f ca="1">IF(Tabela9[[#This Row],[STATUS]]="VENCIDO", TODAY()-Tabela9[[#This Row],[DATA VENCIMENTO]], "")</f>
        <v/>
      </c>
      <c r="K854" s="31">
        <v>44798</v>
      </c>
      <c r="L854" s="53" t="str">
        <f ca="1">IF(Tabela9[[#This Row],[DATA VENCIMENTO]]&gt;TODAY(), "A VENCER",IF(Tabela9[[#This Row],[PAGO DIA]]&lt;&gt;"","PAGO", "VENCIDO"))</f>
        <v>PAGO</v>
      </c>
    </row>
    <row r="855" spans="1:12" hidden="1" x14ac:dyDescent="0.2">
      <c r="A855" s="30">
        <v>44781</v>
      </c>
      <c r="B855" s="32" t="s">
        <v>1534</v>
      </c>
      <c r="C855" s="32" t="s">
        <v>1680</v>
      </c>
      <c r="D855" s="32" t="s">
        <v>1531</v>
      </c>
      <c r="E855" s="32" t="s">
        <v>85</v>
      </c>
      <c r="F855" s="31">
        <v>44802</v>
      </c>
      <c r="G855" s="32" t="s">
        <v>2325</v>
      </c>
      <c r="H855" s="32">
        <v>949</v>
      </c>
      <c r="I855" s="33">
        <v>1100</v>
      </c>
      <c r="J855" s="32" t="str">
        <f ca="1">IF(Tabela9[[#This Row],[STATUS]]="VENCIDO", TODAY()-Tabela9[[#This Row],[DATA VENCIMENTO]], "")</f>
        <v/>
      </c>
      <c r="K855" s="31">
        <v>44802</v>
      </c>
      <c r="L855" s="53" t="str">
        <f ca="1">IF(Tabela9[[#This Row],[DATA VENCIMENTO]]&gt;TODAY(), "A VENCER",IF(Tabela9[[#This Row],[PAGO DIA]]&lt;&gt;"","PAGO", "VENCIDO"))</f>
        <v>PAGO</v>
      </c>
    </row>
    <row r="856" spans="1:12" hidden="1" x14ac:dyDescent="0.2">
      <c r="A856" s="30">
        <v>44781</v>
      </c>
      <c r="B856" s="32" t="s">
        <v>1534</v>
      </c>
      <c r="C856" s="32" t="s">
        <v>2326</v>
      </c>
      <c r="D856" s="32" t="s">
        <v>1531</v>
      </c>
      <c r="E856" s="32" t="s">
        <v>85</v>
      </c>
      <c r="F856" s="31">
        <v>44802</v>
      </c>
      <c r="G856" s="32" t="s">
        <v>2327</v>
      </c>
      <c r="H856" s="32">
        <v>950</v>
      </c>
      <c r="I856" s="33">
        <v>660</v>
      </c>
      <c r="J856" s="32" t="str">
        <f ca="1">IF(Tabela9[[#This Row],[STATUS]]="VENCIDO", TODAY()-Tabela9[[#This Row],[DATA VENCIMENTO]], "")</f>
        <v/>
      </c>
      <c r="K856" s="31">
        <v>44802</v>
      </c>
      <c r="L856" s="53" t="str">
        <f ca="1">IF(Tabela9[[#This Row],[DATA VENCIMENTO]]&gt;TODAY(), "A VENCER",IF(Tabela9[[#This Row],[PAGO DIA]]&lt;&gt;"","PAGO", "VENCIDO"))</f>
        <v>PAGO</v>
      </c>
    </row>
    <row r="857" spans="1:12" hidden="1" x14ac:dyDescent="0.2">
      <c r="A857" s="30">
        <v>44783</v>
      </c>
      <c r="B857" s="32" t="s">
        <v>1534</v>
      </c>
      <c r="C857" s="32" t="s">
        <v>2328</v>
      </c>
      <c r="D857" s="32" t="s">
        <v>1531</v>
      </c>
      <c r="E857" s="32" t="s">
        <v>85</v>
      </c>
      <c r="F857" s="31">
        <v>44803</v>
      </c>
      <c r="G857" s="32" t="s">
        <v>2329</v>
      </c>
      <c r="H857" s="32">
        <v>951</v>
      </c>
      <c r="I857" s="33">
        <v>4900</v>
      </c>
      <c r="J857" s="32" t="str">
        <f ca="1">IF(Tabela9[[#This Row],[STATUS]]="VENCIDO", TODAY()-Tabela9[[#This Row],[DATA VENCIMENTO]], "")</f>
        <v/>
      </c>
      <c r="K857" s="31">
        <v>44803</v>
      </c>
      <c r="L857" s="53" t="str">
        <f ca="1">IF(Tabela9[[#This Row],[DATA VENCIMENTO]]&gt;TODAY(), "A VENCER",IF(Tabela9[[#This Row],[PAGO DIA]]&lt;&gt;"","PAGO", "VENCIDO"))</f>
        <v>PAGO</v>
      </c>
    </row>
    <row r="858" spans="1:12" hidden="1" x14ac:dyDescent="0.2">
      <c r="A858" s="30">
        <v>44784</v>
      </c>
      <c r="B858" s="32" t="s">
        <v>1534</v>
      </c>
      <c r="C858" s="32" t="s">
        <v>1696</v>
      </c>
      <c r="D858" s="32" t="s">
        <v>1531</v>
      </c>
      <c r="E858" s="32" t="s">
        <v>85</v>
      </c>
      <c r="F858" s="31">
        <v>44804</v>
      </c>
      <c r="G858" s="32" t="s">
        <v>2330</v>
      </c>
      <c r="H858" s="32">
        <v>952</v>
      </c>
      <c r="I858" s="33">
        <v>300</v>
      </c>
      <c r="J858" s="32" t="str">
        <f ca="1">IF(Tabela9[[#This Row],[STATUS]]="VENCIDO", TODAY()-Tabela9[[#This Row],[DATA VENCIMENTO]], "")</f>
        <v/>
      </c>
      <c r="K858" s="31">
        <v>44804</v>
      </c>
      <c r="L858" s="53" t="str">
        <f ca="1">IF(Tabela9[[#This Row],[DATA VENCIMENTO]]&gt;TODAY(), "A VENCER",IF(Tabela9[[#This Row],[PAGO DIA]]&lt;&gt;"","PAGO", "VENCIDO"))</f>
        <v>PAGO</v>
      </c>
    </row>
    <row r="859" spans="1:12" hidden="1" x14ac:dyDescent="0.2">
      <c r="A859" s="30">
        <v>44784</v>
      </c>
      <c r="B859" s="32" t="s">
        <v>1534</v>
      </c>
      <c r="C859" s="32" t="s">
        <v>2242</v>
      </c>
      <c r="D859" s="32" t="s">
        <v>1531</v>
      </c>
      <c r="E859" s="32" t="s">
        <v>85</v>
      </c>
      <c r="F859" s="31">
        <v>44804</v>
      </c>
      <c r="G859" s="32" t="s">
        <v>2331</v>
      </c>
      <c r="H859" s="32">
        <v>953</v>
      </c>
      <c r="I859" s="33">
        <v>1760</v>
      </c>
      <c r="J859" s="32" t="str">
        <f ca="1">IF(Tabela9[[#This Row],[STATUS]]="VENCIDO", TODAY()-Tabela9[[#This Row],[DATA VENCIMENTO]], "")</f>
        <v/>
      </c>
      <c r="K859" s="31">
        <v>44804</v>
      </c>
      <c r="L859" s="53" t="str">
        <f ca="1">IF(Tabela9[[#This Row],[DATA VENCIMENTO]]&gt;TODAY(), "A VENCER",IF(Tabela9[[#This Row],[PAGO DIA]]&lt;&gt;"","PAGO", "VENCIDO"))</f>
        <v>PAGO</v>
      </c>
    </row>
    <row r="860" spans="1:12" hidden="1" x14ac:dyDescent="0.2">
      <c r="A860" s="30">
        <v>44784</v>
      </c>
      <c r="B860" s="32" t="s">
        <v>1534</v>
      </c>
      <c r="C860" s="32" t="s">
        <v>2207</v>
      </c>
      <c r="D860" s="32" t="s">
        <v>1531</v>
      </c>
      <c r="E860" s="32" t="s">
        <v>85</v>
      </c>
      <c r="F860" s="31">
        <v>44804</v>
      </c>
      <c r="G860" s="32" t="s">
        <v>2332</v>
      </c>
      <c r="H860" s="32">
        <v>954</v>
      </c>
      <c r="I860" s="33">
        <v>1980</v>
      </c>
      <c r="J860" s="32" t="str">
        <f ca="1">IF(Tabela9[[#This Row],[STATUS]]="VENCIDO", TODAY()-Tabela9[[#This Row],[DATA VENCIMENTO]], "")</f>
        <v/>
      </c>
      <c r="K860" s="31">
        <v>44804</v>
      </c>
      <c r="L860" s="53" t="str">
        <f ca="1">IF(Tabela9[[#This Row],[DATA VENCIMENTO]]&gt;TODAY(), "A VENCER",IF(Tabela9[[#This Row],[PAGO DIA]]&lt;&gt;"","PAGO", "VENCIDO"))</f>
        <v>PAGO</v>
      </c>
    </row>
    <row r="861" spans="1:12" hidden="1" x14ac:dyDescent="0.2">
      <c r="A861" s="30">
        <v>44784</v>
      </c>
      <c r="B861" s="32" t="s">
        <v>1534</v>
      </c>
      <c r="C861" s="32" t="s">
        <v>2242</v>
      </c>
      <c r="D861" s="32" t="s">
        <v>1531</v>
      </c>
      <c r="E861" s="32" t="s">
        <v>85</v>
      </c>
      <c r="F861" s="31">
        <v>44804</v>
      </c>
      <c r="G861" s="32" t="s">
        <v>2333</v>
      </c>
      <c r="H861" s="32">
        <v>955</v>
      </c>
      <c r="I861" s="33">
        <v>1760</v>
      </c>
      <c r="J861" s="32" t="str">
        <f ca="1">IF(Tabela9[[#This Row],[STATUS]]="VENCIDO", TODAY()-Tabela9[[#This Row],[DATA VENCIMENTO]], "")</f>
        <v/>
      </c>
      <c r="K861" s="31">
        <v>44804</v>
      </c>
      <c r="L861" s="53" t="str">
        <f ca="1">IF(Tabela9[[#This Row],[DATA VENCIMENTO]]&gt;TODAY(), "A VENCER",IF(Tabela9[[#This Row],[PAGO DIA]]&lt;&gt;"","PAGO", "VENCIDO"))</f>
        <v>PAGO</v>
      </c>
    </row>
    <row r="862" spans="1:12" hidden="1" x14ac:dyDescent="0.2">
      <c r="A862" s="30">
        <v>44784</v>
      </c>
      <c r="B862" s="32" t="s">
        <v>1534</v>
      </c>
      <c r="C862" s="32" t="s">
        <v>2160</v>
      </c>
      <c r="D862" s="32" t="s">
        <v>1531</v>
      </c>
      <c r="E862" s="32" t="s">
        <v>85</v>
      </c>
      <c r="F862" s="31">
        <v>44804</v>
      </c>
      <c r="G862" s="32" t="s">
        <v>2334</v>
      </c>
      <c r="H862" s="32">
        <v>956</v>
      </c>
      <c r="I862" s="33">
        <v>1100</v>
      </c>
      <c r="J862" s="32" t="str">
        <f ca="1">IF(Tabela9[[#This Row],[STATUS]]="VENCIDO", TODAY()-Tabela9[[#This Row],[DATA VENCIMENTO]], "")</f>
        <v/>
      </c>
      <c r="K862" s="31">
        <v>44804</v>
      </c>
      <c r="L862" s="53" t="str">
        <f ca="1">IF(Tabela9[[#This Row],[DATA VENCIMENTO]]&gt;TODAY(), "A VENCER",IF(Tabela9[[#This Row],[PAGO DIA]]&lt;&gt;"","PAGO", "VENCIDO"))</f>
        <v>PAGO</v>
      </c>
    </row>
    <row r="863" spans="1:12" hidden="1" x14ac:dyDescent="0.2">
      <c r="A863" s="30">
        <v>44784</v>
      </c>
      <c r="B863" s="32" t="s">
        <v>1534</v>
      </c>
      <c r="C863" s="32" t="s">
        <v>2242</v>
      </c>
      <c r="D863" s="32" t="s">
        <v>1531</v>
      </c>
      <c r="E863" s="32" t="s">
        <v>85</v>
      </c>
      <c r="F863" s="31">
        <v>44804</v>
      </c>
      <c r="G863" s="32" t="s">
        <v>2335</v>
      </c>
      <c r="H863" s="32">
        <v>957</v>
      </c>
      <c r="I863" s="33">
        <v>1760</v>
      </c>
      <c r="J863" s="32" t="str">
        <f ca="1">IF(Tabela9[[#This Row],[STATUS]]="VENCIDO", TODAY()-Tabela9[[#This Row],[DATA VENCIMENTO]], "")</f>
        <v/>
      </c>
      <c r="K863" s="31">
        <v>44804</v>
      </c>
      <c r="L863" s="53" t="str">
        <f ca="1">IF(Tabela9[[#This Row],[DATA VENCIMENTO]]&gt;TODAY(), "A VENCER",IF(Tabela9[[#This Row],[PAGO DIA]]&lt;&gt;"","PAGO", "VENCIDO"))</f>
        <v>PAGO</v>
      </c>
    </row>
    <row r="864" spans="1:12" hidden="1" x14ac:dyDescent="0.2">
      <c r="A864" s="30">
        <v>44785</v>
      </c>
      <c r="B864" s="32" t="s">
        <v>1534</v>
      </c>
      <c r="C864" s="32" t="s">
        <v>2336</v>
      </c>
      <c r="D864" s="32" t="s">
        <v>1531</v>
      </c>
      <c r="E864" s="32" t="s">
        <v>85</v>
      </c>
      <c r="F864" s="31">
        <v>44805</v>
      </c>
      <c r="G864" s="32" t="s">
        <v>2337</v>
      </c>
      <c r="H864" s="32">
        <v>958</v>
      </c>
      <c r="I864" s="33">
        <v>880</v>
      </c>
      <c r="J864" s="32" t="str">
        <f ca="1">IF(Tabela9[[#This Row],[STATUS]]="VENCIDO", TODAY()-Tabela9[[#This Row],[DATA VENCIMENTO]], "")</f>
        <v/>
      </c>
      <c r="K864" s="31">
        <v>44805</v>
      </c>
      <c r="L864" s="53" t="str">
        <f ca="1">IF(Tabela9[[#This Row],[DATA VENCIMENTO]]&gt;TODAY(), "A VENCER",IF(Tabela9[[#This Row],[PAGO DIA]]&lt;&gt;"","PAGO", "VENCIDO"))</f>
        <v>PAGO</v>
      </c>
    </row>
    <row r="865" spans="1:12" hidden="1" x14ac:dyDescent="0.2">
      <c r="A865" s="30">
        <v>44785</v>
      </c>
      <c r="B865" s="32" t="s">
        <v>1534</v>
      </c>
      <c r="C865" s="32" t="s">
        <v>2191</v>
      </c>
      <c r="D865" s="32" t="s">
        <v>1531</v>
      </c>
      <c r="E865" s="32" t="s">
        <v>85</v>
      </c>
      <c r="F865" s="31">
        <v>44805</v>
      </c>
      <c r="G865" s="32" t="s">
        <v>2338</v>
      </c>
      <c r="H865" s="32">
        <v>959</v>
      </c>
      <c r="I865" s="33">
        <v>1100</v>
      </c>
      <c r="J865" s="32" t="str">
        <f ca="1">IF(Tabela9[[#This Row],[STATUS]]="VENCIDO", TODAY()-Tabela9[[#This Row],[DATA VENCIMENTO]], "")</f>
        <v/>
      </c>
      <c r="K865" s="31">
        <v>44805</v>
      </c>
      <c r="L865" s="53" t="str">
        <f ca="1">IF(Tabela9[[#This Row],[DATA VENCIMENTO]]&gt;TODAY(), "A VENCER",IF(Tabela9[[#This Row],[PAGO DIA]]&lt;&gt;"","PAGO", "VENCIDO"))</f>
        <v>PAGO</v>
      </c>
    </row>
    <row r="866" spans="1:12" hidden="1" x14ac:dyDescent="0.2">
      <c r="A866" s="30">
        <v>44785</v>
      </c>
      <c r="B866" s="32" t="s">
        <v>1534</v>
      </c>
      <c r="C866" s="32" t="s">
        <v>2336</v>
      </c>
      <c r="D866" s="32" t="s">
        <v>1531</v>
      </c>
      <c r="E866" s="32" t="s">
        <v>85</v>
      </c>
      <c r="F866" s="31">
        <v>44805</v>
      </c>
      <c r="G866" s="32" t="s">
        <v>2339</v>
      </c>
      <c r="H866" s="32">
        <v>960</v>
      </c>
      <c r="I866" s="33">
        <v>880</v>
      </c>
      <c r="J866" s="32" t="str">
        <f ca="1">IF(Tabela9[[#This Row],[STATUS]]="VENCIDO", TODAY()-Tabela9[[#This Row],[DATA VENCIMENTO]], "")</f>
        <v/>
      </c>
      <c r="K866" s="31">
        <v>44805</v>
      </c>
      <c r="L866" s="53" t="str">
        <f ca="1">IF(Tabela9[[#This Row],[DATA VENCIMENTO]]&gt;TODAY(), "A VENCER",IF(Tabela9[[#This Row],[PAGO DIA]]&lt;&gt;"","PAGO", "VENCIDO"))</f>
        <v>PAGO</v>
      </c>
    </row>
    <row r="867" spans="1:12" hidden="1" x14ac:dyDescent="0.2">
      <c r="A867" s="30">
        <v>44785</v>
      </c>
      <c r="B867" s="32" t="s">
        <v>1534</v>
      </c>
      <c r="C867" s="32" t="s">
        <v>2142</v>
      </c>
      <c r="D867" s="32" t="s">
        <v>1531</v>
      </c>
      <c r="E867" s="32" t="s">
        <v>85</v>
      </c>
      <c r="F867" s="31">
        <v>44805</v>
      </c>
      <c r="G867" s="32" t="s">
        <v>2340</v>
      </c>
      <c r="H867" s="32">
        <v>961</v>
      </c>
      <c r="I867" s="33">
        <v>1320</v>
      </c>
      <c r="J867" s="32" t="str">
        <f ca="1">IF(Tabela9[[#This Row],[STATUS]]="VENCIDO", TODAY()-Tabela9[[#This Row],[DATA VENCIMENTO]], "")</f>
        <v/>
      </c>
      <c r="K867" s="31">
        <v>44805</v>
      </c>
      <c r="L867" s="53" t="str">
        <f ca="1">IF(Tabela9[[#This Row],[DATA VENCIMENTO]]&gt;TODAY(), "A VENCER",IF(Tabela9[[#This Row],[PAGO DIA]]&lt;&gt;"","PAGO", "VENCIDO"))</f>
        <v>PAGO</v>
      </c>
    </row>
    <row r="868" spans="1:12" hidden="1" x14ac:dyDescent="0.2">
      <c r="A868" s="30">
        <v>44796</v>
      </c>
      <c r="B868" s="31" t="s">
        <v>1547</v>
      </c>
      <c r="C868" s="32" t="s">
        <v>1548</v>
      </c>
      <c r="D868" s="32" t="s">
        <v>1531</v>
      </c>
      <c r="E868" s="32" t="s">
        <v>1543</v>
      </c>
      <c r="F868" s="31">
        <v>44805</v>
      </c>
      <c r="G868" s="32">
        <v>420</v>
      </c>
      <c r="H868" s="32">
        <v>979</v>
      </c>
      <c r="I868" s="33">
        <v>5000</v>
      </c>
      <c r="J868" s="32" t="str">
        <f ca="1">IF(Tabela9[[#This Row],[STATUS]]="VENCIDO", TODAY()-Tabela9[[#This Row],[DATA VENCIMENTO]], "")</f>
        <v/>
      </c>
      <c r="K868" s="31">
        <v>44810</v>
      </c>
      <c r="L868" s="53" t="str">
        <f ca="1">IF(Tabela9[[#This Row],[DATA VENCIMENTO]]&gt;TODAY(), "A VENCER",IF(Tabela9[[#This Row],[PAGO DIA]]&lt;&gt;"","PAGO", "VENCIDO"))</f>
        <v>PAGO</v>
      </c>
    </row>
    <row r="869" spans="1:12" hidden="1" x14ac:dyDescent="0.2">
      <c r="A869" s="30">
        <v>44796</v>
      </c>
      <c r="B869" s="31" t="s">
        <v>1547</v>
      </c>
      <c r="C869" s="32" t="s">
        <v>1549</v>
      </c>
      <c r="D869" s="32" t="s">
        <v>1531</v>
      </c>
      <c r="E869" s="32" t="s">
        <v>1550</v>
      </c>
      <c r="F869" s="31">
        <v>44805</v>
      </c>
      <c r="G869" s="32">
        <v>421</v>
      </c>
      <c r="H869" s="32">
        <v>980</v>
      </c>
      <c r="I869" s="33">
        <v>6000</v>
      </c>
      <c r="J869" s="32" t="str">
        <f ca="1">IF(Tabela9[[#This Row],[STATUS]]="VENCIDO", TODAY()-Tabela9[[#This Row],[DATA VENCIMENTO]], "")</f>
        <v/>
      </c>
      <c r="K869" s="31">
        <v>44805</v>
      </c>
      <c r="L869" s="53" t="str">
        <f ca="1">IF(Tabela9[[#This Row],[DATA VENCIMENTO]]&gt;TODAY(), "A VENCER",IF(Tabela9[[#This Row],[PAGO DIA]]&lt;&gt;"","PAGO", "VENCIDO"))</f>
        <v>PAGO</v>
      </c>
    </row>
    <row r="870" spans="1:12" hidden="1" x14ac:dyDescent="0.2">
      <c r="A870" s="30">
        <v>44796</v>
      </c>
      <c r="B870" s="31" t="s">
        <v>1547</v>
      </c>
      <c r="C870" s="32" t="s">
        <v>1551</v>
      </c>
      <c r="D870" s="32" t="s">
        <v>1531</v>
      </c>
      <c r="E870" s="32" t="s">
        <v>1552</v>
      </c>
      <c r="F870" s="31">
        <v>44805</v>
      </c>
      <c r="G870" s="32">
        <v>422</v>
      </c>
      <c r="H870" s="32">
        <v>981</v>
      </c>
      <c r="I870" s="33">
        <v>5000</v>
      </c>
      <c r="J870" s="32" t="str">
        <f ca="1">IF(Tabela9[[#This Row],[STATUS]]="VENCIDO", TODAY()-Tabela9[[#This Row],[DATA VENCIMENTO]], "")</f>
        <v/>
      </c>
      <c r="K870" s="31">
        <v>44805</v>
      </c>
      <c r="L870" s="53" t="str">
        <f ca="1">IF(Tabela9[[#This Row],[DATA VENCIMENTO]]&gt;TODAY(), "A VENCER",IF(Tabela9[[#This Row],[PAGO DIA]]&lt;&gt;"","PAGO", "VENCIDO"))</f>
        <v>PAGO</v>
      </c>
    </row>
    <row r="871" spans="1:12" hidden="1" x14ac:dyDescent="0.2">
      <c r="A871" s="30">
        <v>44796</v>
      </c>
      <c r="B871" s="31" t="s">
        <v>1547</v>
      </c>
      <c r="C871" s="32" t="s">
        <v>1553</v>
      </c>
      <c r="D871" s="32" t="s">
        <v>1531</v>
      </c>
      <c r="E871" s="32" t="s">
        <v>1554</v>
      </c>
      <c r="F871" s="31">
        <v>44805</v>
      </c>
      <c r="G871" s="32">
        <v>423</v>
      </c>
      <c r="H871" s="32">
        <v>982</v>
      </c>
      <c r="I871" s="33">
        <v>4000</v>
      </c>
      <c r="J871" s="32" t="str">
        <f ca="1">IF(Tabela9[[#This Row],[STATUS]]="VENCIDO", TODAY()-Tabela9[[#This Row],[DATA VENCIMENTO]], "")</f>
        <v/>
      </c>
      <c r="K871" s="31">
        <v>44805</v>
      </c>
      <c r="L871" s="53" t="str">
        <f ca="1">IF(Tabela9[[#This Row],[DATA VENCIMENTO]]&gt;TODAY(), "A VENCER",IF(Tabela9[[#This Row],[PAGO DIA]]&lt;&gt;"","PAGO", "VENCIDO"))</f>
        <v>PAGO</v>
      </c>
    </row>
    <row r="872" spans="1:12" hidden="1" x14ac:dyDescent="0.2">
      <c r="A872" s="30">
        <v>44796</v>
      </c>
      <c r="B872" s="31" t="s">
        <v>1547</v>
      </c>
      <c r="C872" s="32" t="s">
        <v>1555</v>
      </c>
      <c r="D872" s="32" t="s">
        <v>1556</v>
      </c>
      <c r="E872" s="32" t="s">
        <v>1557</v>
      </c>
      <c r="F872" s="31">
        <v>44805</v>
      </c>
      <c r="G872" s="32">
        <v>424</v>
      </c>
      <c r="H872" s="32">
        <v>983</v>
      </c>
      <c r="I872" s="33">
        <v>4000</v>
      </c>
      <c r="J872" s="32" t="str">
        <f ca="1">IF(Tabela9[[#This Row],[STATUS]]="VENCIDO", TODAY()-Tabela9[[#This Row],[DATA VENCIMENTO]], "")</f>
        <v/>
      </c>
      <c r="K872" s="31">
        <v>44805</v>
      </c>
      <c r="L872" s="53" t="str">
        <f ca="1">IF(Tabela9[[#This Row],[DATA VENCIMENTO]]&gt;TODAY(), "A VENCER",IF(Tabela9[[#This Row],[PAGO DIA]]&lt;&gt;"","PAGO", "VENCIDO"))</f>
        <v>PAGO</v>
      </c>
    </row>
    <row r="873" spans="1:12" hidden="1" x14ac:dyDescent="0.2">
      <c r="A873" s="30">
        <v>44796</v>
      </c>
      <c r="B873" s="31" t="s">
        <v>1547</v>
      </c>
      <c r="C873" s="32" t="s">
        <v>1558</v>
      </c>
      <c r="D873" s="32" t="s">
        <v>1531</v>
      </c>
      <c r="E873" s="32" t="s">
        <v>1559</v>
      </c>
      <c r="F873" s="31">
        <v>44805</v>
      </c>
      <c r="G873" s="32">
        <v>425</v>
      </c>
      <c r="H873" s="32">
        <v>984</v>
      </c>
      <c r="I873" s="33">
        <v>5900</v>
      </c>
      <c r="J873" s="32" t="str">
        <f ca="1">IF(Tabela9[[#This Row],[STATUS]]="VENCIDO", TODAY()-Tabela9[[#This Row],[DATA VENCIMENTO]], "")</f>
        <v/>
      </c>
      <c r="K873" s="31">
        <v>44805</v>
      </c>
      <c r="L873" s="53" t="str">
        <f ca="1">IF(Tabela9[[#This Row],[DATA VENCIMENTO]]&gt;TODAY(), "A VENCER",IF(Tabela9[[#This Row],[PAGO DIA]]&lt;&gt;"","PAGO", "VENCIDO"))</f>
        <v>PAGO</v>
      </c>
    </row>
    <row r="874" spans="1:12" hidden="1" x14ac:dyDescent="0.2">
      <c r="A874" s="30">
        <v>44796</v>
      </c>
      <c r="B874" s="31" t="s">
        <v>1547</v>
      </c>
      <c r="C874" s="32" t="s">
        <v>1560</v>
      </c>
      <c r="D874" s="32" t="s">
        <v>1531</v>
      </c>
      <c r="E874" s="32" t="s">
        <v>1561</v>
      </c>
      <c r="F874" s="31">
        <v>44805</v>
      </c>
      <c r="G874" s="32">
        <v>426</v>
      </c>
      <c r="H874" s="32">
        <v>985</v>
      </c>
      <c r="I874" s="33">
        <v>4500</v>
      </c>
      <c r="J874" s="32" t="str">
        <f ca="1">IF(Tabela9[[#This Row],[STATUS]]="VENCIDO", TODAY()-Tabela9[[#This Row],[DATA VENCIMENTO]], "")</f>
        <v/>
      </c>
      <c r="K874" s="31">
        <v>44805</v>
      </c>
      <c r="L874" s="53" t="str">
        <f ca="1">IF(Tabela9[[#This Row],[DATA VENCIMENTO]]&gt;TODAY(), "A VENCER",IF(Tabela9[[#This Row],[PAGO DIA]]&lt;&gt;"","PAGO", "VENCIDO"))</f>
        <v>PAGO</v>
      </c>
    </row>
    <row r="875" spans="1:12" hidden="1" x14ac:dyDescent="0.2">
      <c r="A875" s="30">
        <v>44796</v>
      </c>
      <c r="B875" s="43" t="s">
        <v>1547</v>
      </c>
      <c r="C875" s="37" t="s">
        <v>1562</v>
      </c>
      <c r="D875" s="32" t="s">
        <v>1531</v>
      </c>
      <c r="E875" s="37" t="s">
        <v>1537</v>
      </c>
      <c r="F875" s="31">
        <v>44805</v>
      </c>
      <c r="G875" s="37">
        <v>427</v>
      </c>
      <c r="H875" s="37">
        <v>986</v>
      </c>
      <c r="I875" s="44">
        <v>2000</v>
      </c>
      <c r="J875" s="32" t="str">
        <f ca="1">IF(Tabela9[[#This Row],[STATUS]]="VENCIDO", TODAY()-Tabela9[[#This Row],[DATA VENCIMENTO]], "")</f>
        <v/>
      </c>
      <c r="K875" s="31">
        <v>44805</v>
      </c>
      <c r="L875" s="53" t="str">
        <f ca="1">IF(Tabela9[[#This Row],[DATA VENCIMENTO]]&gt;TODAY(), "A VENCER",IF(Tabela9[[#This Row],[PAGO DIA]]&lt;&gt;"","PAGO", "VENCIDO"))</f>
        <v>PAGO</v>
      </c>
    </row>
    <row r="876" spans="1:12" hidden="1" x14ac:dyDescent="0.2">
      <c r="A876" s="30">
        <v>44796</v>
      </c>
      <c r="B876" s="31" t="s">
        <v>1547</v>
      </c>
      <c r="C876" s="32" t="s">
        <v>1563</v>
      </c>
      <c r="D876" s="32" t="s">
        <v>1531</v>
      </c>
      <c r="E876" s="32" t="s">
        <v>1564</v>
      </c>
      <c r="F876" s="31">
        <v>44805</v>
      </c>
      <c r="G876" s="32">
        <v>428</v>
      </c>
      <c r="H876" s="32">
        <v>987</v>
      </c>
      <c r="I876" s="33">
        <v>6000</v>
      </c>
      <c r="J876" s="32" t="str">
        <f ca="1">IF(Tabela9[[#This Row],[STATUS]]="VENCIDO", TODAY()-Tabela9[[#This Row],[DATA VENCIMENTO]], "")</f>
        <v/>
      </c>
      <c r="K876" s="31">
        <v>44805</v>
      </c>
      <c r="L876" s="53" t="str">
        <f ca="1">IF(Tabela9[[#This Row],[DATA VENCIMENTO]]&gt;TODAY(), "A VENCER",IF(Tabela9[[#This Row],[PAGO DIA]]&lt;&gt;"","PAGO", "VENCIDO"))</f>
        <v>PAGO</v>
      </c>
    </row>
    <row r="877" spans="1:12" hidden="1" x14ac:dyDescent="0.2">
      <c r="A877" s="30">
        <v>44796</v>
      </c>
      <c r="B877" s="31" t="s">
        <v>1547</v>
      </c>
      <c r="C877" s="32" t="s">
        <v>1565</v>
      </c>
      <c r="D877" s="32" t="s">
        <v>1531</v>
      </c>
      <c r="E877" s="32" t="s">
        <v>1566</v>
      </c>
      <c r="F877" s="31">
        <v>44805</v>
      </c>
      <c r="G877" s="32">
        <v>429</v>
      </c>
      <c r="H877" s="32">
        <v>988</v>
      </c>
      <c r="I877" s="33">
        <v>5500</v>
      </c>
      <c r="J877" s="32" t="str">
        <f ca="1">IF(Tabela9[[#This Row],[STATUS]]="VENCIDO", TODAY()-Tabela9[[#This Row],[DATA VENCIMENTO]], "")</f>
        <v/>
      </c>
      <c r="K877" s="31">
        <v>44805</v>
      </c>
      <c r="L877" s="53" t="str">
        <f ca="1">IF(Tabela9[[#This Row],[DATA VENCIMENTO]]&gt;TODAY(), "A VENCER",IF(Tabela9[[#This Row],[PAGO DIA]]&lt;&gt;"","PAGO", "VENCIDO"))</f>
        <v>PAGO</v>
      </c>
    </row>
    <row r="878" spans="1:12" hidden="1" x14ac:dyDescent="0.2">
      <c r="A878" s="30">
        <v>44796</v>
      </c>
      <c r="B878" s="31" t="s">
        <v>1547</v>
      </c>
      <c r="C878" s="32" t="s">
        <v>1567</v>
      </c>
      <c r="D878" s="32" t="s">
        <v>1531</v>
      </c>
      <c r="E878" s="32" t="s">
        <v>1568</v>
      </c>
      <c r="F878" s="31">
        <v>44805</v>
      </c>
      <c r="G878" s="32">
        <v>430</v>
      </c>
      <c r="H878" s="32">
        <v>989</v>
      </c>
      <c r="I878" s="33">
        <v>5000</v>
      </c>
      <c r="J878" s="32" t="str">
        <f ca="1">IF(Tabela9[[#This Row],[STATUS]]="VENCIDO", TODAY()-Tabela9[[#This Row],[DATA VENCIMENTO]], "")</f>
        <v/>
      </c>
      <c r="K878" s="31">
        <v>44805</v>
      </c>
      <c r="L878" s="53" t="str">
        <f ca="1">IF(Tabela9[[#This Row],[DATA VENCIMENTO]]&gt;TODAY(), "A VENCER",IF(Tabela9[[#This Row],[PAGO DIA]]&lt;&gt;"","PAGO", "VENCIDO"))</f>
        <v>PAGO</v>
      </c>
    </row>
    <row r="879" spans="1:12" hidden="1" x14ac:dyDescent="0.2">
      <c r="A879" s="30">
        <v>44796</v>
      </c>
      <c r="B879" s="31" t="s">
        <v>1547</v>
      </c>
      <c r="C879" s="32" t="s">
        <v>1569</v>
      </c>
      <c r="D879" s="32" t="s">
        <v>1531</v>
      </c>
      <c r="E879" s="32" t="s">
        <v>1570</v>
      </c>
      <c r="F879" s="31">
        <v>44805</v>
      </c>
      <c r="G879" s="32">
        <v>431</v>
      </c>
      <c r="H879" s="32">
        <v>990</v>
      </c>
      <c r="I879" s="33">
        <v>1150</v>
      </c>
      <c r="J879" s="32" t="str">
        <f ca="1">IF(Tabela9[[#This Row],[STATUS]]="VENCIDO", TODAY()-Tabela9[[#This Row],[DATA VENCIMENTO]], "")</f>
        <v/>
      </c>
      <c r="K879" s="31">
        <v>44810</v>
      </c>
      <c r="L879" s="53" t="str">
        <f ca="1">IF(Tabela9[[#This Row],[DATA VENCIMENTO]]&gt;TODAY(), "A VENCER",IF(Tabela9[[#This Row],[PAGO DIA]]&lt;&gt;"","PAGO", "VENCIDO"))</f>
        <v>PAGO</v>
      </c>
    </row>
    <row r="880" spans="1:12" hidden="1" x14ac:dyDescent="0.2">
      <c r="A880" s="30">
        <v>44796</v>
      </c>
      <c r="B880" s="31" t="s">
        <v>1547</v>
      </c>
      <c r="C880" s="32" t="s">
        <v>1571</v>
      </c>
      <c r="D880" s="32" t="s">
        <v>1531</v>
      </c>
      <c r="E880" s="32" t="s">
        <v>1572</v>
      </c>
      <c r="F880" s="31">
        <v>44805</v>
      </c>
      <c r="G880" s="32">
        <v>432</v>
      </c>
      <c r="H880" s="32">
        <v>991</v>
      </c>
      <c r="I880" s="33">
        <v>5500</v>
      </c>
      <c r="J880" s="32" t="str">
        <f ca="1">IF(Tabela9[[#This Row],[STATUS]]="VENCIDO", TODAY()-Tabela9[[#This Row],[DATA VENCIMENTO]], "")</f>
        <v/>
      </c>
      <c r="K880" s="31">
        <v>44805</v>
      </c>
      <c r="L880" s="53" t="str">
        <f ca="1">IF(Tabela9[[#This Row],[DATA VENCIMENTO]]&gt;TODAY(), "A VENCER",IF(Tabela9[[#This Row],[PAGO DIA]]&lt;&gt;"","PAGO", "VENCIDO"))</f>
        <v>PAGO</v>
      </c>
    </row>
    <row r="881" spans="1:12" hidden="1" x14ac:dyDescent="0.2">
      <c r="A881" s="30">
        <v>44796</v>
      </c>
      <c r="B881" s="31" t="s">
        <v>1547</v>
      </c>
      <c r="C881" s="32" t="s">
        <v>1573</v>
      </c>
      <c r="D881" s="32" t="s">
        <v>1531</v>
      </c>
      <c r="E881" s="32" t="s">
        <v>1574</v>
      </c>
      <c r="F881" s="31">
        <v>44805</v>
      </c>
      <c r="G881" s="32">
        <v>433</v>
      </c>
      <c r="H881" s="32">
        <v>992</v>
      </c>
      <c r="I881" s="33">
        <v>1450</v>
      </c>
      <c r="J881" s="32" t="str">
        <f ca="1">IF(Tabela9[[#This Row],[STATUS]]="VENCIDO", TODAY()-Tabela9[[#This Row],[DATA VENCIMENTO]], "")</f>
        <v/>
      </c>
      <c r="K881" s="31">
        <v>44805</v>
      </c>
      <c r="L881" s="53" t="str">
        <f ca="1">IF(Tabela9[[#This Row],[DATA VENCIMENTO]]&gt;TODAY(), "A VENCER",IF(Tabela9[[#This Row],[PAGO DIA]]&lt;&gt;"","PAGO", "VENCIDO"))</f>
        <v>PAGO</v>
      </c>
    </row>
    <row r="882" spans="1:12" hidden="1" x14ac:dyDescent="0.2">
      <c r="A882" s="30">
        <v>44796</v>
      </c>
      <c r="B882" s="31" t="s">
        <v>1547</v>
      </c>
      <c r="C882" s="32" t="s">
        <v>1575</v>
      </c>
      <c r="D882" s="32" t="s">
        <v>1531</v>
      </c>
      <c r="E882" s="32" t="s">
        <v>1576</v>
      </c>
      <c r="F882" s="31">
        <v>44805</v>
      </c>
      <c r="G882" s="32">
        <v>434</v>
      </c>
      <c r="H882" s="32">
        <v>993</v>
      </c>
      <c r="I882" s="33">
        <v>4800</v>
      </c>
      <c r="J882" s="32" t="str">
        <f ca="1">IF(Tabela9[[#This Row],[STATUS]]="VENCIDO", TODAY()-Tabela9[[#This Row],[DATA VENCIMENTO]], "")</f>
        <v/>
      </c>
      <c r="K882" s="31">
        <v>44805</v>
      </c>
      <c r="L882" s="53" t="str">
        <f ca="1">IF(Tabela9[[#This Row],[DATA VENCIMENTO]]&gt;TODAY(), "A VENCER",IF(Tabela9[[#This Row],[PAGO DIA]]&lt;&gt;"","PAGO", "VENCIDO"))</f>
        <v>PAGO</v>
      </c>
    </row>
    <row r="883" spans="1:12" hidden="1" x14ac:dyDescent="0.2">
      <c r="A883" s="30">
        <v>44796</v>
      </c>
      <c r="B883" s="31" t="s">
        <v>1547</v>
      </c>
      <c r="C883" s="32" t="s">
        <v>1577</v>
      </c>
      <c r="D883" s="32" t="s">
        <v>1531</v>
      </c>
      <c r="E883" s="32" t="s">
        <v>1539</v>
      </c>
      <c r="F883" s="31">
        <v>44805</v>
      </c>
      <c r="G883" s="32">
        <v>435</v>
      </c>
      <c r="H883" s="32">
        <v>1004</v>
      </c>
      <c r="I883" s="33">
        <v>3000</v>
      </c>
      <c r="J883" s="32" t="str">
        <f ca="1">IF(Tabela9[[#This Row],[STATUS]]="VENCIDO", TODAY()-Tabela9[[#This Row],[DATA VENCIMENTO]], "")</f>
        <v/>
      </c>
      <c r="K883" s="31">
        <v>44806</v>
      </c>
      <c r="L883" s="53" t="str">
        <f ca="1">IF(Tabela9[[#This Row],[DATA VENCIMENTO]]&gt;TODAY(), "A VENCER",IF(Tabela9[[#This Row],[PAGO DIA]]&lt;&gt;"","PAGO", "VENCIDO"))</f>
        <v>PAGO</v>
      </c>
    </row>
    <row r="884" spans="1:12" hidden="1" x14ac:dyDescent="0.2">
      <c r="A884" s="30">
        <v>44796</v>
      </c>
      <c r="B884" s="31" t="s">
        <v>1547</v>
      </c>
      <c r="C884" s="32" t="s">
        <v>1544</v>
      </c>
      <c r="D884" s="32" t="s">
        <v>1531</v>
      </c>
      <c r="E884" s="32" t="s">
        <v>1545</v>
      </c>
      <c r="F884" s="31">
        <v>44805</v>
      </c>
      <c r="G884" s="32">
        <v>436</v>
      </c>
      <c r="H884" s="32">
        <v>995</v>
      </c>
      <c r="I884" s="33">
        <v>4000</v>
      </c>
      <c r="J884" s="32" t="str">
        <f ca="1">IF(Tabela9[[#This Row],[STATUS]]="VENCIDO", TODAY()-Tabela9[[#This Row],[DATA VENCIMENTO]], "")</f>
        <v/>
      </c>
      <c r="K884" s="31">
        <v>44805</v>
      </c>
      <c r="L884" s="53" t="str">
        <f ca="1">IF(Tabela9[[#This Row],[DATA VENCIMENTO]]&gt;TODAY(), "A VENCER",IF(Tabela9[[#This Row],[PAGO DIA]]&lt;&gt;"","PAGO", "VENCIDO"))</f>
        <v>PAGO</v>
      </c>
    </row>
    <row r="885" spans="1:12" hidden="1" x14ac:dyDescent="0.2">
      <c r="A885" s="30">
        <v>44796</v>
      </c>
      <c r="B885" s="31" t="s">
        <v>1547</v>
      </c>
      <c r="C885" s="32" t="s">
        <v>1579</v>
      </c>
      <c r="D885" s="32" t="s">
        <v>1128</v>
      </c>
      <c r="E885" s="32" t="s">
        <v>681</v>
      </c>
      <c r="F885" s="31">
        <v>44805</v>
      </c>
      <c r="G885" s="32">
        <v>437</v>
      </c>
      <c r="H885" s="32">
        <v>996</v>
      </c>
      <c r="I885" s="41">
        <v>2500</v>
      </c>
      <c r="J885" s="32" t="str">
        <f ca="1">IF(Tabela9[[#This Row],[STATUS]]="VENCIDO", TODAY()-Tabela9[[#This Row],[DATA VENCIMENTO]], "")</f>
        <v/>
      </c>
      <c r="K885" s="31">
        <v>44805</v>
      </c>
      <c r="L885" s="53" t="str">
        <f ca="1">IF(Tabela9[[#This Row],[DATA VENCIMENTO]]&gt;TODAY(), "A VENCER",IF(Tabela9[[#This Row],[PAGO DIA]]&lt;&gt;"","PAGO", "VENCIDO"))</f>
        <v>PAGO</v>
      </c>
    </row>
    <row r="886" spans="1:12" hidden="1" x14ac:dyDescent="0.2">
      <c r="A886" s="30">
        <v>44786</v>
      </c>
      <c r="B886" s="32" t="s">
        <v>1534</v>
      </c>
      <c r="C886" s="32" t="s">
        <v>2341</v>
      </c>
      <c r="D886" s="32" t="s">
        <v>1531</v>
      </c>
      <c r="E886" s="32" t="s">
        <v>85</v>
      </c>
      <c r="F886" s="31">
        <v>44809</v>
      </c>
      <c r="G886" s="32" t="s">
        <v>2342</v>
      </c>
      <c r="H886" s="32">
        <v>962</v>
      </c>
      <c r="I886" s="33">
        <v>1760</v>
      </c>
      <c r="J886" s="32" t="str">
        <f ca="1">IF(Tabela9[[#This Row],[STATUS]]="VENCIDO", TODAY()-Tabela9[[#This Row],[DATA VENCIMENTO]], "")</f>
        <v/>
      </c>
      <c r="K886" s="31">
        <v>44809</v>
      </c>
      <c r="L886" s="53" t="str">
        <f ca="1">IF(Tabela9[[#This Row],[DATA VENCIMENTO]]&gt;TODAY(), "A VENCER",IF(Tabela9[[#This Row],[PAGO DIA]]&lt;&gt;"","PAGO", "VENCIDO"))</f>
        <v>PAGO</v>
      </c>
    </row>
    <row r="887" spans="1:12" hidden="1" x14ac:dyDescent="0.2">
      <c r="A887" s="30">
        <v>44786</v>
      </c>
      <c r="B887" s="32" t="s">
        <v>1534</v>
      </c>
      <c r="C887" s="32" t="s">
        <v>2055</v>
      </c>
      <c r="D887" s="32" t="s">
        <v>1531</v>
      </c>
      <c r="E887" s="32" t="s">
        <v>85</v>
      </c>
      <c r="F887" s="31">
        <v>44809</v>
      </c>
      <c r="G887" s="32" t="s">
        <v>2343</v>
      </c>
      <c r="H887" s="32">
        <v>963</v>
      </c>
      <c r="I887" s="33">
        <v>500</v>
      </c>
      <c r="J887" s="32" t="str">
        <f ca="1">IF(Tabela9[[#This Row],[STATUS]]="VENCIDO", TODAY()-Tabela9[[#This Row],[DATA VENCIMENTO]], "")</f>
        <v/>
      </c>
      <c r="K887" s="31">
        <v>44809</v>
      </c>
      <c r="L887" s="53" t="str">
        <f ca="1">IF(Tabela9[[#This Row],[DATA VENCIMENTO]]&gt;TODAY(), "A VENCER",IF(Tabela9[[#This Row],[PAGO DIA]]&lt;&gt;"","PAGO", "VENCIDO"))</f>
        <v>PAGO</v>
      </c>
    </row>
    <row r="888" spans="1:12" hidden="1" x14ac:dyDescent="0.2">
      <c r="A888" s="30">
        <v>44788</v>
      </c>
      <c r="B888" s="32" t="s">
        <v>1534</v>
      </c>
      <c r="C888" s="32" t="s">
        <v>2344</v>
      </c>
      <c r="D888" s="32" t="s">
        <v>1531</v>
      </c>
      <c r="E888" s="32" t="s">
        <v>85</v>
      </c>
      <c r="F888" s="31">
        <v>44809</v>
      </c>
      <c r="G888" s="32" t="s">
        <v>2345</v>
      </c>
      <c r="H888" s="32">
        <v>964</v>
      </c>
      <c r="I888" s="33">
        <v>2100</v>
      </c>
      <c r="J888" s="32" t="str">
        <f ca="1">IF(Tabela9[[#This Row],[STATUS]]="VENCIDO", TODAY()-Tabela9[[#This Row],[DATA VENCIMENTO]], "")</f>
        <v/>
      </c>
      <c r="K888" s="31">
        <v>44809</v>
      </c>
      <c r="L888" s="53" t="str">
        <f ca="1">IF(Tabela9[[#This Row],[DATA VENCIMENTO]]&gt;TODAY(), "A VENCER",IF(Tabela9[[#This Row],[PAGO DIA]]&lt;&gt;"","PAGO", "VENCIDO"))</f>
        <v>PAGO</v>
      </c>
    </row>
    <row r="889" spans="1:12" hidden="1" x14ac:dyDescent="0.2">
      <c r="A889" s="30">
        <v>44789</v>
      </c>
      <c r="B889" s="32" t="s">
        <v>1534</v>
      </c>
      <c r="C889" s="32" t="s">
        <v>1680</v>
      </c>
      <c r="D889" s="32" t="s">
        <v>1531</v>
      </c>
      <c r="E889" s="32" t="s">
        <v>85</v>
      </c>
      <c r="F889" s="31">
        <v>44809</v>
      </c>
      <c r="G889" s="32" t="s">
        <v>2346</v>
      </c>
      <c r="H889" s="32">
        <v>965</v>
      </c>
      <c r="I889" s="33">
        <v>1100</v>
      </c>
      <c r="J889" s="32" t="str">
        <f ca="1">IF(Tabela9[[#This Row],[STATUS]]="VENCIDO", TODAY()-Tabela9[[#This Row],[DATA VENCIMENTO]], "")</f>
        <v/>
      </c>
      <c r="K889" s="31">
        <v>44809</v>
      </c>
      <c r="L889" s="53" t="str">
        <f ca="1">IF(Tabela9[[#This Row],[DATA VENCIMENTO]]&gt;TODAY(), "A VENCER",IF(Tabela9[[#This Row],[PAGO DIA]]&lt;&gt;"","PAGO", "VENCIDO"))</f>
        <v>PAGO</v>
      </c>
    </row>
    <row r="890" spans="1:12" hidden="1" x14ac:dyDescent="0.2">
      <c r="A890" s="30">
        <v>44789</v>
      </c>
      <c r="B890" s="32" t="s">
        <v>1534</v>
      </c>
      <c r="C890" s="32" t="s">
        <v>2148</v>
      </c>
      <c r="D890" s="32" t="s">
        <v>1531</v>
      </c>
      <c r="E890" s="32" t="s">
        <v>85</v>
      </c>
      <c r="F890" s="31">
        <v>44809</v>
      </c>
      <c r="G890" s="32" t="s">
        <v>2347</v>
      </c>
      <c r="H890" s="32">
        <v>966</v>
      </c>
      <c r="I890" s="33">
        <v>1320</v>
      </c>
      <c r="J890" s="32" t="str">
        <f ca="1">IF(Tabela9[[#This Row],[STATUS]]="VENCIDO", TODAY()-Tabela9[[#This Row],[DATA VENCIMENTO]], "")</f>
        <v/>
      </c>
      <c r="K890" s="31">
        <v>44809</v>
      </c>
      <c r="L890" s="53" t="str">
        <f ca="1">IF(Tabela9[[#This Row],[DATA VENCIMENTO]]&gt;TODAY(), "A VENCER",IF(Tabela9[[#This Row],[PAGO DIA]]&lt;&gt;"","PAGO", "VENCIDO"))</f>
        <v>PAGO</v>
      </c>
    </row>
    <row r="891" spans="1:12" hidden="1" x14ac:dyDescent="0.2">
      <c r="A891" s="30">
        <v>44790</v>
      </c>
      <c r="B891" s="32" t="s">
        <v>1534</v>
      </c>
      <c r="C891" s="32" t="s">
        <v>2348</v>
      </c>
      <c r="D891" s="32" t="s">
        <v>1531</v>
      </c>
      <c r="E891" s="32" t="s">
        <v>85</v>
      </c>
      <c r="F891" s="31">
        <v>44809</v>
      </c>
      <c r="G891" s="32" t="s">
        <v>2349</v>
      </c>
      <c r="H891" s="32">
        <v>967</v>
      </c>
      <c r="I891" s="33">
        <v>1100</v>
      </c>
      <c r="J891" s="32" t="str">
        <f ca="1">IF(Tabela9[[#This Row],[STATUS]]="VENCIDO", TODAY()-Tabela9[[#This Row],[DATA VENCIMENTO]], "")</f>
        <v/>
      </c>
      <c r="K891" s="31">
        <v>44809</v>
      </c>
      <c r="L891" s="53" t="str">
        <f ca="1">IF(Tabela9[[#This Row],[DATA VENCIMENTO]]&gt;TODAY(), "A VENCER",IF(Tabela9[[#This Row],[PAGO DIA]]&lt;&gt;"","PAGO", "VENCIDO"))</f>
        <v>PAGO</v>
      </c>
    </row>
    <row r="892" spans="1:12" hidden="1" x14ac:dyDescent="0.2">
      <c r="A892" s="30">
        <v>44806</v>
      </c>
      <c r="B892" s="32" t="s">
        <v>2350</v>
      </c>
      <c r="C892" s="32" t="s">
        <v>2351</v>
      </c>
      <c r="D892" s="32" t="s">
        <v>2273</v>
      </c>
      <c r="E892" s="32" t="s">
        <v>244</v>
      </c>
      <c r="F892" s="31">
        <v>44809</v>
      </c>
      <c r="G892" s="32" t="s">
        <v>1580</v>
      </c>
      <c r="H892" s="32">
        <v>1005</v>
      </c>
      <c r="I892" s="33">
        <v>11835.36</v>
      </c>
      <c r="J892" s="32" t="str">
        <f ca="1">IF(Tabela9[[#This Row],[STATUS]]="VENCIDO", TODAY()-Tabela9[[#This Row],[DATA VENCIMENTO]], "")</f>
        <v/>
      </c>
      <c r="K892" s="31">
        <v>44809</v>
      </c>
      <c r="L892" s="53" t="str">
        <f ca="1">IF(Tabela9[[#This Row],[DATA VENCIMENTO]]&gt;TODAY(), "A VENCER",IF(Tabela9[[#This Row],[PAGO DIA]]&lt;&gt;"","PAGO", "VENCIDO"))</f>
        <v>PAGO</v>
      </c>
    </row>
    <row r="893" spans="1:12" hidden="1" x14ac:dyDescent="0.2">
      <c r="A893" s="30">
        <v>44792</v>
      </c>
      <c r="B893" s="32" t="s">
        <v>1534</v>
      </c>
      <c r="C893" s="32" t="s">
        <v>2160</v>
      </c>
      <c r="D893" s="32" t="s">
        <v>1531</v>
      </c>
      <c r="E893" s="32" t="s">
        <v>85</v>
      </c>
      <c r="F893" s="31">
        <v>44812</v>
      </c>
      <c r="G893" s="32" t="s">
        <v>2352</v>
      </c>
      <c r="H893" s="32">
        <v>968</v>
      </c>
      <c r="I893" s="33">
        <v>1100</v>
      </c>
      <c r="J893" s="32" t="str">
        <f ca="1">IF(Tabela9[[#This Row],[STATUS]]="VENCIDO", TODAY()-Tabela9[[#This Row],[DATA VENCIMENTO]], "")</f>
        <v/>
      </c>
      <c r="K893" s="31">
        <v>44812</v>
      </c>
      <c r="L893" s="53" t="str">
        <f ca="1">IF(Tabela9[[#This Row],[DATA VENCIMENTO]]&gt;TODAY(), "A VENCER",IF(Tabela9[[#This Row],[PAGO DIA]]&lt;&gt;"","PAGO", "VENCIDO"))</f>
        <v>PAGO</v>
      </c>
    </row>
    <row r="894" spans="1:12" hidden="1" x14ac:dyDescent="0.2">
      <c r="A894" s="30">
        <v>44792</v>
      </c>
      <c r="B894" s="32" t="s">
        <v>1534</v>
      </c>
      <c r="C894" s="32" t="s">
        <v>2205</v>
      </c>
      <c r="D894" s="32" t="s">
        <v>1531</v>
      </c>
      <c r="E894" s="32" t="s">
        <v>85</v>
      </c>
      <c r="F894" s="31">
        <v>44812</v>
      </c>
      <c r="G894" s="32" t="s">
        <v>2353</v>
      </c>
      <c r="H894" s="32">
        <v>969</v>
      </c>
      <c r="I894" s="33">
        <v>2200</v>
      </c>
      <c r="J894" s="32" t="str">
        <f ca="1">IF(Tabela9[[#This Row],[STATUS]]="VENCIDO", TODAY()-Tabela9[[#This Row],[DATA VENCIMENTO]], "")</f>
        <v/>
      </c>
      <c r="K894" s="31">
        <v>44812</v>
      </c>
      <c r="L894" s="53" t="str">
        <f ca="1">IF(Tabela9[[#This Row],[DATA VENCIMENTO]]&gt;TODAY(), "A VENCER",IF(Tabela9[[#This Row],[PAGO DIA]]&lt;&gt;"","PAGO", "VENCIDO"))</f>
        <v>PAGO</v>
      </c>
    </row>
    <row r="895" spans="1:12" hidden="1" x14ac:dyDescent="0.2">
      <c r="A895" s="30">
        <v>44792</v>
      </c>
      <c r="B895" s="32" t="s">
        <v>1534</v>
      </c>
      <c r="C895" s="32" t="s">
        <v>2205</v>
      </c>
      <c r="D895" s="32" t="s">
        <v>1531</v>
      </c>
      <c r="E895" s="32" t="s">
        <v>85</v>
      </c>
      <c r="F895" s="31">
        <v>44812</v>
      </c>
      <c r="G895" s="32" t="s">
        <v>2354</v>
      </c>
      <c r="H895" s="32">
        <v>970</v>
      </c>
      <c r="I895" s="33">
        <v>2200</v>
      </c>
      <c r="J895" s="32" t="str">
        <f ca="1">IF(Tabela9[[#This Row],[STATUS]]="VENCIDO", TODAY()-Tabela9[[#This Row],[DATA VENCIMENTO]], "")</f>
        <v/>
      </c>
      <c r="K895" s="31">
        <v>44812</v>
      </c>
      <c r="L895" s="53" t="str">
        <f ca="1">IF(Tabela9[[#This Row],[DATA VENCIMENTO]]&gt;TODAY(), "A VENCER",IF(Tabela9[[#This Row],[PAGO DIA]]&lt;&gt;"","PAGO", "VENCIDO"))</f>
        <v>PAGO</v>
      </c>
    </row>
    <row r="896" spans="1:12" hidden="1" x14ac:dyDescent="0.2">
      <c r="A896" s="30">
        <v>44792</v>
      </c>
      <c r="B896" s="32" t="s">
        <v>1534</v>
      </c>
      <c r="C896" s="32" t="s">
        <v>2181</v>
      </c>
      <c r="D896" s="32" t="s">
        <v>1531</v>
      </c>
      <c r="E896" s="32" t="s">
        <v>85</v>
      </c>
      <c r="F896" s="31">
        <v>44812</v>
      </c>
      <c r="G896" s="32" t="s">
        <v>2355</v>
      </c>
      <c r="H896" s="32">
        <v>971</v>
      </c>
      <c r="I896" s="33">
        <v>880</v>
      </c>
      <c r="J896" s="32" t="str">
        <f ca="1">IF(Tabela9[[#This Row],[STATUS]]="VENCIDO", TODAY()-Tabela9[[#This Row],[DATA VENCIMENTO]], "")</f>
        <v/>
      </c>
      <c r="K896" s="31">
        <v>44812</v>
      </c>
      <c r="L896" s="53" t="str">
        <f ca="1">IF(Tabela9[[#This Row],[DATA VENCIMENTO]]&gt;TODAY(), "A VENCER",IF(Tabela9[[#This Row],[PAGO DIA]]&lt;&gt;"","PAGO", "VENCIDO"))</f>
        <v>PAGO</v>
      </c>
    </row>
    <row r="897" spans="1:12" hidden="1" x14ac:dyDescent="0.2">
      <c r="A897" s="30">
        <v>44792</v>
      </c>
      <c r="B897" s="32" t="s">
        <v>1534</v>
      </c>
      <c r="C897" s="32" t="s">
        <v>2160</v>
      </c>
      <c r="D897" s="32" t="s">
        <v>1531</v>
      </c>
      <c r="E897" s="32" t="s">
        <v>85</v>
      </c>
      <c r="F897" s="31">
        <v>44812</v>
      </c>
      <c r="G897" s="32" t="s">
        <v>2356</v>
      </c>
      <c r="H897" s="32">
        <v>972</v>
      </c>
      <c r="I897" s="33">
        <v>1100</v>
      </c>
      <c r="J897" s="32" t="str">
        <f ca="1">IF(Tabela9[[#This Row],[STATUS]]="VENCIDO", TODAY()-Tabela9[[#This Row],[DATA VENCIMENTO]], "")</f>
        <v/>
      </c>
      <c r="K897" s="31">
        <v>44812</v>
      </c>
      <c r="L897" s="53" t="str">
        <f ca="1">IF(Tabela9[[#This Row],[DATA VENCIMENTO]]&gt;TODAY(), "A VENCER",IF(Tabela9[[#This Row],[PAGO DIA]]&lt;&gt;"","PAGO", "VENCIDO"))</f>
        <v>PAGO</v>
      </c>
    </row>
    <row r="898" spans="1:12" hidden="1" x14ac:dyDescent="0.2">
      <c r="A898" s="30">
        <v>44792</v>
      </c>
      <c r="B898" s="32" t="s">
        <v>1534</v>
      </c>
      <c r="C898" s="32" t="s">
        <v>1930</v>
      </c>
      <c r="D898" s="32" t="s">
        <v>1531</v>
      </c>
      <c r="E898" s="32" t="s">
        <v>85</v>
      </c>
      <c r="F898" s="31">
        <v>44812</v>
      </c>
      <c r="G898" s="32" t="s">
        <v>2357</v>
      </c>
      <c r="H898" s="32">
        <v>973</v>
      </c>
      <c r="I898" s="33">
        <v>1100</v>
      </c>
      <c r="J898" s="32" t="str">
        <f ca="1">IF(Tabela9[[#This Row],[STATUS]]="VENCIDO", TODAY()-Tabela9[[#This Row],[DATA VENCIMENTO]], "")</f>
        <v/>
      </c>
      <c r="K898" s="31">
        <v>44812</v>
      </c>
      <c r="L898" s="53" t="str">
        <f ca="1">IF(Tabela9[[#This Row],[DATA VENCIMENTO]]&gt;TODAY(), "A VENCER",IF(Tabela9[[#This Row],[PAGO DIA]]&lt;&gt;"","PAGO", "VENCIDO"))</f>
        <v>PAGO</v>
      </c>
    </row>
    <row r="899" spans="1:12" hidden="1" x14ac:dyDescent="0.2">
      <c r="A899" s="30">
        <v>44792</v>
      </c>
      <c r="B899" s="32" t="s">
        <v>1534</v>
      </c>
      <c r="C899" s="32" t="s">
        <v>2348</v>
      </c>
      <c r="D899" s="32" t="s">
        <v>1531</v>
      </c>
      <c r="E899" s="32" t="s">
        <v>85</v>
      </c>
      <c r="F899" s="31">
        <v>44812</v>
      </c>
      <c r="G899" s="32" t="s">
        <v>2358</v>
      </c>
      <c r="H899" s="32">
        <v>974</v>
      </c>
      <c r="I899" s="33">
        <v>1100</v>
      </c>
      <c r="J899" s="32" t="str">
        <f ca="1">IF(Tabela9[[#This Row],[STATUS]]="VENCIDO", TODAY()-Tabela9[[#This Row],[DATA VENCIMENTO]], "")</f>
        <v/>
      </c>
      <c r="K899" s="31">
        <v>44812</v>
      </c>
      <c r="L899" s="53" t="str">
        <f ca="1">IF(Tabela9[[#This Row],[DATA VENCIMENTO]]&gt;TODAY(), "A VENCER",IF(Tabela9[[#This Row],[PAGO DIA]]&lt;&gt;"","PAGO", "VENCIDO"))</f>
        <v>PAGO</v>
      </c>
    </row>
    <row r="900" spans="1:12" hidden="1" x14ac:dyDescent="0.2">
      <c r="A900" s="30">
        <v>44792</v>
      </c>
      <c r="B900" s="32" t="s">
        <v>1534</v>
      </c>
      <c r="C900" s="32" t="s">
        <v>2359</v>
      </c>
      <c r="D900" s="32" t="s">
        <v>1531</v>
      </c>
      <c r="E900" s="32" t="s">
        <v>85</v>
      </c>
      <c r="F900" s="31">
        <v>44812</v>
      </c>
      <c r="G900" s="32" t="s">
        <v>2360</v>
      </c>
      <c r="H900" s="32">
        <v>975</v>
      </c>
      <c r="I900" s="33">
        <v>2100</v>
      </c>
      <c r="J900" s="32" t="str">
        <f ca="1">IF(Tabela9[[#This Row],[STATUS]]="VENCIDO", TODAY()-Tabela9[[#This Row],[DATA VENCIMENTO]], "")</f>
        <v/>
      </c>
      <c r="K900" s="31">
        <v>44812</v>
      </c>
      <c r="L900" s="53" t="str">
        <f ca="1">IF(Tabela9[[#This Row],[DATA VENCIMENTO]]&gt;TODAY(), "A VENCER",IF(Tabela9[[#This Row],[PAGO DIA]]&lt;&gt;"","PAGO", "VENCIDO"))</f>
        <v>PAGO</v>
      </c>
    </row>
    <row r="901" spans="1:12" hidden="1" x14ac:dyDescent="0.2">
      <c r="A901" s="30">
        <v>44793</v>
      </c>
      <c r="B901" s="32" t="s">
        <v>1534</v>
      </c>
      <c r="C901" s="32" t="s">
        <v>2348</v>
      </c>
      <c r="D901" s="32" t="s">
        <v>1531</v>
      </c>
      <c r="E901" s="32" t="s">
        <v>85</v>
      </c>
      <c r="F901" s="31">
        <v>44813</v>
      </c>
      <c r="G901" s="32" t="s">
        <v>2361</v>
      </c>
      <c r="H901" s="32">
        <v>976</v>
      </c>
      <c r="I901" s="33">
        <v>1100</v>
      </c>
      <c r="J901" s="32" t="str">
        <f ca="1">IF(Tabela9[[#This Row],[STATUS]]="VENCIDO", TODAY()-Tabela9[[#This Row],[DATA VENCIMENTO]], "")</f>
        <v/>
      </c>
      <c r="K901" s="31">
        <v>44813</v>
      </c>
      <c r="L901" s="53" t="str">
        <f ca="1">IF(Tabela9[[#This Row],[DATA VENCIMENTO]]&gt;TODAY(), "A VENCER",IF(Tabela9[[#This Row],[PAGO DIA]]&lt;&gt;"","PAGO", "VENCIDO"))</f>
        <v>PAGO</v>
      </c>
    </row>
    <row r="902" spans="1:12" hidden="1" x14ac:dyDescent="0.2">
      <c r="A902" s="30">
        <v>44795</v>
      </c>
      <c r="B902" s="32" t="s">
        <v>1534</v>
      </c>
      <c r="C902" s="32" t="s">
        <v>2362</v>
      </c>
      <c r="D902" s="32" t="s">
        <v>1531</v>
      </c>
      <c r="E902" s="32" t="s">
        <v>85</v>
      </c>
      <c r="F902" s="31">
        <v>44816</v>
      </c>
      <c r="G902" s="32" t="s">
        <v>2363</v>
      </c>
      <c r="H902" s="32">
        <v>977</v>
      </c>
      <c r="I902" s="33">
        <v>2100</v>
      </c>
      <c r="J902" s="32" t="str">
        <f ca="1">IF(Tabela9[[#This Row],[STATUS]]="VENCIDO", TODAY()-Tabela9[[#This Row],[DATA VENCIMENTO]], "")</f>
        <v/>
      </c>
      <c r="K902" s="31">
        <v>44816</v>
      </c>
      <c r="L902" s="53" t="str">
        <f ca="1">IF(Tabela9[[#This Row],[DATA VENCIMENTO]]&gt;TODAY(), "A VENCER",IF(Tabela9[[#This Row],[PAGO DIA]]&lt;&gt;"","PAGO", "VENCIDO"))</f>
        <v>PAGO</v>
      </c>
    </row>
    <row r="903" spans="1:12" hidden="1" x14ac:dyDescent="0.2">
      <c r="A903" s="30">
        <v>44795</v>
      </c>
      <c r="B903" s="32" t="s">
        <v>1534</v>
      </c>
      <c r="C903" s="32" t="s">
        <v>1930</v>
      </c>
      <c r="D903" s="32" t="s">
        <v>1531</v>
      </c>
      <c r="E903" s="32" t="s">
        <v>85</v>
      </c>
      <c r="F903" s="31">
        <v>44816</v>
      </c>
      <c r="G903" s="32" t="s">
        <v>2364</v>
      </c>
      <c r="H903" s="32">
        <v>978</v>
      </c>
      <c r="I903" s="33">
        <v>1100</v>
      </c>
      <c r="J903" s="32" t="str">
        <f ca="1">IF(Tabela9[[#This Row],[STATUS]]="VENCIDO", TODAY()-Tabela9[[#This Row],[DATA VENCIMENTO]], "")</f>
        <v/>
      </c>
      <c r="K903" s="31">
        <v>44816</v>
      </c>
      <c r="L903" s="53" t="str">
        <f ca="1">IF(Tabela9[[#This Row],[DATA VENCIMENTO]]&gt;TODAY(), "A VENCER",IF(Tabela9[[#This Row],[PAGO DIA]]&lt;&gt;"","PAGO", "VENCIDO"))</f>
        <v>PAGO</v>
      </c>
    </row>
    <row r="904" spans="1:12" hidden="1" x14ac:dyDescent="0.2">
      <c r="A904" s="30">
        <v>44797</v>
      </c>
      <c r="B904" s="32" t="s">
        <v>1534</v>
      </c>
      <c r="C904" s="32" t="s">
        <v>1696</v>
      </c>
      <c r="D904" s="32" t="s">
        <v>1531</v>
      </c>
      <c r="E904" s="32" t="s">
        <v>85</v>
      </c>
      <c r="F904" s="31">
        <v>44817</v>
      </c>
      <c r="G904" s="32" t="s">
        <v>2365</v>
      </c>
      <c r="H904" s="32">
        <v>998</v>
      </c>
      <c r="I904" s="33">
        <v>400</v>
      </c>
      <c r="J904" s="32" t="str">
        <f ca="1">IF(Tabela9[[#This Row],[STATUS]]="VENCIDO", TODAY()-Tabela9[[#This Row],[DATA VENCIMENTO]], "")</f>
        <v/>
      </c>
      <c r="K904" s="31">
        <v>44817</v>
      </c>
      <c r="L904" s="53" t="str">
        <f ca="1">IF(Tabela9[[#This Row],[DATA VENCIMENTO]]&gt;TODAY(), "A VENCER",IF(Tabela9[[#This Row],[PAGO DIA]]&lt;&gt;"","PAGO", "VENCIDO"))</f>
        <v>PAGO</v>
      </c>
    </row>
    <row r="905" spans="1:12" hidden="1" x14ac:dyDescent="0.2">
      <c r="A905" s="30">
        <v>44797</v>
      </c>
      <c r="B905" s="32" t="s">
        <v>1534</v>
      </c>
      <c r="C905" s="32" t="s">
        <v>2366</v>
      </c>
      <c r="D905" s="32" t="s">
        <v>1531</v>
      </c>
      <c r="E905" s="32" t="s">
        <v>85</v>
      </c>
      <c r="F905" s="31">
        <v>44818</v>
      </c>
      <c r="G905" s="32" t="s">
        <v>2367</v>
      </c>
      <c r="H905" s="32">
        <v>999</v>
      </c>
      <c r="I905" s="33">
        <v>2100</v>
      </c>
      <c r="J905" s="32" t="str">
        <f ca="1">IF(Tabela9[[#This Row],[STATUS]]="VENCIDO", TODAY()-Tabela9[[#This Row],[DATA VENCIMENTO]], "")</f>
        <v/>
      </c>
      <c r="K905" s="31">
        <v>44818</v>
      </c>
      <c r="L905" s="53" t="str">
        <f ca="1">IF(Tabela9[[#This Row],[DATA VENCIMENTO]]&gt;TODAY(), "A VENCER",IF(Tabela9[[#This Row],[PAGO DIA]]&lt;&gt;"","PAGO", "VENCIDO"))</f>
        <v>PAGO</v>
      </c>
    </row>
    <row r="906" spans="1:12" hidden="1" x14ac:dyDescent="0.2">
      <c r="A906" s="30">
        <v>44802</v>
      </c>
      <c r="B906" s="32" t="s">
        <v>1534</v>
      </c>
      <c r="C906" s="32" t="s">
        <v>1930</v>
      </c>
      <c r="D906" s="32" t="s">
        <v>1531</v>
      </c>
      <c r="E906" s="32" t="s">
        <v>85</v>
      </c>
      <c r="F906" s="31">
        <v>44823</v>
      </c>
      <c r="G906" s="32" t="s">
        <v>2368</v>
      </c>
      <c r="H906" s="32">
        <v>1000</v>
      </c>
      <c r="I906" s="33">
        <v>1200</v>
      </c>
      <c r="J906" s="32" t="str">
        <f ca="1">IF(Tabela9[[#This Row],[STATUS]]="VENCIDO", TODAY()-Tabela9[[#This Row],[DATA VENCIMENTO]], "")</f>
        <v/>
      </c>
      <c r="K906" s="31">
        <v>44823</v>
      </c>
      <c r="L906" s="53" t="str">
        <f ca="1">IF(Tabela9[[#This Row],[DATA VENCIMENTO]]&gt;TODAY(), "A VENCER",IF(Tabela9[[#This Row],[PAGO DIA]]&lt;&gt;"","PAGO", "VENCIDO"))</f>
        <v>PAGO</v>
      </c>
    </row>
    <row r="907" spans="1:12" hidden="1" x14ac:dyDescent="0.2">
      <c r="A907" s="30">
        <v>44802</v>
      </c>
      <c r="B907" s="32" t="s">
        <v>1534</v>
      </c>
      <c r="C907" s="32" t="s">
        <v>1930</v>
      </c>
      <c r="D907" s="32" t="s">
        <v>1531</v>
      </c>
      <c r="E907" s="32" t="s">
        <v>85</v>
      </c>
      <c r="F907" s="31">
        <v>44823</v>
      </c>
      <c r="G907" s="32" t="s">
        <v>2369</v>
      </c>
      <c r="H907" s="32">
        <v>1001</v>
      </c>
      <c r="I907" s="33">
        <v>1200</v>
      </c>
      <c r="J907" s="32" t="str">
        <f ca="1">IF(Tabela9[[#This Row],[STATUS]]="VENCIDO", TODAY()-Tabela9[[#This Row],[DATA VENCIMENTO]], "")</f>
        <v/>
      </c>
      <c r="K907" s="31">
        <v>44823</v>
      </c>
      <c r="L907" s="53" t="str">
        <f ca="1">IF(Tabela9[[#This Row],[DATA VENCIMENTO]]&gt;TODAY(), "A VENCER",IF(Tabela9[[#This Row],[PAGO DIA]]&lt;&gt;"","PAGO", "VENCIDO"))</f>
        <v>PAGO</v>
      </c>
    </row>
    <row r="908" spans="1:12" hidden="1" x14ac:dyDescent="0.2">
      <c r="A908" s="30">
        <v>44804</v>
      </c>
      <c r="B908" s="32" t="s">
        <v>1534</v>
      </c>
      <c r="C908" s="32" t="s">
        <v>1930</v>
      </c>
      <c r="D908" s="32" t="s">
        <v>1531</v>
      </c>
      <c r="E908" s="32" t="s">
        <v>85</v>
      </c>
      <c r="F908" s="31">
        <v>44824</v>
      </c>
      <c r="G908" s="32" t="s">
        <v>2370</v>
      </c>
      <c r="H908" s="32">
        <v>1002</v>
      </c>
      <c r="I908" s="33">
        <v>1200</v>
      </c>
      <c r="J908" s="32" t="str">
        <f ca="1">IF(Tabela9[[#This Row],[STATUS]]="VENCIDO", TODAY()-Tabela9[[#This Row],[DATA VENCIMENTO]], "")</f>
        <v/>
      </c>
      <c r="K908" s="31">
        <v>44824</v>
      </c>
      <c r="L908" s="53" t="str">
        <f ca="1">IF(Tabela9[[#This Row],[DATA VENCIMENTO]]&gt;TODAY(), "A VENCER",IF(Tabela9[[#This Row],[PAGO DIA]]&lt;&gt;"","PAGO", "VENCIDO"))</f>
        <v>PAGO</v>
      </c>
    </row>
    <row r="909" spans="1:12" hidden="1" x14ac:dyDescent="0.2">
      <c r="A909" s="30">
        <v>44805</v>
      </c>
      <c r="B909" s="32" t="s">
        <v>1534</v>
      </c>
      <c r="C909" s="32" t="s">
        <v>1930</v>
      </c>
      <c r="D909" s="32" t="s">
        <v>1531</v>
      </c>
      <c r="E909" s="32" t="s">
        <v>85</v>
      </c>
      <c r="F909" s="31">
        <v>44825</v>
      </c>
      <c r="G909" s="32" t="s">
        <v>2371</v>
      </c>
      <c r="H909" s="32">
        <v>1003</v>
      </c>
      <c r="I909" s="33">
        <v>1200</v>
      </c>
      <c r="J909" s="32" t="str">
        <f ca="1">IF(Tabela9[[#This Row],[STATUS]]="VENCIDO", TODAY()-Tabela9[[#This Row],[DATA VENCIMENTO]], "")</f>
        <v/>
      </c>
      <c r="K909" s="31">
        <v>44825</v>
      </c>
      <c r="L909" s="53" t="str">
        <f ca="1">IF(Tabela9[[#This Row],[DATA VENCIMENTO]]&gt;TODAY(), "A VENCER",IF(Tabela9[[#This Row],[PAGO DIA]]&lt;&gt;"","PAGO", "VENCIDO"))</f>
        <v>PAGO</v>
      </c>
    </row>
    <row r="910" spans="1:12" hidden="1" x14ac:dyDescent="0.2">
      <c r="A910" s="30">
        <v>44820</v>
      </c>
      <c r="B910" s="32" t="s">
        <v>2350</v>
      </c>
      <c r="C910" s="32" t="s">
        <v>2372</v>
      </c>
      <c r="D910" s="32" t="s">
        <v>2273</v>
      </c>
      <c r="E910" s="32" t="s">
        <v>244</v>
      </c>
      <c r="F910" s="31">
        <v>44825</v>
      </c>
      <c r="G910" s="32" t="s">
        <v>1580</v>
      </c>
      <c r="H910" s="32">
        <v>1049</v>
      </c>
      <c r="I910" s="33">
        <v>17290.23</v>
      </c>
      <c r="J910" s="32" t="str">
        <f ca="1">IF(Tabela9[[#This Row],[STATUS]]="VENCIDO", TODAY()-Tabela9[[#This Row],[DATA VENCIMENTO]], "")</f>
        <v/>
      </c>
      <c r="K910" s="31">
        <v>44825</v>
      </c>
      <c r="L910" s="53" t="str">
        <f ca="1">IF(Tabela9[[#This Row],[DATA VENCIMENTO]]&gt;TODAY(), "A VENCER",IF(Tabela9[[#This Row],[PAGO DIA]]&lt;&gt;"","PAGO", "VENCIDO"))</f>
        <v>PAGO</v>
      </c>
    </row>
    <row r="911" spans="1:12" hidden="1" x14ac:dyDescent="0.2">
      <c r="A911" s="30">
        <v>44806</v>
      </c>
      <c r="B911" s="32" t="s">
        <v>1529</v>
      </c>
      <c r="C911" s="32" t="s">
        <v>2101</v>
      </c>
      <c r="D911" s="32" t="s">
        <v>1531</v>
      </c>
      <c r="E911" s="32" t="s">
        <v>94</v>
      </c>
      <c r="F911" s="31">
        <v>44826</v>
      </c>
      <c r="G911" s="32" t="s">
        <v>2373</v>
      </c>
      <c r="H911" s="32">
        <v>1006</v>
      </c>
      <c r="I911" s="33">
        <v>3800</v>
      </c>
      <c r="J911" s="32" t="str">
        <f ca="1">IF(Tabela9[[#This Row],[STATUS]]="VENCIDO", TODAY()-Tabela9[[#This Row],[DATA VENCIMENTO]], "")</f>
        <v/>
      </c>
      <c r="K911" s="31">
        <v>44826</v>
      </c>
      <c r="L911" s="53" t="str">
        <f ca="1">IF(Tabela9[[#This Row],[DATA VENCIMENTO]]&gt;TODAY(), "A VENCER",IF(Tabela9[[#This Row],[PAGO DIA]]&lt;&gt;"","PAGO", "VENCIDO"))</f>
        <v>PAGO</v>
      </c>
    </row>
    <row r="912" spans="1:12" hidden="1" x14ac:dyDescent="0.2">
      <c r="A912" s="30">
        <v>44806</v>
      </c>
      <c r="B912" s="32" t="s">
        <v>1534</v>
      </c>
      <c r="C912" s="32" t="s">
        <v>2266</v>
      </c>
      <c r="D912" s="32" t="s">
        <v>1531</v>
      </c>
      <c r="E912" s="32" t="s">
        <v>85</v>
      </c>
      <c r="F912" s="31">
        <v>44826</v>
      </c>
      <c r="G912" s="32" t="s">
        <v>2374</v>
      </c>
      <c r="H912" s="32">
        <v>1007</v>
      </c>
      <c r="I912" s="33">
        <v>1100</v>
      </c>
      <c r="J912" s="32" t="str">
        <f ca="1">IF(Tabela9[[#This Row],[STATUS]]="VENCIDO", TODAY()-Tabela9[[#This Row],[DATA VENCIMENTO]], "")</f>
        <v/>
      </c>
      <c r="K912" s="31">
        <v>44826</v>
      </c>
      <c r="L912" s="53" t="str">
        <f ca="1">IF(Tabela9[[#This Row],[DATA VENCIMENTO]]&gt;TODAY(), "A VENCER",IF(Tabela9[[#This Row],[PAGO DIA]]&lt;&gt;"","PAGO", "VENCIDO"))</f>
        <v>PAGO</v>
      </c>
    </row>
    <row r="913" spans="1:12" hidden="1" x14ac:dyDescent="0.2">
      <c r="A913" s="30">
        <v>44809</v>
      </c>
      <c r="B913" s="32" t="s">
        <v>1534</v>
      </c>
      <c r="C913" s="32" t="s">
        <v>1930</v>
      </c>
      <c r="D913" s="32" t="s">
        <v>1531</v>
      </c>
      <c r="E913" s="32" t="s">
        <v>85</v>
      </c>
      <c r="F913" s="31">
        <v>44830</v>
      </c>
      <c r="G913" s="32" t="s">
        <v>2375</v>
      </c>
      <c r="H913" s="32">
        <v>1008</v>
      </c>
      <c r="I913" s="33">
        <v>1200</v>
      </c>
      <c r="J913" s="32" t="str">
        <f ca="1">IF(Tabela9[[#This Row],[STATUS]]="VENCIDO", TODAY()-Tabela9[[#This Row],[DATA VENCIMENTO]], "")</f>
        <v/>
      </c>
      <c r="K913" s="31">
        <v>44830</v>
      </c>
      <c r="L913" s="53" t="str">
        <f ca="1">IF(Tabela9[[#This Row],[DATA VENCIMENTO]]&gt;TODAY(), "A VENCER",IF(Tabela9[[#This Row],[PAGO DIA]]&lt;&gt;"","PAGO", "VENCIDO"))</f>
        <v>PAGO</v>
      </c>
    </row>
    <row r="914" spans="1:12" hidden="1" x14ac:dyDescent="0.2">
      <c r="A914" s="30">
        <v>44810</v>
      </c>
      <c r="B914" s="32" t="s">
        <v>1534</v>
      </c>
      <c r="C914" s="32" t="s">
        <v>1930</v>
      </c>
      <c r="D914" s="32" t="s">
        <v>1531</v>
      </c>
      <c r="E914" s="32" t="s">
        <v>85</v>
      </c>
      <c r="F914" s="31">
        <v>44830</v>
      </c>
      <c r="G914" s="32" t="s">
        <v>2376</v>
      </c>
      <c r="H914" s="32">
        <v>1009</v>
      </c>
      <c r="I914" s="33">
        <v>1200</v>
      </c>
      <c r="J914" s="32" t="str">
        <f ca="1">IF(Tabela9[[#This Row],[STATUS]]="VENCIDO", TODAY()-Tabela9[[#This Row],[DATA VENCIMENTO]], "")</f>
        <v/>
      </c>
      <c r="K914" s="31">
        <v>44830</v>
      </c>
      <c r="L914" s="53" t="str">
        <f ca="1">IF(Tabela9[[#This Row],[DATA VENCIMENTO]]&gt;TODAY(), "A VENCER",IF(Tabela9[[#This Row],[PAGO DIA]]&lt;&gt;"","PAGO", "VENCIDO"))</f>
        <v>PAGO</v>
      </c>
    </row>
    <row r="915" spans="1:12" hidden="1" x14ac:dyDescent="0.2">
      <c r="A915" s="30">
        <v>44810</v>
      </c>
      <c r="B915" s="32" t="s">
        <v>1534</v>
      </c>
      <c r="C915" s="32" t="s">
        <v>2377</v>
      </c>
      <c r="D915" s="32" t="s">
        <v>1531</v>
      </c>
      <c r="E915" s="45" t="s">
        <v>85</v>
      </c>
      <c r="F915" s="31">
        <v>44830</v>
      </c>
      <c r="G915" s="32" t="s">
        <v>2378</v>
      </c>
      <c r="H915" s="32">
        <v>1010</v>
      </c>
      <c r="I915" s="33">
        <v>500</v>
      </c>
      <c r="J915" s="32" t="str">
        <f ca="1">IF(Tabela9[[#This Row],[STATUS]]="VENCIDO", TODAY()-Tabela9[[#This Row],[DATA VENCIMENTO]], "")</f>
        <v/>
      </c>
      <c r="K915" s="31">
        <v>44830</v>
      </c>
      <c r="L915" s="53" t="str">
        <f ca="1">IF(Tabela9[[#This Row],[DATA VENCIMENTO]]&gt;TODAY(), "A VENCER",IF(Tabela9[[#This Row],[PAGO DIA]]&lt;&gt;"","PAGO", "VENCIDO"))</f>
        <v>PAGO</v>
      </c>
    </row>
    <row r="916" spans="1:12" hidden="1" x14ac:dyDescent="0.2">
      <c r="A916" s="30">
        <v>44810</v>
      </c>
      <c r="B916" s="32" t="s">
        <v>1534</v>
      </c>
      <c r="C916" s="32" t="s">
        <v>2205</v>
      </c>
      <c r="D916" s="32" t="s">
        <v>1531</v>
      </c>
      <c r="E916" s="45" t="s">
        <v>85</v>
      </c>
      <c r="F916" s="31">
        <v>44830</v>
      </c>
      <c r="G916" s="32" t="s">
        <v>2379</v>
      </c>
      <c r="H916" s="32">
        <v>1011</v>
      </c>
      <c r="I916" s="33">
        <v>1000</v>
      </c>
      <c r="J916" s="32" t="str">
        <f ca="1">IF(Tabela9[[#This Row],[STATUS]]="VENCIDO", TODAY()-Tabela9[[#This Row],[DATA VENCIMENTO]], "")</f>
        <v/>
      </c>
      <c r="K916" s="31">
        <v>44830</v>
      </c>
      <c r="L916" s="53" t="str">
        <f ca="1">IF(Tabela9[[#This Row],[DATA VENCIMENTO]]&gt;TODAY(), "A VENCER",IF(Tabela9[[#This Row],[PAGO DIA]]&lt;&gt;"","PAGO", "VENCIDO"))</f>
        <v>PAGO</v>
      </c>
    </row>
    <row r="917" spans="1:12" hidden="1" x14ac:dyDescent="0.2">
      <c r="A917" s="30">
        <v>44810</v>
      </c>
      <c r="B917" s="32" t="s">
        <v>1534</v>
      </c>
      <c r="C917" s="32" t="s">
        <v>2380</v>
      </c>
      <c r="D917" s="32" t="s">
        <v>1531</v>
      </c>
      <c r="E917" s="45" t="s">
        <v>85</v>
      </c>
      <c r="F917" s="31">
        <v>44830</v>
      </c>
      <c r="G917" s="32" t="s">
        <v>2381</v>
      </c>
      <c r="H917" s="32">
        <v>1012</v>
      </c>
      <c r="I917" s="33">
        <v>1200</v>
      </c>
      <c r="J917" s="32" t="str">
        <f ca="1">IF(Tabela9[[#This Row],[STATUS]]="VENCIDO", TODAY()-Tabela9[[#This Row],[DATA VENCIMENTO]], "")</f>
        <v/>
      </c>
      <c r="K917" s="31">
        <v>44830</v>
      </c>
      <c r="L917" s="53" t="str">
        <f ca="1">IF(Tabela9[[#This Row],[DATA VENCIMENTO]]&gt;TODAY(), "A VENCER",IF(Tabela9[[#This Row],[PAGO DIA]]&lt;&gt;"","PAGO", "VENCIDO"))</f>
        <v>PAGO</v>
      </c>
    </row>
    <row r="918" spans="1:12" hidden="1" x14ac:dyDescent="0.2">
      <c r="A918" s="30">
        <v>44810</v>
      </c>
      <c r="B918" s="32" t="s">
        <v>1534</v>
      </c>
      <c r="C918" s="32" t="s">
        <v>2382</v>
      </c>
      <c r="D918" s="32" t="s">
        <v>1531</v>
      </c>
      <c r="E918" s="45" t="s">
        <v>85</v>
      </c>
      <c r="F918" s="31">
        <v>44830</v>
      </c>
      <c r="G918" s="32" t="s">
        <v>2383</v>
      </c>
      <c r="H918" s="32">
        <v>1013</v>
      </c>
      <c r="I918" s="33">
        <v>1600</v>
      </c>
      <c r="J918" s="32" t="str">
        <f ca="1">IF(Tabela9[[#This Row],[STATUS]]="VENCIDO", TODAY()-Tabela9[[#This Row],[DATA VENCIMENTO]], "")</f>
        <v/>
      </c>
      <c r="K918" s="31">
        <v>44830</v>
      </c>
      <c r="L918" s="53" t="str">
        <f ca="1">IF(Tabela9[[#This Row],[DATA VENCIMENTO]]&gt;TODAY(), "A VENCER",IF(Tabela9[[#This Row],[PAGO DIA]]&lt;&gt;"","PAGO", "VENCIDO"))</f>
        <v>PAGO</v>
      </c>
    </row>
    <row r="919" spans="1:12" hidden="1" x14ac:dyDescent="0.2">
      <c r="A919" s="30">
        <v>44810</v>
      </c>
      <c r="B919" s="32" t="s">
        <v>1534</v>
      </c>
      <c r="C919" s="32" t="s">
        <v>2207</v>
      </c>
      <c r="D919" s="32" t="s">
        <v>1531</v>
      </c>
      <c r="E919" s="45" t="s">
        <v>85</v>
      </c>
      <c r="F919" s="31">
        <v>44830</v>
      </c>
      <c r="G919" s="32" t="s">
        <v>2384</v>
      </c>
      <c r="H919" s="32">
        <v>1014</v>
      </c>
      <c r="I919" s="33">
        <v>900</v>
      </c>
      <c r="J919" s="32" t="str">
        <f ca="1">IF(Tabela9[[#This Row],[STATUS]]="VENCIDO", TODAY()-Tabela9[[#This Row],[DATA VENCIMENTO]], "")</f>
        <v/>
      </c>
      <c r="K919" s="31">
        <v>44830</v>
      </c>
      <c r="L919" s="53" t="str">
        <f ca="1">IF(Tabela9[[#This Row],[DATA VENCIMENTO]]&gt;TODAY(), "A VENCER",IF(Tabela9[[#This Row],[PAGO DIA]]&lt;&gt;"","PAGO", "VENCIDO"))</f>
        <v>PAGO</v>
      </c>
    </row>
    <row r="920" spans="1:12" hidden="1" x14ac:dyDescent="0.2">
      <c r="A920" s="30">
        <v>44810</v>
      </c>
      <c r="B920" s="32" t="s">
        <v>1534</v>
      </c>
      <c r="C920" s="32" t="s">
        <v>2207</v>
      </c>
      <c r="D920" s="32" t="s">
        <v>1531</v>
      </c>
      <c r="E920" s="45" t="s">
        <v>85</v>
      </c>
      <c r="F920" s="31">
        <v>44830</v>
      </c>
      <c r="G920" s="32" t="s">
        <v>2385</v>
      </c>
      <c r="H920" s="32">
        <v>1015</v>
      </c>
      <c r="I920" s="33">
        <v>900</v>
      </c>
      <c r="J920" s="32" t="str">
        <f ca="1">IF(Tabela9[[#This Row],[STATUS]]="VENCIDO", TODAY()-Tabela9[[#This Row],[DATA VENCIMENTO]], "")</f>
        <v/>
      </c>
      <c r="K920" s="31">
        <v>44830</v>
      </c>
      <c r="L920" s="53" t="str">
        <f ca="1">IF(Tabela9[[#This Row],[DATA VENCIMENTO]]&gt;TODAY(), "A VENCER",IF(Tabela9[[#This Row],[PAGO DIA]]&lt;&gt;"","PAGO", "VENCIDO"))</f>
        <v>PAGO</v>
      </c>
    </row>
    <row r="921" spans="1:12" hidden="1" x14ac:dyDescent="0.2">
      <c r="A921" s="30">
        <v>44811</v>
      </c>
      <c r="B921" s="32" t="s">
        <v>1534</v>
      </c>
      <c r="C921" s="32" t="s">
        <v>2169</v>
      </c>
      <c r="D921" s="32" t="s">
        <v>1531</v>
      </c>
      <c r="E921" s="45" t="s">
        <v>85</v>
      </c>
      <c r="F921" s="31">
        <v>44832</v>
      </c>
      <c r="G921" s="32" t="s">
        <v>2386</v>
      </c>
      <c r="H921" s="32">
        <v>1016</v>
      </c>
      <c r="I921" s="33">
        <v>1540</v>
      </c>
      <c r="J921" s="32" t="str">
        <f ca="1">IF(Tabela9[[#This Row],[STATUS]]="VENCIDO", TODAY()-Tabela9[[#This Row],[DATA VENCIMENTO]], "")</f>
        <v/>
      </c>
      <c r="K921" s="31">
        <v>44832</v>
      </c>
      <c r="L921" s="53" t="str">
        <f ca="1">IF(Tabela9[[#This Row],[DATA VENCIMENTO]]&gt;TODAY(), "A VENCER",IF(Tabela9[[#This Row],[PAGO DIA]]&lt;&gt;"","PAGO", "VENCIDO"))</f>
        <v>PAGO</v>
      </c>
    </row>
    <row r="922" spans="1:12" hidden="1" x14ac:dyDescent="0.2">
      <c r="A922" s="30">
        <v>44811</v>
      </c>
      <c r="B922" s="32" t="s">
        <v>1534</v>
      </c>
      <c r="C922" s="32" t="s">
        <v>2174</v>
      </c>
      <c r="D922" s="32" t="s">
        <v>1531</v>
      </c>
      <c r="E922" s="45" t="s">
        <v>85</v>
      </c>
      <c r="F922" s="31">
        <v>44832</v>
      </c>
      <c r="G922" s="32" t="s">
        <v>2387</v>
      </c>
      <c r="H922" s="32">
        <v>1017</v>
      </c>
      <c r="I922" s="33">
        <v>1320</v>
      </c>
      <c r="J922" s="32" t="str">
        <f ca="1">IF(Tabela9[[#This Row],[STATUS]]="VENCIDO", TODAY()-Tabela9[[#This Row],[DATA VENCIMENTO]], "")</f>
        <v/>
      </c>
      <c r="K922" s="31">
        <v>44832</v>
      </c>
      <c r="L922" s="53" t="str">
        <f ca="1">IF(Tabela9[[#This Row],[DATA VENCIMENTO]]&gt;TODAY(), "A VENCER",IF(Tabela9[[#This Row],[PAGO DIA]]&lt;&gt;"","PAGO", "VENCIDO"))</f>
        <v>PAGO</v>
      </c>
    </row>
    <row r="923" spans="1:12" hidden="1" x14ac:dyDescent="0.2">
      <c r="A923" s="30">
        <v>44811</v>
      </c>
      <c r="B923" s="32" t="s">
        <v>1534</v>
      </c>
      <c r="C923" s="32" t="s">
        <v>2169</v>
      </c>
      <c r="D923" s="32" t="s">
        <v>1531</v>
      </c>
      <c r="E923" s="45" t="s">
        <v>85</v>
      </c>
      <c r="F923" s="31">
        <v>44832</v>
      </c>
      <c r="G923" s="32" t="s">
        <v>2388</v>
      </c>
      <c r="H923" s="32">
        <v>1018</v>
      </c>
      <c r="I923" s="33">
        <v>1540</v>
      </c>
      <c r="J923" s="32" t="str">
        <f ca="1">IF(Tabela9[[#This Row],[STATUS]]="VENCIDO", TODAY()-Tabela9[[#This Row],[DATA VENCIMENTO]], "")</f>
        <v/>
      </c>
      <c r="K923" s="31">
        <v>44832</v>
      </c>
      <c r="L923" s="53" t="str">
        <f ca="1">IF(Tabela9[[#This Row],[DATA VENCIMENTO]]&gt;TODAY(), "A VENCER",IF(Tabela9[[#This Row],[PAGO DIA]]&lt;&gt;"","PAGO", "VENCIDO"))</f>
        <v>PAGO</v>
      </c>
    </row>
    <row r="924" spans="1:12" hidden="1" x14ac:dyDescent="0.2">
      <c r="A924" s="30">
        <v>44811</v>
      </c>
      <c r="B924" s="32" t="s">
        <v>1534</v>
      </c>
      <c r="C924" s="32" t="s">
        <v>2181</v>
      </c>
      <c r="D924" s="32" t="s">
        <v>1531</v>
      </c>
      <c r="E924" s="45" t="s">
        <v>85</v>
      </c>
      <c r="F924" s="31">
        <v>44832</v>
      </c>
      <c r="G924" s="32" t="s">
        <v>2389</v>
      </c>
      <c r="H924" s="32">
        <v>1019</v>
      </c>
      <c r="I924" s="33">
        <v>880</v>
      </c>
      <c r="J924" s="32" t="str">
        <f ca="1">IF(Tabela9[[#This Row],[STATUS]]="VENCIDO", TODAY()-Tabela9[[#This Row],[DATA VENCIMENTO]], "")</f>
        <v/>
      </c>
      <c r="K924" s="31">
        <v>44832</v>
      </c>
      <c r="L924" s="53" t="str">
        <f ca="1">IF(Tabela9[[#This Row],[DATA VENCIMENTO]]&gt;TODAY(), "A VENCER",IF(Tabela9[[#This Row],[PAGO DIA]]&lt;&gt;"","PAGO", "VENCIDO"))</f>
        <v>PAGO</v>
      </c>
    </row>
    <row r="925" spans="1:12" hidden="1" x14ac:dyDescent="0.2">
      <c r="A925" s="30">
        <v>44811</v>
      </c>
      <c r="B925" s="32" t="s">
        <v>1534</v>
      </c>
      <c r="C925" s="32" t="s">
        <v>2174</v>
      </c>
      <c r="D925" s="32" t="s">
        <v>1531</v>
      </c>
      <c r="E925" s="45" t="s">
        <v>85</v>
      </c>
      <c r="F925" s="31">
        <v>44832</v>
      </c>
      <c r="G925" s="32" t="s">
        <v>2390</v>
      </c>
      <c r="H925" s="32">
        <v>1020</v>
      </c>
      <c r="I925" s="33">
        <v>1320</v>
      </c>
      <c r="J925" s="32" t="str">
        <f ca="1">IF(Tabela9[[#This Row],[STATUS]]="VENCIDO", TODAY()-Tabela9[[#This Row],[DATA VENCIMENTO]], "")</f>
        <v/>
      </c>
      <c r="K925" s="31">
        <v>44832</v>
      </c>
      <c r="L925" s="53" t="str">
        <f ca="1">IF(Tabela9[[#This Row],[DATA VENCIMENTO]]&gt;TODAY(), "A VENCER",IF(Tabela9[[#This Row],[PAGO DIA]]&lt;&gt;"","PAGO", "VENCIDO"))</f>
        <v>PAGO</v>
      </c>
    </row>
    <row r="926" spans="1:12" hidden="1" x14ac:dyDescent="0.2">
      <c r="A926" s="30">
        <v>44812</v>
      </c>
      <c r="B926" s="32" t="s">
        <v>1534</v>
      </c>
      <c r="C926" s="32" t="s">
        <v>1930</v>
      </c>
      <c r="D926" s="32" t="s">
        <v>1531</v>
      </c>
      <c r="E926" s="32" t="s">
        <v>85</v>
      </c>
      <c r="F926" s="31">
        <v>44832</v>
      </c>
      <c r="G926" s="32" t="s">
        <v>2391</v>
      </c>
      <c r="H926" s="32">
        <v>1021</v>
      </c>
      <c r="I926" s="33">
        <v>1200</v>
      </c>
      <c r="J926" s="32" t="str">
        <f ca="1">IF(Tabela9[[#This Row],[STATUS]]="VENCIDO", TODAY()-Tabela9[[#This Row],[DATA VENCIMENTO]], "")</f>
        <v/>
      </c>
      <c r="K926" s="31">
        <v>44832</v>
      </c>
      <c r="L926" s="53" t="str">
        <f ca="1">IF(Tabela9[[#This Row],[DATA VENCIMENTO]]&gt;TODAY(), "A VENCER",IF(Tabela9[[#This Row],[PAGO DIA]]&lt;&gt;"","PAGO", "VENCIDO"))</f>
        <v>PAGO</v>
      </c>
    </row>
    <row r="927" spans="1:12" hidden="1" x14ac:dyDescent="0.2">
      <c r="A927" s="30">
        <v>44814</v>
      </c>
      <c r="B927" s="32" t="s">
        <v>1534</v>
      </c>
      <c r="C927" s="32" t="s">
        <v>2326</v>
      </c>
      <c r="D927" s="32" t="s">
        <v>1531</v>
      </c>
      <c r="E927" s="32" t="s">
        <v>85</v>
      </c>
      <c r="F927" s="31">
        <v>44837</v>
      </c>
      <c r="G927" s="32" t="s">
        <v>2392</v>
      </c>
      <c r="H927" s="32">
        <v>1022</v>
      </c>
      <c r="I927" s="33">
        <v>660</v>
      </c>
      <c r="J927" s="32" t="str">
        <f ca="1">IF(Tabela9[[#This Row],[STATUS]]="VENCIDO", TODAY()-Tabela9[[#This Row],[DATA VENCIMENTO]], "")</f>
        <v/>
      </c>
      <c r="K927" s="31">
        <v>44837</v>
      </c>
      <c r="L927" s="53" t="str">
        <f ca="1">IF(Tabela9[[#This Row],[DATA VENCIMENTO]]&gt;TODAY(), "A VENCER",IF(Tabela9[[#This Row],[PAGO DIA]]&lt;&gt;"","PAGO", "VENCIDO"))</f>
        <v>PAGO</v>
      </c>
    </row>
    <row r="928" spans="1:12" hidden="1" x14ac:dyDescent="0.2">
      <c r="A928" s="30">
        <v>44814</v>
      </c>
      <c r="B928" s="32" t="s">
        <v>1534</v>
      </c>
      <c r="C928" s="32" t="s">
        <v>1992</v>
      </c>
      <c r="D928" s="32" t="s">
        <v>1531</v>
      </c>
      <c r="E928" s="32" t="s">
        <v>85</v>
      </c>
      <c r="F928" s="31">
        <v>44837</v>
      </c>
      <c r="G928" s="32" t="s">
        <v>2393</v>
      </c>
      <c r="H928" s="32">
        <v>1023</v>
      </c>
      <c r="I928" s="33">
        <v>600</v>
      </c>
      <c r="J928" s="32" t="str">
        <f ca="1">IF(Tabela9[[#This Row],[STATUS]]="VENCIDO", TODAY()-Tabela9[[#This Row],[DATA VENCIMENTO]], "")</f>
        <v/>
      </c>
      <c r="K928" s="31">
        <v>44837</v>
      </c>
      <c r="L928" s="53" t="str">
        <f ca="1">IF(Tabela9[[#This Row],[DATA VENCIMENTO]]&gt;TODAY(), "A VENCER",IF(Tabela9[[#This Row],[PAGO DIA]]&lt;&gt;"","PAGO", "VENCIDO"))</f>
        <v>PAGO</v>
      </c>
    </row>
    <row r="929" spans="1:12" hidden="1" x14ac:dyDescent="0.2">
      <c r="A929" s="30">
        <v>44814</v>
      </c>
      <c r="B929" s="32" t="s">
        <v>1534</v>
      </c>
      <c r="C929" s="32" t="s">
        <v>1990</v>
      </c>
      <c r="D929" s="32" t="s">
        <v>1531</v>
      </c>
      <c r="E929" s="32" t="s">
        <v>85</v>
      </c>
      <c r="F929" s="31">
        <v>44837</v>
      </c>
      <c r="G929" s="32" t="s">
        <v>2394</v>
      </c>
      <c r="H929" s="32">
        <v>1024</v>
      </c>
      <c r="I929" s="33">
        <v>1500</v>
      </c>
      <c r="J929" s="32" t="str">
        <f ca="1">IF(Tabela9[[#This Row],[STATUS]]="VENCIDO", TODAY()-Tabela9[[#This Row],[DATA VENCIMENTO]], "")</f>
        <v/>
      </c>
      <c r="K929" s="31">
        <v>44837</v>
      </c>
      <c r="L929" s="53" t="str">
        <f ca="1">IF(Tabela9[[#This Row],[DATA VENCIMENTO]]&gt;TODAY(), "A VENCER",IF(Tabela9[[#This Row],[PAGO DIA]]&lt;&gt;"","PAGO", "VENCIDO"))</f>
        <v>PAGO</v>
      </c>
    </row>
    <row r="930" spans="1:12" hidden="1" x14ac:dyDescent="0.2">
      <c r="A930" s="30">
        <v>44814</v>
      </c>
      <c r="B930" s="32" t="s">
        <v>1534</v>
      </c>
      <c r="C930" s="32" t="s">
        <v>1930</v>
      </c>
      <c r="D930" s="32" t="s">
        <v>1531</v>
      </c>
      <c r="E930" s="32" t="s">
        <v>85</v>
      </c>
      <c r="F930" s="31">
        <v>44837</v>
      </c>
      <c r="G930" s="32" t="s">
        <v>2395</v>
      </c>
      <c r="H930" s="32">
        <v>1025</v>
      </c>
      <c r="I930" s="33">
        <v>1200</v>
      </c>
      <c r="J930" s="32" t="str">
        <f ca="1">IF(Tabela9[[#This Row],[STATUS]]="VENCIDO", TODAY()-Tabela9[[#This Row],[DATA VENCIMENTO]], "")</f>
        <v/>
      </c>
      <c r="K930" s="31">
        <v>44837</v>
      </c>
      <c r="L930" s="53" t="str">
        <f ca="1">IF(Tabela9[[#This Row],[DATA VENCIMENTO]]&gt;TODAY(), "A VENCER",IF(Tabela9[[#This Row],[PAGO DIA]]&lt;&gt;"","PAGO", "VENCIDO"))</f>
        <v>PAGO</v>
      </c>
    </row>
    <row r="931" spans="1:12" hidden="1" x14ac:dyDescent="0.2">
      <c r="A931" s="30">
        <v>44814</v>
      </c>
      <c r="B931" s="32" t="s">
        <v>1534</v>
      </c>
      <c r="C931" s="32" t="s">
        <v>2174</v>
      </c>
      <c r="D931" s="32" t="s">
        <v>1531</v>
      </c>
      <c r="E931" s="32" t="s">
        <v>85</v>
      </c>
      <c r="F931" s="31">
        <v>44837</v>
      </c>
      <c r="G931" s="32" t="s">
        <v>2396</v>
      </c>
      <c r="H931" s="32">
        <v>1026</v>
      </c>
      <c r="I931" s="33">
        <v>1320</v>
      </c>
      <c r="J931" s="32" t="str">
        <f ca="1">IF(Tabela9[[#This Row],[STATUS]]="VENCIDO", TODAY()-Tabela9[[#This Row],[DATA VENCIMENTO]], "")</f>
        <v/>
      </c>
      <c r="K931" s="31">
        <v>44837</v>
      </c>
      <c r="L931" s="53" t="str">
        <f ca="1">IF(Tabela9[[#This Row],[DATA VENCIMENTO]]&gt;TODAY(), "A VENCER",IF(Tabela9[[#This Row],[PAGO DIA]]&lt;&gt;"","PAGO", "VENCIDO"))</f>
        <v>PAGO</v>
      </c>
    </row>
    <row r="932" spans="1:12" hidden="1" x14ac:dyDescent="0.2">
      <c r="A932" s="30">
        <v>44814</v>
      </c>
      <c r="B932" s="32" t="s">
        <v>1534</v>
      </c>
      <c r="C932" s="32" t="s">
        <v>2207</v>
      </c>
      <c r="D932" s="32" t="s">
        <v>1531</v>
      </c>
      <c r="E932" s="32" t="s">
        <v>85</v>
      </c>
      <c r="F932" s="31">
        <v>44837</v>
      </c>
      <c r="G932" s="32" t="s">
        <v>2397</v>
      </c>
      <c r="H932" s="32">
        <v>1027</v>
      </c>
      <c r="I932" s="33">
        <v>1980</v>
      </c>
      <c r="J932" s="32" t="str">
        <f ca="1">IF(Tabela9[[#This Row],[STATUS]]="VENCIDO", TODAY()-Tabela9[[#This Row],[DATA VENCIMENTO]], "")</f>
        <v/>
      </c>
      <c r="K932" s="31">
        <v>44837</v>
      </c>
      <c r="L932" s="53" t="str">
        <f ca="1">IF(Tabela9[[#This Row],[DATA VENCIMENTO]]&gt;TODAY(), "A VENCER",IF(Tabela9[[#This Row],[PAGO DIA]]&lt;&gt;"","PAGO", "VENCIDO"))</f>
        <v>PAGO</v>
      </c>
    </row>
    <row r="933" spans="1:12" hidden="1" x14ac:dyDescent="0.2">
      <c r="A933" s="30">
        <v>44814</v>
      </c>
      <c r="B933" s="32" t="s">
        <v>1534</v>
      </c>
      <c r="C933" s="32" t="s">
        <v>2205</v>
      </c>
      <c r="D933" s="32" t="s">
        <v>1531</v>
      </c>
      <c r="E933" s="32" t="s">
        <v>85</v>
      </c>
      <c r="F933" s="31">
        <v>44837</v>
      </c>
      <c r="G933" s="32" t="s">
        <v>2398</v>
      </c>
      <c r="H933" s="32">
        <v>1028</v>
      </c>
      <c r="I933" s="33">
        <v>2200</v>
      </c>
      <c r="J933" s="32" t="str">
        <f ca="1">IF(Tabela9[[#This Row],[STATUS]]="VENCIDO", TODAY()-Tabela9[[#This Row],[DATA VENCIMENTO]], "")</f>
        <v/>
      </c>
      <c r="K933" s="31">
        <v>44837</v>
      </c>
      <c r="L933" s="53" t="str">
        <f ca="1">IF(Tabela9[[#This Row],[DATA VENCIMENTO]]&gt;TODAY(), "A VENCER",IF(Tabela9[[#This Row],[PAGO DIA]]&lt;&gt;"","PAGO", "VENCIDO"))</f>
        <v>PAGO</v>
      </c>
    </row>
    <row r="934" spans="1:12" hidden="1" x14ac:dyDescent="0.2">
      <c r="A934" s="30">
        <v>44814</v>
      </c>
      <c r="B934" s="32" t="s">
        <v>1534</v>
      </c>
      <c r="C934" s="32" t="s">
        <v>2174</v>
      </c>
      <c r="D934" s="32" t="s">
        <v>1531</v>
      </c>
      <c r="E934" s="32" t="s">
        <v>85</v>
      </c>
      <c r="F934" s="31">
        <v>44837</v>
      </c>
      <c r="G934" s="32" t="s">
        <v>2399</v>
      </c>
      <c r="H934" s="32">
        <v>1029</v>
      </c>
      <c r="I934" s="33">
        <v>1320</v>
      </c>
      <c r="J934" s="32" t="str">
        <f ca="1">IF(Tabela9[[#This Row],[STATUS]]="VENCIDO", TODAY()-Tabela9[[#This Row],[DATA VENCIMENTO]], "")</f>
        <v/>
      </c>
      <c r="K934" s="31">
        <v>44837</v>
      </c>
      <c r="L934" s="53" t="str">
        <f ca="1">IF(Tabela9[[#This Row],[DATA VENCIMENTO]]&gt;TODAY(), "A VENCER",IF(Tabela9[[#This Row],[PAGO DIA]]&lt;&gt;"","PAGO", "VENCIDO"))</f>
        <v>PAGO</v>
      </c>
    </row>
    <row r="935" spans="1:12" hidden="1" x14ac:dyDescent="0.2">
      <c r="A935" s="30">
        <v>44814</v>
      </c>
      <c r="B935" s="32" t="s">
        <v>1534</v>
      </c>
      <c r="C935" s="32" t="s">
        <v>2174</v>
      </c>
      <c r="D935" s="32" t="s">
        <v>1531</v>
      </c>
      <c r="E935" s="32" t="s">
        <v>85</v>
      </c>
      <c r="F935" s="31">
        <v>44837</v>
      </c>
      <c r="G935" s="32" t="s">
        <v>2400</v>
      </c>
      <c r="H935" s="32">
        <v>1030</v>
      </c>
      <c r="I935" s="33">
        <v>1320</v>
      </c>
      <c r="J935" s="32" t="str">
        <f ca="1">IF(Tabela9[[#This Row],[STATUS]]="VENCIDO", TODAY()-Tabela9[[#This Row],[DATA VENCIMENTO]], "")</f>
        <v/>
      </c>
      <c r="K935" s="31">
        <v>44837</v>
      </c>
      <c r="L935" s="53" t="str">
        <f ca="1">IF(Tabela9[[#This Row],[DATA VENCIMENTO]]&gt;TODAY(), "A VENCER",IF(Tabela9[[#This Row],[PAGO DIA]]&lt;&gt;"","PAGO", "VENCIDO"))</f>
        <v>PAGO</v>
      </c>
    </row>
    <row r="936" spans="1:12" hidden="1" x14ac:dyDescent="0.2">
      <c r="A936" s="30">
        <v>44816</v>
      </c>
      <c r="B936" s="32" t="s">
        <v>2401</v>
      </c>
      <c r="C936" s="32" t="s">
        <v>2402</v>
      </c>
      <c r="D936" s="32" t="s">
        <v>1531</v>
      </c>
      <c r="E936" s="32" t="s">
        <v>2403</v>
      </c>
      <c r="F936" s="31">
        <v>44837</v>
      </c>
      <c r="G936" s="32" t="s">
        <v>2404</v>
      </c>
      <c r="H936" s="32">
        <v>1031</v>
      </c>
      <c r="I936" s="33">
        <v>1136</v>
      </c>
      <c r="J936" s="32" t="str">
        <f ca="1">IF(Tabela9[[#This Row],[STATUS]]="VENCIDO", TODAY()-Tabela9[[#This Row],[DATA VENCIMENTO]], "")</f>
        <v/>
      </c>
      <c r="K936" s="31">
        <v>44837</v>
      </c>
      <c r="L936" s="53" t="str">
        <f ca="1">IF(Tabela9[[#This Row],[DATA VENCIMENTO]]&gt;TODAY(), "A VENCER",IF(Tabela9[[#This Row],[PAGO DIA]]&lt;&gt;"","PAGO", "VENCIDO"))</f>
        <v>PAGO</v>
      </c>
    </row>
    <row r="937" spans="1:12" hidden="1" x14ac:dyDescent="0.2">
      <c r="A937" s="30">
        <v>44816</v>
      </c>
      <c r="B937" s="32" t="s">
        <v>1534</v>
      </c>
      <c r="C937" s="32" t="s">
        <v>2405</v>
      </c>
      <c r="D937" s="32" t="s">
        <v>1531</v>
      </c>
      <c r="E937" s="32" t="s">
        <v>2403</v>
      </c>
      <c r="F937" s="31">
        <v>44837</v>
      </c>
      <c r="G937" s="32" t="s">
        <v>2406</v>
      </c>
      <c r="H937" s="32">
        <v>1032</v>
      </c>
      <c r="I937" s="33">
        <v>800</v>
      </c>
      <c r="J937" s="32" t="str">
        <f ca="1">IF(Tabela9[[#This Row],[STATUS]]="VENCIDO", TODAY()-Tabela9[[#This Row],[DATA VENCIMENTO]], "")</f>
        <v/>
      </c>
      <c r="K937" s="31">
        <v>44837</v>
      </c>
      <c r="L937" s="53" t="str">
        <f ca="1">IF(Tabela9[[#This Row],[DATA VENCIMENTO]]&gt;TODAY(), "A VENCER",IF(Tabela9[[#This Row],[PAGO DIA]]&lt;&gt;"","PAGO", "VENCIDO"))</f>
        <v>PAGO</v>
      </c>
    </row>
    <row r="938" spans="1:12" hidden="1" x14ac:dyDescent="0.2">
      <c r="A938" s="30">
        <v>44817</v>
      </c>
      <c r="B938" s="32" t="s">
        <v>1529</v>
      </c>
      <c r="C938" s="32" t="s">
        <v>2101</v>
      </c>
      <c r="D938" s="32" t="s">
        <v>1531</v>
      </c>
      <c r="E938" s="32" t="s">
        <v>94</v>
      </c>
      <c r="F938" s="31">
        <v>44837</v>
      </c>
      <c r="G938" s="32" t="s">
        <v>1580</v>
      </c>
      <c r="H938" s="32">
        <v>1034</v>
      </c>
      <c r="I938" s="33">
        <v>3800</v>
      </c>
      <c r="J938" s="32" t="str">
        <f ca="1">IF(Tabela9[[#This Row],[STATUS]]="VENCIDO", TODAY()-Tabela9[[#This Row],[DATA VENCIMENTO]], "")</f>
        <v/>
      </c>
      <c r="K938" s="31">
        <v>44839</v>
      </c>
      <c r="L938" s="53" t="str">
        <f ca="1">IF(Tabela9[[#This Row],[DATA VENCIMENTO]]&gt;TODAY(), "A VENCER",IF(Tabela9[[#This Row],[PAGO DIA]]&lt;&gt;"","PAGO", "VENCIDO"))</f>
        <v>PAGO</v>
      </c>
    </row>
    <row r="939" spans="1:12" hidden="1" x14ac:dyDescent="0.2">
      <c r="A939" s="30">
        <v>44825</v>
      </c>
      <c r="B939" s="31" t="s">
        <v>1547</v>
      </c>
      <c r="C939" s="32" t="s">
        <v>1548</v>
      </c>
      <c r="D939" s="32" t="s">
        <v>1531</v>
      </c>
      <c r="E939" s="32" t="s">
        <v>1543</v>
      </c>
      <c r="F939" s="31">
        <v>44837</v>
      </c>
      <c r="G939" s="32" t="s">
        <v>2407</v>
      </c>
      <c r="H939" s="32">
        <v>1051</v>
      </c>
      <c r="I939" s="33">
        <v>5000</v>
      </c>
      <c r="J939" s="32" t="str">
        <f ca="1">IF(Tabela9[[#This Row],[STATUS]]="VENCIDO", TODAY()-Tabela9[[#This Row],[DATA VENCIMENTO]], "")</f>
        <v/>
      </c>
      <c r="K939" s="31">
        <v>44840</v>
      </c>
      <c r="L939" s="53" t="str">
        <f ca="1">IF(Tabela9[[#This Row],[DATA VENCIMENTO]]&gt;TODAY(), "A VENCER",IF(Tabela9[[#This Row],[PAGO DIA]]&lt;&gt;"","PAGO", "VENCIDO"))</f>
        <v>PAGO</v>
      </c>
    </row>
    <row r="940" spans="1:12" hidden="1" x14ac:dyDescent="0.2">
      <c r="A940" s="30">
        <v>44825</v>
      </c>
      <c r="B940" s="31" t="s">
        <v>1547</v>
      </c>
      <c r="C940" s="32" t="s">
        <v>1549</v>
      </c>
      <c r="D940" s="32" t="s">
        <v>1531</v>
      </c>
      <c r="E940" s="32" t="s">
        <v>1550</v>
      </c>
      <c r="F940" s="31">
        <v>44837</v>
      </c>
      <c r="G940" s="32" t="s">
        <v>2408</v>
      </c>
      <c r="H940" s="32">
        <v>1052</v>
      </c>
      <c r="I940" s="33">
        <v>6000</v>
      </c>
      <c r="J940" s="32" t="str">
        <f ca="1">IF(Tabela9[[#This Row],[STATUS]]="VENCIDO", TODAY()-Tabela9[[#This Row],[DATA VENCIMENTO]], "")</f>
        <v/>
      </c>
      <c r="K940" s="31">
        <v>44837</v>
      </c>
      <c r="L940" s="53" t="str">
        <f ca="1">IF(Tabela9[[#This Row],[DATA VENCIMENTO]]&gt;TODAY(), "A VENCER",IF(Tabela9[[#This Row],[PAGO DIA]]&lt;&gt;"","PAGO", "VENCIDO"))</f>
        <v>PAGO</v>
      </c>
    </row>
    <row r="941" spans="1:12" hidden="1" x14ac:dyDescent="0.2">
      <c r="A941" s="30">
        <v>44825</v>
      </c>
      <c r="B941" s="31" t="s">
        <v>1547</v>
      </c>
      <c r="C941" s="32" t="s">
        <v>1551</v>
      </c>
      <c r="D941" s="32" t="s">
        <v>1531</v>
      </c>
      <c r="E941" s="32" t="s">
        <v>1552</v>
      </c>
      <c r="F941" s="31">
        <v>44837</v>
      </c>
      <c r="G941" s="32" t="s">
        <v>2409</v>
      </c>
      <c r="H941" s="32">
        <v>1053</v>
      </c>
      <c r="I941" s="33">
        <v>5000</v>
      </c>
      <c r="J941" s="32" t="str">
        <f ca="1">IF(Tabela9[[#This Row],[STATUS]]="VENCIDO", TODAY()-Tabela9[[#This Row],[DATA VENCIMENTO]], "")</f>
        <v/>
      </c>
      <c r="K941" s="31">
        <v>44837</v>
      </c>
      <c r="L941" s="53" t="str">
        <f ca="1">IF(Tabela9[[#This Row],[DATA VENCIMENTO]]&gt;TODAY(), "A VENCER",IF(Tabela9[[#This Row],[PAGO DIA]]&lt;&gt;"","PAGO", "VENCIDO"))</f>
        <v>PAGO</v>
      </c>
    </row>
    <row r="942" spans="1:12" hidden="1" x14ac:dyDescent="0.2">
      <c r="A942" s="30">
        <v>44825</v>
      </c>
      <c r="B942" s="31" t="s">
        <v>1547</v>
      </c>
      <c r="C942" s="32" t="s">
        <v>1553</v>
      </c>
      <c r="D942" s="32" t="s">
        <v>1531</v>
      </c>
      <c r="E942" s="32" t="s">
        <v>1554</v>
      </c>
      <c r="F942" s="31">
        <v>44837</v>
      </c>
      <c r="G942" s="32" t="s">
        <v>2410</v>
      </c>
      <c r="H942" s="32">
        <v>1054</v>
      </c>
      <c r="I942" s="33">
        <v>4000</v>
      </c>
      <c r="J942" s="32" t="str">
        <f ca="1">IF(Tabela9[[#This Row],[STATUS]]="VENCIDO", TODAY()-Tabela9[[#This Row],[DATA VENCIMENTO]], "")</f>
        <v/>
      </c>
      <c r="K942" s="31">
        <v>44837</v>
      </c>
      <c r="L942" s="53" t="str">
        <f ca="1">IF(Tabela9[[#This Row],[DATA VENCIMENTO]]&gt;TODAY(), "A VENCER",IF(Tabela9[[#This Row],[PAGO DIA]]&lt;&gt;"","PAGO", "VENCIDO"))</f>
        <v>PAGO</v>
      </c>
    </row>
    <row r="943" spans="1:12" hidden="1" x14ac:dyDescent="0.2">
      <c r="A943" s="30">
        <v>44825</v>
      </c>
      <c r="B943" s="31" t="s">
        <v>1547</v>
      </c>
      <c r="C943" s="32" t="s">
        <v>1555</v>
      </c>
      <c r="D943" s="32" t="s">
        <v>1556</v>
      </c>
      <c r="E943" s="32" t="s">
        <v>1557</v>
      </c>
      <c r="F943" s="31">
        <v>44837</v>
      </c>
      <c r="G943" s="32" t="s">
        <v>1580</v>
      </c>
      <c r="H943" s="32">
        <v>1055</v>
      </c>
      <c r="I943" s="33">
        <v>4000</v>
      </c>
      <c r="J943" s="32" t="str">
        <f ca="1">IF(Tabela9[[#This Row],[STATUS]]="VENCIDO", TODAY()-Tabela9[[#This Row],[DATA VENCIMENTO]], "")</f>
        <v/>
      </c>
      <c r="K943" s="31">
        <v>44833</v>
      </c>
      <c r="L943" s="53" t="str">
        <f ca="1">IF(Tabela9[[#This Row],[DATA VENCIMENTO]]&gt;TODAY(), "A VENCER",IF(Tabela9[[#This Row],[PAGO DIA]]&lt;&gt;"","PAGO", "VENCIDO"))</f>
        <v>PAGO</v>
      </c>
    </row>
    <row r="944" spans="1:12" hidden="1" x14ac:dyDescent="0.2">
      <c r="A944" s="30">
        <v>44825</v>
      </c>
      <c r="B944" s="31" t="s">
        <v>1547</v>
      </c>
      <c r="C944" s="32" t="s">
        <v>1558</v>
      </c>
      <c r="D944" s="32" t="s">
        <v>1531</v>
      </c>
      <c r="E944" s="32" t="s">
        <v>1559</v>
      </c>
      <c r="F944" s="31">
        <v>44837</v>
      </c>
      <c r="G944" s="32" t="s">
        <v>2411</v>
      </c>
      <c r="H944" s="32">
        <v>1056</v>
      </c>
      <c r="I944" s="33">
        <v>5900</v>
      </c>
      <c r="J944" s="32" t="str">
        <f ca="1">IF(Tabela9[[#This Row],[STATUS]]="VENCIDO", TODAY()-Tabela9[[#This Row],[DATA VENCIMENTO]], "")</f>
        <v/>
      </c>
      <c r="K944" s="31">
        <v>44837</v>
      </c>
      <c r="L944" s="53" t="str">
        <f ca="1">IF(Tabela9[[#This Row],[DATA VENCIMENTO]]&gt;TODAY(), "A VENCER",IF(Tabela9[[#This Row],[PAGO DIA]]&lt;&gt;"","PAGO", "VENCIDO"))</f>
        <v>PAGO</v>
      </c>
    </row>
    <row r="945" spans="1:12" hidden="1" x14ac:dyDescent="0.2">
      <c r="A945" s="30">
        <v>44825</v>
      </c>
      <c r="B945" s="31" t="s">
        <v>1547</v>
      </c>
      <c r="C945" s="32" t="s">
        <v>1560</v>
      </c>
      <c r="D945" s="32" t="s">
        <v>1531</v>
      </c>
      <c r="E945" s="32" t="s">
        <v>1561</v>
      </c>
      <c r="F945" s="31">
        <v>44837</v>
      </c>
      <c r="G945" s="32" t="s">
        <v>2412</v>
      </c>
      <c r="H945" s="32">
        <v>1057</v>
      </c>
      <c r="I945" s="33">
        <v>4500</v>
      </c>
      <c r="J945" s="32" t="str">
        <f ca="1">IF(Tabela9[[#This Row],[STATUS]]="VENCIDO", TODAY()-Tabela9[[#This Row],[DATA VENCIMENTO]], "")</f>
        <v/>
      </c>
      <c r="K945" s="31">
        <v>44837</v>
      </c>
      <c r="L945" s="53" t="str">
        <f ca="1">IF(Tabela9[[#This Row],[DATA VENCIMENTO]]&gt;TODAY(), "A VENCER",IF(Tabela9[[#This Row],[PAGO DIA]]&lt;&gt;"","PAGO", "VENCIDO"))</f>
        <v>PAGO</v>
      </c>
    </row>
    <row r="946" spans="1:12" hidden="1" x14ac:dyDescent="0.2">
      <c r="A946" s="30">
        <v>44825</v>
      </c>
      <c r="B946" s="43" t="s">
        <v>1547</v>
      </c>
      <c r="C946" s="37" t="s">
        <v>1562</v>
      </c>
      <c r="D946" s="32" t="s">
        <v>1531</v>
      </c>
      <c r="E946" s="37" t="s">
        <v>1537</v>
      </c>
      <c r="F946" s="31">
        <v>44837</v>
      </c>
      <c r="G946" s="37" t="s">
        <v>1585</v>
      </c>
      <c r="H946" s="37">
        <v>1058</v>
      </c>
      <c r="I946" s="44">
        <v>2000</v>
      </c>
      <c r="J946" s="32" t="str">
        <f ca="1">IF(Tabela9[[#This Row],[STATUS]]="VENCIDO", TODAY()-Tabela9[[#This Row],[DATA VENCIMENTO]], "")</f>
        <v/>
      </c>
      <c r="K946" s="31">
        <v>44841</v>
      </c>
      <c r="L946" s="53" t="str">
        <f ca="1">IF(Tabela9[[#This Row],[DATA VENCIMENTO]]&gt;TODAY(), "A VENCER",IF(Tabela9[[#This Row],[PAGO DIA]]&lt;&gt;"","PAGO", "VENCIDO"))</f>
        <v>PAGO</v>
      </c>
    </row>
    <row r="947" spans="1:12" hidden="1" x14ac:dyDescent="0.2">
      <c r="A947" s="30">
        <v>44825</v>
      </c>
      <c r="B947" s="31" t="s">
        <v>1547</v>
      </c>
      <c r="C947" s="32" t="s">
        <v>1563</v>
      </c>
      <c r="D947" s="32" t="s">
        <v>1531</v>
      </c>
      <c r="E947" s="32" t="s">
        <v>1564</v>
      </c>
      <c r="F947" s="31">
        <v>44837</v>
      </c>
      <c r="G947" s="32" t="s">
        <v>2413</v>
      </c>
      <c r="H947" s="32">
        <v>1059</v>
      </c>
      <c r="I947" s="33">
        <v>6000</v>
      </c>
      <c r="J947" s="32" t="str">
        <f ca="1">IF(Tabela9[[#This Row],[STATUS]]="VENCIDO", TODAY()-Tabela9[[#This Row],[DATA VENCIMENTO]], "")</f>
        <v/>
      </c>
      <c r="K947" s="31">
        <v>44837</v>
      </c>
      <c r="L947" s="53" t="str">
        <f ca="1">IF(Tabela9[[#This Row],[DATA VENCIMENTO]]&gt;TODAY(), "A VENCER",IF(Tabela9[[#This Row],[PAGO DIA]]&lt;&gt;"","PAGO", "VENCIDO"))</f>
        <v>PAGO</v>
      </c>
    </row>
    <row r="948" spans="1:12" hidden="1" x14ac:dyDescent="0.2">
      <c r="A948" s="30">
        <v>44825</v>
      </c>
      <c r="B948" s="31" t="s">
        <v>1547</v>
      </c>
      <c r="C948" s="32" t="s">
        <v>1565</v>
      </c>
      <c r="D948" s="32" t="s">
        <v>1531</v>
      </c>
      <c r="E948" s="32" t="s">
        <v>1566</v>
      </c>
      <c r="F948" s="31">
        <v>44837</v>
      </c>
      <c r="G948" s="32" t="s">
        <v>2414</v>
      </c>
      <c r="H948" s="32">
        <v>1060</v>
      </c>
      <c r="I948" s="33">
        <v>5500</v>
      </c>
      <c r="J948" s="32" t="str">
        <f ca="1">IF(Tabela9[[#This Row],[STATUS]]="VENCIDO", TODAY()-Tabela9[[#This Row],[DATA VENCIMENTO]], "")</f>
        <v/>
      </c>
      <c r="K948" s="31">
        <v>44837</v>
      </c>
      <c r="L948" s="53" t="str">
        <f ca="1">IF(Tabela9[[#This Row],[DATA VENCIMENTO]]&gt;TODAY(), "A VENCER",IF(Tabela9[[#This Row],[PAGO DIA]]&lt;&gt;"","PAGO", "VENCIDO"))</f>
        <v>PAGO</v>
      </c>
    </row>
    <row r="949" spans="1:12" hidden="1" x14ac:dyDescent="0.2">
      <c r="A949" s="30">
        <v>44825</v>
      </c>
      <c r="B949" s="31" t="s">
        <v>1547</v>
      </c>
      <c r="C949" s="32" t="s">
        <v>1567</v>
      </c>
      <c r="D949" s="32" t="s">
        <v>1531</v>
      </c>
      <c r="E949" s="32" t="s">
        <v>1568</v>
      </c>
      <c r="F949" s="31">
        <v>44837</v>
      </c>
      <c r="G949" s="32" t="s">
        <v>2415</v>
      </c>
      <c r="H949" s="32">
        <v>1061</v>
      </c>
      <c r="I949" s="33">
        <v>5000</v>
      </c>
      <c r="J949" s="32" t="str">
        <f ca="1">IF(Tabela9[[#This Row],[STATUS]]="VENCIDO", TODAY()-Tabela9[[#This Row],[DATA VENCIMENTO]], "")</f>
        <v/>
      </c>
      <c r="K949" s="31">
        <v>44837</v>
      </c>
      <c r="L949" s="53" t="str">
        <f ca="1">IF(Tabela9[[#This Row],[DATA VENCIMENTO]]&gt;TODAY(), "A VENCER",IF(Tabela9[[#This Row],[PAGO DIA]]&lt;&gt;"","PAGO", "VENCIDO"))</f>
        <v>PAGO</v>
      </c>
    </row>
    <row r="950" spans="1:12" hidden="1" x14ac:dyDescent="0.2">
      <c r="A950" s="30">
        <v>44825</v>
      </c>
      <c r="B950" s="31" t="s">
        <v>1547</v>
      </c>
      <c r="C950" s="32" t="s">
        <v>1569</v>
      </c>
      <c r="D950" s="32" t="s">
        <v>1531</v>
      </c>
      <c r="E950" s="32" t="s">
        <v>1570</v>
      </c>
      <c r="F950" s="31">
        <v>44837</v>
      </c>
      <c r="G950" s="32" t="s">
        <v>2416</v>
      </c>
      <c r="H950" s="32">
        <v>1062</v>
      </c>
      <c r="I950" s="33">
        <v>1150</v>
      </c>
      <c r="J950" s="32" t="str">
        <f ca="1">IF(Tabela9[[#This Row],[STATUS]]="VENCIDO", TODAY()-Tabela9[[#This Row],[DATA VENCIMENTO]], "")</f>
        <v/>
      </c>
      <c r="K950" s="31">
        <v>44841</v>
      </c>
      <c r="L950" s="53" t="str">
        <f ca="1">IF(Tabela9[[#This Row],[DATA VENCIMENTO]]&gt;TODAY(), "A VENCER",IF(Tabela9[[#This Row],[PAGO DIA]]&lt;&gt;"","PAGO", "VENCIDO"))</f>
        <v>PAGO</v>
      </c>
    </row>
    <row r="951" spans="1:12" hidden="1" x14ac:dyDescent="0.2">
      <c r="A951" s="30">
        <v>44825</v>
      </c>
      <c r="B951" s="31" t="s">
        <v>1547</v>
      </c>
      <c r="C951" s="32" t="s">
        <v>1571</v>
      </c>
      <c r="D951" s="32" t="s">
        <v>1531</v>
      </c>
      <c r="E951" s="32" t="s">
        <v>1572</v>
      </c>
      <c r="F951" s="31">
        <v>44837</v>
      </c>
      <c r="G951" s="32" t="s">
        <v>2417</v>
      </c>
      <c r="H951" s="32">
        <v>1063</v>
      </c>
      <c r="I951" s="33">
        <v>5500</v>
      </c>
      <c r="J951" s="32" t="str">
        <f ca="1">IF(Tabela9[[#This Row],[STATUS]]="VENCIDO", TODAY()-Tabela9[[#This Row],[DATA VENCIMENTO]], "")</f>
        <v/>
      </c>
      <c r="K951" s="31">
        <v>44837</v>
      </c>
      <c r="L951" s="53" t="str">
        <f ca="1">IF(Tabela9[[#This Row],[DATA VENCIMENTO]]&gt;TODAY(), "A VENCER",IF(Tabela9[[#This Row],[PAGO DIA]]&lt;&gt;"","PAGO", "VENCIDO"))</f>
        <v>PAGO</v>
      </c>
    </row>
    <row r="952" spans="1:12" hidden="1" x14ac:dyDescent="0.2">
      <c r="A952" s="30">
        <v>44825</v>
      </c>
      <c r="B952" s="31" t="s">
        <v>1547</v>
      </c>
      <c r="C952" s="32" t="s">
        <v>1573</v>
      </c>
      <c r="D952" s="32" t="s">
        <v>1531</v>
      </c>
      <c r="E952" s="32" t="s">
        <v>1574</v>
      </c>
      <c r="F952" s="31">
        <v>44837</v>
      </c>
      <c r="G952" s="32" t="s">
        <v>2418</v>
      </c>
      <c r="H952" s="32">
        <v>1064</v>
      </c>
      <c r="I952" s="33">
        <v>1150</v>
      </c>
      <c r="J952" s="32" t="str">
        <f ca="1">IF(Tabela9[[#This Row],[STATUS]]="VENCIDO", TODAY()-Tabela9[[#This Row],[DATA VENCIMENTO]], "")</f>
        <v/>
      </c>
      <c r="K952" s="31">
        <v>44837</v>
      </c>
      <c r="L952" s="53" t="str">
        <f ca="1">IF(Tabela9[[#This Row],[DATA VENCIMENTO]]&gt;TODAY(), "A VENCER",IF(Tabela9[[#This Row],[PAGO DIA]]&lt;&gt;"","PAGO", "VENCIDO"))</f>
        <v>PAGO</v>
      </c>
    </row>
    <row r="953" spans="1:12" hidden="1" x14ac:dyDescent="0.2">
      <c r="A953" s="30">
        <v>44825</v>
      </c>
      <c r="B953" s="31" t="s">
        <v>1547</v>
      </c>
      <c r="C953" s="32" t="s">
        <v>1575</v>
      </c>
      <c r="D953" s="32" t="s">
        <v>1531</v>
      </c>
      <c r="E953" s="32" t="s">
        <v>1576</v>
      </c>
      <c r="F953" s="31">
        <v>44837</v>
      </c>
      <c r="G953" s="32" t="s">
        <v>2419</v>
      </c>
      <c r="H953" s="32">
        <v>1065</v>
      </c>
      <c r="I953" s="33">
        <v>4800</v>
      </c>
      <c r="J953" s="32" t="str">
        <f ca="1">IF(Tabela9[[#This Row],[STATUS]]="VENCIDO", TODAY()-Tabela9[[#This Row],[DATA VENCIMENTO]], "")</f>
        <v/>
      </c>
      <c r="K953" s="31">
        <v>44837</v>
      </c>
      <c r="L953" s="53" t="str">
        <f ca="1">IF(Tabela9[[#This Row],[DATA VENCIMENTO]]&gt;TODAY(), "A VENCER",IF(Tabela9[[#This Row],[PAGO DIA]]&lt;&gt;"","PAGO", "VENCIDO"))</f>
        <v>PAGO</v>
      </c>
    </row>
    <row r="954" spans="1:12" hidden="1" x14ac:dyDescent="0.2">
      <c r="A954" s="30">
        <v>44825</v>
      </c>
      <c r="B954" s="31" t="s">
        <v>1547</v>
      </c>
      <c r="C954" s="32" t="s">
        <v>1577</v>
      </c>
      <c r="D954" s="32" t="s">
        <v>1531</v>
      </c>
      <c r="E954" s="32" t="s">
        <v>1539</v>
      </c>
      <c r="F954" s="31">
        <v>44837</v>
      </c>
      <c r="G954" s="32" t="s">
        <v>2420</v>
      </c>
      <c r="H954" s="32">
        <v>1066</v>
      </c>
      <c r="I954" s="33">
        <v>3000</v>
      </c>
      <c r="J954" s="32" t="str">
        <f ca="1">IF(Tabela9[[#This Row],[STATUS]]="VENCIDO", TODAY()-Tabela9[[#This Row],[DATA VENCIMENTO]], "")</f>
        <v/>
      </c>
      <c r="K954" s="31">
        <v>44837</v>
      </c>
      <c r="L954" s="53" t="str">
        <f ca="1">IF(Tabela9[[#This Row],[DATA VENCIMENTO]]&gt;TODAY(), "A VENCER",IF(Tabela9[[#This Row],[PAGO DIA]]&lt;&gt;"","PAGO", "VENCIDO"))</f>
        <v>PAGO</v>
      </c>
    </row>
    <row r="955" spans="1:12" hidden="1" x14ac:dyDescent="0.2">
      <c r="A955" s="30">
        <v>44825</v>
      </c>
      <c r="B955" s="31" t="s">
        <v>1547</v>
      </c>
      <c r="C955" s="32" t="s">
        <v>1544</v>
      </c>
      <c r="D955" s="32" t="s">
        <v>1531</v>
      </c>
      <c r="E955" s="32" t="s">
        <v>1545</v>
      </c>
      <c r="F955" s="31">
        <v>44837</v>
      </c>
      <c r="G955" s="32" t="s">
        <v>2421</v>
      </c>
      <c r="H955" s="32">
        <v>1067</v>
      </c>
      <c r="I955" s="33">
        <v>4000</v>
      </c>
      <c r="J955" s="32" t="str">
        <f ca="1">IF(Tabela9[[#This Row],[STATUS]]="VENCIDO", TODAY()-Tabela9[[#This Row],[DATA VENCIMENTO]], "")</f>
        <v/>
      </c>
      <c r="K955" s="31">
        <v>44840</v>
      </c>
      <c r="L955" s="53" t="str">
        <f ca="1">IF(Tabela9[[#This Row],[DATA VENCIMENTO]]&gt;TODAY(), "A VENCER",IF(Tabela9[[#This Row],[PAGO DIA]]&lt;&gt;"","PAGO", "VENCIDO"))</f>
        <v>PAGO</v>
      </c>
    </row>
    <row r="956" spans="1:12" hidden="1" x14ac:dyDescent="0.2">
      <c r="A956" s="30">
        <v>44825</v>
      </c>
      <c r="B956" s="31" t="s">
        <v>1547</v>
      </c>
      <c r="C956" s="32" t="s">
        <v>1579</v>
      </c>
      <c r="D956" s="32" t="s">
        <v>1128</v>
      </c>
      <c r="E956" s="32" t="s">
        <v>681</v>
      </c>
      <c r="F956" s="31">
        <v>44837</v>
      </c>
      <c r="G956" s="32" t="s">
        <v>2422</v>
      </c>
      <c r="H956" s="32">
        <v>1068</v>
      </c>
      <c r="I956" s="41">
        <v>2500</v>
      </c>
      <c r="J956" s="32" t="str">
        <f ca="1">IF(Tabela9[[#This Row],[STATUS]]="VENCIDO", TODAY()-Tabela9[[#This Row],[DATA VENCIMENTO]], "")</f>
        <v/>
      </c>
      <c r="K956" s="31">
        <v>44837</v>
      </c>
      <c r="L956" s="53" t="str">
        <f ca="1">IF(Tabela9[[#This Row],[DATA VENCIMENTO]]&gt;TODAY(), "A VENCER",IF(Tabela9[[#This Row],[PAGO DIA]]&lt;&gt;"","PAGO", "VENCIDO"))</f>
        <v>PAGO</v>
      </c>
    </row>
    <row r="957" spans="1:12" hidden="1" x14ac:dyDescent="0.2">
      <c r="A957" s="30">
        <v>44818</v>
      </c>
      <c r="B957" s="32" t="s">
        <v>1529</v>
      </c>
      <c r="C957" s="32" t="s">
        <v>1869</v>
      </c>
      <c r="D957" s="32" t="s">
        <v>1531</v>
      </c>
      <c r="E957" s="32" t="s">
        <v>85</v>
      </c>
      <c r="F957" s="31">
        <v>44838</v>
      </c>
      <c r="G957" s="32" t="s">
        <v>2423</v>
      </c>
      <c r="H957" s="32">
        <v>1035</v>
      </c>
      <c r="I957" s="33">
        <v>3800</v>
      </c>
      <c r="J957" s="32" t="str">
        <f ca="1">IF(Tabela9[[#This Row],[STATUS]]="VENCIDO", TODAY()-Tabela9[[#This Row],[DATA VENCIMENTO]], "")</f>
        <v/>
      </c>
      <c r="K957" s="31">
        <v>44838</v>
      </c>
      <c r="L957" s="53" t="str">
        <f ca="1">IF(Tabela9[[#This Row],[DATA VENCIMENTO]]&gt;TODAY(), "A VENCER",IF(Tabela9[[#This Row],[PAGO DIA]]&lt;&gt;"","PAGO", "VENCIDO"))</f>
        <v>PAGO</v>
      </c>
    </row>
    <row r="958" spans="1:12" hidden="1" x14ac:dyDescent="0.2">
      <c r="A958" s="30">
        <v>44818</v>
      </c>
      <c r="B958" s="32" t="s">
        <v>1534</v>
      </c>
      <c r="C958" s="32" t="s">
        <v>1696</v>
      </c>
      <c r="D958" s="32" t="s">
        <v>1531</v>
      </c>
      <c r="E958" s="32" t="s">
        <v>85</v>
      </c>
      <c r="F958" s="31">
        <v>44838</v>
      </c>
      <c r="G958" s="32" t="s">
        <v>2424</v>
      </c>
      <c r="H958" s="32">
        <v>1036</v>
      </c>
      <c r="I958" s="33">
        <v>400</v>
      </c>
      <c r="J958" s="32" t="str">
        <f ca="1">IF(Tabela9[[#This Row],[STATUS]]="VENCIDO", TODAY()-Tabela9[[#This Row],[DATA VENCIMENTO]], "")</f>
        <v/>
      </c>
      <c r="K958" s="31">
        <v>44838</v>
      </c>
      <c r="L958" s="53" t="str">
        <f ca="1">IF(Tabela9[[#This Row],[DATA VENCIMENTO]]&gt;TODAY(), "A VENCER",IF(Tabela9[[#This Row],[PAGO DIA]]&lt;&gt;"","PAGO", "VENCIDO"))</f>
        <v>PAGO</v>
      </c>
    </row>
    <row r="959" spans="1:12" hidden="1" x14ac:dyDescent="0.2">
      <c r="A959" s="30">
        <v>44818</v>
      </c>
      <c r="B959" s="32" t="s">
        <v>1534</v>
      </c>
      <c r="C959" s="32" t="s">
        <v>1696</v>
      </c>
      <c r="D959" s="32" t="s">
        <v>1531</v>
      </c>
      <c r="E959" s="32" t="s">
        <v>85</v>
      </c>
      <c r="F959" s="31">
        <v>44838</v>
      </c>
      <c r="G959" s="32" t="s">
        <v>2425</v>
      </c>
      <c r="H959" s="32">
        <v>1037</v>
      </c>
      <c r="I959" s="33">
        <v>400</v>
      </c>
      <c r="J959" s="32" t="str">
        <f ca="1">IF(Tabela9[[#This Row],[STATUS]]="VENCIDO", TODAY()-Tabela9[[#This Row],[DATA VENCIMENTO]], "")</f>
        <v/>
      </c>
      <c r="K959" s="31">
        <v>44838</v>
      </c>
      <c r="L959" s="53" t="str">
        <f ca="1">IF(Tabela9[[#This Row],[DATA VENCIMENTO]]&gt;TODAY(), "A VENCER",IF(Tabela9[[#This Row],[PAGO DIA]]&lt;&gt;"","PAGO", "VENCIDO"))</f>
        <v>PAGO</v>
      </c>
    </row>
    <row r="960" spans="1:12" hidden="1" x14ac:dyDescent="0.2">
      <c r="A960" s="30">
        <v>44819</v>
      </c>
      <c r="B960" s="32" t="s">
        <v>1529</v>
      </c>
      <c r="C960" s="32" t="s">
        <v>2016</v>
      </c>
      <c r="D960" s="32" t="s">
        <v>1531</v>
      </c>
      <c r="E960" s="32" t="s">
        <v>85</v>
      </c>
      <c r="F960" s="31">
        <v>44839</v>
      </c>
      <c r="G960" s="32" t="s">
        <v>2426</v>
      </c>
      <c r="H960" s="32">
        <v>1038</v>
      </c>
      <c r="I960" s="33">
        <v>3800</v>
      </c>
      <c r="J960" s="32" t="str">
        <f ca="1">IF(Tabela9[[#This Row],[STATUS]]="VENCIDO", TODAY()-Tabela9[[#This Row],[DATA VENCIMENTO]], "")</f>
        <v/>
      </c>
      <c r="K960" s="31">
        <v>44839</v>
      </c>
      <c r="L960" s="53" t="str">
        <f ca="1">IF(Tabela9[[#This Row],[DATA VENCIMENTO]]&gt;TODAY(), "A VENCER",IF(Tabela9[[#This Row],[PAGO DIA]]&lt;&gt;"","PAGO", "VENCIDO"))</f>
        <v>PAGO</v>
      </c>
    </row>
    <row r="961" spans="1:12" hidden="1" x14ac:dyDescent="0.2">
      <c r="A961" s="30">
        <v>44819</v>
      </c>
      <c r="B961" s="32" t="s">
        <v>1534</v>
      </c>
      <c r="C961" s="32" t="s">
        <v>1696</v>
      </c>
      <c r="D961" s="32" t="s">
        <v>1531</v>
      </c>
      <c r="E961" s="32" t="s">
        <v>85</v>
      </c>
      <c r="F961" s="31">
        <v>44839</v>
      </c>
      <c r="G961" s="32">
        <v>438</v>
      </c>
      <c r="H961" s="32">
        <v>1039</v>
      </c>
      <c r="I961" s="33">
        <v>400</v>
      </c>
      <c r="J961" s="32" t="str">
        <f ca="1">IF(Tabela9[[#This Row],[STATUS]]="VENCIDO", TODAY()-Tabela9[[#This Row],[DATA VENCIMENTO]], "")</f>
        <v/>
      </c>
      <c r="K961" s="31">
        <v>44839</v>
      </c>
      <c r="L961" s="53" t="str">
        <f ca="1">IF(Tabela9[[#This Row],[DATA VENCIMENTO]]&gt;TODAY(), "A VENCER",IF(Tabela9[[#This Row],[PAGO DIA]]&lt;&gt;"","PAGO", "VENCIDO"))</f>
        <v>PAGO</v>
      </c>
    </row>
    <row r="962" spans="1:12" hidden="1" x14ac:dyDescent="0.2">
      <c r="A962" s="30">
        <v>44819</v>
      </c>
      <c r="B962" s="32" t="s">
        <v>1534</v>
      </c>
      <c r="C962" s="32" t="s">
        <v>2189</v>
      </c>
      <c r="D962" s="32" t="s">
        <v>1531</v>
      </c>
      <c r="E962" s="32" t="s">
        <v>85</v>
      </c>
      <c r="F962" s="31">
        <v>44839</v>
      </c>
      <c r="G962" s="32">
        <v>439</v>
      </c>
      <c r="H962" s="32">
        <v>1040</v>
      </c>
      <c r="I962" s="33">
        <v>1540</v>
      </c>
      <c r="J962" s="32" t="str">
        <f ca="1">IF(Tabela9[[#This Row],[STATUS]]="VENCIDO", TODAY()-Tabela9[[#This Row],[DATA VENCIMENTO]], "")</f>
        <v/>
      </c>
      <c r="K962" s="31">
        <v>44839</v>
      </c>
      <c r="L962" s="53" t="str">
        <f ca="1">IF(Tabela9[[#This Row],[DATA VENCIMENTO]]&gt;TODAY(), "A VENCER",IF(Tabela9[[#This Row],[PAGO DIA]]&lt;&gt;"","PAGO", "VENCIDO"))</f>
        <v>PAGO</v>
      </c>
    </row>
    <row r="963" spans="1:12" hidden="1" x14ac:dyDescent="0.2">
      <c r="A963" s="30">
        <v>44819</v>
      </c>
      <c r="B963" s="32" t="s">
        <v>1534</v>
      </c>
      <c r="C963" s="32" t="s">
        <v>2189</v>
      </c>
      <c r="D963" s="32" t="s">
        <v>1531</v>
      </c>
      <c r="E963" s="32" t="s">
        <v>85</v>
      </c>
      <c r="F963" s="31">
        <v>44839</v>
      </c>
      <c r="G963" s="32">
        <v>440</v>
      </c>
      <c r="H963" s="32">
        <v>1041</v>
      </c>
      <c r="I963" s="33">
        <v>1540</v>
      </c>
      <c r="J963" s="32" t="str">
        <f ca="1">IF(Tabela9[[#This Row],[STATUS]]="VENCIDO", TODAY()-Tabela9[[#This Row],[DATA VENCIMENTO]], "")</f>
        <v/>
      </c>
      <c r="K963" s="31">
        <v>44839</v>
      </c>
      <c r="L963" s="53" t="str">
        <f ca="1">IF(Tabela9[[#This Row],[DATA VENCIMENTO]]&gt;TODAY(), "A VENCER",IF(Tabela9[[#This Row],[PAGO DIA]]&lt;&gt;"","PAGO", "VENCIDO"))</f>
        <v>PAGO</v>
      </c>
    </row>
    <row r="964" spans="1:12" hidden="1" x14ac:dyDescent="0.2">
      <c r="A964" s="30">
        <v>44819</v>
      </c>
      <c r="B964" s="32" t="s">
        <v>1534</v>
      </c>
      <c r="C964" s="32" t="s">
        <v>2427</v>
      </c>
      <c r="D964" s="32" t="s">
        <v>1531</v>
      </c>
      <c r="E964" s="32" t="s">
        <v>85</v>
      </c>
      <c r="F964" s="31">
        <v>44839</v>
      </c>
      <c r="G964" s="32">
        <v>441</v>
      </c>
      <c r="H964" s="32">
        <v>1042</v>
      </c>
      <c r="I964" s="33">
        <v>800</v>
      </c>
      <c r="J964" s="32" t="str">
        <f ca="1">IF(Tabela9[[#This Row],[STATUS]]="VENCIDO", TODAY()-Tabela9[[#This Row],[DATA VENCIMENTO]], "")</f>
        <v/>
      </c>
      <c r="K964" s="31">
        <v>44839</v>
      </c>
      <c r="L964" s="53" t="str">
        <f ca="1">IF(Tabela9[[#This Row],[DATA VENCIMENTO]]&gt;TODAY(), "A VENCER",IF(Tabela9[[#This Row],[PAGO DIA]]&lt;&gt;"","PAGO", "VENCIDO"))</f>
        <v>PAGO</v>
      </c>
    </row>
    <row r="965" spans="1:12" hidden="1" x14ac:dyDescent="0.2">
      <c r="A965" s="30">
        <v>44819</v>
      </c>
      <c r="B965" s="32" t="s">
        <v>1534</v>
      </c>
      <c r="C965" s="32" t="s">
        <v>1992</v>
      </c>
      <c r="D965" s="32" t="s">
        <v>1531</v>
      </c>
      <c r="E965" s="32" t="s">
        <v>85</v>
      </c>
      <c r="F965" s="31">
        <v>44839</v>
      </c>
      <c r="G965" s="32">
        <v>442</v>
      </c>
      <c r="H965" s="32">
        <v>1043</v>
      </c>
      <c r="I965" s="33">
        <v>600</v>
      </c>
      <c r="J965" s="32" t="str">
        <f ca="1">IF(Tabela9[[#This Row],[STATUS]]="VENCIDO", TODAY()-Tabela9[[#This Row],[DATA VENCIMENTO]], "")</f>
        <v/>
      </c>
      <c r="K965" s="31">
        <v>44839</v>
      </c>
      <c r="L965" s="53" t="str">
        <f ca="1">IF(Tabela9[[#This Row],[DATA VENCIMENTO]]&gt;TODAY(), "A VENCER",IF(Tabela9[[#This Row],[PAGO DIA]]&lt;&gt;"","PAGO", "VENCIDO"))</f>
        <v>PAGO</v>
      </c>
    </row>
    <row r="966" spans="1:12" hidden="1" x14ac:dyDescent="0.2">
      <c r="A966" s="30">
        <v>44819</v>
      </c>
      <c r="B966" s="32" t="s">
        <v>1534</v>
      </c>
      <c r="C966" s="32" t="s">
        <v>2055</v>
      </c>
      <c r="D966" s="32" t="s">
        <v>1531</v>
      </c>
      <c r="E966" s="32" t="s">
        <v>85</v>
      </c>
      <c r="F966" s="31">
        <v>44839</v>
      </c>
      <c r="G966" s="32">
        <v>443</v>
      </c>
      <c r="H966" s="32">
        <v>1044</v>
      </c>
      <c r="I966" s="33">
        <v>500</v>
      </c>
      <c r="J966" s="32" t="str">
        <f ca="1">IF(Tabela9[[#This Row],[STATUS]]="VENCIDO", TODAY()-Tabela9[[#This Row],[DATA VENCIMENTO]], "")</f>
        <v/>
      </c>
      <c r="K966" s="31">
        <v>44839</v>
      </c>
      <c r="L966" s="53" t="str">
        <f ca="1">IF(Tabela9[[#This Row],[DATA VENCIMENTO]]&gt;TODAY(), "A VENCER",IF(Tabela9[[#This Row],[PAGO DIA]]&lt;&gt;"","PAGO", "VENCIDO"))</f>
        <v>PAGO</v>
      </c>
    </row>
    <row r="967" spans="1:12" hidden="1" x14ac:dyDescent="0.2">
      <c r="A967" s="30">
        <v>44819</v>
      </c>
      <c r="B967" s="32" t="s">
        <v>1534</v>
      </c>
      <c r="C967" s="32" t="s">
        <v>1990</v>
      </c>
      <c r="D967" s="32" t="s">
        <v>1531</v>
      </c>
      <c r="E967" s="32" t="s">
        <v>85</v>
      </c>
      <c r="F967" s="31">
        <v>44839</v>
      </c>
      <c r="G967" s="32">
        <v>444</v>
      </c>
      <c r="H967" s="32">
        <v>1045</v>
      </c>
      <c r="I967" s="33">
        <v>1500</v>
      </c>
      <c r="J967" s="32" t="str">
        <f ca="1">IF(Tabela9[[#This Row],[STATUS]]="VENCIDO", TODAY()-Tabela9[[#This Row],[DATA VENCIMENTO]], "")</f>
        <v/>
      </c>
      <c r="K967" s="31">
        <v>44839</v>
      </c>
      <c r="L967" s="53" t="str">
        <f ca="1">IF(Tabela9[[#This Row],[DATA VENCIMENTO]]&gt;TODAY(), "A VENCER",IF(Tabela9[[#This Row],[PAGO DIA]]&lt;&gt;"","PAGO", "VENCIDO"))</f>
        <v>PAGO</v>
      </c>
    </row>
    <row r="968" spans="1:12" hidden="1" x14ac:dyDescent="0.2">
      <c r="A968" s="30">
        <v>44819</v>
      </c>
      <c r="B968" s="32" t="s">
        <v>1534</v>
      </c>
      <c r="C968" s="32" t="s">
        <v>1696</v>
      </c>
      <c r="D968" s="32" t="s">
        <v>1531</v>
      </c>
      <c r="E968" s="32" t="s">
        <v>85</v>
      </c>
      <c r="F968" s="31">
        <v>44839</v>
      </c>
      <c r="G968" s="32">
        <v>445</v>
      </c>
      <c r="H968" s="32">
        <v>1046</v>
      </c>
      <c r="I968" s="33">
        <v>400</v>
      </c>
      <c r="J968" s="32" t="str">
        <f ca="1">IF(Tabela9[[#This Row],[STATUS]]="VENCIDO", TODAY()-Tabela9[[#This Row],[DATA VENCIMENTO]], "")</f>
        <v/>
      </c>
      <c r="K968" s="31">
        <v>44839</v>
      </c>
      <c r="L968" s="53" t="str">
        <f ca="1">IF(Tabela9[[#This Row],[DATA VENCIMENTO]]&gt;TODAY(), "A VENCER",IF(Tabela9[[#This Row],[PAGO DIA]]&lt;&gt;"","PAGO", "VENCIDO"))</f>
        <v>PAGO</v>
      </c>
    </row>
    <row r="969" spans="1:12" hidden="1" x14ac:dyDescent="0.2">
      <c r="A969" s="30">
        <v>44820</v>
      </c>
      <c r="B969" s="32" t="s">
        <v>1534</v>
      </c>
      <c r="C969" s="32" t="s">
        <v>1930</v>
      </c>
      <c r="D969" s="32" t="s">
        <v>1531</v>
      </c>
      <c r="E969" s="32" t="s">
        <v>85</v>
      </c>
      <c r="F969" s="31">
        <v>44840</v>
      </c>
      <c r="G969" s="32" t="s">
        <v>2428</v>
      </c>
      <c r="H969" s="32">
        <v>1047</v>
      </c>
      <c r="I969" s="33">
        <v>1200</v>
      </c>
      <c r="J969" s="32" t="str">
        <f ca="1">IF(Tabela9[[#This Row],[STATUS]]="VENCIDO", TODAY()-Tabela9[[#This Row],[DATA VENCIMENTO]], "")</f>
        <v/>
      </c>
      <c r="K969" s="31">
        <v>44748</v>
      </c>
      <c r="L969" s="53" t="str">
        <f ca="1">IF(Tabela9[[#This Row],[DATA VENCIMENTO]]&gt;TODAY(), "A VENCER",IF(Tabela9[[#This Row],[PAGO DIA]]&lt;&gt;"","PAGO", "VENCIDO"))</f>
        <v>PAGO</v>
      </c>
    </row>
    <row r="970" spans="1:12" hidden="1" x14ac:dyDescent="0.2">
      <c r="A970" s="30">
        <v>44837</v>
      </c>
      <c r="B970" s="32" t="s">
        <v>2350</v>
      </c>
      <c r="C970" s="32" t="s">
        <v>2429</v>
      </c>
      <c r="D970" s="32" t="s">
        <v>2273</v>
      </c>
      <c r="E970" s="32" t="s">
        <v>244</v>
      </c>
      <c r="F970" s="31">
        <v>44840</v>
      </c>
      <c r="G970" s="32">
        <v>446</v>
      </c>
      <c r="H970" s="32">
        <v>1082</v>
      </c>
      <c r="I970" s="33">
        <v>21120.66</v>
      </c>
      <c r="J970" s="32" t="str">
        <f ca="1">IF(Tabela9[[#This Row],[STATUS]]="VENCIDO", TODAY()-Tabela9[[#This Row],[DATA VENCIMENTO]], "")</f>
        <v/>
      </c>
      <c r="K970" s="31">
        <v>44748</v>
      </c>
      <c r="L970" s="53" t="str">
        <f ca="1">IF(Tabela9[[#This Row],[DATA VENCIMENTO]]&gt;TODAY(), "A VENCER",IF(Tabela9[[#This Row],[PAGO DIA]]&lt;&gt;"","PAGO", "VENCIDO"))</f>
        <v>PAGO</v>
      </c>
    </row>
    <row r="971" spans="1:12" hidden="1" x14ac:dyDescent="0.2">
      <c r="A971" s="30">
        <v>44824</v>
      </c>
      <c r="B971" s="32" t="s">
        <v>2401</v>
      </c>
      <c r="C971" s="32" t="s">
        <v>1856</v>
      </c>
      <c r="D971" s="32" t="s">
        <v>1531</v>
      </c>
      <c r="E971" s="32" t="s">
        <v>85</v>
      </c>
      <c r="F971" s="31">
        <v>44844</v>
      </c>
      <c r="G971" s="32" t="s">
        <v>2430</v>
      </c>
      <c r="H971" s="32">
        <v>1050</v>
      </c>
      <c r="I971" s="33">
        <v>500</v>
      </c>
      <c r="J971" s="32" t="str">
        <f ca="1">IF(Tabela9[[#This Row],[STATUS]]="VENCIDO", TODAY()-Tabela9[[#This Row],[DATA VENCIMENTO]], "")</f>
        <v/>
      </c>
      <c r="K971" s="31">
        <v>44844</v>
      </c>
      <c r="L971" s="53" t="str">
        <f ca="1">IF(Tabela9[[#This Row],[DATA VENCIMENTO]]&gt;TODAY(), "A VENCER",IF(Tabela9[[#This Row],[PAGO DIA]]&lt;&gt;"","PAGO", "VENCIDO"))</f>
        <v>PAGO</v>
      </c>
    </row>
    <row r="972" spans="1:12" hidden="1" x14ac:dyDescent="0.2">
      <c r="A972" s="30">
        <v>44826</v>
      </c>
      <c r="B972" s="32" t="s">
        <v>2401</v>
      </c>
      <c r="C972" s="32" t="s">
        <v>2402</v>
      </c>
      <c r="D972" s="32" t="s">
        <v>1531</v>
      </c>
      <c r="E972" s="32" t="s">
        <v>2403</v>
      </c>
      <c r="F972" s="31">
        <v>44846</v>
      </c>
      <c r="G972" s="32" t="s">
        <v>2431</v>
      </c>
      <c r="H972" s="32">
        <v>1069</v>
      </c>
      <c r="I972" s="33">
        <v>608</v>
      </c>
      <c r="J972" s="32" t="str">
        <f ca="1">IF(Tabela9[[#This Row],[STATUS]]="VENCIDO", TODAY()-Tabela9[[#This Row],[DATA VENCIMENTO]], "")</f>
        <v/>
      </c>
      <c r="K972" s="31">
        <v>44847</v>
      </c>
      <c r="L972" s="53" t="str">
        <f ca="1">IF(Tabela9[[#This Row],[DATA VENCIMENTO]]&gt;TODAY(), "A VENCER",IF(Tabela9[[#This Row],[PAGO DIA]]&lt;&gt;"","PAGO", "VENCIDO"))</f>
        <v>PAGO</v>
      </c>
    </row>
    <row r="973" spans="1:12" hidden="1" x14ac:dyDescent="0.2">
      <c r="A973" s="30">
        <v>44826</v>
      </c>
      <c r="B973" s="32" t="s">
        <v>1534</v>
      </c>
      <c r="C973" s="32" t="s">
        <v>2405</v>
      </c>
      <c r="D973" s="32" t="s">
        <v>1531</v>
      </c>
      <c r="E973" s="32" t="s">
        <v>2403</v>
      </c>
      <c r="F973" s="31">
        <v>44846</v>
      </c>
      <c r="G973" s="32" t="s">
        <v>2432</v>
      </c>
      <c r="H973" s="32">
        <v>1070</v>
      </c>
      <c r="I973" s="33">
        <v>1200</v>
      </c>
      <c r="J973" s="32" t="str">
        <f ca="1">IF(Tabela9[[#This Row],[STATUS]]="VENCIDO", TODAY()-Tabela9[[#This Row],[DATA VENCIMENTO]], "")</f>
        <v/>
      </c>
      <c r="K973" s="31">
        <v>44847</v>
      </c>
      <c r="L973" s="53" t="str">
        <f ca="1">IF(Tabela9[[#This Row],[DATA VENCIMENTO]]&gt;TODAY(), "A VENCER",IF(Tabela9[[#This Row],[PAGO DIA]]&lt;&gt;"","PAGO", "VENCIDO"))</f>
        <v>PAGO</v>
      </c>
    </row>
    <row r="974" spans="1:12" hidden="1" x14ac:dyDescent="0.2">
      <c r="A974" s="30">
        <v>44844</v>
      </c>
      <c r="B974" s="32" t="s">
        <v>1534</v>
      </c>
      <c r="C974" s="32" t="s">
        <v>2272</v>
      </c>
      <c r="D974" s="32" t="s">
        <v>2273</v>
      </c>
      <c r="E974" s="32" t="s">
        <v>244</v>
      </c>
      <c r="F974" s="31">
        <v>44848</v>
      </c>
      <c r="G974" s="32" t="s">
        <v>2433</v>
      </c>
      <c r="H974" s="32">
        <v>1091</v>
      </c>
      <c r="I974" s="33">
        <v>1800</v>
      </c>
      <c r="J974" s="32" t="str">
        <f ca="1">IF(Tabela9[[#This Row],[STATUS]]="VENCIDO", TODAY()-Tabela9[[#This Row],[DATA VENCIMENTO]], "")</f>
        <v/>
      </c>
      <c r="K974" s="31">
        <v>44848</v>
      </c>
      <c r="L974" s="53" t="str">
        <f ca="1">IF(Tabela9[[#This Row],[DATA VENCIMENTO]]&gt;TODAY(), "A VENCER",IF(Tabela9[[#This Row],[PAGO DIA]]&lt;&gt;"","PAGO", "VENCIDO"))</f>
        <v>PAGO</v>
      </c>
    </row>
    <row r="975" spans="1:12" hidden="1" x14ac:dyDescent="0.2">
      <c r="A975" s="30">
        <v>44831</v>
      </c>
      <c r="B975" s="32" t="s">
        <v>1534</v>
      </c>
      <c r="C975" s="32" t="s">
        <v>1696</v>
      </c>
      <c r="D975" s="32" t="s">
        <v>1531</v>
      </c>
      <c r="E975" s="32" t="s">
        <v>85</v>
      </c>
      <c r="F975" s="31">
        <v>44851</v>
      </c>
      <c r="G975" s="32" t="s">
        <v>2434</v>
      </c>
      <c r="H975" s="32">
        <v>1071</v>
      </c>
      <c r="I975" s="33">
        <v>400</v>
      </c>
      <c r="J975" s="32" t="str">
        <f ca="1">IF(Tabela9[[#This Row],[STATUS]]="VENCIDO", TODAY()-Tabela9[[#This Row],[DATA VENCIMENTO]], "")</f>
        <v/>
      </c>
      <c r="K975" s="31">
        <v>44851</v>
      </c>
      <c r="L975" s="53" t="str">
        <f ca="1">IF(Tabela9[[#This Row],[DATA VENCIMENTO]]&gt;TODAY(), "A VENCER",IF(Tabela9[[#This Row],[PAGO DIA]]&lt;&gt;"","PAGO", "VENCIDO"))</f>
        <v>PAGO</v>
      </c>
    </row>
    <row r="976" spans="1:12" hidden="1" x14ac:dyDescent="0.2">
      <c r="A976" s="30">
        <v>44832</v>
      </c>
      <c r="B976" s="32" t="s">
        <v>2401</v>
      </c>
      <c r="C976" s="32" t="s">
        <v>2435</v>
      </c>
      <c r="D976" s="32" t="s">
        <v>1531</v>
      </c>
      <c r="E976" s="32" t="s">
        <v>85</v>
      </c>
      <c r="F976" s="31">
        <v>44852</v>
      </c>
      <c r="G976" s="32" t="s">
        <v>2436</v>
      </c>
      <c r="H976" s="32">
        <v>1072</v>
      </c>
      <c r="I976" s="33">
        <v>4900</v>
      </c>
      <c r="J976" s="32" t="str">
        <f ca="1">IF(Tabela9[[#This Row],[STATUS]]="VENCIDO", TODAY()-Tabela9[[#This Row],[DATA VENCIMENTO]], "")</f>
        <v/>
      </c>
      <c r="K976" s="31">
        <v>44852</v>
      </c>
      <c r="L976" s="53" t="str">
        <f ca="1">IF(Tabela9[[#This Row],[DATA VENCIMENTO]]&gt;TODAY(), "A VENCER",IF(Tabela9[[#This Row],[PAGO DIA]]&lt;&gt;"","PAGO", "VENCIDO"))</f>
        <v>PAGO</v>
      </c>
    </row>
    <row r="977" spans="1:12" hidden="1" x14ac:dyDescent="0.2">
      <c r="A977" s="30">
        <v>44832</v>
      </c>
      <c r="B977" s="32" t="s">
        <v>1534</v>
      </c>
      <c r="C977" s="32" t="s">
        <v>1770</v>
      </c>
      <c r="D977" s="32" t="s">
        <v>1531</v>
      </c>
      <c r="E977" s="32" t="s">
        <v>85</v>
      </c>
      <c r="F977" s="31">
        <v>44852</v>
      </c>
      <c r="G977" s="32" t="s">
        <v>2437</v>
      </c>
      <c r="H977" s="32">
        <v>1073</v>
      </c>
      <c r="I977" s="33">
        <v>300</v>
      </c>
      <c r="J977" s="32" t="str">
        <f ca="1">IF(Tabela9[[#This Row],[STATUS]]="VENCIDO", TODAY()-Tabela9[[#This Row],[DATA VENCIMENTO]], "")</f>
        <v/>
      </c>
      <c r="K977" s="31">
        <v>44852</v>
      </c>
      <c r="L977" s="53" t="str">
        <f ca="1">IF(Tabela9[[#This Row],[DATA VENCIMENTO]]&gt;TODAY(), "A VENCER",IF(Tabela9[[#This Row],[PAGO DIA]]&lt;&gt;"","PAGO", "VENCIDO"))</f>
        <v>PAGO</v>
      </c>
    </row>
    <row r="978" spans="1:12" hidden="1" x14ac:dyDescent="0.2">
      <c r="A978" s="30">
        <v>44833</v>
      </c>
      <c r="B978" s="32" t="s">
        <v>1534</v>
      </c>
      <c r="C978" s="32" t="s">
        <v>2438</v>
      </c>
      <c r="D978" s="32" t="s">
        <v>1531</v>
      </c>
      <c r="E978" s="32" t="s">
        <v>94</v>
      </c>
      <c r="F978" s="31">
        <v>44853</v>
      </c>
      <c r="G978" s="32" t="s">
        <v>2439</v>
      </c>
      <c r="H978" s="32">
        <v>1074</v>
      </c>
      <c r="I978" s="33">
        <v>500</v>
      </c>
      <c r="J978" s="32" t="str">
        <f ca="1">IF(Tabela9[[#This Row],[STATUS]]="VENCIDO", TODAY()-Tabela9[[#This Row],[DATA VENCIMENTO]], "")</f>
        <v/>
      </c>
      <c r="K978" s="31">
        <v>44853</v>
      </c>
      <c r="L978" s="53" t="str">
        <f ca="1">IF(Tabela9[[#This Row],[DATA VENCIMENTO]]&gt;TODAY(), "A VENCER",IF(Tabela9[[#This Row],[PAGO DIA]]&lt;&gt;"","PAGO", "VENCIDO"))</f>
        <v>PAGO</v>
      </c>
    </row>
    <row r="979" spans="1:12" hidden="1" x14ac:dyDescent="0.2">
      <c r="A979" s="30">
        <v>44834</v>
      </c>
      <c r="B979" s="32" t="s">
        <v>2401</v>
      </c>
      <c r="C979" s="32" t="s">
        <v>2440</v>
      </c>
      <c r="D979" s="32" t="s">
        <v>1531</v>
      </c>
      <c r="E979" s="32" t="s">
        <v>85</v>
      </c>
      <c r="F979" s="31">
        <v>44854</v>
      </c>
      <c r="G979" s="32" t="s">
        <v>2441</v>
      </c>
      <c r="H979" s="32">
        <v>1075</v>
      </c>
      <c r="I979" s="33">
        <v>3500</v>
      </c>
      <c r="J979" s="32" t="str">
        <f ca="1">IF(Tabela9[[#This Row],[STATUS]]="VENCIDO", TODAY()-Tabela9[[#This Row],[DATA VENCIMENTO]], "")</f>
        <v/>
      </c>
      <c r="K979" s="31">
        <v>44854</v>
      </c>
      <c r="L979" s="53" t="str">
        <f ca="1">IF(Tabela9[[#This Row],[DATA VENCIMENTO]]&gt;TODAY(), "A VENCER",IF(Tabela9[[#This Row],[PAGO DIA]]&lt;&gt;"","PAGO", "VENCIDO"))</f>
        <v>PAGO</v>
      </c>
    </row>
    <row r="980" spans="1:12" hidden="1" x14ac:dyDescent="0.2">
      <c r="A980" s="30">
        <v>44834</v>
      </c>
      <c r="B980" s="32" t="s">
        <v>1534</v>
      </c>
      <c r="C980" s="32" t="s">
        <v>1680</v>
      </c>
      <c r="D980" s="32" t="s">
        <v>1531</v>
      </c>
      <c r="E980" s="32" t="s">
        <v>85</v>
      </c>
      <c r="F980" s="31">
        <v>44854</v>
      </c>
      <c r="G980" s="32" t="s">
        <v>2442</v>
      </c>
      <c r="H980" s="32">
        <v>1076</v>
      </c>
      <c r="I980" s="33">
        <v>1100</v>
      </c>
      <c r="J980" s="32" t="str">
        <f ca="1">IF(Tabela9[[#This Row],[STATUS]]="VENCIDO", TODAY()-Tabela9[[#This Row],[DATA VENCIMENTO]], "")</f>
        <v/>
      </c>
      <c r="K980" s="31">
        <v>44854</v>
      </c>
      <c r="L980" s="53" t="str">
        <f ca="1">IF(Tabela9[[#This Row],[DATA VENCIMENTO]]&gt;TODAY(), "A VENCER",IF(Tabela9[[#This Row],[PAGO DIA]]&lt;&gt;"","PAGO", "VENCIDO"))</f>
        <v>PAGO</v>
      </c>
    </row>
    <row r="981" spans="1:12" hidden="1" x14ac:dyDescent="0.2">
      <c r="A981" s="30">
        <v>44834</v>
      </c>
      <c r="B981" s="32" t="s">
        <v>1534</v>
      </c>
      <c r="C981" s="32" t="s">
        <v>2207</v>
      </c>
      <c r="D981" s="32" t="s">
        <v>1531</v>
      </c>
      <c r="E981" s="32" t="s">
        <v>85</v>
      </c>
      <c r="F981" s="31">
        <v>44854</v>
      </c>
      <c r="G981" s="32" t="s">
        <v>2443</v>
      </c>
      <c r="H981" s="32">
        <v>1077</v>
      </c>
      <c r="I981" s="33">
        <v>720</v>
      </c>
      <c r="J981" s="32" t="str">
        <f ca="1">IF(Tabela9[[#This Row],[STATUS]]="VENCIDO", TODAY()-Tabela9[[#This Row],[DATA VENCIMENTO]], "")</f>
        <v/>
      </c>
      <c r="K981" s="31">
        <v>44854</v>
      </c>
      <c r="L981" s="53" t="str">
        <f ca="1">IF(Tabela9[[#This Row],[DATA VENCIMENTO]]&gt;TODAY(), "A VENCER",IF(Tabela9[[#This Row],[PAGO DIA]]&lt;&gt;"","PAGO", "VENCIDO"))</f>
        <v>PAGO</v>
      </c>
    </row>
    <row r="982" spans="1:12" hidden="1" x14ac:dyDescent="0.2">
      <c r="A982" s="30">
        <v>44834</v>
      </c>
      <c r="B982" s="32" t="s">
        <v>1534</v>
      </c>
      <c r="C982" s="32" t="s">
        <v>2380</v>
      </c>
      <c r="D982" s="32" t="s">
        <v>1531</v>
      </c>
      <c r="E982" s="32" t="s">
        <v>85</v>
      </c>
      <c r="F982" s="31">
        <v>44854</v>
      </c>
      <c r="G982" s="32" t="s">
        <v>2444</v>
      </c>
      <c r="H982" s="32">
        <v>1078</v>
      </c>
      <c r="I982" s="33">
        <v>960</v>
      </c>
      <c r="J982" s="32" t="str">
        <f ca="1">IF(Tabela9[[#This Row],[STATUS]]="VENCIDO", TODAY()-Tabela9[[#This Row],[DATA VENCIMENTO]], "")</f>
        <v/>
      </c>
      <c r="K982" s="31">
        <v>44854</v>
      </c>
      <c r="L982" s="53" t="str">
        <f ca="1">IF(Tabela9[[#This Row],[DATA VENCIMENTO]]&gt;TODAY(), "A VENCER",IF(Tabela9[[#This Row],[PAGO DIA]]&lt;&gt;"","PAGO", "VENCIDO"))</f>
        <v>PAGO</v>
      </c>
    </row>
    <row r="983" spans="1:12" hidden="1" x14ac:dyDescent="0.2">
      <c r="A983" s="30">
        <v>44834</v>
      </c>
      <c r="B983" s="32" t="s">
        <v>1534</v>
      </c>
      <c r="C983" s="32" t="s">
        <v>2207</v>
      </c>
      <c r="D983" s="32" t="s">
        <v>1531</v>
      </c>
      <c r="E983" s="32" t="s">
        <v>85</v>
      </c>
      <c r="F983" s="31">
        <v>44854</v>
      </c>
      <c r="G983" s="32" t="s">
        <v>2445</v>
      </c>
      <c r="H983" s="32">
        <v>1079</v>
      </c>
      <c r="I983" s="33">
        <v>720</v>
      </c>
      <c r="J983" s="32" t="str">
        <f ca="1">IF(Tabela9[[#This Row],[STATUS]]="VENCIDO", TODAY()-Tabela9[[#This Row],[DATA VENCIMENTO]], "")</f>
        <v/>
      </c>
      <c r="K983" s="31">
        <v>44854</v>
      </c>
      <c r="L983" s="53" t="str">
        <f ca="1">IF(Tabela9[[#This Row],[DATA VENCIMENTO]]&gt;TODAY(), "A VENCER",IF(Tabela9[[#This Row],[PAGO DIA]]&lt;&gt;"","PAGO", "VENCIDO"))</f>
        <v>PAGO</v>
      </c>
    </row>
    <row r="984" spans="1:12" hidden="1" x14ac:dyDescent="0.2">
      <c r="A984" s="30">
        <v>44834</v>
      </c>
      <c r="B984" s="32" t="s">
        <v>1534</v>
      </c>
      <c r="C984" s="32" t="s">
        <v>2209</v>
      </c>
      <c r="D984" s="32" t="s">
        <v>1531</v>
      </c>
      <c r="E984" s="32" t="s">
        <v>85</v>
      </c>
      <c r="F984" s="31">
        <v>44854</v>
      </c>
      <c r="G984" s="32" t="s">
        <v>2446</v>
      </c>
      <c r="H984" s="32">
        <v>1080</v>
      </c>
      <c r="I984" s="33">
        <v>880</v>
      </c>
      <c r="J984" s="32" t="str">
        <f ca="1">IF(Tabela9[[#This Row],[STATUS]]="VENCIDO", TODAY()-Tabela9[[#This Row],[DATA VENCIMENTO]], "")</f>
        <v/>
      </c>
      <c r="K984" s="31">
        <v>44854</v>
      </c>
      <c r="L984" s="53" t="str">
        <f ca="1">IF(Tabela9[[#This Row],[DATA VENCIMENTO]]&gt;TODAY(), "A VENCER",IF(Tabela9[[#This Row],[PAGO DIA]]&lt;&gt;"","PAGO", "VENCIDO"))</f>
        <v>PAGO</v>
      </c>
    </row>
    <row r="985" spans="1:12" hidden="1" x14ac:dyDescent="0.2">
      <c r="A985" s="30">
        <v>44834</v>
      </c>
      <c r="B985" s="32" t="s">
        <v>1534</v>
      </c>
      <c r="C985" s="32" t="s">
        <v>2447</v>
      </c>
      <c r="D985" s="32" t="s">
        <v>1531</v>
      </c>
      <c r="E985" s="32" t="s">
        <v>85</v>
      </c>
      <c r="F985" s="31">
        <v>44854</v>
      </c>
      <c r="G985" s="32" t="s">
        <v>2448</v>
      </c>
      <c r="H985" s="32">
        <v>1081</v>
      </c>
      <c r="I985" s="33">
        <v>1120</v>
      </c>
      <c r="J985" s="32" t="str">
        <f ca="1">IF(Tabela9[[#This Row],[STATUS]]="VENCIDO", TODAY()-Tabela9[[#This Row],[DATA VENCIMENTO]], "")</f>
        <v/>
      </c>
      <c r="K985" s="31">
        <v>44854</v>
      </c>
      <c r="L985" s="53" t="str">
        <f ca="1">IF(Tabela9[[#This Row],[DATA VENCIMENTO]]&gt;TODAY(), "A VENCER",IF(Tabela9[[#This Row],[PAGO DIA]]&lt;&gt;"","PAGO", "VENCIDO"))</f>
        <v>PAGO</v>
      </c>
    </row>
    <row r="986" spans="1:12" hidden="1" x14ac:dyDescent="0.2">
      <c r="A986" s="30">
        <v>44853</v>
      </c>
      <c r="B986" s="32" t="s">
        <v>2350</v>
      </c>
      <c r="C986" s="32" t="s">
        <v>2449</v>
      </c>
      <c r="D986" s="32" t="s">
        <v>2273</v>
      </c>
      <c r="E986" s="32" t="s">
        <v>244</v>
      </c>
      <c r="F986" s="31">
        <v>44856</v>
      </c>
      <c r="G986" s="32">
        <v>447</v>
      </c>
      <c r="H986" s="32">
        <v>1100</v>
      </c>
      <c r="I986" s="33">
        <v>24587.72</v>
      </c>
      <c r="J986" s="32" t="str">
        <f ca="1">IF(Tabela9[[#This Row],[STATUS]]="VENCIDO", TODAY()-Tabela9[[#This Row],[DATA VENCIMENTO]], "")</f>
        <v/>
      </c>
      <c r="K986" s="31">
        <v>44858</v>
      </c>
      <c r="L986" s="53" t="str">
        <f ca="1">IF(Tabela9[[#This Row],[DATA VENCIMENTO]]&gt;TODAY(), "A VENCER",IF(Tabela9[[#This Row],[PAGO DIA]]&lt;&gt;"","PAGO", "VENCIDO"))</f>
        <v>PAGO</v>
      </c>
    </row>
    <row r="987" spans="1:12" hidden="1" x14ac:dyDescent="0.2">
      <c r="A987" s="30">
        <v>44839</v>
      </c>
      <c r="B987" s="32" t="s">
        <v>1534</v>
      </c>
      <c r="C987" s="32" t="s">
        <v>2450</v>
      </c>
      <c r="D987" s="32" t="s">
        <v>1531</v>
      </c>
      <c r="E987" s="32" t="s">
        <v>94</v>
      </c>
      <c r="F987" s="31">
        <v>44859</v>
      </c>
      <c r="G987" s="32" t="s">
        <v>2451</v>
      </c>
      <c r="H987" s="32">
        <v>1083</v>
      </c>
      <c r="I987" s="33">
        <v>500</v>
      </c>
      <c r="J987" s="32" t="str">
        <f ca="1">IF(Tabela9[[#This Row],[STATUS]]="VENCIDO", TODAY()-Tabela9[[#This Row],[DATA VENCIMENTO]], "")</f>
        <v/>
      </c>
      <c r="K987" s="31">
        <v>45224</v>
      </c>
      <c r="L987" s="53" t="str">
        <f ca="1">IF(Tabela9[[#This Row],[DATA VENCIMENTO]]&gt;TODAY(), "A VENCER",IF(Tabela9[[#This Row],[PAGO DIA]]&lt;&gt;"","PAGO", "VENCIDO"))</f>
        <v>PAGO</v>
      </c>
    </row>
    <row r="988" spans="1:12" hidden="1" x14ac:dyDescent="0.2">
      <c r="A988" s="30">
        <v>44840</v>
      </c>
      <c r="B988" s="32" t="s">
        <v>1534</v>
      </c>
      <c r="C988" s="32" t="s">
        <v>2452</v>
      </c>
      <c r="D988" s="32" t="s">
        <v>1531</v>
      </c>
      <c r="E988" s="32" t="s">
        <v>94</v>
      </c>
      <c r="F988" s="31">
        <v>44860</v>
      </c>
      <c r="G988" s="32" t="s">
        <v>2453</v>
      </c>
      <c r="H988" s="32">
        <v>1084</v>
      </c>
      <c r="I988" s="33">
        <v>400</v>
      </c>
      <c r="J988" s="32" t="str">
        <f ca="1">IF(Tabela9[[#This Row],[STATUS]]="VENCIDO", TODAY()-Tabela9[[#This Row],[DATA VENCIMENTO]], "")</f>
        <v/>
      </c>
      <c r="K988" s="31">
        <v>44860</v>
      </c>
      <c r="L988" s="53" t="str">
        <f ca="1">IF(Tabela9[[#This Row],[DATA VENCIMENTO]]&gt;TODAY(), "A VENCER",IF(Tabela9[[#This Row],[PAGO DIA]]&lt;&gt;"","PAGO", "VENCIDO"))</f>
        <v>PAGO</v>
      </c>
    </row>
    <row r="989" spans="1:12" hidden="1" x14ac:dyDescent="0.2">
      <c r="A989" s="30">
        <v>44841</v>
      </c>
      <c r="B989" s="32" t="s">
        <v>1534</v>
      </c>
      <c r="C989" s="32" t="s">
        <v>2454</v>
      </c>
      <c r="D989" s="32" t="s">
        <v>1531</v>
      </c>
      <c r="E989" s="32" t="s">
        <v>85</v>
      </c>
      <c r="F989" s="31">
        <v>44861</v>
      </c>
      <c r="G989" s="32" t="s">
        <v>2455</v>
      </c>
      <c r="H989" s="32">
        <v>1085</v>
      </c>
      <c r="I989" s="33">
        <v>2200</v>
      </c>
      <c r="J989" s="32" t="str">
        <f ca="1">IF(Tabela9[[#This Row],[STATUS]]="VENCIDO", TODAY()-Tabela9[[#This Row],[DATA VENCIMENTO]], "")</f>
        <v/>
      </c>
      <c r="K989" s="31">
        <v>44861</v>
      </c>
      <c r="L989" s="53" t="str">
        <f ca="1">IF(Tabela9[[#This Row],[DATA VENCIMENTO]]&gt;TODAY(), "A VENCER",IF(Tabela9[[#This Row],[PAGO DIA]]&lt;&gt;"","PAGO", "VENCIDO"))</f>
        <v>PAGO</v>
      </c>
    </row>
    <row r="990" spans="1:12" hidden="1" x14ac:dyDescent="0.2">
      <c r="A990" s="30">
        <v>44841</v>
      </c>
      <c r="B990" s="32" t="s">
        <v>1534</v>
      </c>
      <c r="C990" s="32" t="s">
        <v>2454</v>
      </c>
      <c r="D990" s="32" t="s">
        <v>1531</v>
      </c>
      <c r="E990" s="32" t="s">
        <v>85</v>
      </c>
      <c r="F990" s="31">
        <v>44861</v>
      </c>
      <c r="G990" s="32" t="s">
        <v>2456</v>
      </c>
      <c r="H990" s="32">
        <v>1086</v>
      </c>
      <c r="I990" s="33">
        <v>2200</v>
      </c>
      <c r="J990" s="32" t="str">
        <f ca="1">IF(Tabela9[[#This Row],[STATUS]]="VENCIDO", TODAY()-Tabela9[[#This Row],[DATA VENCIMENTO]], "")</f>
        <v/>
      </c>
      <c r="K990" s="31">
        <v>44861</v>
      </c>
      <c r="L990" s="53" t="str">
        <f ca="1">IF(Tabela9[[#This Row],[DATA VENCIMENTO]]&gt;TODAY(), "A VENCER",IF(Tabela9[[#This Row],[PAGO DIA]]&lt;&gt;"","PAGO", "VENCIDO"))</f>
        <v>PAGO</v>
      </c>
    </row>
    <row r="991" spans="1:12" hidden="1" x14ac:dyDescent="0.2">
      <c r="A991" s="30">
        <v>44841</v>
      </c>
      <c r="B991" s="32" t="s">
        <v>1534</v>
      </c>
      <c r="C991" s="32" t="s">
        <v>2457</v>
      </c>
      <c r="D991" s="32" t="s">
        <v>1531</v>
      </c>
      <c r="E991" s="32" t="s">
        <v>85</v>
      </c>
      <c r="F991" s="31">
        <v>44861</v>
      </c>
      <c r="G991" s="32" t="s">
        <v>2458</v>
      </c>
      <c r="H991" s="32">
        <v>1087</v>
      </c>
      <c r="I991" s="33">
        <v>1760</v>
      </c>
      <c r="J991" s="32" t="str">
        <f ca="1">IF(Tabela9[[#This Row],[STATUS]]="VENCIDO", TODAY()-Tabela9[[#This Row],[DATA VENCIMENTO]], "")</f>
        <v/>
      </c>
      <c r="K991" s="31">
        <v>44861</v>
      </c>
      <c r="L991" s="53" t="str">
        <f ca="1">IF(Tabela9[[#This Row],[DATA VENCIMENTO]]&gt;TODAY(), "A VENCER",IF(Tabela9[[#This Row],[PAGO DIA]]&lt;&gt;"","PAGO", "VENCIDO"))</f>
        <v>PAGO</v>
      </c>
    </row>
    <row r="992" spans="1:12" hidden="1" x14ac:dyDescent="0.2">
      <c r="A992" s="30">
        <v>44841</v>
      </c>
      <c r="B992" s="32" t="s">
        <v>1534</v>
      </c>
      <c r="C992" s="32" t="s">
        <v>2146</v>
      </c>
      <c r="D992" s="32" t="s">
        <v>1531</v>
      </c>
      <c r="E992" s="32" t="s">
        <v>85</v>
      </c>
      <c r="F992" s="31">
        <v>44861</v>
      </c>
      <c r="G992" s="32" t="s">
        <v>2459</v>
      </c>
      <c r="H992" s="32">
        <v>1088</v>
      </c>
      <c r="I992" s="33">
        <v>1320</v>
      </c>
      <c r="J992" s="32" t="str">
        <f ca="1">IF(Tabela9[[#This Row],[STATUS]]="VENCIDO", TODAY()-Tabela9[[#This Row],[DATA VENCIMENTO]], "")</f>
        <v/>
      </c>
      <c r="K992" s="31">
        <v>44861</v>
      </c>
      <c r="L992" s="53" t="str">
        <f ca="1">IF(Tabela9[[#This Row],[DATA VENCIMENTO]]&gt;TODAY(), "A VENCER",IF(Tabela9[[#This Row],[PAGO DIA]]&lt;&gt;"","PAGO", "VENCIDO"))</f>
        <v>PAGO</v>
      </c>
    </row>
    <row r="993" spans="1:12" hidden="1" x14ac:dyDescent="0.2">
      <c r="A993" s="30">
        <v>44843</v>
      </c>
      <c r="B993" s="32" t="s">
        <v>1534</v>
      </c>
      <c r="C993" s="32" t="s">
        <v>2460</v>
      </c>
      <c r="D993" s="32" t="s">
        <v>1531</v>
      </c>
      <c r="E993" s="32" t="s">
        <v>85</v>
      </c>
      <c r="F993" s="31">
        <v>44865</v>
      </c>
      <c r="G993" s="32" t="s">
        <v>2461</v>
      </c>
      <c r="H993" s="32">
        <v>1089</v>
      </c>
      <c r="I993" s="33">
        <v>2200</v>
      </c>
      <c r="J993" s="32" t="str">
        <f ca="1">IF(Tabela9[[#This Row],[STATUS]]="VENCIDO", TODAY()-Tabela9[[#This Row],[DATA VENCIMENTO]], "")</f>
        <v/>
      </c>
      <c r="K993" s="31">
        <v>44865</v>
      </c>
      <c r="L993" s="53" t="str">
        <f ca="1">IF(Tabela9[[#This Row],[DATA VENCIMENTO]]&gt;TODAY(), "A VENCER",IF(Tabela9[[#This Row],[PAGO DIA]]&lt;&gt;"","PAGO", "VENCIDO"))</f>
        <v>PAGO</v>
      </c>
    </row>
    <row r="994" spans="1:12" hidden="1" x14ac:dyDescent="0.2">
      <c r="A994" s="30">
        <v>44843</v>
      </c>
      <c r="B994" s="32" t="s">
        <v>1534</v>
      </c>
      <c r="C994" s="32" t="s">
        <v>2462</v>
      </c>
      <c r="D994" s="32" t="s">
        <v>1531</v>
      </c>
      <c r="E994" s="32" t="s">
        <v>85</v>
      </c>
      <c r="F994" s="31">
        <v>44865</v>
      </c>
      <c r="G994" s="32" t="s">
        <v>2463</v>
      </c>
      <c r="H994" s="32">
        <v>1090</v>
      </c>
      <c r="I994" s="33">
        <v>1980</v>
      </c>
      <c r="J994" s="32" t="str">
        <f ca="1">IF(Tabela9[[#This Row],[STATUS]]="VENCIDO", TODAY()-Tabela9[[#This Row],[DATA VENCIMENTO]], "")</f>
        <v/>
      </c>
      <c r="K994" s="31">
        <v>44865</v>
      </c>
      <c r="L994" s="53" t="str">
        <f ca="1">IF(Tabela9[[#This Row],[DATA VENCIMENTO]]&gt;TODAY(), "A VENCER",IF(Tabela9[[#This Row],[PAGO DIA]]&lt;&gt;"","PAGO", "VENCIDO"))</f>
        <v>PAGO</v>
      </c>
    </row>
    <row r="995" spans="1:12" hidden="1" x14ac:dyDescent="0.2">
      <c r="A995" s="30">
        <v>44844</v>
      </c>
      <c r="B995" s="32" t="s">
        <v>1534</v>
      </c>
      <c r="C995" s="32" t="s">
        <v>2167</v>
      </c>
      <c r="D995" s="32" t="s">
        <v>1531</v>
      </c>
      <c r="E995" s="32" t="s">
        <v>85</v>
      </c>
      <c r="F995" s="31">
        <v>44865</v>
      </c>
      <c r="G995" s="32" t="s">
        <v>2464</v>
      </c>
      <c r="H995" s="32">
        <v>1092</v>
      </c>
      <c r="I995" s="33">
        <v>1250</v>
      </c>
      <c r="J995" s="32" t="str">
        <f ca="1">IF(Tabela9[[#This Row],[STATUS]]="VENCIDO", TODAY()-Tabela9[[#This Row],[DATA VENCIMENTO]], "")</f>
        <v/>
      </c>
      <c r="K995" s="31">
        <v>44865</v>
      </c>
      <c r="L995" s="53" t="str">
        <f ca="1">IF(Tabela9[[#This Row],[DATA VENCIMENTO]]&gt;TODAY(), "A VENCER",IF(Tabela9[[#This Row],[PAGO DIA]]&lt;&gt;"","PAGO", "VENCIDO"))</f>
        <v>PAGO</v>
      </c>
    </row>
    <row r="996" spans="1:12" hidden="1" x14ac:dyDescent="0.2">
      <c r="A996" s="30">
        <v>44844</v>
      </c>
      <c r="B996" s="32" t="s">
        <v>1534</v>
      </c>
      <c r="C996" s="32" t="s">
        <v>1680</v>
      </c>
      <c r="D996" s="32" t="s">
        <v>1531</v>
      </c>
      <c r="E996" s="32" t="s">
        <v>85</v>
      </c>
      <c r="F996" s="31">
        <v>44865</v>
      </c>
      <c r="G996" s="32" t="s">
        <v>2465</v>
      </c>
      <c r="H996" s="32">
        <v>1093</v>
      </c>
      <c r="I996" s="33">
        <v>1100</v>
      </c>
      <c r="J996" s="32" t="str">
        <f ca="1">IF(Tabela9[[#This Row],[STATUS]]="VENCIDO", TODAY()-Tabela9[[#This Row],[DATA VENCIMENTO]], "")</f>
        <v/>
      </c>
      <c r="K996" s="31">
        <v>44865</v>
      </c>
      <c r="L996" s="53" t="str">
        <f ca="1">IF(Tabela9[[#This Row],[DATA VENCIMENTO]]&gt;TODAY(), "A VENCER",IF(Tabela9[[#This Row],[PAGO DIA]]&lt;&gt;"","PAGO", "VENCIDO"))</f>
        <v>PAGO</v>
      </c>
    </row>
    <row r="997" spans="1:12" hidden="1" x14ac:dyDescent="0.2">
      <c r="A997" s="30">
        <v>44845</v>
      </c>
      <c r="B997" s="32" t="s">
        <v>1534</v>
      </c>
      <c r="C997" s="32" t="s">
        <v>2189</v>
      </c>
      <c r="D997" s="32" t="s">
        <v>1531</v>
      </c>
      <c r="E997" s="32" t="s">
        <v>85</v>
      </c>
      <c r="F997" s="31">
        <v>44867</v>
      </c>
      <c r="G997" s="32" t="s">
        <v>2466</v>
      </c>
      <c r="H997" s="32">
        <v>1094</v>
      </c>
      <c r="I997" s="33">
        <v>1540</v>
      </c>
      <c r="J997" s="32" t="str">
        <f ca="1">IF(Tabela9[[#This Row],[STATUS]]="VENCIDO", TODAY()-Tabela9[[#This Row],[DATA VENCIMENTO]], "")</f>
        <v/>
      </c>
      <c r="K997" s="31">
        <v>44867</v>
      </c>
      <c r="L997" s="53" t="str">
        <f ca="1">IF(Tabela9[[#This Row],[DATA VENCIMENTO]]&gt;TODAY(), "A VENCER",IF(Tabela9[[#This Row],[PAGO DIA]]&lt;&gt;"","PAGO", "VENCIDO"))</f>
        <v>PAGO</v>
      </c>
    </row>
    <row r="998" spans="1:12" hidden="1" x14ac:dyDescent="0.2">
      <c r="A998" s="30">
        <v>44847</v>
      </c>
      <c r="B998" s="32" t="s">
        <v>1534</v>
      </c>
      <c r="C998" s="32" t="s">
        <v>1988</v>
      </c>
      <c r="D998" s="32" t="s">
        <v>1531</v>
      </c>
      <c r="E998" s="32" t="s">
        <v>85</v>
      </c>
      <c r="F998" s="31">
        <v>44867</v>
      </c>
      <c r="G998" s="32" t="s">
        <v>2467</v>
      </c>
      <c r="H998" s="32">
        <v>1095</v>
      </c>
      <c r="I998" s="33">
        <v>800</v>
      </c>
      <c r="J998" s="32" t="str">
        <f ca="1">IF(Tabela9[[#This Row],[STATUS]]="VENCIDO", TODAY()-Tabela9[[#This Row],[DATA VENCIMENTO]], "")</f>
        <v/>
      </c>
      <c r="K998" s="31">
        <v>44867</v>
      </c>
      <c r="L998" s="53" t="str">
        <f ca="1">IF(Tabela9[[#This Row],[DATA VENCIMENTO]]&gt;TODAY(), "A VENCER",IF(Tabela9[[#This Row],[PAGO DIA]]&lt;&gt;"","PAGO", "VENCIDO"))</f>
        <v>PAGO</v>
      </c>
    </row>
    <row r="999" spans="1:12" hidden="1" x14ac:dyDescent="0.2">
      <c r="A999" s="30">
        <v>44847</v>
      </c>
      <c r="B999" s="32" t="s">
        <v>1534</v>
      </c>
      <c r="C999" s="32" t="s">
        <v>2468</v>
      </c>
      <c r="D999" s="32" t="s">
        <v>1531</v>
      </c>
      <c r="E999" s="32" t="s">
        <v>85</v>
      </c>
      <c r="F999" s="31">
        <v>44867</v>
      </c>
      <c r="G999" s="32" t="s">
        <v>2469</v>
      </c>
      <c r="H999" s="32">
        <v>1096</v>
      </c>
      <c r="I999" s="33">
        <v>1540</v>
      </c>
      <c r="J999" s="32" t="str">
        <f ca="1">IF(Tabela9[[#This Row],[STATUS]]="VENCIDO", TODAY()-Tabela9[[#This Row],[DATA VENCIMENTO]], "")</f>
        <v/>
      </c>
      <c r="K999" s="31">
        <v>44867</v>
      </c>
      <c r="L999" s="53" t="str">
        <f ca="1">IF(Tabela9[[#This Row],[DATA VENCIMENTO]]&gt;TODAY(), "A VENCER",IF(Tabela9[[#This Row],[PAGO DIA]]&lt;&gt;"","PAGO", "VENCIDO"))</f>
        <v>PAGO</v>
      </c>
    </row>
    <row r="1000" spans="1:12" hidden="1" x14ac:dyDescent="0.2">
      <c r="A1000" s="30">
        <v>44847</v>
      </c>
      <c r="B1000" s="32" t="s">
        <v>1534</v>
      </c>
      <c r="C1000" s="32" t="s">
        <v>1706</v>
      </c>
      <c r="D1000" s="32" t="s">
        <v>1531</v>
      </c>
      <c r="E1000" s="32" t="s">
        <v>85</v>
      </c>
      <c r="F1000" s="31">
        <v>44868</v>
      </c>
      <c r="G1000" s="32" t="s">
        <v>2470</v>
      </c>
      <c r="H1000" s="32">
        <v>1097</v>
      </c>
      <c r="I1000" s="33">
        <v>500</v>
      </c>
      <c r="J1000" s="32" t="str">
        <f ca="1">IF(Tabela9[[#This Row],[STATUS]]="VENCIDO", TODAY()-Tabela9[[#This Row],[DATA VENCIMENTO]], "")</f>
        <v/>
      </c>
      <c r="K1000" s="31">
        <v>44868</v>
      </c>
      <c r="L1000" s="53" t="str">
        <f ca="1">IF(Tabela9[[#This Row],[DATA VENCIMENTO]]&gt;TODAY(), "A VENCER",IF(Tabela9[[#This Row],[PAGO DIA]]&lt;&gt;"","PAGO", "VENCIDO"))</f>
        <v>PAGO</v>
      </c>
    </row>
    <row r="1001" spans="1:12" hidden="1" x14ac:dyDescent="0.2">
      <c r="A1001" s="30">
        <v>44848</v>
      </c>
      <c r="B1001" s="32" t="s">
        <v>2401</v>
      </c>
      <c r="C1001" s="32" t="s">
        <v>2471</v>
      </c>
      <c r="D1001" s="32" t="s">
        <v>1531</v>
      </c>
      <c r="E1001" s="32" t="s">
        <v>85</v>
      </c>
      <c r="F1001" s="31">
        <v>44868</v>
      </c>
      <c r="G1001" s="32" t="s">
        <v>2472</v>
      </c>
      <c r="H1001" s="32">
        <v>1098</v>
      </c>
      <c r="I1001" s="33">
        <v>3150</v>
      </c>
      <c r="J1001" s="32" t="str">
        <f ca="1">IF(Tabela9[[#This Row],[STATUS]]="VENCIDO", TODAY()-Tabela9[[#This Row],[DATA VENCIMENTO]], "")</f>
        <v/>
      </c>
      <c r="K1001" s="31">
        <v>44868</v>
      </c>
      <c r="L1001" s="53" t="str">
        <f ca="1">IF(Tabela9[[#This Row],[DATA VENCIMENTO]]&gt;TODAY(), "A VENCER",IF(Tabela9[[#This Row],[PAGO DIA]]&lt;&gt;"","PAGO", "VENCIDO"))</f>
        <v>PAGO</v>
      </c>
    </row>
    <row r="1002" spans="1:12" hidden="1" x14ac:dyDescent="0.2">
      <c r="A1002" s="30">
        <v>44851</v>
      </c>
      <c r="B1002" s="31" t="s">
        <v>1529</v>
      </c>
      <c r="C1002" s="38" t="s">
        <v>2473</v>
      </c>
      <c r="D1002" s="32" t="s">
        <v>1531</v>
      </c>
      <c r="E1002" s="32" t="s">
        <v>149</v>
      </c>
      <c r="F1002" s="31">
        <v>44872</v>
      </c>
      <c r="G1002" s="32" t="s">
        <v>2474</v>
      </c>
      <c r="H1002" s="32">
        <v>1099</v>
      </c>
      <c r="I1002" s="33">
        <v>4800</v>
      </c>
      <c r="J1002" s="32" t="str">
        <f ca="1">IF(Tabela9[[#This Row],[STATUS]]="VENCIDO", TODAY()-Tabela9[[#This Row],[DATA VENCIMENTO]], "")</f>
        <v/>
      </c>
      <c r="K1002" s="31">
        <v>44872</v>
      </c>
      <c r="L1002" s="53" t="str">
        <f ca="1">IF(Tabela9[[#This Row],[DATA VENCIMENTO]]&gt;TODAY(), "A VENCER",IF(Tabela9[[#This Row],[PAGO DIA]]&lt;&gt;"","PAGO", "VENCIDO"))</f>
        <v>PAGO</v>
      </c>
    </row>
    <row r="1003" spans="1:12" hidden="1" x14ac:dyDescent="0.2">
      <c r="A1003" s="30">
        <v>44854</v>
      </c>
      <c r="B1003" s="32" t="s">
        <v>2401</v>
      </c>
      <c r="C1003" s="32" t="s">
        <v>2475</v>
      </c>
      <c r="D1003" s="32" t="s">
        <v>1531</v>
      </c>
      <c r="E1003" s="32" t="s">
        <v>85</v>
      </c>
      <c r="F1003" s="31">
        <v>44874</v>
      </c>
      <c r="G1003" s="32" t="s">
        <v>2476</v>
      </c>
      <c r="H1003" s="32">
        <v>1101</v>
      </c>
      <c r="I1003" s="33">
        <v>3978</v>
      </c>
      <c r="J1003" s="32" t="str">
        <f ca="1">IF(Tabela9[[#This Row],[STATUS]]="VENCIDO", TODAY()-Tabela9[[#This Row],[DATA VENCIMENTO]], "")</f>
        <v/>
      </c>
      <c r="K1003" s="31">
        <v>44874</v>
      </c>
      <c r="L1003" s="53" t="str">
        <f ca="1">IF(Tabela9[[#This Row],[DATA VENCIMENTO]]&gt;TODAY(), "A VENCER",IF(Tabela9[[#This Row],[PAGO DIA]]&lt;&gt;"","PAGO", "VENCIDO"))</f>
        <v>PAGO</v>
      </c>
    </row>
    <row r="1004" spans="1:12" hidden="1" x14ac:dyDescent="0.2">
      <c r="A1004" s="30">
        <v>44854</v>
      </c>
      <c r="B1004" s="32" t="s">
        <v>1534</v>
      </c>
      <c r="C1004" s="32" t="s">
        <v>1988</v>
      </c>
      <c r="D1004" s="32" t="s">
        <v>1531</v>
      </c>
      <c r="E1004" s="32" t="s">
        <v>85</v>
      </c>
      <c r="F1004" s="31">
        <v>44874</v>
      </c>
      <c r="G1004" s="32" t="s">
        <v>2477</v>
      </c>
      <c r="H1004" s="32">
        <v>1102</v>
      </c>
      <c r="I1004" s="33">
        <v>800</v>
      </c>
      <c r="J1004" s="32" t="str">
        <f ca="1">IF(Tabela9[[#This Row],[STATUS]]="VENCIDO", TODAY()-Tabela9[[#This Row],[DATA VENCIMENTO]], "")</f>
        <v/>
      </c>
      <c r="K1004" s="31">
        <v>44874</v>
      </c>
      <c r="L1004" s="53" t="str">
        <f ca="1">IF(Tabela9[[#This Row],[DATA VENCIMENTO]]&gt;TODAY(), "A VENCER",IF(Tabela9[[#This Row],[PAGO DIA]]&lt;&gt;"","PAGO", "VENCIDO"))</f>
        <v>PAGO</v>
      </c>
    </row>
    <row r="1005" spans="1:12" hidden="1" x14ac:dyDescent="0.2">
      <c r="A1005" s="30">
        <v>44854</v>
      </c>
      <c r="B1005" s="32" t="s">
        <v>1534</v>
      </c>
      <c r="C1005" s="32" t="s">
        <v>2055</v>
      </c>
      <c r="D1005" s="32" t="s">
        <v>1531</v>
      </c>
      <c r="E1005" s="32" t="s">
        <v>85</v>
      </c>
      <c r="F1005" s="31">
        <v>44874</v>
      </c>
      <c r="G1005" s="32" t="s">
        <v>2478</v>
      </c>
      <c r="H1005" s="32">
        <v>1103</v>
      </c>
      <c r="I1005" s="33">
        <v>500</v>
      </c>
      <c r="J1005" s="32" t="str">
        <f ca="1">IF(Tabela9[[#This Row],[STATUS]]="VENCIDO", TODAY()-Tabela9[[#This Row],[DATA VENCIMENTO]], "")</f>
        <v/>
      </c>
      <c r="K1005" s="31">
        <v>44874</v>
      </c>
      <c r="L1005" s="53" t="str">
        <f ca="1">IF(Tabela9[[#This Row],[DATA VENCIMENTO]]&gt;TODAY(), "A VENCER",IF(Tabela9[[#This Row],[PAGO DIA]]&lt;&gt;"","PAGO", "VENCIDO"))</f>
        <v>PAGO</v>
      </c>
    </row>
    <row r="1006" spans="1:12" hidden="1" x14ac:dyDescent="0.2">
      <c r="A1006" s="30">
        <v>44854</v>
      </c>
      <c r="B1006" s="32" t="s">
        <v>1534</v>
      </c>
      <c r="C1006" s="32" t="s">
        <v>1992</v>
      </c>
      <c r="D1006" s="32" t="s">
        <v>1531</v>
      </c>
      <c r="E1006" s="32" t="s">
        <v>85</v>
      </c>
      <c r="F1006" s="31">
        <v>44874</v>
      </c>
      <c r="G1006" s="32" t="s">
        <v>2479</v>
      </c>
      <c r="H1006" s="32">
        <v>1104</v>
      </c>
      <c r="I1006" s="33">
        <v>600</v>
      </c>
      <c r="J1006" s="32" t="str">
        <f ca="1">IF(Tabela9[[#This Row],[STATUS]]="VENCIDO", TODAY()-Tabela9[[#This Row],[DATA VENCIMENTO]], "")</f>
        <v/>
      </c>
      <c r="K1006" s="31">
        <v>44874</v>
      </c>
      <c r="L1006" s="53" t="str">
        <f ca="1">IF(Tabela9[[#This Row],[DATA VENCIMENTO]]&gt;TODAY(), "A VENCER",IF(Tabela9[[#This Row],[PAGO DIA]]&lt;&gt;"","PAGO", "VENCIDO"))</f>
        <v>PAGO</v>
      </c>
    </row>
    <row r="1007" spans="1:12" hidden="1" x14ac:dyDescent="0.2">
      <c r="A1007" s="30">
        <v>44854</v>
      </c>
      <c r="B1007" s="32" t="s">
        <v>1534</v>
      </c>
      <c r="C1007" s="32" t="s">
        <v>2078</v>
      </c>
      <c r="D1007" s="32" t="s">
        <v>1531</v>
      </c>
      <c r="E1007" s="32" t="s">
        <v>85</v>
      </c>
      <c r="F1007" s="31">
        <v>44874</v>
      </c>
      <c r="G1007" s="32" t="s">
        <v>2480</v>
      </c>
      <c r="H1007" s="32">
        <v>1105</v>
      </c>
      <c r="I1007" s="33">
        <v>1760</v>
      </c>
      <c r="J1007" s="32" t="str">
        <f ca="1">IF(Tabela9[[#This Row],[STATUS]]="VENCIDO", TODAY()-Tabela9[[#This Row],[DATA VENCIMENTO]], "")</f>
        <v/>
      </c>
      <c r="K1007" s="31">
        <v>44874</v>
      </c>
      <c r="L1007" s="53" t="str">
        <f ca="1">IF(Tabela9[[#This Row],[DATA VENCIMENTO]]&gt;TODAY(), "A VENCER",IF(Tabela9[[#This Row],[PAGO DIA]]&lt;&gt;"","PAGO", "VENCIDO"))</f>
        <v>PAGO</v>
      </c>
    </row>
    <row r="1008" spans="1:12" hidden="1" x14ac:dyDescent="0.2">
      <c r="A1008" s="30">
        <v>44854</v>
      </c>
      <c r="B1008" s="32" t="s">
        <v>1534</v>
      </c>
      <c r="C1008" s="32" t="s">
        <v>2468</v>
      </c>
      <c r="D1008" s="32" t="s">
        <v>1531</v>
      </c>
      <c r="E1008" s="32" t="s">
        <v>85</v>
      </c>
      <c r="F1008" s="31">
        <v>44874</v>
      </c>
      <c r="G1008" s="32" t="s">
        <v>2481</v>
      </c>
      <c r="H1008" s="32">
        <v>1106</v>
      </c>
      <c r="I1008" s="33">
        <v>1540</v>
      </c>
      <c r="J1008" s="32" t="str">
        <f ca="1">IF(Tabela9[[#This Row],[STATUS]]="VENCIDO", TODAY()-Tabela9[[#This Row],[DATA VENCIMENTO]], "")</f>
        <v/>
      </c>
      <c r="K1008" s="31">
        <v>44874</v>
      </c>
      <c r="L1008" s="53" t="str">
        <f ca="1">IF(Tabela9[[#This Row],[DATA VENCIMENTO]]&gt;TODAY(), "A VENCER",IF(Tabela9[[#This Row],[PAGO DIA]]&lt;&gt;"","PAGO", "VENCIDO"))</f>
        <v>PAGO</v>
      </c>
    </row>
    <row r="1009" spans="1:12" hidden="1" x14ac:dyDescent="0.2">
      <c r="A1009" s="30">
        <v>44855</v>
      </c>
      <c r="B1009" s="32" t="s">
        <v>1534</v>
      </c>
      <c r="C1009" s="32" t="s">
        <v>2142</v>
      </c>
      <c r="D1009" s="32" t="s">
        <v>1531</v>
      </c>
      <c r="E1009" s="32" t="s">
        <v>85</v>
      </c>
      <c r="F1009" s="31">
        <v>44875</v>
      </c>
      <c r="G1009" s="32" t="s">
        <v>2482</v>
      </c>
      <c r="H1009" s="32">
        <v>1107</v>
      </c>
      <c r="I1009" s="33">
        <v>1320</v>
      </c>
      <c r="J1009" s="32" t="str">
        <f ca="1">IF(Tabela9[[#This Row],[STATUS]]="VENCIDO", TODAY()-Tabela9[[#This Row],[DATA VENCIMENTO]], "")</f>
        <v/>
      </c>
      <c r="K1009" s="31">
        <v>44875</v>
      </c>
      <c r="L1009" s="53" t="str">
        <f ca="1">IF(Tabela9[[#This Row],[DATA VENCIMENTO]]&gt;TODAY(), "A VENCER",IF(Tabela9[[#This Row],[PAGO DIA]]&lt;&gt;"","PAGO", "VENCIDO"))</f>
        <v>PAGO</v>
      </c>
    </row>
    <row r="1010" spans="1:12" hidden="1" x14ac:dyDescent="0.2">
      <c r="A1010" s="30">
        <v>44855</v>
      </c>
      <c r="B1010" s="32" t="s">
        <v>1534</v>
      </c>
      <c r="C1010" s="32" t="s">
        <v>2483</v>
      </c>
      <c r="D1010" s="32" t="s">
        <v>1531</v>
      </c>
      <c r="E1010" s="32" t="s">
        <v>85</v>
      </c>
      <c r="F1010" s="31">
        <v>44875</v>
      </c>
      <c r="G1010" s="32" t="s">
        <v>2484</v>
      </c>
      <c r="H1010" s="32">
        <v>1108</v>
      </c>
      <c r="I1010" s="33">
        <v>1980</v>
      </c>
      <c r="J1010" s="32" t="str">
        <f ca="1">IF(Tabela9[[#This Row],[STATUS]]="VENCIDO", TODAY()-Tabela9[[#This Row],[DATA VENCIMENTO]], "")</f>
        <v/>
      </c>
      <c r="K1010" s="31">
        <v>44875</v>
      </c>
      <c r="L1010" s="53" t="str">
        <f ca="1">IF(Tabela9[[#This Row],[DATA VENCIMENTO]]&gt;TODAY(), "A VENCER",IF(Tabela9[[#This Row],[PAGO DIA]]&lt;&gt;"","PAGO", "VENCIDO"))</f>
        <v>PAGO</v>
      </c>
    </row>
    <row r="1011" spans="1:12" hidden="1" x14ac:dyDescent="0.2">
      <c r="A1011" s="30">
        <v>44858</v>
      </c>
      <c r="B1011" s="32" t="s">
        <v>2401</v>
      </c>
      <c r="C1011" s="32" t="s">
        <v>2485</v>
      </c>
      <c r="D1011" s="32" t="s">
        <v>1531</v>
      </c>
      <c r="E1011" s="32" t="s">
        <v>85</v>
      </c>
      <c r="F1011" s="31">
        <v>44879</v>
      </c>
      <c r="G1011" s="32" t="s">
        <v>2486</v>
      </c>
      <c r="H1011" s="32">
        <v>1109</v>
      </c>
      <c r="I1011" s="33">
        <v>5644</v>
      </c>
      <c r="J1011" s="32" t="str">
        <f ca="1">IF(Tabela9[[#This Row],[STATUS]]="VENCIDO", TODAY()-Tabela9[[#This Row],[DATA VENCIMENTO]], "")</f>
        <v/>
      </c>
      <c r="K1011" s="31">
        <v>44879</v>
      </c>
      <c r="L1011" s="53" t="str">
        <f ca="1">IF(Tabela9[[#This Row],[DATA VENCIMENTO]]&gt;TODAY(), "A VENCER",IF(Tabela9[[#This Row],[PAGO DIA]]&lt;&gt;"","PAGO", "VENCIDO"))</f>
        <v>PAGO</v>
      </c>
    </row>
    <row r="1012" spans="1:12" hidden="1" x14ac:dyDescent="0.2">
      <c r="A1012" s="30">
        <v>44858</v>
      </c>
      <c r="B1012" s="32" t="s">
        <v>2401</v>
      </c>
      <c r="C1012" s="32" t="s">
        <v>2487</v>
      </c>
      <c r="D1012" s="32" t="s">
        <v>1531</v>
      </c>
      <c r="E1012" s="32" t="s">
        <v>85</v>
      </c>
      <c r="F1012" s="31">
        <v>44879</v>
      </c>
      <c r="G1012" s="32" t="s">
        <v>1580</v>
      </c>
      <c r="H1012" s="32">
        <v>1110</v>
      </c>
      <c r="I1012" s="33">
        <v>1800</v>
      </c>
      <c r="J1012" s="32" t="str">
        <f ca="1">IF(Tabela9[[#This Row],[STATUS]]="VENCIDO", TODAY()-Tabela9[[#This Row],[DATA VENCIMENTO]], "")</f>
        <v/>
      </c>
      <c r="K1012" s="31">
        <v>44886</v>
      </c>
      <c r="L1012" s="53" t="str">
        <f ca="1">IF(Tabela9[[#This Row],[DATA VENCIMENTO]]&gt;TODAY(), "A VENCER",IF(Tabela9[[#This Row],[PAGO DIA]]&lt;&gt;"","PAGO", "VENCIDO"))</f>
        <v>PAGO</v>
      </c>
    </row>
    <row r="1013" spans="1:12" hidden="1" x14ac:dyDescent="0.2">
      <c r="A1013" s="30">
        <v>44859</v>
      </c>
      <c r="B1013" s="32" t="s">
        <v>1534</v>
      </c>
      <c r="C1013" s="32" t="s">
        <v>2488</v>
      </c>
      <c r="D1013" s="32" t="s">
        <v>1531</v>
      </c>
      <c r="E1013" s="32" t="s">
        <v>85</v>
      </c>
      <c r="F1013" s="31">
        <v>44879</v>
      </c>
      <c r="G1013" s="32" t="s">
        <v>2489</v>
      </c>
      <c r="H1013" s="32">
        <v>1111</v>
      </c>
      <c r="I1013" s="33">
        <v>440</v>
      </c>
      <c r="J1013" s="32" t="str">
        <f ca="1">IF(Tabela9[[#This Row],[STATUS]]="VENCIDO", TODAY()-Tabela9[[#This Row],[DATA VENCIMENTO]], "")</f>
        <v/>
      </c>
      <c r="K1013" s="31">
        <v>44879</v>
      </c>
      <c r="L1013" s="53" t="str">
        <f ca="1">IF(Tabela9[[#This Row],[DATA VENCIMENTO]]&gt;TODAY(), "A VENCER",IF(Tabela9[[#This Row],[PAGO DIA]]&lt;&gt;"","PAGO", "VENCIDO"))</f>
        <v>PAGO</v>
      </c>
    </row>
    <row r="1014" spans="1:12" hidden="1" x14ac:dyDescent="0.2">
      <c r="A1014" s="30">
        <v>44859</v>
      </c>
      <c r="B1014" s="32" t="s">
        <v>1534</v>
      </c>
      <c r="C1014" s="32" t="s">
        <v>2490</v>
      </c>
      <c r="D1014" s="32" t="s">
        <v>1531</v>
      </c>
      <c r="E1014" s="32" t="s">
        <v>85</v>
      </c>
      <c r="F1014" s="31">
        <v>44879</v>
      </c>
      <c r="G1014" s="32" t="s">
        <v>2491</v>
      </c>
      <c r="H1014" s="32">
        <v>1112</v>
      </c>
      <c r="I1014" s="33">
        <v>1100</v>
      </c>
      <c r="J1014" s="32" t="str">
        <f ca="1">IF(Tabela9[[#This Row],[STATUS]]="VENCIDO", TODAY()-Tabela9[[#This Row],[DATA VENCIMENTO]], "")</f>
        <v/>
      </c>
      <c r="K1014" s="31">
        <v>44879</v>
      </c>
      <c r="L1014" s="53" t="str">
        <f ca="1">IF(Tabela9[[#This Row],[DATA VENCIMENTO]]&gt;TODAY(), "A VENCER",IF(Tabela9[[#This Row],[PAGO DIA]]&lt;&gt;"","PAGO", "VENCIDO"))</f>
        <v>PAGO</v>
      </c>
    </row>
    <row r="1015" spans="1:12" hidden="1" x14ac:dyDescent="0.2">
      <c r="A1015" s="30">
        <v>44860</v>
      </c>
      <c r="B1015" s="32" t="s">
        <v>1534</v>
      </c>
      <c r="C1015" s="32" t="s">
        <v>2492</v>
      </c>
      <c r="D1015" s="32" t="s">
        <v>1531</v>
      </c>
      <c r="E1015" s="32" t="s">
        <v>85</v>
      </c>
      <c r="F1015" s="31">
        <v>44880</v>
      </c>
      <c r="G1015" s="32" t="s">
        <v>2493</v>
      </c>
      <c r="H1015" s="32">
        <v>1113</v>
      </c>
      <c r="I1015" s="33">
        <v>900</v>
      </c>
      <c r="J1015" s="32" t="str">
        <f ca="1">IF(Tabela9[[#This Row],[STATUS]]="VENCIDO", TODAY()-Tabela9[[#This Row],[DATA VENCIMENTO]], "")</f>
        <v/>
      </c>
      <c r="K1015" s="31">
        <v>44880</v>
      </c>
      <c r="L1015" s="53" t="str">
        <f ca="1">IF(Tabela9[[#This Row],[DATA VENCIMENTO]]&gt;TODAY(), "A VENCER",IF(Tabela9[[#This Row],[PAGO DIA]]&lt;&gt;"","PAGO", "VENCIDO"))</f>
        <v>PAGO</v>
      </c>
    </row>
    <row r="1016" spans="1:12" hidden="1" x14ac:dyDescent="0.2">
      <c r="A1016" s="30">
        <v>44861</v>
      </c>
      <c r="B1016" s="32" t="s">
        <v>1534</v>
      </c>
      <c r="C1016" s="32" t="s">
        <v>2490</v>
      </c>
      <c r="D1016" s="32" t="s">
        <v>1531</v>
      </c>
      <c r="E1016" s="32" t="s">
        <v>85</v>
      </c>
      <c r="F1016" s="31">
        <v>44881</v>
      </c>
      <c r="G1016" s="32" t="s">
        <v>2494</v>
      </c>
      <c r="H1016" s="32">
        <v>1114</v>
      </c>
      <c r="I1016" s="33">
        <v>1100</v>
      </c>
      <c r="J1016" s="32" t="str">
        <f ca="1">IF(Tabela9[[#This Row],[STATUS]]="VENCIDO", TODAY()-Tabela9[[#This Row],[DATA VENCIMENTO]], "")</f>
        <v/>
      </c>
      <c r="K1016" s="31">
        <v>44881</v>
      </c>
      <c r="L1016" s="53" t="str">
        <f ca="1">IF(Tabela9[[#This Row],[DATA VENCIMENTO]]&gt;TODAY(), "A VENCER",IF(Tabela9[[#This Row],[PAGO DIA]]&lt;&gt;"","PAGO", "VENCIDO"))</f>
        <v>PAGO</v>
      </c>
    </row>
    <row r="1017" spans="1:12" hidden="1" x14ac:dyDescent="0.2">
      <c r="A1017" s="30">
        <v>44862</v>
      </c>
      <c r="B1017" s="32" t="s">
        <v>1534</v>
      </c>
      <c r="C1017" s="32" t="s">
        <v>1867</v>
      </c>
      <c r="D1017" s="32" t="s">
        <v>1531</v>
      </c>
      <c r="E1017" s="32" t="s">
        <v>85</v>
      </c>
      <c r="F1017" s="31">
        <v>44886</v>
      </c>
      <c r="G1017" s="32" t="s">
        <v>2495</v>
      </c>
      <c r="H1017" s="32">
        <v>1115</v>
      </c>
      <c r="I1017" s="33">
        <v>1100</v>
      </c>
      <c r="J1017" s="32" t="str">
        <f ca="1">IF(Tabela9[[#This Row],[STATUS]]="VENCIDO", TODAY()-Tabela9[[#This Row],[DATA VENCIMENTO]], "")</f>
        <v/>
      </c>
      <c r="K1017" s="31">
        <v>44886</v>
      </c>
      <c r="L1017" s="53" t="str">
        <f ca="1">IF(Tabela9[[#This Row],[DATA VENCIMENTO]]&gt;TODAY(), "A VENCER",IF(Tabela9[[#This Row],[PAGO DIA]]&lt;&gt;"","PAGO", "VENCIDO"))</f>
        <v>PAGO</v>
      </c>
    </row>
    <row r="1018" spans="1:12" hidden="1" x14ac:dyDescent="0.2">
      <c r="A1018" s="30">
        <v>44862</v>
      </c>
      <c r="B1018" s="32" t="s">
        <v>1534</v>
      </c>
      <c r="C1018" s="32" t="s">
        <v>2496</v>
      </c>
      <c r="D1018" s="32" t="s">
        <v>1531</v>
      </c>
      <c r="E1018" s="32" t="s">
        <v>85</v>
      </c>
      <c r="F1018" s="31">
        <v>44886</v>
      </c>
      <c r="G1018" s="32" t="s">
        <v>2497</v>
      </c>
      <c r="H1018" s="32">
        <v>1116</v>
      </c>
      <c r="I1018" s="33">
        <v>300</v>
      </c>
      <c r="J1018" s="32" t="str">
        <f ca="1">IF(Tabela9[[#This Row],[STATUS]]="VENCIDO", TODAY()-Tabela9[[#This Row],[DATA VENCIMENTO]], "")</f>
        <v/>
      </c>
      <c r="K1018" s="31">
        <v>44886</v>
      </c>
      <c r="L1018" s="53" t="str">
        <f ca="1">IF(Tabela9[[#This Row],[DATA VENCIMENTO]]&gt;TODAY(), "A VENCER",IF(Tabela9[[#This Row],[PAGO DIA]]&lt;&gt;"","PAGO", "VENCIDO"))</f>
        <v>PAGO</v>
      </c>
    </row>
    <row r="1019" spans="1:12" hidden="1" x14ac:dyDescent="0.2">
      <c r="A1019" s="30">
        <v>44864</v>
      </c>
      <c r="B1019" s="32" t="s">
        <v>2401</v>
      </c>
      <c r="C1019" s="32" t="s">
        <v>2498</v>
      </c>
      <c r="D1019" s="32" t="s">
        <v>1531</v>
      </c>
      <c r="E1019" s="32" t="s">
        <v>85</v>
      </c>
      <c r="F1019" s="31">
        <v>44886</v>
      </c>
      <c r="G1019" s="32" t="s">
        <v>2499</v>
      </c>
      <c r="H1019" s="32">
        <v>1117</v>
      </c>
      <c r="I1019" s="33">
        <v>4900</v>
      </c>
      <c r="J1019" s="32" t="str">
        <f ca="1">IF(Tabela9[[#This Row],[STATUS]]="VENCIDO", TODAY()-Tabela9[[#This Row],[DATA VENCIMENTO]], "")</f>
        <v/>
      </c>
      <c r="K1019" s="31">
        <v>44886</v>
      </c>
      <c r="L1019" s="53" t="str">
        <f ca="1">IF(Tabela9[[#This Row],[DATA VENCIMENTO]]&gt;TODAY(), "A VENCER",IF(Tabela9[[#This Row],[PAGO DIA]]&lt;&gt;"","PAGO", "VENCIDO"))</f>
        <v>PAGO</v>
      </c>
    </row>
    <row r="1020" spans="1:12" hidden="1" x14ac:dyDescent="0.2">
      <c r="A1020" s="30">
        <v>44866</v>
      </c>
      <c r="B1020" s="32" t="s">
        <v>1534</v>
      </c>
      <c r="C1020" s="32" t="s">
        <v>2500</v>
      </c>
      <c r="D1020" s="32" t="s">
        <v>1531</v>
      </c>
      <c r="E1020" s="32" t="s">
        <v>85</v>
      </c>
      <c r="F1020" s="31">
        <v>44886</v>
      </c>
      <c r="G1020" s="32" t="s">
        <v>2501</v>
      </c>
      <c r="H1020" s="32">
        <v>1118</v>
      </c>
      <c r="I1020" s="33">
        <v>1760</v>
      </c>
      <c r="J1020" s="32" t="str">
        <f ca="1">IF(Tabela9[[#This Row],[STATUS]]="VENCIDO", TODAY()-Tabela9[[#This Row],[DATA VENCIMENTO]], "")</f>
        <v/>
      </c>
      <c r="K1020" s="31">
        <v>44886</v>
      </c>
      <c r="L1020" s="53" t="str">
        <f ca="1">IF(Tabela9[[#This Row],[DATA VENCIMENTO]]&gt;TODAY(), "A VENCER",IF(Tabela9[[#This Row],[PAGO DIA]]&lt;&gt;"","PAGO", "VENCIDO"))</f>
        <v>PAGO</v>
      </c>
    </row>
    <row r="1021" spans="1:12" hidden="1" x14ac:dyDescent="0.2">
      <c r="A1021" s="30">
        <v>44866</v>
      </c>
      <c r="B1021" s="32" t="s">
        <v>1534</v>
      </c>
      <c r="C1021" s="32" t="s">
        <v>2502</v>
      </c>
      <c r="D1021" s="32" t="s">
        <v>1531</v>
      </c>
      <c r="E1021" s="32" t="s">
        <v>85</v>
      </c>
      <c r="F1021" s="31">
        <v>44886</v>
      </c>
      <c r="G1021" s="32" t="s">
        <v>2503</v>
      </c>
      <c r="H1021" s="32">
        <v>1119</v>
      </c>
      <c r="I1021" s="33">
        <v>1980</v>
      </c>
      <c r="J1021" s="32" t="str">
        <f ca="1">IF(Tabela9[[#This Row],[STATUS]]="VENCIDO", TODAY()-Tabela9[[#This Row],[DATA VENCIMENTO]], "")</f>
        <v/>
      </c>
      <c r="K1021" s="31">
        <v>44886</v>
      </c>
      <c r="L1021" s="53" t="str">
        <f ca="1">IF(Tabela9[[#This Row],[DATA VENCIMENTO]]&gt;TODAY(), "A VENCER",IF(Tabela9[[#This Row],[PAGO DIA]]&lt;&gt;"","PAGO", "VENCIDO"))</f>
        <v>PAGO</v>
      </c>
    </row>
    <row r="1022" spans="1:12" hidden="1" x14ac:dyDescent="0.2">
      <c r="A1022" s="30">
        <v>44866</v>
      </c>
      <c r="B1022" s="32" t="s">
        <v>1534</v>
      </c>
      <c r="C1022" s="32" t="s">
        <v>2504</v>
      </c>
      <c r="D1022" s="32" t="s">
        <v>1531</v>
      </c>
      <c r="E1022" s="32" t="s">
        <v>85</v>
      </c>
      <c r="F1022" s="31">
        <v>44886</v>
      </c>
      <c r="G1022" s="32" t="s">
        <v>2505</v>
      </c>
      <c r="H1022" s="32">
        <v>1120</v>
      </c>
      <c r="I1022" s="33">
        <v>1540</v>
      </c>
      <c r="J1022" s="32" t="str">
        <f ca="1">IF(Tabela9[[#This Row],[STATUS]]="VENCIDO", TODAY()-Tabela9[[#This Row],[DATA VENCIMENTO]], "")</f>
        <v/>
      </c>
      <c r="K1022" s="31">
        <v>44886</v>
      </c>
      <c r="L1022" s="53" t="str">
        <f ca="1">IF(Tabela9[[#This Row],[DATA VENCIMENTO]]&gt;TODAY(), "A VENCER",IF(Tabela9[[#This Row],[PAGO DIA]]&lt;&gt;"","PAGO", "VENCIDO"))</f>
        <v>PAGO</v>
      </c>
    </row>
    <row r="1023" spans="1:12" hidden="1" x14ac:dyDescent="0.2">
      <c r="A1023" s="30">
        <v>44883</v>
      </c>
      <c r="B1023" s="32" t="s">
        <v>2350</v>
      </c>
      <c r="C1023" s="32" t="s">
        <v>2506</v>
      </c>
      <c r="D1023" s="32" t="s">
        <v>2273</v>
      </c>
      <c r="E1023" s="32" t="s">
        <v>244</v>
      </c>
      <c r="F1023" s="31">
        <v>44888</v>
      </c>
      <c r="G1023" s="32">
        <v>449</v>
      </c>
      <c r="H1023" s="32">
        <v>1153</v>
      </c>
      <c r="I1023" s="33">
        <v>21256.85</v>
      </c>
      <c r="J1023" s="32" t="str">
        <f ca="1">IF(Tabela9[[#This Row],[STATUS]]="VENCIDO", TODAY()-Tabela9[[#This Row],[DATA VENCIMENTO]], "")</f>
        <v/>
      </c>
      <c r="K1023" s="31">
        <v>45253</v>
      </c>
      <c r="L1023" s="53" t="str">
        <f ca="1">IF(Tabela9[[#This Row],[DATA VENCIMENTO]]&gt;TODAY(), "A VENCER",IF(Tabela9[[#This Row],[PAGO DIA]]&lt;&gt;"","PAGO", "VENCIDO"))</f>
        <v>PAGO</v>
      </c>
    </row>
    <row r="1024" spans="1:12" hidden="1" x14ac:dyDescent="0.2">
      <c r="A1024" s="30">
        <v>44867</v>
      </c>
      <c r="B1024" s="32" t="s">
        <v>1534</v>
      </c>
      <c r="C1024" s="32" t="s">
        <v>2050</v>
      </c>
      <c r="D1024" s="32" t="s">
        <v>1531</v>
      </c>
      <c r="E1024" s="32" t="s">
        <v>85</v>
      </c>
      <c r="F1024" s="31">
        <v>44889</v>
      </c>
      <c r="G1024" s="32" t="s">
        <v>2507</v>
      </c>
      <c r="H1024" s="32">
        <v>1122</v>
      </c>
      <c r="I1024" s="33">
        <v>440</v>
      </c>
      <c r="J1024" s="32" t="str">
        <f ca="1">IF(Tabela9[[#This Row],[STATUS]]="VENCIDO", TODAY()-Tabela9[[#This Row],[DATA VENCIMENTO]], "")</f>
        <v/>
      </c>
      <c r="K1024" s="31">
        <v>44889</v>
      </c>
      <c r="L1024" s="53" t="str">
        <f ca="1">IF(Tabela9[[#This Row],[DATA VENCIMENTO]]&gt;TODAY(), "A VENCER",IF(Tabela9[[#This Row],[PAGO DIA]]&lt;&gt;"","PAGO", "VENCIDO"))</f>
        <v>PAGO</v>
      </c>
    </row>
    <row r="1025" spans="1:12" hidden="1" x14ac:dyDescent="0.2">
      <c r="A1025" s="30">
        <v>44867</v>
      </c>
      <c r="B1025" s="32" t="s">
        <v>1534</v>
      </c>
      <c r="C1025" s="32" t="s">
        <v>1696</v>
      </c>
      <c r="D1025" s="32" t="s">
        <v>1531</v>
      </c>
      <c r="E1025" s="32" t="s">
        <v>85</v>
      </c>
      <c r="F1025" s="31">
        <v>44889</v>
      </c>
      <c r="G1025" s="32" t="s">
        <v>2508</v>
      </c>
      <c r="H1025" s="32">
        <v>1123</v>
      </c>
      <c r="I1025" s="33">
        <v>400</v>
      </c>
      <c r="J1025" s="32" t="str">
        <f ca="1">IF(Tabela9[[#This Row],[STATUS]]="VENCIDO", TODAY()-Tabela9[[#This Row],[DATA VENCIMENTO]], "")</f>
        <v/>
      </c>
      <c r="K1025" s="31">
        <v>44889</v>
      </c>
      <c r="L1025" s="53" t="str">
        <f ca="1">IF(Tabela9[[#This Row],[DATA VENCIMENTO]]&gt;TODAY(), "A VENCER",IF(Tabela9[[#This Row],[PAGO DIA]]&lt;&gt;"","PAGO", "VENCIDO"))</f>
        <v>PAGO</v>
      </c>
    </row>
    <row r="1026" spans="1:12" hidden="1" x14ac:dyDescent="0.2">
      <c r="A1026" s="30">
        <v>44868</v>
      </c>
      <c r="B1026" s="32" t="s">
        <v>1534</v>
      </c>
      <c r="C1026" s="32" t="s">
        <v>2509</v>
      </c>
      <c r="D1026" s="32" t="s">
        <v>1531</v>
      </c>
      <c r="E1026" s="32" t="s">
        <v>85</v>
      </c>
      <c r="F1026" s="31">
        <v>44889</v>
      </c>
      <c r="G1026" s="32" t="s">
        <v>2510</v>
      </c>
      <c r="H1026" s="32">
        <v>1124</v>
      </c>
      <c r="I1026" s="33">
        <v>300</v>
      </c>
      <c r="J1026" s="32" t="str">
        <f ca="1">IF(Tabela9[[#This Row],[STATUS]]="VENCIDO", TODAY()-Tabela9[[#This Row],[DATA VENCIMENTO]], "")</f>
        <v/>
      </c>
      <c r="K1026" s="31">
        <v>44889</v>
      </c>
      <c r="L1026" s="53" t="str">
        <f ca="1">IF(Tabela9[[#This Row],[DATA VENCIMENTO]]&gt;TODAY(), "A VENCER",IF(Tabela9[[#This Row],[PAGO DIA]]&lt;&gt;"","PAGO", "VENCIDO"))</f>
        <v>PAGO</v>
      </c>
    </row>
    <row r="1027" spans="1:12" hidden="1" x14ac:dyDescent="0.2">
      <c r="A1027" s="30">
        <v>44869</v>
      </c>
      <c r="B1027" s="32" t="s">
        <v>2401</v>
      </c>
      <c r="C1027" s="32" t="s">
        <v>2511</v>
      </c>
      <c r="D1027" s="32" t="s">
        <v>1531</v>
      </c>
      <c r="E1027" s="32" t="s">
        <v>85</v>
      </c>
      <c r="F1027" s="31">
        <v>44889</v>
      </c>
      <c r="G1027" s="32" t="s">
        <v>2512</v>
      </c>
      <c r="H1027" s="32">
        <v>1125</v>
      </c>
      <c r="I1027" s="33">
        <v>2800</v>
      </c>
      <c r="J1027" s="32" t="str">
        <f ca="1">IF(Tabela9[[#This Row],[STATUS]]="VENCIDO", TODAY()-Tabela9[[#This Row],[DATA VENCIMENTO]], "")</f>
        <v/>
      </c>
      <c r="K1027" s="31">
        <v>44889</v>
      </c>
      <c r="L1027" s="53" t="str">
        <f ca="1">IF(Tabela9[[#This Row],[DATA VENCIMENTO]]&gt;TODAY(), "A VENCER",IF(Tabela9[[#This Row],[PAGO DIA]]&lt;&gt;"","PAGO", "VENCIDO"))</f>
        <v>PAGO</v>
      </c>
    </row>
    <row r="1028" spans="1:12" hidden="1" x14ac:dyDescent="0.2">
      <c r="A1028" s="30">
        <v>44869</v>
      </c>
      <c r="B1028" s="32" t="s">
        <v>1534</v>
      </c>
      <c r="C1028" s="32" t="s">
        <v>1680</v>
      </c>
      <c r="D1028" s="32" t="s">
        <v>1531</v>
      </c>
      <c r="E1028" s="32" t="s">
        <v>85</v>
      </c>
      <c r="F1028" s="31">
        <v>44889</v>
      </c>
      <c r="G1028" s="32" t="s">
        <v>2513</v>
      </c>
      <c r="H1028" s="32">
        <v>1126</v>
      </c>
      <c r="I1028" s="33">
        <v>1100</v>
      </c>
      <c r="J1028" s="32" t="str">
        <f ca="1">IF(Tabela9[[#This Row],[STATUS]]="VENCIDO", TODAY()-Tabela9[[#This Row],[DATA VENCIMENTO]], "")</f>
        <v/>
      </c>
      <c r="K1028" s="31">
        <v>44889</v>
      </c>
      <c r="L1028" s="53" t="str">
        <f ca="1">IF(Tabela9[[#This Row],[DATA VENCIMENTO]]&gt;TODAY(), "A VENCER",IF(Tabela9[[#This Row],[PAGO DIA]]&lt;&gt;"","PAGO", "VENCIDO"))</f>
        <v>PAGO</v>
      </c>
    </row>
    <row r="1029" spans="1:12" hidden="1" x14ac:dyDescent="0.2">
      <c r="A1029" s="30">
        <v>44869</v>
      </c>
      <c r="B1029" s="32" t="s">
        <v>1529</v>
      </c>
      <c r="C1029" s="32" t="s">
        <v>2514</v>
      </c>
      <c r="D1029" s="32" t="s">
        <v>1128</v>
      </c>
      <c r="E1029" s="32" t="s">
        <v>2515</v>
      </c>
      <c r="F1029" s="31">
        <v>44890</v>
      </c>
      <c r="G1029" s="32" t="s">
        <v>2516</v>
      </c>
      <c r="H1029" s="32">
        <v>1128</v>
      </c>
      <c r="I1029" s="33">
        <v>7000</v>
      </c>
      <c r="J1029" s="32" t="str">
        <f ca="1">IF(Tabela9[[#This Row],[STATUS]]="VENCIDO", TODAY()-Tabela9[[#This Row],[DATA VENCIMENTO]], "")</f>
        <v/>
      </c>
      <c r="K1029" s="31">
        <v>44890</v>
      </c>
      <c r="L1029" s="53" t="str">
        <f ca="1">IF(Tabela9[[#This Row],[DATA VENCIMENTO]]&gt;TODAY(), "A VENCER",IF(Tabela9[[#This Row],[PAGO DIA]]&lt;&gt;"","PAGO", "VENCIDO"))</f>
        <v>PAGO</v>
      </c>
    </row>
    <row r="1030" spans="1:12" hidden="1" x14ac:dyDescent="0.2">
      <c r="A1030" s="30">
        <v>44870</v>
      </c>
      <c r="B1030" s="32" t="s">
        <v>1529</v>
      </c>
      <c r="C1030" s="32" t="s">
        <v>1971</v>
      </c>
      <c r="D1030" s="32" t="s">
        <v>1531</v>
      </c>
      <c r="E1030" s="32" t="s">
        <v>94</v>
      </c>
      <c r="F1030" s="31">
        <v>44893</v>
      </c>
      <c r="G1030" s="32" t="s">
        <v>2517</v>
      </c>
      <c r="H1030" s="32">
        <v>1133</v>
      </c>
      <c r="I1030" s="33">
        <v>3500</v>
      </c>
      <c r="J1030" s="32" t="str">
        <f ca="1">IF(Tabela9[[#This Row],[STATUS]]="VENCIDO", TODAY()-Tabela9[[#This Row],[DATA VENCIMENTO]], "")</f>
        <v/>
      </c>
      <c r="K1030" s="31">
        <v>44937</v>
      </c>
      <c r="L1030" s="53" t="str">
        <f ca="1">IF(Tabela9[[#This Row],[DATA VENCIMENTO]]&gt;TODAY(), "A VENCER",IF(Tabela9[[#This Row],[PAGO DIA]]&lt;&gt;"","PAGO", "VENCIDO"))</f>
        <v>PAGO</v>
      </c>
    </row>
    <row r="1031" spans="1:12" hidden="1" x14ac:dyDescent="0.2">
      <c r="A1031" s="30">
        <v>44869</v>
      </c>
      <c r="B1031" s="32" t="s">
        <v>1534</v>
      </c>
      <c r="C1031" s="32" t="s">
        <v>2207</v>
      </c>
      <c r="D1031" s="32" t="s">
        <v>1531</v>
      </c>
      <c r="E1031" s="32" t="s">
        <v>85</v>
      </c>
      <c r="F1031" s="31">
        <v>44893</v>
      </c>
      <c r="G1031" s="32" t="s">
        <v>2484</v>
      </c>
      <c r="H1031" s="32">
        <v>1129</v>
      </c>
      <c r="I1031" s="33">
        <v>1980</v>
      </c>
      <c r="J1031" s="32" t="str">
        <f ca="1">IF(Tabela9[[#This Row],[STATUS]]="VENCIDO", TODAY()-Tabela9[[#This Row],[DATA VENCIMENTO]], "")</f>
        <v/>
      </c>
      <c r="K1031" s="31">
        <v>44893</v>
      </c>
      <c r="L1031" s="53" t="str">
        <f ca="1">IF(Tabela9[[#This Row],[DATA VENCIMENTO]]&gt;TODAY(), "A VENCER",IF(Tabela9[[#This Row],[PAGO DIA]]&lt;&gt;"","PAGO", "VENCIDO"))</f>
        <v>PAGO</v>
      </c>
    </row>
    <row r="1032" spans="1:12" hidden="1" x14ac:dyDescent="0.2">
      <c r="A1032" s="30">
        <v>44869</v>
      </c>
      <c r="B1032" s="32" t="s">
        <v>1534</v>
      </c>
      <c r="C1032" s="32" t="s">
        <v>2242</v>
      </c>
      <c r="D1032" s="32" t="s">
        <v>1531</v>
      </c>
      <c r="E1032" s="32" t="s">
        <v>85</v>
      </c>
      <c r="F1032" s="31">
        <v>44893</v>
      </c>
      <c r="G1032" s="32" t="s">
        <v>2518</v>
      </c>
      <c r="H1032" s="32">
        <v>1130</v>
      </c>
      <c r="I1032" s="33">
        <v>1760</v>
      </c>
      <c r="J1032" s="32" t="str">
        <f ca="1">IF(Tabela9[[#This Row],[STATUS]]="VENCIDO", TODAY()-Tabela9[[#This Row],[DATA VENCIMENTO]], "")</f>
        <v/>
      </c>
      <c r="K1032" s="31">
        <v>44893</v>
      </c>
      <c r="L1032" s="53" t="str">
        <f ca="1">IF(Tabela9[[#This Row],[DATA VENCIMENTO]]&gt;TODAY(), "A VENCER",IF(Tabela9[[#This Row],[PAGO DIA]]&lt;&gt;"","PAGO", "VENCIDO"))</f>
        <v>PAGO</v>
      </c>
    </row>
    <row r="1033" spans="1:12" hidden="1" x14ac:dyDescent="0.2">
      <c r="A1033" s="30">
        <v>44869</v>
      </c>
      <c r="B1033" s="32" t="s">
        <v>1534</v>
      </c>
      <c r="C1033" s="32" t="s">
        <v>2242</v>
      </c>
      <c r="D1033" s="32" t="s">
        <v>1531</v>
      </c>
      <c r="E1033" s="32" t="s">
        <v>85</v>
      </c>
      <c r="F1033" s="31">
        <v>44893</v>
      </c>
      <c r="G1033" s="32" t="s">
        <v>2519</v>
      </c>
      <c r="H1033" s="32">
        <v>1131</v>
      </c>
      <c r="I1033" s="33">
        <v>1760</v>
      </c>
      <c r="J1033" s="32" t="str">
        <f ca="1">IF(Tabela9[[#This Row],[STATUS]]="VENCIDO", TODAY()-Tabela9[[#This Row],[DATA VENCIMENTO]], "")</f>
        <v/>
      </c>
      <c r="K1033" s="31">
        <v>44893</v>
      </c>
      <c r="L1033" s="53" t="str">
        <f ca="1">IF(Tabela9[[#This Row],[DATA VENCIMENTO]]&gt;TODAY(), "A VENCER",IF(Tabela9[[#This Row],[PAGO DIA]]&lt;&gt;"","PAGO", "VENCIDO"))</f>
        <v>PAGO</v>
      </c>
    </row>
    <row r="1034" spans="1:12" hidden="1" x14ac:dyDescent="0.2">
      <c r="A1034" s="30">
        <v>44869</v>
      </c>
      <c r="B1034" s="32" t="s">
        <v>1534</v>
      </c>
      <c r="C1034" s="32" t="s">
        <v>2209</v>
      </c>
      <c r="D1034" s="32" t="s">
        <v>1531</v>
      </c>
      <c r="E1034" s="32" t="s">
        <v>85</v>
      </c>
      <c r="F1034" s="31">
        <v>44893</v>
      </c>
      <c r="G1034" s="32" t="s">
        <v>2520</v>
      </c>
      <c r="H1034" s="32">
        <v>1132</v>
      </c>
      <c r="I1034" s="33">
        <v>2420</v>
      </c>
      <c r="J1034" s="32" t="str">
        <f ca="1">IF(Tabela9[[#This Row],[STATUS]]="VENCIDO", TODAY()-Tabela9[[#This Row],[DATA VENCIMENTO]], "")</f>
        <v/>
      </c>
      <c r="K1034" s="31">
        <v>44893</v>
      </c>
      <c r="L1034" s="53" t="str">
        <f ca="1">IF(Tabela9[[#This Row],[DATA VENCIMENTO]]&gt;TODAY(), "A VENCER",IF(Tabela9[[#This Row],[PAGO DIA]]&lt;&gt;"","PAGO", "VENCIDO"))</f>
        <v>PAGO</v>
      </c>
    </row>
    <row r="1035" spans="1:12" hidden="1" x14ac:dyDescent="0.2">
      <c r="A1035" s="30">
        <v>44874</v>
      </c>
      <c r="B1035" s="32" t="s">
        <v>1529</v>
      </c>
      <c r="C1035" s="32" t="s">
        <v>2101</v>
      </c>
      <c r="D1035" s="32" t="s">
        <v>1531</v>
      </c>
      <c r="E1035" s="32" t="s">
        <v>94</v>
      </c>
      <c r="F1035" s="31">
        <v>44894</v>
      </c>
      <c r="G1035" s="32" t="s">
        <v>2521</v>
      </c>
      <c r="H1035" s="32">
        <v>1134</v>
      </c>
      <c r="I1035" s="33">
        <v>3500</v>
      </c>
      <c r="J1035" s="32" t="str">
        <f ca="1">IF(Tabela9[[#This Row],[STATUS]]="VENCIDO", TODAY()-Tabela9[[#This Row],[DATA VENCIMENTO]], "")</f>
        <v/>
      </c>
      <c r="K1035" s="31">
        <v>44937</v>
      </c>
      <c r="L1035" s="53" t="str">
        <f ca="1">IF(Tabela9[[#This Row],[DATA VENCIMENTO]]&gt;TODAY(), "A VENCER",IF(Tabela9[[#This Row],[PAGO DIA]]&lt;&gt;"","PAGO", "VENCIDO"))</f>
        <v>PAGO</v>
      </c>
    </row>
    <row r="1036" spans="1:12" hidden="1" x14ac:dyDescent="0.2">
      <c r="A1036" s="30">
        <v>44874</v>
      </c>
      <c r="B1036" s="32" t="s">
        <v>1534</v>
      </c>
      <c r="C1036" s="32" t="s">
        <v>2522</v>
      </c>
      <c r="D1036" s="32" t="s">
        <v>1531</v>
      </c>
      <c r="E1036" s="32" t="s">
        <v>94</v>
      </c>
      <c r="F1036" s="31">
        <v>44894</v>
      </c>
      <c r="G1036" s="32" t="s">
        <v>2523</v>
      </c>
      <c r="H1036" s="32">
        <v>1136</v>
      </c>
      <c r="I1036" s="33">
        <v>1100</v>
      </c>
      <c r="J1036" s="32" t="str">
        <f ca="1">IF(Tabela9[[#This Row],[STATUS]]="VENCIDO", TODAY()-Tabela9[[#This Row],[DATA VENCIMENTO]], "")</f>
        <v/>
      </c>
      <c r="K1036" s="31">
        <v>44937</v>
      </c>
      <c r="L1036" s="53" t="str">
        <f ca="1">IF(Tabela9[[#This Row],[DATA VENCIMENTO]]&gt;TODAY(), "A VENCER",IF(Tabela9[[#This Row],[PAGO DIA]]&lt;&gt;"","PAGO", "VENCIDO"))</f>
        <v>PAGO</v>
      </c>
    </row>
    <row r="1037" spans="1:12" hidden="1" x14ac:dyDescent="0.2">
      <c r="A1037" s="30">
        <v>44874</v>
      </c>
      <c r="B1037" s="32" t="s">
        <v>1534</v>
      </c>
      <c r="C1037" s="32" t="s">
        <v>1680</v>
      </c>
      <c r="D1037" s="32" t="s">
        <v>1531</v>
      </c>
      <c r="E1037" s="32" t="s">
        <v>85</v>
      </c>
      <c r="F1037" s="31">
        <v>44894</v>
      </c>
      <c r="G1037" s="32" t="s">
        <v>2524</v>
      </c>
      <c r="H1037" s="32">
        <v>1135</v>
      </c>
      <c r="I1037" s="33">
        <v>1100</v>
      </c>
      <c r="J1037" s="32" t="str">
        <f ca="1">IF(Tabela9[[#This Row],[STATUS]]="VENCIDO", TODAY()-Tabela9[[#This Row],[DATA VENCIMENTO]], "")</f>
        <v/>
      </c>
      <c r="K1037" s="31">
        <v>44894</v>
      </c>
      <c r="L1037" s="53" t="str">
        <f ca="1">IF(Tabela9[[#This Row],[DATA VENCIMENTO]]&gt;TODAY(), "A VENCER",IF(Tabela9[[#This Row],[PAGO DIA]]&lt;&gt;"","PAGO", "VENCIDO"))</f>
        <v>PAGO</v>
      </c>
    </row>
    <row r="1038" spans="1:12" hidden="1" x14ac:dyDescent="0.2">
      <c r="A1038" s="30">
        <v>44869</v>
      </c>
      <c r="B1038" s="32" t="s">
        <v>1529</v>
      </c>
      <c r="C1038" s="32" t="s">
        <v>1676</v>
      </c>
      <c r="D1038" s="32" t="s">
        <v>1531</v>
      </c>
      <c r="E1038" s="32" t="s">
        <v>114</v>
      </c>
      <c r="F1038" s="31">
        <v>44895</v>
      </c>
      <c r="G1038" s="32" t="s">
        <v>1580</v>
      </c>
      <c r="H1038" s="32">
        <v>1127</v>
      </c>
      <c r="I1038" s="33">
        <v>6000</v>
      </c>
      <c r="J1038" s="32" t="str">
        <f ca="1">IF(Tabela9[[#This Row],[STATUS]]="VENCIDO", TODAY()-Tabela9[[#This Row],[DATA VENCIMENTO]], "")</f>
        <v/>
      </c>
      <c r="K1038" s="31">
        <v>44895</v>
      </c>
      <c r="L1038" s="53" t="str">
        <f ca="1">IF(Tabela9[[#This Row],[DATA VENCIMENTO]]&gt;TODAY(), "A VENCER",IF(Tabela9[[#This Row],[PAGO DIA]]&lt;&gt;"","PAGO", "VENCIDO"))</f>
        <v>PAGO</v>
      </c>
    </row>
    <row r="1039" spans="1:12" hidden="1" x14ac:dyDescent="0.2">
      <c r="A1039" s="30">
        <v>44875</v>
      </c>
      <c r="B1039" s="32" t="s">
        <v>1534</v>
      </c>
      <c r="C1039" s="32" t="s">
        <v>2488</v>
      </c>
      <c r="D1039" s="32" t="s">
        <v>1531</v>
      </c>
      <c r="E1039" s="32" t="s">
        <v>85</v>
      </c>
      <c r="F1039" s="31">
        <v>44895</v>
      </c>
      <c r="G1039" s="32" t="s">
        <v>2525</v>
      </c>
      <c r="H1039" s="32">
        <v>1137</v>
      </c>
      <c r="I1039" s="33">
        <v>440</v>
      </c>
      <c r="J1039" s="32" t="str">
        <f ca="1">IF(Tabela9[[#This Row],[STATUS]]="VENCIDO", TODAY()-Tabela9[[#This Row],[DATA VENCIMENTO]], "")</f>
        <v/>
      </c>
      <c r="K1039" s="31">
        <v>44895</v>
      </c>
      <c r="L1039" s="53" t="str">
        <f ca="1">IF(Tabela9[[#This Row],[DATA VENCIMENTO]]&gt;TODAY(), "A VENCER",IF(Tabela9[[#This Row],[PAGO DIA]]&lt;&gt;"","PAGO", "VENCIDO"))</f>
        <v>PAGO</v>
      </c>
    </row>
    <row r="1040" spans="1:12" hidden="1" x14ac:dyDescent="0.2">
      <c r="A1040" s="30">
        <v>44876</v>
      </c>
      <c r="B1040" s="32" t="s">
        <v>1529</v>
      </c>
      <c r="C1040" s="32" t="s">
        <v>1798</v>
      </c>
      <c r="D1040" s="32" t="s">
        <v>1531</v>
      </c>
      <c r="E1040" s="32" t="s">
        <v>114</v>
      </c>
      <c r="F1040" s="31">
        <v>44896</v>
      </c>
      <c r="G1040" s="32" t="s">
        <v>2526</v>
      </c>
      <c r="H1040" s="32">
        <v>1138</v>
      </c>
      <c r="I1040" s="33">
        <v>3700</v>
      </c>
      <c r="J1040" s="32" t="str">
        <f ca="1">IF(Tabela9[[#This Row],[STATUS]]="VENCIDO", TODAY()-Tabela9[[#This Row],[DATA VENCIMENTO]], "")</f>
        <v/>
      </c>
      <c r="K1040" s="31">
        <v>44896</v>
      </c>
      <c r="L1040" s="53" t="str">
        <f ca="1">IF(Tabela9[[#This Row],[DATA VENCIMENTO]]&gt;TODAY(), "A VENCER",IF(Tabela9[[#This Row],[PAGO DIA]]&lt;&gt;"","PAGO", "VENCIDO"))</f>
        <v>PAGO</v>
      </c>
    </row>
    <row r="1041" spans="1:12" hidden="1" x14ac:dyDescent="0.2">
      <c r="A1041" s="30">
        <v>44876</v>
      </c>
      <c r="B1041" s="32" t="s">
        <v>1534</v>
      </c>
      <c r="C1041" s="32" t="s">
        <v>2174</v>
      </c>
      <c r="D1041" s="32" t="s">
        <v>1531</v>
      </c>
      <c r="E1041" s="32" t="s">
        <v>85</v>
      </c>
      <c r="F1041" s="31">
        <v>44896</v>
      </c>
      <c r="G1041" s="32" t="s">
        <v>2527</v>
      </c>
      <c r="H1041" s="32">
        <v>1139</v>
      </c>
      <c r="I1041" s="33">
        <v>1320</v>
      </c>
      <c r="J1041" s="32" t="str">
        <f ca="1">IF(Tabela9[[#This Row],[STATUS]]="VENCIDO", TODAY()-Tabela9[[#This Row],[DATA VENCIMENTO]], "")</f>
        <v/>
      </c>
      <c r="K1041" s="31">
        <v>44896</v>
      </c>
      <c r="L1041" s="53" t="str">
        <f ca="1">IF(Tabela9[[#This Row],[DATA VENCIMENTO]]&gt;TODAY(), "A VENCER",IF(Tabela9[[#This Row],[PAGO DIA]]&lt;&gt;"","PAGO", "VENCIDO"))</f>
        <v>PAGO</v>
      </c>
    </row>
    <row r="1042" spans="1:12" hidden="1" x14ac:dyDescent="0.2">
      <c r="A1042" s="30">
        <v>44876</v>
      </c>
      <c r="B1042" s="32" t="s">
        <v>1534</v>
      </c>
      <c r="C1042" s="32" t="s">
        <v>2174</v>
      </c>
      <c r="D1042" s="32" t="s">
        <v>1531</v>
      </c>
      <c r="E1042" s="32" t="s">
        <v>85</v>
      </c>
      <c r="F1042" s="31">
        <v>44896</v>
      </c>
      <c r="G1042" s="32" t="s">
        <v>2528</v>
      </c>
      <c r="H1042" s="32">
        <v>1140</v>
      </c>
      <c r="I1042" s="33">
        <v>1320</v>
      </c>
      <c r="J1042" s="32" t="str">
        <f ca="1">IF(Tabela9[[#This Row],[STATUS]]="VENCIDO", TODAY()-Tabela9[[#This Row],[DATA VENCIMENTO]], "")</f>
        <v/>
      </c>
      <c r="K1042" s="31">
        <v>44896</v>
      </c>
      <c r="L1042" s="53" t="str">
        <f ca="1">IF(Tabela9[[#This Row],[DATA VENCIMENTO]]&gt;TODAY(), "A VENCER",IF(Tabela9[[#This Row],[PAGO DIA]]&lt;&gt;"","PAGO", "VENCIDO"))</f>
        <v>PAGO</v>
      </c>
    </row>
    <row r="1043" spans="1:12" hidden="1" x14ac:dyDescent="0.2">
      <c r="A1043" s="30">
        <v>44876</v>
      </c>
      <c r="B1043" s="32" t="s">
        <v>1529</v>
      </c>
      <c r="C1043" s="32" t="s">
        <v>1971</v>
      </c>
      <c r="D1043" s="32" t="s">
        <v>1531</v>
      </c>
      <c r="E1043" s="32" t="s">
        <v>94</v>
      </c>
      <c r="F1043" s="31">
        <v>44900</v>
      </c>
      <c r="G1043" s="32" t="s">
        <v>2529</v>
      </c>
      <c r="H1043" s="32">
        <v>1141</v>
      </c>
      <c r="I1043" s="33">
        <v>3700</v>
      </c>
      <c r="J1043" s="32" t="str">
        <f ca="1">IF(Tabela9[[#This Row],[STATUS]]="VENCIDO", TODAY()-Tabela9[[#This Row],[DATA VENCIMENTO]], "")</f>
        <v/>
      </c>
      <c r="K1043" s="31">
        <v>44937</v>
      </c>
      <c r="L1043" s="53" t="str">
        <f ca="1">IF(Tabela9[[#This Row],[DATA VENCIMENTO]]&gt;TODAY(), "A VENCER",IF(Tabela9[[#This Row],[PAGO DIA]]&lt;&gt;"","PAGO", "VENCIDO"))</f>
        <v>PAGO</v>
      </c>
    </row>
    <row r="1044" spans="1:12" hidden="1" x14ac:dyDescent="0.2">
      <c r="A1044" s="30">
        <v>44878</v>
      </c>
      <c r="B1044" s="32" t="s">
        <v>1534</v>
      </c>
      <c r="C1044" s="32" t="s">
        <v>2167</v>
      </c>
      <c r="D1044" s="32" t="s">
        <v>1531</v>
      </c>
      <c r="E1044" s="32" t="s">
        <v>85</v>
      </c>
      <c r="F1044" s="31">
        <v>44900</v>
      </c>
      <c r="G1044" s="32" t="s">
        <v>2530</v>
      </c>
      <c r="H1044" s="32">
        <v>1142</v>
      </c>
      <c r="I1044" s="33">
        <v>1980</v>
      </c>
      <c r="J1044" s="32" t="str">
        <f ca="1">IF(Tabela9[[#This Row],[STATUS]]="VENCIDO", TODAY()-Tabela9[[#This Row],[DATA VENCIMENTO]], "")</f>
        <v/>
      </c>
      <c r="K1044" s="31">
        <v>44900</v>
      </c>
      <c r="L1044" s="53" t="str">
        <f ca="1">IF(Tabela9[[#This Row],[DATA VENCIMENTO]]&gt;TODAY(), "A VENCER",IF(Tabela9[[#This Row],[PAGO DIA]]&lt;&gt;"","PAGO", "VENCIDO"))</f>
        <v>PAGO</v>
      </c>
    </row>
    <row r="1045" spans="1:12" hidden="1" x14ac:dyDescent="0.2">
      <c r="A1045" s="30">
        <v>44879</v>
      </c>
      <c r="B1045" s="32" t="s">
        <v>1529</v>
      </c>
      <c r="C1045" s="32" t="s">
        <v>1869</v>
      </c>
      <c r="D1045" s="32" t="s">
        <v>1531</v>
      </c>
      <c r="E1045" s="32" t="s">
        <v>85</v>
      </c>
      <c r="F1045" s="31">
        <v>44900</v>
      </c>
      <c r="G1045" s="32" t="s">
        <v>2531</v>
      </c>
      <c r="H1045" s="32">
        <v>1143</v>
      </c>
      <c r="I1045" s="33">
        <v>3700</v>
      </c>
      <c r="J1045" s="32" t="str">
        <f ca="1">IF(Tabela9[[#This Row],[STATUS]]="VENCIDO", TODAY()-Tabela9[[#This Row],[DATA VENCIMENTO]], "")</f>
        <v/>
      </c>
      <c r="K1045" s="31">
        <v>44900</v>
      </c>
      <c r="L1045" s="53" t="str">
        <f ca="1">IF(Tabela9[[#This Row],[DATA VENCIMENTO]]&gt;TODAY(), "A VENCER",IF(Tabela9[[#This Row],[PAGO DIA]]&lt;&gt;"","PAGO", "VENCIDO"))</f>
        <v>PAGO</v>
      </c>
    </row>
    <row r="1046" spans="1:12" hidden="1" x14ac:dyDescent="0.2">
      <c r="A1046" s="30">
        <v>44879</v>
      </c>
      <c r="B1046" s="32" t="s">
        <v>1534</v>
      </c>
      <c r="C1046" s="32" t="s">
        <v>1680</v>
      </c>
      <c r="D1046" s="32" t="s">
        <v>1531</v>
      </c>
      <c r="E1046" s="32" t="s">
        <v>85</v>
      </c>
      <c r="F1046" s="31">
        <v>44900</v>
      </c>
      <c r="G1046" s="32" t="s">
        <v>2532</v>
      </c>
      <c r="H1046" s="32">
        <v>1144</v>
      </c>
      <c r="I1046" s="33">
        <v>1100</v>
      </c>
      <c r="J1046" s="32" t="str">
        <f ca="1">IF(Tabela9[[#This Row],[STATUS]]="VENCIDO", TODAY()-Tabela9[[#This Row],[DATA VENCIMENTO]], "")</f>
        <v/>
      </c>
      <c r="K1046" s="31">
        <v>44900</v>
      </c>
      <c r="L1046" s="53" t="str">
        <f ca="1">IF(Tabela9[[#This Row],[DATA VENCIMENTO]]&gt;TODAY(), "A VENCER",IF(Tabela9[[#This Row],[PAGO DIA]]&lt;&gt;"","PAGO", "VENCIDO"))</f>
        <v>PAGO</v>
      </c>
    </row>
    <row r="1047" spans="1:12" hidden="1" x14ac:dyDescent="0.2">
      <c r="A1047" s="30">
        <v>44882</v>
      </c>
      <c r="B1047" s="32" t="s">
        <v>1529</v>
      </c>
      <c r="C1047" s="32" t="s">
        <v>2533</v>
      </c>
      <c r="D1047" s="32" t="s">
        <v>1531</v>
      </c>
      <c r="E1047" s="32" t="s">
        <v>85</v>
      </c>
      <c r="F1047" s="31">
        <v>44902</v>
      </c>
      <c r="G1047" s="32" t="s">
        <v>2534</v>
      </c>
      <c r="H1047" s="32">
        <v>1145</v>
      </c>
      <c r="I1047" s="33">
        <v>3800</v>
      </c>
      <c r="J1047" s="32" t="str">
        <f ca="1">IF(Tabela9[[#This Row],[STATUS]]="VENCIDO", TODAY()-Tabela9[[#This Row],[DATA VENCIMENTO]], "")</f>
        <v/>
      </c>
      <c r="K1047" s="31">
        <v>44903</v>
      </c>
      <c r="L1047" s="53" t="str">
        <f ca="1">IF(Tabela9[[#This Row],[DATA VENCIMENTO]]&gt;TODAY(), "A VENCER",IF(Tabela9[[#This Row],[PAGO DIA]]&lt;&gt;"","PAGO", "VENCIDO"))</f>
        <v>PAGO</v>
      </c>
    </row>
    <row r="1048" spans="1:12" hidden="1" x14ac:dyDescent="0.2">
      <c r="A1048" s="30">
        <v>44883</v>
      </c>
      <c r="B1048" s="32" t="s">
        <v>1534</v>
      </c>
      <c r="C1048" s="32" t="s">
        <v>2535</v>
      </c>
      <c r="D1048" s="32" t="s">
        <v>1531</v>
      </c>
      <c r="E1048" s="32" t="s">
        <v>94</v>
      </c>
      <c r="F1048" s="31">
        <v>44903</v>
      </c>
      <c r="G1048" s="32" t="s">
        <v>2536</v>
      </c>
      <c r="H1048" s="32">
        <v>1147</v>
      </c>
      <c r="I1048" s="33">
        <v>1760</v>
      </c>
      <c r="J1048" s="32" t="str">
        <f ca="1">IF(Tabela9[[#This Row],[STATUS]]="VENCIDO", TODAY()-Tabela9[[#This Row],[DATA VENCIMENTO]], "")</f>
        <v/>
      </c>
      <c r="K1048" s="31">
        <v>44937</v>
      </c>
      <c r="L1048" s="53" t="str">
        <f ca="1">IF(Tabela9[[#This Row],[DATA VENCIMENTO]]&gt;TODAY(), "A VENCER",IF(Tabela9[[#This Row],[PAGO DIA]]&lt;&gt;"","PAGO", "VENCIDO"))</f>
        <v>PAGO</v>
      </c>
    </row>
    <row r="1049" spans="1:12" hidden="1" x14ac:dyDescent="0.2">
      <c r="A1049" s="30">
        <v>44883</v>
      </c>
      <c r="B1049" s="32" t="s">
        <v>1534</v>
      </c>
      <c r="C1049" s="32" t="s">
        <v>2537</v>
      </c>
      <c r="D1049" s="32" t="s">
        <v>1531</v>
      </c>
      <c r="E1049" s="32" t="s">
        <v>94</v>
      </c>
      <c r="F1049" s="31">
        <v>44903</v>
      </c>
      <c r="G1049" s="32" t="s">
        <v>2538</v>
      </c>
      <c r="H1049" s="32">
        <v>1148</v>
      </c>
      <c r="I1049" s="33">
        <v>1320</v>
      </c>
      <c r="J1049" s="32" t="str">
        <f ca="1">IF(Tabela9[[#This Row],[STATUS]]="VENCIDO", TODAY()-Tabela9[[#This Row],[DATA VENCIMENTO]], "")</f>
        <v/>
      </c>
      <c r="K1049" s="31">
        <v>44937</v>
      </c>
      <c r="L1049" s="53" t="str">
        <f ca="1">IF(Tabela9[[#This Row],[DATA VENCIMENTO]]&gt;TODAY(), "A VENCER",IF(Tabela9[[#This Row],[PAGO DIA]]&lt;&gt;"","PAGO", "VENCIDO"))</f>
        <v>PAGO</v>
      </c>
    </row>
    <row r="1050" spans="1:12" hidden="1" x14ac:dyDescent="0.2">
      <c r="A1050" s="30">
        <v>44883</v>
      </c>
      <c r="B1050" s="32" t="s">
        <v>1534</v>
      </c>
      <c r="C1050" s="32" t="s">
        <v>2539</v>
      </c>
      <c r="D1050" s="32" t="s">
        <v>1531</v>
      </c>
      <c r="E1050" s="32" t="s">
        <v>94</v>
      </c>
      <c r="F1050" s="31">
        <v>44903</v>
      </c>
      <c r="G1050" s="32" t="s">
        <v>2540</v>
      </c>
      <c r="H1050" s="32">
        <v>1149</v>
      </c>
      <c r="I1050" s="33">
        <v>1980</v>
      </c>
      <c r="J1050" s="32" t="str">
        <f ca="1">IF(Tabela9[[#This Row],[STATUS]]="VENCIDO", TODAY()-Tabela9[[#This Row],[DATA VENCIMENTO]], "")</f>
        <v/>
      </c>
      <c r="K1050" s="31">
        <v>44937</v>
      </c>
      <c r="L1050" s="53" t="str">
        <f ca="1">IF(Tabela9[[#This Row],[DATA VENCIMENTO]]&gt;TODAY(), "A VENCER",IF(Tabela9[[#This Row],[PAGO DIA]]&lt;&gt;"","PAGO", "VENCIDO"))</f>
        <v>PAGO</v>
      </c>
    </row>
    <row r="1051" spans="1:12" hidden="1" x14ac:dyDescent="0.2">
      <c r="A1051" s="30">
        <v>44883</v>
      </c>
      <c r="B1051" s="32" t="s">
        <v>1534</v>
      </c>
      <c r="C1051" s="32" t="s">
        <v>2541</v>
      </c>
      <c r="D1051" s="32" t="s">
        <v>1531</v>
      </c>
      <c r="E1051" s="32" t="s">
        <v>94</v>
      </c>
      <c r="F1051" s="31">
        <v>44903</v>
      </c>
      <c r="G1051" s="32" t="s">
        <v>2542</v>
      </c>
      <c r="H1051" s="32">
        <v>1150</v>
      </c>
      <c r="I1051" s="33">
        <v>2200</v>
      </c>
      <c r="J1051" s="32" t="str">
        <f ca="1">IF(Tabela9[[#This Row],[STATUS]]="VENCIDO", TODAY()-Tabela9[[#This Row],[DATA VENCIMENTO]], "")</f>
        <v/>
      </c>
      <c r="K1051" s="31">
        <v>44937</v>
      </c>
      <c r="L1051" s="53" t="str">
        <f ca="1">IF(Tabela9[[#This Row],[DATA VENCIMENTO]]&gt;TODAY(), "A VENCER",IF(Tabela9[[#This Row],[PAGO DIA]]&lt;&gt;"","PAGO", "VENCIDO"))</f>
        <v>PAGO</v>
      </c>
    </row>
    <row r="1052" spans="1:12" hidden="1" x14ac:dyDescent="0.2">
      <c r="A1052" s="30">
        <v>44883</v>
      </c>
      <c r="B1052" s="32" t="s">
        <v>1534</v>
      </c>
      <c r="C1052" s="32" t="s">
        <v>2535</v>
      </c>
      <c r="D1052" s="32" t="s">
        <v>1531</v>
      </c>
      <c r="E1052" s="32" t="s">
        <v>94</v>
      </c>
      <c r="F1052" s="31">
        <v>44903</v>
      </c>
      <c r="G1052" s="32" t="s">
        <v>2543</v>
      </c>
      <c r="H1052" s="32">
        <v>1151</v>
      </c>
      <c r="I1052" s="33">
        <v>1760</v>
      </c>
      <c r="J1052" s="32" t="str">
        <f ca="1">IF(Tabela9[[#This Row],[STATUS]]="VENCIDO", TODAY()-Tabela9[[#This Row],[DATA VENCIMENTO]], "")</f>
        <v/>
      </c>
      <c r="K1052" s="31">
        <v>44937</v>
      </c>
      <c r="L1052" s="53" t="str">
        <f ca="1">IF(Tabela9[[#This Row],[DATA VENCIMENTO]]&gt;TODAY(), "A VENCER",IF(Tabela9[[#This Row],[PAGO DIA]]&lt;&gt;"","PAGO", "VENCIDO"))</f>
        <v>PAGO</v>
      </c>
    </row>
    <row r="1053" spans="1:12" hidden="1" x14ac:dyDescent="0.2">
      <c r="A1053" s="30">
        <v>44883</v>
      </c>
      <c r="B1053" s="32" t="s">
        <v>1534</v>
      </c>
      <c r="C1053" s="32" t="s">
        <v>1869</v>
      </c>
      <c r="D1053" s="32" t="s">
        <v>1531</v>
      </c>
      <c r="E1053" s="32" t="s">
        <v>85</v>
      </c>
      <c r="F1053" s="31">
        <v>44903</v>
      </c>
      <c r="G1053" s="32" t="s">
        <v>2544</v>
      </c>
      <c r="H1053" s="32">
        <v>1146</v>
      </c>
      <c r="I1053" s="33">
        <v>3500</v>
      </c>
      <c r="J1053" s="32" t="str">
        <f ca="1">IF(Tabela9[[#This Row],[STATUS]]="VENCIDO", TODAY()-Tabela9[[#This Row],[DATA VENCIMENTO]], "")</f>
        <v/>
      </c>
      <c r="K1053" s="31">
        <v>44903</v>
      </c>
      <c r="L1053" s="53" t="str">
        <f ca="1">IF(Tabela9[[#This Row],[DATA VENCIMENTO]]&gt;TODAY(), "A VENCER",IF(Tabela9[[#This Row],[PAGO DIA]]&lt;&gt;"","PAGO", "VENCIDO"))</f>
        <v>PAGO</v>
      </c>
    </row>
    <row r="1054" spans="1:12" hidden="1" x14ac:dyDescent="0.2">
      <c r="A1054" s="30">
        <v>44883</v>
      </c>
      <c r="B1054" s="32" t="s">
        <v>1534</v>
      </c>
      <c r="C1054" s="32" t="s">
        <v>1696</v>
      </c>
      <c r="D1054" s="32" t="s">
        <v>1531</v>
      </c>
      <c r="E1054" s="32" t="s">
        <v>85</v>
      </c>
      <c r="F1054" s="31">
        <v>44903</v>
      </c>
      <c r="G1054" s="32" t="s">
        <v>2545</v>
      </c>
      <c r="H1054" s="32">
        <v>1154</v>
      </c>
      <c r="I1054" s="33">
        <v>400</v>
      </c>
      <c r="J1054" s="32" t="str">
        <f ca="1">IF(Tabela9[[#This Row],[STATUS]]="VENCIDO", TODAY()-Tabela9[[#This Row],[DATA VENCIMENTO]], "")</f>
        <v/>
      </c>
      <c r="K1054" s="31">
        <v>44903</v>
      </c>
      <c r="L1054" s="53" t="str">
        <f ca="1">IF(Tabela9[[#This Row],[DATA VENCIMENTO]]&gt;TODAY(), "A VENCER",IF(Tabela9[[#This Row],[PAGO DIA]]&lt;&gt;"","PAGO", "VENCIDO"))</f>
        <v>PAGO</v>
      </c>
    </row>
    <row r="1055" spans="1:12" hidden="1" x14ac:dyDescent="0.2">
      <c r="A1055" s="30">
        <v>44883</v>
      </c>
      <c r="B1055" s="32" t="s">
        <v>1534</v>
      </c>
      <c r="C1055" s="32" t="s">
        <v>2546</v>
      </c>
      <c r="D1055" s="32" t="s">
        <v>1531</v>
      </c>
      <c r="E1055" s="32" t="s">
        <v>85</v>
      </c>
      <c r="F1055" s="31">
        <v>44903</v>
      </c>
      <c r="G1055" s="32" t="s">
        <v>2547</v>
      </c>
      <c r="H1055" s="32">
        <v>1155</v>
      </c>
      <c r="I1055" s="33">
        <v>220</v>
      </c>
      <c r="J1055" s="32" t="str">
        <f ca="1">IF(Tabela9[[#This Row],[STATUS]]="VENCIDO", TODAY()-Tabela9[[#This Row],[DATA VENCIMENTO]], "")</f>
        <v/>
      </c>
      <c r="K1055" s="31">
        <v>44903</v>
      </c>
      <c r="L1055" s="53" t="str">
        <f ca="1">IF(Tabela9[[#This Row],[DATA VENCIMENTO]]&gt;TODAY(), "A VENCER",IF(Tabela9[[#This Row],[PAGO DIA]]&lt;&gt;"","PAGO", "VENCIDO"))</f>
        <v>PAGO</v>
      </c>
    </row>
    <row r="1056" spans="1:12" hidden="1" x14ac:dyDescent="0.2">
      <c r="A1056" s="30">
        <v>44884</v>
      </c>
      <c r="B1056" s="32" t="s">
        <v>1534</v>
      </c>
      <c r="C1056" s="32" t="s">
        <v>1680</v>
      </c>
      <c r="D1056" s="32" t="s">
        <v>1531</v>
      </c>
      <c r="E1056" s="32" t="s">
        <v>85</v>
      </c>
      <c r="F1056" s="31">
        <v>44907</v>
      </c>
      <c r="G1056" s="32" t="s">
        <v>2548</v>
      </c>
      <c r="H1056" s="32">
        <v>1156</v>
      </c>
      <c r="I1056" s="33">
        <v>1100</v>
      </c>
      <c r="J1056" s="32" t="str">
        <f ca="1">IF(Tabela9[[#This Row],[STATUS]]="VENCIDO", TODAY()-Tabela9[[#This Row],[DATA VENCIMENTO]], "")</f>
        <v/>
      </c>
      <c r="K1056" s="31">
        <v>44907</v>
      </c>
      <c r="L1056" s="53" t="str">
        <f ca="1">IF(Tabela9[[#This Row],[DATA VENCIMENTO]]&gt;TODAY(), "A VENCER",IF(Tabela9[[#This Row],[PAGO DIA]]&lt;&gt;"","PAGO", "VENCIDO"))</f>
        <v>PAGO</v>
      </c>
    </row>
    <row r="1057" spans="1:12" hidden="1" x14ac:dyDescent="0.2">
      <c r="A1057" s="30">
        <v>44884</v>
      </c>
      <c r="B1057" s="32" t="s">
        <v>1534</v>
      </c>
      <c r="C1057" s="32" t="s">
        <v>1696</v>
      </c>
      <c r="D1057" s="32" t="s">
        <v>1531</v>
      </c>
      <c r="E1057" s="32" t="s">
        <v>85</v>
      </c>
      <c r="F1057" s="31">
        <v>44907</v>
      </c>
      <c r="G1057" s="32" t="s">
        <v>2549</v>
      </c>
      <c r="H1057" s="32">
        <v>1157</v>
      </c>
      <c r="I1057" s="33">
        <v>400</v>
      </c>
      <c r="J1057" s="32" t="str">
        <f ca="1">IF(Tabela9[[#This Row],[STATUS]]="VENCIDO", TODAY()-Tabela9[[#This Row],[DATA VENCIMENTO]], "")</f>
        <v/>
      </c>
      <c r="K1057" s="31">
        <v>44907</v>
      </c>
      <c r="L1057" s="53" t="str">
        <f ca="1">IF(Tabela9[[#This Row],[DATA VENCIMENTO]]&gt;TODAY(), "A VENCER",IF(Tabela9[[#This Row],[PAGO DIA]]&lt;&gt;"","PAGO", "VENCIDO"))</f>
        <v>PAGO</v>
      </c>
    </row>
    <row r="1058" spans="1:12" hidden="1" x14ac:dyDescent="0.2">
      <c r="A1058" s="30">
        <v>44886</v>
      </c>
      <c r="B1058" s="32" t="s">
        <v>1534</v>
      </c>
      <c r="C1058" s="32" t="s">
        <v>1706</v>
      </c>
      <c r="D1058" s="32" t="s">
        <v>1531</v>
      </c>
      <c r="E1058" s="32" t="s">
        <v>85</v>
      </c>
      <c r="F1058" s="31">
        <v>44907</v>
      </c>
      <c r="G1058" s="32" t="s">
        <v>2550</v>
      </c>
      <c r="H1058" s="32">
        <v>1158</v>
      </c>
      <c r="I1058" s="33">
        <v>500</v>
      </c>
      <c r="J1058" s="32" t="str">
        <f ca="1">IF(Tabela9[[#This Row],[STATUS]]="VENCIDO", TODAY()-Tabela9[[#This Row],[DATA VENCIMENTO]], "")</f>
        <v/>
      </c>
      <c r="K1058" s="31">
        <v>44907</v>
      </c>
      <c r="L1058" s="53" t="str">
        <f ca="1">IF(Tabela9[[#This Row],[DATA VENCIMENTO]]&gt;TODAY(), "A VENCER",IF(Tabela9[[#This Row],[PAGO DIA]]&lt;&gt;"","PAGO", "VENCIDO"))</f>
        <v>PAGO</v>
      </c>
    </row>
    <row r="1059" spans="1:12" hidden="1" x14ac:dyDescent="0.2">
      <c r="A1059" s="30">
        <v>44888</v>
      </c>
      <c r="B1059" s="32" t="s">
        <v>2401</v>
      </c>
      <c r="C1059" s="32" t="s">
        <v>2551</v>
      </c>
      <c r="D1059" s="32" t="s">
        <v>1531</v>
      </c>
      <c r="E1059" s="32" t="s">
        <v>85</v>
      </c>
      <c r="F1059" s="31">
        <v>44908</v>
      </c>
      <c r="G1059" s="32" t="s">
        <v>2552</v>
      </c>
      <c r="H1059" s="32">
        <v>1159</v>
      </c>
      <c r="I1059" s="33">
        <v>3150</v>
      </c>
      <c r="J1059" s="32" t="str">
        <f ca="1">IF(Tabela9[[#This Row],[STATUS]]="VENCIDO", TODAY()-Tabela9[[#This Row],[DATA VENCIMENTO]], "")</f>
        <v/>
      </c>
      <c r="K1059" s="31">
        <v>44908</v>
      </c>
      <c r="L1059" s="53" t="str">
        <f ca="1">IF(Tabela9[[#This Row],[DATA VENCIMENTO]]&gt;TODAY(), "A VENCER",IF(Tabela9[[#This Row],[PAGO DIA]]&lt;&gt;"","PAGO", "VENCIDO"))</f>
        <v>PAGO</v>
      </c>
    </row>
    <row r="1060" spans="1:12" hidden="1" x14ac:dyDescent="0.2">
      <c r="A1060" s="30">
        <v>44889</v>
      </c>
      <c r="B1060" s="32" t="s">
        <v>1534</v>
      </c>
      <c r="C1060" s="32" t="s">
        <v>2537</v>
      </c>
      <c r="D1060" s="32" t="s">
        <v>1531</v>
      </c>
      <c r="E1060" s="32" t="s">
        <v>94</v>
      </c>
      <c r="F1060" s="31">
        <v>44910</v>
      </c>
      <c r="G1060" s="32" t="s">
        <v>2553</v>
      </c>
      <c r="H1060" s="32">
        <v>1161</v>
      </c>
      <c r="I1060" s="33">
        <v>1320</v>
      </c>
      <c r="J1060" s="32" t="str">
        <f ca="1">IF(Tabela9[[#This Row],[STATUS]]="VENCIDO", TODAY()-Tabela9[[#This Row],[DATA VENCIMENTO]], "")</f>
        <v/>
      </c>
      <c r="K1060" s="31">
        <v>44937</v>
      </c>
      <c r="L1060" s="53" t="str">
        <f ca="1">IF(Tabela9[[#This Row],[DATA VENCIMENTO]]&gt;TODAY(), "A VENCER",IF(Tabela9[[#This Row],[PAGO DIA]]&lt;&gt;"","PAGO", "VENCIDO"))</f>
        <v>PAGO</v>
      </c>
    </row>
    <row r="1061" spans="1:12" hidden="1" x14ac:dyDescent="0.2">
      <c r="A1061" s="30">
        <v>44889</v>
      </c>
      <c r="B1061" s="32" t="s">
        <v>1534</v>
      </c>
      <c r="C1061" s="32" t="s">
        <v>2537</v>
      </c>
      <c r="D1061" s="32" t="s">
        <v>1531</v>
      </c>
      <c r="E1061" s="32" t="s">
        <v>94</v>
      </c>
      <c r="F1061" s="31">
        <v>44910</v>
      </c>
      <c r="G1061" s="32" t="s">
        <v>2554</v>
      </c>
      <c r="H1061" s="32">
        <v>1162</v>
      </c>
      <c r="I1061" s="33">
        <v>1320</v>
      </c>
      <c r="J1061" s="32" t="str">
        <f ca="1">IF(Tabela9[[#This Row],[STATUS]]="VENCIDO", TODAY()-Tabela9[[#This Row],[DATA VENCIMENTO]], "")</f>
        <v/>
      </c>
      <c r="K1061" s="31">
        <v>44937</v>
      </c>
      <c r="L1061" s="53" t="str">
        <f ca="1">IF(Tabela9[[#This Row],[DATA VENCIMENTO]]&gt;TODAY(), "A VENCER",IF(Tabela9[[#This Row],[PAGO DIA]]&lt;&gt;"","PAGO", "VENCIDO"))</f>
        <v>PAGO</v>
      </c>
    </row>
    <row r="1062" spans="1:12" hidden="1" x14ac:dyDescent="0.2">
      <c r="A1062" s="30">
        <v>44889</v>
      </c>
      <c r="B1062" s="32" t="s">
        <v>1534</v>
      </c>
      <c r="C1062" s="32" t="s">
        <v>2537</v>
      </c>
      <c r="D1062" s="32" t="s">
        <v>1531</v>
      </c>
      <c r="E1062" s="32" t="s">
        <v>94</v>
      </c>
      <c r="F1062" s="31">
        <v>44910</v>
      </c>
      <c r="G1062" s="32" t="s">
        <v>2555</v>
      </c>
      <c r="H1062" s="32">
        <v>1163</v>
      </c>
      <c r="I1062" s="33">
        <v>1320</v>
      </c>
      <c r="J1062" s="32" t="str">
        <f ca="1">IF(Tabela9[[#This Row],[STATUS]]="VENCIDO", TODAY()-Tabela9[[#This Row],[DATA VENCIMENTO]], "")</f>
        <v/>
      </c>
      <c r="K1062" s="31">
        <v>44937</v>
      </c>
      <c r="L1062" s="53" t="str">
        <f ca="1">IF(Tabela9[[#This Row],[DATA VENCIMENTO]]&gt;TODAY(), "A VENCER",IF(Tabela9[[#This Row],[PAGO DIA]]&lt;&gt;"","PAGO", "VENCIDO"))</f>
        <v>PAGO</v>
      </c>
    </row>
    <row r="1063" spans="1:12" hidden="1" x14ac:dyDescent="0.2">
      <c r="A1063" s="30">
        <v>44889</v>
      </c>
      <c r="B1063" s="32" t="s">
        <v>1534</v>
      </c>
      <c r="C1063" s="32" t="s">
        <v>2556</v>
      </c>
      <c r="D1063" s="32" t="s">
        <v>1531</v>
      </c>
      <c r="E1063" s="32" t="s">
        <v>94</v>
      </c>
      <c r="F1063" s="31">
        <v>44910</v>
      </c>
      <c r="G1063" s="32" t="s">
        <v>2557</v>
      </c>
      <c r="H1063" s="32">
        <v>1164</v>
      </c>
      <c r="I1063" s="33">
        <v>1540</v>
      </c>
      <c r="J1063" s="32" t="str">
        <f ca="1">IF(Tabela9[[#This Row],[STATUS]]="VENCIDO", TODAY()-Tabela9[[#This Row],[DATA VENCIMENTO]], "")</f>
        <v/>
      </c>
      <c r="K1063" s="31">
        <v>44937</v>
      </c>
      <c r="L1063" s="53" t="str">
        <f ca="1">IF(Tabela9[[#This Row],[DATA VENCIMENTO]]&gt;TODAY(), "A VENCER",IF(Tabela9[[#This Row],[PAGO DIA]]&lt;&gt;"","PAGO", "VENCIDO"))</f>
        <v>PAGO</v>
      </c>
    </row>
    <row r="1064" spans="1:12" hidden="1" x14ac:dyDescent="0.2">
      <c r="A1064" s="30">
        <v>44889</v>
      </c>
      <c r="B1064" s="32" t="s">
        <v>1534</v>
      </c>
      <c r="C1064" s="32" t="s">
        <v>2556</v>
      </c>
      <c r="D1064" s="32" t="s">
        <v>1531</v>
      </c>
      <c r="E1064" s="32" t="s">
        <v>94</v>
      </c>
      <c r="F1064" s="31">
        <v>44910</v>
      </c>
      <c r="G1064" s="32" t="s">
        <v>2558</v>
      </c>
      <c r="H1064" s="32">
        <v>1165</v>
      </c>
      <c r="I1064" s="33">
        <v>1540</v>
      </c>
      <c r="J1064" s="32" t="str">
        <f ca="1">IF(Tabela9[[#This Row],[STATUS]]="VENCIDO", TODAY()-Tabela9[[#This Row],[DATA VENCIMENTO]], "")</f>
        <v/>
      </c>
      <c r="K1064" s="31">
        <v>44937</v>
      </c>
      <c r="L1064" s="53" t="str">
        <f ca="1">IF(Tabela9[[#This Row],[DATA VENCIMENTO]]&gt;TODAY(), "A VENCER",IF(Tabela9[[#This Row],[PAGO DIA]]&lt;&gt;"","PAGO", "VENCIDO"))</f>
        <v>PAGO</v>
      </c>
    </row>
    <row r="1065" spans="1:12" hidden="1" x14ac:dyDescent="0.2">
      <c r="A1065" s="30">
        <v>44889</v>
      </c>
      <c r="B1065" s="32" t="s">
        <v>1534</v>
      </c>
      <c r="C1065" s="32" t="s">
        <v>2559</v>
      </c>
      <c r="D1065" s="32" t="s">
        <v>1531</v>
      </c>
      <c r="E1065" s="32" t="s">
        <v>85</v>
      </c>
      <c r="F1065" s="31">
        <v>44910</v>
      </c>
      <c r="G1065" s="32" t="s">
        <v>2560</v>
      </c>
      <c r="H1065" s="32">
        <v>1160</v>
      </c>
      <c r="I1065" s="33">
        <v>500</v>
      </c>
      <c r="J1065" s="32" t="str">
        <f ca="1">IF(Tabela9[[#This Row],[STATUS]]="VENCIDO", TODAY()-Tabela9[[#This Row],[DATA VENCIMENTO]], "")</f>
        <v/>
      </c>
      <c r="K1065" s="31">
        <v>44910</v>
      </c>
      <c r="L1065" s="53" t="str">
        <f ca="1">IF(Tabela9[[#This Row],[DATA VENCIMENTO]]&gt;TODAY(), "A VENCER",IF(Tabela9[[#This Row],[PAGO DIA]]&lt;&gt;"","PAGO", "VENCIDO"))</f>
        <v>PAGO</v>
      </c>
    </row>
    <row r="1066" spans="1:12" hidden="1" x14ac:dyDescent="0.2">
      <c r="A1066" s="30">
        <v>44893</v>
      </c>
      <c r="B1066" s="32" t="s">
        <v>2401</v>
      </c>
      <c r="C1066" s="32" t="s">
        <v>2561</v>
      </c>
      <c r="D1066" s="32" t="s">
        <v>1531</v>
      </c>
      <c r="E1066" s="32" t="s">
        <v>85</v>
      </c>
      <c r="F1066" s="31">
        <v>44914</v>
      </c>
      <c r="G1066" s="32" t="s">
        <v>2562</v>
      </c>
      <c r="H1066" s="32">
        <v>1166</v>
      </c>
      <c r="I1066" s="33">
        <v>4900</v>
      </c>
      <c r="J1066" s="32" t="str">
        <f ca="1">IF(Tabela9[[#This Row],[STATUS]]="VENCIDO", TODAY()-Tabela9[[#This Row],[DATA VENCIMENTO]], "")</f>
        <v/>
      </c>
      <c r="K1066" s="31">
        <v>44914</v>
      </c>
      <c r="L1066" s="53" t="str">
        <f ca="1">IF(Tabela9[[#This Row],[DATA VENCIMENTO]]&gt;TODAY(), "A VENCER",IF(Tabela9[[#This Row],[PAGO DIA]]&lt;&gt;"","PAGO", "VENCIDO"))</f>
        <v>PAGO</v>
      </c>
    </row>
    <row r="1067" spans="1:12" hidden="1" x14ac:dyDescent="0.2">
      <c r="A1067" s="30">
        <v>44893</v>
      </c>
      <c r="B1067" s="32" t="s">
        <v>1534</v>
      </c>
      <c r="C1067" s="32" t="s">
        <v>2563</v>
      </c>
      <c r="D1067" s="32" t="s">
        <v>1531</v>
      </c>
      <c r="E1067" s="32" t="s">
        <v>85</v>
      </c>
      <c r="F1067" s="31">
        <v>44914</v>
      </c>
      <c r="G1067" s="32" t="s">
        <v>2564</v>
      </c>
      <c r="H1067" s="32">
        <v>1167</v>
      </c>
      <c r="I1067" s="33">
        <v>1100</v>
      </c>
      <c r="J1067" s="32" t="str">
        <f ca="1">IF(Tabela9[[#This Row],[STATUS]]="VENCIDO", TODAY()-Tabela9[[#This Row],[DATA VENCIMENTO]], "")</f>
        <v/>
      </c>
      <c r="K1067" s="31">
        <v>44914</v>
      </c>
      <c r="L1067" s="53" t="str">
        <f ca="1">IF(Tabela9[[#This Row],[DATA VENCIMENTO]]&gt;TODAY(), "A VENCER",IF(Tabela9[[#This Row],[PAGO DIA]]&lt;&gt;"","PAGO", "VENCIDO"))</f>
        <v>PAGO</v>
      </c>
    </row>
    <row r="1068" spans="1:12" hidden="1" x14ac:dyDescent="0.2">
      <c r="A1068" s="30">
        <v>44894</v>
      </c>
      <c r="B1068" s="32" t="s">
        <v>2401</v>
      </c>
      <c r="C1068" s="32" t="s">
        <v>2565</v>
      </c>
      <c r="D1068" s="32" t="s">
        <v>1531</v>
      </c>
      <c r="E1068" s="32" t="s">
        <v>85</v>
      </c>
      <c r="F1068" s="31">
        <v>44914</v>
      </c>
      <c r="G1068" s="32" t="s">
        <v>2566</v>
      </c>
      <c r="H1068" s="32">
        <v>1168</v>
      </c>
      <c r="I1068" s="33">
        <v>700</v>
      </c>
      <c r="J1068" s="32" t="str">
        <f ca="1">IF(Tabela9[[#This Row],[STATUS]]="VENCIDO", TODAY()-Tabela9[[#This Row],[DATA VENCIMENTO]], "")</f>
        <v/>
      </c>
      <c r="K1068" s="31">
        <v>44914</v>
      </c>
      <c r="L1068" s="53" t="str">
        <f ca="1">IF(Tabela9[[#This Row],[DATA VENCIMENTO]]&gt;TODAY(), "A VENCER",IF(Tabela9[[#This Row],[PAGO DIA]]&lt;&gt;"","PAGO", "VENCIDO"))</f>
        <v>PAGO</v>
      </c>
    </row>
    <row r="1069" spans="1:12" hidden="1" x14ac:dyDescent="0.2">
      <c r="A1069" s="30">
        <v>44893</v>
      </c>
      <c r="B1069" s="32" t="s">
        <v>2401</v>
      </c>
      <c r="C1069" s="32" t="s">
        <v>2567</v>
      </c>
      <c r="D1069" s="32" t="s">
        <v>1531</v>
      </c>
      <c r="E1069" s="32" t="s">
        <v>85</v>
      </c>
      <c r="F1069" s="31">
        <v>44914</v>
      </c>
      <c r="G1069" s="32" t="s">
        <v>2568</v>
      </c>
      <c r="H1069" s="32">
        <v>1169</v>
      </c>
      <c r="I1069" s="33">
        <v>1400</v>
      </c>
      <c r="J1069" s="32" t="str">
        <f ca="1">IF(Tabela9[[#This Row],[STATUS]]="VENCIDO", TODAY()-Tabela9[[#This Row],[DATA VENCIMENTO]], "")</f>
        <v/>
      </c>
      <c r="K1069" s="31">
        <v>44914</v>
      </c>
      <c r="L1069" s="53" t="str">
        <f ca="1">IF(Tabela9[[#This Row],[DATA VENCIMENTO]]&gt;TODAY(), "A VENCER",IF(Tabela9[[#This Row],[PAGO DIA]]&lt;&gt;"","PAGO", "VENCIDO"))</f>
        <v>PAGO</v>
      </c>
    </row>
    <row r="1070" spans="1:12" hidden="1" x14ac:dyDescent="0.2">
      <c r="A1070" s="30">
        <v>44895</v>
      </c>
      <c r="B1070" s="32" t="s">
        <v>2401</v>
      </c>
      <c r="C1070" s="32" t="s">
        <v>2569</v>
      </c>
      <c r="D1070" s="32" t="s">
        <v>1531</v>
      </c>
      <c r="E1070" s="32" t="s">
        <v>85</v>
      </c>
      <c r="F1070" s="31">
        <v>44915</v>
      </c>
      <c r="G1070" s="32" t="s">
        <v>2570</v>
      </c>
      <c r="H1070" s="32">
        <v>1170</v>
      </c>
      <c r="I1070" s="33">
        <v>3150</v>
      </c>
      <c r="J1070" s="32" t="str">
        <f ca="1">IF(Tabela9[[#This Row],[STATUS]]="VENCIDO", TODAY()-Tabela9[[#This Row],[DATA VENCIMENTO]], "")</f>
        <v/>
      </c>
      <c r="K1070" s="31">
        <v>44915</v>
      </c>
      <c r="L1070" s="53" t="str">
        <f ca="1">IF(Tabela9[[#This Row],[DATA VENCIMENTO]]&gt;TODAY(), "A VENCER",IF(Tabela9[[#This Row],[PAGO DIA]]&lt;&gt;"","PAGO", "VENCIDO"))</f>
        <v>PAGO</v>
      </c>
    </row>
    <row r="1071" spans="1:12" hidden="1" x14ac:dyDescent="0.2">
      <c r="A1071" s="30">
        <v>44914</v>
      </c>
      <c r="B1071" s="32" t="s">
        <v>2350</v>
      </c>
      <c r="C1071" s="32" t="s">
        <v>2571</v>
      </c>
      <c r="D1071" s="32" t="s">
        <v>2273</v>
      </c>
      <c r="E1071" s="32" t="s">
        <v>244</v>
      </c>
      <c r="F1071" s="31">
        <v>44916</v>
      </c>
      <c r="G1071" s="32">
        <v>451</v>
      </c>
      <c r="H1071" s="32">
        <v>1204</v>
      </c>
      <c r="I1071" s="33">
        <v>22002.35</v>
      </c>
      <c r="J1071" s="32" t="str">
        <f ca="1">IF(Tabela9[[#This Row],[STATUS]]="VENCIDO", TODAY()-Tabela9[[#This Row],[DATA VENCIMENTO]], "")</f>
        <v/>
      </c>
      <c r="K1071" s="31">
        <v>44916</v>
      </c>
      <c r="L1071" s="53" t="str">
        <f ca="1">IF(Tabela9[[#This Row],[DATA VENCIMENTO]]&gt;TODAY(), "A VENCER",IF(Tabela9[[#This Row],[PAGO DIA]]&lt;&gt;"","PAGO", "VENCIDO"))</f>
        <v>PAGO</v>
      </c>
    </row>
    <row r="1072" spans="1:12" hidden="1" x14ac:dyDescent="0.2">
      <c r="A1072" s="30">
        <v>44894</v>
      </c>
      <c r="B1072" s="32" t="s">
        <v>1534</v>
      </c>
      <c r="C1072" s="32" t="s">
        <v>2572</v>
      </c>
      <c r="D1072" s="32" t="s">
        <v>1531</v>
      </c>
      <c r="E1072" s="32" t="s">
        <v>94</v>
      </c>
      <c r="F1072" s="31">
        <v>44916</v>
      </c>
      <c r="G1072" s="32" t="s">
        <v>2573</v>
      </c>
      <c r="H1072" s="32">
        <v>1171</v>
      </c>
      <c r="I1072" s="33">
        <v>620</v>
      </c>
      <c r="J1072" s="32" t="str">
        <f ca="1">IF(Tabela9[[#This Row],[STATUS]]="VENCIDO", TODAY()-Tabela9[[#This Row],[DATA VENCIMENTO]], "")</f>
        <v/>
      </c>
      <c r="K1072" s="31">
        <v>44939</v>
      </c>
      <c r="L1072" s="53" t="str">
        <f ca="1">IF(Tabela9[[#This Row],[DATA VENCIMENTO]]&gt;TODAY(), "A VENCER",IF(Tabela9[[#This Row],[PAGO DIA]]&lt;&gt;"","PAGO", "VENCIDO"))</f>
        <v>PAGO</v>
      </c>
    </row>
    <row r="1073" spans="1:12" hidden="1" x14ac:dyDescent="0.2">
      <c r="A1073" s="30">
        <v>44895</v>
      </c>
      <c r="B1073" s="32" t="s">
        <v>1534</v>
      </c>
      <c r="C1073" s="32" t="s">
        <v>2452</v>
      </c>
      <c r="D1073" s="32" t="s">
        <v>1531</v>
      </c>
      <c r="E1073" s="32" t="s">
        <v>94</v>
      </c>
      <c r="F1073" s="31">
        <v>44916</v>
      </c>
      <c r="G1073" s="32" t="s">
        <v>2574</v>
      </c>
      <c r="H1073" s="32">
        <v>1172</v>
      </c>
      <c r="I1073" s="33">
        <v>400</v>
      </c>
      <c r="J1073" s="32" t="str">
        <f ca="1">IF(Tabela9[[#This Row],[STATUS]]="VENCIDO", TODAY()-Tabela9[[#This Row],[DATA VENCIMENTO]], "")</f>
        <v/>
      </c>
      <c r="K1073" s="31">
        <v>44939</v>
      </c>
      <c r="L1073" s="53" t="str">
        <f ca="1">IF(Tabela9[[#This Row],[DATA VENCIMENTO]]&gt;TODAY(), "A VENCER",IF(Tabela9[[#This Row],[PAGO DIA]]&lt;&gt;"","PAGO", "VENCIDO"))</f>
        <v>PAGO</v>
      </c>
    </row>
    <row r="1074" spans="1:12" hidden="1" x14ac:dyDescent="0.2">
      <c r="A1074" s="30">
        <v>44895</v>
      </c>
      <c r="B1074" s="32" t="s">
        <v>2401</v>
      </c>
      <c r="C1074" s="32" t="s">
        <v>2565</v>
      </c>
      <c r="D1074" s="32" t="s">
        <v>1531</v>
      </c>
      <c r="E1074" s="32" t="s">
        <v>85</v>
      </c>
      <c r="F1074" s="31">
        <v>44916</v>
      </c>
      <c r="G1074" s="32" t="s">
        <v>2575</v>
      </c>
      <c r="H1074" s="32">
        <v>1173</v>
      </c>
      <c r="I1074" s="33">
        <v>700</v>
      </c>
      <c r="J1074" s="32" t="str">
        <f ca="1">IF(Tabela9[[#This Row],[STATUS]]="VENCIDO", TODAY()-Tabela9[[#This Row],[DATA VENCIMENTO]], "")</f>
        <v/>
      </c>
      <c r="K1074" s="31">
        <v>44916</v>
      </c>
      <c r="L1074" s="53" t="str">
        <f ca="1">IF(Tabela9[[#This Row],[DATA VENCIMENTO]]&gt;TODAY(), "A VENCER",IF(Tabela9[[#This Row],[PAGO DIA]]&lt;&gt;"","PAGO", "VENCIDO"))</f>
        <v>PAGO</v>
      </c>
    </row>
    <row r="1075" spans="1:12" hidden="1" x14ac:dyDescent="0.2">
      <c r="A1075" s="30">
        <v>44896</v>
      </c>
      <c r="B1075" s="32" t="s">
        <v>1534</v>
      </c>
      <c r="C1075" s="32" t="s">
        <v>2576</v>
      </c>
      <c r="D1075" s="32" t="s">
        <v>1531</v>
      </c>
      <c r="E1075" s="32" t="s">
        <v>85</v>
      </c>
      <c r="F1075" s="31">
        <v>44916</v>
      </c>
      <c r="G1075" s="32" t="s">
        <v>2577</v>
      </c>
      <c r="H1075" s="32">
        <v>1174</v>
      </c>
      <c r="I1075" s="33">
        <v>1100</v>
      </c>
      <c r="J1075" s="32" t="str">
        <f ca="1">IF(Tabela9[[#This Row],[STATUS]]="VENCIDO", TODAY()-Tabela9[[#This Row],[DATA VENCIMENTO]], "")</f>
        <v/>
      </c>
      <c r="K1075" s="31">
        <v>44916</v>
      </c>
      <c r="L1075" s="53" t="str">
        <f ca="1">IF(Tabela9[[#This Row],[DATA VENCIMENTO]]&gt;TODAY(), "A VENCER",IF(Tabela9[[#This Row],[PAGO DIA]]&lt;&gt;"","PAGO", "VENCIDO"))</f>
        <v>PAGO</v>
      </c>
    </row>
    <row r="1076" spans="1:12" hidden="1" x14ac:dyDescent="0.2">
      <c r="A1076" s="30">
        <v>44896</v>
      </c>
      <c r="B1076" s="32" t="s">
        <v>1534</v>
      </c>
      <c r="C1076" s="32" t="s">
        <v>2578</v>
      </c>
      <c r="D1076" s="32" t="s">
        <v>1531</v>
      </c>
      <c r="E1076" s="32" t="s">
        <v>85</v>
      </c>
      <c r="F1076" s="31">
        <v>44916</v>
      </c>
      <c r="G1076" s="32" t="s">
        <v>2579</v>
      </c>
      <c r="H1076" s="32">
        <v>1175</v>
      </c>
      <c r="I1076" s="33">
        <v>1100</v>
      </c>
      <c r="J1076" s="32" t="str">
        <f ca="1">IF(Tabela9[[#This Row],[STATUS]]="VENCIDO", TODAY()-Tabela9[[#This Row],[DATA VENCIMENTO]], "")</f>
        <v/>
      </c>
      <c r="K1076" s="31">
        <v>44916</v>
      </c>
      <c r="L1076" s="53" t="str">
        <f ca="1">IF(Tabela9[[#This Row],[DATA VENCIMENTO]]&gt;TODAY(), "A VENCER",IF(Tabela9[[#This Row],[PAGO DIA]]&lt;&gt;"","PAGO", "VENCIDO"))</f>
        <v>PAGO</v>
      </c>
    </row>
    <row r="1077" spans="1:12" hidden="1" x14ac:dyDescent="0.2">
      <c r="A1077" s="30">
        <v>44900</v>
      </c>
      <c r="B1077" s="32" t="s">
        <v>1534</v>
      </c>
      <c r="C1077" s="32" t="s">
        <v>2580</v>
      </c>
      <c r="D1077" s="32" t="s">
        <v>1531</v>
      </c>
      <c r="E1077" s="32" t="s">
        <v>94</v>
      </c>
      <c r="F1077" s="31">
        <v>44921</v>
      </c>
      <c r="G1077" s="32" t="s">
        <v>2581</v>
      </c>
      <c r="H1077" s="32">
        <v>1176</v>
      </c>
      <c r="I1077" s="33">
        <v>1000</v>
      </c>
      <c r="J1077" s="32" t="str">
        <f ca="1">IF(Tabela9[[#This Row],[STATUS]]="VENCIDO", TODAY()-Tabela9[[#This Row],[DATA VENCIMENTO]], "")</f>
        <v/>
      </c>
      <c r="K1077" s="31">
        <v>44939</v>
      </c>
      <c r="L1077" s="53" t="str">
        <f ca="1">IF(Tabela9[[#This Row],[DATA VENCIMENTO]]&gt;TODAY(), "A VENCER",IF(Tabela9[[#This Row],[PAGO DIA]]&lt;&gt;"","PAGO", "VENCIDO"))</f>
        <v>PAGO</v>
      </c>
    </row>
    <row r="1078" spans="1:12" hidden="1" x14ac:dyDescent="0.2">
      <c r="A1078" s="30">
        <v>44906</v>
      </c>
      <c r="B1078" s="32" t="s">
        <v>1534</v>
      </c>
      <c r="C1078" s="32" t="s">
        <v>2582</v>
      </c>
      <c r="D1078" s="32" t="s">
        <v>1531</v>
      </c>
      <c r="E1078" s="32" t="s">
        <v>85</v>
      </c>
      <c r="F1078" s="31">
        <v>44928</v>
      </c>
      <c r="G1078" s="32" t="s">
        <v>2583</v>
      </c>
      <c r="H1078" s="32">
        <v>1192</v>
      </c>
      <c r="I1078" s="33">
        <v>5200</v>
      </c>
      <c r="J1078" s="32" t="str">
        <f ca="1">IF(Tabela9[[#This Row],[STATUS]]="VENCIDO", TODAY()-Tabela9[[#This Row],[DATA VENCIMENTO]], "")</f>
        <v/>
      </c>
      <c r="K1078" s="31">
        <v>44928</v>
      </c>
      <c r="L1078" s="53" t="str">
        <f ca="1">IF(Tabela9[[#This Row],[DATA VENCIMENTO]]&gt;TODAY(), "A VENCER",IF(Tabela9[[#This Row],[PAGO DIA]]&lt;&gt;"","PAGO", "VENCIDO"))</f>
        <v>PAGO</v>
      </c>
    </row>
    <row r="1079" spans="1:12" hidden="1" x14ac:dyDescent="0.2">
      <c r="A1079" s="30">
        <v>44906</v>
      </c>
      <c r="B1079" s="32" t="s">
        <v>1534</v>
      </c>
      <c r="C1079" s="32" t="s">
        <v>2584</v>
      </c>
      <c r="D1079" s="32" t="s">
        <v>1531</v>
      </c>
      <c r="E1079" s="32" t="s">
        <v>94</v>
      </c>
      <c r="F1079" s="31">
        <v>44928</v>
      </c>
      <c r="G1079" s="32" t="s">
        <v>2585</v>
      </c>
      <c r="H1079" s="32">
        <v>1193</v>
      </c>
      <c r="I1079" s="33">
        <v>300</v>
      </c>
      <c r="J1079" s="32" t="str">
        <f ca="1">IF(Tabela9[[#This Row],[STATUS]]="VENCIDO", TODAY()-Tabela9[[#This Row],[DATA VENCIMENTO]], "")</f>
        <v/>
      </c>
      <c r="K1079" s="31">
        <v>44939</v>
      </c>
      <c r="L1079" s="53" t="str">
        <f ca="1">IF(Tabela9[[#This Row],[DATA VENCIMENTO]]&gt;TODAY(), "A VENCER",IF(Tabela9[[#This Row],[PAGO DIA]]&lt;&gt;"","PAGO", "VENCIDO"))</f>
        <v>PAGO</v>
      </c>
    </row>
    <row r="1080" spans="1:12" hidden="1" x14ac:dyDescent="0.2">
      <c r="A1080" s="30">
        <v>44907</v>
      </c>
      <c r="B1080" s="32" t="s">
        <v>1529</v>
      </c>
      <c r="C1080" s="32" t="s">
        <v>2101</v>
      </c>
      <c r="D1080" s="32" t="s">
        <v>1531</v>
      </c>
      <c r="E1080" s="32" t="s">
        <v>94</v>
      </c>
      <c r="F1080" s="31">
        <v>44928</v>
      </c>
      <c r="G1080" s="32" t="s">
        <v>2586</v>
      </c>
      <c r="H1080" s="32">
        <v>1194</v>
      </c>
      <c r="I1080" s="33">
        <v>3800</v>
      </c>
      <c r="J1080" s="32" t="str">
        <f ca="1">IF(Tabela9[[#This Row],[STATUS]]="VENCIDO", TODAY()-Tabela9[[#This Row],[DATA VENCIMENTO]], "")</f>
        <v/>
      </c>
      <c r="K1080" s="31">
        <v>44939</v>
      </c>
      <c r="L1080" s="53" t="str">
        <f ca="1">IF(Tabela9[[#This Row],[DATA VENCIMENTO]]&gt;TODAY(), "A VENCER",IF(Tabela9[[#This Row],[PAGO DIA]]&lt;&gt;"","PAGO", "VENCIDO"))</f>
        <v>PAGO</v>
      </c>
    </row>
    <row r="1081" spans="1:12" hidden="1" x14ac:dyDescent="0.2">
      <c r="A1081" s="30">
        <v>44901</v>
      </c>
      <c r="B1081" s="32" t="s">
        <v>1534</v>
      </c>
      <c r="C1081" s="32" t="s">
        <v>2587</v>
      </c>
      <c r="D1081" s="32" t="s">
        <v>1531</v>
      </c>
      <c r="E1081" s="32" t="s">
        <v>94</v>
      </c>
      <c r="F1081" s="31">
        <v>44922</v>
      </c>
      <c r="G1081" s="32" t="s">
        <v>2588</v>
      </c>
      <c r="H1081" s="32">
        <v>1178</v>
      </c>
      <c r="I1081" s="33">
        <v>1540</v>
      </c>
      <c r="J1081" s="32" t="str">
        <f ca="1">IF(Tabela9[[#This Row],[STATUS]]="VENCIDO", TODAY()-Tabela9[[#This Row],[DATA VENCIMENTO]], "")</f>
        <v/>
      </c>
      <c r="K1081" s="31">
        <v>44939</v>
      </c>
      <c r="L1081" s="53" t="str">
        <f ca="1">IF(Tabela9[[#This Row],[DATA VENCIMENTO]]&gt;TODAY(), "A VENCER",IF(Tabela9[[#This Row],[PAGO DIA]]&lt;&gt;"","PAGO", "VENCIDO"))</f>
        <v>PAGO</v>
      </c>
    </row>
    <row r="1082" spans="1:12" hidden="1" x14ac:dyDescent="0.2">
      <c r="A1082" s="30">
        <v>44902</v>
      </c>
      <c r="B1082" s="32" t="s">
        <v>1529</v>
      </c>
      <c r="C1082" s="32" t="s">
        <v>2589</v>
      </c>
      <c r="D1082" s="32" t="s">
        <v>1531</v>
      </c>
      <c r="E1082" s="32" t="s">
        <v>85</v>
      </c>
      <c r="F1082" s="31">
        <v>44922</v>
      </c>
      <c r="G1082" s="32" t="s">
        <v>2590</v>
      </c>
      <c r="H1082" s="32">
        <v>1182</v>
      </c>
      <c r="I1082" s="33">
        <v>3800</v>
      </c>
      <c r="J1082" s="32" t="str">
        <f ca="1">IF(Tabela9[[#This Row],[STATUS]]="VENCIDO", TODAY()-Tabela9[[#This Row],[DATA VENCIMENTO]], "")</f>
        <v/>
      </c>
      <c r="K1082" s="31">
        <v>44922</v>
      </c>
      <c r="L1082" s="53" t="str">
        <f ca="1">IF(Tabela9[[#This Row],[DATA VENCIMENTO]]&gt;TODAY(), "A VENCER",IF(Tabela9[[#This Row],[PAGO DIA]]&lt;&gt;"","PAGO", "VENCIDO"))</f>
        <v>PAGO</v>
      </c>
    </row>
    <row r="1083" spans="1:12" hidden="1" x14ac:dyDescent="0.2">
      <c r="A1083" s="30">
        <v>44902</v>
      </c>
      <c r="B1083" s="32" t="s">
        <v>2401</v>
      </c>
      <c r="C1083" s="32" t="s">
        <v>2591</v>
      </c>
      <c r="D1083" s="32" t="s">
        <v>1531</v>
      </c>
      <c r="E1083" s="32" t="s">
        <v>85</v>
      </c>
      <c r="F1083" s="31">
        <v>44922</v>
      </c>
      <c r="G1083" s="32" t="s">
        <v>2592</v>
      </c>
      <c r="H1083" s="32">
        <v>1183</v>
      </c>
      <c r="I1083" s="33">
        <v>3150</v>
      </c>
      <c r="J1083" s="32" t="str">
        <f ca="1">IF(Tabela9[[#This Row],[STATUS]]="VENCIDO", TODAY()-Tabela9[[#This Row],[DATA VENCIMENTO]], "")</f>
        <v/>
      </c>
      <c r="K1083" s="31">
        <v>44922</v>
      </c>
      <c r="L1083" s="53" t="str">
        <f ca="1">IF(Tabela9[[#This Row],[DATA VENCIMENTO]]&gt;TODAY(), "A VENCER",IF(Tabela9[[#This Row],[PAGO DIA]]&lt;&gt;"","PAGO", "VENCIDO"))</f>
        <v>PAGO</v>
      </c>
    </row>
    <row r="1084" spans="1:12" hidden="1" x14ac:dyDescent="0.2">
      <c r="A1084" s="30">
        <v>44902</v>
      </c>
      <c r="B1084" s="32" t="s">
        <v>2401</v>
      </c>
      <c r="C1084" s="32" t="s">
        <v>2593</v>
      </c>
      <c r="D1084" s="32" t="s">
        <v>1531</v>
      </c>
      <c r="E1084" s="32" t="s">
        <v>85</v>
      </c>
      <c r="F1084" s="31">
        <v>44922</v>
      </c>
      <c r="G1084" s="32" t="s">
        <v>2594</v>
      </c>
      <c r="H1084" s="32">
        <v>1184</v>
      </c>
      <c r="I1084" s="33">
        <v>3500</v>
      </c>
      <c r="J1084" s="32" t="str">
        <f ca="1">IF(Tabela9[[#This Row],[STATUS]]="VENCIDO", TODAY()-Tabela9[[#This Row],[DATA VENCIMENTO]], "")</f>
        <v/>
      </c>
      <c r="K1084" s="31">
        <v>44922</v>
      </c>
      <c r="L1084" s="53" t="str">
        <f ca="1">IF(Tabela9[[#This Row],[DATA VENCIMENTO]]&gt;TODAY(), "A VENCER",IF(Tabela9[[#This Row],[PAGO DIA]]&lt;&gt;"","PAGO", "VENCIDO"))</f>
        <v>PAGO</v>
      </c>
    </row>
    <row r="1085" spans="1:12" hidden="1" x14ac:dyDescent="0.2">
      <c r="A1085" s="30">
        <v>44902</v>
      </c>
      <c r="B1085" s="32" t="s">
        <v>1534</v>
      </c>
      <c r="C1085" s="32" t="s">
        <v>2584</v>
      </c>
      <c r="D1085" s="32" t="s">
        <v>1531</v>
      </c>
      <c r="E1085" s="32" t="s">
        <v>94</v>
      </c>
      <c r="F1085" s="31">
        <v>44923</v>
      </c>
      <c r="G1085" s="32" t="s">
        <v>2595</v>
      </c>
      <c r="H1085" s="32">
        <v>1187</v>
      </c>
      <c r="I1085" s="33">
        <v>220</v>
      </c>
      <c r="J1085" s="32" t="str">
        <f ca="1">IF(Tabela9[[#This Row],[STATUS]]="VENCIDO", TODAY()-Tabela9[[#This Row],[DATA VENCIMENTO]], "")</f>
        <v/>
      </c>
      <c r="K1085" s="31">
        <v>44939</v>
      </c>
      <c r="L1085" s="53" t="str">
        <f ca="1">IF(Tabela9[[#This Row],[DATA VENCIMENTO]]&gt;TODAY(), "A VENCER",IF(Tabela9[[#This Row],[PAGO DIA]]&lt;&gt;"","PAGO", "VENCIDO"))</f>
        <v>PAGO</v>
      </c>
    </row>
    <row r="1086" spans="1:12" hidden="1" x14ac:dyDescent="0.2">
      <c r="A1086" s="30">
        <v>44902</v>
      </c>
      <c r="B1086" s="32" t="s">
        <v>1534</v>
      </c>
      <c r="C1086" s="32" t="s">
        <v>2596</v>
      </c>
      <c r="D1086" s="32" t="s">
        <v>1531</v>
      </c>
      <c r="E1086" s="32" t="s">
        <v>94</v>
      </c>
      <c r="F1086" s="31">
        <v>44923</v>
      </c>
      <c r="G1086" s="32" t="s">
        <v>2597</v>
      </c>
      <c r="H1086" s="32">
        <v>1188</v>
      </c>
      <c r="I1086" s="33">
        <v>1760</v>
      </c>
      <c r="J1086" s="32" t="str">
        <f ca="1">IF(Tabela9[[#This Row],[STATUS]]="VENCIDO", TODAY()-Tabela9[[#This Row],[DATA VENCIMENTO]], "")</f>
        <v/>
      </c>
      <c r="K1086" s="31">
        <v>44939</v>
      </c>
      <c r="L1086" s="53" t="str">
        <f ca="1">IF(Tabela9[[#This Row],[DATA VENCIMENTO]]&gt;TODAY(), "A VENCER",IF(Tabela9[[#This Row],[PAGO DIA]]&lt;&gt;"","PAGO", "VENCIDO"))</f>
        <v>PAGO</v>
      </c>
    </row>
    <row r="1087" spans="1:12" hidden="1" x14ac:dyDescent="0.2">
      <c r="A1087" s="30">
        <v>44902</v>
      </c>
      <c r="B1087" s="32" t="s">
        <v>1534</v>
      </c>
      <c r="C1087" s="32" t="s">
        <v>2598</v>
      </c>
      <c r="D1087" s="32" t="s">
        <v>1531</v>
      </c>
      <c r="E1087" s="32" t="s">
        <v>94</v>
      </c>
      <c r="F1087" s="31">
        <v>44923</v>
      </c>
      <c r="G1087" s="32" t="s">
        <v>2599</v>
      </c>
      <c r="H1087" s="32">
        <v>1189</v>
      </c>
      <c r="I1087" s="33">
        <v>500</v>
      </c>
      <c r="J1087" s="32" t="str">
        <f ca="1">IF(Tabela9[[#This Row],[STATUS]]="VENCIDO", TODAY()-Tabela9[[#This Row],[DATA VENCIMENTO]], "")</f>
        <v/>
      </c>
      <c r="K1087" s="31">
        <v>44939</v>
      </c>
      <c r="L1087" s="53" t="str">
        <f ca="1">IF(Tabela9[[#This Row],[DATA VENCIMENTO]]&gt;TODAY(), "A VENCER",IF(Tabela9[[#This Row],[PAGO DIA]]&lt;&gt;"","PAGO", "VENCIDO"))</f>
        <v>PAGO</v>
      </c>
    </row>
    <row r="1088" spans="1:12" hidden="1" x14ac:dyDescent="0.2">
      <c r="A1088" s="30">
        <v>44903</v>
      </c>
      <c r="B1088" s="32" t="s">
        <v>1529</v>
      </c>
      <c r="C1088" s="32" t="s">
        <v>1798</v>
      </c>
      <c r="D1088" s="32" t="s">
        <v>1531</v>
      </c>
      <c r="E1088" s="32" t="s">
        <v>114</v>
      </c>
      <c r="F1088" s="31">
        <v>44923</v>
      </c>
      <c r="G1088" s="32" t="s">
        <v>2600</v>
      </c>
      <c r="H1088" s="32">
        <v>1190</v>
      </c>
      <c r="I1088" s="33">
        <v>3700</v>
      </c>
      <c r="J1088" s="32" t="str">
        <f ca="1">IF(Tabela9[[#This Row],[STATUS]]="VENCIDO", TODAY()-Tabela9[[#This Row],[DATA VENCIMENTO]], "")</f>
        <v/>
      </c>
      <c r="K1088" s="31">
        <v>44923</v>
      </c>
      <c r="L1088" s="53" t="str">
        <f ca="1">IF(Tabela9[[#This Row],[DATA VENCIMENTO]]&gt;TODAY(), "A VENCER",IF(Tabela9[[#This Row],[PAGO DIA]]&lt;&gt;"","PAGO", "VENCIDO"))</f>
        <v>PAGO</v>
      </c>
    </row>
    <row r="1089" spans="1:12" hidden="1" x14ac:dyDescent="0.2">
      <c r="A1089" s="30">
        <v>44902</v>
      </c>
      <c r="B1089" s="32" t="s">
        <v>1534</v>
      </c>
      <c r="C1089" s="32" t="s">
        <v>1706</v>
      </c>
      <c r="D1089" s="32" t="s">
        <v>1531</v>
      </c>
      <c r="E1089" s="32" t="s">
        <v>85</v>
      </c>
      <c r="F1089" s="31">
        <v>44923</v>
      </c>
      <c r="G1089" s="32" t="s">
        <v>2601</v>
      </c>
      <c r="H1089" s="32">
        <v>1186</v>
      </c>
      <c r="I1089" s="33">
        <v>500</v>
      </c>
      <c r="J1089" s="32" t="str">
        <f ca="1">IF(Tabela9[[#This Row],[STATUS]]="VENCIDO", TODAY()-Tabela9[[#This Row],[DATA VENCIMENTO]], "")</f>
        <v/>
      </c>
      <c r="K1089" s="31">
        <v>44923</v>
      </c>
      <c r="L1089" s="53" t="str">
        <f ca="1">IF(Tabela9[[#This Row],[DATA VENCIMENTO]]&gt;TODAY(), "A VENCER",IF(Tabela9[[#This Row],[PAGO DIA]]&lt;&gt;"","PAGO", "VENCIDO"))</f>
        <v>PAGO</v>
      </c>
    </row>
    <row r="1090" spans="1:12" hidden="1" x14ac:dyDescent="0.2">
      <c r="A1090" s="30">
        <v>44903</v>
      </c>
      <c r="B1090" s="32" t="s">
        <v>1534</v>
      </c>
      <c r="C1090" s="32" t="s">
        <v>2576</v>
      </c>
      <c r="D1090" s="32" t="s">
        <v>1531</v>
      </c>
      <c r="E1090" s="32" t="s">
        <v>85</v>
      </c>
      <c r="F1090" s="31">
        <v>44923</v>
      </c>
      <c r="G1090" s="32" t="s">
        <v>2602</v>
      </c>
      <c r="H1090" s="32">
        <v>1191</v>
      </c>
      <c r="I1090" s="33">
        <v>1100</v>
      </c>
      <c r="J1090" s="32" t="str">
        <f ca="1">IF(Tabela9[[#This Row],[STATUS]]="VENCIDO", TODAY()-Tabela9[[#This Row],[DATA VENCIMENTO]], "")</f>
        <v/>
      </c>
      <c r="K1090" s="31">
        <v>44923</v>
      </c>
      <c r="L1090" s="53" t="str">
        <f ca="1">IF(Tabela9[[#This Row],[DATA VENCIMENTO]]&gt;TODAY(), "A VENCER",IF(Tabela9[[#This Row],[PAGO DIA]]&lt;&gt;"","PAGO", "VENCIDO"))</f>
        <v>PAGO</v>
      </c>
    </row>
    <row r="1091" spans="1:12" hidden="1" x14ac:dyDescent="0.2">
      <c r="A1091" s="30">
        <v>44907</v>
      </c>
      <c r="B1091" s="32" t="s">
        <v>1534</v>
      </c>
      <c r="C1091" s="32" t="s">
        <v>2603</v>
      </c>
      <c r="D1091" s="32" t="s">
        <v>1531</v>
      </c>
      <c r="E1091" s="32" t="s">
        <v>94</v>
      </c>
      <c r="F1091" s="31">
        <v>44928</v>
      </c>
      <c r="G1091" s="32" t="s">
        <v>2604</v>
      </c>
      <c r="H1091" s="32">
        <v>1195</v>
      </c>
      <c r="I1091" s="33">
        <v>1100</v>
      </c>
      <c r="J1091" s="32" t="str">
        <f ca="1">IF(Tabela9[[#This Row],[STATUS]]="VENCIDO", TODAY()-Tabela9[[#This Row],[DATA VENCIMENTO]], "")</f>
        <v/>
      </c>
      <c r="K1091" s="31">
        <v>44939</v>
      </c>
      <c r="L1091" s="53" t="str">
        <f ca="1">IF(Tabela9[[#This Row],[DATA VENCIMENTO]]&gt;TODAY(), "A VENCER",IF(Tabela9[[#This Row],[PAGO DIA]]&lt;&gt;"","PAGO", "VENCIDO"))</f>
        <v>PAGO</v>
      </c>
    </row>
    <row r="1092" spans="1:12" hidden="1" x14ac:dyDescent="0.2">
      <c r="A1092" s="30">
        <v>44907</v>
      </c>
      <c r="B1092" s="32" t="s">
        <v>1534</v>
      </c>
      <c r="C1092" s="32" t="s">
        <v>1706</v>
      </c>
      <c r="D1092" s="32" t="s">
        <v>1531</v>
      </c>
      <c r="E1092" s="32" t="s">
        <v>85</v>
      </c>
      <c r="F1092" s="31">
        <v>44929</v>
      </c>
      <c r="G1092" s="32" t="s">
        <v>2605</v>
      </c>
      <c r="H1092" s="32">
        <v>1196</v>
      </c>
      <c r="I1092" s="33">
        <v>500</v>
      </c>
      <c r="J1092" s="32" t="str">
        <f ca="1">IF(Tabela9[[#This Row],[STATUS]]="VENCIDO", TODAY()-Tabela9[[#This Row],[DATA VENCIMENTO]], "")</f>
        <v/>
      </c>
      <c r="K1092" s="31">
        <v>44929</v>
      </c>
      <c r="L1092" s="53" t="str">
        <f ca="1">IF(Tabela9[[#This Row],[DATA VENCIMENTO]]&gt;TODAY(), "A VENCER",IF(Tabela9[[#This Row],[PAGO DIA]]&lt;&gt;"","PAGO", "VENCIDO"))</f>
        <v>PAGO</v>
      </c>
    </row>
    <row r="1093" spans="1:12" hidden="1" x14ac:dyDescent="0.2">
      <c r="A1093" s="30">
        <v>44908</v>
      </c>
      <c r="B1093" s="32" t="s">
        <v>1534</v>
      </c>
      <c r="C1093" s="32" t="s">
        <v>1943</v>
      </c>
      <c r="D1093" s="32" t="s">
        <v>1531</v>
      </c>
      <c r="E1093" s="32" t="s">
        <v>85</v>
      </c>
      <c r="F1093" s="31">
        <v>44930</v>
      </c>
      <c r="G1093" s="32" t="s">
        <v>2606</v>
      </c>
      <c r="H1093" s="32">
        <v>1197</v>
      </c>
      <c r="I1093" s="33">
        <v>500</v>
      </c>
      <c r="J1093" s="32" t="str">
        <f ca="1">IF(Tabela9[[#This Row],[STATUS]]="VENCIDO", TODAY()-Tabela9[[#This Row],[DATA VENCIMENTO]], "")</f>
        <v/>
      </c>
      <c r="K1093" s="31">
        <v>44930</v>
      </c>
      <c r="L1093" s="53" t="str">
        <f ca="1">IF(Tabela9[[#This Row],[DATA VENCIMENTO]]&gt;TODAY(), "A VENCER",IF(Tabela9[[#This Row],[PAGO DIA]]&lt;&gt;"","PAGO", "VENCIDO"))</f>
        <v>PAGO</v>
      </c>
    </row>
    <row r="1094" spans="1:12" hidden="1" x14ac:dyDescent="0.2">
      <c r="A1094" s="30">
        <v>44908</v>
      </c>
      <c r="B1094" s="32" t="s">
        <v>1534</v>
      </c>
      <c r="C1094" s="32" t="s">
        <v>2607</v>
      </c>
      <c r="D1094" s="32" t="s">
        <v>1531</v>
      </c>
      <c r="E1094" s="32" t="s">
        <v>85</v>
      </c>
      <c r="F1094" s="31">
        <v>44930</v>
      </c>
      <c r="G1094" s="32" t="s">
        <v>2608</v>
      </c>
      <c r="H1094" s="32">
        <v>1198</v>
      </c>
      <c r="I1094" s="33">
        <v>400</v>
      </c>
      <c r="J1094" s="32" t="str">
        <f ca="1">IF(Tabela9[[#This Row],[STATUS]]="VENCIDO", TODAY()-Tabela9[[#This Row],[DATA VENCIMENTO]], "")</f>
        <v/>
      </c>
      <c r="K1094" s="31">
        <v>44930</v>
      </c>
      <c r="L1094" s="53" t="str">
        <f ca="1">IF(Tabela9[[#This Row],[DATA VENCIMENTO]]&gt;TODAY(), "A VENCER",IF(Tabela9[[#This Row],[PAGO DIA]]&lt;&gt;"","PAGO", "VENCIDO"))</f>
        <v>PAGO</v>
      </c>
    </row>
    <row r="1095" spans="1:12" hidden="1" x14ac:dyDescent="0.2">
      <c r="A1095" s="30">
        <v>44909</v>
      </c>
      <c r="B1095" s="32" t="s">
        <v>2401</v>
      </c>
      <c r="C1095" s="32" t="s">
        <v>2609</v>
      </c>
      <c r="D1095" s="32" t="s">
        <v>1531</v>
      </c>
      <c r="E1095" s="32" t="s">
        <v>85</v>
      </c>
      <c r="F1095" s="31">
        <v>44930</v>
      </c>
      <c r="G1095" s="32" t="s">
        <v>2610</v>
      </c>
      <c r="H1095" s="32">
        <v>1199</v>
      </c>
      <c r="I1095" s="33">
        <v>4200</v>
      </c>
      <c r="J1095" s="32" t="str">
        <f ca="1">IF(Tabela9[[#This Row],[STATUS]]="VENCIDO", TODAY()-Tabela9[[#This Row],[DATA VENCIMENTO]], "")</f>
        <v/>
      </c>
      <c r="K1095" s="31">
        <v>44930</v>
      </c>
      <c r="L1095" s="53" t="str">
        <f ca="1">IF(Tabela9[[#This Row],[DATA VENCIMENTO]]&gt;TODAY(), "A VENCER",IF(Tabela9[[#This Row],[PAGO DIA]]&lt;&gt;"","PAGO", "VENCIDO"))</f>
        <v>PAGO</v>
      </c>
    </row>
    <row r="1096" spans="1:12" hidden="1" x14ac:dyDescent="0.2">
      <c r="A1096" s="30">
        <v>44929</v>
      </c>
      <c r="B1096" s="32" t="s">
        <v>2350</v>
      </c>
      <c r="C1096" s="32" t="s">
        <v>2611</v>
      </c>
      <c r="D1096" s="32" t="s">
        <v>2273</v>
      </c>
      <c r="E1096" s="32" t="s">
        <v>244</v>
      </c>
      <c r="F1096" s="31">
        <v>44931</v>
      </c>
      <c r="G1096" s="32">
        <v>452</v>
      </c>
      <c r="H1096" s="32">
        <v>1245</v>
      </c>
      <c r="I1096" s="33">
        <v>18374.16</v>
      </c>
      <c r="J1096" s="32" t="str">
        <f ca="1">IF(Tabela9[[#This Row],[STATUS]]="VENCIDO", TODAY()-Tabela9[[#This Row],[DATA VENCIMENTO]], "")</f>
        <v/>
      </c>
      <c r="K1096" s="31">
        <v>44931</v>
      </c>
      <c r="L1096" s="53" t="str">
        <f ca="1">IF(Tabela9[[#This Row],[DATA VENCIMENTO]]&gt;TODAY(), "A VENCER",IF(Tabela9[[#This Row],[PAGO DIA]]&lt;&gt;"","PAGO", "VENCIDO"))</f>
        <v>PAGO</v>
      </c>
    </row>
    <row r="1097" spans="1:12" hidden="1" x14ac:dyDescent="0.2">
      <c r="A1097" s="30">
        <v>44909</v>
      </c>
      <c r="B1097" s="32" t="s">
        <v>1529</v>
      </c>
      <c r="C1097" s="32" t="s">
        <v>1869</v>
      </c>
      <c r="D1097" s="32" t="s">
        <v>1531</v>
      </c>
      <c r="E1097" s="32" t="s">
        <v>85</v>
      </c>
      <c r="F1097" s="31">
        <v>44931</v>
      </c>
      <c r="G1097" s="32" t="s">
        <v>2612</v>
      </c>
      <c r="H1097" s="32">
        <v>1200</v>
      </c>
      <c r="I1097" s="33">
        <v>3800</v>
      </c>
      <c r="J1097" s="32" t="str">
        <f ca="1">IF(Tabela9[[#This Row],[STATUS]]="VENCIDO", TODAY()-Tabela9[[#This Row],[DATA VENCIMENTO]], "")</f>
        <v/>
      </c>
      <c r="K1097" s="31">
        <v>44931</v>
      </c>
      <c r="L1097" s="53" t="str">
        <f ca="1">IF(Tabela9[[#This Row],[DATA VENCIMENTO]]&gt;TODAY(), "A VENCER",IF(Tabela9[[#This Row],[PAGO DIA]]&lt;&gt;"","PAGO", "VENCIDO"))</f>
        <v>PAGO</v>
      </c>
    </row>
    <row r="1098" spans="1:12" hidden="1" x14ac:dyDescent="0.2">
      <c r="A1098" s="30">
        <v>44911</v>
      </c>
      <c r="B1098" s="32" t="s">
        <v>1534</v>
      </c>
      <c r="C1098" s="32" t="s">
        <v>2613</v>
      </c>
      <c r="D1098" s="32" t="s">
        <v>1531</v>
      </c>
      <c r="E1098" s="32" t="s">
        <v>85</v>
      </c>
      <c r="F1098" s="31">
        <v>44932</v>
      </c>
      <c r="G1098" s="32" t="s">
        <v>2614</v>
      </c>
      <c r="H1098" s="32">
        <v>1201</v>
      </c>
      <c r="I1098" s="33">
        <v>1500</v>
      </c>
      <c r="J1098" s="32" t="str">
        <f ca="1">IF(Tabela9[[#This Row],[STATUS]]="VENCIDO", TODAY()-Tabela9[[#This Row],[DATA VENCIMENTO]], "")</f>
        <v/>
      </c>
      <c r="K1098" s="31">
        <v>44932</v>
      </c>
      <c r="L1098" s="53" t="str">
        <f ca="1">IF(Tabela9[[#This Row],[DATA VENCIMENTO]]&gt;TODAY(), "A VENCER",IF(Tabela9[[#This Row],[PAGO DIA]]&lt;&gt;"","PAGO", "VENCIDO"))</f>
        <v>PAGO</v>
      </c>
    </row>
    <row r="1099" spans="1:12" hidden="1" x14ac:dyDescent="0.2">
      <c r="A1099" s="30">
        <v>44911</v>
      </c>
      <c r="B1099" s="32" t="s">
        <v>1534</v>
      </c>
      <c r="C1099" s="32" t="s">
        <v>2615</v>
      </c>
      <c r="D1099" s="32" t="s">
        <v>1531</v>
      </c>
      <c r="E1099" s="32" t="s">
        <v>85</v>
      </c>
      <c r="F1099" s="31">
        <v>44932</v>
      </c>
      <c r="G1099" s="32" t="s">
        <v>2616</v>
      </c>
      <c r="H1099" s="32">
        <v>1202</v>
      </c>
      <c r="I1099" s="33">
        <v>1000</v>
      </c>
      <c r="J1099" s="32" t="str">
        <f ca="1">IF(Tabela9[[#This Row],[STATUS]]="VENCIDO", TODAY()-Tabela9[[#This Row],[DATA VENCIMENTO]], "")</f>
        <v/>
      </c>
      <c r="K1099" s="31">
        <v>44932</v>
      </c>
      <c r="L1099" s="53" t="str">
        <f ca="1">IF(Tabela9[[#This Row],[DATA VENCIMENTO]]&gt;TODAY(), "A VENCER",IF(Tabela9[[#This Row],[PAGO DIA]]&lt;&gt;"","PAGO", "VENCIDO"))</f>
        <v>PAGO</v>
      </c>
    </row>
    <row r="1100" spans="1:12" hidden="1" x14ac:dyDescent="0.2">
      <c r="A1100" s="30">
        <v>44911</v>
      </c>
      <c r="B1100" s="32" t="s">
        <v>1534</v>
      </c>
      <c r="C1100" s="32" t="s">
        <v>1680</v>
      </c>
      <c r="D1100" s="32" t="s">
        <v>1531</v>
      </c>
      <c r="E1100" s="32" t="s">
        <v>85</v>
      </c>
      <c r="F1100" s="31">
        <v>44932</v>
      </c>
      <c r="G1100" s="32" t="s">
        <v>2617</v>
      </c>
      <c r="H1100" s="32">
        <v>1203</v>
      </c>
      <c r="I1100" s="33">
        <v>1100</v>
      </c>
      <c r="J1100" s="32" t="str">
        <f ca="1">IF(Tabela9[[#This Row],[STATUS]]="VENCIDO", TODAY()-Tabela9[[#This Row],[DATA VENCIMENTO]], "")</f>
        <v/>
      </c>
      <c r="K1100" s="31">
        <v>44932</v>
      </c>
      <c r="L1100" s="53" t="str">
        <f ca="1">IF(Tabela9[[#This Row],[DATA VENCIMENTO]]&gt;TODAY(), "A VENCER",IF(Tabela9[[#This Row],[PAGO DIA]]&lt;&gt;"","PAGO", "VENCIDO"))</f>
        <v>PAGO</v>
      </c>
    </row>
    <row r="1101" spans="1:12" hidden="1" x14ac:dyDescent="0.2">
      <c r="A1101" s="30">
        <v>44915</v>
      </c>
      <c r="B1101" s="32" t="s">
        <v>2401</v>
      </c>
      <c r="C1101" s="32" t="s">
        <v>2618</v>
      </c>
      <c r="D1101" s="32" t="s">
        <v>1531</v>
      </c>
      <c r="E1101" s="32" t="s">
        <v>85</v>
      </c>
      <c r="F1101" s="31">
        <v>44935</v>
      </c>
      <c r="G1101" s="32" t="s">
        <v>2619</v>
      </c>
      <c r="H1101" s="32">
        <v>1205</v>
      </c>
      <c r="I1101" s="33">
        <v>4200</v>
      </c>
      <c r="J1101" s="32" t="str">
        <f ca="1">IF(Tabela9[[#This Row],[STATUS]]="VENCIDO", TODAY()-Tabela9[[#This Row],[DATA VENCIMENTO]], "")</f>
        <v/>
      </c>
      <c r="K1101" s="31">
        <v>44935</v>
      </c>
      <c r="L1101" s="53" t="str">
        <f ca="1">IF(Tabela9[[#This Row],[DATA VENCIMENTO]]&gt;TODAY(), "A VENCER",IF(Tabela9[[#This Row],[PAGO DIA]]&lt;&gt;"","PAGO", "VENCIDO"))</f>
        <v>PAGO</v>
      </c>
    </row>
    <row r="1102" spans="1:12" hidden="1" x14ac:dyDescent="0.2">
      <c r="A1102" s="30">
        <v>44915</v>
      </c>
      <c r="B1102" s="32" t="s">
        <v>2401</v>
      </c>
      <c r="C1102" s="32" t="s">
        <v>2620</v>
      </c>
      <c r="D1102" s="32" t="s">
        <v>1531</v>
      </c>
      <c r="E1102" s="32" t="s">
        <v>85</v>
      </c>
      <c r="F1102" s="31">
        <v>44935</v>
      </c>
      <c r="G1102" s="32" t="s">
        <v>2621</v>
      </c>
      <c r="H1102" s="32">
        <v>1206</v>
      </c>
      <c r="I1102" s="33">
        <v>4200</v>
      </c>
      <c r="J1102" s="32" t="str">
        <f ca="1">IF(Tabela9[[#This Row],[STATUS]]="VENCIDO", TODAY()-Tabela9[[#This Row],[DATA VENCIMENTO]], "")</f>
        <v/>
      </c>
      <c r="K1102" s="31">
        <v>44935</v>
      </c>
      <c r="L1102" s="53" t="str">
        <f ca="1">IF(Tabela9[[#This Row],[DATA VENCIMENTO]]&gt;TODAY(), "A VENCER",IF(Tabela9[[#This Row],[PAGO DIA]]&lt;&gt;"","PAGO", "VENCIDO"))</f>
        <v>PAGO</v>
      </c>
    </row>
    <row r="1103" spans="1:12" hidden="1" x14ac:dyDescent="0.2">
      <c r="A1103" s="30">
        <v>44916</v>
      </c>
      <c r="B1103" s="32" t="s">
        <v>2401</v>
      </c>
      <c r="C1103" s="32" t="s">
        <v>2622</v>
      </c>
      <c r="D1103" s="32" t="s">
        <v>1531</v>
      </c>
      <c r="E1103" s="32" t="s">
        <v>85</v>
      </c>
      <c r="F1103" s="31">
        <v>44936</v>
      </c>
      <c r="G1103" s="32" t="s">
        <v>2623</v>
      </c>
      <c r="H1103" s="32">
        <v>1208</v>
      </c>
      <c r="I1103" s="33">
        <v>700</v>
      </c>
      <c r="J1103" s="32" t="str">
        <f ca="1">IF(Tabela9[[#This Row],[STATUS]]="VENCIDO", TODAY()-Tabela9[[#This Row],[DATA VENCIMENTO]], "")</f>
        <v/>
      </c>
      <c r="K1103" s="31">
        <v>44936</v>
      </c>
      <c r="L1103" s="53" t="str">
        <f ca="1">IF(Tabela9[[#This Row],[DATA VENCIMENTO]]&gt;TODAY(), "A VENCER",IF(Tabela9[[#This Row],[PAGO DIA]]&lt;&gt;"","PAGO", "VENCIDO"))</f>
        <v>PAGO</v>
      </c>
    </row>
    <row r="1104" spans="1:12" hidden="1" x14ac:dyDescent="0.2">
      <c r="A1104" s="30">
        <v>44916</v>
      </c>
      <c r="B1104" s="32" t="s">
        <v>1534</v>
      </c>
      <c r="C1104" s="32" t="s">
        <v>2624</v>
      </c>
      <c r="D1104" s="32" t="s">
        <v>1531</v>
      </c>
      <c r="E1104" s="32" t="s">
        <v>85</v>
      </c>
      <c r="F1104" s="31">
        <v>44936</v>
      </c>
      <c r="G1104" s="32" t="s">
        <v>2625</v>
      </c>
      <c r="H1104" s="32">
        <v>1209</v>
      </c>
      <c r="I1104" s="33">
        <v>1100</v>
      </c>
      <c r="J1104" s="32" t="str">
        <f ca="1">IF(Tabela9[[#This Row],[STATUS]]="VENCIDO", TODAY()-Tabela9[[#This Row],[DATA VENCIMENTO]], "")</f>
        <v/>
      </c>
      <c r="K1104" s="31">
        <v>44936</v>
      </c>
      <c r="L1104" s="53" t="str">
        <f ca="1">IF(Tabela9[[#This Row],[DATA VENCIMENTO]]&gt;TODAY(), "A VENCER",IF(Tabela9[[#This Row],[PAGO DIA]]&lt;&gt;"","PAGO", "VENCIDO"))</f>
        <v>PAGO</v>
      </c>
    </row>
    <row r="1105" spans="1:12" hidden="1" x14ac:dyDescent="0.2">
      <c r="A1105" s="30">
        <v>44917</v>
      </c>
      <c r="B1105" s="32" t="s">
        <v>1534</v>
      </c>
      <c r="C1105" s="32" t="s">
        <v>1943</v>
      </c>
      <c r="D1105" s="32" t="s">
        <v>1531</v>
      </c>
      <c r="E1105" s="32" t="s">
        <v>85</v>
      </c>
      <c r="F1105" s="31">
        <v>44937</v>
      </c>
      <c r="G1105" s="32" t="s">
        <v>2626</v>
      </c>
      <c r="H1105" s="32">
        <v>1210</v>
      </c>
      <c r="I1105" s="33">
        <v>500</v>
      </c>
      <c r="J1105" s="32" t="str">
        <f ca="1">IF(Tabela9[[#This Row],[STATUS]]="VENCIDO", TODAY()-Tabela9[[#This Row],[DATA VENCIMENTO]], "")</f>
        <v/>
      </c>
      <c r="K1105" s="31">
        <v>44937</v>
      </c>
      <c r="L1105" s="53" t="str">
        <f ca="1">IF(Tabela9[[#This Row],[DATA VENCIMENTO]]&gt;TODAY(), "A VENCER",IF(Tabela9[[#This Row],[PAGO DIA]]&lt;&gt;"","PAGO", "VENCIDO"))</f>
        <v>PAGO</v>
      </c>
    </row>
    <row r="1106" spans="1:12" hidden="1" x14ac:dyDescent="0.2">
      <c r="A1106" s="30">
        <v>44917</v>
      </c>
      <c r="B1106" s="32" t="s">
        <v>1534</v>
      </c>
      <c r="C1106" s="32" t="s">
        <v>2627</v>
      </c>
      <c r="D1106" s="32" t="s">
        <v>1531</v>
      </c>
      <c r="E1106" s="32" t="s">
        <v>85</v>
      </c>
      <c r="F1106" s="31">
        <v>44937</v>
      </c>
      <c r="G1106" s="32" t="s">
        <v>2628</v>
      </c>
      <c r="H1106" s="32">
        <v>1211</v>
      </c>
      <c r="I1106" s="33">
        <v>1700</v>
      </c>
      <c r="J1106" s="32" t="str">
        <f ca="1">IF(Tabela9[[#This Row],[STATUS]]="VENCIDO", TODAY()-Tabela9[[#This Row],[DATA VENCIMENTO]], "")</f>
        <v/>
      </c>
      <c r="K1106" s="31">
        <v>44937</v>
      </c>
      <c r="L1106" s="53" t="str">
        <f ca="1">IF(Tabela9[[#This Row],[DATA VENCIMENTO]]&gt;TODAY(), "A VENCER",IF(Tabela9[[#This Row],[PAGO DIA]]&lt;&gt;"","PAGO", "VENCIDO"))</f>
        <v>PAGO</v>
      </c>
    </row>
    <row r="1107" spans="1:12" hidden="1" x14ac:dyDescent="0.2">
      <c r="A1107" s="30">
        <v>44917</v>
      </c>
      <c r="B1107" s="32" t="s">
        <v>1534</v>
      </c>
      <c r="C1107" s="32" t="s">
        <v>2629</v>
      </c>
      <c r="D1107" s="32" t="s">
        <v>1531</v>
      </c>
      <c r="E1107" s="32" t="s">
        <v>85</v>
      </c>
      <c r="F1107" s="31">
        <v>44938</v>
      </c>
      <c r="G1107" s="32" t="s">
        <v>2630</v>
      </c>
      <c r="H1107" s="32">
        <v>1212</v>
      </c>
      <c r="I1107" s="33">
        <v>500</v>
      </c>
      <c r="J1107" s="32" t="str">
        <f ca="1">IF(Tabela9[[#This Row],[STATUS]]="VENCIDO", TODAY()-Tabela9[[#This Row],[DATA VENCIMENTO]], "")</f>
        <v/>
      </c>
      <c r="K1107" s="31">
        <v>44938</v>
      </c>
      <c r="L1107" s="53" t="str">
        <f ca="1">IF(Tabela9[[#This Row],[DATA VENCIMENTO]]&gt;TODAY(), "A VENCER",IF(Tabela9[[#This Row],[PAGO DIA]]&lt;&gt;"","PAGO", "VENCIDO"))</f>
        <v>PAGO</v>
      </c>
    </row>
    <row r="1108" spans="1:12" hidden="1" x14ac:dyDescent="0.2">
      <c r="A1108" s="30">
        <v>44917</v>
      </c>
      <c r="B1108" s="32" t="s">
        <v>1534</v>
      </c>
      <c r="C1108" s="32" t="s">
        <v>1680</v>
      </c>
      <c r="D1108" s="32" t="s">
        <v>1531</v>
      </c>
      <c r="E1108" s="32" t="s">
        <v>85</v>
      </c>
      <c r="F1108" s="31">
        <v>44938</v>
      </c>
      <c r="G1108" s="32" t="s">
        <v>2631</v>
      </c>
      <c r="H1108" s="32">
        <v>1213</v>
      </c>
      <c r="I1108" s="33">
        <v>1100</v>
      </c>
      <c r="J1108" s="32" t="str">
        <f ca="1">IF(Tabela9[[#This Row],[STATUS]]="VENCIDO", TODAY()-Tabela9[[#This Row],[DATA VENCIMENTO]], "")</f>
        <v/>
      </c>
      <c r="K1108" s="31">
        <v>44938</v>
      </c>
      <c r="L1108" s="53" t="str">
        <f ca="1">IF(Tabela9[[#This Row],[DATA VENCIMENTO]]&gt;TODAY(), "A VENCER",IF(Tabela9[[#This Row],[PAGO DIA]]&lt;&gt;"","PAGO", "VENCIDO"))</f>
        <v>PAGO</v>
      </c>
    </row>
    <row r="1109" spans="1:12" hidden="1" x14ac:dyDescent="0.2">
      <c r="A1109" s="30">
        <v>44917</v>
      </c>
      <c r="B1109" s="32" t="s">
        <v>2401</v>
      </c>
      <c r="C1109" s="32" t="s">
        <v>2632</v>
      </c>
      <c r="D1109" s="32" t="s">
        <v>1531</v>
      </c>
      <c r="E1109" s="32" t="s">
        <v>85</v>
      </c>
      <c r="F1109" s="31">
        <v>44938</v>
      </c>
      <c r="G1109" s="32" t="s">
        <v>2633</v>
      </c>
      <c r="H1109" s="32">
        <v>1214</v>
      </c>
      <c r="I1109" s="33">
        <v>700</v>
      </c>
      <c r="J1109" s="32" t="str">
        <f ca="1">IF(Tabela9[[#This Row],[STATUS]]="VENCIDO", TODAY()-Tabela9[[#This Row],[DATA VENCIMENTO]], "")</f>
        <v/>
      </c>
      <c r="K1109" s="31">
        <v>44938</v>
      </c>
      <c r="L1109" s="53" t="str">
        <f ca="1">IF(Tabela9[[#This Row],[DATA VENCIMENTO]]&gt;TODAY(), "A VENCER",IF(Tabela9[[#This Row],[PAGO DIA]]&lt;&gt;"","PAGO", "VENCIDO"))</f>
        <v>PAGO</v>
      </c>
    </row>
    <row r="1110" spans="1:12" hidden="1" x14ac:dyDescent="0.2">
      <c r="A1110" s="30">
        <v>44901</v>
      </c>
      <c r="B1110" s="32" t="s">
        <v>1534</v>
      </c>
      <c r="C1110" s="32" t="s">
        <v>1706</v>
      </c>
      <c r="D1110" s="32" t="s">
        <v>1531</v>
      </c>
      <c r="E1110" s="32" t="s">
        <v>85</v>
      </c>
      <c r="F1110" s="31">
        <v>44922</v>
      </c>
      <c r="G1110" s="32" t="s">
        <v>2634</v>
      </c>
      <c r="H1110" s="32">
        <v>1185</v>
      </c>
      <c r="I1110" s="33">
        <v>500</v>
      </c>
      <c r="J1110" s="32" t="str">
        <f ca="1">IF(Tabela9[[#This Row],[STATUS]]="VENCIDO", TODAY()-Tabela9[[#This Row],[DATA VENCIMENTO]], "")</f>
        <v/>
      </c>
      <c r="K1110" s="31">
        <v>44922</v>
      </c>
      <c r="L1110" s="53" t="str">
        <f ca="1">IF(Tabela9[[#This Row],[DATA VENCIMENTO]]&gt;TODAY(), "A VENCER",IF(Tabela9[[#This Row],[PAGO DIA]]&lt;&gt;"","PAGO", "VENCIDO"))</f>
        <v>PAGO</v>
      </c>
    </row>
    <row r="1111" spans="1:12" hidden="1" x14ac:dyDescent="0.2">
      <c r="A1111" s="30">
        <v>44917</v>
      </c>
      <c r="B1111" s="32" t="s">
        <v>1534</v>
      </c>
      <c r="C1111" s="32" t="s">
        <v>2457</v>
      </c>
      <c r="D1111" s="32" t="s">
        <v>1531</v>
      </c>
      <c r="E1111" s="32" t="s">
        <v>85</v>
      </c>
      <c r="F1111" s="31">
        <v>44938</v>
      </c>
      <c r="G1111" s="32" t="s">
        <v>2635</v>
      </c>
      <c r="H1111" s="32">
        <v>1220</v>
      </c>
      <c r="I1111" s="33">
        <v>1760</v>
      </c>
      <c r="J1111" s="32" t="str">
        <f ca="1">IF(Tabela9[[#This Row],[STATUS]]="VENCIDO", TODAY()-Tabela9[[#This Row],[DATA VENCIMENTO]], "")</f>
        <v/>
      </c>
      <c r="K1111" s="31">
        <v>44938</v>
      </c>
      <c r="L1111" s="53" t="str">
        <f ca="1">IF(Tabela9[[#This Row],[DATA VENCIMENTO]]&gt;TODAY(), "A VENCER",IF(Tabela9[[#This Row],[PAGO DIA]]&lt;&gt;"","PAGO", "VENCIDO"))</f>
        <v>PAGO</v>
      </c>
    </row>
    <row r="1112" spans="1:12" hidden="1" x14ac:dyDescent="0.2">
      <c r="A1112" s="30">
        <v>44917</v>
      </c>
      <c r="B1112" s="32" t="s">
        <v>1534</v>
      </c>
      <c r="C1112" s="32" t="s">
        <v>2454</v>
      </c>
      <c r="D1112" s="32" t="s">
        <v>1531</v>
      </c>
      <c r="E1112" s="32" t="s">
        <v>85</v>
      </c>
      <c r="F1112" s="31">
        <v>44938</v>
      </c>
      <c r="G1112" s="32" t="s">
        <v>2636</v>
      </c>
      <c r="H1112" s="32">
        <v>1221</v>
      </c>
      <c r="I1112" s="33">
        <v>2200</v>
      </c>
      <c r="J1112" s="32" t="str">
        <f ca="1">IF(Tabela9[[#This Row],[STATUS]]="VENCIDO", TODAY()-Tabela9[[#This Row],[DATA VENCIMENTO]], "")</f>
        <v/>
      </c>
      <c r="K1112" s="31">
        <v>44938</v>
      </c>
      <c r="L1112" s="53" t="str">
        <f ca="1">IF(Tabela9[[#This Row],[DATA VENCIMENTO]]&gt;TODAY(), "A VENCER",IF(Tabela9[[#This Row],[PAGO DIA]]&lt;&gt;"","PAGO", "VENCIDO"))</f>
        <v>PAGO</v>
      </c>
    </row>
    <row r="1113" spans="1:12" hidden="1" x14ac:dyDescent="0.2">
      <c r="A1113" s="30">
        <v>44917</v>
      </c>
      <c r="B1113" s="32" t="s">
        <v>1534</v>
      </c>
      <c r="C1113" s="32" t="s">
        <v>2457</v>
      </c>
      <c r="D1113" s="32" t="s">
        <v>1531</v>
      </c>
      <c r="E1113" s="32" t="s">
        <v>85</v>
      </c>
      <c r="F1113" s="31">
        <v>44938</v>
      </c>
      <c r="G1113" s="32" t="s">
        <v>2637</v>
      </c>
      <c r="H1113" s="32">
        <v>1222</v>
      </c>
      <c r="I1113" s="33">
        <v>1760</v>
      </c>
      <c r="J1113" s="32" t="str">
        <f ca="1">IF(Tabela9[[#This Row],[STATUS]]="VENCIDO", TODAY()-Tabela9[[#This Row],[DATA VENCIMENTO]], "")</f>
        <v/>
      </c>
      <c r="K1113" s="31">
        <v>44938</v>
      </c>
      <c r="L1113" s="53" t="str">
        <f ca="1">IF(Tabela9[[#This Row],[DATA VENCIMENTO]]&gt;TODAY(), "A VENCER",IF(Tabela9[[#This Row],[PAGO DIA]]&lt;&gt;"","PAGO", "VENCIDO"))</f>
        <v>PAGO</v>
      </c>
    </row>
    <row r="1114" spans="1:12" hidden="1" x14ac:dyDescent="0.2">
      <c r="A1114" s="30">
        <v>44901</v>
      </c>
      <c r="B1114" s="32" t="s">
        <v>1534</v>
      </c>
      <c r="C1114" s="32" t="s">
        <v>2587</v>
      </c>
      <c r="D1114" s="32" t="s">
        <v>1531</v>
      </c>
      <c r="E1114" s="32" t="s">
        <v>94</v>
      </c>
      <c r="F1114" s="31">
        <v>44922</v>
      </c>
      <c r="G1114" s="32" t="s">
        <v>2638</v>
      </c>
      <c r="H1114" s="32">
        <v>1179</v>
      </c>
      <c r="I1114" s="33">
        <v>1540</v>
      </c>
      <c r="J1114" s="32" t="str">
        <f ca="1">IF(Tabela9[[#This Row],[STATUS]]="VENCIDO", TODAY()-Tabela9[[#This Row],[DATA VENCIMENTO]], "")</f>
        <v/>
      </c>
      <c r="K1114" s="31">
        <v>44939</v>
      </c>
      <c r="L1114" s="53" t="str">
        <f ca="1">IF(Tabela9[[#This Row],[DATA VENCIMENTO]]&gt;TODAY(), "A VENCER",IF(Tabela9[[#This Row],[PAGO DIA]]&lt;&gt;"","PAGO", "VENCIDO"))</f>
        <v>PAGO</v>
      </c>
    </row>
    <row r="1115" spans="1:12" hidden="1" x14ac:dyDescent="0.2">
      <c r="A1115" s="30">
        <v>44917</v>
      </c>
      <c r="B1115" s="32" t="s">
        <v>1534</v>
      </c>
      <c r="C1115" s="32" t="s">
        <v>2162</v>
      </c>
      <c r="D1115" s="32" t="s">
        <v>1531</v>
      </c>
      <c r="E1115" s="32" t="s">
        <v>85</v>
      </c>
      <c r="F1115" s="31">
        <v>44938</v>
      </c>
      <c r="G1115" s="32" t="s">
        <v>2639</v>
      </c>
      <c r="H1115" s="32">
        <v>1223</v>
      </c>
      <c r="I1115" s="33">
        <v>1100</v>
      </c>
      <c r="J1115" s="32" t="str">
        <f ca="1">IF(Tabela9[[#This Row],[STATUS]]="VENCIDO", TODAY()-Tabela9[[#This Row],[DATA VENCIMENTO]], "")</f>
        <v/>
      </c>
      <c r="K1115" s="31">
        <v>44938</v>
      </c>
      <c r="L1115" s="53" t="str">
        <f ca="1">IF(Tabela9[[#This Row],[DATA VENCIMENTO]]&gt;TODAY(), "A VENCER",IF(Tabela9[[#This Row],[PAGO DIA]]&lt;&gt;"","PAGO", "VENCIDO"))</f>
        <v>PAGO</v>
      </c>
    </row>
    <row r="1116" spans="1:12" hidden="1" x14ac:dyDescent="0.2">
      <c r="A1116" s="30">
        <v>44923</v>
      </c>
      <c r="B1116" s="32" t="s">
        <v>1534</v>
      </c>
      <c r="C1116" s="32" t="s">
        <v>2640</v>
      </c>
      <c r="D1116" s="32" t="s">
        <v>1556</v>
      </c>
      <c r="E1116" s="32" t="s">
        <v>1557</v>
      </c>
      <c r="F1116" s="31">
        <v>44938</v>
      </c>
      <c r="G1116" s="32" t="s">
        <v>2641</v>
      </c>
      <c r="H1116" s="32">
        <v>1232</v>
      </c>
      <c r="I1116" s="33">
        <v>300</v>
      </c>
      <c r="J1116" s="32" t="str">
        <f ca="1">IF(Tabela9[[#This Row],[STATUS]]="VENCIDO", TODAY()-Tabela9[[#This Row],[DATA VENCIMENTO]], "")</f>
        <v/>
      </c>
      <c r="K1116" s="31">
        <v>44942</v>
      </c>
      <c r="L1116" s="53" t="str">
        <f ca="1">IF(Tabela9[[#This Row],[DATA VENCIMENTO]]&gt;TODAY(), "A VENCER",IF(Tabela9[[#This Row],[PAGO DIA]]&lt;&gt;"","PAGO", "VENCIDO"))</f>
        <v>PAGO</v>
      </c>
    </row>
    <row r="1117" spans="1:12" hidden="1" x14ac:dyDescent="0.2">
      <c r="A1117" s="30">
        <v>44919</v>
      </c>
      <c r="B1117" s="32" t="s">
        <v>1529</v>
      </c>
      <c r="C1117" s="32" t="s">
        <v>1869</v>
      </c>
      <c r="D1117" s="32" t="s">
        <v>1531</v>
      </c>
      <c r="E1117" s="32" t="s">
        <v>85</v>
      </c>
      <c r="F1117" s="31">
        <v>44942</v>
      </c>
      <c r="G1117" s="32" t="s">
        <v>2642</v>
      </c>
      <c r="H1117" s="32">
        <v>1224</v>
      </c>
      <c r="I1117" s="33">
        <v>3800</v>
      </c>
      <c r="J1117" s="32" t="str">
        <f ca="1">IF(Tabela9[[#This Row],[STATUS]]="VENCIDO", TODAY()-Tabela9[[#This Row],[DATA VENCIMENTO]], "")</f>
        <v/>
      </c>
      <c r="K1117" s="31">
        <v>44942</v>
      </c>
      <c r="L1117" s="53" t="str">
        <f ca="1">IF(Tabela9[[#This Row],[DATA VENCIMENTO]]&gt;TODAY(), "A VENCER",IF(Tabela9[[#This Row],[PAGO DIA]]&lt;&gt;"","PAGO", "VENCIDO"))</f>
        <v>PAGO</v>
      </c>
    </row>
    <row r="1118" spans="1:12" hidden="1" x14ac:dyDescent="0.2">
      <c r="A1118" s="30">
        <v>44921</v>
      </c>
      <c r="B1118" s="32" t="s">
        <v>2401</v>
      </c>
      <c r="C1118" s="32" t="s">
        <v>2643</v>
      </c>
      <c r="D1118" s="32" t="s">
        <v>1531</v>
      </c>
      <c r="E1118" s="32" t="s">
        <v>85</v>
      </c>
      <c r="F1118" s="31">
        <v>44942</v>
      </c>
      <c r="G1118" s="32" t="s">
        <v>2644</v>
      </c>
      <c r="H1118" s="32">
        <v>1225</v>
      </c>
      <c r="I1118" s="33">
        <v>1400</v>
      </c>
      <c r="J1118" s="32" t="str">
        <f ca="1">IF(Tabela9[[#This Row],[STATUS]]="VENCIDO", TODAY()-Tabela9[[#This Row],[DATA VENCIMENTO]], "")</f>
        <v/>
      </c>
      <c r="K1118" s="31">
        <v>44942</v>
      </c>
      <c r="L1118" s="53" t="str">
        <f ca="1">IF(Tabela9[[#This Row],[DATA VENCIMENTO]]&gt;TODAY(), "A VENCER",IF(Tabela9[[#This Row],[PAGO DIA]]&lt;&gt;"","PAGO", "VENCIDO"))</f>
        <v>PAGO</v>
      </c>
    </row>
    <row r="1119" spans="1:12" hidden="1" x14ac:dyDescent="0.2">
      <c r="A1119" s="30">
        <v>44922</v>
      </c>
      <c r="B1119" s="32" t="s">
        <v>1534</v>
      </c>
      <c r="C1119" s="32" t="s">
        <v>1706</v>
      </c>
      <c r="D1119" s="32" t="s">
        <v>1531</v>
      </c>
      <c r="E1119" s="32" t="s">
        <v>85</v>
      </c>
      <c r="F1119" s="31">
        <v>44942</v>
      </c>
      <c r="G1119" s="32" t="s">
        <v>2645</v>
      </c>
      <c r="H1119" s="32">
        <v>1227</v>
      </c>
      <c r="I1119" s="33">
        <v>600</v>
      </c>
      <c r="J1119" s="32" t="str">
        <f ca="1">IF(Tabela9[[#This Row],[STATUS]]="VENCIDO", TODAY()-Tabela9[[#This Row],[DATA VENCIMENTO]], "")</f>
        <v/>
      </c>
      <c r="K1119" s="31">
        <v>44942</v>
      </c>
      <c r="L1119" s="53" t="str">
        <f ca="1">IF(Tabela9[[#This Row],[DATA VENCIMENTO]]&gt;TODAY(), "A VENCER",IF(Tabela9[[#This Row],[PAGO DIA]]&lt;&gt;"","PAGO", "VENCIDO"))</f>
        <v>PAGO</v>
      </c>
    </row>
    <row r="1120" spans="1:12" hidden="1" x14ac:dyDescent="0.2">
      <c r="A1120" s="30">
        <v>44922</v>
      </c>
      <c r="B1120" s="32" t="s">
        <v>1534</v>
      </c>
      <c r="C1120" s="32" t="s">
        <v>2646</v>
      </c>
      <c r="D1120" s="32" t="s">
        <v>1531</v>
      </c>
      <c r="E1120" s="32" t="s">
        <v>85</v>
      </c>
      <c r="F1120" s="31">
        <v>44942</v>
      </c>
      <c r="G1120" s="32" t="s">
        <v>2647</v>
      </c>
      <c r="H1120" s="32">
        <v>1228</v>
      </c>
      <c r="I1120" s="33">
        <v>1600</v>
      </c>
      <c r="J1120" s="32" t="str">
        <f ca="1">IF(Tabela9[[#This Row],[STATUS]]="VENCIDO", TODAY()-Tabela9[[#This Row],[DATA VENCIMENTO]], "")</f>
        <v/>
      </c>
      <c r="K1120" s="31">
        <v>44942</v>
      </c>
      <c r="L1120" s="53" t="str">
        <f ca="1">IF(Tabela9[[#This Row],[DATA VENCIMENTO]]&gt;TODAY(), "A VENCER",IF(Tabela9[[#This Row],[PAGO DIA]]&lt;&gt;"","PAGO", "VENCIDO"))</f>
        <v>PAGO</v>
      </c>
    </row>
    <row r="1121" spans="1:12" hidden="1" x14ac:dyDescent="0.2">
      <c r="A1121" s="30">
        <v>44922</v>
      </c>
      <c r="B1121" s="32" t="s">
        <v>1534</v>
      </c>
      <c r="C1121" s="32" t="s">
        <v>2648</v>
      </c>
      <c r="D1121" s="32" t="s">
        <v>1531</v>
      </c>
      <c r="E1121" s="32" t="s">
        <v>85</v>
      </c>
      <c r="F1121" s="31">
        <v>44942</v>
      </c>
      <c r="G1121" s="32" t="s">
        <v>2649</v>
      </c>
      <c r="H1121" s="32">
        <v>1229</v>
      </c>
      <c r="I1121" s="33">
        <v>1232</v>
      </c>
      <c r="J1121" s="32" t="str">
        <f ca="1">IF(Tabela9[[#This Row],[STATUS]]="VENCIDO", TODAY()-Tabela9[[#This Row],[DATA VENCIMENTO]], "")</f>
        <v/>
      </c>
      <c r="K1121" s="31">
        <v>44942</v>
      </c>
      <c r="L1121" s="53" t="str">
        <f ca="1">IF(Tabela9[[#This Row],[DATA VENCIMENTO]]&gt;TODAY(), "A VENCER",IF(Tabela9[[#This Row],[PAGO DIA]]&lt;&gt;"","PAGO", "VENCIDO"))</f>
        <v>PAGO</v>
      </c>
    </row>
    <row r="1122" spans="1:12" hidden="1" x14ac:dyDescent="0.2">
      <c r="A1122" s="30">
        <v>44922</v>
      </c>
      <c r="B1122" s="32" t="s">
        <v>1529</v>
      </c>
      <c r="C1122" s="32" t="s">
        <v>2533</v>
      </c>
      <c r="D1122" s="32" t="s">
        <v>1531</v>
      </c>
      <c r="E1122" s="32" t="s">
        <v>85</v>
      </c>
      <c r="F1122" s="31">
        <v>44942</v>
      </c>
      <c r="G1122" s="32" t="s">
        <v>2650</v>
      </c>
      <c r="H1122" s="32">
        <v>1230</v>
      </c>
      <c r="I1122" s="33">
        <v>3800</v>
      </c>
      <c r="J1122" s="32" t="str">
        <f ca="1">IF(Tabela9[[#This Row],[STATUS]]="VENCIDO", TODAY()-Tabela9[[#This Row],[DATA VENCIMENTO]], "")</f>
        <v/>
      </c>
      <c r="K1122" s="31">
        <v>44942</v>
      </c>
      <c r="L1122" s="53" t="str">
        <f ca="1">IF(Tabela9[[#This Row],[DATA VENCIMENTO]]&gt;TODAY(), "A VENCER",IF(Tabela9[[#This Row],[PAGO DIA]]&lt;&gt;"","PAGO", "VENCIDO"))</f>
        <v>PAGO</v>
      </c>
    </row>
    <row r="1123" spans="1:12" hidden="1" x14ac:dyDescent="0.2">
      <c r="A1123" s="30">
        <v>44923</v>
      </c>
      <c r="B1123" s="32" t="s">
        <v>1529</v>
      </c>
      <c r="C1123" s="32" t="s">
        <v>2651</v>
      </c>
      <c r="D1123" s="32" t="s">
        <v>1531</v>
      </c>
      <c r="E1123" s="32" t="s">
        <v>149</v>
      </c>
      <c r="F1123" s="31">
        <v>44943</v>
      </c>
      <c r="G1123" s="32" t="s">
        <v>2652</v>
      </c>
      <c r="H1123" s="32">
        <v>1231</v>
      </c>
      <c r="I1123" s="33">
        <v>9500</v>
      </c>
      <c r="J1123" s="32" t="str">
        <f ca="1">IF(Tabela9[[#This Row],[STATUS]]="VENCIDO", TODAY()-Tabela9[[#This Row],[DATA VENCIMENTO]], "")</f>
        <v/>
      </c>
      <c r="K1123" s="31">
        <v>44943</v>
      </c>
      <c r="L1123" s="53" t="str">
        <f ca="1">IF(Tabela9[[#This Row],[DATA VENCIMENTO]]&gt;TODAY(), "A VENCER",IF(Tabela9[[#This Row],[PAGO DIA]]&lt;&gt;"","PAGO", "VENCIDO"))</f>
        <v>PAGO</v>
      </c>
    </row>
    <row r="1124" spans="1:12" hidden="1" x14ac:dyDescent="0.2">
      <c r="A1124" s="30">
        <v>44923</v>
      </c>
      <c r="B1124" s="32" t="s">
        <v>1534</v>
      </c>
      <c r="C1124" s="32" t="s">
        <v>2653</v>
      </c>
      <c r="D1124" s="32" t="s">
        <v>1531</v>
      </c>
      <c r="E1124" s="32" t="s">
        <v>85</v>
      </c>
      <c r="F1124" s="31">
        <v>44944</v>
      </c>
      <c r="G1124" s="32" t="s">
        <v>2654</v>
      </c>
      <c r="H1124" s="32">
        <v>1233</v>
      </c>
      <c r="I1124" s="33">
        <v>600</v>
      </c>
      <c r="J1124" s="32" t="str">
        <f ca="1">IF(Tabela9[[#This Row],[STATUS]]="VENCIDO", TODAY()-Tabela9[[#This Row],[DATA VENCIMENTO]], "")</f>
        <v/>
      </c>
      <c r="K1124" s="31">
        <v>44944</v>
      </c>
      <c r="L1124" s="53" t="str">
        <f ca="1">IF(Tabela9[[#This Row],[DATA VENCIMENTO]]&gt;TODAY(), "A VENCER",IF(Tabela9[[#This Row],[PAGO DIA]]&lt;&gt;"","PAGO", "VENCIDO"))</f>
        <v>PAGO</v>
      </c>
    </row>
    <row r="1125" spans="1:12" hidden="1" x14ac:dyDescent="0.2">
      <c r="A1125" s="30">
        <v>44923</v>
      </c>
      <c r="B1125" s="32" t="s">
        <v>1529</v>
      </c>
      <c r="C1125" s="32" t="s">
        <v>2101</v>
      </c>
      <c r="D1125" s="32" t="s">
        <v>1531</v>
      </c>
      <c r="E1125" s="32" t="s">
        <v>94</v>
      </c>
      <c r="F1125" s="31">
        <v>44944</v>
      </c>
      <c r="G1125" s="32" t="s">
        <v>2655</v>
      </c>
      <c r="H1125" s="32">
        <v>1234</v>
      </c>
      <c r="I1125" s="33">
        <v>3000</v>
      </c>
      <c r="J1125" s="32" t="str">
        <f ca="1">IF(Tabela9[[#This Row],[STATUS]]="VENCIDO", TODAY()-Tabela9[[#This Row],[DATA VENCIMENTO]], "")</f>
        <v/>
      </c>
      <c r="K1125" s="31">
        <v>44944</v>
      </c>
      <c r="L1125" s="53" t="str">
        <f ca="1">IF(Tabela9[[#This Row],[DATA VENCIMENTO]]&gt;TODAY(), "A VENCER",IF(Tabela9[[#This Row],[PAGO DIA]]&lt;&gt;"","PAGO", "VENCIDO"))</f>
        <v>PAGO</v>
      </c>
    </row>
    <row r="1126" spans="1:12" hidden="1" x14ac:dyDescent="0.2">
      <c r="A1126" s="30">
        <v>44924</v>
      </c>
      <c r="B1126" s="32" t="s">
        <v>1534</v>
      </c>
      <c r="C1126" s="32" t="s">
        <v>1680</v>
      </c>
      <c r="D1126" s="32" t="s">
        <v>1531</v>
      </c>
      <c r="E1126" s="32" t="s">
        <v>85</v>
      </c>
      <c r="F1126" s="31">
        <v>44944</v>
      </c>
      <c r="G1126" s="32" t="s">
        <v>2656</v>
      </c>
      <c r="H1126" s="32">
        <v>1235</v>
      </c>
      <c r="I1126" s="33">
        <v>1100</v>
      </c>
      <c r="J1126" s="32" t="str">
        <f ca="1">IF(Tabela9[[#This Row],[STATUS]]="VENCIDO", TODAY()-Tabela9[[#This Row],[DATA VENCIMENTO]], "")</f>
        <v/>
      </c>
      <c r="K1126" s="31">
        <v>44944</v>
      </c>
      <c r="L1126" s="53" t="str">
        <f ca="1">IF(Tabela9[[#This Row],[DATA VENCIMENTO]]&gt;TODAY(), "A VENCER",IF(Tabela9[[#This Row],[PAGO DIA]]&lt;&gt;"","PAGO", "VENCIDO"))</f>
        <v>PAGO</v>
      </c>
    </row>
    <row r="1127" spans="1:12" hidden="1" x14ac:dyDescent="0.2">
      <c r="A1127" s="30">
        <v>44924</v>
      </c>
      <c r="B1127" s="32" t="s">
        <v>2401</v>
      </c>
      <c r="C1127" s="32" t="s">
        <v>2657</v>
      </c>
      <c r="D1127" s="32" t="s">
        <v>1531</v>
      </c>
      <c r="E1127" s="32" t="s">
        <v>85</v>
      </c>
      <c r="F1127" s="31">
        <v>44949</v>
      </c>
      <c r="G1127" s="32" t="s">
        <v>2658</v>
      </c>
      <c r="H1127" s="32">
        <v>1236</v>
      </c>
      <c r="I1127" s="33">
        <v>3780</v>
      </c>
      <c r="J1127" s="32" t="str">
        <f ca="1">IF(Tabela9[[#This Row],[STATUS]]="VENCIDO", TODAY()-Tabela9[[#This Row],[DATA VENCIMENTO]], "")</f>
        <v/>
      </c>
      <c r="K1127" s="31">
        <v>44949</v>
      </c>
      <c r="L1127" s="53" t="str">
        <f ca="1">IF(Tabela9[[#This Row],[DATA VENCIMENTO]]&gt;TODAY(), "A VENCER",IF(Tabela9[[#This Row],[PAGO DIA]]&lt;&gt;"","PAGO", "VENCIDO"))</f>
        <v>PAGO</v>
      </c>
    </row>
    <row r="1128" spans="1:12" hidden="1" x14ac:dyDescent="0.2">
      <c r="A1128" s="30">
        <v>44924</v>
      </c>
      <c r="B1128" s="32" t="s">
        <v>1534</v>
      </c>
      <c r="C1128" s="32" t="s">
        <v>2659</v>
      </c>
      <c r="D1128" s="32" t="s">
        <v>1531</v>
      </c>
      <c r="E1128" s="32" t="s">
        <v>85</v>
      </c>
      <c r="F1128" s="31">
        <v>44949</v>
      </c>
      <c r="G1128" s="32" t="s">
        <v>2660</v>
      </c>
      <c r="H1128" s="32">
        <v>1237</v>
      </c>
      <c r="I1128" s="33">
        <v>1600</v>
      </c>
      <c r="J1128" s="32" t="str">
        <f ca="1">IF(Tabela9[[#This Row],[STATUS]]="VENCIDO", TODAY()-Tabela9[[#This Row],[DATA VENCIMENTO]], "")</f>
        <v/>
      </c>
      <c r="K1128" s="31">
        <v>44949</v>
      </c>
      <c r="L1128" s="53" t="str">
        <f ca="1">IF(Tabela9[[#This Row],[DATA VENCIMENTO]]&gt;TODAY(), "A VENCER",IF(Tabela9[[#This Row],[PAGO DIA]]&lt;&gt;"","PAGO", "VENCIDO"))</f>
        <v>PAGO</v>
      </c>
    </row>
    <row r="1129" spans="1:12" hidden="1" x14ac:dyDescent="0.2">
      <c r="A1129" s="30">
        <v>44925</v>
      </c>
      <c r="B1129" s="32" t="s">
        <v>1534</v>
      </c>
      <c r="C1129" s="32" t="s">
        <v>2661</v>
      </c>
      <c r="D1129" s="32" t="s">
        <v>1531</v>
      </c>
      <c r="E1129" s="32" t="s">
        <v>85</v>
      </c>
      <c r="F1129" s="31">
        <v>44949</v>
      </c>
      <c r="G1129" s="32" t="s">
        <v>2662</v>
      </c>
      <c r="H1129" s="32">
        <v>1238</v>
      </c>
      <c r="I1129" s="33">
        <v>1000</v>
      </c>
      <c r="J1129" s="32" t="str">
        <f ca="1">IF(Tabela9[[#This Row],[STATUS]]="VENCIDO", TODAY()-Tabela9[[#This Row],[DATA VENCIMENTO]], "")</f>
        <v/>
      </c>
      <c r="K1129" s="31">
        <v>44949</v>
      </c>
      <c r="L1129" s="53" t="str">
        <f ca="1">IF(Tabela9[[#This Row],[DATA VENCIMENTO]]&gt;TODAY(), "A VENCER",IF(Tabela9[[#This Row],[PAGO DIA]]&lt;&gt;"","PAGO", "VENCIDO"))</f>
        <v>PAGO</v>
      </c>
    </row>
    <row r="1130" spans="1:12" hidden="1" x14ac:dyDescent="0.2">
      <c r="A1130" s="30">
        <v>44925</v>
      </c>
      <c r="B1130" s="32" t="s">
        <v>1534</v>
      </c>
      <c r="C1130" s="32" t="s">
        <v>2663</v>
      </c>
      <c r="D1130" s="32" t="s">
        <v>1531</v>
      </c>
      <c r="E1130" s="32" t="s">
        <v>85</v>
      </c>
      <c r="F1130" s="31">
        <v>44949</v>
      </c>
      <c r="G1130" s="32" t="s">
        <v>2664</v>
      </c>
      <c r="H1130" s="32">
        <v>1239</v>
      </c>
      <c r="I1130" s="33">
        <v>800</v>
      </c>
      <c r="J1130" s="32" t="str">
        <f ca="1">IF(Tabela9[[#This Row],[STATUS]]="VENCIDO", TODAY()-Tabela9[[#This Row],[DATA VENCIMENTO]], "")</f>
        <v/>
      </c>
      <c r="K1130" s="31">
        <v>44949</v>
      </c>
      <c r="L1130" s="53" t="str">
        <f ca="1">IF(Tabela9[[#This Row],[DATA VENCIMENTO]]&gt;TODAY(), "A VENCER",IF(Tabela9[[#This Row],[PAGO DIA]]&lt;&gt;"","PAGO", "VENCIDO"))</f>
        <v>PAGO</v>
      </c>
    </row>
    <row r="1131" spans="1:12" hidden="1" x14ac:dyDescent="0.2">
      <c r="A1131" s="30">
        <v>44928</v>
      </c>
      <c r="B1131" s="32" t="s">
        <v>2401</v>
      </c>
      <c r="C1131" s="32" t="s">
        <v>2665</v>
      </c>
      <c r="D1131" s="32" t="s">
        <v>1531</v>
      </c>
      <c r="E1131" s="32" t="s">
        <v>85</v>
      </c>
      <c r="F1131" s="31">
        <v>44949</v>
      </c>
      <c r="G1131" s="32" t="s">
        <v>2666</v>
      </c>
      <c r="H1131" s="32">
        <v>1240</v>
      </c>
      <c r="I1131" s="33">
        <v>1400</v>
      </c>
      <c r="J1131" s="32" t="str">
        <f ca="1">IF(Tabela9[[#This Row],[STATUS]]="VENCIDO", TODAY()-Tabela9[[#This Row],[DATA VENCIMENTO]], "")</f>
        <v/>
      </c>
      <c r="K1131" s="31">
        <v>44949</v>
      </c>
      <c r="L1131" s="53" t="str">
        <f ca="1">IF(Tabela9[[#This Row],[DATA VENCIMENTO]]&gt;TODAY(), "A VENCER",IF(Tabela9[[#This Row],[PAGO DIA]]&lt;&gt;"","PAGO", "VENCIDO"))</f>
        <v>PAGO</v>
      </c>
    </row>
    <row r="1132" spans="1:12" hidden="1" x14ac:dyDescent="0.2">
      <c r="A1132" s="30">
        <v>44928</v>
      </c>
      <c r="B1132" s="32" t="s">
        <v>1534</v>
      </c>
      <c r="C1132" s="32" t="s">
        <v>2667</v>
      </c>
      <c r="D1132" s="32" t="s">
        <v>1531</v>
      </c>
      <c r="E1132" s="32" t="s">
        <v>85</v>
      </c>
      <c r="F1132" s="31">
        <v>44949</v>
      </c>
      <c r="G1132" s="32" t="s">
        <v>2668</v>
      </c>
      <c r="H1132" s="32">
        <v>1241</v>
      </c>
      <c r="I1132" s="33">
        <v>2400</v>
      </c>
      <c r="J1132" s="32" t="str">
        <f ca="1">IF(Tabela9[[#This Row],[STATUS]]="VENCIDO", TODAY()-Tabela9[[#This Row],[DATA VENCIMENTO]], "")</f>
        <v/>
      </c>
      <c r="K1132" s="31">
        <v>44949</v>
      </c>
      <c r="L1132" s="53" t="str">
        <f ca="1">IF(Tabela9[[#This Row],[DATA VENCIMENTO]]&gt;TODAY(), "A VENCER",IF(Tabela9[[#This Row],[PAGO DIA]]&lt;&gt;"","PAGO", "VENCIDO"))</f>
        <v>PAGO</v>
      </c>
    </row>
    <row r="1133" spans="1:12" hidden="1" x14ac:dyDescent="0.2">
      <c r="A1133" s="30">
        <v>44928</v>
      </c>
      <c r="B1133" s="32" t="s">
        <v>1534</v>
      </c>
      <c r="C1133" s="32" t="s">
        <v>2669</v>
      </c>
      <c r="D1133" s="32" t="s">
        <v>1531</v>
      </c>
      <c r="E1133" s="32" t="s">
        <v>85</v>
      </c>
      <c r="F1133" s="31">
        <v>44949</v>
      </c>
      <c r="G1133" s="32" t="s">
        <v>2670</v>
      </c>
      <c r="H1133" s="32">
        <v>1242</v>
      </c>
      <c r="I1133" s="33">
        <v>500</v>
      </c>
      <c r="J1133" s="32" t="str">
        <f ca="1">IF(Tabela9[[#This Row],[STATUS]]="VENCIDO", TODAY()-Tabela9[[#This Row],[DATA VENCIMENTO]], "")</f>
        <v/>
      </c>
      <c r="K1133" s="31">
        <v>44949</v>
      </c>
      <c r="L1133" s="53" t="str">
        <f ca="1">IF(Tabela9[[#This Row],[DATA VENCIMENTO]]&gt;TODAY(), "A VENCER",IF(Tabela9[[#This Row],[PAGO DIA]]&lt;&gt;"","PAGO", "VENCIDO"))</f>
        <v>PAGO</v>
      </c>
    </row>
    <row r="1134" spans="1:12" hidden="1" x14ac:dyDescent="0.2">
      <c r="A1134" s="30">
        <v>44928</v>
      </c>
      <c r="B1134" s="32" t="s">
        <v>1534</v>
      </c>
      <c r="C1134" s="32" t="s">
        <v>2671</v>
      </c>
      <c r="D1134" s="32" t="s">
        <v>1531</v>
      </c>
      <c r="E1134" s="32" t="s">
        <v>85</v>
      </c>
      <c r="F1134" s="31">
        <v>44949</v>
      </c>
      <c r="G1134" s="32" t="s">
        <v>2672</v>
      </c>
      <c r="H1134" s="32">
        <v>1243</v>
      </c>
      <c r="I1134" s="33">
        <v>660</v>
      </c>
      <c r="J1134" s="32" t="str">
        <f ca="1">IF(Tabela9[[#This Row],[STATUS]]="VENCIDO", TODAY()-Tabela9[[#This Row],[DATA VENCIMENTO]], "")</f>
        <v/>
      </c>
      <c r="K1134" s="31">
        <v>44949</v>
      </c>
      <c r="L1134" s="53" t="str">
        <f ca="1">IF(Tabela9[[#This Row],[DATA VENCIMENTO]]&gt;TODAY(), "A VENCER",IF(Tabela9[[#This Row],[PAGO DIA]]&lt;&gt;"","PAGO", "VENCIDO"))</f>
        <v>PAGO</v>
      </c>
    </row>
    <row r="1135" spans="1:12" hidden="1" x14ac:dyDescent="0.2">
      <c r="A1135" s="30">
        <v>44928</v>
      </c>
      <c r="B1135" s="32" t="s">
        <v>2401</v>
      </c>
      <c r="C1135" s="32" t="s">
        <v>2657</v>
      </c>
      <c r="D1135" s="32" t="s">
        <v>1531</v>
      </c>
      <c r="E1135" s="32" t="s">
        <v>85</v>
      </c>
      <c r="F1135" s="31">
        <v>44949</v>
      </c>
      <c r="G1135" s="32" t="s">
        <v>2673</v>
      </c>
      <c r="H1135" s="32">
        <v>1244</v>
      </c>
      <c r="I1135" s="33">
        <v>672</v>
      </c>
      <c r="J1135" s="32" t="str">
        <f ca="1">IF(Tabela9[[#This Row],[STATUS]]="VENCIDO", TODAY()-Tabela9[[#This Row],[DATA VENCIMENTO]], "")</f>
        <v/>
      </c>
      <c r="K1135" s="31">
        <v>44949</v>
      </c>
      <c r="L1135" s="53" t="str">
        <f ca="1">IF(Tabela9[[#This Row],[DATA VENCIMENTO]]&gt;TODAY(), "A VENCER",IF(Tabela9[[#This Row],[PAGO DIA]]&lt;&gt;"","PAGO", "VENCIDO"))</f>
        <v>PAGO</v>
      </c>
    </row>
    <row r="1136" spans="1:12" hidden="1" x14ac:dyDescent="0.2">
      <c r="A1136" s="30">
        <v>44944</v>
      </c>
      <c r="B1136" s="32" t="s">
        <v>2350</v>
      </c>
      <c r="C1136" s="32" t="s">
        <v>2674</v>
      </c>
      <c r="D1136" s="32" t="s">
        <v>2273</v>
      </c>
      <c r="E1136" s="32" t="s">
        <v>244</v>
      </c>
      <c r="F1136" s="31">
        <v>44950</v>
      </c>
      <c r="G1136" s="32">
        <v>455</v>
      </c>
      <c r="H1136" s="32">
        <v>1262</v>
      </c>
      <c r="I1136" s="33">
        <v>18023.2</v>
      </c>
      <c r="J1136" s="32" t="str">
        <f ca="1">IF(Tabela9[[#This Row],[STATUS]]="VENCIDO", TODAY()-Tabela9[[#This Row],[DATA VENCIMENTO]], "")</f>
        <v/>
      </c>
      <c r="K1136" s="31">
        <v>44950</v>
      </c>
      <c r="L1136" s="53" t="str">
        <f ca="1">IF(Tabela9[[#This Row],[DATA VENCIMENTO]]&gt;TODAY(), "A VENCER",IF(Tabela9[[#This Row],[PAGO DIA]]&lt;&gt;"","PAGO", "VENCIDO"))</f>
        <v>PAGO</v>
      </c>
    </row>
    <row r="1137" spans="1:12" hidden="1" x14ac:dyDescent="0.2">
      <c r="A1137" s="30">
        <v>44930</v>
      </c>
      <c r="B1137" s="32" t="s">
        <v>2401</v>
      </c>
      <c r="C1137" s="32" t="s">
        <v>2675</v>
      </c>
      <c r="D1137" s="32" t="s">
        <v>1531</v>
      </c>
      <c r="E1137" s="32" t="s">
        <v>85</v>
      </c>
      <c r="F1137" s="31">
        <v>44950</v>
      </c>
      <c r="G1137" s="32" t="s">
        <v>2676</v>
      </c>
      <c r="H1137" s="32">
        <v>1246</v>
      </c>
      <c r="I1137" s="33">
        <v>2100</v>
      </c>
      <c r="J1137" s="32" t="str">
        <f ca="1">IF(Tabela9[[#This Row],[STATUS]]="VENCIDO", TODAY()-Tabela9[[#This Row],[DATA VENCIMENTO]], "")</f>
        <v/>
      </c>
      <c r="K1137" s="31">
        <v>44965</v>
      </c>
      <c r="L1137" s="53" t="str">
        <f ca="1">IF(Tabela9[[#This Row],[DATA VENCIMENTO]]&gt;TODAY(), "A VENCER",IF(Tabela9[[#This Row],[PAGO DIA]]&lt;&gt;"","PAGO", "VENCIDO"))</f>
        <v>PAGO</v>
      </c>
    </row>
    <row r="1138" spans="1:12" hidden="1" x14ac:dyDescent="0.2">
      <c r="A1138" s="30">
        <v>44930</v>
      </c>
      <c r="B1138" s="32" t="s">
        <v>1534</v>
      </c>
      <c r="C1138" s="32" t="s">
        <v>2653</v>
      </c>
      <c r="D1138" s="32" t="s">
        <v>1531</v>
      </c>
      <c r="E1138" s="32" t="s">
        <v>85</v>
      </c>
      <c r="F1138" s="31">
        <v>44951</v>
      </c>
      <c r="G1138" s="32" t="s">
        <v>2677</v>
      </c>
      <c r="H1138" s="32">
        <v>1247</v>
      </c>
      <c r="I1138" s="33">
        <v>600</v>
      </c>
      <c r="J1138" s="32" t="str">
        <f ca="1">IF(Tabela9[[#This Row],[STATUS]]="VENCIDO", TODAY()-Tabela9[[#This Row],[DATA VENCIMENTO]], "")</f>
        <v/>
      </c>
      <c r="K1138" s="31">
        <v>44965</v>
      </c>
      <c r="L1138" s="53" t="str">
        <f ca="1">IF(Tabela9[[#This Row],[DATA VENCIMENTO]]&gt;TODAY(), "A VENCER",IF(Tabela9[[#This Row],[PAGO DIA]]&lt;&gt;"","PAGO", "VENCIDO"))</f>
        <v>PAGO</v>
      </c>
    </row>
    <row r="1139" spans="1:12" hidden="1" x14ac:dyDescent="0.2">
      <c r="A1139" s="30">
        <v>44932</v>
      </c>
      <c r="B1139" s="32" t="s">
        <v>1529</v>
      </c>
      <c r="C1139" s="32" t="s">
        <v>2101</v>
      </c>
      <c r="D1139" s="32" t="s">
        <v>1531</v>
      </c>
      <c r="E1139" s="32" t="s">
        <v>94</v>
      </c>
      <c r="F1139" s="31">
        <v>44952</v>
      </c>
      <c r="G1139" s="32" t="s">
        <v>2678</v>
      </c>
      <c r="H1139" s="32">
        <v>1248</v>
      </c>
      <c r="I1139" s="33">
        <v>3000</v>
      </c>
      <c r="J1139" s="32" t="str">
        <f ca="1">IF(Tabela9[[#This Row],[STATUS]]="VENCIDO", TODAY()-Tabela9[[#This Row],[DATA VENCIMENTO]], "")</f>
        <v/>
      </c>
      <c r="K1139" s="31">
        <v>44966</v>
      </c>
      <c r="L1139" s="53" t="str">
        <f ca="1">IF(Tabela9[[#This Row],[DATA VENCIMENTO]]&gt;TODAY(), "A VENCER",IF(Tabela9[[#This Row],[PAGO DIA]]&lt;&gt;"","PAGO", "VENCIDO"))</f>
        <v>PAGO</v>
      </c>
    </row>
    <row r="1140" spans="1:12" hidden="1" x14ac:dyDescent="0.2">
      <c r="A1140" s="30">
        <v>44936</v>
      </c>
      <c r="B1140" s="32" t="s">
        <v>2401</v>
      </c>
      <c r="C1140" s="32" t="s">
        <v>2679</v>
      </c>
      <c r="D1140" s="32" t="s">
        <v>1531</v>
      </c>
      <c r="E1140" s="32" t="s">
        <v>85</v>
      </c>
      <c r="F1140" s="31">
        <v>44956</v>
      </c>
      <c r="G1140" s="32">
        <v>453</v>
      </c>
      <c r="H1140" s="32">
        <v>1253</v>
      </c>
      <c r="I1140" s="33">
        <v>1456</v>
      </c>
      <c r="J1140" s="32" t="str">
        <f ca="1">IF(Tabela9[[#This Row],[STATUS]]="VENCIDO", TODAY()-Tabela9[[#This Row],[DATA VENCIMENTO]], "")</f>
        <v/>
      </c>
      <c r="K1140" s="31">
        <v>44956</v>
      </c>
      <c r="L1140" s="53" t="str">
        <f ca="1">IF(Tabela9[[#This Row],[DATA VENCIMENTO]]&gt;TODAY(), "A VENCER",IF(Tabela9[[#This Row],[PAGO DIA]]&lt;&gt;"","PAGO", "VENCIDO"))</f>
        <v>PAGO</v>
      </c>
    </row>
    <row r="1141" spans="1:12" hidden="1" x14ac:dyDescent="0.2">
      <c r="A1141" s="30">
        <v>44931</v>
      </c>
      <c r="B1141" s="32" t="s">
        <v>1534</v>
      </c>
      <c r="C1141" s="32" t="s">
        <v>2680</v>
      </c>
      <c r="D1141" s="32" t="s">
        <v>1531</v>
      </c>
      <c r="E1141" s="32" t="s">
        <v>85</v>
      </c>
      <c r="F1141" s="31">
        <v>44956</v>
      </c>
      <c r="G1141" s="32" t="s">
        <v>2681</v>
      </c>
      <c r="H1141" s="32">
        <v>1250</v>
      </c>
      <c r="I1141" s="33">
        <v>1600</v>
      </c>
      <c r="J1141" s="32" t="str">
        <f ca="1">IF(Tabela9[[#This Row],[STATUS]]="VENCIDO", TODAY()-Tabela9[[#This Row],[DATA VENCIMENTO]], "")</f>
        <v/>
      </c>
      <c r="K1141" s="31">
        <v>44956</v>
      </c>
      <c r="L1141" s="53" t="str">
        <f ca="1">IF(Tabela9[[#This Row],[DATA VENCIMENTO]]&gt;TODAY(), "A VENCER",IF(Tabela9[[#This Row],[PAGO DIA]]&lt;&gt;"","PAGO", "VENCIDO"))</f>
        <v>PAGO</v>
      </c>
    </row>
    <row r="1142" spans="1:12" hidden="1" x14ac:dyDescent="0.2">
      <c r="A1142" s="30">
        <v>44935</v>
      </c>
      <c r="B1142" s="32" t="s">
        <v>1534</v>
      </c>
      <c r="C1142" s="32" t="s">
        <v>1680</v>
      </c>
      <c r="D1142" s="32" t="s">
        <v>1531</v>
      </c>
      <c r="E1142" s="32" t="s">
        <v>85</v>
      </c>
      <c r="F1142" s="31">
        <v>44956</v>
      </c>
      <c r="G1142" s="32" t="s">
        <v>2682</v>
      </c>
      <c r="H1142" s="32">
        <v>1251</v>
      </c>
      <c r="I1142" s="33">
        <v>1100</v>
      </c>
      <c r="J1142" s="32" t="str">
        <f ca="1">IF(Tabela9[[#This Row],[STATUS]]="VENCIDO", TODAY()-Tabela9[[#This Row],[DATA VENCIMENTO]], "")</f>
        <v/>
      </c>
      <c r="K1142" s="31">
        <v>44965</v>
      </c>
      <c r="L1142" s="53" t="str">
        <f ca="1">IF(Tabela9[[#This Row],[DATA VENCIMENTO]]&gt;TODAY(), "A VENCER",IF(Tabela9[[#This Row],[PAGO DIA]]&lt;&gt;"","PAGO", "VENCIDO"))</f>
        <v>PAGO</v>
      </c>
    </row>
    <row r="1143" spans="1:12" hidden="1" x14ac:dyDescent="0.2">
      <c r="A1143" s="30">
        <v>44936</v>
      </c>
      <c r="B1143" s="32" t="s">
        <v>1534</v>
      </c>
      <c r="C1143" s="32" t="s">
        <v>2607</v>
      </c>
      <c r="D1143" s="32" t="s">
        <v>1531</v>
      </c>
      <c r="E1143" s="32" t="s">
        <v>85</v>
      </c>
      <c r="F1143" s="31">
        <v>44957</v>
      </c>
      <c r="G1143" s="32" t="s">
        <v>2683</v>
      </c>
      <c r="H1143" s="32">
        <v>1254</v>
      </c>
      <c r="I1143" s="33">
        <v>500</v>
      </c>
      <c r="J1143" s="32" t="str">
        <f ca="1">IF(Tabela9[[#This Row],[STATUS]]="VENCIDO", TODAY()-Tabela9[[#This Row],[DATA VENCIMENTO]], "")</f>
        <v/>
      </c>
      <c r="K1143" s="31">
        <v>44957</v>
      </c>
      <c r="L1143" s="53" t="str">
        <f ca="1">IF(Tabela9[[#This Row],[DATA VENCIMENTO]]&gt;TODAY(), "A VENCER",IF(Tabela9[[#This Row],[PAGO DIA]]&lt;&gt;"","PAGO", "VENCIDO"))</f>
        <v>PAGO</v>
      </c>
    </row>
    <row r="1144" spans="1:12" hidden="1" x14ac:dyDescent="0.2">
      <c r="A1144" s="30">
        <v>44937</v>
      </c>
      <c r="B1144" s="32" t="s">
        <v>1534</v>
      </c>
      <c r="C1144" s="32" t="s">
        <v>2578</v>
      </c>
      <c r="D1144" s="32" t="s">
        <v>1531</v>
      </c>
      <c r="E1144" s="32" t="s">
        <v>85</v>
      </c>
      <c r="F1144" s="31">
        <v>44957</v>
      </c>
      <c r="G1144" s="32" t="s">
        <v>2684</v>
      </c>
      <c r="H1144" s="32">
        <v>1255</v>
      </c>
      <c r="I1144" s="33">
        <v>1200</v>
      </c>
      <c r="J1144" s="32" t="str">
        <f ca="1">IF(Tabela9[[#This Row],[STATUS]]="VENCIDO", TODAY()-Tabela9[[#This Row],[DATA VENCIMENTO]], "")</f>
        <v/>
      </c>
      <c r="K1144" s="31">
        <v>44957</v>
      </c>
      <c r="L1144" s="53" t="str">
        <f ca="1">IF(Tabela9[[#This Row],[DATA VENCIMENTO]]&gt;TODAY(), "A VENCER",IF(Tabela9[[#This Row],[PAGO DIA]]&lt;&gt;"","PAGO", "VENCIDO"))</f>
        <v>PAGO</v>
      </c>
    </row>
    <row r="1145" spans="1:12" hidden="1" x14ac:dyDescent="0.2">
      <c r="A1145" s="30">
        <v>44938</v>
      </c>
      <c r="B1145" s="32" t="s">
        <v>1534</v>
      </c>
      <c r="C1145" s="32" t="s">
        <v>2607</v>
      </c>
      <c r="D1145" s="32" t="s">
        <v>1531</v>
      </c>
      <c r="E1145" s="32" t="s">
        <v>85</v>
      </c>
      <c r="F1145" s="31">
        <v>44958</v>
      </c>
      <c r="G1145" s="32" t="s">
        <v>2685</v>
      </c>
      <c r="H1145" s="32">
        <v>1256</v>
      </c>
      <c r="I1145" s="33">
        <v>500</v>
      </c>
      <c r="J1145" s="32" t="str">
        <f ca="1">IF(Tabela9[[#This Row],[STATUS]]="VENCIDO", TODAY()-Tabela9[[#This Row],[DATA VENCIMENTO]], "")</f>
        <v/>
      </c>
      <c r="K1145" s="31">
        <v>44958</v>
      </c>
      <c r="L1145" s="53" t="str">
        <f ca="1">IF(Tabela9[[#This Row],[DATA VENCIMENTO]]&gt;TODAY(), "A VENCER",IF(Tabela9[[#This Row],[PAGO DIA]]&lt;&gt;"","PAGO", "VENCIDO"))</f>
        <v>PAGO</v>
      </c>
    </row>
    <row r="1146" spans="1:12" hidden="1" x14ac:dyDescent="0.2">
      <c r="A1146" s="30">
        <v>44958</v>
      </c>
      <c r="B1146" s="32" t="s">
        <v>2686</v>
      </c>
      <c r="C1146" s="32" t="s">
        <v>2687</v>
      </c>
      <c r="D1146" s="32" t="s">
        <v>1531</v>
      </c>
      <c r="E1146" s="32" t="s">
        <v>85</v>
      </c>
      <c r="F1146" s="31">
        <v>44958</v>
      </c>
      <c r="G1146" s="32" t="s">
        <v>1580</v>
      </c>
      <c r="H1146" s="32" t="s">
        <v>2688</v>
      </c>
      <c r="I1146" s="33">
        <v>107682.28</v>
      </c>
      <c r="J1146" s="32" t="str">
        <f ca="1">IF(Tabela9[[#This Row],[STATUS]]="VENCIDO", TODAY()-Tabela9[[#This Row],[DATA VENCIMENTO]], "")</f>
        <v/>
      </c>
      <c r="K1146" s="31">
        <v>44958</v>
      </c>
      <c r="L1146" s="53" t="str">
        <f ca="1">IF(Tabela9[[#This Row],[DATA VENCIMENTO]]&gt;TODAY(), "A VENCER",IF(Tabela9[[#This Row],[PAGO DIA]]&lt;&gt;"","PAGO", "VENCIDO"))</f>
        <v>PAGO</v>
      </c>
    </row>
    <row r="1147" spans="1:12" hidden="1" x14ac:dyDescent="0.2">
      <c r="A1147" s="30">
        <v>44939</v>
      </c>
      <c r="B1147" s="32" t="s">
        <v>2401</v>
      </c>
      <c r="C1147" s="32" t="s">
        <v>2679</v>
      </c>
      <c r="D1147" s="32" t="s">
        <v>1531</v>
      </c>
      <c r="E1147" s="32" t="s">
        <v>85</v>
      </c>
      <c r="F1147" s="31">
        <v>44959</v>
      </c>
      <c r="G1147" s="32" t="s">
        <v>2689</v>
      </c>
      <c r="H1147" s="32">
        <v>1258</v>
      </c>
      <c r="I1147" s="33">
        <v>4152</v>
      </c>
      <c r="J1147" s="32" t="str">
        <f ca="1">IF(Tabela9[[#This Row],[STATUS]]="VENCIDO", TODAY()-Tabela9[[#This Row],[DATA VENCIMENTO]], "")</f>
        <v/>
      </c>
      <c r="K1147" s="31">
        <v>44959</v>
      </c>
      <c r="L1147" s="53" t="str">
        <f ca="1">IF(Tabela9[[#This Row],[DATA VENCIMENTO]]&gt;TODAY(), "A VENCER",IF(Tabela9[[#This Row],[PAGO DIA]]&lt;&gt;"","PAGO", "VENCIDO"))</f>
        <v>PAGO</v>
      </c>
    </row>
    <row r="1148" spans="1:12" hidden="1" x14ac:dyDescent="0.2">
      <c r="A1148" s="30">
        <v>44959</v>
      </c>
      <c r="B1148" s="32" t="s">
        <v>2350</v>
      </c>
      <c r="C1148" s="32" t="s">
        <v>2690</v>
      </c>
      <c r="D1148" s="32" t="s">
        <v>2273</v>
      </c>
      <c r="E1148" s="32" t="s">
        <v>244</v>
      </c>
      <c r="F1148" s="31">
        <v>44963</v>
      </c>
      <c r="G1148" s="32">
        <v>456</v>
      </c>
      <c r="H1148" s="32">
        <v>1301</v>
      </c>
      <c r="I1148" s="33">
        <v>17997.330000000002</v>
      </c>
      <c r="J1148" s="32" t="str">
        <f ca="1">IF(Tabela9[[#This Row],[STATUS]]="VENCIDO", TODAY()-Tabela9[[#This Row],[DATA VENCIMENTO]], "")</f>
        <v/>
      </c>
      <c r="K1148" s="31">
        <v>44963</v>
      </c>
      <c r="L1148" s="53" t="str">
        <f ca="1">IF(Tabela9[[#This Row],[DATA VENCIMENTO]]&gt;TODAY(), "A VENCER",IF(Tabela9[[#This Row],[PAGO DIA]]&lt;&gt;"","PAGO", "VENCIDO"))</f>
        <v>PAGO</v>
      </c>
    </row>
    <row r="1149" spans="1:12" hidden="1" x14ac:dyDescent="0.2">
      <c r="A1149" s="30">
        <v>44943</v>
      </c>
      <c r="B1149" s="32" t="s">
        <v>1534</v>
      </c>
      <c r="C1149" s="32" t="s">
        <v>2691</v>
      </c>
      <c r="D1149" s="32" t="s">
        <v>1531</v>
      </c>
      <c r="E1149" s="32" t="s">
        <v>85</v>
      </c>
      <c r="F1149" s="31">
        <v>44963</v>
      </c>
      <c r="G1149" s="32" t="s">
        <v>2692</v>
      </c>
      <c r="H1149" s="32">
        <v>1261</v>
      </c>
      <c r="I1149" s="33">
        <v>880</v>
      </c>
      <c r="J1149" s="32" t="str">
        <f ca="1">IF(Tabela9[[#This Row],[STATUS]]="VENCIDO", TODAY()-Tabela9[[#This Row],[DATA VENCIMENTO]], "")</f>
        <v/>
      </c>
      <c r="K1149" s="31">
        <v>44963</v>
      </c>
      <c r="L1149" s="53" t="str">
        <f ca="1">IF(Tabela9[[#This Row],[DATA VENCIMENTO]]&gt;TODAY(), "A VENCER",IF(Tabela9[[#This Row],[PAGO DIA]]&lt;&gt;"","PAGO", "VENCIDO"))</f>
        <v>PAGO</v>
      </c>
    </row>
    <row r="1150" spans="1:12" hidden="1" x14ac:dyDescent="0.2">
      <c r="A1150" s="30">
        <v>44942</v>
      </c>
      <c r="B1150" s="32" t="s">
        <v>2401</v>
      </c>
      <c r="C1150" s="32" t="s">
        <v>2693</v>
      </c>
      <c r="D1150" s="32" t="s">
        <v>1531</v>
      </c>
      <c r="E1150" s="32" t="s">
        <v>85</v>
      </c>
      <c r="F1150" s="31">
        <v>44963</v>
      </c>
      <c r="G1150" s="32" t="s">
        <v>2694</v>
      </c>
      <c r="H1150" s="32">
        <v>1259</v>
      </c>
      <c r="I1150" s="33">
        <v>2100</v>
      </c>
      <c r="J1150" s="32" t="str">
        <f ca="1">IF(Tabela9[[#This Row],[STATUS]]="VENCIDO", TODAY()-Tabela9[[#This Row],[DATA VENCIMENTO]], "")</f>
        <v/>
      </c>
      <c r="K1150" s="31">
        <v>44963</v>
      </c>
      <c r="L1150" s="53" t="str">
        <f ca="1">IF(Tabela9[[#This Row],[DATA VENCIMENTO]]&gt;TODAY(), "A VENCER",IF(Tabela9[[#This Row],[PAGO DIA]]&lt;&gt;"","PAGO", "VENCIDO"))</f>
        <v>PAGO</v>
      </c>
    </row>
    <row r="1151" spans="1:12" hidden="1" x14ac:dyDescent="0.2">
      <c r="A1151" s="30">
        <v>44942</v>
      </c>
      <c r="B1151" s="32" t="s">
        <v>1534</v>
      </c>
      <c r="C1151" s="32" t="s">
        <v>2629</v>
      </c>
      <c r="D1151" s="32" t="s">
        <v>1531</v>
      </c>
      <c r="E1151" s="32" t="s">
        <v>85</v>
      </c>
      <c r="F1151" s="31">
        <v>44963</v>
      </c>
      <c r="G1151" s="32" t="s">
        <v>2695</v>
      </c>
      <c r="H1151" s="32">
        <v>1260</v>
      </c>
      <c r="I1151" s="33">
        <v>500</v>
      </c>
      <c r="J1151" s="32" t="str">
        <f ca="1">IF(Tabela9[[#This Row],[STATUS]]="VENCIDO", TODAY()-Tabela9[[#This Row],[DATA VENCIMENTO]], "")</f>
        <v/>
      </c>
      <c r="K1151" s="31">
        <v>44963</v>
      </c>
      <c r="L1151" s="53" t="str">
        <f ca="1">IF(Tabela9[[#This Row],[DATA VENCIMENTO]]&gt;TODAY(), "A VENCER",IF(Tabela9[[#This Row],[PAGO DIA]]&lt;&gt;"","PAGO", "VENCIDO"))</f>
        <v>PAGO</v>
      </c>
    </row>
    <row r="1152" spans="1:12" hidden="1" x14ac:dyDescent="0.2">
      <c r="A1152" s="30">
        <v>44945</v>
      </c>
      <c r="B1152" s="32" t="s">
        <v>1534</v>
      </c>
      <c r="C1152" s="32" t="s">
        <v>2607</v>
      </c>
      <c r="D1152" s="32" t="s">
        <v>1531</v>
      </c>
      <c r="E1152" s="32" t="s">
        <v>85</v>
      </c>
      <c r="F1152" s="31">
        <v>44965</v>
      </c>
      <c r="G1152" s="32" t="s">
        <v>2696</v>
      </c>
      <c r="H1152" s="32">
        <v>1263</v>
      </c>
      <c r="I1152" s="33">
        <v>500</v>
      </c>
      <c r="J1152" s="32" t="str">
        <f ca="1">IF(Tabela9[[#This Row],[STATUS]]="VENCIDO", TODAY()-Tabela9[[#This Row],[DATA VENCIMENTO]], "")</f>
        <v/>
      </c>
      <c r="K1152" s="31">
        <v>44966</v>
      </c>
      <c r="L1152" s="53" t="str">
        <f ca="1">IF(Tabela9[[#This Row],[DATA VENCIMENTO]]&gt;TODAY(), "A VENCER",IF(Tabela9[[#This Row],[PAGO DIA]]&lt;&gt;"","PAGO", "VENCIDO"))</f>
        <v>PAGO</v>
      </c>
    </row>
    <row r="1153" spans="1:12" hidden="1" x14ac:dyDescent="0.2">
      <c r="A1153" s="30">
        <v>44946</v>
      </c>
      <c r="B1153" s="32" t="s">
        <v>2401</v>
      </c>
      <c r="C1153" s="32" t="s">
        <v>2697</v>
      </c>
      <c r="D1153" s="32" t="s">
        <v>1531</v>
      </c>
      <c r="E1153" s="32" t="s">
        <v>85</v>
      </c>
      <c r="F1153" s="31">
        <v>44966</v>
      </c>
      <c r="G1153" s="32" t="s">
        <v>2698</v>
      </c>
      <c r="H1153" s="32">
        <v>1264</v>
      </c>
      <c r="I1153" s="33">
        <v>700</v>
      </c>
      <c r="J1153" s="32" t="str">
        <f ca="1">IF(Tabela9[[#This Row],[STATUS]]="VENCIDO", TODAY()-Tabela9[[#This Row],[DATA VENCIMENTO]], "")</f>
        <v/>
      </c>
      <c r="K1153" s="31">
        <v>44967</v>
      </c>
      <c r="L1153" s="53" t="str">
        <f ca="1">IF(Tabela9[[#This Row],[DATA VENCIMENTO]]&gt;TODAY(), "A VENCER",IF(Tabela9[[#This Row],[PAGO DIA]]&lt;&gt;"","PAGO", "VENCIDO"))</f>
        <v>PAGO</v>
      </c>
    </row>
    <row r="1154" spans="1:12" hidden="1" x14ac:dyDescent="0.2">
      <c r="A1154" s="30">
        <v>44946</v>
      </c>
      <c r="B1154" s="32" t="s">
        <v>1534</v>
      </c>
      <c r="C1154" s="32" t="s">
        <v>2663</v>
      </c>
      <c r="D1154" s="32" t="s">
        <v>1531</v>
      </c>
      <c r="E1154" s="32" t="s">
        <v>85</v>
      </c>
      <c r="F1154" s="31">
        <v>44966</v>
      </c>
      <c r="G1154" s="32" t="s">
        <v>2699</v>
      </c>
      <c r="H1154" s="32">
        <v>1265</v>
      </c>
      <c r="I1154" s="33">
        <v>800</v>
      </c>
      <c r="J1154" s="32" t="str">
        <f ca="1">IF(Tabela9[[#This Row],[STATUS]]="VENCIDO", TODAY()-Tabela9[[#This Row],[DATA VENCIMENTO]], "")</f>
        <v/>
      </c>
      <c r="K1154" s="31">
        <v>44967</v>
      </c>
      <c r="L1154" s="53" t="str">
        <f ca="1">IF(Tabela9[[#This Row],[DATA VENCIMENTO]]&gt;TODAY(), "A VENCER",IF(Tabela9[[#This Row],[PAGO DIA]]&lt;&gt;"","PAGO", "VENCIDO"))</f>
        <v>PAGO</v>
      </c>
    </row>
    <row r="1155" spans="1:12" hidden="1" x14ac:dyDescent="0.2">
      <c r="A1155" s="30">
        <v>44936</v>
      </c>
      <c r="B1155" s="32" t="s">
        <v>1534</v>
      </c>
      <c r="C1155" s="32" t="s">
        <v>2663</v>
      </c>
      <c r="D1155" s="32" t="s">
        <v>1531</v>
      </c>
      <c r="E1155" s="32" t="s">
        <v>85</v>
      </c>
      <c r="F1155" s="31">
        <v>44967</v>
      </c>
      <c r="G1155" s="32" t="s">
        <v>1580</v>
      </c>
      <c r="H1155" s="32">
        <v>1252</v>
      </c>
      <c r="I1155" s="33">
        <v>800</v>
      </c>
      <c r="J1155" s="32" t="str">
        <f ca="1">IF(Tabela9[[#This Row],[STATUS]]="VENCIDO", TODAY()-Tabela9[[#This Row],[DATA VENCIMENTO]], "")</f>
        <v/>
      </c>
      <c r="K1155" s="31">
        <v>44967</v>
      </c>
      <c r="L1155" s="53" t="str">
        <f ca="1">IF(Tabela9[[#This Row],[DATA VENCIMENTO]]&gt;TODAY(), "A VENCER",IF(Tabela9[[#This Row],[PAGO DIA]]&lt;&gt;"","PAGO", "VENCIDO"))</f>
        <v>PAGO</v>
      </c>
    </row>
    <row r="1156" spans="1:12" hidden="1" x14ac:dyDescent="0.2">
      <c r="A1156" s="30">
        <v>44950</v>
      </c>
      <c r="B1156" s="32" t="s">
        <v>1534</v>
      </c>
      <c r="C1156" s="32" t="s">
        <v>1930</v>
      </c>
      <c r="D1156" s="32" t="s">
        <v>1531</v>
      </c>
      <c r="E1156" s="32" t="s">
        <v>85</v>
      </c>
      <c r="F1156" s="31">
        <v>44970</v>
      </c>
      <c r="G1156" s="32" t="s">
        <v>2700</v>
      </c>
      <c r="H1156" s="32">
        <v>1270</v>
      </c>
      <c r="I1156" s="33">
        <v>1100</v>
      </c>
      <c r="J1156" s="32" t="str">
        <f ca="1">IF(Tabela9[[#This Row],[STATUS]]="VENCIDO", TODAY()-Tabela9[[#This Row],[DATA VENCIMENTO]], "")</f>
        <v/>
      </c>
      <c r="K1156" s="31">
        <v>44979</v>
      </c>
      <c r="L1156" s="53" t="str">
        <f ca="1">IF(Tabela9[[#This Row],[DATA VENCIMENTO]]&gt;TODAY(), "A VENCER",IF(Tabela9[[#This Row],[PAGO DIA]]&lt;&gt;"","PAGO", "VENCIDO"))</f>
        <v>PAGO</v>
      </c>
    </row>
    <row r="1157" spans="1:12" hidden="1" x14ac:dyDescent="0.2">
      <c r="A1157" s="30">
        <v>44950</v>
      </c>
      <c r="B1157" s="32" t="s">
        <v>1534</v>
      </c>
      <c r="C1157" s="32" t="s">
        <v>2205</v>
      </c>
      <c r="D1157" s="32" t="s">
        <v>1531</v>
      </c>
      <c r="E1157" s="32" t="s">
        <v>85</v>
      </c>
      <c r="F1157" s="31">
        <v>44970</v>
      </c>
      <c r="G1157" s="32" t="s">
        <v>2701</v>
      </c>
      <c r="H1157" s="32">
        <v>1271</v>
      </c>
      <c r="I1157" s="33">
        <v>2200</v>
      </c>
      <c r="J1157" s="32" t="str">
        <f ca="1">IF(Tabela9[[#This Row],[STATUS]]="VENCIDO", TODAY()-Tabela9[[#This Row],[DATA VENCIMENTO]], "")</f>
        <v/>
      </c>
      <c r="K1157" s="31">
        <v>44970</v>
      </c>
      <c r="L1157" s="53" t="str">
        <f ca="1">IF(Tabela9[[#This Row],[DATA VENCIMENTO]]&gt;TODAY(), "A VENCER",IF(Tabela9[[#This Row],[PAGO DIA]]&lt;&gt;"","PAGO", "VENCIDO"))</f>
        <v>PAGO</v>
      </c>
    </row>
    <row r="1158" spans="1:12" hidden="1" x14ac:dyDescent="0.2">
      <c r="A1158" s="30">
        <v>44950</v>
      </c>
      <c r="B1158" s="32" t="s">
        <v>1534</v>
      </c>
      <c r="C1158" s="32" t="s">
        <v>2205</v>
      </c>
      <c r="D1158" s="32" t="s">
        <v>1531</v>
      </c>
      <c r="E1158" s="32" t="s">
        <v>85</v>
      </c>
      <c r="F1158" s="31">
        <v>44970</v>
      </c>
      <c r="G1158" s="32" t="s">
        <v>2702</v>
      </c>
      <c r="H1158" s="32">
        <v>1272</v>
      </c>
      <c r="I1158" s="33">
        <v>2200</v>
      </c>
      <c r="J1158" s="32" t="str">
        <f ca="1">IF(Tabela9[[#This Row],[STATUS]]="VENCIDO", TODAY()-Tabela9[[#This Row],[DATA VENCIMENTO]], "")</f>
        <v/>
      </c>
      <c r="K1158" s="31">
        <v>44970</v>
      </c>
      <c r="L1158" s="53" t="str">
        <f ca="1">IF(Tabela9[[#This Row],[DATA VENCIMENTO]]&gt;TODAY(), "A VENCER",IF(Tabela9[[#This Row],[PAGO DIA]]&lt;&gt;"","PAGO", "VENCIDO"))</f>
        <v>PAGO</v>
      </c>
    </row>
    <row r="1159" spans="1:12" hidden="1" x14ac:dyDescent="0.2">
      <c r="A1159" s="30">
        <v>44950</v>
      </c>
      <c r="B1159" s="32" t="s">
        <v>1534</v>
      </c>
      <c r="C1159" s="32" t="s">
        <v>2160</v>
      </c>
      <c r="D1159" s="32" t="s">
        <v>1531</v>
      </c>
      <c r="E1159" s="32" t="s">
        <v>85</v>
      </c>
      <c r="F1159" s="31">
        <v>44970</v>
      </c>
      <c r="G1159" s="32" t="s">
        <v>2703</v>
      </c>
      <c r="H1159" s="32">
        <v>1273</v>
      </c>
      <c r="I1159" s="33">
        <v>1100</v>
      </c>
      <c r="J1159" s="32" t="str">
        <f ca="1">IF(Tabela9[[#This Row],[STATUS]]="VENCIDO", TODAY()-Tabela9[[#This Row],[DATA VENCIMENTO]], "")</f>
        <v/>
      </c>
      <c r="K1159" s="31">
        <v>44970</v>
      </c>
      <c r="L1159" s="53" t="str">
        <f ca="1">IF(Tabela9[[#This Row],[DATA VENCIMENTO]]&gt;TODAY(), "A VENCER",IF(Tabela9[[#This Row],[PAGO DIA]]&lt;&gt;"","PAGO", "VENCIDO"))</f>
        <v>PAGO</v>
      </c>
    </row>
    <row r="1160" spans="1:12" hidden="1" x14ac:dyDescent="0.2">
      <c r="A1160" s="30">
        <v>44949</v>
      </c>
      <c r="B1160" s="32" t="s">
        <v>2401</v>
      </c>
      <c r="C1160" s="32" t="s">
        <v>2704</v>
      </c>
      <c r="D1160" s="32" t="s">
        <v>1531</v>
      </c>
      <c r="E1160" s="32" t="s">
        <v>85</v>
      </c>
      <c r="F1160" s="31">
        <v>44970</v>
      </c>
      <c r="G1160" s="32" t="s">
        <v>2705</v>
      </c>
      <c r="H1160" s="32">
        <v>1266</v>
      </c>
      <c r="I1160" s="33">
        <v>318</v>
      </c>
      <c r="J1160" s="32" t="str">
        <f ca="1">IF(Tabela9[[#This Row],[STATUS]]="VENCIDO", TODAY()-Tabela9[[#This Row],[DATA VENCIMENTO]], "")</f>
        <v/>
      </c>
      <c r="K1160" s="31">
        <v>44970</v>
      </c>
      <c r="L1160" s="53" t="str">
        <f ca="1">IF(Tabela9[[#This Row],[DATA VENCIMENTO]]&gt;TODAY(), "A VENCER",IF(Tabela9[[#This Row],[PAGO DIA]]&lt;&gt;"","PAGO", "VENCIDO"))</f>
        <v>PAGO</v>
      </c>
    </row>
    <row r="1161" spans="1:12" hidden="1" x14ac:dyDescent="0.2">
      <c r="A1161" s="30">
        <v>44949</v>
      </c>
      <c r="B1161" s="32" t="s">
        <v>1534</v>
      </c>
      <c r="C1161" s="32" t="s">
        <v>2706</v>
      </c>
      <c r="D1161" s="32" t="s">
        <v>1531</v>
      </c>
      <c r="E1161" s="32" t="s">
        <v>85</v>
      </c>
      <c r="F1161" s="31">
        <v>44970</v>
      </c>
      <c r="G1161" s="32" t="s">
        <v>2707</v>
      </c>
      <c r="H1161" s="32">
        <v>1267</v>
      </c>
      <c r="I1161" s="33">
        <v>500</v>
      </c>
      <c r="J1161" s="32" t="str">
        <f ca="1">IF(Tabela9[[#This Row],[STATUS]]="VENCIDO", TODAY()-Tabela9[[#This Row],[DATA VENCIMENTO]], "")</f>
        <v/>
      </c>
      <c r="K1161" s="31">
        <v>44970</v>
      </c>
      <c r="L1161" s="53" t="str">
        <f ca="1">IF(Tabela9[[#This Row],[DATA VENCIMENTO]]&gt;TODAY(), "A VENCER",IF(Tabela9[[#This Row],[PAGO DIA]]&lt;&gt;"","PAGO", "VENCIDO"))</f>
        <v>PAGO</v>
      </c>
    </row>
    <row r="1162" spans="1:12" hidden="1" x14ac:dyDescent="0.2">
      <c r="A1162" s="30">
        <v>44951</v>
      </c>
      <c r="B1162" s="32" t="s">
        <v>1534</v>
      </c>
      <c r="C1162" s="32" t="s">
        <v>2563</v>
      </c>
      <c r="D1162" s="32" t="s">
        <v>1531</v>
      </c>
      <c r="E1162" s="32" t="s">
        <v>85</v>
      </c>
      <c r="F1162" s="31">
        <v>44971</v>
      </c>
      <c r="G1162" s="32" t="s">
        <v>2708</v>
      </c>
      <c r="H1162" s="32">
        <v>1274</v>
      </c>
      <c r="I1162" s="33">
        <v>1100</v>
      </c>
      <c r="J1162" s="32" t="str">
        <f ca="1">IF(Tabela9[[#This Row],[STATUS]]="VENCIDO", TODAY()-Tabela9[[#This Row],[DATA VENCIMENTO]], "")</f>
        <v/>
      </c>
      <c r="K1162" s="31">
        <v>44940</v>
      </c>
      <c r="L1162" s="53" t="str">
        <f ca="1">IF(Tabela9[[#This Row],[DATA VENCIMENTO]]&gt;TODAY(), "A VENCER",IF(Tabela9[[#This Row],[PAGO DIA]]&lt;&gt;"","PAGO", "VENCIDO"))</f>
        <v>PAGO</v>
      </c>
    </row>
    <row r="1163" spans="1:12" hidden="1" x14ac:dyDescent="0.2">
      <c r="A1163" s="30">
        <v>44951</v>
      </c>
      <c r="B1163" s="32" t="s">
        <v>2401</v>
      </c>
      <c r="C1163" s="32" t="s">
        <v>2709</v>
      </c>
      <c r="D1163" s="32" t="s">
        <v>1531</v>
      </c>
      <c r="E1163" s="32" t="s">
        <v>85</v>
      </c>
      <c r="F1163" s="31">
        <v>44972</v>
      </c>
      <c r="G1163" s="32" t="s">
        <v>2710</v>
      </c>
      <c r="H1163" s="32">
        <v>1276</v>
      </c>
      <c r="I1163" s="33">
        <v>2100</v>
      </c>
      <c r="J1163" s="32" t="str">
        <f ca="1">IF(Tabela9[[#This Row],[STATUS]]="VENCIDO", TODAY()-Tabela9[[#This Row],[DATA VENCIMENTO]], "")</f>
        <v/>
      </c>
      <c r="K1163" s="31">
        <v>44972</v>
      </c>
      <c r="L1163" s="53" t="str">
        <f ca="1">IF(Tabela9[[#This Row],[DATA VENCIMENTO]]&gt;TODAY(), "A VENCER",IF(Tabela9[[#This Row],[PAGO DIA]]&lt;&gt;"","PAGO", "VENCIDO"))</f>
        <v>PAGO</v>
      </c>
    </row>
    <row r="1164" spans="1:12" hidden="1" x14ac:dyDescent="0.2">
      <c r="A1164" s="30">
        <v>44952</v>
      </c>
      <c r="B1164" s="32" t="s">
        <v>1534</v>
      </c>
      <c r="C1164" s="32" t="s">
        <v>1680</v>
      </c>
      <c r="D1164" s="32" t="s">
        <v>1531</v>
      </c>
      <c r="E1164" s="32" t="s">
        <v>85</v>
      </c>
      <c r="F1164" s="31">
        <v>44972</v>
      </c>
      <c r="G1164" s="32" t="s">
        <v>2711</v>
      </c>
      <c r="H1164" s="32">
        <v>1277</v>
      </c>
      <c r="I1164" s="33">
        <v>1100</v>
      </c>
      <c r="J1164" s="32" t="str">
        <f ca="1">IF(Tabela9[[#This Row],[STATUS]]="VENCIDO", TODAY()-Tabela9[[#This Row],[DATA VENCIMENTO]], "")</f>
        <v/>
      </c>
      <c r="K1164" s="31">
        <v>44972</v>
      </c>
      <c r="L1164" s="53" t="str">
        <f ca="1">IF(Tabela9[[#This Row],[DATA VENCIMENTO]]&gt;TODAY(), "A VENCER",IF(Tabela9[[#This Row],[PAGO DIA]]&lt;&gt;"","PAGO", "VENCIDO"))</f>
        <v>PAGO</v>
      </c>
    </row>
    <row r="1165" spans="1:12" hidden="1" x14ac:dyDescent="0.2">
      <c r="A1165" s="30">
        <v>44952</v>
      </c>
      <c r="B1165" s="32" t="s">
        <v>1534</v>
      </c>
      <c r="C1165" s="32" t="s">
        <v>2669</v>
      </c>
      <c r="D1165" s="32" t="s">
        <v>1531</v>
      </c>
      <c r="E1165" s="32" t="s">
        <v>85</v>
      </c>
      <c r="F1165" s="31">
        <v>44972</v>
      </c>
      <c r="G1165" s="32" t="s">
        <v>2712</v>
      </c>
      <c r="H1165" s="32">
        <v>1278</v>
      </c>
      <c r="I1165" s="33">
        <v>500</v>
      </c>
      <c r="J1165" s="32" t="str">
        <f ca="1">IF(Tabela9[[#This Row],[STATUS]]="VENCIDO", TODAY()-Tabela9[[#This Row],[DATA VENCIMENTO]], "")</f>
        <v/>
      </c>
      <c r="K1165" s="31">
        <v>44972</v>
      </c>
      <c r="L1165" s="53" t="str">
        <f ca="1">IF(Tabela9[[#This Row],[DATA VENCIMENTO]]&gt;TODAY(), "A VENCER",IF(Tabela9[[#This Row],[PAGO DIA]]&lt;&gt;"","PAGO", "VENCIDO"))</f>
        <v>PAGO</v>
      </c>
    </row>
    <row r="1166" spans="1:12" hidden="1" x14ac:dyDescent="0.2">
      <c r="A1166" s="30">
        <v>44952</v>
      </c>
      <c r="B1166" s="32" t="s">
        <v>2401</v>
      </c>
      <c r="C1166" s="32" t="s">
        <v>2713</v>
      </c>
      <c r="D1166" s="32" t="s">
        <v>1531</v>
      </c>
      <c r="E1166" s="32" t="s">
        <v>85</v>
      </c>
      <c r="F1166" s="31">
        <v>44972</v>
      </c>
      <c r="G1166" s="32" t="s">
        <v>2714</v>
      </c>
      <c r="H1166" s="32">
        <v>1279</v>
      </c>
      <c r="I1166" s="33">
        <v>318</v>
      </c>
      <c r="J1166" s="32" t="str">
        <f ca="1">IF(Tabela9[[#This Row],[STATUS]]="VENCIDO", TODAY()-Tabela9[[#This Row],[DATA VENCIMENTO]], "")</f>
        <v/>
      </c>
      <c r="K1166" s="31">
        <v>44972</v>
      </c>
      <c r="L1166" s="53" t="str">
        <f ca="1">IF(Tabela9[[#This Row],[DATA VENCIMENTO]]&gt;TODAY(), "A VENCER",IF(Tabela9[[#This Row],[PAGO DIA]]&lt;&gt;"","PAGO", "VENCIDO"))</f>
        <v>PAGO</v>
      </c>
    </row>
    <row r="1167" spans="1:12" hidden="1" x14ac:dyDescent="0.2">
      <c r="A1167" s="30">
        <v>44952</v>
      </c>
      <c r="B1167" s="32" t="s">
        <v>1534</v>
      </c>
      <c r="C1167" s="32" t="s">
        <v>2715</v>
      </c>
      <c r="D1167" s="32" t="s">
        <v>1531</v>
      </c>
      <c r="E1167" s="32" t="s">
        <v>85</v>
      </c>
      <c r="F1167" s="31">
        <v>44972</v>
      </c>
      <c r="G1167" s="32" t="s">
        <v>2716</v>
      </c>
      <c r="H1167" s="32">
        <v>1280</v>
      </c>
      <c r="I1167" s="33">
        <v>800</v>
      </c>
      <c r="J1167" s="32" t="str">
        <f ca="1">IF(Tabela9[[#This Row],[STATUS]]="VENCIDO", TODAY()-Tabela9[[#This Row],[DATA VENCIMENTO]], "")</f>
        <v/>
      </c>
      <c r="K1167" s="31">
        <v>44972</v>
      </c>
      <c r="L1167" s="53" t="str">
        <f ca="1">IF(Tabela9[[#This Row],[DATA VENCIMENTO]]&gt;TODAY(), "A VENCER",IF(Tabela9[[#This Row],[PAGO DIA]]&lt;&gt;"","PAGO", "VENCIDO"))</f>
        <v>PAGO</v>
      </c>
    </row>
    <row r="1168" spans="1:12" hidden="1" x14ac:dyDescent="0.2">
      <c r="A1168" s="30">
        <v>44952</v>
      </c>
      <c r="B1168" s="32" t="s">
        <v>1534</v>
      </c>
      <c r="C1168" s="32" t="s">
        <v>2717</v>
      </c>
      <c r="D1168" s="32" t="s">
        <v>1531</v>
      </c>
      <c r="E1168" s="32" t="s">
        <v>85</v>
      </c>
      <c r="F1168" s="31">
        <v>44972</v>
      </c>
      <c r="G1168" s="32" t="s">
        <v>2718</v>
      </c>
      <c r="H1168" s="32">
        <v>1281</v>
      </c>
      <c r="I1168" s="33">
        <v>800</v>
      </c>
      <c r="J1168" s="32" t="str">
        <f ca="1">IF(Tabela9[[#This Row],[STATUS]]="VENCIDO", TODAY()-Tabela9[[#This Row],[DATA VENCIMENTO]], "")</f>
        <v/>
      </c>
      <c r="K1168" s="31">
        <v>44972</v>
      </c>
      <c r="L1168" s="53" t="str">
        <f ca="1">IF(Tabela9[[#This Row],[DATA VENCIMENTO]]&gt;TODAY(), "A VENCER",IF(Tabela9[[#This Row],[PAGO DIA]]&lt;&gt;"","PAGO", "VENCIDO"))</f>
        <v>PAGO</v>
      </c>
    </row>
    <row r="1169" spans="1:12" hidden="1" x14ac:dyDescent="0.2">
      <c r="A1169" s="30">
        <v>44951</v>
      </c>
      <c r="B1169" s="32" t="s">
        <v>1529</v>
      </c>
      <c r="C1169" s="32" t="s">
        <v>1676</v>
      </c>
      <c r="D1169" s="32" t="s">
        <v>1531</v>
      </c>
      <c r="E1169" s="32" t="s">
        <v>114</v>
      </c>
      <c r="F1169" s="31">
        <v>44972</v>
      </c>
      <c r="G1169" s="32" t="s">
        <v>1580</v>
      </c>
      <c r="H1169" s="32">
        <v>1275</v>
      </c>
      <c r="I1169" s="33">
        <v>6271</v>
      </c>
      <c r="J1169" s="32" t="str">
        <f ca="1">IF(Tabela9[[#This Row],[STATUS]]="VENCIDO", TODAY()-Tabela9[[#This Row],[DATA VENCIMENTO]], "")</f>
        <v/>
      </c>
      <c r="K1169" s="31">
        <v>44974</v>
      </c>
      <c r="L1169" s="53" t="str">
        <f ca="1">IF(Tabela9[[#This Row],[DATA VENCIMENTO]]&gt;TODAY(), "A VENCER",IF(Tabela9[[#This Row],[PAGO DIA]]&lt;&gt;"","PAGO", "VENCIDO"))</f>
        <v>PAGO</v>
      </c>
    </row>
    <row r="1170" spans="1:12" hidden="1" x14ac:dyDescent="0.2">
      <c r="A1170" s="30">
        <v>44953</v>
      </c>
      <c r="B1170" s="32" t="s">
        <v>1529</v>
      </c>
      <c r="C1170" s="32" t="s">
        <v>1971</v>
      </c>
      <c r="D1170" s="32" t="s">
        <v>1531</v>
      </c>
      <c r="E1170" s="32" t="s">
        <v>94</v>
      </c>
      <c r="F1170" s="31">
        <v>44973</v>
      </c>
      <c r="G1170" s="32" t="s">
        <v>2719</v>
      </c>
      <c r="H1170" s="32">
        <v>1282</v>
      </c>
      <c r="I1170" s="33">
        <v>3800</v>
      </c>
      <c r="J1170" s="32" t="str">
        <f ca="1">IF(Tabela9[[#This Row],[STATUS]]="VENCIDO", TODAY()-Tabela9[[#This Row],[DATA VENCIMENTO]], "")</f>
        <v/>
      </c>
      <c r="K1170" s="31">
        <v>44973</v>
      </c>
      <c r="L1170" s="53" t="str">
        <f ca="1">IF(Tabela9[[#This Row],[DATA VENCIMENTO]]&gt;TODAY(), "A VENCER",IF(Tabela9[[#This Row],[PAGO DIA]]&lt;&gt;"","PAGO", "VENCIDO"))</f>
        <v>PAGO</v>
      </c>
    </row>
    <row r="1171" spans="1:12" hidden="1" x14ac:dyDescent="0.2">
      <c r="A1171" s="30">
        <v>44953</v>
      </c>
      <c r="B1171" s="32" t="s">
        <v>1534</v>
      </c>
      <c r="C1171" s="32" t="s">
        <v>2720</v>
      </c>
      <c r="D1171" s="32" t="s">
        <v>1531</v>
      </c>
      <c r="E1171" s="32" t="s">
        <v>94</v>
      </c>
      <c r="F1171" s="31">
        <v>44973</v>
      </c>
      <c r="G1171" s="32" t="s">
        <v>2721</v>
      </c>
      <c r="H1171" s="32">
        <v>1284</v>
      </c>
      <c r="I1171" s="33">
        <v>720</v>
      </c>
      <c r="J1171" s="32" t="str">
        <f ca="1">IF(Tabela9[[#This Row],[STATUS]]="VENCIDO", TODAY()-Tabela9[[#This Row],[DATA VENCIMENTO]], "")</f>
        <v/>
      </c>
      <c r="K1171" s="31">
        <v>45019</v>
      </c>
      <c r="L1171" s="53" t="str">
        <f ca="1">IF(Tabela9[[#This Row],[DATA VENCIMENTO]]&gt;TODAY(), "A VENCER",IF(Tabela9[[#This Row],[PAGO DIA]]&lt;&gt;"","PAGO", "VENCIDO"))</f>
        <v>PAGO</v>
      </c>
    </row>
    <row r="1172" spans="1:12" hidden="1" x14ac:dyDescent="0.2">
      <c r="A1172" s="30">
        <v>44901</v>
      </c>
      <c r="B1172" s="32" t="s">
        <v>1534</v>
      </c>
      <c r="C1172" s="32" t="s">
        <v>2722</v>
      </c>
      <c r="D1172" s="32" t="s">
        <v>1531</v>
      </c>
      <c r="E1172" s="32" t="s">
        <v>94</v>
      </c>
      <c r="F1172" s="31">
        <v>44922</v>
      </c>
      <c r="G1172" s="32" t="s">
        <v>2723</v>
      </c>
      <c r="H1172" s="32">
        <v>1180</v>
      </c>
      <c r="I1172" s="33">
        <v>500</v>
      </c>
      <c r="J1172" s="32" t="str">
        <f ca="1">IF(Tabela9[[#This Row],[STATUS]]="VENCIDO", TODAY()-Tabela9[[#This Row],[DATA VENCIMENTO]], "")</f>
        <v/>
      </c>
      <c r="K1172" s="31">
        <v>44978</v>
      </c>
      <c r="L1172" s="53" t="str">
        <f ca="1">IF(Tabela9[[#This Row],[DATA VENCIMENTO]]&gt;TODAY(), "A VENCER",IF(Tabela9[[#This Row],[PAGO DIA]]&lt;&gt;"","PAGO", "VENCIDO"))</f>
        <v>PAGO</v>
      </c>
    </row>
    <row r="1173" spans="1:12" hidden="1" x14ac:dyDescent="0.2">
      <c r="A1173" s="30">
        <v>44971</v>
      </c>
      <c r="B1173" s="32" t="s">
        <v>2350</v>
      </c>
      <c r="C1173" s="32" t="s">
        <v>2724</v>
      </c>
      <c r="D1173" s="32" t="s">
        <v>2273</v>
      </c>
      <c r="E1173" s="32" t="s">
        <v>244</v>
      </c>
      <c r="F1173" s="31">
        <v>44974</v>
      </c>
      <c r="G1173" s="32">
        <v>457</v>
      </c>
      <c r="H1173" s="32">
        <v>1343</v>
      </c>
      <c r="I1173" s="33">
        <v>19787.77</v>
      </c>
      <c r="J1173" s="32" t="str">
        <f ca="1">IF(Tabela9[[#This Row],[STATUS]]="VENCIDO", TODAY()-Tabela9[[#This Row],[DATA VENCIMENTO]], "")</f>
        <v/>
      </c>
      <c r="K1173" s="31">
        <v>44973</v>
      </c>
      <c r="L1173" s="53" t="str">
        <f ca="1">IF(Tabela9[[#This Row],[DATA VENCIMENTO]]&gt;TODAY(), "A VENCER",IF(Tabela9[[#This Row],[PAGO DIA]]&lt;&gt;"","PAGO", "VENCIDO"))</f>
        <v>PAGO</v>
      </c>
    </row>
    <row r="1174" spans="1:12" hidden="1" x14ac:dyDescent="0.2">
      <c r="A1174" s="30">
        <v>44974</v>
      </c>
      <c r="B1174" s="32" t="s">
        <v>2725</v>
      </c>
      <c r="C1174" s="32" t="s">
        <v>2726</v>
      </c>
      <c r="D1174" s="32" t="s">
        <v>2727</v>
      </c>
      <c r="E1174" s="32" t="s">
        <v>460</v>
      </c>
      <c r="F1174" s="31">
        <v>44974</v>
      </c>
      <c r="G1174" s="32" t="s">
        <v>1585</v>
      </c>
      <c r="H1174" s="32">
        <v>1349</v>
      </c>
      <c r="I1174" s="33">
        <v>1950</v>
      </c>
      <c r="J1174" s="32" t="str">
        <f ca="1">IF(Tabela9[[#This Row],[STATUS]]="VENCIDO", TODAY()-Tabela9[[#This Row],[DATA VENCIMENTO]], "")</f>
        <v/>
      </c>
      <c r="K1174" s="31">
        <v>44974</v>
      </c>
      <c r="L1174" s="53" t="str">
        <f ca="1">IF(Tabela9[[#This Row],[DATA VENCIMENTO]]&gt;TODAY(), "A VENCER",IF(Tabela9[[#This Row],[PAGO DIA]]&lt;&gt;"","PAGO", "VENCIDO"))</f>
        <v>PAGO</v>
      </c>
    </row>
    <row r="1175" spans="1:12" hidden="1" x14ac:dyDescent="0.2">
      <c r="A1175" s="30">
        <v>44901</v>
      </c>
      <c r="B1175" s="32" t="s">
        <v>1534</v>
      </c>
      <c r="C1175" s="32" t="s">
        <v>2728</v>
      </c>
      <c r="D1175" s="32" t="s">
        <v>1531</v>
      </c>
      <c r="E1175" s="32" t="s">
        <v>94</v>
      </c>
      <c r="F1175" s="31">
        <v>44922</v>
      </c>
      <c r="G1175" s="32" t="s">
        <v>2729</v>
      </c>
      <c r="H1175" s="32">
        <v>1181</v>
      </c>
      <c r="I1175" s="33">
        <v>600</v>
      </c>
      <c r="J1175" s="32" t="str">
        <f ca="1">IF(Tabela9[[#This Row],[STATUS]]="VENCIDO", TODAY()-Tabela9[[#This Row],[DATA VENCIMENTO]], "")</f>
        <v/>
      </c>
      <c r="K1175" s="31">
        <v>44939</v>
      </c>
      <c r="L1175" s="53" t="str">
        <f ca="1">IF(Tabela9[[#This Row],[DATA VENCIMENTO]]&gt;TODAY(), "A VENCER",IF(Tabela9[[#This Row],[PAGO DIA]]&lt;&gt;"","PAGO", "VENCIDO"))</f>
        <v>PAGO</v>
      </c>
    </row>
    <row r="1176" spans="1:12" hidden="1" x14ac:dyDescent="0.2">
      <c r="A1176" s="30">
        <v>44954</v>
      </c>
      <c r="B1176" s="32" t="s">
        <v>2401</v>
      </c>
      <c r="C1176" s="32" t="s">
        <v>2730</v>
      </c>
      <c r="D1176" s="32" t="s">
        <v>1531</v>
      </c>
      <c r="E1176" s="32" t="s">
        <v>85</v>
      </c>
      <c r="F1176" s="31">
        <v>44977</v>
      </c>
      <c r="G1176" s="32" t="s">
        <v>2731</v>
      </c>
      <c r="H1176" s="32">
        <v>1285</v>
      </c>
      <c r="I1176" s="33">
        <v>700</v>
      </c>
      <c r="J1176" s="32" t="str">
        <f ca="1">IF(Tabela9[[#This Row],[STATUS]]="VENCIDO", TODAY()-Tabela9[[#This Row],[DATA VENCIMENTO]], "")</f>
        <v/>
      </c>
      <c r="K1176" s="31">
        <v>44979</v>
      </c>
      <c r="L1176" s="53" t="str">
        <f ca="1">IF(Tabela9[[#This Row],[DATA VENCIMENTO]]&gt;TODAY(), "A VENCER",IF(Tabela9[[#This Row],[PAGO DIA]]&lt;&gt;"","PAGO", "VENCIDO"))</f>
        <v>PAGO</v>
      </c>
    </row>
    <row r="1177" spans="1:12" hidden="1" x14ac:dyDescent="0.2">
      <c r="A1177" s="30">
        <v>44955</v>
      </c>
      <c r="B1177" s="32" t="s">
        <v>1529</v>
      </c>
      <c r="C1177" s="32" t="s">
        <v>1869</v>
      </c>
      <c r="D1177" s="32" t="s">
        <v>1531</v>
      </c>
      <c r="E1177" s="32" t="s">
        <v>85</v>
      </c>
      <c r="F1177" s="31">
        <v>44977</v>
      </c>
      <c r="G1177" s="32" t="s">
        <v>2732</v>
      </c>
      <c r="H1177" s="32">
        <v>1286</v>
      </c>
      <c r="I1177" s="33">
        <v>3800</v>
      </c>
      <c r="J1177" s="32" t="str">
        <f ca="1">IF(Tabela9[[#This Row],[STATUS]]="VENCIDO", TODAY()-Tabela9[[#This Row],[DATA VENCIMENTO]], "")</f>
        <v/>
      </c>
      <c r="K1177" s="31">
        <v>44984</v>
      </c>
      <c r="L1177" s="53" t="str">
        <f ca="1">IF(Tabela9[[#This Row],[DATA VENCIMENTO]]&gt;TODAY(), "A VENCER",IF(Tabela9[[#This Row],[PAGO DIA]]&lt;&gt;"","PAGO", "VENCIDO"))</f>
        <v>PAGO</v>
      </c>
    </row>
    <row r="1178" spans="1:12" hidden="1" x14ac:dyDescent="0.2">
      <c r="A1178" s="30">
        <v>44956</v>
      </c>
      <c r="B1178" s="32" t="s">
        <v>1529</v>
      </c>
      <c r="C1178" s="32" t="s">
        <v>2101</v>
      </c>
      <c r="D1178" s="32" t="s">
        <v>1531</v>
      </c>
      <c r="E1178" s="32" t="s">
        <v>94</v>
      </c>
      <c r="F1178" s="31">
        <v>44977</v>
      </c>
      <c r="G1178" s="32" t="s">
        <v>2733</v>
      </c>
      <c r="H1178" s="32">
        <v>1287</v>
      </c>
      <c r="I1178" s="33">
        <v>3800</v>
      </c>
      <c r="J1178" s="32" t="str">
        <f ca="1">IF(Tabela9[[#This Row],[STATUS]]="VENCIDO", TODAY()-Tabela9[[#This Row],[DATA VENCIMENTO]], "")</f>
        <v/>
      </c>
      <c r="K1178" s="31">
        <v>44979</v>
      </c>
      <c r="L1178" s="53" t="str">
        <f ca="1">IF(Tabela9[[#This Row],[DATA VENCIMENTO]]&gt;TODAY(), "A VENCER",IF(Tabela9[[#This Row],[PAGO DIA]]&lt;&gt;"","PAGO", "VENCIDO"))</f>
        <v>PAGO</v>
      </c>
    </row>
    <row r="1179" spans="1:12" hidden="1" x14ac:dyDescent="0.2">
      <c r="A1179" s="30">
        <v>44956</v>
      </c>
      <c r="B1179" s="32" t="s">
        <v>2401</v>
      </c>
      <c r="C1179" s="32" t="s">
        <v>2713</v>
      </c>
      <c r="D1179" s="32" t="s">
        <v>1531</v>
      </c>
      <c r="E1179" s="32" t="s">
        <v>85</v>
      </c>
      <c r="F1179" s="31">
        <v>44977</v>
      </c>
      <c r="G1179" s="32" t="s">
        <v>2734</v>
      </c>
      <c r="H1179" s="32">
        <v>1288</v>
      </c>
      <c r="I1179" s="33">
        <v>4088</v>
      </c>
      <c r="J1179" s="32" t="str">
        <f ca="1">IF(Tabela9[[#This Row],[STATUS]]="VENCIDO", TODAY()-Tabela9[[#This Row],[DATA VENCIMENTO]], "")</f>
        <v/>
      </c>
      <c r="K1179" s="31">
        <v>44979</v>
      </c>
      <c r="L1179" s="53" t="str">
        <f ca="1">IF(Tabela9[[#This Row],[DATA VENCIMENTO]]&gt;TODAY(), "A VENCER",IF(Tabela9[[#This Row],[PAGO DIA]]&lt;&gt;"","PAGO", "VENCIDO"))</f>
        <v>PAGO</v>
      </c>
    </row>
    <row r="1180" spans="1:12" hidden="1" x14ac:dyDescent="0.2">
      <c r="A1180" s="30">
        <v>44957</v>
      </c>
      <c r="B1180" s="32" t="s">
        <v>1534</v>
      </c>
      <c r="C1180" s="32" t="s">
        <v>2735</v>
      </c>
      <c r="D1180" s="32" t="s">
        <v>1531</v>
      </c>
      <c r="E1180" s="32" t="s">
        <v>85</v>
      </c>
      <c r="F1180" s="31">
        <v>44977</v>
      </c>
      <c r="G1180" s="32" t="s">
        <v>2736</v>
      </c>
      <c r="H1180" s="32">
        <v>1289</v>
      </c>
      <c r="I1180" s="33">
        <v>800</v>
      </c>
      <c r="J1180" s="32" t="str">
        <f ca="1">IF(Tabela9[[#This Row],[STATUS]]="VENCIDO", TODAY()-Tabela9[[#This Row],[DATA VENCIMENTO]], "")</f>
        <v/>
      </c>
      <c r="K1180" s="31">
        <v>44979</v>
      </c>
      <c r="L1180" s="53" t="str">
        <f ca="1">IF(Tabela9[[#This Row],[DATA VENCIMENTO]]&gt;TODAY(), "A VENCER",IF(Tabela9[[#This Row],[PAGO DIA]]&lt;&gt;"","PAGO", "VENCIDO"))</f>
        <v>PAGO</v>
      </c>
    </row>
    <row r="1181" spans="1:12" hidden="1" x14ac:dyDescent="0.2">
      <c r="A1181" s="30">
        <v>44957</v>
      </c>
      <c r="B1181" s="32" t="s">
        <v>2401</v>
      </c>
      <c r="C1181" s="32" t="s">
        <v>2713</v>
      </c>
      <c r="D1181" s="32" t="s">
        <v>1531</v>
      </c>
      <c r="E1181" s="32" t="s">
        <v>85</v>
      </c>
      <c r="F1181" s="31">
        <v>44977</v>
      </c>
      <c r="G1181" s="32" t="s">
        <v>2737</v>
      </c>
      <c r="H1181" s="32">
        <v>1290</v>
      </c>
      <c r="I1181" s="33">
        <v>2336</v>
      </c>
      <c r="J1181" s="32" t="str">
        <f ca="1">IF(Tabela9[[#This Row],[STATUS]]="VENCIDO", TODAY()-Tabela9[[#This Row],[DATA VENCIMENTO]], "")</f>
        <v/>
      </c>
      <c r="K1181" s="31">
        <v>44979</v>
      </c>
      <c r="L1181" s="53" t="str">
        <f ca="1">IF(Tabela9[[#This Row],[DATA VENCIMENTO]]&gt;TODAY(), "A VENCER",IF(Tabela9[[#This Row],[PAGO DIA]]&lt;&gt;"","PAGO", "VENCIDO"))</f>
        <v>PAGO</v>
      </c>
    </row>
    <row r="1182" spans="1:12" hidden="1" x14ac:dyDescent="0.2">
      <c r="A1182" s="30">
        <v>44958</v>
      </c>
      <c r="B1182" s="32" t="s">
        <v>1529</v>
      </c>
      <c r="C1182" s="32" t="s">
        <v>2738</v>
      </c>
      <c r="D1182" s="32" t="s">
        <v>1531</v>
      </c>
      <c r="E1182" s="32" t="s">
        <v>149</v>
      </c>
      <c r="F1182" s="31">
        <v>44978</v>
      </c>
      <c r="G1182" s="32" t="s">
        <v>2739</v>
      </c>
      <c r="H1182" s="32">
        <v>1291</v>
      </c>
      <c r="I1182" s="33">
        <v>9500</v>
      </c>
      <c r="J1182" s="32" t="str">
        <f ca="1">IF(Tabela9[[#This Row],[STATUS]]="VENCIDO", TODAY()-Tabela9[[#This Row],[DATA VENCIMENTO]], "")</f>
        <v/>
      </c>
      <c r="K1182" s="31">
        <v>44979</v>
      </c>
      <c r="L1182" s="53" t="str">
        <f ca="1">IF(Tabela9[[#This Row],[DATA VENCIMENTO]]&gt;TODAY(), "A VENCER",IF(Tabela9[[#This Row],[PAGO DIA]]&lt;&gt;"","PAGO", "VENCIDO"))</f>
        <v>PAGO</v>
      </c>
    </row>
    <row r="1183" spans="1:12" hidden="1" x14ac:dyDescent="0.2">
      <c r="A1183" s="30">
        <v>44959</v>
      </c>
      <c r="B1183" s="32" t="s">
        <v>1534</v>
      </c>
      <c r="C1183" s="32" t="s">
        <v>2663</v>
      </c>
      <c r="D1183" s="32" t="s">
        <v>1531</v>
      </c>
      <c r="E1183" s="32" t="s">
        <v>85</v>
      </c>
      <c r="F1183" s="31">
        <v>44979</v>
      </c>
      <c r="G1183" s="32" t="s">
        <v>2740</v>
      </c>
      <c r="H1183" s="32">
        <v>1293</v>
      </c>
      <c r="I1183" s="33">
        <v>800</v>
      </c>
      <c r="J1183" s="32" t="str">
        <f ca="1">IF(Tabela9[[#This Row],[STATUS]]="VENCIDO", TODAY()-Tabela9[[#This Row],[DATA VENCIMENTO]], "")</f>
        <v/>
      </c>
      <c r="K1183" s="31">
        <v>44979</v>
      </c>
      <c r="L1183" s="53" t="str">
        <f ca="1">IF(Tabela9[[#This Row],[DATA VENCIMENTO]]&gt;TODAY(), "A VENCER",IF(Tabela9[[#This Row],[PAGO DIA]]&lt;&gt;"","PAGO", "VENCIDO"))</f>
        <v>PAGO</v>
      </c>
    </row>
    <row r="1184" spans="1:12" hidden="1" x14ac:dyDescent="0.2">
      <c r="A1184" s="30">
        <v>44959</v>
      </c>
      <c r="B1184" s="32" t="s">
        <v>1534</v>
      </c>
      <c r="C1184" s="32" t="s">
        <v>2741</v>
      </c>
      <c r="D1184" s="32" t="s">
        <v>1531</v>
      </c>
      <c r="E1184" s="32" t="s">
        <v>85</v>
      </c>
      <c r="F1184" s="31">
        <v>44979</v>
      </c>
      <c r="G1184" s="32" t="s">
        <v>2742</v>
      </c>
      <c r="H1184" s="32">
        <v>1296</v>
      </c>
      <c r="I1184" s="33">
        <v>800</v>
      </c>
      <c r="J1184" s="32" t="str">
        <f ca="1">IF(Tabela9[[#This Row],[STATUS]]="VENCIDO", TODAY()-Tabela9[[#This Row],[DATA VENCIMENTO]], "")</f>
        <v/>
      </c>
      <c r="K1184" s="31">
        <v>44979</v>
      </c>
      <c r="L1184" s="53" t="str">
        <f ca="1">IF(Tabela9[[#This Row],[DATA VENCIMENTO]]&gt;TODAY(), "A VENCER",IF(Tabela9[[#This Row],[PAGO DIA]]&lt;&gt;"","PAGO", "VENCIDO"))</f>
        <v>PAGO</v>
      </c>
    </row>
    <row r="1185" spans="1:12" hidden="1" x14ac:dyDescent="0.2">
      <c r="A1185" s="30">
        <v>44959</v>
      </c>
      <c r="B1185" s="32" t="s">
        <v>1534</v>
      </c>
      <c r="C1185" s="32" t="s">
        <v>1680</v>
      </c>
      <c r="D1185" s="32" t="s">
        <v>1531</v>
      </c>
      <c r="E1185" s="32" t="s">
        <v>85</v>
      </c>
      <c r="F1185" s="31">
        <v>44979</v>
      </c>
      <c r="G1185" s="32" t="s">
        <v>2743</v>
      </c>
      <c r="H1185" s="32">
        <v>1297</v>
      </c>
      <c r="I1185" s="33">
        <v>1100</v>
      </c>
      <c r="J1185" s="32" t="str">
        <f ca="1">IF(Tabela9[[#This Row],[STATUS]]="VENCIDO", TODAY()-Tabela9[[#This Row],[DATA VENCIMENTO]], "")</f>
        <v/>
      </c>
      <c r="K1185" s="31">
        <v>44979</v>
      </c>
      <c r="L1185" s="53" t="str">
        <f ca="1">IF(Tabela9[[#This Row],[DATA VENCIMENTO]]&gt;TODAY(), "A VENCER",IF(Tabela9[[#This Row],[PAGO DIA]]&lt;&gt;"","PAGO", "VENCIDO"))</f>
        <v>PAGO</v>
      </c>
    </row>
    <row r="1186" spans="1:12" hidden="1" x14ac:dyDescent="0.2">
      <c r="A1186" s="30">
        <v>44959</v>
      </c>
      <c r="B1186" s="32" t="s">
        <v>2401</v>
      </c>
      <c r="C1186" s="32" t="s">
        <v>2713</v>
      </c>
      <c r="D1186" s="32" t="s">
        <v>1531</v>
      </c>
      <c r="E1186" s="32" t="s">
        <v>85</v>
      </c>
      <c r="F1186" s="31">
        <v>44979</v>
      </c>
      <c r="G1186" s="32" t="s">
        <v>2744</v>
      </c>
      <c r="H1186" s="32">
        <v>1298</v>
      </c>
      <c r="I1186" s="33">
        <v>636</v>
      </c>
      <c r="J1186" s="32" t="str">
        <f ca="1">IF(Tabela9[[#This Row],[STATUS]]="VENCIDO", TODAY()-Tabela9[[#This Row],[DATA VENCIMENTO]], "")</f>
        <v/>
      </c>
      <c r="K1186" s="31">
        <v>44979</v>
      </c>
      <c r="L1186" s="53" t="str">
        <f ca="1">IF(Tabela9[[#This Row],[DATA VENCIMENTO]]&gt;TODAY(), "A VENCER",IF(Tabela9[[#This Row],[PAGO DIA]]&lt;&gt;"","PAGO", "VENCIDO"))</f>
        <v>PAGO</v>
      </c>
    </row>
    <row r="1187" spans="1:12" hidden="1" x14ac:dyDescent="0.2">
      <c r="A1187" s="30">
        <v>44959</v>
      </c>
      <c r="B1187" s="32" t="s">
        <v>1534</v>
      </c>
      <c r="C1187" s="32" t="s">
        <v>2745</v>
      </c>
      <c r="D1187" s="32" t="s">
        <v>1531</v>
      </c>
      <c r="E1187" s="32" t="s">
        <v>94</v>
      </c>
      <c r="F1187" s="31">
        <v>44979</v>
      </c>
      <c r="G1187" s="32" t="s">
        <v>2746</v>
      </c>
      <c r="H1187" s="32">
        <v>1300</v>
      </c>
      <c r="I1187" s="33">
        <v>500</v>
      </c>
      <c r="J1187" s="32" t="str">
        <f ca="1">IF(Tabela9[[#This Row],[STATUS]]="VENCIDO", TODAY()-Tabela9[[#This Row],[DATA VENCIMENTO]], "")</f>
        <v/>
      </c>
      <c r="K1187" s="31">
        <v>45019</v>
      </c>
      <c r="L1187" s="53" t="str">
        <f ca="1">IF(Tabela9[[#This Row],[DATA VENCIMENTO]]&gt;TODAY(), "A VENCER",IF(Tabela9[[#This Row],[PAGO DIA]]&lt;&gt;"","PAGO", "VENCIDO"))</f>
        <v>PAGO</v>
      </c>
    </row>
    <row r="1188" spans="1:12" hidden="1" x14ac:dyDescent="0.2">
      <c r="A1188" s="30">
        <v>44959</v>
      </c>
      <c r="B1188" s="32" t="s">
        <v>2401</v>
      </c>
      <c r="C1188" s="32" t="s">
        <v>2747</v>
      </c>
      <c r="D1188" s="32" t="s">
        <v>1531</v>
      </c>
      <c r="E1188" s="32" t="s">
        <v>85</v>
      </c>
      <c r="F1188" s="31">
        <v>44980</v>
      </c>
      <c r="G1188" s="32" t="s">
        <v>2748</v>
      </c>
      <c r="H1188" s="32">
        <v>1302</v>
      </c>
      <c r="I1188" s="33">
        <v>700</v>
      </c>
      <c r="J1188" s="32" t="str">
        <f ca="1">IF(Tabela9[[#This Row],[STATUS]]="VENCIDO", TODAY()-Tabela9[[#This Row],[DATA VENCIMENTO]], "")</f>
        <v/>
      </c>
      <c r="K1188" s="31">
        <v>44987</v>
      </c>
      <c r="L1188" s="53" t="str">
        <f ca="1">IF(Tabela9[[#This Row],[DATA VENCIMENTO]]&gt;TODAY(), "A VENCER",IF(Tabela9[[#This Row],[PAGO DIA]]&lt;&gt;"","PAGO", "VENCIDO"))</f>
        <v>PAGO</v>
      </c>
    </row>
    <row r="1189" spans="1:12" hidden="1" x14ac:dyDescent="0.2">
      <c r="A1189" s="30">
        <v>44960</v>
      </c>
      <c r="B1189" s="32" t="s">
        <v>1534</v>
      </c>
      <c r="C1189" s="32" t="s">
        <v>2663</v>
      </c>
      <c r="D1189" s="32" t="s">
        <v>1531</v>
      </c>
      <c r="E1189" s="32" t="s">
        <v>85</v>
      </c>
      <c r="F1189" s="31">
        <v>44980</v>
      </c>
      <c r="G1189" s="32" t="s">
        <v>2749</v>
      </c>
      <c r="H1189" s="32">
        <v>1303</v>
      </c>
      <c r="I1189" s="33">
        <v>800</v>
      </c>
      <c r="J1189" s="32" t="str">
        <f ca="1">IF(Tabela9[[#This Row],[STATUS]]="VENCIDO", TODAY()-Tabela9[[#This Row],[DATA VENCIMENTO]], "")</f>
        <v/>
      </c>
      <c r="K1189" s="31">
        <v>44987</v>
      </c>
      <c r="L1189" s="53" t="str">
        <f ca="1">IF(Tabela9[[#This Row],[DATA VENCIMENTO]]&gt;TODAY(), "A VENCER",IF(Tabela9[[#This Row],[PAGO DIA]]&lt;&gt;"","PAGO", "VENCIDO"))</f>
        <v>PAGO</v>
      </c>
    </row>
    <row r="1190" spans="1:12" hidden="1" x14ac:dyDescent="0.2">
      <c r="A1190" s="30">
        <v>44960</v>
      </c>
      <c r="B1190" s="32" t="s">
        <v>1534</v>
      </c>
      <c r="C1190" s="32" t="s">
        <v>2750</v>
      </c>
      <c r="D1190" s="32" t="s">
        <v>1531</v>
      </c>
      <c r="E1190" s="32" t="s">
        <v>85</v>
      </c>
      <c r="F1190" s="31">
        <v>44980</v>
      </c>
      <c r="G1190" s="32" t="s">
        <v>2751</v>
      </c>
      <c r="H1190" s="32">
        <v>1304</v>
      </c>
      <c r="I1190" s="33">
        <v>600</v>
      </c>
      <c r="J1190" s="32" t="str">
        <f ca="1">IF(Tabela9[[#This Row],[STATUS]]="VENCIDO", TODAY()-Tabela9[[#This Row],[DATA VENCIMENTO]], "")</f>
        <v/>
      </c>
      <c r="K1190" s="31">
        <v>44986</v>
      </c>
      <c r="L1190" s="53" t="str">
        <f ca="1">IF(Tabela9[[#This Row],[DATA VENCIMENTO]]&gt;TODAY(), "A VENCER",IF(Tabela9[[#This Row],[PAGO DIA]]&lt;&gt;"","PAGO", "VENCIDO"))</f>
        <v>PAGO</v>
      </c>
    </row>
    <row r="1191" spans="1:12" hidden="1" x14ac:dyDescent="0.2">
      <c r="A1191" s="30">
        <v>44981</v>
      </c>
      <c r="B1191" s="32" t="s">
        <v>2725</v>
      </c>
      <c r="C1191" s="32" t="s">
        <v>2726</v>
      </c>
      <c r="D1191" s="32" t="s">
        <v>2727</v>
      </c>
      <c r="E1191" s="32" t="s">
        <v>460</v>
      </c>
      <c r="F1191" s="31">
        <v>44981</v>
      </c>
      <c r="G1191" s="32" t="s">
        <v>1585</v>
      </c>
      <c r="H1191" s="32">
        <v>1370</v>
      </c>
      <c r="I1191" s="33">
        <v>2600</v>
      </c>
      <c r="J1191" s="32" t="str">
        <f ca="1">IF(Tabela9[[#This Row],[STATUS]]="VENCIDO", TODAY()-Tabela9[[#This Row],[DATA VENCIMENTO]], "")</f>
        <v/>
      </c>
      <c r="K1191" s="31">
        <v>44981</v>
      </c>
      <c r="L1191" s="53" t="str">
        <f ca="1">IF(Tabela9[[#This Row],[DATA VENCIMENTO]]&gt;TODAY(), "A VENCER",IF(Tabela9[[#This Row],[PAGO DIA]]&lt;&gt;"","PAGO", "VENCIDO"))</f>
        <v>PAGO</v>
      </c>
    </row>
    <row r="1192" spans="1:12" hidden="1" x14ac:dyDescent="0.2">
      <c r="A1192" s="30">
        <v>44961</v>
      </c>
      <c r="B1192" s="32" t="s">
        <v>1529</v>
      </c>
      <c r="C1192" s="32" t="s">
        <v>1971</v>
      </c>
      <c r="D1192" s="32" t="s">
        <v>1531</v>
      </c>
      <c r="E1192" s="32" t="s">
        <v>94</v>
      </c>
      <c r="F1192" s="31">
        <v>44984</v>
      </c>
      <c r="G1192" s="32" t="s">
        <v>2752</v>
      </c>
      <c r="H1192" s="32">
        <v>1305</v>
      </c>
      <c r="I1192" s="33">
        <v>5000</v>
      </c>
      <c r="J1192" s="32" t="str">
        <f ca="1">IF(Tabela9[[#This Row],[STATUS]]="VENCIDO", TODAY()-Tabela9[[#This Row],[DATA VENCIMENTO]], "")</f>
        <v/>
      </c>
      <c r="K1192" s="31">
        <v>44984</v>
      </c>
      <c r="L1192" s="53" t="str">
        <f ca="1">IF(Tabela9[[#This Row],[DATA VENCIMENTO]]&gt;TODAY(), "A VENCER",IF(Tabela9[[#This Row],[PAGO DIA]]&lt;&gt;"","PAGO", "VENCIDO"))</f>
        <v>PAGO</v>
      </c>
    </row>
    <row r="1193" spans="1:12" hidden="1" x14ac:dyDescent="0.2">
      <c r="A1193" s="30">
        <v>44963</v>
      </c>
      <c r="B1193" s="32" t="s">
        <v>2401</v>
      </c>
      <c r="C1193" s="32" t="s">
        <v>2713</v>
      </c>
      <c r="D1193" s="32" t="s">
        <v>1531</v>
      </c>
      <c r="E1193" s="32" t="s">
        <v>85</v>
      </c>
      <c r="F1193" s="31">
        <v>44984</v>
      </c>
      <c r="G1193" s="32" t="s">
        <v>2753</v>
      </c>
      <c r="H1193" s="32">
        <v>1306</v>
      </c>
      <c r="I1193" s="33">
        <v>2336</v>
      </c>
      <c r="J1193" s="32" t="str">
        <f ca="1">IF(Tabela9[[#This Row],[STATUS]]="VENCIDO", TODAY()-Tabela9[[#This Row],[DATA VENCIMENTO]], "")</f>
        <v/>
      </c>
      <c r="K1193" s="31">
        <v>44984</v>
      </c>
      <c r="L1193" s="53" t="str">
        <f ca="1">IF(Tabela9[[#This Row],[DATA VENCIMENTO]]&gt;TODAY(), "A VENCER",IF(Tabela9[[#This Row],[PAGO DIA]]&lt;&gt;"","PAGO", "VENCIDO"))</f>
        <v>PAGO</v>
      </c>
    </row>
    <row r="1194" spans="1:12" hidden="1" x14ac:dyDescent="0.2">
      <c r="A1194" s="30">
        <v>44963</v>
      </c>
      <c r="B1194" s="32" t="s">
        <v>1529</v>
      </c>
      <c r="C1194" s="32" t="s">
        <v>1676</v>
      </c>
      <c r="D1194" s="32" t="s">
        <v>1531</v>
      </c>
      <c r="E1194" s="32" t="s">
        <v>114</v>
      </c>
      <c r="F1194" s="31">
        <v>44984</v>
      </c>
      <c r="G1194" s="32" t="s">
        <v>2754</v>
      </c>
      <c r="H1194" s="32">
        <v>1307</v>
      </c>
      <c r="I1194" s="33">
        <v>6271</v>
      </c>
      <c r="J1194" s="32" t="str">
        <f ca="1">IF(Tabela9[[#This Row],[STATUS]]="VENCIDO", TODAY()-Tabela9[[#This Row],[DATA VENCIMENTO]], "")</f>
        <v/>
      </c>
      <c r="K1194" s="31">
        <v>44984</v>
      </c>
      <c r="L1194" s="53" t="str">
        <f ca="1">IF(Tabela9[[#This Row],[DATA VENCIMENTO]]&gt;TODAY(), "A VENCER",IF(Tabela9[[#This Row],[PAGO DIA]]&lt;&gt;"","PAGO", "VENCIDO"))</f>
        <v>PAGO</v>
      </c>
    </row>
    <row r="1195" spans="1:12" hidden="1" x14ac:dyDescent="0.2">
      <c r="A1195" s="30">
        <v>44963</v>
      </c>
      <c r="B1195" s="32" t="s">
        <v>1529</v>
      </c>
      <c r="C1195" s="32" t="s">
        <v>2755</v>
      </c>
      <c r="D1195" s="32" t="s">
        <v>1531</v>
      </c>
      <c r="E1195" s="32" t="s">
        <v>94</v>
      </c>
      <c r="F1195" s="31">
        <v>44984</v>
      </c>
      <c r="G1195" s="32" t="s">
        <v>2756</v>
      </c>
      <c r="H1195" s="32">
        <v>1308</v>
      </c>
      <c r="I1195" s="33">
        <v>5500</v>
      </c>
      <c r="J1195" s="32" t="str">
        <f ca="1">IF(Tabela9[[#This Row],[STATUS]]="VENCIDO", TODAY()-Tabela9[[#This Row],[DATA VENCIMENTO]], "")</f>
        <v/>
      </c>
      <c r="K1195" s="31">
        <v>44984</v>
      </c>
      <c r="L1195" s="53" t="str">
        <f ca="1">IF(Tabela9[[#This Row],[DATA VENCIMENTO]]&gt;TODAY(), "A VENCER",IF(Tabela9[[#This Row],[PAGO DIA]]&lt;&gt;"","PAGO", "VENCIDO"))</f>
        <v>PAGO</v>
      </c>
    </row>
    <row r="1196" spans="1:12" hidden="1" x14ac:dyDescent="0.2">
      <c r="A1196" s="30">
        <v>44964</v>
      </c>
      <c r="B1196" s="32" t="s">
        <v>1534</v>
      </c>
      <c r="C1196" s="32" t="s">
        <v>2757</v>
      </c>
      <c r="D1196" s="32" t="s">
        <v>1531</v>
      </c>
      <c r="E1196" s="32" t="s">
        <v>85</v>
      </c>
      <c r="F1196" s="31">
        <v>44984</v>
      </c>
      <c r="G1196" s="32" t="s">
        <v>2758</v>
      </c>
      <c r="H1196" s="32">
        <v>1309</v>
      </c>
      <c r="I1196" s="33">
        <v>1320</v>
      </c>
      <c r="J1196" s="32" t="str">
        <f ca="1">IF(Tabela9[[#This Row],[STATUS]]="VENCIDO", TODAY()-Tabela9[[#This Row],[DATA VENCIMENTO]], "")</f>
        <v/>
      </c>
      <c r="K1196" s="31">
        <v>44984</v>
      </c>
      <c r="L1196" s="53" t="str">
        <f ca="1">IF(Tabela9[[#This Row],[DATA VENCIMENTO]]&gt;TODAY(), "A VENCER",IF(Tabela9[[#This Row],[PAGO DIA]]&lt;&gt;"","PAGO", "VENCIDO"))</f>
        <v>PAGO</v>
      </c>
    </row>
    <row r="1197" spans="1:12" hidden="1" x14ac:dyDescent="0.2">
      <c r="A1197" s="30">
        <v>44964</v>
      </c>
      <c r="B1197" s="32" t="s">
        <v>1534</v>
      </c>
      <c r="C1197" s="32" t="s">
        <v>2759</v>
      </c>
      <c r="D1197" s="32" t="s">
        <v>1531</v>
      </c>
      <c r="E1197" s="32" t="s">
        <v>85</v>
      </c>
      <c r="F1197" s="31">
        <v>44984</v>
      </c>
      <c r="G1197" s="32" t="s">
        <v>2760</v>
      </c>
      <c r="H1197" s="32">
        <v>1310</v>
      </c>
      <c r="I1197" s="33">
        <v>1100</v>
      </c>
      <c r="J1197" s="32" t="str">
        <f ca="1">IF(Tabela9[[#This Row],[STATUS]]="VENCIDO", TODAY()-Tabela9[[#This Row],[DATA VENCIMENTO]], "")</f>
        <v/>
      </c>
      <c r="K1197" s="31">
        <v>44984</v>
      </c>
      <c r="L1197" s="53" t="str">
        <f ca="1">IF(Tabela9[[#This Row],[DATA VENCIMENTO]]&gt;TODAY(), "A VENCER",IF(Tabela9[[#This Row],[PAGO DIA]]&lt;&gt;"","PAGO", "VENCIDO"))</f>
        <v>PAGO</v>
      </c>
    </row>
    <row r="1198" spans="1:12" hidden="1" x14ac:dyDescent="0.2">
      <c r="A1198" s="30">
        <v>44961</v>
      </c>
      <c r="B1198" s="32" t="s">
        <v>1529</v>
      </c>
      <c r="C1198" s="32" t="s">
        <v>2761</v>
      </c>
      <c r="D1198" s="32" t="s">
        <v>1531</v>
      </c>
      <c r="E1198" s="32" t="s">
        <v>85</v>
      </c>
      <c r="F1198" s="31">
        <v>44984</v>
      </c>
      <c r="G1198" s="32" t="s">
        <v>2762</v>
      </c>
      <c r="H1198" s="32">
        <v>1311</v>
      </c>
      <c r="I1198" s="33">
        <v>7000</v>
      </c>
      <c r="J1198" s="32" t="str">
        <f ca="1">IF(Tabela9[[#This Row],[STATUS]]="VENCIDO", TODAY()-Tabela9[[#This Row],[DATA VENCIMENTO]], "")</f>
        <v/>
      </c>
      <c r="K1198" s="31">
        <v>44984</v>
      </c>
      <c r="L1198" s="53" t="str">
        <f ca="1">IF(Tabela9[[#This Row],[DATA VENCIMENTO]]&gt;TODAY(), "A VENCER",IF(Tabela9[[#This Row],[PAGO DIA]]&lt;&gt;"","PAGO", "VENCIDO"))</f>
        <v>PAGO</v>
      </c>
    </row>
    <row r="1199" spans="1:12" hidden="1" x14ac:dyDescent="0.2">
      <c r="A1199" s="30">
        <v>44982</v>
      </c>
      <c r="B1199" s="32" t="s">
        <v>2763</v>
      </c>
      <c r="C1199" s="32" t="s">
        <v>2764</v>
      </c>
      <c r="D1199" s="32" t="s">
        <v>2765</v>
      </c>
      <c r="E1199" s="32" t="s">
        <v>827</v>
      </c>
      <c r="F1199" s="31">
        <v>44984</v>
      </c>
      <c r="G1199" s="32" t="s">
        <v>1585</v>
      </c>
      <c r="H1199" s="32" t="s">
        <v>151</v>
      </c>
      <c r="I1199" s="33">
        <v>1881.38</v>
      </c>
      <c r="J1199" s="32" t="str">
        <f ca="1">IF(Tabela9[[#This Row],[STATUS]]="VENCIDO", TODAY()-Tabela9[[#This Row],[DATA VENCIMENTO]], "")</f>
        <v/>
      </c>
      <c r="K1199" s="31">
        <v>44984</v>
      </c>
      <c r="L1199" s="53" t="str">
        <f ca="1">IF(Tabela9[[#This Row],[DATA VENCIMENTO]]&gt;TODAY(), "A VENCER",IF(Tabela9[[#This Row],[PAGO DIA]]&lt;&gt;"","PAGO", "VENCIDO"))</f>
        <v>PAGO</v>
      </c>
    </row>
    <row r="1200" spans="1:12" hidden="1" x14ac:dyDescent="0.2">
      <c r="A1200" s="30">
        <v>44965</v>
      </c>
      <c r="B1200" s="32" t="s">
        <v>1534</v>
      </c>
      <c r="C1200" s="32" t="s">
        <v>2563</v>
      </c>
      <c r="D1200" s="32" t="s">
        <v>1531</v>
      </c>
      <c r="E1200" s="32" t="s">
        <v>85</v>
      </c>
      <c r="F1200" s="31">
        <v>44985</v>
      </c>
      <c r="G1200" s="32" t="s">
        <v>2766</v>
      </c>
      <c r="H1200" s="32">
        <v>1312</v>
      </c>
      <c r="I1200" s="33">
        <v>1200</v>
      </c>
      <c r="J1200" s="32" t="str">
        <f ca="1">IF(Tabela9[[#This Row],[STATUS]]="VENCIDO", TODAY()-Tabela9[[#This Row],[DATA VENCIMENTO]], "")</f>
        <v/>
      </c>
      <c r="K1200" s="31">
        <v>44985</v>
      </c>
      <c r="L1200" s="53" t="str">
        <f ca="1">IF(Tabela9[[#This Row],[DATA VENCIMENTO]]&gt;TODAY(), "A VENCER",IF(Tabela9[[#This Row],[PAGO DIA]]&lt;&gt;"","PAGO", "VENCIDO"))</f>
        <v>PAGO</v>
      </c>
    </row>
    <row r="1201" spans="1:12" hidden="1" x14ac:dyDescent="0.2">
      <c r="A1201" s="30">
        <v>44965</v>
      </c>
      <c r="B1201" s="32" t="s">
        <v>1534</v>
      </c>
      <c r="C1201" s="32" t="s">
        <v>2767</v>
      </c>
      <c r="D1201" s="32" t="s">
        <v>1531</v>
      </c>
      <c r="E1201" s="32" t="s">
        <v>94</v>
      </c>
      <c r="F1201" s="31">
        <v>44985</v>
      </c>
      <c r="G1201" s="32" t="s">
        <v>2768</v>
      </c>
      <c r="H1201" s="32">
        <v>1315</v>
      </c>
      <c r="I1201" s="33">
        <v>6000</v>
      </c>
      <c r="J1201" s="32" t="str">
        <f ca="1">IF(Tabela9[[#This Row],[STATUS]]="VENCIDO", TODAY()-Tabela9[[#This Row],[DATA VENCIMENTO]], "")</f>
        <v/>
      </c>
      <c r="K1201" s="31">
        <v>44985</v>
      </c>
      <c r="L1201" s="53" t="str">
        <f ca="1">IF(Tabela9[[#This Row],[DATA VENCIMENTO]]&gt;TODAY(), "A VENCER",IF(Tabela9[[#This Row],[PAGO DIA]]&lt;&gt;"","PAGO", "VENCIDO"))</f>
        <v>PAGO</v>
      </c>
    </row>
    <row r="1202" spans="1:12" hidden="1" x14ac:dyDescent="0.2">
      <c r="A1202" s="30">
        <v>44965</v>
      </c>
      <c r="B1202" s="32" t="s">
        <v>2401</v>
      </c>
      <c r="C1202" s="32" t="s">
        <v>2713</v>
      </c>
      <c r="D1202" s="32" t="s">
        <v>1531</v>
      </c>
      <c r="E1202" s="32" t="s">
        <v>85</v>
      </c>
      <c r="F1202" s="31">
        <v>44985</v>
      </c>
      <c r="G1202" s="32" t="s">
        <v>2769</v>
      </c>
      <c r="H1202" s="32">
        <v>1316</v>
      </c>
      <c r="I1202" s="33">
        <v>1022</v>
      </c>
      <c r="J1202" s="32" t="str">
        <f ca="1">IF(Tabela9[[#This Row],[STATUS]]="VENCIDO", TODAY()-Tabela9[[#This Row],[DATA VENCIMENTO]], "")</f>
        <v/>
      </c>
      <c r="K1202" s="31">
        <v>44985</v>
      </c>
      <c r="L1202" s="53" t="str">
        <f ca="1">IF(Tabela9[[#This Row],[DATA VENCIMENTO]]&gt;TODAY(), "A VENCER",IF(Tabela9[[#This Row],[PAGO DIA]]&lt;&gt;"","PAGO", "VENCIDO"))</f>
        <v>PAGO</v>
      </c>
    </row>
    <row r="1203" spans="1:12" hidden="1" x14ac:dyDescent="0.2">
      <c r="A1203" s="30">
        <v>44966</v>
      </c>
      <c r="B1203" s="32" t="s">
        <v>1534</v>
      </c>
      <c r="C1203" s="32" t="s">
        <v>1869</v>
      </c>
      <c r="D1203" s="32" t="s">
        <v>1531</v>
      </c>
      <c r="E1203" s="32" t="s">
        <v>85</v>
      </c>
      <c r="F1203" s="31">
        <v>44986</v>
      </c>
      <c r="G1203" s="32" t="s">
        <v>2770</v>
      </c>
      <c r="H1203" s="32">
        <v>1317</v>
      </c>
      <c r="I1203" s="33">
        <v>3800</v>
      </c>
      <c r="J1203" s="32" t="str">
        <f ca="1">IF(Tabela9[[#This Row],[STATUS]]="VENCIDO", TODAY()-Tabela9[[#This Row],[DATA VENCIMENTO]], "")</f>
        <v/>
      </c>
      <c r="K1203" s="31">
        <v>44986</v>
      </c>
      <c r="L1203" s="53" t="str">
        <f ca="1">IF(Tabela9[[#This Row],[DATA VENCIMENTO]]&gt;TODAY(), "A VENCER",IF(Tabela9[[#This Row],[PAGO DIA]]&lt;&gt;"","PAGO", "VENCIDO"))</f>
        <v>PAGO</v>
      </c>
    </row>
    <row r="1204" spans="1:12" hidden="1" x14ac:dyDescent="0.2">
      <c r="A1204" s="30">
        <v>44981</v>
      </c>
      <c r="B1204" s="32" t="s">
        <v>1529</v>
      </c>
      <c r="C1204" s="32" t="s">
        <v>2771</v>
      </c>
      <c r="D1204" s="32" t="s">
        <v>2772</v>
      </c>
      <c r="E1204" s="32" t="s">
        <v>512</v>
      </c>
      <c r="F1204" s="31">
        <v>44986</v>
      </c>
      <c r="G1204" s="32" t="s">
        <v>2773</v>
      </c>
      <c r="H1204" s="32">
        <v>1373</v>
      </c>
      <c r="I1204" s="33">
        <v>2900</v>
      </c>
      <c r="J1204" s="32" t="str">
        <f ca="1">IF(Tabela9[[#This Row],[STATUS]]="VENCIDO", TODAY()-Tabela9[[#This Row],[DATA VENCIMENTO]], "")</f>
        <v/>
      </c>
      <c r="K1204" s="31">
        <v>44986</v>
      </c>
      <c r="L1204" s="53" t="str">
        <f ca="1">IF(Tabela9[[#This Row],[DATA VENCIMENTO]]&gt;TODAY(), "A VENCER",IF(Tabela9[[#This Row],[PAGO DIA]]&lt;&gt;"","PAGO", "VENCIDO"))</f>
        <v>PAGO</v>
      </c>
    </row>
    <row r="1205" spans="1:12" hidden="1" x14ac:dyDescent="0.2">
      <c r="A1205" s="30">
        <v>44985</v>
      </c>
      <c r="B1205" s="32" t="s">
        <v>2686</v>
      </c>
      <c r="C1205" s="32" t="s">
        <v>2774</v>
      </c>
      <c r="D1205" s="32" t="s">
        <v>1531</v>
      </c>
      <c r="E1205" s="46" t="s">
        <v>85</v>
      </c>
      <c r="F1205" s="31">
        <v>44986</v>
      </c>
      <c r="G1205" s="32" t="s">
        <v>2775</v>
      </c>
      <c r="H1205" s="32" t="s">
        <v>2688</v>
      </c>
      <c r="I1205" s="33">
        <v>110635.14</v>
      </c>
      <c r="J1205" s="32" t="str">
        <f ca="1">IF(Tabela9[[#This Row],[STATUS]]="VENCIDO", TODAY()-Tabela9[[#This Row],[DATA VENCIMENTO]], "")</f>
        <v/>
      </c>
      <c r="K1205" s="31">
        <v>44986</v>
      </c>
      <c r="L1205" s="53" t="str">
        <f ca="1">IF(Tabela9[[#This Row],[DATA VENCIMENTO]]&gt;TODAY(), "A VENCER",IF(Tabela9[[#This Row],[PAGO DIA]]&lt;&gt;"","PAGO", "VENCIDO"))</f>
        <v>PAGO</v>
      </c>
    </row>
    <row r="1206" spans="1:12" hidden="1" x14ac:dyDescent="0.2">
      <c r="A1206" s="30">
        <v>44967</v>
      </c>
      <c r="B1206" s="32" t="s">
        <v>1529</v>
      </c>
      <c r="C1206" s="32" t="s">
        <v>2738</v>
      </c>
      <c r="D1206" s="32" t="s">
        <v>1531</v>
      </c>
      <c r="E1206" s="32" t="s">
        <v>149</v>
      </c>
      <c r="F1206" s="31">
        <v>44987</v>
      </c>
      <c r="G1206" s="32" t="s">
        <v>2776</v>
      </c>
      <c r="H1206" s="32">
        <v>1318</v>
      </c>
      <c r="I1206" s="33">
        <v>9500</v>
      </c>
      <c r="J1206" s="32" t="str">
        <f ca="1">IF(Tabela9[[#This Row],[STATUS]]="VENCIDO", TODAY()-Tabela9[[#This Row],[DATA VENCIMENTO]], "")</f>
        <v/>
      </c>
      <c r="K1206" s="31">
        <v>44987</v>
      </c>
      <c r="L1206" s="53" t="str">
        <f ca="1">IF(Tabela9[[#This Row],[DATA VENCIMENTO]]&gt;TODAY(), "A VENCER",IF(Tabela9[[#This Row],[PAGO DIA]]&lt;&gt;"","PAGO", "VENCIDO"))</f>
        <v>PAGO</v>
      </c>
    </row>
    <row r="1207" spans="1:12" hidden="1" x14ac:dyDescent="0.2">
      <c r="A1207" s="30">
        <v>44967</v>
      </c>
      <c r="B1207" s="32" t="s">
        <v>1534</v>
      </c>
      <c r="C1207" s="32" t="s">
        <v>2663</v>
      </c>
      <c r="D1207" s="32" t="s">
        <v>1531</v>
      </c>
      <c r="E1207" s="32" t="s">
        <v>85</v>
      </c>
      <c r="F1207" s="31">
        <v>44987</v>
      </c>
      <c r="G1207" s="32" t="s">
        <v>2777</v>
      </c>
      <c r="H1207" s="32">
        <v>1319</v>
      </c>
      <c r="I1207" s="33">
        <v>800</v>
      </c>
      <c r="J1207" s="32" t="str">
        <f ca="1">IF(Tabela9[[#This Row],[STATUS]]="VENCIDO", TODAY()-Tabela9[[#This Row],[DATA VENCIMENTO]], "")</f>
        <v/>
      </c>
      <c r="K1207" s="31">
        <v>44987</v>
      </c>
      <c r="L1207" s="53" t="str">
        <f ca="1">IF(Tabela9[[#This Row],[DATA VENCIMENTO]]&gt;TODAY(), "A VENCER",IF(Tabela9[[#This Row],[PAGO DIA]]&lt;&gt;"","PAGO", "VENCIDO"))</f>
        <v>PAGO</v>
      </c>
    </row>
    <row r="1208" spans="1:12" hidden="1" x14ac:dyDescent="0.2">
      <c r="A1208" s="30">
        <v>44967</v>
      </c>
      <c r="B1208" s="32" t="s">
        <v>1534</v>
      </c>
      <c r="C1208" s="32" t="s">
        <v>2778</v>
      </c>
      <c r="D1208" s="32" t="s">
        <v>1531</v>
      </c>
      <c r="E1208" s="32" t="s">
        <v>85</v>
      </c>
      <c r="F1208" s="31">
        <v>44987</v>
      </c>
      <c r="G1208" s="32" t="s">
        <v>2779</v>
      </c>
      <c r="H1208" s="32">
        <v>1320</v>
      </c>
      <c r="I1208" s="33">
        <v>1100</v>
      </c>
      <c r="J1208" s="32" t="str">
        <f ca="1">IF(Tabela9[[#This Row],[STATUS]]="VENCIDO", TODAY()-Tabela9[[#This Row],[DATA VENCIMENTO]], "")</f>
        <v/>
      </c>
      <c r="K1208" s="31">
        <v>44998</v>
      </c>
      <c r="L1208" s="53" t="str">
        <f ca="1">IF(Tabela9[[#This Row],[DATA VENCIMENTO]]&gt;TODAY(), "A VENCER",IF(Tabela9[[#This Row],[PAGO DIA]]&lt;&gt;"","PAGO", "VENCIDO"))</f>
        <v>PAGO</v>
      </c>
    </row>
    <row r="1209" spans="1:12" hidden="1" x14ac:dyDescent="0.2">
      <c r="A1209" s="30">
        <v>44967</v>
      </c>
      <c r="B1209" s="32" t="s">
        <v>1534</v>
      </c>
      <c r="C1209" s="32" t="s">
        <v>2663</v>
      </c>
      <c r="D1209" s="32" t="s">
        <v>1531</v>
      </c>
      <c r="E1209" s="32" t="s">
        <v>85</v>
      </c>
      <c r="F1209" s="31">
        <v>44987</v>
      </c>
      <c r="G1209" s="32" t="s">
        <v>2780</v>
      </c>
      <c r="H1209" s="32">
        <v>1321</v>
      </c>
      <c r="I1209" s="33">
        <v>800</v>
      </c>
      <c r="J1209" s="32" t="str">
        <f ca="1">IF(Tabela9[[#This Row],[STATUS]]="VENCIDO", TODAY()-Tabela9[[#This Row],[DATA VENCIMENTO]], "")</f>
        <v/>
      </c>
      <c r="K1209" s="31">
        <v>44987</v>
      </c>
      <c r="L1209" s="53" t="str">
        <f ca="1">IF(Tabela9[[#This Row],[DATA VENCIMENTO]]&gt;TODAY(), "A VENCER",IF(Tabela9[[#This Row],[PAGO DIA]]&lt;&gt;"","PAGO", "VENCIDO"))</f>
        <v>PAGO</v>
      </c>
    </row>
    <row r="1210" spans="1:12" hidden="1" x14ac:dyDescent="0.2">
      <c r="A1210" s="30">
        <v>44987</v>
      </c>
      <c r="B1210" s="32" t="s">
        <v>2725</v>
      </c>
      <c r="C1210" s="32" t="s">
        <v>2781</v>
      </c>
      <c r="D1210" s="32" t="s">
        <v>2727</v>
      </c>
      <c r="E1210" s="32" t="s">
        <v>460</v>
      </c>
      <c r="F1210" s="31">
        <v>44988</v>
      </c>
      <c r="G1210" s="32" t="s">
        <v>1585</v>
      </c>
      <c r="H1210" s="32">
        <v>1386</v>
      </c>
      <c r="I1210" s="33">
        <v>1950</v>
      </c>
      <c r="J1210" s="32" t="str">
        <f ca="1">IF(Tabela9[[#This Row],[STATUS]]="VENCIDO", TODAY()-Tabela9[[#This Row],[DATA VENCIMENTO]], "")</f>
        <v/>
      </c>
      <c r="K1210" s="31">
        <v>44988</v>
      </c>
      <c r="L1210" s="53" t="str">
        <f ca="1">IF(Tabela9[[#This Row],[DATA VENCIMENTO]]&gt;TODAY(), "A VENCER",IF(Tabela9[[#This Row],[PAGO DIA]]&lt;&gt;"","PAGO", "VENCIDO"))</f>
        <v>PAGO</v>
      </c>
    </row>
    <row r="1211" spans="1:12" hidden="1" x14ac:dyDescent="0.2">
      <c r="A1211" s="30">
        <v>44967</v>
      </c>
      <c r="B1211" s="32" t="s">
        <v>2401</v>
      </c>
      <c r="C1211" s="32" t="s">
        <v>2782</v>
      </c>
      <c r="D1211" s="32" t="s">
        <v>1531</v>
      </c>
      <c r="E1211" s="32" t="s">
        <v>85</v>
      </c>
      <c r="F1211" s="31">
        <v>44991</v>
      </c>
      <c r="G1211" s="32" t="s">
        <v>2783</v>
      </c>
      <c r="H1211" s="32">
        <v>1322</v>
      </c>
      <c r="I1211" s="33">
        <v>2336</v>
      </c>
      <c r="J1211" s="32" t="str">
        <f ca="1">IF(Tabela9[[#This Row],[STATUS]]="VENCIDO", TODAY()-Tabela9[[#This Row],[DATA VENCIMENTO]], "")</f>
        <v/>
      </c>
      <c r="K1211" s="31">
        <v>44991</v>
      </c>
      <c r="L1211" s="53" t="str">
        <f ca="1">IF(Tabela9[[#This Row],[DATA VENCIMENTO]]&gt;TODAY(), "A VENCER",IF(Tabela9[[#This Row],[PAGO DIA]]&lt;&gt;"","PAGO", "VENCIDO"))</f>
        <v>PAGO</v>
      </c>
    </row>
    <row r="1212" spans="1:12" hidden="1" x14ac:dyDescent="0.2">
      <c r="A1212" s="30">
        <v>44967</v>
      </c>
      <c r="B1212" s="32" t="s">
        <v>1529</v>
      </c>
      <c r="C1212" s="32" t="s">
        <v>2101</v>
      </c>
      <c r="D1212" s="32" t="s">
        <v>1531</v>
      </c>
      <c r="E1212" s="32" t="s">
        <v>94</v>
      </c>
      <c r="F1212" s="31">
        <v>44991</v>
      </c>
      <c r="G1212" s="32" t="s">
        <v>2784</v>
      </c>
      <c r="H1212" s="32">
        <v>1323</v>
      </c>
      <c r="I1212" s="33">
        <v>3500</v>
      </c>
      <c r="J1212" s="32" t="str">
        <f ca="1">IF(Tabela9[[#This Row],[STATUS]]="VENCIDO", TODAY()-Tabela9[[#This Row],[DATA VENCIMENTO]], "")</f>
        <v/>
      </c>
      <c r="K1212" s="31">
        <v>44991</v>
      </c>
      <c r="L1212" s="53" t="str">
        <f ca="1">IF(Tabela9[[#This Row],[DATA VENCIMENTO]]&gt;TODAY(), "A VENCER",IF(Tabela9[[#This Row],[PAGO DIA]]&lt;&gt;"","PAGO", "VENCIDO"))</f>
        <v>PAGO</v>
      </c>
    </row>
    <row r="1213" spans="1:12" hidden="1" x14ac:dyDescent="0.2">
      <c r="A1213" s="30">
        <v>44968</v>
      </c>
      <c r="B1213" s="32" t="s">
        <v>2401</v>
      </c>
      <c r="C1213" s="32" t="s">
        <v>2785</v>
      </c>
      <c r="D1213" s="32" t="s">
        <v>1531</v>
      </c>
      <c r="E1213" s="32" t="s">
        <v>85</v>
      </c>
      <c r="F1213" s="31">
        <v>44991</v>
      </c>
      <c r="G1213" s="32" t="s">
        <v>2786</v>
      </c>
      <c r="H1213" s="32">
        <v>1324</v>
      </c>
      <c r="I1213" s="33">
        <v>438</v>
      </c>
      <c r="J1213" s="32" t="str">
        <f ca="1">IF(Tabela9[[#This Row],[STATUS]]="VENCIDO", TODAY()-Tabela9[[#This Row],[DATA VENCIMENTO]], "")</f>
        <v/>
      </c>
      <c r="K1213" s="31">
        <v>44991</v>
      </c>
      <c r="L1213" s="53" t="str">
        <f ca="1">IF(Tabela9[[#This Row],[DATA VENCIMENTO]]&gt;TODAY(), "A VENCER",IF(Tabela9[[#This Row],[PAGO DIA]]&lt;&gt;"","PAGO", "VENCIDO"))</f>
        <v>PAGO</v>
      </c>
    </row>
    <row r="1214" spans="1:12" hidden="1" x14ac:dyDescent="0.2">
      <c r="A1214" s="30">
        <v>44969</v>
      </c>
      <c r="B1214" s="32" t="s">
        <v>1529</v>
      </c>
      <c r="C1214" s="32" t="s">
        <v>1869</v>
      </c>
      <c r="D1214" s="32" t="s">
        <v>1531</v>
      </c>
      <c r="E1214" s="32" t="s">
        <v>85</v>
      </c>
      <c r="F1214" s="31">
        <v>44991</v>
      </c>
      <c r="G1214" s="32" t="s">
        <v>2787</v>
      </c>
      <c r="H1214" s="32">
        <v>1325</v>
      </c>
      <c r="I1214" s="33">
        <v>3500</v>
      </c>
      <c r="J1214" s="32" t="str">
        <f ca="1">IF(Tabela9[[#This Row],[STATUS]]="VENCIDO", TODAY()-Tabela9[[#This Row],[DATA VENCIMENTO]], "")</f>
        <v/>
      </c>
      <c r="K1214" s="31">
        <v>44991</v>
      </c>
      <c r="L1214" s="53" t="str">
        <f ca="1">IF(Tabela9[[#This Row],[DATA VENCIMENTO]]&gt;TODAY(), "A VENCER",IF(Tabela9[[#This Row],[PAGO DIA]]&lt;&gt;"","PAGO", "VENCIDO"))</f>
        <v>PAGO</v>
      </c>
    </row>
    <row r="1215" spans="1:12" hidden="1" x14ac:dyDescent="0.2">
      <c r="A1215" s="30">
        <v>44969</v>
      </c>
      <c r="B1215" s="32" t="s">
        <v>1529</v>
      </c>
      <c r="C1215" s="32" t="s">
        <v>2761</v>
      </c>
      <c r="D1215" s="32" t="s">
        <v>1531</v>
      </c>
      <c r="E1215" s="32" t="s">
        <v>85</v>
      </c>
      <c r="F1215" s="31">
        <v>44991</v>
      </c>
      <c r="G1215" s="32" t="s">
        <v>2788</v>
      </c>
      <c r="H1215" s="32">
        <v>1326</v>
      </c>
      <c r="I1215" s="33">
        <v>5500</v>
      </c>
      <c r="J1215" s="32" t="str">
        <f ca="1">IF(Tabela9[[#This Row],[STATUS]]="VENCIDO", TODAY()-Tabela9[[#This Row],[DATA VENCIMENTO]], "")</f>
        <v/>
      </c>
      <c r="K1215" s="31">
        <v>44991</v>
      </c>
      <c r="L1215" s="53" t="str">
        <f ca="1">IF(Tabela9[[#This Row],[DATA VENCIMENTO]]&gt;TODAY(), "A VENCER",IF(Tabela9[[#This Row],[PAGO DIA]]&lt;&gt;"","PAGO", "VENCIDO"))</f>
        <v>PAGO</v>
      </c>
    </row>
    <row r="1216" spans="1:12" hidden="1" x14ac:dyDescent="0.2">
      <c r="A1216" s="30">
        <v>44969</v>
      </c>
      <c r="B1216" s="32" t="s">
        <v>1529</v>
      </c>
      <c r="C1216" s="32" t="s">
        <v>2738</v>
      </c>
      <c r="D1216" s="32" t="s">
        <v>1531</v>
      </c>
      <c r="E1216" s="32" t="s">
        <v>85</v>
      </c>
      <c r="F1216" s="31">
        <v>44991</v>
      </c>
      <c r="G1216" s="32" t="s">
        <v>2789</v>
      </c>
      <c r="H1216" s="32">
        <v>1327</v>
      </c>
      <c r="I1216" s="33">
        <v>5500</v>
      </c>
      <c r="J1216" s="32" t="str">
        <f ca="1">IF(Tabela9[[#This Row],[STATUS]]="VENCIDO", TODAY()-Tabela9[[#This Row],[DATA VENCIMENTO]], "")</f>
        <v/>
      </c>
      <c r="K1216" s="31">
        <v>44991</v>
      </c>
      <c r="L1216" s="53" t="str">
        <f ca="1">IF(Tabela9[[#This Row],[DATA VENCIMENTO]]&gt;TODAY(), "A VENCER",IF(Tabela9[[#This Row],[PAGO DIA]]&lt;&gt;"","PAGO", "VENCIDO"))</f>
        <v>PAGO</v>
      </c>
    </row>
    <row r="1217" spans="1:12" hidden="1" x14ac:dyDescent="0.2">
      <c r="A1217" s="30">
        <v>44969</v>
      </c>
      <c r="B1217" s="32" t="s">
        <v>1534</v>
      </c>
      <c r="C1217" s="32" t="s">
        <v>2790</v>
      </c>
      <c r="D1217" s="32" t="s">
        <v>1531</v>
      </c>
      <c r="E1217" s="32" t="s">
        <v>94</v>
      </c>
      <c r="F1217" s="31">
        <v>44991</v>
      </c>
      <c r="G1217" s="32" t="s">
        <v>2791</v>
      </c>
      <c r="H1217" s="32">
        <v>1332</v>
      </c>
      <c r="I1217" s="33">
        <v>1500</v>
      </c>
      <c r="J1217" s="32" t="str">
        <f ca="1">IF(Tabela9[[#This Row],[STATUS]]="VENCIDO", TODAY()-Tabela9[[#This Row],[DATA VENCIMENTO]], "")</f>
        <v/>
      </c>
      <c r="K1217" s="31">
        <v>44991</v>
      </c>
      <c r="L1217" s="53" t="str">
        <f ca="1">IF(Tabela9[[#This Row],[DATA VENCIMENTO]]&gt;TODAY(), "A VENCER",IF(Tabela9[[#This Row],[PAGO DIA]]&lt;&gt;"","PAGO", "VENCIDO"))</f>
        <v>PAGO</v>
      </c>
    </row>
    <row r="1218" spans="1:12" hidden="1" x14ac:dyDescent="0.2">
      <c r="A1218" s="30">
        <v>44969</v>
      </c>
      <c r="B1218" s="32" t="s">
        <v>1534</v>
      </c>
      <c r="C1218" s="32" t="s">
        <v>2792</v>
      </c>
      <c r="D1218" s="32" t="s">
        <v>1531</v>
      </c>
      <c r="E1218" s="32" t="s">
        <v>94</v>
      </c>
      <c r="F1218" s="31">
        <v>44991</v>
      </c>
      <c r="G1218" s="32" t="s">
        <v>2793</v>
      </c>
      <c r="H1218" s="32">
        <v>1333</v>
      </c>
      <c r="I1218" s="33">
        <v>800</v>
      </c>
      <c r="J1218" s="32" t="str">
        <f ca="1">IF(Tabela9[[#This Row],[STATUS]]="VENCIDO", TODAY()-Tabela9[[#This Row],[DATA VENCIMENTO]], "")</f>
        <v/>
      </c>
      <c r="K1218" s="31">
        <v>44991</v>
      </c>
      <c r="L1218" s="53" t="str">
        <f ca="1">IF(Tabela9[[#This Row],[DATA VENCIMENTO]]&gt;TODAY(), "A VENCER",IF(Tabela9[[#This Row],[PAGO DIA]]&lt;&gt;"","PAGO", "VENCIDO"))</f>
        <v>PAGO</v>
      </c>
    </row>
    <row r="1219" spans="1:12" hidden="1" x14ac:dyDescent="0.2">
      <c r="A1219" s="30">
        <v>44969</v>
      </c>
      <c r="B1219" s="32" t="s">
        <v>1534</v>
      </c>
      <c r="C1219" s="32" t="s">
        <v>2794</v>
      </c>
      <c r="D1219" s="32" t="s">
        <v>1531</v>
      </c>
      <c r="E1219" s="32" t="s">
        <v>94</v>
      </c>
      <c r="F1219" s="31">
        <v>44991</v>
      </c>
      <c r="G1219" s="32" t="s">
        <v>2795</v>
      </c>
      <c r="H1219" s="32">
        <v>1334</v>
      </c>
      <c r="I1219" s="33">
        <v>600</v>
      </c>
      <c r="J1219" s="32" t="str">
        <f ca="1">IF(Tabela9[[#This Row],[STATUS]]="VENCIDO", TODAY()-Tabela9[[#This Row],[DATA VENCIMENTO]], "")</f>
        <v/>
      </c>
      <c r="K1219" s="31">
        <v>44991</v>
      </c>
      <c r="L1219" s="53" t="str">
        <f ca="1">IF(Tabela9[[#This Row],[DATA VENCIMENTO]]&gt;TODAY(), "A VENCER",IF(Tabela9[[#This Row],[PAGO DIA]]&lt;&gt;"","PAGO", "VENCIDO"))</f>
        <v>PAGO</v>
      </c>
    </row>
    <row r="1220" spans="1:12" hidden="1" x14ac:dyDescent="0.2">
      <c r="A1220" s="30">
        <v>44969</v>
      </c>
      <c r="B1220" s="32" t="s">
        <v>1534</v>
      </c>
      <c r="C1220" s="32" t="s">
        <v>2796</v>
      </c>
      <c r="D1220" s="32" t="s">
        <v>1531</v>
      </c>
      <c r="E1220" s="32" t="s">
        <v>94</v>
      </c>
      <c r="F1220" s="31">
        <v>44991</v>
      </c>
      <c r="G1220" s="32" t="s">
        <v>2797</v>
      </c>
      <c r="H1220" s="32">
        <v>1335</v>
      </c>
      <c r="I1220" s="33">
        <v>500</v>
      </c>
      <c r="J1220" s="32" t="str">
        <f ca="1">IF(Tabela9[[#This Row],[STATUS]]="VENCIDO", TODAY()-Tabela9[[#This Row],[DATA VENCIMENTO]], "")</f>
        <v/>
      </c>
      <c r="K1220" s="31">
        <v>44991</v>
      </c>
      <c r="L1220" s="53" t="str">
        <f ca="1">IF(Tabela9[[#This Row],[DATA VENCIMENTO]]&gt;TODAY(), "A VENCER",IF(Tabela9[[#This Row],[PAGO DIA]]&lt;&gt;"","PAGO", "VENCIDO"))</f>
        <v>PAGO</v>
      </c>
    </row>
    <row r="1221" spans="1:12" hidden="1" x14ac:dyDescent="0.2">
      <c r="A1221" s="30">
        <v>44969</v>
      </c>
      <c r="B1221" s="32" t="s">
        <v>1534</v>
      </c>
      <c r="C1221" s="32" t="s">
        <v>2798</v>
      </c>
      <c r="D1221" s="32" t="s">
        <v>1531</v>
      </c>
      <c r="E1221" s="32" t="s">
        <v>94</v>
      </c>
      <c r="F1221" s="31">
        <v>44991</v>
      </c>
      <c r="G1221" s="32" t="s">
        <v>2799</v>
      </c>
      <c r="H1221" s="32">
        <v>1336</v>
      </c>
      <c r="I1221" s="33">
        <v>1320</v>
      </c>
      <c r="J1221" s="32" t="str">
        <f ca="1">IF(Tabela9[[#This Row],[STATUS]]="VENCIDO", TODAY()-Tabela9[[#This Row],[DATA VENCIMENTO]], "")</f>
        <v/>
      </c>
      <c r="K1221" s="31">
        <v>44991</v>
      </c>
      <c r="L1221" s="53" t="str">
        <f ca="1">IF(Tabela9[[#This Row],[DATA VENCIMENTO]]&gt;TODAY(), "A VENCER",IF(Tabela9[[#This Row],[PAGO DIA]]&lt;&gt;"","PAGO", "VENCIDO"))</f>
        <v>PAGO</v>
      </c>
    </row>
    <row r="1222" spans="1:12" hidden="1" x14ac:dyDescent="0.2">
      <c r="A1222" s="30">
        <v>44969</v>
      </c>
      <c r="B1222" s="32" t="s">
        <v>1534</v>
      </c>
      <c r="C1222" s="32" t="s">
        <v>2596</v>
      </c>
      <c r="D1222" s="32" t="s">
        <v>1531</v>
      </c>
      <c r="E1222" s="32" t="s">
        <v>94</v>
      </c>
      <c r="F1222" s="31">
        <v>44991</v>
      </c>
      <c r="G1222" s="32" t="s">
        <v>2800</v>
      </c>
      <c r="H1222" s="32">
        <v>1337</v>
      </c>
      <c r="I1222" s="33">
        <v>1760</v>
      </c>
      <c r="J1222" s="32" t="str">
        <f ca="1">IF(Tabela9[[#This Row],[STATUS]]="VENCIDO", TODAY()-Tabela9[[#This Row],[DATA VENCIMENTO]], "")</f>
        <v/>
      </c>
      <c r="K1222" s="31">
        <v>44991</v>
      </c>
      <c r="L1222" s="53" t="str">
        <f ca="1">IF(Tabela9[[#This Row],[DATA VENCIMENTO]]&gt;TODAY(), "A VENCER",IF(Tabela9[[#This Row],[PAGO DIA]]&lt;&gt;"","PAGO", "VENCIDO"))</f>
        <v>PAGO</v>
      </c>
    </row>
    <row r="1223" spans="1:12" hidden="1" x14ac:dyDescent="0.2">
      <c r="A1223" s="30">
        <v>44969</v>
      </c>
      <c r="B1223" s="32" t="s">
        <v>1534</v>
      </c>
      <c r="C1223" s="32" t="s">
        <v>2801</v>
      </c>
      <c r="D1223" s="32" t="s">
        <v>1531</v>
      </c>
      <c r="E1223" s="32" t="s">
        <v>94</v>
      </c>
      <c r="F1223" s="31">
        <v>44991</v>
      </c>
      <c r="G1223" s="32" t="s">
        <v>2802</v>
      </c>
      <c r="H1223" s="32">
        <v>1338</v>
      </c>
      <c r="I1223" s="33">
        <v>1100</v>
      </c>
      <c r="J1223" s="32" t="str">
        <f ca="1">IF(Tabela9[[#This Row],[STATUS]]="VENCIDO", TODAY()-Tabela9[[#This Row],[DATA VENCIMENTO]], "")</f>
        <v/>
      </c>
      <c r="K1223" s="31">
        <v>44991</v>
      </c>
      <c r="L1223" s="53" t="str">
        <f ca="1">IF(Tabela9[[#This Row],[DATA VENCIMENTO]]&gt;TODAY(), "A VENCER",IF(Tabela9[[#This Row],[PAGO DIA]]&lt;&gt;"","PAGO", "VENCIDO"))</f>
        <v>PAGO</v>
      </c>
    </row>
    <row r="1224" spans="1:12" hidden="1" x14ac:dyDescent="0.2">
      <c r="A1224" s="30">
        <v>44969</v>
      </c>
      <c r="B1224" s="32" t="s">
        <v>1534</v>
      </c>
      <c r="C1224" s="32" t="s">
        <v>2798</v>
      </c>
      <c r="D1224" s="32" t="s">
        <v>1531</v>
      </c>
      <c r="E1224" s="32" t="s">
        <v>94</v>
      </c>
      <c r="F1224" s="31">
        <v>44991</v>
      </c>
      <c r="G1224" s="32" t="s">
        <v>2803</v>
      </c>
      <c r="H1224" s="32">
        <v>1339</v>
      </c>
      <c r="I1224" s="33">
        <v>1320</v>
      </c>
      <c r="J1224" s="32" t="str">
        <f ca="1">IF(Tabela9[[#This Row],[STATUS]]="VENCIDO", TODAY()-Tabela9[[#This Row],[DATA VENCIMENTO]], "")</f>
        <v/>
      </c>
      <c r="K1224" s="31">
        <v>44991</v>
      </c>
      <c r="L1224" s="53" t="str">
        <f ca="1">IF(Tabela9[[#This Row],[DATA VENCIMENTO]]&gt;TODAY(), "A VENCER",IF(Tabela9[[#This Row],[PAGO DIA]]&lt;&gt;"","PAGO", "VENCIDO"))</f>
        <v>PAGO</v>
      </c>
    </row>
    <row r="1225" spans="1:12" hidden="1" x14ac:dyDescent="0.2">
      <c r="A1225" s="30">
        <v>44969</v>
      </c>
      <c r="B1225" s="32" t="s">
        <v>1534</v>
      </c>
      <c r="C1225" s="32" t="s">
        <v>2798</v>
      </c>
      <c r="D1225" s="32" t="s">
        <v>1531</v>
      </c>
      <c r="E1225" s="32" t="s">
        <v>94</v>
      </c>
      <c r="F1225" s="31">
        <v>44991</v>
      </c>
      <c r="G1225" s="32" t="s">
        <v>2804</v>
      </c>
      <c r="H1225" s="32">
        <v>1340</v>
      </c>
      <c r="I1225" s="33">
        <v>1320</v>
      </c>
      <c r="J1225" s="32" t="str">
        <f ca="1">IF(Tabela9[[#This Row],[STATUS]]="VENCIDO", TODAY()-Tabela9[[#This Row],[DATA VENCIMENTO]], "")</f>
        <v/>
      </c>
      <c r="K1225" s="31">
        <v>44991</v>
      </c>
      <c r="L1225" s="53" t="str">
        <f ca="1">IF(Tabela9[[#This Row],[DATA VENCIMENTO]]&gt;TODAY(), "A VENCER",IF(Tabela9[[#This Row],[PAGO DIA]]&lt;&gt;"","PAGO", "VENCIDO"))</f>
        <v>PAGO</v>
      </c>
    </row>
    <row r="1226" spans="1:12" hidden="1" x14ac:dyDescent="0.2">
      <c r="A1226" s="30">
        <v>44971</v>
      </c>
      <c r="B1226" s="32" t="s">
        <v>1529</v>
      </c>
      <c r="C1226" s="32" t="s">
        <v>1921</v>
      </c>
      <c r="D1226" s="32" t="s">
        <v>1531</v>
      </c>
      <c r="E1226" s="32" t="s">
        <v>94</v>
      </c>
      <c r="F1226" s="31">
        <v>44991</v>
      </c>
      <c r="G1226" s="32" t="s">
        <v>2805</v>
      </c>
      <c r="H1226" s="32">
        <v>1341</v>
      </c>
      <c r="I1226" s="33">
        <v>3500</v>
      </c>
      <c r="J1226" s="32" t="str">
        <f ca="1">IF(Tabela9[[#This Row],[STATUS]]="VENCIDO", TODAY()-Tabela9[[#This Row],[DATA VENCIMENTO]], "")</f>
        <v/>
      </c>
      <c r="K1226" s="31">
        <v>44991</v>
      </c>
      <c r="L1226" s="53" t="str">
        <f ca="1">IF(Tabela9[[#This Row],[DATA VENCIMENTO]]&gt;TODAY(), "A VENCER",IF(Tabela9[[#This Row],[PAGO DIA]]&lt;&gt;"","PAGO", "VENCIDO"))</f>
        <v>PAGO</v>
      </c>
    </row>
    <row r="1227" spans="1:12" hidden="1" x14ac:dyDescent="0.2">
      <c r="A1227" s="30">
        <v>44971</v>
      </c>
      <c r="B1227" s="32" t="s">
        <v>1534</v>
      </c>
      <c r="C1227" s="32" t="s">
        <v>2663</v>
      </c>
      <c r="D1227" s="32" t="s">
        <v>1531</v>
      </c>
      <c r="E1227" s="32" t="s">
        <v>85</v>
      </c>
      <c r="F1227" s="31">
        <v>44991</v>
      </c>
      <c r="G1227" s="32" t="s">
        <v>2806</v>
      </c>
      <c r="H1227" s="32">
        <v>1342</v>
      </c>
      <c r="I1227" s="33">
        <v>800</v>
      </c>
      <c r="J1227" s="32" t="str">
        <f ca="1">IF(Tabela9[[#This Row],[STATUS]]="VENCIDO", TODAY()-Tabela9[[#This Row],[DATA VENCIMENTO]], "")</f>
        <v/>
      </c>
      <c r="K1227" s="31">
        <v>44991</v>
      </c>
      <c r="L1227" s="53" t="str">
        <f ca="1">IF(Tabela9[[#This Row],[DATA VENCIMENTO]]&gt;TODAY(), "A VENCER",IF(Tabela9[[#This Row],[PAGO DIA]]&lt;&gt;"","PAGO", "VENCIDO"))</f>
        <v>PAGO</v>
      </c>
    </row>
    <row r="1228" spans="1:12" hidden="1" x14ac:dyDescent="0.2">
      <c r="A1228" s="30">
        <v>44972</v>
      </c>
      <c r="B1228" s="32" t="s">
        <v>1534</v>
      </c>
      <c r="C1228" s="32" t="s">
        <v>2578</v>
      </c>
      <c r="D1228" s="32" t="s">
        <v>1531</v>
      </c>
      <c r="E1228" s="46" t="s">
        <v>85</v>
      </c>
      <c r="F1228" s="31">
        <v>44992</v>
      </c>
      <c r="G1228" s="32" t="s">
        <v>2807</v>
      </c>
      <c r="H1228" s="32">
        <v>1344</v>
      </c>
      <c r="I1228" s="33">
        <v>1100</v>
      </c>
      <c r="J1228" s="32" t="str">
        <f ca="1">IF(Tabela9[[#This Row],[STATUS]]="VENCIDO", TODAY()-Tabela9[[#This Row],[DATA VENCIMENTO]], "")</f>
        <v/>
      </c>
      <c r="K1228" s="31">
        <v>44999</v>
      </c>
      <c r="L1228" s="53" t="str">
        <f ca="1">IF(Tabela9[[#This Row],[DATA VENCIMENTO]]&gt;TODAY(), "A VENCER",IF(Tabela9[[#This Row],[PAGO DIA]]&lt;&gt;"","PAGO", "VENCIDO"))</f>
        <v>PAGO</v>
      </c>
    </row>
    <row r="1229" spans="1:12" hidden="1" x14ac:dyDescent="0.2">
      <c r="A1229" s="30">
        <v>44972</v>
      </c>
      <c r="B1229" s="32" t="s">
        <v>1534</v>
      </c>
      <c r="C1229" s="32" t="s">
        <v>2663</v>
      </c>
      <c r="D1229" s="32" t="s">
        <v>1531</v>
      </c>
      <c r="E1229" s="46" t="s">
        <v>85</v>
      </c>
      <c r="F1229" s="31">
        <v>44992</v>
      </c>
      <c r="G1229" s="32" t="s">
        <v>2808</v>
      </c>
      <c r="H1229" s="32">
        <v>1345</v>
      </c>
      <c r="I1229" s="33">
        <v>800</v>
      </c>
      <c r="J1229" s="32" t="str">
        <f ca="1">IF(Tabela9[[#This Row],[STATUS]]="VENCIDO", TODAY()-Tabela9[[#This Row],[DATA VENCIMENTO]], "")</f>
        <v/>
      </c>
      <c r="K1229" s="31">
        <v>45006</v>
      </c>
      <c r="L1229" s="53" t="str">
        <f ca="1">IF(Tabela9[[#This Row],[DATA VENCIMENTO]]&gt;TODAY(), "A VENCER",IF(Tabela9[[#This Row],[PAGO DIA]]&lt;&gt;"","PAGO", "VENCIDO"))</f>
        <v>PAGO</v>
      </c>
    </row>
    <row r="1230" spans="1:12" hidden="1" x14ac:dyDescent="0.2">
      <c r="A1230" s="30">
        <v>44972</v>
      </c>
      <c r="B1230" s="32" t="s">
        <v>2401</v>
      </c>
      <c r="C1230" s="32" t="s">
        <v>2809</v>
      </c>
      <c r="D1230" s="32" t="s">
        <v>1531</v>
      </c>
      <c r="E1230" s="46" t="s">
        <v>85</v>
      </c>
      <c r="F1230" s="31">
        <v>44992</v>
      </c>
      <c r="G1230" s="32" t="s">
        <v>2810</v>
      </c>
      <c r="H1230" s="32">
        <v>1346</v>
      </c>
      <c r="I1230" s="33">
        <v>1212</v>
      </c>
      <c r="J1230" s="32" t="str">
        <f ca="1">IF(Tabela9[[#This Row],[STATUS]]="VENCIDO", TODAY()-Tabela9[[#This Row],[DATA VENCIMENTO]], "")</f>
        <v/>
      </c>
      <c r="K1230" s="31">
        <v>45002</v>
      </c>
      <c r="L1230" s="53" t="str">
        <f ca="1">IF(Tabela9[[#This Row],[DATA VENCIMENTO]]&gt;TODAY(), "A VENCER",IF(Tabela9[[#This Row],[PAGO DIA]]&lt;&gt;"","PAGO", "VENCIDO"))</f>
        <v>PAGO</v>
      </c>
    </row>
    <row r="1231" spans="1:12" hidden="1" x14ac:dyDescent="0.2">
      <c r="A1231" s="30">
        <v>44973</v>
      </c>
      <c r="B1231" s="32" t="s">
        <v>1534</v>
      </c>
      <c r="C1231" s="32" t="s">
        <v>2811</v>
      </c>
      <c r="D1231" s="32" t="s">
        <v>1531</v>
      </c>
      <c r="E1231" s="46" t="s">
        <v>85</v>
      </c>
      <c r="F1231" s="31">
        <v>44993</v>
      </c>
      <c r="G1231" s="32" t="s">
        <v>2812</v>
      </c>
      <c r="H1231" s="32">
        <v>1348</v>
      </c>
      <c r="I1231" s="33">
        <v>3800</v>
      </c>
      <c r="J1231" s="32" t="str">
        <f ca="1">IF(Tabela9[[#This Row],[STATUS]]="VENCIDO", TODAY()-Tabela9[[#This Row],[DATA VENCIMENTO]], "")</f>
        <v/>
      </c>
      <c r="K1231" s="31">
        <v>44999</v>
      </c>
      <c r="L1231" s="53" t="str">
        <f ca="1">IF(Tabela9[[#This Row],[DATA VENCIMENTO]]&gt;TODAY(), "A VENCER",IF(Tabela9[[#This Row],[PAGO DIA]]&lt;&gt;"","PAGO", "VENCIDO"))</f>
        <v>PAGO</v>
      </c>
    </row>
    <row r="1232" spans="1:12" hidden="1" x14ac:dyDescent="0.2">
      <c r="A1232" s="30">
        <v>44974</v>
      </c>
      <c r="B1232" s="32" t="s">
        <v>1534</v>
      </c>
      <c r="C1232" s="32" t="s">
        <v>2663</v>
      </c>
      <c r="D1232" s="32" t="s">
        <v>1531</v>
      </c>
      <c r="E1232" s="46" t="s">
        <v>85</v>
      </c>
      <c r="F1232" s="31">
        <v>44994</v>
      </c>
      <c r="G1232" s="32" t="s">
        <v>2813</v>
      </c>
      <c r="H1232" s="32">
        <v>1351</v>
      </c>
      <c r="I1232" s="33">
        <v>800</v>
      </c>
      <c r="J1232" s="32" t="str">
        <f ca="1">IF(Tabela9[[#This Row],[STATUS]]="VENCIDO", TODAY()-Tabela9[[#This Row],[DATA VENCIMENTO]], "")</f>
        <v/>
      </c>
      <c r="K1232" s="31">
        <v>45058</v>
      </c>
      <c r="L1232" s="53" t="str">
        <f ca="1">IF(Tabela9[[#This Row],[DATA VENCIMENTO]]&gt;TODAY(), "A VENCER",IF(Tabela9[[#This Row],[PAGO DIA]]&lt;&gt;"","PAGO", "VENCIDO"))</f>
        <v>PAGO</v>
      </c>
    </row>
    <row r="1233" spans="1:12" hidden="1" x14ac:dyDescent="0.2">
      <c r="A1233" s="30">
        <v>44974</v>
      </c>
      <c r="B1233" s="32" t="s">
        <v>1529</v>
      </c>
      <c r="C1233" s="32" t="s">
        <v>1869</v>
      </c>
      <c r="D1233" s="32" t="s">
        <v>1531</v>
      </c>
      <c r="E1233" s="46" t="s">
        <v>85</v>
      </c>
      <c r="F1233" s="31">
        <v>44994</v>
      </c>
      <c r="G1233" s="32" t="s">
        <v>2814</v>
      </c>
      <c r="H1233" s="32">
        <v>1352</v>
      </c>
      <c r="I1233" s="33">
        <v>3800</v>
      </c>
      <c r="J1233" s="32" t="str">
        <f ca="1">IF(Tabela9[[#This Row],[STATUS]]="VENCIDO", TODAY()-Tabela9[[#This Row],[DATA VENCIMENTO]], "")</f>
        <v/>
      </c>
      <c r="K1233" s="31">
        <v>44998</v>
      </c>
      <c r="L1233" s="53" t="str">
        <f ca="1">IF(Tabela9[[#This Row],[DATA VENCIMENTO]]&gt;TODAY(), "A VENCER",IF(Tabela9[[#This Row],[PAGO DIA]]&lt;&gt;"","PAGO", "VENCIDO"))</f>
        <v>PAGO</v>
      </c>
    </row>
    <row r="1234" spans="1:12" hidden="1" x14ac:dyDescent="0.2">
      <c r="A1234" s="30">
        <v>44974</v>
      </c>
      <c r="B1234" s="32" t="s">
        <v>1534</v>
      </c>
      <c r="C1234" s="32" t="s">
        <v>1680</v>
      </c>
      <c r="D1234" s="32" t="s">
        <v>1531</v>
      </c>
      <c r="E1234" s="46" t="s">
        <v>85</v>
      </c>
      <c r="F1234" s="31">
        <v>44994</v>
      </c>
      <c r="G1234" s="32" t="s">
        <v>2815</v>
      </c>
      <c r="H1234" s="32">
        <v>1353</v>
      </c>
      <c r="I1234" s="33">
        <v>1200</v>
      </c>
      <c r="J1234" s="32" t="str">
        <f ca="1">IF(Tabela9[[#This Row],[STATUS]]="VENCIDO", TODAY()-Tabela9[[#This Row],[DATA VENCIMENTO]], "")</f>
        <v/>
      </c>
      <c r="K1234" s="31">
        <v>44998</v>
      </c>
      <c r="L1234" s="53" t="str">
        <f ca="1">IF(Tabela9[[#This Row],[DATA VENCIMENTO]]&gt;TODAY(), "A VENCER",IF(Tabela9[[#This Row],[PAGO DIA]]&lt;&gt;"","PAGO", "VENCIDO"))</f>
        <v>PAGO</v>
      </c>
    </row>
    <row r="1235" spans="1:12" hidden="1" x14ac:dyDescent="0.2">
      <c r="A1235" s="30">
        <v>44974</v>
      </c>
      <c r="B1235" s="32" t="s">
        <v>1534</v>
      </c>
      <c r="C1235" s="32" t="s">
        <v>2816</v>
      </c>
      <c r="D1235" s="32" t="s">
        <v>1531</v>
      </c>
      <c r="E1235" s="46" t="s">
        <v>85</v>
      </c>
      <c r="F1235" s="31">
        <v>44994</v>
      </c>
      <c r="G1235" s="32" t="s">
        <v>2817</v>
      </c>
      <c r="H1235" s="32">
        <v>1354</v>
      </c>
      <c r="I1235" s="33">
        <v>880</v>
      </c>
      <c r="J1235" s="32" t="str">
        <f ca="1">IF(Tabela9[[#This Row],[STATUS]]="VENCIDO", TODAY()-Tabela9[[#This Row],[DATA VENCIMENTO]], "")</f>
        <v/>
      </c>
      <c r="K1235" s="31">
        <v>44998</v>
      </c>
      <c r="L1235" s="53" t="str">
        <f ca="1">IF(Tabela9[[#This Row],[DATA VENCIMENTO]]&gt;TODAY(), "A VENCER",IF(Tabela9[[#This Row],[PAGO DIA]]&lt;&gt;"","PAGO", "VENCIDO"))</f>
        <v>PAGO</v>
      </c>
    </row>
    <row r="1236" spans="1:12" hidden="1" x14ac:dyDescent="0.2">
      <c r="A1236" s="30">
        <v>44993</v>
      </c>
      <c r="B1236" s="32" t="s">
        <v>2350</v>
      </c>
      <c r="C1236" s="32" t="s">
        <v>2818</v>
      </c>
      <c r="D1236" s="32" t="s">
        <v>2273</v>
      </c>
      <c r="E1236" s="32" t="s">
        <v>244</v>
      </c>
      <c r="F1236" s="31">
        <v>44995</v>
      </c>
      <c r="G1236" s="32">
        <v>459</v>
      </c>
      <c r="H1236" s="32">
        <v>1401</v>
      </c>
      <c r="I1236" s="33">
        <v>7991.56</v>
      </c>
      <c r="J1236" s="32" t="str">
        <f ca="1">IF(Tabela9[[#This Row],[STATUS]]="VENCIDO", TODAY()-Tabela9[[#This Row],[DATA VENCIMENTO]], "")</f>
        <v/>
      </c>
      <c r="K1236" s="31">
        <v>44995</v>
      </c>
      <c r="L1236" s="53" t="str">
        <f ca="1">IF(Tabela9[[#This Row],[DATA VENCIMENTO]]&gt;TODAY(), "A VENCER",IF(Tabela9[[#This Row],[PAGO DIA]]&lt;&gt;"","PAGO", "VENCIDO"))</f>
        <v>PAGO</v>
      </c>
    </row>
    <row r="1237" spans="1:12" hidden="1" x14ac:dyDescent="0.2">
      <c r="A1237" s="30">
        <v>44995</v>
      </c>
      <c r="B1237" s="32" t="s">
        <v>2725</v>
      </c>
      <c r="C1237" s="32" t="s">
        <v>2819</v>
      </c>
      <c r="D1237" s="32" t="s">
        <v>2727</v>
      </c>
      <c r="E1237" s="32" t="s">
        <v>460</v>
      </c>
      <c r="F1237" s="31">
        <v>44995</v>
      </c>
      <c r="G1237" s="32" t="s">
        <v>1585</v>
      </c>
      <c r="H1237" s="32">
        <v>1406</v>
      </c>
      <c r="I1237" s="33">
        <v>2600</v>
      </c>
      <c r="J1237" s="32" t="str">
        <f ca="1">IF(Tabela9[[#This Row],[STATUS]]="VENCIDO", TODAY()-Tabela9[[#This Row],[DATA VENCIMENTO]], "")</f>
        <v/>
      </c>
      <c r="K1237" s="31">
        <v>44995</v>
      </c>
      <c r="L1237" s="53" t="str">
        <f ca="1">IF(Tabela9[[#This Row],[DATA VENCIMENTO]]&gt;TODAY(), "A VENCER",IF(Tabela9[[#This Row],[PAGO DIA]]&lt;&gt;"","PAGO", "VENCIDO"))</f>
        <v>PAGO</v>
      </c>
    </row>
    <row r="1238" spans="1:12" hidden="1" x14ac:dyDescent="0.2">
      <c r="A1238" s="30">
        <v>44995</v>
      </c>
      <c r="B1238" s="32" t="s">
        <v>2763</v>
      </c>
      <c r="C1238" s="32" t="s">
        <v>2820</v>
      </c>
      <c r="D1238" s="32" t="s">
        <v>2765</v>
      </c>
      <c r="E1238" s="32" t="s">
        <v>827</v>
      </c>
      <c r="F1238" s="31">
        <v>44995</v>
      </c>
      <c r="G1238" s="32" t="s">
        <v>1580</v>
      </c>
      <c r="H1238" s="32" t="s">
        <v>2821</v>
      </c>
      <c r="I1238" s="33">
        <v>7059.18</v>
      </c>
      <c r="J1238" s="32" t="str">
        <f ca="1">IF(Tabela9[[#This Row],[STATUS]]="VENCIDO", TODAY()-Tabela9[[#This Row],[DATA VENCIMENTO]], "")</f>
        <v/>
      </c>
      <c r="K1238" s="31">
        <v>44995</v>
      </c>
      <c r="L1238" s="53" t="str">
        <f ca="1">IF(Tabela9[[#This Row],[DATA VENCIMENTO]]&gt;TODAY(), "A VENCER",IF(Tabela9[[#This Row],[PAGO DIA]]&lt;&gt;"","PAGO", "VENCIDO"))</f>
        <v>PAGO</v>
      </c>
    </row>
    <row r="1239" spans="1:12" hidden="1" x14ac:dyDescent="0.2">
      <c r="A1239" s="30">
        <v>44975</v>
      </c>
      <c r="B1239" s="32" t="s">
        <v>1534</v>
      </c>
      <c r="C1239" s="32" t="s">
        <v>2822</v>
      </c>
      <c r="D1239" s="32" t="s">
        <v>1531</v>
      </c>
      <c r="E1239" s="46" t="s">
        <v>85</v>
      </c>
      <c r="F1239" s="31">
        <v>44998</v>
      </c>
      <c r="G1239" s="32" t="s">
        <v>2823</v>
      </c>
      <c r="H1239" s="32">
        <v>1358</v>
      </c>
      <c r="I1239" s="33">
        <v>800</v>
      </c>
      <c r="J1239" s="32" t="str">
        <f ca="1">IF(Tabela9[[#This Row],[STATUS]]="VENCIDO", TODAY()-Tabela9[[#This Row],[DATA VENCIMENTO]], "")</f>
        <v/>
      </c>
      <c r="K1239" s="31">
        <v>44998</v>
      </c>
      <c r="L1239" s="53" t="str">
        <f ca="1">IF(Tabela9[[#This Row],[DATA VENCIMENTO]]&gt;TODAY(), "A VENCER",IF(Tabela9[[#This Row],[PAGO DIA]]&lt;&gt;"","PAGO", "VENCIDO"))</f>
        <v>PAGO</v>
      </c>
    </row>
    <row r="1240" spans="1:12" hidden="1" x14ac:dyDescent="0.2">
      <c r="A1240" s="30">
        <v>44977</v>
      </c>
      <c r="B1240" s="32" t="s">
        <v>1534</v>
      </c>
      <c r="C1240" s="32" t="s">
        <v>2824</v>
      </c>
      <c r="D1240" s="32" t="s">
        <v>1531</v>
      </c>
      <c r="E1240" s="46" t="s">
        <v>85</v>
      </c>
      <c r="F1240" s="31">
        <v>44998</v>
      </c>
      <c r="G1240" s="32" t="s">
        <v>2825</v>
      </c>
      <c r="H1240" s="32">
        <v>1360</v>
      </c>
      <c r="I1240" s="33">
        <v>800</v>
      </c>
      <c r="J1240" s="32" t="str">
        <f ca="1">IF(Tabela9[[#This Row],[STATUS]]="VENCIDO", TODAY()-Tabela9[[#This Row],[DATA VENCIMENTO]], "")</f>
        <v/>
      </c>
      <c r="K1240" s="31">
        <v>44998</v>
      </c>
      <c r="L1240" s="53" t="str">
        <f ca="1">IF(Tabela9[[#This Row],[DATA VENCIMENTO]]&gt;TODAY(), "A VENCER",IF(Tabela9[[#This Row],[PAGO DIA]]&lt;&gt;"","PAGO", "VENCIDO"))</f>
        <v>PAGO</v>
      </c>
    </row>
    <row r="1241" spans="1:12" hidden="1" x14ac:dyDescent="0.2">
      <c r="A1241" s="30">
        <v>44980</v>
      </c>
      <c r="B1241" s="32" t="s">
        <v>1534</v>
      </c>
      <c r="C1241" s="32" t="s">
        <v>2826</v>
      </c>
      <c r="D1241" s="32" t="s">
        <v>1531</v>
      </c>
      <c r="E1241" s="32" t="s">
        <v>94</v>
      </c>
      <c r="F1241" s="31">
        <v>45000</v>
      </c>
      <c r="G1241" s="32" t="s">
        <v>2827</v>
      </c>
      <c r="H1241" s="32">
        <v>1374</v>
      </c>
      <c r="I1241" s="33">
        <v>1000</v>
      </c>
      <c r="J1241" s="32" t="str">
        <f ca="1">IF(Tabela9[[#This Row],[STATUS]]="VENCIDO", TODAY()-Tabela9[[#This Row],[DATA VENCIMENTO]], "")</f>
        <v/>
      </c>
      <c r="K1241" s="31">
        <v>45022</v>
      </c>
      <c r="L1241" s="53" t="str">
        <f ca="1">IF(Tabela9[[#This Row],[DATA VENCIMENTO]]&gt;TODAY(), "A VENCER",IF(Tabela9[[#This Row],[PAGO DIA]]&lt;&gt;"","PAGO", "VENCIDO"))</f>
        <v>PAGO</v>
      </c>
    </row>
    <row r="1242" spans="1:12" hidden="1" x14ac:dyDescent="0.2">
      <c r="A1242" s="30">
        <v>44981</v>
      </c>
      <c r="B1242" s="32" t="s">
        <v>1534</v>
      </c>
      <c r="C1242" s="32" t="s">
        <v>2828</v>
      </c>
      <c r="D1242" s="32" t="s">
        <v>1531</v>
      </c>
      <c r="E1242" s="46" t="s">
        <v>85</v>
      </c>
      <c r="F1242" s="31">
        <v>45001</v>
      </c>
      <c r="G1242" s="32" t="s">
        <v>2829</v>
      </c>
      <c r="H1242" s="32">
        <v>1371</v>
      </c>
      <c r="I1242" s="33">
        <v>800</v>
      </c>
      <c r="J1242" s="32" t="str">
        <f ca="1">IF(Tabela9[[#This Row],[STATUS]]="VENCIDO", TODAY()-Tabela9[[#This Row],[DATA VENCIMENTO]], "")</f>
        <v/>
      </c>
      <c r="K1242" s="31">
        <v>45022</v>
      </c>
      <c r="L1242" s="53" t="str">
        <f ca="1">IF(Tabela9[[#This Row],[DATA VENCIMENTO]]&gt;TODAY(), "A VENCER",IF(Tabela9[[#This Row],[PAGO DIA]]&lt;&gt;"","PAGO", "VENCIDO"))</f>
        <v>PAGO</v>
      </c>
    </row>
    <row r="1243" spans="1:12" hidden="1" x14ac:dyDescent="0.2">
      <c r="A1243" s="30">
        <v>45001</v>
      </c>
      <c r="B1243" s="32" t="s">
        <v>2725</v>
      </c>
      <c r="C1243" s="32" t="s">
        <v>2830</v>
      </c>
      <c r="D1243" s="32" t="s">
        <v>2727</v>
      </c>
      <c r="E1243" s="32" t="s">
        <v>460</v>
      </c>
      <c r="F1243" s="31">
        <v>45002</v>
      </c>
      <c r="G1243" s="32" t="s">
        <v>1585</v>
      </c>
      <c r="H1243" s="32">
        <v>1422</v>
      </c>
      <c r="I1243" s="33">
        <v>3900</v>
      </c>
      <c r="J1243" s="32" t="str">
        <f ca="1">IF(Tabela9[[#This Row],[STATUS]]="VENCIDO", TODAY()-Tabela9[[#This Row],[DATA VENCIMENTO]], "")</f>
        <v/>
      </c>
      <c r="K1243" s="31">
        <v>45002</v>
      </c>
      <c r="L1243" s="53" t="str">
        <f ca="1">IF(Tabela9[[#This Row],[DATA VENCIMENTO]]&gt;TODAY(), "A VENCER",IF(Tabela9[[#This Row],[PAGO DIA]]&lt;&gt;"","PAGO", "VENCIDO"))</f>
        <v>PAGO</v>
      </c>
    </row>
    <row r="1244" spans="1:12" hidden="1" x14ac:dyDescent="0.2">
      <c r="A1244" s="30">
        <v>45006</v>
      </c>
      <c r="B1244" s="32" t="s">
        <v>2831</v>
      </c>
      <c r="C1244" s="32" t="s">
        <v>2832</v>
      </c>
      <c r="D1244" s="32" t="s">
        <v>2833</v>
      </c>
      <c r="E1244" s="32" t="s">
        <v>2834</v>
      </c>
      <c r="F1244" s="31">
        <v>45006</v>
      </c>
      <c r="G1244" s="32" t="s">
        <v>1585</v>
      </c>
      <c r="H1244" s="32" t="s">
        <v>151</v>
      </c>
      <c r="I1244" s="33">
        <v>9205.64</v>
      </c>
      <c r="J1244" s="32" t="str">
        <f ca="1">IF(Tabela9[[#This Row],[STATUS]]="VENCIDO", TODAY()-Tabela9[[#This Row],[DATA VENCIMENTO]], "")</f>
        <v/>
      </c>
      <c r="K1244" s="31">
        <v>45006</v>
      </c>
      <c r="L1244" s="53" t="str">
        <f ca="1">IF(Tabela9[[#This Row],[DATA VENCIMENTO]]&gt;TODAY(), "A VENCER",IF(Tabela9[[#This Row],[PAGO DIA]]&lt;&gt;"","PAGO", "VENCIDO"))</f>
        <v>PAGO</v>
      </c>
    </row>
    <row r="1245" spans="1:12" hidden="1" x14ac:dyDescent="0.2">
      <c r="A1245" s="30">
        <v>45008</v>
      </c>
      <c r="B1245" s="32" t="s">
        <v>2725</v>
      </c>
      <c r="C1245" s="32" t="s">
        <v>2835</v>
      </c>
      <c r="D1245" s="32" t="s">
        <v>2727</v>
      </c>
      <c r="E1245" s="32" t="s">
        <v>460</v>
      </c>
      <c r="F1245" s="31">
        <v>45009</v>
      </c>
      <c r="G1245" s="32" t="s">
        <v>1585</v>
      </c>
      <c r="H1245" s="32">
        <v>1437</v>
      </c>
      <c r="I1245" s="33">
        <v>1300</v>
      </c>
      <c r="J1245" s="32" t="str">
        <f ca="1">IF(Tabela9[[#This Row],[STATUS]]="VENCIDO", TODAY()-Tabela9[[#This Row],[DATA VENCIMENTO]], "")</f>
        <v/>
      </c>
      <c r="K1245" s="31">
        <v>45009</v>
      </c>
      <c r="L1245" s="53" t="str">
        <f ca="1">IF(Tabela9[[#This Row],[DATA VENCIMENTO]]&gt;TODAY(), "A VENCER",IF(Tabela9[[#This Row],[PAGO DIA]]&lt;&gt;"","PAGO", "VENCIDO"))</f>
        <v>PAGO</v>
      </c>
    </row>
    <row r="1246" spans="1:12" hidden="1" x14ac:dyDescent="0.2">
      <c r="A1246" s="30">
        <v>45009</v>
      </c>
      <c r="B1246" s="32" t="s">
        <v>1529</v>
      </c>
      <c r="C1246" s="32" t="s">
        <v>2836</v>
      </c>
      <c r="D1246" s="32" t="s">
        <v>2765</v>
      </c>
      <c r="E1246" s="32" t="s">
        <v>827</v>
      </c>
      <c r="F1246" s="31">
        <v>45009</v>
      </c>
      <c r="G1246" s="32" t="s">
        <v>1580</v>
      </c>
      <c r="H1246" s="32" t="s">
        <v>2821</v>
      </c>
      <c r="I1246" s="33">
        <v>11818.49</v>
      </c>
      <c r="J1246" s="32" t="str">
        <f ca="1">IF(Tabela9[[#This Row],[STATUS]]="VENCIDO", TODAY()-Tabela9[[#This Row],[DATA VENCIMENTO]], "")</f>
        <v/>
      </c>
      <c r="K1246" s="31">
        <v>45009</v>
      </c>
      <c r="L1246" s="53" t="str">
        <f ca="1">IF(Tabela9[[#This Row],[DATA VENCIMENTO]]&gt;TODAY(), "A VENCER",IF(Tabela9[[#This Row],[PAGO DIA]]&lt;&gt;"","PAGO", "VENCIDO"))</f>
        <v>PAGO</v>
      </c>
    </row>
    <row r="1247" spans="1:12" hidden="1" x14ac:dyDescent="0.2">
      <c r="A1247" s="30">
        <v>44989</v>
      </c>
      <c r="B1247" s="32" t="s">
        <v>2401</v>
      </c>
      <c r="C1247" s="32" t="s">
        <v>2837</v>
      </c>
      <c r="D1247" s="32" t="s">
        <v>1531</v>
      </c>
      <c r="E1247" s="46" t="s">
        <v>85</v>
      </c>
      <c r="F1247" s="31">
        <v>45012</v>
      </c>
      <c r="G1247" s="32" t="s">
        <v>2838</v>
      </c>
      <c r="H1247" s="32">
        <v>1390</v>
      </c>
      <c r="I1247" s="33">
        <v>4380</v>
      </c>
      <c r="J1247" s="32" t="str">
        <f ca="1">IF(Tabela9[[#This Row],[STATUS]]="VENCIDO", TODAY()-Tabela9[[#This Row],[DATA VENCIMENTO]], "")</f>
        <v/>
      </c>
      <c r="K1247" s="31">
        <v>45027</v>
      </c>
      <c r="L1247" s="53" t="str">
        <f ca="1">IF(Tabela9[[#This Row],[DATA VENCIMENTO]]&gt;TODAY(), "A VENCER",IF(Tabela9[[#This Row],[PAGO DIA]]&lt;&gt;"","PAGO", "VENCIDO"))</f>
        <v>PAGO</v>
      </c>
    </row>
    <row r="1248" spans="1:12" hidden="1" x14ac:dyDescent="0.2">
      <c r="A1248" s="30">
        <v>44989</v>
      </c>
      <c r="B1248" s="32" t="s">
        <v>2401</v>
      </c>
      <c r="C1248" s="32" t="s">
        <v>2837</v>
      </c>
      <c r="D1248" s="32" t="s">
        <v>1531</v>
      </c>
      <c r="E1248" s="46" t="s">
        <v>85</v>
      </c>
      <c r="F1248" s="31">
        <v>45012</v>
      </c>
      <c r="G1248" s="32" t="s">
        <v>2839</v>
      </c>
      <c r="H1248" s="32">
        <v>1391</v>
      </c>
      <c r="I1248" s="33">
        <v>3650</v>
      </c>
      <c r="J1248" s="32" t="str">
        <f ca="1">IF(Tabela9[[#This Row],[STATUS]]="VENCIDO", TODAY()-Tabela9[[#This Row],[DATA VENCIMENTO]], "")</f>
        <v/>
      </c>
      <c r="K1248" s="31">
        <v>45027</v>
      </c>
      <c r="L1248" s="53" t="str">
        <f ca="1">IF(Tabela9[[#This Row],[DATA VENCIMENTO]]&gt;TODAY(), "A VENCER",IF(Tabela9[[#This Row],[PAGO DIA]]&lt;&gt;"","PAGO", "VENCIDO"))</f>
        <v>PAGO</v>
      </c>
    </row>
    <row r="1249" spans="1:12" hidden="1" x14ac:dyDescent="0.2">
      <c r="A1249" s="30">
        <v>45015</v>
      </c>
      <c r="B1249" s="32" t="s">
        <v>2725</v>
      </c>
      <c r="C1249" s="32" t="s">
        <v>2840</v>
      </c>
      <c r="D1249" s="32" t="s">
        <v>2727</v>
      </c>
      <c r="E1249" s="32" t="s">
        <v>460</v>
      </c>
      <c r="F1249" s="31">
        <v>45016</v>
      </c>
      <c r="G1249" s="32" t="s">
        <v>1585</v>
      </c>
      <c r="H1249" s="32">
        <v>1452</v>
      </c>
      <c r="I1249" s="33">
        <v>650</v>
      </c>
      <c r="J1249" s="32" t="str">
        <f ca="1">IF(Tabela9[[#This Row],[STATUS]]="VENCIDO", TODAY()-Tabela9[[#This Row],[DATA VENCIMENTO]], "")</f>
        <v/>
      </c>
      <c r="K1249" s="31">
        <v>45016</v>
      </c>
      <c r="L1249" s="53" t="str">
        <f ca="1">IF(Tabela9[[#This Row],[DATA VENCIMENTO]]&gt;TODAY(), "A VENCER",IF(Tabela9[[#This Row],[PAGO DIA]]&lt;&gt;"","PAGO", "VENCIDO"))</f>
        <v>PAGO</v>
      </c>
    </row>
    <row r="1250" spans="1:12" hidden="1" x14ac:dyDescent="0.2">
      <c r="A1250" s="30">
        <v>45016</v>
      </c>
      <c r="B1250" s="32" t="s">
        <v>2841</v>
      </c>
      <c r="C1250" s="32" t="s">
        <v>2842</v>
      </c>
      <c r="D1250" s="32" t="s">
        <v>2843</v>
      </c>
      <c r="E1250" s="32" t="s">
        <v>137</v>
      </c>
      <c r="F1250" s="31">
        <v>45016</v>
      </c>
      <c r="G1250" s="32" t="s">
        <v>1585</v>
      </c>
      <c r="H1250" s="32">
        <v>1453</v>
      </c>
      <c r="I1250" s="33">
        <v>800</v>
      </c>
      <c r="J1250" s="32" t="str">
        <f ca="1">IF(Tabela9[[#This Row],[STATUS]]="VENCIDO", TODAY()-Tabela9[[#This Row],[DATA VENCIMENTO]], "")</f>
        <v/>
      </c>
      <c r="K1250" s="31">
        <v>45016</v>
      </c>
      <c r="L1250" s="53" t="str">
        <f ca="1">IF(Tabela9[[#This Row],[DATA VENCIMENTO]]&gt;TODAY(), "A VENCER",IF(Tabela9[[#This Row],[PAGO DIA]]&lt;&gt;"","PAGO", "VENCIDO"))</f>
        <v>PAGO</v>
      </c>
    </row>
    <row r="1251" spans="1:12" hidden="1" x14ac:dyDescent="0.2">
      <c r="A1251" s="30">
        <v>44986</v>
      </c>
      <c r="B1251" s="32" t="s">
        <v>2686</v>
      </c>
      <c r="C1251" s="32" t="s">
        <v>2844</v>
      </c>
      <c r="D1251" s="32" t="s">
        <v>1531</v>
      </c>
      <c r="E1251" s="32" t="s">
        <v>2845</v>
      </c>
      <c r="F1251" s="31">
        <v>45017</v>
      </c>
      <c r="G1251" s="32" t="s">
        <v>2846</v>
      </c>
      <c r="H1251" s="32" t="s">
        <v>2688</v>
      </c>
      <c r="I1251" s="33">
        <v>2400</v>
      </c>
      <c r="J1251" s="32" t="str">
        <f ca="1">IF(Tabela9[[#This Row],[STATUS]]="VENCIDO", TODAY()-Tabela9[[#This Row],[DATA VENCIMENTO]], "")</f>
        <v/>
      </c>
      <c r="K1251" s="31">
        <v>45019</v>
      </c>
      <c r="L1251" s="53" t="str">
        <f ca="1">IF(Tabela9[[#This Row],[DATA VENCIMENTO]]&gt;TODAY(), "A VENCER",IF(Tabela9[[#This Row],[PAGO DIA]]&lt;&gt;"","PAGO", "VENCIDO"))</f>
        <v>PAGO</v>
      </c>
    </row>
    <row r="1252" spans="1:12" hidden="1" x14ac:dyDescent="0.2">
      <c r="A1252" s="30">
        <v>44986</v>
      </c>
      <c r="B1252" s="32" t="s">
        <v>2686</v>
      </c>
      <c r="C1252" s="32" t="s">
        <v>2847</v>
      </c>
      <c r="D1252" s="32" t="s">
        <v>1531</v>
      </c>
      <c r="E1252" s="32" t="s">
        <v>2845</v>
      </c>
      <c r="F1252" s="31">
        <v>45017</v>
      </c>
      <c r="G1252" s="32" t="s">
        <v>1580</v>
      </c>
      <c r="H1252" s="32" t="s">
        <v>2688</v>
      </c>
      <c r="I1252" s="33">
        <v>110000</v>
      </c>
      <c r="J1252" s="32" t="str">
        <f ca="1">IF(Tabela9[[#This Row],[STATUS]]="VENCIDO", TODAY()-Tabela9[[#This Row],[DATA VENCIMENTO]], "")</f>
        <v/>
      </c>
      <c r="K1252" s="31">
        <v>45019</v>
      </c>
      <c r="L1252" s="53" t="str">
        <f ca="1">IF(Tabela9[[#This Row],[DATA VENCIMENTO]]&gt;TODAY(), "A VENCER",IF(Tabela9[[#This Row],[PAGO DIA]]&lt;&gt;"","PAGO", "VENCIDO"))</f>
        <v>PAGO</v>
      </c>
    </row>
    <row r="1253" spans="1:12" hidden="1" x14ac:dyDescent="0.2">
      <c r="A1253" s="30">
        <v>44973</v>
      </c>
      <c r="B1253" s="32" t="s">
        <v>2401</v>
      </c>
      <c r="C1253" s="32" t="s">
        <v>2809</v>
      </c>
      <c r="D1253" s="32" t="s">
        <v>1531</v>
      </c>
      <c r="E1253" s="46" t="s">
        <v>85</v>
      </c>
      <c r="F1253" s="31">
        <v>45019</v>
      </c>
      <c r="G1253" s="32" t="s">
        <v>2848</v>
      </c>
      <c r="H1253" s="32">
        <v>1347</v>
      </c>
      <c r="I1253" s="33">
        <v>2044</v>
      </c>
      <c r="J1253" s="32" t="str">
        <f ca="1">IF(Tabela9[[#This Row],[STATUS]]="VENCIDO", TODAY()-Tabela9[[#This Row],[DATA VENCIMENTO]], "")</f>
        <v/>
      </c>
      <c r="K1253" s="31">
        <v>45019</v>
      </c>
      <c r="L1253" s="53" t="str">
        <f ca="1">IF(Tabela9[[#This Row],[DATA VENCIMENTO]]&gt;TODAY(), "A VENCER",IF(Tabela9[[#This Row],[PAGO DIA]]&lt;&gt;"","PAGO", "VENCIDO"))</f>
        <v>PAGO</v>
      </c>
    </row>
    <row r="1254" spans="1:12" hidden="1" x14ac:dyDescent="0.2">
      <c r="A1254" s="30">
        <v>44979</v>
      </c>
      <c r="B1254" s="32" t="s">
        <v>2401</v>
      </c>
      <c r="C1254" s="32" t="s">
        <v>2809</v>
      </c>
      <c r="D1254" s="32" t="s">
        <v>1531</v>
      </c>
      <c r="E1254" s="46" t="s">
        <v>85</v>
      </c>
      <c r="F1254" s="31">
        <v>45019</v>
      </c>
      <c r="G1254" s="32" t="s">
        <v>2849</v>
      </c>
      <c r="H1254" s="32">
        <v>1364</v>
      </c>
      <c r="I1254" s="33">
        <v>2368</v>
      </c>
      <c r="J1254" s="32" t="str">
        <f ca="1">IF(Tabela9[[#This Row],[STATUS]]="VENCIDO", TODAY()-Tabela9[[#This Row],[DATA VENCIMENTO]], "")</f>
        <v/>
      </c>
      <c r="K1254" s="31">
        <v>45019</v>
      </c>
      <c r="L1254" s="53" t="str">
        <f ca="1">IF(Tabela9[[#This Row],[DATA VENCIMENTO]]&gt;TODAY(), "A VENCER",IF(Tabela9[[#This Row],[PAGO DIA]]&lt;&gt;"","PAGO", "VENCIDO"))</f>
        <v>PAGO</v>
      </c>
    </row>
    <row r="1255" spans="1:12" hidden="1" x14ac:dyDescent="0.2">
      <c r="A1255" s="30">
        <v>44980</v>
      </c>
      <c r="B1255" s="32" t="s">
        <v>2401</v>
      </c>
      <c r="C1255" s="32" t="s">
        <v>2850</v>
      </c>
      <c r="D1255" s="32" t="s">
        <v>1531</v>
      </c>
      <c r="E1255" s="46" t="s">
        <v>85</v>
      </c>
      <c r="F1255" s="31">
        <v>45019</v>
      </c>
      <c r="G1255" s="32" t="s">
        <v>2851</v>
      </c>
      <c r="H1255" s="32">
        <v>1365</v>
      </c>
      <c r="I1255" s="33">
        <v>4120</v>
      </c>
      <c r="J1255" s="32" t="str">
        <f ca="1">IF(Tabela9[[#This Row],[STATUS]]="VENCIDO", TODAY()-Tabela9[[#This Row],[DATA VENCIMENTO]], "")</f>
        <v/>
      </c>
      <c r="K1255" s="31">
        <v>45019</v>
      </c>
      <c r="L1255" s="53" t="str">
        <f ca="1">IF(Tabela9[[#This Row],[DATA VENCIMENTO]]&gt;TODAY(), "A VENCER",IF(Tabela9[[#This Row],[PAGO DIA]]&lt;&gt;"","PAGO", "VENCIDO"))</f>
        <v>PAGO</v>
      </c>
    </row>
    <row r="1256" spans="1:12" hidden="1" x14ac:dyDescent="0.2">
      <c r="A1256" s="30">
        <v>44980</v>
      </c>
      <c r="B1256" s="32" t="s">
        <v>1529</v>
      </c>
      <c r="C1256" s="32" t="s">
        <v>2852</v>
      </c>
      <c r="D1256" s="32" t="s">
        <v>1531</v>
      </c>
      <c r="E1256" s="46" t="s">
        <v>85</v>
      </c>
      <c r="F1256" s="31">
        <v>45019</v>
      </c>
      <c r="G1256" s="32" t="s">
        <v>2853</v>
      </c>
      <c r="H1256" s="32">
        <v>1367</v>
      </c>
      <c r="I1256" s="33">
        <v>1100</v>
      </c>
      <c r="J1256" s="32" t="str">
        <f ca="1">IF(Tabela9[[#This Row],[STATUS]]="VENCIDO", TODAY()-Tabela9[[#This Row],[DATA VENCIMENTO]], "")</f>
        <v/>
      </c>
      <c r="K1256" s="31">
        <v>45019</v>
      </c>
      <c r="L1256" s="53" t="str">
        <f ca="1">IF(Tabela9[[#This Row],[DATA VENCIMENTO]]&gt;TODAY(), "A VENCER",IF(Tabela9[[#This Row],[PAGO DIA]]&lt;&gt;"","PAGO", "VENCIDO"))</f>
        <v>PAGO</v>
      </c>
    </row>
    <row r="1257" spans="1:12" hidden="1" x14ac:dyDescent="0.2">
      <c r="A1257" s="30">
        <v>44998</v>
      </c>
      <c r="B1257" s="32" t="s">
        <v>2401</v>
      </c>
      <c r="C1257" s="32" t="s">
        <v>2837</v>
      </c>
      <c r="D1257" s="32" t="s">
        <v>1531</v>
      </c>
      <c r="E1257" s="46" t="s">
        <v>85</v>
      </c>
      <c r="F1257" s="31">
        <v>45019</v>
      </c>
      <c r="G1257" s="32" t="s">
        <v>2854</v>
      </c>
      <c r="H1257" s="32">
        <v>1408</v>
      </c>
      <c r="I1257" s="33">
        <v>2692</v>
      </c>
      <c r="J1257" s="32" t="str">
        <f ca="1">IF(Tabela9[[#This Row],[STATUS]]="VENCIDO", TODAY()-Tabela9[[#This Row],[DATA VENCIMENTO]], "")</f>
        <v/>
      </c>
      <c r="K1257" s="31">
        <v>45019</v>
      </c>
      <c r="L1257" s="53" t="str">
        <f ca="1">IF(Tabela9[[#This Row],[DATA VENCIMENTO]]&gt;TODAY(), "A VENCER",IF(Tabela9[[#This Row],[PAGO DIA]]&lt;&gt;"","PAGO", "VENCIDO"))</f>
        <v>PAGO</v>
      </c>
    </row>
    <row r="1258" spans="1:12" hidden="1" x14ac:dyDescent="0.2">
      <c r="A1258" s="30">
        <v>44999</v>
      </c>
      <c r="B1258" s="32" t="s">
        <v>2401</v>
      </c>
      <c r="C1258" s="32" t="s">
        <v>2855</v>
      </c>
      <c r="D1258" s="32" t="s">
        <v>1531</v>
      </c>
      <c r="E1258" s="46" t="s">
        <v>85</v>
      </c>
      <c r="F1258" s="31">
        <v>45019</v>
      </c>
      <c r="G1258" s="32" t="s">
        <v>2856</v>
      </c>
      <c r="H1258" s="32">
        <v>1417</v>
      </c>
      <c r="I1258" s="33">
        <v>2044</v>
      </c>
      <c r="J1258" s="32" t="str">
        <f ca="1">IF(Tabela9[[#This Row],[STATUS]]="VENCIDO", TODAY()-Tabela9[[#This Row],[DATA VENCIMENTO]], "")</f>
        <v/>
      </c>
      <c r="K1258" s="31">
        <v>45019</v>
      </c>
      <c r="L1258" s="53" t="str">
        <f ca="1">IF(Tabela9[[#This Row],[DATA VENCIMENTO]]&gt;TODAY(), "A VENCER",IF(Tabela9[[#This Row],[PAGO DIA]]&lt;&gt;"","PAGO", "VENCIDO"))</f>
        <v>PAGO</v>
      </c>
    </row>
    <row r="1259" spans="1:12" hidden="1" x14ac:dyDescent="0.2">
      <c r="A1259" s="30">
        <v>45016</v>
      </c>
      <c r="B1259" s="32" t="s">
        <v>2857</v>
      </c>
      <c r="C1259" s="32" t="s">
        <v>2858</v>
      </c>
      <c r="D1259" s="32" t="s">
        <v>2833</v>
      </c>
      <c r="E1259" s="32" t="s">
        <v>2834</v>
      </c>
      <c r="F1259" s="31">
        <v>45019</v>
      </c>
      <c r="G1259" s="32" t="s">
        <v>1585</v>
      </c>
      <c r="H1259" s="32" t="s">
        <v>151</v>
      </c>
      <c r="I1259" s="33">
        <v>6082.35</v>
      </c>
      <c r="J1259" s="32" t="str">
        <f ca="1">IF(Tabela9[[#This Row],[STATUS]]="VENCIDO", TODAY()-Tabela9[[#This Row],[DATA VENCIMENTO]], "")</f>
        <v/>
      </c>
      <c r="K1259" s="31">
        <v>45019</v>
      </c>
      <c r="L1259" s="53" t="str">
        <f ca="1">IF(Tabela9[[#This Row],[DATA VENCIMENTO]]&gt;TODAY(), "A VENCER",IF(Tabela9[[#This Row],[PAGO DIA]]&lt;&gt;"","PAGO", "VENCIDO"))</f>
        <v>PAGO</v>
      </c>
    </row>
    <row r="1260" spans="1:12" hidden="1" x14ac:dyDescent="0.2">
      <c r="A1260" s="30">
        <v>44975</v>
      </c>
      <c r="B1260" s="32" t="s">
        <v>2401</v>
      </c>
      <c r="C1260" s="32" t="s">
        <v>2809</v>
      </c>
      <c r="D1260" s="32" t="s">
        <v>1531</v>
      </c>
      <c r="E1260" s="46" t="s">
        <v>85</v>
      </c>
      <c r="F1260" s="31">
        <v>45020</v>
      </c>
      <c r="G1260" s="32" t="s">
        <v>2859</v>
      </c>
      <c r="H1260" s="32">
        <v>1357</v>
      </c>
      <c r="I1260" s="33">
        <v>168</v>
      </c>
      <c r="J1260" s="32" t="str">
        <f ca="1">IF(Tabela9[[#This Row],[STATUS]]="VENCIDO", TODAY()-Tabela9[[#This Row],[DATA VENCIMENTO]], "")</f>
        <v/>
      </c>
      <c r="K1260" s="31">
        <v>45020</v>
      </c>
      <c r="L1260" s="53" t="str">
        <f ca="1">IF(Tabela9[[#This Row],[DATA VENCIMENTO]]&gt;TODAY(), "A VENCER",IF(Tabela9[[#This Row],[PAGO DIA]]&lt;&gt;"","PAGO", "VENCIDO"))</f>
        <v>PAGO</v>
      </c>
    </row>
    <row r="1261" spans="1:12" hidden="1" x14ac:dyDescent="0.2">
      <c r="A1261" s="30">
        <v>44977</v>
      </c>
      <c r="B1261" s="32" t="s">
        <v>1534</v>
      </c>
      <c r="C1261" s="32" t="s">
        <v>2809</v>
      </c>
      <c r="D1261" s="32" t="s">
        <v>1531</v>
      </c>
      <c r="E1261" s="46" t="s">
        <v>85</v>
      </c>
      <c r="F1261" s="31">
        <v>45020</v>
      </c>
      <c r="G1261" s="32" t="s">
        <v>2860</v>
      </c>
      <c r="H1261" s="32">
        <v>1359</v>
      </c>
      <c r="I1261" s="33">
        <v>636</v>
      </c>
      <c r="J1261" s="32" t="str">
        <f ca="1">IF(Tabela9[[#This Row],[STATUS]]="VENCIDO", TODAY()-Tabela9[[#This Row],[DATA VENCIMENTO]], "")</f>
        <v/>
      </c>
      <c r="K1261" s="31">
        <v>45020</v>
      </c>
      <c r="L1261" s="53" t="str">
        <f ca="1">IF(Tabela9[[#This Row],[DATA VENCIMENTO]]&gt;TODAY(), "A VENCER",IF(Tabela9[[#This Row],[PAGO DIA]]&lt;&gt;"","PAGO", "VENCIDO"))</f>
        <v>PAGO</v>
      </c>
    </row>
    <row r="1262" spans="1:12" hidden="1" x14ac:dyDescent="0.2">
      <c r="A1262" s="30">
        <v>44979</v>
      </c>
      <c r="B1262" s="32" t="s">
        <v>2401</v>
      </c>
      <c r="C1262" s="32" t="s">
        <v>2861</v>
      </c>
      <c r="D1262" s="32" t="s">
        <v>1531</v>
      </c>
      <c r="E1262" s="46" t="s">
        <v>85</v>
      </c>
      <c r="F1262" s="31">
        <v>45020</v>
      </c>
      <c r="G1262" s="32" t="s">
        <v>2862</v>
      </c>
      <c r="H1262" s="32">
        <v>1361</v>
      </c>
      <c r="I1262" s="33">
        <v>700</v>
      </c>
      <c r="J1262" s="32" t="str">
        <f ca="1">IF(Tabela9[[#This Row],[STATUS]]="VENCIDO", TODAY()-Tabela9[[#This Row],[DATA VENCIMENTO]], "")</f>
        <v/>
      </c>
      <c r="K1262" s="31">
        <v>45020</v>
      </c>
      <c r="L1262" s="53" t="str">
        <f ca="1">IF(Tabela9[[#This Row],[DATA VENCIMENTO]]&gt;TODAY(), "A VENCER",IF(Tabela9[[#This Row],[PAGO DIA]]&lt;&gt;"","PAGO", "VENCIDO"))</f>
        <v>PAGO</v>
      </c>
    </row>
    <row r="1263" spans="1:12" hidden="1" x14ac:dyDescent="0.2">
      <c r="A1263" s="30">
        <v>44979</v>
      </c>
      <c r="B1263" s="32" t="s">
        <v>1534</v>
      </c>
      <c r="C1263" s="32" t="s">
        <v>2663</v>
      </c>
      <c r="D1263" s="32" t="s">
        <v>1531</v>
      </c>
      <c r="E1263" s="46" t="s">
        <v>85</v>
      </c>
      <c r="F1263" s="31">
        <v>45020</v>
      </c>
      <c r="G1263" s="32" t="s">
        <v>2863</v>
      </c>
      <c r="H1263" s="32">
        <v>1362</v>
      </c>
      <c r="I1263" s="33">
        <v>800</v>
      </c>
      <c r="J1263" s="32" t="str">
        <f ca="1">IF(Tabela9[[#This Row],[STATUS]]="VENCIDO", TODAY()-Tabela9[[#This Row],[DATA VENCIMENTO]], "")</f>
        <v/>
      </c>
      <c r="K1263" s="31">
        <v>45020</v>
      </c>
      <c r="L1263" s="53" t="str">
        <f ca="1">IF(Tabela9[[#This Row],[DATA VENCIMENTO]]&gt;TODAY(), "A VENCER",IF(Tabela9[[#This Row],[PAGO DIA]]&lt;&gt;"","PAGO", "VENCIDO"))</f>
        <v>PAGO</v>
      </c>
    </row>
    <row r="1264" spans="1:12" hidden="1" x14ac:dyDescent="0.2">
      <c r="A1264" s="30">
        <v>44979</v>
      </c>
      <c r="B1264" s="32" t="s">
        <v>2401</v>
      </c>
      <c r="C1264" s="32" t="s">
        <v>2864</v>
      </c>
      <c r="D1264" s="32" t="s">
        <v>1531</v>
      </c>
      <c r="E1264" s="46" t="s">
        <v>85</v>
      </c>
      <c r="F1264" s="31">
        <v>45020</v>
      </c>
      <c r="G1264" s="32" t="s">
        <v>2865</v>
      </c>
      <c r="H1264" s="32">
        <v>1363</v>
      </c>
      <c r="I1264" s="33">
        <v>3942</v>
      </c>
      <c r="J1264" s="32" t="str">
        <f ca="1">IF(Tabela9[[#This Row],[STATUS]]="VENCIDO", TODAY()-Tabela9[[#This Row],[DATA VENCIMENTO]], "")</f>
        <v/>
      </c>
      <c r="K1264" s="31">
        <v>45020</v>
      </c>
      <c r="L1264" s="53" t="str">
        <f ca="1">IF(Tabela9[[#This Row],[DATA VENCIMENTO]]&gt;TODAY(), "A VENCER",IF(Tabela9[[#This Row],[PAGO DIA]]&lt;&gt;"","PAGO", "VENCIDO"))</f>
        <v>PAGO</v>
      </c>
    </row>
    <row r="1265" spans="1:12" hidden="1" x14ac:dyDescent="0.2">
      <c r="A1265" s="30">
        <v>44980</v>
      </c>
      <c r="B1265" s="32" t="s">
        <v>1534</v>
      </c>
      <c r="C1265" s="32" t="s">
        <v>2866</v>
      </c>
      <c r="D1265" s="32" t="s">
        <v>1531</v>
      </c>
      <c r="E1265" s="46" t="s">
        <v>85</v>
      </c>
      <c r="F1265" s="31">
        <v>45020</v>
      </c>
      <c r="G1265" s="32" t="s">
        <v>2867</v>
      </c>
      <c r="H1265" s="32">
        <v>1366</v>
      </c>
      <c r="I1265" s="33">
        <v>3800</v>
      </c>
      <c r="J1265" s="32" t="str">
        <f ca="1">IF(Tabela9[[#This Row],[STATUS]]="VENCIDO", TODAY()-Tabela9[[#This Row],[DATA VENCIMENTO]], "")</f>
        <v/>
      </c>
      <c r="K1265" s="31">
        <v>45020</v>
      </c>
      <c r="L1265" s="53" t="str">
        <f ca="1">IF(Tabela9[[#This Row],[DATA VENCIMENTO]]&gt;TODAY(), "A VENCER",IF(Tabela9[[#This Row],[PAGO DIA]]&lt;&gt;"","PAGO", "VENCIDO"))</f>
        <v>PAGO</v>
      </c>
    </row>
    <row r="1266" spans="1:12" hidden="1" x14ac:dyDescent="0.2">
      <c r="A1266" s="30">
        <v>44980</v>
      </c>
      <c r="B1266" s="32" t="s">
        <v>1534</v>
      </c>
      <c r="C1266" s="32" t="s">
        <v>2653</v>
      </c>
      <c r="D1266" s="32" t="s">
        <v>1531</v>
      </c>
      <c r="E1266" s="46" t="s">
        <v>85</v>
      </c>
      <c r="F1266" s="31">
        <v>45020</v>
      </c>
      <c r="G1266" s="32" t="s">
        <v>2868</v>
      </c>
      <c r="H1266" s="32">
        <v>1368</v>
      </c>
      <c r="I1266" s="33">
        <v>500</v>
      </c>
      <c r="J1266" s="32" t="str">
        <f ca="1">IF(Tabela9[[#This Row],[STATUS]]="VENCIDO", TODAY()-Tabela9[[#This Row],[DATA VENCIMENTO]], "")</f>
        <v/>
      </c>
      <c r="K1266" s="31">
        <v>45020</v>
      </c>
      <c r="L1266" s="53" t="str">
        <f ca="1">IF(Tabela9[[#This Row],[DATA VENCIMENTO]]&gt;TODAY(), "A VENCER",IF(Tabela9[[#This Row],[PAGO DIA]]&lt;&gt;"","PAGO", "VENCIDO"))</f>
        <v>PAGO</v>
      </c>
    </row>
    <row r="1267" spans="1:12" hidden="1" x14ac:dyDescent="0.2">
      <c r="A1267" s="30">
        <v>45000</v>
      </c>
      <c r="B1267" s="32" t="s">
        <v>2401</v>
      </c>
      <c r="C1267" s="32" t="s">
        <v>2869</v>
      </c>
      <c r="D1267" s="32" t="s">
        <v>1531</v>
      </c>
      <c r="E1267" s="46" t="s">
        <v>85</v>
      </c>
      <c r="F1267" s="31">
        <v>45020</v>
      </c>
      <c r="G1267" s="32" t="s">
        <v>2870</v>
      </c>
      <c r="H1267" s="32">
        <v>1419</v>
      </c>
      <c r="I1267" s="33">
        <v>584</v>
      </c>
      <c r="J1267" s="32" t="str">
        <f ca="1">IF(Tabela9[[#This Row],[STATUS]]="VENCIDO", TODAY()-Tabela9[[#This Row],[DATA VENCIMENTO]], "")</f>
        <v/>
      </c>
      <c r="K1267" s="31">
        <v>45020</v>
      </c>
      <c r="L1267" s="53" t="str">
        <f ca="1">IF(Tabela9[[#This Row],[DATA VENCIMENTO]]&gt;TODAY(), "A VENCER",IF(Tabela9[[#This Row],[PAGO DIA]]&lt;&gt;"","PAGO", "VENCIDO"))</f>
        <v>PAGO</v>
      </c>
    </row>
    <row r="1268" spans="1:12" hidden="1" x14ac:dyDescent="0.2">
      <c r="A1268" s="30">
        <v>45021</v>
      </c>
      <c r="B1268" s="32" t="s">
        <v>2725</v>
      </c>
      <c r="C1268" s="32" t="s">
        <v>2871</v>
      </c>
      <c r="D1268" s="32" t="s">
        <v>2727</v>
      </c>
      <c r="E1268" s="32" t="s">
        <v>460</v>
      </c>
      <c r="F1268" s="31">
        <v>45022</v>
      </c>
      <c r="G1268" s="32" t="s">
        <v>2872</v>
      </c>
      <c r="H1268" s="32">
        <v>1465</v>
      </c>
      <c r="I1268" s="33">
        <v>650</v>
      </c>
      <c r="J1268" s="32" t="str">
        <f ca="1">IF(Tabela9[[#This Row],[STATUS]]="VENCIDO", TODAY()-Tabela9[[#This Row],[DATA VENCIMENTO]], "")</f>
        <v/>
      </c>
      <c r="K1268" s="31">
        <v>45022</v>
      </c>
      <c r="L1268" s="53" t="str">
        <f ca="1">IF(Tabela9[[#This Row],[DATA VENCIMENTO]]&gt;TODAY(), "A VENCER",IF(Tabela9[[#This Row],[PAGO DIA]]&lt;&gt;"","PAGO", "VENCIDO"))</f>
        <v>PAGO</v>
      </c>
    </row>
    <row r="1269" spans="1:12" hidden="1" x14ac:dyDescent="0.2">
      <c r="A1269" s="30">
        <v>44982</v>
      </c>
      <c r="B1269" s="32" t="s">
        <v>2401</v>
      </c>
      <c r="C1269" s="32" t="s">
        <v>2873</v>
      </c>
      <c r="D1269" s="32" t="s">
        <v>1531</v>
      </c>
      <c r="E1269" s="46" t="s">
        <v>85</v>
      </c>
      <c r="F1269" s="31">
        <v>45023</v>
      </c>
      <c r="G1269" s="32" t="s">
        <v>2874</v>
      </c>
      <c r="H1269" s="32">
        <v>1375</v>
      </c>
      <c r="I1269" s="33">
        <v>700</v>
      </c>
      <c r="J1269" s="32" t="str">
        <f ca="1">IF(Tabela9[[#This Row],[STATUS]]="VENCIDO", TODAY()-Tabela9[[#This Row],[DATA VENCIMENTO]], "")</f>
        <v/>
      </c>
      <c r="K1269" s="31">
        <v>45026</v>
      </c>
      <c r="L1269" s="53" t="str">
        <f ca="1">IF(Tabela9[[#This Row],[DATA VENCIMENTO]]&gt;TODAY(), "A VENCER",IF(Tabela9[[#This Row],[PAGO DIA]]&lt;&gt;"","PAGO", "VENCIDO"))</f>
        <v>PAGO</v>
      </c>
    </row>
    <row r="1270" spans="1:12" hidden="1" x14ac:dyDescent="0.2">
      <c r="A1270" s="30">
        <v>44983</v>
      </c>
      <c r="B1270" s="32" t="s">
        <v>2401</v>
      </c>
      <c r="C1270" s="32" t="s">
        <v>2837</v>
      </c>
      <c r="D1270" s="32" t="s">
        <v>1531</v>
      </c>
      <c r="E1270" s="46" t="s">
        <v>85</v>
      </c>
      <c r="F1270" s="31">
        <v>45023</v>
      </c>
      <c r="G1270" s="32" t="s">
        <v>2875</v>
      </c>
      <c r="H1270" s="32">
        <v>1376</v>
      </c>
      <c r="I1270" s="33">
        <v>2044</v>
      </c>
      <c r="J1270" s="32" t="str">
        <f ca="1">IF(Tabela9[[#This Row],[STATUS]]="VENCIDO", TODAY()-Tabela9[[#This Row],[DATA VENCIMENTO]], "")</f>
        <v/>
      </c>
      <c r="K1270" s="31">
        <v>45026</v>
      </c>
      <c r="L1270" s="53" t="str">
        <f ca="1">IF(Tabela9[[#This Row],[DATA VENCIMENTO]]&gt;TODAY(), "A VENCER",IF(Tabela9[[#This Row],[PAGO DIA]]&lt;&gt;"","PAGO", "VENCIDO"))</f>
        <v>PAGO</v>
      </c>
    </row>
    <row r="1271" spans="1:12" hidden="1" x14ac:dyDescent="0.2">
      <c r="A1271" s="30">
        <v>44984</v>
      </c>
      <c r="B1271" s="32" t="s">
        <v>1529</v>
      </c>
      <c r="C1271" s="32" t="s">
        <v>1676</v>
      </c>
      <c r="D1271" s="32" t="s">
        <v>1531</v>
      </c>
      <c r="E1271" s="32" t="s">
        <v>114</v>
      </c>
      <c r="F1271" s="31">
        <v>45023</v>
      </c>
      <c r="G1271" s="32" t="s">
        <v>1580</v>
      </c>
      <c r="H1271" s="32">
        <v>1377</v>
      </c>
      <c r="I1271" s="33">
        <v>6271</v>
      </c>
      <c r="J1271" s="32" t="str">
        <f ca="1">IF(Tabela9[[#This Row],[STATUS]]="VENCIDO", TODAY()-Tabela9[[#This Row],[DATA VENCIMENTO]], "")</f>
        <v/>
      </c>
      <c r="K1271" s="31">
        <v>45042</v>
      </c>
      <c r="L1271" s="53" t="str">
        <f ca="1">IF(Tabela9[[#This Row],[DATA VENCIMENTO]]&gt;TODAY(), "A VENCER",IF(Tabela9[[#This Row],[PAGO DIA]]&lt;&gt;"","PAGO", "VENCIDO"))</f>
        <v>PAGO</v>
      </c>
    </row>
    <row r="1272" spans="1:12" hidden="1" x14ac:dyDescent="0.2">
      <c r="A1272" s="30">
        <v>44985</v>
      </c>
      <c r="B1272" s="32" t="s">
        <v>1529</v>
      </c>
      <c r="C1272" s="32" t="s">
        <v>2876</v>
      </c>
      <c r="D1272" s="32" t="s">
        <v>1531</v>
      </c>
      <c r="E1272" s="32" t="s">
        <v>94</v>
      </c>
      <c r="F1272" s="31">
        <v>45026</v>
      </c>
      <c r="G1272" s="32" t="s">
        <v>2877</v>
      </c>
      <c r="H1272" s="32">
        <v>1378</v>
      </c>
      <c r="I1272" s="33">
        <v>4000</v>
      </c>
      <c r="J1272" s="32" t="str">
        <f ca="1">IF(Tabela9[[#This Row],[STATUS]]="VENCIDO", TODAY()-Tabela9[[#This Row],[DATA VENCIMENTO]], "")</f>
        <v/>
      </c>
      <c r="K1272" s="31">
        <v>45026</v>
      </c>
      <c r="L1272" s="53" t="str">
        <f ca="1">IF(Tabela9[[#This Row],[DATA VENCIMENTO]]&gt;TODAY(), "A VENCER",IF(Tabela9[[#This Row],[PAGO DIA]]&lt;&gt;"","PAGO", "VENCIDO"))</f>
        <v>PAGO</v>
      </c>
    </row>
    <row r="1273" spans="1:12" hidden="1" x14ac:dyDescent="0.2">
      <c r="A1273" s="30">
        <v>44985</v>
      </c>
      <c r="B1273" s="32" t="s">
        <v>1529</v>
      </c>
      <c r="C1273" s="32" t="s">
        <v>2878</v>
      </c>
      <c r="D1273" s="32" t="s">
        <v>1531</v>
      </c>
      <c r="E1273" s="32" t="s">
        <v>94</v>
      </c>
      <c r="F1273" s="31">
        <v>45026</v>
      </c>
      <c r="G1273" s="32" t="s">
        <v>2879</v>
      </c>
      <c r="H1273" s="32">
        <v>1379</v>
      </c>
      <c r="I1273" s="33">
        <v>3000</v>
      </c>
      <c r="J1273" s="32" t="str">
        <f ca="1">IF(Tabela9[[#This Row],[STATUS]]="VENCIDO", TODAY()-Tabela9[[#This Row],[DATA VENCIMENTO]], "")</f>
        <v/>
      </c>
      <c r="K1273" s="31">
        <v>45026</v>
      </c>
      <c r="L1273" s="53" t="str">
        <f ca="1">IF(Tabela9[[#This Row],[DATA VENCIMENTO]]&gt;TODAY(), "A VENCER",IF(Tabela9[[#This Row],[PAGO DIA]]&lt;&gt;"","PAGO", "VENCIDO"))</f>
        <v>PAGO</v>
      </c>
    </row>
    <row r="1274" spans="1:12" hidden="1" x14ac:dyDescent="0.2">
      <c r="A1274" s="30">
        <v>44985</v>
      </c>
      <c r="B1274" s="32" t="s">
        <v>1534</v>
      </c>
      <c r="C1274" s="32" t="s">
        <v>1706</v>
      </c>
      <c r="D1274" s="32" t="s">
        <v>1531</v>
      </c>
      <c r="E1274" s="46" t="s">
        <v>85</v>
      </c>
      <c r="F1274" s="31">
        <v>45026</v>
      </c>
      <c r="G1274" s="32" t="s">
        <v>2880</v>
      </c>
      <c r="H1274" s="32">
        <v>1380</v>
      </c>
      <c r="I1274" s="33">
        <v>500</v>
      </c>
      <c r="J1274" s="32" t="str">
        <f ca="1">IF(Tabela9[[#This Row],[STATUS]]="VENCIDO", TODAY()-Tabela9[[#This Row],[DATA VENCIMENTO]], "")</f>
        <v/>
      </c>
      <c r="K1274" s="31">
        <v>45026</v>
      </c>
      <c r="L1274" s="53" t="str">
        <f ca="1">IF(Tabela9[[#This Row],[DATA VENCIMENTO]]&gt;TODAY(), "A VENCER",IF(Tabela9[[#This Row],[PAGO DIA]]&lt;&gt;"","PAGO", "VENCIDO"))</f>
        <v>PAGO</v>
      </c>
    </row>
    <row r="1275" spans="1:12" hidden="1" x14ac:dyDescent="0.2">
      <c r="A1275" s="30">
        <v>44986</v>
      </c>
      <c r="B1275" s="32" t="s">
        <v>1529</v>
      </c>
      <c r="C1275" s="32" t="s">
        <v>2881</v>
      </c>
      <c r="D1275" s="32" t="s">
        <v>1531</v>
      </c>
      <c r="E1275" s="32" t="s">
        <v>539</v>
      </c>
      <c r="F1275" s="31">
        <v>45026</v>
      </c>
      <c r="G1275" s="32" t="s">
        <v>2882</v>
      </c>
      <c r="H1275" s="32">
        <v>1381</v>
      </c>
      <c r="I1275" s="33">
        <v>2000</v>
      </c>
      <c r="J1275" s="32" t="str">
        <f ca="1">IF(Tabela9[[#This Row],[STATUS]]="VENCIDO", TODAY()-Tabela9[[#This Row],[DATA VENCIMENTO]], "")</f>
        <v/>
      </c>
      <c r="K1275" s="31">
        <v>45026</v>
      </c>
      <c r="L1275" s="53" t="str">
        <f ca="1">IF(Tabela9[[#This Row],[DATA VENCIMENTO]]&gt;TODAY(), "A VENCER",IF(Tabela9[[#This Row],[PAGO DIA]]&lt;&gt;"","PAGO", "VENCIDO"))</f>
        <v>PAGO</v>
      </c>
    </row>
    <row r="1276" spans="1:12" hidden="1" x14ac:dyDescent="0.2">
      <c r="A1276" s="30">
        <v>45005</v>
      </c>
      <c r="B1276" s="32" t="s">
        <v>2401</v>
      </c>
      <c r="C1276" s="32" t="s">
        <v>2809</v>
      </c>
      <c r="D1276" s="32" t="s">
        <v>1531</v>
      </c>
      <c r="E1276" s="46" t="s">
        <v>85</v>
      </c>
      <c r="F1276" s="31">
        <v>45026</v>
      </c>
      <c r="G1276" s="32" t="s">
        <v>2883</v>
      </c>
      <c r="H1276" s="32">
        <v>1430</v>
      </c>
      <c r="I1276" s="33">
        <v>5092</v>
      </c>
      <c r="J1276" s="32" t="str">
        <f ca="1">IF(Tabela9[[#This Row],[STATUS]]="VENCIDO", TODAY()-Tabela9[[#This Row],[DATA VENCIMENTO]], "")</f>
        <v/>
      </c>
      <c r="K1276" s="31">
        <v>45026</v>
      </c>
      <c r="L1276" s="53" t="str">
        <f ca="1">IF(Tabela9[[#This Row],[DATA VENCIMENTO]]&gt;TODAY(), "A VENCER",IF(Tabela9[[#This Row],[PAGO DIA]]&lt;&gt;"","PAGO", "VENCIDO"))</f>
        <v>PAGO</v>
      </c>
    </row>
    <row r="1277" spans="1:12" hidden="1" x14ac:dyDescent="0.2">
      <c r="A1277" s="30">
        <v>45014</v>
      </c>
      <c r="B1277" s="32" t="s">
        <v>2686</v>
      </c>
      <c r="C1277" s="32" t="s">
        <v>2884</v>
      </c>
      <c r="D1277" s="32" t="s">
        <v>1128</v>
      </c>
      <c r="E1277" s="32" t="s">
        <v>681</v>
      </c>
      <c r="F1277" s="31">
        <v>45026</v>
      </c>
      <c r="G1277" s="32" t="s">
        <v>2885</v>
      </c>
      <c r="H1277" s="32">
        <v>1449</v>
      </c>
      <c r="I1277" s="33">
        <v>1200</v>
      </c>
      <c r="J1277" s="32" t="str">
        <f ca="1">IF(Tabela9[[#This Row],[STATUS]]="VENCIDO", TODAY()-Tabela9[[#This Row],[DATA VENCIMENTO]], "")</f>
        <v/>
      </c>
      <c r="K1277" s="31">
        <v>45026</v>
      </c>
      <c r="L1277" s="53" t="str">
        <f ca="1">IF(Tabela9[[#This Row],[DATA VENCIMENTO]]&gt;TODAY(), "A VENCER",IF(Tabela9[[#This Row],[PAGO DIA]]&lt;&gt;"","PAGO", "VENCIDO"))</f>
        <v>PAGO</v>
      </c>
    </row>
    <row r="1278" spans="1:12" hidden="1" x14ac:dyDescent="0.2">
      <c r="A1278" s="30">
        <v>45026</v>
      </c>
      <c r="B1278" s="32" t="s">
        <v>2886</v>
      </c>
      <c r="C1278" s="32" t="s">
        <v>2887</v>
      </c>
      <c r="D1278" s="32" t="s">
        <v>2888</v>
      </c>
      <c r="E1278" s="47" t="s">
        <v>731</v>
      </c>
      <c r="F1278" s="31">
        <v>45026</v>
      </c>
      <c r="G1278" s="32" t="s">
        <v>1585</v>
      </c>
      <c r="H1278" s="32">
        <v>1469</v>
      </c>
      <c r="I1278" s="33">
        <v>600</v>
      </c>
      <c r="J1278" s="32" t="str">
        <f ca="1">IF(Tabela9[[#This Row],[STATUS]]="VENCIDO", TODAY()-Tabela9[[#This Row],[DATA VENCIMENTO]], "")</f>
        <v/>
      </c>
      <c r="K1278" s="31">
        <v>45028</v>
      </c>
      <c r="L1278" s="53" t="str">
        <f ca="1">IF(Tabela9[[#This Row],[DATA VENCIMENTO]]&gt;TODAY(), "A VENCER",IF(Tabela9[[#This Row],[PAGO DIA]]&lt;&gt;"","PAGO", "VENCIDO"))</f>
        <v>PAGO</v>
      </c>
    </row>
    <row r="1279" spans="1:12" hidden="1" x14ac:dyDescent="0.2">
      <c r="A1279" s="30">
        <v>44987</v>
      </c>
      <c r="B1279" s="32" t="s">
        <v>1529</v>
      </c>
      <c r="C1279" s="32" t="s">
        <v>2582</v>
      </c>
      <c r="D1279" s="32" t="s">
        <v>1531</v>
      </c>
      <c r="E1279" s="46" t="s">
        <v>85</v>
      </c>
      <c r="F1279" s="31">
        <v>45027</v>
      </c>
      <c r="G1279" s="32" t="s">
        <v>2889</v>
      </c>
      <c r="H1279" s="32">
        <v>1382</v>
      </c>
      <c r="I1279" s="33">
        <v>6000</v>
      </c>
      <c r="J1279" s="32" t="str">
        <f ca="1">IF(Tabela9[[#This Row],[STATUS]]="VENCIDO", TODAY()-Tabela9[[#This Row],[DATA VENCIMENTO]], "")</f>
        <v/>
      </c>
      <c r="K1279" s="31">
        <v>45027</v>
      </c>
      <c r="L1279" s="53" t="str">
        <f ca="1">IF(Tabela9[[#This Row],[DATA VENCIMENTO]]&gt;TODAY(), "A VENCER",IF(Tabela9[[#This Row],[PAGO DIA]]&lt;&gt;"","PAGO", "VENCIDO"))</f>
        <v>PAGO</v>
      </c>
    </row>
    <row r="1280" spans="1:12" hidden="1" x14ac:dyDescent="0.2">
      <c r="A1280" s="30">
        <v>44987</v>
      </c>
      <c r="B1280" s="32" t="s">
        <v>1534</v>
      </c>
      <c r="C1280" s="32" t="s">
        <v>2629</v>
      </c>
      <c r="D1280" s="32" t="s">
        <v>1531</v>
      </c>
      <c r="E1280" s="46" t="s">
        <v>85</v>
      </c>
      <c r="F1280" s="31">
        <v>45027</v>
      </c>
      <c r="G1280" s="32" t="s">
        <v>2890</v>
      </c>
      <c r="H1280" s="32">
        <v>1383</v>
      </c>
      <c r="I1280" s="33">
        <v>300</v>
      </c>
      <c r="J1280" s="32" t="str">
        <f ca="1">IF(Tabela9[[#This Row],[STATUS]]="VENCIDO", TODAY()-Tabela9[[#This Row],[DATA VENCIMENTO]], "")</f>
        <v/>
      </c>
      <c r="K1280" s="31">
        <v>45051</v>
      </c>
      <c r="L1280" s="53" t="str">
        <f ca="1">IF(Tabela9[[#This Row],[DATA VENCIMENTO]]&gt;TODAY(), "A VENCER",IF(Tabela9[[#This Row],[PAGO DIA]]&lt;&gt;"","PAGO", "VENCIDO"))</f>
        <v>PAGO</v>
      </c>
    </row>
    <row r="1281" spans="1:12" hidden="1" x14ac:dyDescent="0.2">
      <c r="A1281" s="30">
        <v>44987</v>
      </c>
      <c r="B1281" s="32" t="s">
        <v>1534</v>
      </c>
      <c r="C1281" s="32" t="s">
        <v>2891</v>
      </c>
      <c r="D1281" s="32" t="s">
        <v>1531</v>
      </c>
      <c r="E1281" s="46" t="s">
        <v>85</v>
      </c>
      <c r="F1281" s="31">
        <v>45027</v>
      </c>
      <c r="G1281" s="32" t="s">
        <v>2892</v>
      </c>
      <c r="H1281" s="32">
        <v>1384</v>
      </c>
      <c r="I1281" s="33">
        <v>800</v>
      </c>
      <c r="J1281" s="32" t="str">
        <f ca="1">IF(Tabela9[[#This Row],[STATUS]]="VENCIDO", TODAY()-Tabela9[[#This Row],[DATA VENCIMENTO]], "")</f>
        <v/>
      </c>
      <c r="K1281" s="31">
        <v>45051</v>
      </c>
      <c r="L1281" s="53" t="str">
        <f ca="1">IF(Tabela9[[#This Row],[DATA VENCIMENTO]]&gt;TODAY(), "A VENCER",IF(Tabela9[[#This Row],[PAGO DIA]]&lt;&gt;"","PAGO", "VENCIDO"))</f>
        <v>PAGO</v>
      </c>
    </row>
    <row r="1282" spans="1:12" hidden="1" x14ac:dyDescent="0.2">
      <c r="A1282" s="30">
        <v>44987</v>
      </c>
      <c r="B1282" s="32" t="s">
        <v>1534</v>
      </c>
      <c r="C1282" s="32" t="s">
        <v>2893</v>
      </c>
      <c r="D1282" s="32" t="s">
        <v>1531</v>
      </c>
      <c r="E1282" s="46" t="s">
        <v>85</v>
      </c>
      <c r="F1282" s="31">
        <v>45027</v>
      </c>
      <c r="G1282" s="32" t="s">
        <v>2894</v>
      </c>
      <c r="H1282" s="32">
        <v>1385</v>
      </c>
      <c r="I1282" s="33">
        <v>400</v>
      </c>
      <c r="J1282" s="32" t="str">
        <f ca="1">IF(Tabela9[[#This Row],[STATUS]]="VENCIDO", TODAY()-Tabela9[[#This Row],[DATA VENCIMENTO]], "")</f>
        <v/>
      </c>
      <c r="K1282" s="31">
        <v>45051</v>
      </c>
      <c r="L1282" s="53" t="str">
        <f ca="1">IF(Tabela9[[#This Row],[DATA VENCIMENTO]]&gt;TODAY(), "A VENCER",IF(Tabela9[[#This Row],[PAGO DIA]]&lt;&gt;"","PAGO", "VENCIDO"))</f>
        <v>PAGO</v>
      </c>
    </row>
    <row r="1283" spans="1:12" hidden="1" x14ac:dyDescent="0.2">
      <c r="A1283" s="30">
        <v>45027</v>
      </c>
      <c r="B1283" s="32" t="s">
        <v>1529</v>
      </c>
      <c r="C1283" s="32" t="s">
        <v>2895</v>
      </c>
      <c r="D1283" s="32" t="s">
        <v>2843</v>
      </c>
      <c r="E1283" s="32" t="s">
        <v>137</v>
      </c>
      <c r="F1283" s="31">
        <v>45028</v>
      </c>
      <c r="G1283" s="32" t="s">
        <v>2872</v>
      </c>
      <c r="H1283" s="32">
        <v>1470</v>
      </c>
      <c r="I1283" s="33">
        <v>2400</v>
      </c>
      <c r="J1283" s="32" t="str">
        <f ca="1">IF(Tabela9[[#This Row],[STATUS]]="VENCIDO", TODAY()-Tabela9[[#This Row],[DATA VENCIMENTO]], "")</f>
        <v/>
      </c>
      <c r="K1283" s="31">
        <v>45028</v>
      </c>
      <c r="L1283" s="53" t="str">
        <f ca="1">IF(Tabela9[[#This Row],[DATA VENCIMENTO]]&gt;TODAY(), "A VENCER",IF(Tabela9[[#This Row],[PAGO DIA]]&lt;&gt;"","PAGO", "VENCIDO"))</f>
        <v>PAGO</v>
      </c>
    </row>
    <row r="1284" spans="1:12" hidden="1" x14ac:dyDescent="0.2">
      <c r="A1284" s="30">
        <v>45029</v>
      </c>
      <c r="B1284" s="32" t="s">
        <v>2725</v>
      </c>
      <c r="C1284" s="32" t="s">
        <v>2896</v>
      </c>
      <c r="D1284" s="32" t="s">
        <v>2727</v>
      </c>
      <c r="E1284" s="32" t="s">
        <v>460</v>
      </c>
      <c r="F1284" s="31">
        <v>45030</v>
      </c>
      <c r="G1284" s="32" t="s">
        <v>1585</v>
      </c>
      <c r="H1284" s="32">
        <v>1473</v>
      </c>
      <c r="I1284" s="33">
        <v>650</v>
      </c>
      <c r="J1284" s="32" t="str">
        <f ca="1">IF(Tabela9[[#This Row],[STATUS]]="VENCIDO", TODAY()-Tabela9[[#This Row],[DATA VENCIMENTO]], "")</f>
        <v/>
      </c>
      <c r="K1284" s="31">
        <v>45030</v>
      </c>
      <c r="L1284" s="53" t="str">
        <f ca="1">IF(Tabela9[[#This Row],[DATA VENCIMENTO]]&gt;TODAY(), "A VENCER",IF(Tabela9[[#This Row],[PAGO DIA]]&lt;&gt;"","PAGO", "VENCIDO"))</f>
        <v>PAGO</v>
      </c>
    </row>
    <row r="1285" spans="1:12" hidden="1" x14ac:dyDescent="0.2">
      <c r="A1285" s="30">
        <v>45026</v>
      </c>
      <c r="B1285" s="32" t="s">
        <v>2763</v>
      </c>
      <c r="C1285" s="32" t="s">
        <v>2897</v>
      </c>
      <c r="D1285" s="32" t="s">
        <v>2765</v>
      </c>
      <c r="E1285" s="32" t="s">
        <v>827</v>
      </c>
      <c r="F1285" s="31">
        <v>45030</v>
      </c>
      <c r="G1285" s="32" t="s">
        <v>1580</v>
      </c>
      <c r="H1285" s="32" t="s">
        <v>151</v>
      </c>
      <c r="I1285" s="33">
        <v>13053.3</v>
      </c>
      <c r="J1285" s="32" t="str">
        <f ca="1">IF(Tabela9[[#This Row],[STATUS]]="VENCIDO", TODAY()-Tabela9[[#This Row],[DATA VENCIMENTO]], "")</f>
        <v/>
      </c>
      <c r="K1285" s="31">
        <v>45030</v>
      </c>
      <c r="L1285" s="53" t="str">
        <f ca="1">IF(Tabela9[[#This Row],[DATA VENCIMENTO]]&gt;TODAY(), "A VENCER",IF(Tabela9[[#This Row],[PAGO DIA]]&lt;&gt;"","PAGO", "VENCIDO"))</f>
        <v>PAGO</v>
      </c>
    </row>
    <row r="1286" spans="1:12" hidden="1" x14ac:dyDescent="0.2">
      <c r="A1286" s="30">
        <v>44988</v>
      </c>
      <c r="B1286" s="32" t="s">
        <v>1534</v>
      </c>
      <c r="C1286" s="32" t="s">
        <v>2898</v>
      </c>
      <c r="D1286" s="32" t="s">
        <v>1531</v>
      </c>
      <c r="E1286" s="46" t="s">
        <v>85</v>
      </c>
      <c r="F1286" s="31">
        <v>45033</v>
      </c>
      <c r="G1286" s="32" t="s">
        <v>2899</v>
      </c>
      <c r="H1286" s="32">
        <v>1388</v>
      </c>
      <c r="I1286" s="33">
        <v>400</v>
      </c>
      <c r="J1286" s="32" t="str">
        <f ca="1">IF(Tabela9[[#This Row],[STATUS]]="VENCIDO", TODAY()-Tabela9[[#This Row],[DATA VENCIMENTO]], "")</f>
        <v/>
      </c>
      <c r="K1286" s="31">
        <v>45054</v>
      </c>
      <c r="L1286" s="53" t="str">
        <f ca="1">IF(Tabela9[[#This Row],[DATA VENCIMENTO]]&gt;TODAY(), "A VENCER",IF(Tabela9[[#This Row],[PAGO DIA]]&lt;&gt;"","PAGO", "VENCIDO"))</f>
        <v>PAGO</v>
      </c>
    </row>
    <row r="1287" spans="1:12" hidden="1" x14ac:dyDescent="0.2">
      <c r="A1287" s="30">
        <v>44989</v>
      </c>
      <c r="B1287" s="32" t="s">
        <v>1534</v>
      </c>
      <c r="C1287" s="32" t="s">
        <v>2891</v>
      </c>
      <c r="D1287" s="32" t="s">
        <v>1531</v>
      </c>
      <c r="E1287" s="46" t="s">
        <v>85</v>
      </c>
      <c r="F1287" s="31">
        <v>45033</v>
      </c>
      <c r="G1287" s="32" t="s">
        <v>2900</v>
      </c>
      <c r="H1287" s="32">
        <v>1389</v>
      </c>
      <c r="I1287" s="33">
        <v>800</v>
      </c>
      <c r="J1287" s="32" t="str">
        <f ca="1">IF(Tabela9[[#This Row],[STATUS]]="VENCIDO", TODAY()-Tabela9[[#This Row],[DATA VENCIMENTO]], "")</f>
        <v/>
      </c>
      <c r="K1287" s="31">
        <v>45033</v>
      </c>
      <c r="L1287" s="53" t="str">
        <f ca="1">IF(Tabela9[[#This Row],[DATA VENCIMENTO]]&gt;TODAY(), "A VENCER",IF(Tabela9[[#This Row],[PAGO DIA]]&lt;&gt;"","PAGO", "VENCIDO"))</f>
        <v>PAGO</v>
      </c>
    </row>
    <row r="1288" spans="1:12" hidden="1" x14ac:dyDescent="0.2">
      <c r="A1288" s="30">
        <v>44991</v>
      </c>
      <c r="B1288" s="32" t="s">
        <v>1529</v>
      </c>
      <c r="C1288" s="32" t="s">
        <v>2901</v>
      </c>
      <c r="D1288" s="32" t="s">
        <v>1531</v>
      </c>
      <c r="E1288" s="32" t="s">
        <v>114</v>
      </c>
      <c r="F1288" s="31">
        <v>45033</v>
      </c>
      <c r="G1288" s="32" t="s">
        <v>2902</v>
      </c>
      <c r="H1288" s="32">
        <v>1392</v>
      </c>
      <c r="I1288" s="33">
        <v>6271</v>
      </c>
      <c r="J1288" s="32" t="str">
        <f ca="1">IF(Tabela9[[#This Row],[STATUS]]="VENCIDO", TODAY()-Tabela9[[#This Row],[DATA VENCIMENTO]], "")</f>
        <v/>
      </c>
      <c r="K1288" s="31">
        <v>45033</v>
      </c>
      <c r="L1288" s="53" t="str">
        <f ca="1">IF(Tabela9[[#This Row],[DATA VENCIMENTO]]&gt;TODAY(), "A VENCER",IF(Tabela9[[#This Row],[PAGO DIA]]&lt;&gt;"","PAGO", "VENCIDO"))</f>
        <v>PAGO</v>
      </c>
    </row>
    <row r="1289" spans="1:12" hidden="1" x14ac:dyDescent="0.2">
      <c r="A1289" s="30">
        <v>44991</v>
      </c>
      <c r="B1289" s="32" t="s">
        <v>1529</v>
      </c>
      <c r="C1289" s="32" t="s">
        <v>2903</v>
      </c>
      <c r="D1289" s="32" t="s">
        <v>1531</v>
      </c>
      <c r="E1289" s="32" t="s">
        <v>114</v>
      </c>
      <c r="F1289" s="31">
        <v>45033</v>
      </c>
      <c r="G1289" s="32" t="s">
        <v>2904</v>
      </c>
      <c r="H1289" s="32">
        <v>1393</v>
      </c>
      <c r="I1289" s="33">
        <v>6271</v>
      </c>
      <c r="J1289" s="32" t="str">
        <f ca="1">IF(Tabela9[[#This Row],[STATUS]]="VENCIDO", TODAY()-Tabela9[[#This Row],[DATA VENCIMENTO]], "")</f>
        <v/>
      </c>
      <c r="K1289" s="31">
        <v>45033</v>
      </c>
      <c r="L1289" s="53" t="str">
        <f ca="1">IF(Tabela9[[#This Row],[DATA VENCIMENTO]]&gt;TODAY(), "A VENCER",IF(Tabela9[[#This Row],[PAGO DIA]]&lt;&gt;"","PAGO", "VENCIDO"))</f>
        <v>PAGO</v>
      </c>
    </row>
    <row r="1290" spans="1:12" hidden="1" x14ac:dyDescent="0.2">
      <c r="A1290" s="30">
        <v>44992</v>
      </c>
      <c r="B1290" s="32" t="s">
        <v>1529</v>
      </c>
      <c r="C1290" s="32" t="s">
        <v>1971</v>
      </c>
      <c r="D1290" s="32" t="s">
        <v>1531</v>
      </c>
      <c r="E1290" s="32" t="s">
        <v>94</v>
      </c>
      <c r="F1290" s="31">
        <v>45033</v>
      </c>
      <c r="G1290" s="32" t="s">
        <v>2905</v>
      </c>
      <c r="H1290" s="32">
        <v>1394</v>
      </c>
      <c r="I1290" s="33">
        <v>5300</v>
      </c>
      <c r="J1290" s="32" t="str">
        <f ca="1">IF(Tabela9[[#This Row],[STATUS]]="VENCIDO", TODAY()-Tabela9[[#This Row],[DATA VENCIMENTO]], "")</f>
        <v/>
      </c>
      <c r="K1290" s="31">
        <v>45033</v>
      </c>
      <c r="L1290" s="53" t="str">
        <f ca="1">IF(Tabela9[[#This Row],[DATA VENCIMENTO]]&gt;TODAY(), "A VENCER",IF(Tabela9[[#This Row],[PAGO DIA]]&lt;&gt;"","PAGO", "VENCIDO"))</f>
        <v>PAGO</v>
      </c>
    </row>
    <row r="1291" spans="1:12" hidden="1" x14ac:dyDescent="0.2">
      <c r="A1291" s="30">
        <v>44992</v>
      </c>
      <c r="B1291" s="32" t="s">
        <v>1534</v>
      </c>
      <c r="C1291" s="32" t="s">
        <v>2906</v>
      </c>
      <c r="D1291" s="32" t="s">
        <v>1531</v>
      </c>
      <c r="E1291" s="46" t="s">
        <v>85</v>
      </c>
      <c r="F1291" s="31">
        <v>45033</v>
      </c>
      <c r="G1291" s="32" t="s">
        <v>2907</v>
      </c>
      <c r="H1291" s="32">
        <v>1395</v>
      </c>
      <c r="I1291" s="33">
        <v>800</v>
      </c>
      <c r="J1291" s="32" t="str">
        <f ca="1">IF(Tabela9[[#This Row],[STATUS]]="VENCIDO", TODAY()-Tabela9[[#This Row],[DATA VENCIMENTO]], "")</f>
        <v/>
      </c>
      <c r="K1291" s="31">
        <v>45033</v>
      </c>
      <c r="L1291" s="53" t="str">
        <f ca="1">IF(Tabela9[[#This Row],[DATA VENCIMENTO]]&gt;TODAY(), "A VENCER",IF(Tabela9[[#This Row],[PAGO DIA]]&lt;&gt;"","PAGO", "VENCIDO"))</f>
        <v>PAGO</v>
      </c>
    </row>
    <row r="1292" spans="1:12" hidden="1" x14ac:dyDescent="0.2">
      <c r="A1292" s="30">
        <v>44992</v>
      </c>
      <c r="B1292" s="32" t="s">
        <v>1534</v>
      </c>
      <c r="C1292" s="32" t="s">
        <v>2908</v>
      </c>
      <c r="D1292" s="32" t="s">
        <v>1531</v>
      </c>
      <c r="E1292" s="46" t="s">
        <v>85</v>
      </c>
      <c r="F1292" s="31">
        <v>45033</v>
      </c>
      <c r="G1292" s="32" t="s">
        <v>2909</v>
      </c>
      <c r="H1292" s="32">
        <v>1396</v>
      </c>
      <c r="I1292" s="33">
        <v>500</v>
      </c>
      <c r="J1292" s="32" t="str">
        <f ca="1">IF(Tabela9[[#This Row],[STATUS]]="VENCIDO", TODAY()-Tabela9[[#This Row],[DATA VENCIMENTO]], "")</f>
        <v/>
      </c>
      <c r="K1292" s="31">
        <v>45033</v>
      </c>
      <c r="L1292" s="53" t="str">
        <f ca="1">IF(Tabela9[[#This Row],[DATA VENCIMENTO]]&gt;TODAY(), "A VENCER",IF(Tabela9[[#This Row],[PAGO DIA]]&lt;&gt;"","PAGO", "VENCIDO"))</f>
        <v>PAGO</v>
      </c>
    </row>
    <row r="1293" spans="1:12" hidden="1" x14ac:dyDescent="0.2">
      <c r="A1293" s="30">
        <v>44993</v>
      </c>
      <c r="B1293" s="32" t="s">
        <v>1534</v>
      </c>
      <c r="C1293" s="32" t="s">
        <v>2910</v>
      </c>
      <c r="D1293" s="32" t="s">
        <v>1531</v>
      </c>
      <c r="E1293" s="46" t="s">
        <v>85</v>
      </c>
      <c r="F1293" s="31">
        <v>45033</v>
      </c>
      <c r="G1293" s="32" t="s">
        <v>2911</v>
      </c>
      <c r="H1293" s="32">
        <v>1397</v>
      </c>
      <c r="I1293" s="33">
        <v>440</v>
      </c>
      <c r="J1293" s="32" t="str">
        <f ca="1">IF(Tabela9[[#This Row],[STATUS]]="VENCIDO", TODAY()-Tabela9[[#This Row],[DATA VENCIMENTO]], "")</f>
        <v/>
      </c>
      <c r="K1293" s="31">
        <v>45033</v>
      </c>
      <c r="L1293" s="53" t="str">
        <f ca="1">IF(Tabela9[[#This Row],[DATA VENCIMENTO]]&gt;TODAY(), "A VENCER",IF(Tabela9[[#This Row],[PAGO DIA]]&lt;&gt;"","PAGO", "VENCIDO"))</f>
        <v>PAGO</v>
      </c>
    </row>
    <row r="1294" spans="1:12" hidden="1" x14ac:dyDescent="0.2">
      <c r="A1294" s="30">
        <v>44993</v>
      </c>
      <c r="B1294" s="32" t="s">
        <v>1534</v>
      </c>
      <c r="C1294" s="32" t="s">
        <v>2912</v>
      </c>
      <c r="D1294" s="32" t="s">
        <v>1531</v>
      </c>
      <c r="E1294" s="46" t="s">
        <v>85</v>
      </c>
      <c r="F1294" s="31">
        <v>45033</v>
      </c>
      <c r="G1294" s="32" t="s">
        <v>2913</v>
      </c>
      <c r="H1294" s="32">
        <v>1398</v>
      </c>
      <c r="I1294" s="33">
        <v>3000</v>
      </c>
      <c r="J1294" s="32" t="str">
        <f ca="1">IF(Tabela9[[#This Row],[STATUS]]="VENCIDO", TODAY()-Tabela9[[#This Row],[DATA VENCIMENTO]], "")</f>
        <v/>
      </c>
      <c r="K1294" s="31">
        <v>45033</v>
      </c>
      <c r="L1294" s="53" t="str">
        <f ca="1">IF(Tabela9[[#This Row],[DATA VENCIMENTO]]&gt;TODAY(), "A VENCER",IF(Tabela9[[#This Row],[PAGO DIA]]&lt;&gt;"","PAGO", "VENCIDO"))</f>
        <v>PAGO</v>
      </c>
    </row>
    <row r="1295" spans="1:12" hidden="1" x14ac:dyDescent="0.2">
      <c r="A1295" s="30">
        <v>44993</v>
      </c>
      <c r="B1295" s="32" t="s">
        <v>1534</v>
      </c>
      <c r="C1295" s="32" t="s">
        <v>2576</v>
      </c>
      <c r="D1295" s="32" t="s">
        <v>1531</v>
      </c>
      <c r="E1295" s="46" t="s">
        <v>85</v>
      </c>
      <c r="F1295" s="31">
        <v>45033</v>
      </c>
      <c r="G1295" s="32" t="s">
        <v>2914</v>
      </c>
      <c r="H1295" s="32">
        <v>1399</v>
      </c>
      <c r="I1295" s="33">
        <v>1100</v>
      </c>
      <c r="J1295" s="32" t="str">
        <f ca="1">IF(Tabela9[[#This Row],[STATUS]]="VENCIDO", TODAY()-Tabela9[[#This Row],[DATA VENCIMENTO]], "")</f>
        <v/>
      </c>
      <c r="K1295" s="31">
        <v>45033</v>
      </c>
      <c r="L1295" s="53" t="str">
        <f ca="1">IF(Tabela9[[#This Row],[DATA VENCIMENTO]]&gt;TODAY(), "A VENCER",IF(Tabela9[[#This Row],[PAGO DIA]]&lt;&gt;"","PAGO", "VENCIDO"))</f>
        <v>PAGO</v>
      </c>
    </row>
    <row r="1296" spans="1:12" hidden="1" x14ac:dyDescent="0.2">
      <c r="A1296" s="30">
        <v>44993</v>
      </c>
      <c r="B1296" s="32" t="s">
        <v>1534</v>
      </c>
      <c r="C1296" s="32" t="s">
        <v>2915</v>
      </c>
      <c r="D1296" s="32" t="s">
        <v>1531</v>
      </c>
      <c r="E1296" s="46" t="s">
        <v>85</v>
      </c>
      <c r="F1296" s="31">
        <v>45033</v>
      </c>
      <c r="G1296" s="32" t="s">
        <v>2916</v>
      </c>
      <c r="H1296" s="32">
        <v>1400</v>
      </c>
      <c r="I1296" s="33">
        <v>400</v>
      </c>
      <c r="J1296" s="32" t="str">
        <f ca="1">IF(Tabela9[[#This Row],[STATUS]]="VENCIDO", TODAY()-Tabela9[[#This Row],[DATA VENCIMENTO]], "")</f>
        <v/>
      </c>
      <c r="K1296" s="31">
        <v>45033</v>
      </c>
      <c r="L1296" s="53" t="str">
        <f ca="1">IF(Tabela9[[#This Row],[DATA VENCIMENTO]]&gt;TODAY(), "A VENCER",IF(Tabela9[[#This Row],[PAGO DIA]]&lt;&gt;"","PAGO", "VENCIDO"))</f>
        <v>PAGO</v>
      </c>
    </row>
    <row r="1297" spans="1:12" hidden="1" x14ac:dyDescent="0.2">
      <c r="A1297" s="30">
        <v>44995</v>
      </c>
      <c r="B1297" s="32" t="s">
        <v>1534</v>
      </c>
      <c r="C1297" s="32" t="s">
        <v>2629</v>
      </c>
      <c r="D1297" s="32" t="s">
        <v>1531</v>
      </c>
      <c r="E1297" s="46" t="s">
        <v>85</v>
      </c>
      <c r="F1297" s="31">
        <v>45035</v>
      </c>
      <c r="G1297" s="32" t="s">
        <v>2917</v>
      </c>
      <c r="H1297" s="32">
        <v>1402</v>
      </c>
      <c r="I1297" s="33">
        <v>600</v>
      </c>
      <c r="J1297" s="32" t="str">
        <f ca="1">IF(Tabela9[[#This Row],[STATUS]]="VENCIDO", TODAY()-Tabela9[[#This Row],[DATA VENCIMENTO]], "")</f>
        <v/>
      </c>
      <c r="K1297" s="31">
        <v>45035</v>
      </c>
      <c r="L1297" s="53" t="str">
        <f ca="1">IF(Tabela9[[#This Row],[DATA VENCIMENTO]]&gt;TODAY(), "A VENCER",IF(Tabela9[[#This Row],[PAGO DIA]]&lt;&gt;"","PAGO", "VENCIDO"))</f>
        <v>PAGO</v>
      </c>
    </row>
    <row r="1298" spans="1:12" hidden="1" x14ac:dyDescent="0.2">
      <c r="A1298" s="30">
        <v>44995</v>
      </c>
      <c r="B1298" s="32" t="s">
        <v>1529</v>
      </c>
      <c r="C1298" s="32" t="s">
        <v>1798</v>
      </c>
      <c r="D1298" s="32" t="s">
        <v>1531</v>
      </c>
      <c r="E1298" s="32" t="s">
        <v>114</v>
      </c>
      <c r="F1298" s="31">
        <v>45035</v>
      </c>
      <c r="G1298" s="32" t="s">
        <v>2918</v>
      </c>
      <c r="H1298" s="32">
        <v>1403</v>
      </c>
      <c r="I1298" s="33">
        <v>3000</v>
      </c>
      <c r="J1298" s="32" t="str">
        <f ca="1">IF(Tabela9[[#This Row],[STATUS]]="VENCIDO", TODAY()-Tabela9[[#This Row],[DATA VENCIMENTO]], "")</f>
        <v/>
      </c>
      <c r="K1298" s="31">
        <v>45091</v>
      </c>
      <c r="L1298" s="53" t="str">
        <f ca="1">IF(Tabela9[[#This Row],[DATA VENCIMENTO]]&gt;TODAY(), "A VENCER",IF(Tabela9[[#This Row],[PAGO DIA]]&lt;&gt;"","PAGO", "VENCIDO"))</f>
        <v>PAGO</v>
      </c>
    </row>
    <row r="1299" spans="1:12" hidden="1" x14ac:dyDescent="0.2">
      <c r="A1299" s="30">
        <v>44995</v>
      </c>
      <c r="B1299" s="32" t="s">
        <v>1529</v>
      </c>
      <c r="C1299" s="32" t="s">
        <v>2919</v>
      </c>
      <c r="D1299" s="32" t="s">
        <v>1531</v>
      </c>
      <c r="E1299" s="32" t="s">
        <v>539</v>
      </c>
      <c r="F1299" s="31">
        <v>45035</v>
      </c>
      <c r="G1299" s="32" t="s">
        <v>2920</v>
      </c>
      <c r="H1299" s="32">
        <v>1404</v>
      </c>
      <c r="I1299" s="33">
        <v>2000</v>
      </c>
      <c r="J1299" s="32" t="str">
        <f ca="1">IF(Tabela9[[#This Row],[STATUS]]="VENCIDO", TODAY()-Tabela9[[#This Row],[DATA VENCIMENTO]], "")</f>
        <v/>
      </c>
      <c r="K1299" s="31">
        <v>45035</v>
      </c>
      <c r="L1299" s="53" t="str">
        <f ca="1">IF(Tabela9[[#This Row],[DATA VENCIMENTO]]&gt;TODAY(), "A VENCER",IF(Tabela9[[#This Row],[PAGO DIA]]&lt;&gt;"","PAGO", "VENCIDO"))</f>
        <v>PAGO</v>
      </c>
    </row>
    <row r="1300" spans="1:12" hidden="1" x14ac:dyDescent="0.2">
      <c r="A1300" s="30">
        <v>44995</v>
      </c>
      <c r="B1300" s="32" t="s">
        <v>1529</v>
      </c>
      <c r="C1300" s="32" t="s">
        <v>2582</v>
      </c>
      <c r="D1300" s="32" t="s">
        <v>1531</v>
      </c>
      <c r="E1300" s="46" t="s">
        <v>85</v>
      </c>
      <c r="F1300" s="31">
        <v>45035</v>
      </c>
      <c r="G1300" s="32" t="s">
        <v>2921</v>
      </c>
      <c r="H1300" s="32">
        <v>1405</v>
      </c>
      <c r="I1300" s="33">
        <v>5800</v>
      </c>
      <c r="J1300" s="32" t="str">
        <f ca="1">IF(Tabela9[[#This Row],[STATUS]]="VENCIDO", TODAY()-Tabela9[[#This Row],[DATA VENCIMENTO]], "")</f>
        <v/>
      </c>
      <c r="K1300" s="31">
        <v>45035</v>
      </c>
      <c r="L1300" s="53" t="str">
        <f ca="1">IF(Tabela9[[#This Row],[DATA VENCIMENTO]]&gt;TODAY(), "A VENCER",IF(Tabela9[[#This Row],[PAGO DIA]]&lt;&gt;"","PAGO", "VENCIDO"))</f>
        <v>PAGO</v>
      </c>
    </row>
    <row r="1301" spans="1:12" ht="25.5" hidden="1" x14ac:dyDescent="0.2">
      <c r="A1301" s="30">
        <v>45034</v>
      </c>
      <c r="B1301" s="32" t="s">
        <v>2922</v>
      </c>
      <c r="C1301" s="32" t="s">
        <v>2923</v>
      </c>
      <c r="D1301" s="47" t="s">
        <v>2924</v>
      </c>
      <c r="E1301" s="47" t="s">
        <v>184</v>
      </c>
      <c r="F1301" s="31">
        <v>45035</v>
      </c>
      <c r="G1301" s="32" t="s">
        <v>1585</v>
      </c>
      <c r="H1301" s="32">
        <v>1487</v>
      </c>
      <c r="I1301" s="33">
        <v>700</v>
      </c>
      <c r="J1301" s="32" t="str">
        <f ca="1">IF(Tabela9[[#This Row],[STATUS]]="VENCIDO", TODAY()-Tabela9[[#This Row],[DATA VENCIMENTO]], "")</f>
        <v/>
      </c>
      <c r="K1301" s="31">
        <v>45036</v>
      </c>
      <c r="L1301" s="53" t="str">
        <f ca="1">IF(Tabela9[[#This Row],[DATA VENCIMENTO]]&gt;TODAY(), "A VENCER",IF(Tabela9[[#This Row],[PAGO DIA]]&lt;&gt;"","PAGO", "VENCIDO"))</f>
        <v>PAGO</v>
      </c>
    </row>
    <row r="1302" spans="1:12" hidden="1" x14ac:dyDescent="0.2">
      <c r="A1302" s="30">
        <v>45035</v>
      </c>
      <c r="B1302" s="32" t="s">
        <v>2725</v>
      </c>
      <c r="C1302" s="32" t="s">
        <v>2896</v>
      </c>
      <c r="D1302" s="32" t="s">
        <v>2727</v>
      </c>
      <c r="E1302" s="32" t="s">
        <v>460</v>
      </c>
      <c r="F1302" s="31">
        <v>45036</v>
      </c>
      <c r="G1302" s="32" t="s">
        <v>1585</v>
      </c>
      <c r="H1302" s="32">
        <v>1492</v>
      </c>
      <c r="I1302" s="33">
        <v>1950</v>
      </c>
      <c r="J1302" s="32" t="str">
        <f ca="1">IF(Tabela9[[#This Row],[STATUS]]="VENCIDO", TODAY()-Tabela9[[#This Row],[DATA VENCIMENTO]], "")</f>
        <v/>
      </c>
      <c r="K1302" s="31">
        <v>45036</v>
      </c>
      <c r="L1302" s="53" t="str">
        <f ca="1">IF(Tabela9[[#This Row],[DATA VENCIMENTO]]&gt;TODAY(), "A VENCER",IF(Tabela9[[#This Row],[PAGO DIA]]&lt;&gt;"","PAGO", "VENCIDO"))</f>
        <v>PAGO</v>
      </c>
    </row>
    <row r="1303" spans="1:12" hidden="1" x14ac:dyDescent="0.2">
      <c r="A1303" s="30">
        <v>44996</v>
      </c>
      <c r="B1303" s="32" t="s">
        <v>1529</v>
      </c>
      <c r="C1303" s="32" t="s">
        <v>2925</v>
      </c>
      <c r="D1303" s="32" t="s">
        <v>1531</v>
      </c>
      <c r="E1303" s="32" t="s">
        <v>94</v>
      </c>
      <c r="F1303" s="31">
        <v>45040</v>
      </c>
      <c r="G1303" s="32" t="s">
        <v>2926</v>
      </c>
      <c r="H1303" s="32">
        <v>1407</v>
      </c>
      <c r="I1303" s="33">
        <v>3000</v>
      </c>
      <c r="J1303" s="32" t="str">
        <f ca="1">IF(Tabela9[[#This Row],[STATUS]]="VENCIDO", TODAY()-Tabela9[[#This Row],[DATA VENCIMENTO]], "")</f>
        <v/>
      </c>
      <c r="K1303" s="31">
        <v>45040</v>
      </c>
      <c r="L1303" s="53" t="str">
        <f ca="1">IF(Tabela9[[#This Row],[DATA VENCIMENTO]]&gt;TODAY(), "A VENCER",IF(Tabela9[[#This Row],[PAGO DIA]]&lt;&gt;"","PAGO", "VENCIDO"))</f>
        <v>PAGO</v>
      </c>
    </row>
    <row r="1304" spans="1:12" hidden="1" x14ac:dyDescent="0.2">
      <c r="A1304" s="30">
        <v>44998</v>
      </c>
      <c r="B1304" s="32" t="s">
        <v>1534</v>
      </c>
      <c r="C1304" s="32" t="s">
        <v>2927</v>
      </c>
      <c r="D1304" s="32" t="s">
        <v>1531</v>
      </c>
      <c r="E1304" s="46" t="s">
        <v>85</v>
      </c>
      <c r="F1304" s="31">
        <v>45040</v>
      </c>
      <c r="G1304" s="32" t="s">
        <v>2928</v>
      </c>
      <c r="H1304" s="32">
        <v>1409</v>
      </c>
      <c r="I1304" s="33">
        <v>300</v>
      </c>
      <c r="J1304" s="32" t="str">
        <f ca="1">IF(Tabela9[[#This Row],[STATUS]]="VENCIDO", TODAY()-Tabela9[[#This Row],[DATA VENCIMENTO]], "")</f>
        <v/>
      </c>
      <c r="K1304" s="31">
        <v>45040</v>
      </c>
      <c r="L1304" s="53" t="str">
        <f ca="1">IF(Tabela9[[#This Row],[DATA VENCIMENTO]]&gt;TODAY(), "A VENCER",IF(Tabela9[[#This Row],[PAGO DIA]]&lt;&gt;"","PAGO", "VENCIDO"))</f>
        <v>PAGO</v>
      </c>
    </row>
    <row r="1305" spans="1:12" hidden="1" x14ac:dyDescent="0.2">
      <c r="A1305" s="30">
        <v>44998</v>
      </c>
      <c r="B1305" s="32" t="s">
        <v>1529</v>
      </c>
      <c r="C1305" s="32" t="s">
        <v>2929</v>
      </c>
      <c r="D1305" s="32" t="s">
        <v>1531</v>
      </c>
      <c r="E1305" s="32" t="s">
        <v>114</v>
      </c>
      <c r="F1305" s="31">
        <v>45040</v>
      </c>
      <c r="G1305" s="32" t="s">
        <v>2930</v>
      </c>
      <c r="H1305" s="32">
        <v>1410</v>
      </c>
      <c r="I1305" s="33">
        <v>6271</v>
      </c>
      <c r="J1305" s="32" t="str">
        <f ca="1">IF(Tabela9[[#This Row],[STATUS]]="VENCIDO", TODAY()-Tabela9[[#This Row],[DATA VENCIMENTO]], "")</f>
        <v/>
      </c>
      <c r="K1305" s="31">
        <v>45075</v>
      </c>
      <c r="L1305" s="53" t="str">
        <f ca="1">IF(Tabela9[[#This Row],[DATA VENCIMENTO]]&gt;TODAY(), "A VENCER",IF(Tabela9[[#This Row],[PAGO DIA]]&lt;&gt;"","PAGO", "VENCIDO"))</f>
        <v>PAGO</v>
      </c>
    </row>
    <row r="1306" spans="1:12" hidden="1" x14ac:dyDescent="0.2">
      <c r="A1306" s="30">
        <v>44998</v>
      </c>
      <c r="B1306" s="32" t="s">
        <v>1534</v>
      </c>
      <c r="C1306" s="32" t="s">
        <v>2205</v>
      </c>
      <c r="D1306" s="32" t="s">
        <v>1531</v>
      </c>
      <c r="E1306" s="46" t="s">
        <v>85</v>
      </c>
      <c r="F1306" s="31">
        <v>45040</v>
      </c>
      <c r="G1306" s="32" t="s">
        <v>2931</v>
      </c>
      <c r="H1306" s="32">
        <v>1411</v>
      </c>
      <c r="I1306" s="33">
        <v>2200</v>
      </c>
      <c r="J1306" s="32" t="str">
        <f ca="1">IF(Tabela9[[#This Row],[STATUS]]="VENCIDO", TODAY()-Tabela9[[#This Row],[DATA VENCIMENTO]], "")</f>
        <v/>
      </c>
      <c r="K1306" s="31">
        <v>45040</v>
      </c>
      <c r="L1306" s="53" t="str">
        <f ca="1">IF(Tabela9[[#This Row],[DATA VENCIMENTO]]&gt;TODAY(), "A VENCER",IF(Tabela9[[#This Row],[PAGO DIA]]&lt;&gt;"","PAGO", "VENCIDO"))</f>
        <v>PAGO</v>
      </c>
    </row>
    <row r="1307" spans="1:12" hidden="1" x14ac:dyDescent="0.2">
      <c r="A1307" s="30">
        <v>44998</v>
      </c>
      <c r="B1307" s="32" t="s">
        <v>1534</v>
      </c>
      <c r="C1307" s="32" t="s">
        <v>2576</v>
      </c>
      <c r="D1307" s="32" t="s">
        <v>1531</v>
      </c>
      <c r="E1307" s="46" t="s">
        <v>85</v>
      </c>
      <c r="F1307" s="31">
        <v>45040</v>
      </c>
      <c r="G1307" s="32" t="s">
        <v>2932</v>
      </c>
      <c r="H1307" s="32">
        <v>1412</v>
      </c>
      <c r="I1307" s="33">
        <v>1200</v>
      </c>
      <c r="J1307" s="32" t="str">
        <f ca="1">IF(Tabela9[[#This Row],[STATUS]]="VENCIDO", TODAY()-Tabela9[[#This Row],[DATA VENCIMENTO]], "")</f>
        <v/>
      </c>
      <c r="K1307" s="31">
        <v>45040</v>
      </c>
      <c r="L1307" s="53" t="str">
        <f ca="1">IF(Tabela9[[#This Row],[DATA VENCIMENTO]]&gt;TODAY(), "A VENCER",IF(Tabela9[[#This Row],[PAGO DIA]]&lt;&gt;"","PAGO", "VENCIDO"))</f>
        <v>PAGO</v>
      </c>
    </row>
    <row r="1308" spans="1:12" hidden="1" x14ac:dyDescent="0.2">
      <c r="A1308" s="30">
        <v>44998</v>
      </c>
      <c r="B1308" s="32" t="s">
        <v>1529</v>
      </c>
      <c r="C1308" s="32" t="s">
        <v>2919</v>
      </c>
      <c r="D1308" s="32" t="s">
        <v>1531</v>
      </c>
      <c r="E1308" s="32" t="s">
        <v>539</v>
      </c>
      <c r="F1308" s="31">
        <v>45040</v>
      </c>
      <c r="G1308" s="32" t="s">
        <v>2933</v>
      </c>
      <c r="H1308" s="32">
        <v>1413</v>
      </c>
      <c r="I1308" s="33">
        <v>1500</v>
      </c>
      <c r="J1308" s="32" t="str">
        <f ca="1">IF(Tabela9[[#This Row],[STATUS]]="VENCIDO", TODAY()-Tabela9[[#This Row],[DATA VENCIMENTO]], "")</f>
        <v/>
      </c>
      <c r="K1308" s="31">
        <v>45040</v>
      </c>
      <c r="L1308" s="53" t="str">
        <f ca="1">IF(Tabela9[[#This Row],[DATA VENCIMENTO]]&gt;TODAY(), "A VENCER",IF(Tabela9[[#This Row],[PAGO DIA]]&lt;&gt;"","PAGO", "VENCIDO"))</f>
        <v>PAGO</v>
      </c>
    </row>
    <row r="1309" spans="1:12" hidden="1" x14ac:dyDescent="0.2">
      <c r="A1309" s="30">
        <v>44999</v>
      </c>
      <c r="B1309" s="32" t="s">
        <v>1529</v>
      </c>
      <c r="C1309" s="32" t="s">
        <v>2934</v>
      </c>
      <c r="D1309" s="32" t="s">
        <v>1531</v>
      </c>
      <c r="E1309" s="32" t="s">
        <v>94</v>
      </c>
      <c r="F1309" s="31">
        <v>45040</v>
      </c>
      <c r="G1309" s="32" t="s">
        <v>2935</v>
      </c>
      <c r="H1309" s="32">
        <v>1414</v>
      </c>
      <c r="I1309" s="33">
        <v>3500</v>
      </c>
      <c r="J1309" s="32" t="str">
        <f ca="1">IF(Tabela9[[#This Row],[STATUS]]="VENCIDO", TODAY()-Tabela9[[#This Row],[DATA VENCIMENTO]], "")</f>
        <v/>
      </c>
      <c r="K1309" s="31">
        <v>45040</v>
      </c>
      <c r="L1309" s="53" t="str">
        <f ca="1">IF(Tabela9[[#This Row],[DATA VENCIMENTO]]&gt;TODAY(), "A VENCER",IF(Tabela9[[#This Row],[PAGO DIA]]&lt;&gt;"","PAGO", "VENCIDO"))</f>
        <v>PAGO</v>
      </c>
    </row>
    <row r="1310" spans="1:12" hidden="1" x14ac:dyDescent="0.2">
      <c r="A1310" s="30">
        <v>44999</v>
      </c>
      <c r="B1310" s="32" t="s">
        <v>1534</v>
      </c>
      <c r="C1310" s="32" t="s">
        <v>2826</v>
      </c>
      <c r="D1310" s="32" t="s">
        <v>1531</v>
      </c>
      <c r="E1310" s="32" t="s">
        <v>94</v>
      </c>
      <c r="F1310" s="31">
        <v>45040</v>
      </c>
      <c r="G1310" s="32" t="s">
        <v>2936</v>
      </c>
      <c r="H1310" s="32">
        <v>1415</v>
      </c>
      <c r="I1310" s="33">
        <v>1100</v>
      </c>
      <c r="J1310" s="32" t="str">
        <f ca="1">IF(Tabela9[[#This Row],[STATUS]]="VENCIDO", TODAY()-Tabela9[[#This Row],[DATA VENCIMENTO]], "")</f>
        <v/>
      </c>
      <c r="K1310" s="31">
        <v>45040</v>
      </c>
      <c r="L1310" s="53" t="str">
        <f ca="1">IF(Tabela9[[#This Row],[DATA VENCIMENTO]]&gt;TODAY(), "A VENCER",IF(Tabela9[[#This Row],[PAGO DIA]]&lt;&gt;"","PAGO", "VENCIDO"))</f>
        <v>PAGO</v>
      </c>
    </row>
    <row r="1311" spans="1:12" hidden="1" x14ac:dyDescent="0.2">
      <c r="A1311" s="30">
        <v>44999</v>
      </c>
      <c r="B1311" s="32" t="s">
        <v>2401</v>
      </c>
      <c r="C1311" s="32" t="s">
        <v>2873</v>
      </c>
      <c r="D1311" s="32" t="s">
        <v>1531</v>
      </c>
      <c r="E1311" s="46" t="s">
        <v>85</v>
      </c>
      <c r="F1311" s="31">
        <v>45040</v>
      </c>
      <c r="G1311" s="32" t="s">
        <v>2937</v>
      </c>
      <c r="H1311" s="32">
        <v>1416</v>
      </c>
      <c r="I1311" s="33">
        <v>700</v>
      </c>
      <c r="J1311" s="32" t="str">
        <f ca="1">IF(Tabela9[[#This Row],[STATUS]]="VENCIDO", TODAY()-Tabela9[[#This Row],[DATA VENCIMENTO]], "")</f>
        <v/>
      </c>
      <c r="K1311" s="31">
        <v>45040</v>
      </c>
      <c r="L1311" s="53" t="str">
        <f ca="1">IF(Tabela9[[#This Row],[DATA VENCIMENTO]]&gt;TODAY(), "A VENCER",IF(Tabela9[[#This Row],[PAGO DIA]]&lt;&gt;"","PAGO", "VENCIDO"))</f>
        <v>PAGO</v>
      </c>
    </row>
    <row r="1312" spans="1:12" hidden="1" x14ac:dyDescent="0.2">
      <c r="A1312" s="30">
        <v>45000</v>
      </c>
      <c r="B1312" s="32" t="s">
        <v>1534</v>
      </c>
      <c r="C1312" s="32" t="s">
        <v>2938</v>
      </c>
      <c r="D1312" s="32" t="s">
        <v>1531</v>
      </c>
      <c r="E1312" s="46" t="s">
        <v>85</v>
      </c>
      <c r="F1312" s="31">
        <v>45040</v>
      </c>
      <c r="G1312" s="32" t="s">
        <v>2939</v>
      </c>
      <c r="H1312" s="32">
        <v>1418</v>
      </c>
      <c r="I1312" s="33">
        <v>800</v>
      </c>
      <c r="J1312" s="32" t="str">
        <f ca="1">IF(Tabela9[[#This Row],[STATUS]]="VENCIDO", TODAY()-Tabela9[[#This Row],[DATA VENCIMENTO]], "")</f>
        <v/>
      </c>
      <c r="K1312" s="31">
        <v>45040</v>
      </c>
      <c r="L1312" s="53" t="str">
        <f ca="1">IF(Tabela9[[#This Row],[DATA VENCIMENTO]]&gt;TODAY(), "A VENCER",IF(Tabela9[[#This Row],[PAGO DIA]]&lt;&gt;"","PAGO", "VENCIDO"))</f>
        <v>PAGO</v>
      </c>
    </row>
    <row r="1313" spans="1:12" hidden="1" x14ac:dyDescent="0.2">
      <c r="A1313" s="30">
        <v>45040</v>
      </c>
      <c r="B1313" s="32" t="s">
        <v>2857</v>
      </c>
      <c r="C1313" s="32" t="s">
        <v>2858</v>
      </c>
      <c r="D1313" s="32" t="s">
        <v>2833</v>
      </c>
      <c r="E1313" s="32" t="s">
        <v>2834</v>
      </c>
      <c r="F1313" s="31">
        <v>45040</v>
      </c>
      <c r="G1313" s="32" t="s">
        <v>1585</v>
      </c>
      <c r="H1313" s="32" t="s">
        <v>151</v>
      </c>
      <c r="I1313" s="33">
        <v>4329.3100000000004</v>
      </c>
      <c r="J1313" s="32" t="str">
        <f ca="1">IF(Tabela9[[#This Row],[STATUS]]="VENCIDO", TODAY()-Tabela9[[#This Row],[DATA VENCIMENTO]], "")</f>
        <v/>
      </c>
      <c r="K1313" s="31">
        <v>45040</v>
      </c>
      <c r="L1313" s="53" t="str">
        <f ca="1">IF(Tabela9[[#This Row],[DATA VENCIMENTO]]&gt;TODAY(), "A VENCER",IF(Tabela9[[#This Row],[PAGO DIA]]&lt;&gt;"","PAGO", "VENCIDO"))</f>
        <v>PAGO</v>
      </c>
    </row>
    <row r="1314" spans="1:12" hidden="1" x14ac:dyDescent="0.2">
      <c r="A1314" s="30">
        <v>44975</v>
      </c>
      <c r="B1314" s="32" t="s">
        <v>1534</v>
      </c>
      <c r="C1314" s="32" t="s">
        <v>1676</v>
      </c>
      <c r="D1314" s="32" t="s">
        <v>1531</v>
      </c>
      <c r="E1314" s="32" t="s">
        <v>114</v>
      </c>
      <c r="F1314" s="31">
        <v>45041</v>
      </c>
      <c r="G1314" s="32" t="s">
        <v>2940</v>
      </c>
      <c r="H1314" s="32">
        <v>1356</v>
      </c>
      <c r="I1314" s="33">
        <v>6271</v>
      </c>
      <c r="J1314" s="32" t="str">
        <f ca="1">IF(Tabela9[[#This Row],[STATUS]]="VENCIDO", TODAY()-Tabela9[[#This Row],[DATA VENCIMENTO]], "")</f>
        <v/>
      </c>
      <c r="K1314" s="31">
        <v>45019</v>
      </c>
      <c r="L1314" s="53" t="str">
        <f ca="1">IF(Tabela9[[#This Row],[DATA VENCIMENTO]]&gt;TODAY(), "A VENCER",IF(Tabela9[[#This Row],[PAGO DIA]]&lt;&gt;"","PAGO", "VENCIDO"))</f>
        <v>PAGO</v>
      </c>
    </row>
    <row r="1315" spans="1:12" hidden="1" x14ac:dyDescent="0.2">
      <c r="A1315" s="30">
        <v>45001</v>
      </c>
      <c r="B1315" s="32" t="s">
        <v>1529</v>
      </c>
      <c r="C1315" s="32" t="s">
        <v>2941</v>
      </c>
      <c r="D1315" s="32" t="s">
        <v>1531</v>
      </c>
      <c r="E1315" s="32" t="s">
        <v>149</v>
      </c>
      <c r="F1315" s="31">
        <v>45041</v>
      </c>
      <c r="G1315" s="32" t="s">
        <v>2942</v>
      </c>
      <c r="H1315" s="32">
        <v>1420</v>
      </c>
      <c r="I1315" s="33">
        <v>5800</v>
      </c>
      <c r="J1315" s="32" t="str">
        <f ca="1">IF(Tabela9[[#This Row],[STATUS]]="VENCIDO", TODAY()-Tabela9[[#This Row],[DATA VENCIMENTO]], "")</f>
        <v/>
      </c>
      <c r="K1315" s="31">
        <v>45041</v>
      </c>
      <c r="L1315" s="53" t="str">
        <f ca="1">IF(Tabela9[[#This Row],[DATA VENCIMENTO]]&gt;TODAY(), "A VENCER",IF(Tabela9[[#This Row],[PAGO DIA]]&lt;&gt;"","PAGO", "VENCIDO"))</f>
        <v>PAGO</v>
      </c>
    </row>
    <row r="1316" spans="1:12" hidden="1" x14ac:dyDescent="0.2">
      <c r="A1316" s="30">
        <v>45001</v>
      </c>
      <c r="B1316" s="32" t="s">
        <v>1534</v>
      </c>
      <c r="C1316" s="32" t="s">
        <v>2943</v>
      </c>
      <c r="D1316" s="32" t="s">
        <v>1531</v>
      </c>
      <c r="E1316" s="46" t="s">
        <v>85</v>
      </c>
      <c r="F1316" s="31">
        <v>45041</v>
      </c>
      <c r="G1316" s="32" t="s">
        <v>2944</v>
      </c>
      <c r="H1316" s="32">
        <v>1421</v>
      </c>
      <c r="I1316" s="33">
        <v>800</v>
      </c>
      <c r="J1316" s="32" t="str">
        <f ca="1">IF(Tabela9[[#This Row],[STATUS]]="VENCIDO", TODAY()-Tabela9[[#This Row],[DATA VENCIMENTO]], "")</f>
        <v/>
      </c>
      <c r="K1316" s="31">
        <v>45058</v>
      </c>
      <c r="L1316" s="53" t="str">
        <f ca="1">IF(Tabela9[[#This Row],[DATA VENCIMENTO]]&gt;TODAY(), "A VENCER",IF(Tabela9[[#This Row],[PAGO DIA]]&lt;&gt;"","PAGO", "VENCIDO"))</f>
        <v>PAGO</v>
      </c>
    </row>
    <row r="1317" spans="1:12" hidden="1" x14ac:dyDescent="0.2">
      <c r="A1317" s="30">
        <v>45001</v>
      </c>
      <c r="B1317" s="32" t="s">
        <v>1534</v>
      </c>
      <c r="C1317" s="32" t="s">
        <v>2943</v>
      </c>
      <c r="D1317" s="32" t="s">
        <v>1531</v>
      </c>
      <c r="E1317" s="46" t="s">
        <v>85</v>
      </c>
      <c r="F1317" s="31">
        <v>45041</v>
      </c>
      <c r="G1317" s="32" t="s">
        <v>2945</v>
      </c>
      <c r="H1317" s="32">
        <v>1424</v>
      </c>
      <c r="I1317" s="33">
        <v>800</v>
      </c>
      <c r="J1317" s="32" t="str">
        <f ca="1">IF(Tabela9[[#This Row],[STATUS]]="VENCIDO", TODAY()-Tabela9[[#This Row],[DATA VENCIMENTO]], "")</f>
        <v/>
      </c>
      <c r="K1317" s="31">
        <v>45041</v>
      </c>
      <c r="L1317" s="53" t="str">
        <f ca="1">IF(Tabela9[[#This Row],[DATA VENCIMENTO]]&gt;TODAY(), "A VENCER",IF(Tabela9[[#This Row],[PAGO DIA]]&lt;&gt;"","PAGO", "VENCIDO"))</f>
        <v>PAGO</v>
      </c>
    </row>
    <row r="1318" spans="1:12" ht="25.5" hidden="1" x14ac:dyDescent="0.2">
      <c r="A1318" s="30">
        <v>45036</v>
      </c>
      <c r="B1318" s="32" t="s">
        <v>2922</v>
      </c>
      <c r="C1318" s="32" t="s">
        <v>2946</v>
      </c>
      <c r="D1318" s="47" t="s">
        <v>2924</v>
      </c>
      <c r="E1318" s="47" t="s">
        <v>184</v>
      </c>
      <c r="F1318" s="31">
        <v>45041</v>
      </c>
      <c r="G1318" s="32" t="s">
        <v>1585</v>
      </c>
      <c r="H1318" s="32">
        <v>1493</v>
      </c>
      <c r="I1318" s="33">
        <v>700</v>
      </c>
      <c r="J1318" s="32" t="str">
        <f ca="1">IF(Tabela9[[#This Row],[STATUS]]="VENCIDO", TODAY()-Tabela9[[#This Row],[DATA VENCIMENTO]], "")</f>
        <v/>
      </c>
      <c r="K1318" s="31">
        <v>45042</v>
      </c>
      <c r="L1318" s="53" t="str">
        <f ca="1">IF(Tabela9[[#This Row],[DATA VENCIMENTO]]&gt;TODAY(), "A VENCER",IF(Tabela9[[#This Row],[PAGO DIA]]&lt;&gt;"","PAGO", "VENCIDO"))</f>
        <v>PAGO</v>
      </c>
    </row>
    <row r="1319" spans="1:12" hidden="1" x14ac:dyDescent="0.2">
      <c r="A1319" s="30">
        <v>45002</v>
      </c>
      <c r="B1319" s="32" t="s">
        <v>2401</v>
      </c>
      <c r="C1319" s="32" t="s">
        <v>2947</v>
      </c>
      <c r="D1319" s="32" t="s">
        <v>1531</v>
      </c>
      <c r="E1319" s="46" t="s">
        <v>85</v>
      </c>
      <c r="F1319" s="31">
        <v>45042</v>
      </c>
      <c r="G1319" s="32" t="s">
        <v>2948</v>
      </c>
      <c r="H1319" s="32">
        <v>1425</v>
      </c>
      <c r="I1319" s="33">
        <v>3942</v>
      </c>
      <c r="J1319" s="32" t="str">
        <f ca="1">IF(Tabela9[[#This Row],[STATUS]]="VENCIDO", TODAY()-Tabela9[[#This Row],[DATA VENCIMENTO]], "")</f>
        <v/>
      </c>
      <c r="K1319" s="31">
        <v>45057</v>
      </c>
      <c r="L1319" s="53" t="str">
        <f ca="1">IF(Tabela9[[#This Row],[DATA VENCIMENTO]]&gt;TODAY(), "A VENCER",IF(Tabela9[[#This Row],[PAGO DIA]]&lt;&gt;"","PAGO", "VENCIDO"))</f>
        <v>PAGO</v>
      </c>
    </row>
    <row r="1320" spans="1:12" hidden="1" x14ac:dyDescent="0.2">
      <c r="A1320" s="30">
        <v>45002</v>
      </c>
      <c r="B1320" s="32" t="s">
        <v>2401</v>
      </c>
      <c r="C1320" s="32" t="s">
        <v>2949</v>
      </c>
      <c r="D1320" s="32" t="s">
        <v>1531</v>
      </c>
      <c r="E1320" s="46" t="s">
        <v>85</v>
      </c>
      <c r="F1320" s="31">
        <v>45042</v>
      </c>
      <c r="G1320" s="32" t="s">
        <v>2950</v>
      </c>
      <c r="H1320" s="32">
        <v>1426</v>
      </c>
      <c r="I1320" s="33">
        <v>584</v>
      </c>
      <c r="J1320" s="32" t="str">
        <f ca="1">IF(Tabela9[[#This Row],[STATUS]]="VENCIDO", TODAY()-Tabela9[[#This Row],[DATA VENCIMENTO]], "")</f>
        <v/>
      </c>
      <c r="K1320" s="31">
        <v>45057</v>
      </c>
      <c r="L1320" s="53" t="str">
        <f ca="1">IF(Tabela9[[#This Row],[DATA VENCIMENTO]]&gt;TODAY(), "A VENCER",IF(Tabela9[[#This Row],[PAGO DIA]]&lt;&gt;"","PAGO", "VENCIDO"))</f>
        <v>PAGO</v>
      </c>
    </row>
    <row r="1321" spans="1:12" hidden="1" x14ac:dyDescent="0.2">
      <c r="A1321" s="30">
        <v>45002</v>
      </c>
      <c r="B1321" s="32" t="s">
        <v>1534</v>
      </c>
      <c r="C1321" s="32" t="s">
        <v>2951</v>
      </c>
      <c r="D1321" s="32" t="s">
        <v>1531</v>
      </c>
      <c r="E1321" s="46" t="s">
        <v>85</v>
      </c>
      <c r="F1321" s="31">
        <v>45042</v>
      </c>
      <c r="G1321" s="32" t="s">
        <v>2952</v>
      </c>
      <c r="H1321" s="32">
        <v>1427</v>
      </c>
      <c r="I1321" s="33">
        <v>800</v>
      </c>
      <c r="J1321" s="32" t="str">
        <f ca="1">IF(Tabela9[[#This Row],[STATUS]]="VENCIDO", TODAY()-Tabela9[[#This Row],[DATA VENCIMENTO]], "")</f>
        <v/>
      </c>
      <c r="K1321" s="31">
        <v>45042</v>
      </c>
      <c r="L1321" s="53" t="str">
        <f ca="1">IF(Tabela9[[#This Row],[DATA VENCIMENTO]]&gt;TODAY(), "A VENCER",IF(Tabela9[[#This Row],[PAGO DIA]]&lt;&gt;"","PAGO", "VENCIDO"))</f>
        <v>PAGO</v>
      </c>
    </row>
    <row r="1322" spans="1:12" hidden="1" x14ac:dyDescent="0.2">
      <c r="A1322" s="30">
        <v>45002</v>
      </c>
      <c r="B1322" s="32" t="s">
        <v>1534</v>
      </c>
      <c r="C1322" s="32" t="s">
        <v>2953</v>
      </c>
      <c r="D1322" s="32" t="s">
        <v>1531</v>
      </c>
      <c r="E1322" s="46" t="s">
        <v>85</v>
      </c>
      <c r="F1322" s="31">
        <v>45042</v>
      </c>
      <c r="G1322" s="32" t="s">
        <v>2954</v>
      </c>
      <c r="H1322" s="32">
        <v>1428</v>
      </c>
      <c r="I1322" s="33">
        <v>800</v>
      </c>
      <c r="J1322" s="32" t="str">
        <f ca="1">IF(Tabela9[[#This Row],[STATUS]]="VENCIDO", TODAY()-Tabela9[[#This Row],[DATA VENCIMENTO]], "")</f>
        <v/>
      </c>
      <c r="K1322" s="31">
        <v>45042</v>
      </c>
      <c r="L1322" s="53" t="str">
        <f ca="1">IF(Tabela9[[#This Row],[DATA VENCIMENTO]]&gt;TODAY(), "A VENCER",IF(Tabela9[[#This Row],[PAGO DIA]]&lt;&gt;"","PAGO", "VENCIDO"))</f>
        <v>PAGO</v>
      </c>
    </row>
    <row r="1323" spans="1:12" hidden="1" x14ac:dyDescent="0.2">
      <c r="A1323" s="30">
        <v>45002</v>
      </c>
      <c r="B1323" s="32" t="s">
        <v>1534</v>
      </c>
      <c r="C1323" s="32" t="s">
        <v>2955</v>
      </c>
      <c r="D1323" s="32" t="s">
        <v>1531</v>
      </c>
      <c r="E1323" s="46" t="s">
        <v>85</v>
      </c>
      <c r="F1323" s="31">
        <v>45042</v>
      </c>
      <c r="G1323" s="32" t="s">
        <v>2956</v>
      </c>
      <c r="H1323" s="32">
        <v>1429</v>
      </c>
      <c r="I1323" s="33">
        <v>800</v>
      </c>
      <c r="J1323" s="32" t="str">
        <f ca="1">IF(Tabela9[[#This Row],[STATUS]]="VENCIDO", TODAY()-Tabela9[[#This Row],[DATA VENCIMENTO]], "")</f>
        <v/>
      </c>
      <c r="K1323" s="31">
        <v>45042</v>
      </c>
      <c r="L1323" s="53" t="str">
        <f ca="1">IF(Tabela9[[#This Row],[DATA VENCIMENTO]]&gt;TODAY(), "A VENCER",IF(Tabela9[[#This Row],[PAGO DIA]]&lt;&gt;"","PAGO", "VENCIDO"))</f>
        <v>PAGO</v>
      </c>
    </row>
    <row r="1324" spans="1:12" hidden="1" x14ac:dyDescent="0.2">
      <c r="A1324" s="30">
        <v>45042</v>
      </c>
      <c r="B1324" s="32" t="s">
        <v>2841</v>
      </c>
      <c r="C1324" s="32" t="s">
        <v>2957</v>
      </c>
      <c r="D1324" s="32" t="s">
        <v>2843</v>
      </c>
      <c r="E1324" s="32" t="s">
        <v>137</v>
      </c>
      <c r="F1324" s="31">
        <v>45043</v>
      </c>
      <c r="G1324" s="32" t="s">
        <v>1585</v>
      </c>
      <c r="H1324" s="32">
        <v>1502</v>
      </c>
      <c r="I1324" s="33">
        <v>850</v>
      </c>
      <c r="J1324" s="32" t="str">
        <f ca="1">IF(Tabela9[[#This Row],[STATUS]]="VENCIDO", TODAY()-Tabela9[[#This Row],[DATA VENCIMENTO]], "")</f>
        <v/>
      </c>
      <c r="K1324" s="31">
        <v>45043</v>
      </c>
      <c r="L1324" s="53" t="str">
        <f ca="1">IF(Tabela9[[#This Row],[DATA VENCIMENTO]]&gt;TODAY(), "A VENCER",IF(Tabela9[[#This Row],[PAGO DIA]]&lt;&gt;"","PAGO", "VENCIDO"))</f>
        <v>PAGO</v>
      </c>
    </row>
    <row r="1325" spans="1:12" hidden="1" x14ac:dyDescent="0.2">
      <c r="A1325" s="30">
        <v>45043</v>
      </c>
      <c r="B1325" s="32" t="s">
        <v>2857</v>
      </c>
      <c r="C1325" s="32" t="s">
        <v>2858</v>
      </c>
      <c r="D1325" s="32" t="s">
        <v>2833</v>
      </c>
      <c r="E1325" s="32" t="s">
        <v>2834</v>
      </c>
      <c r="F1325" s="31">
        <v>45043</v>
      </c>
      <c r="G1325" s="32" t="s">
        <v>1585</v>
      </c>
      <c r="H1325" s="32" t="s">
        <v>151</v>
      </c>
      <c r="I1325" s="33">
        <v>7515.27</v>
      </c>
      <c r="J1325" s="32" t="str">
        <f ca="1">IF(Tabela9[[#This Row],[STATUS]]="VENCIDO", TODAY()-Tabela9[[#This Row],[DATA VENCIMENTO]], "")</f>
        <v/>
      </c>
      <c r="K1325" s="31">
        <v>45043</v>
      </c>
      <c r="L1325" s="53" t="str">
        <f ca="1">IF(Tabela9[[#This Row],[DATA VENCIMENTO]]&gt;TODAY(), "A VENCER",IF(Tabela9[[#This Row],[PAGO DIA]]&lt;&gt;"","PAGO", "VENCIDO"))</f>
        <v>PAGO</v>
      </c>
    </row>
    <row r="1326" spans="1:12" hidden="1" x14ac:dyDescent="0.2">
      <c r="A1326" s="30">
        <v>45043</v>
      </c>
      <c r="B1326" s="32" t="s">
        <v>2725</v>
      </c>
      <c r="C1326" s="32" t="s">
        <v>2958</v>
      </c>
      <c r="D1326" s="32" t="s">
        <v>2727</v>
      </c>
      <c r="E1326" s="32" t="s">
        <v>460</v>
      </c>
      <c r="F1326" s="31">
        <v>45044</v>
      </c>
      <c r="G1326" s="32" t="s">
        <v>1585</v>
      </c>
      <c r="H1326" s="32">
        <v>1505</v>
      </c>
      <c r="I1326" s="33">
        <v>650</v>
      </c>
      <c r="J1326" s="32" t="str">
        <f ca="1">IF(Tabela9[[#This Row],[STATUS]]="VENCIDO", TODAY()-Tabela9[[#This Row],[DATA VENCIMENTO]], "")</f>
        <v/>
      </c>
      <c r="K1326" s="31">
        <v>45044</v>
      </c>
      <c r="L1326" s="53" t="str">
        <f ca="1">IF(Tabela9[[#This Row],[DATA VENCIMENTO]]&gt;TODAY(), "A VENCER",IF(Tabela9[[#This Row],[PAGO DIA]]&lt;&gt;"","PAGO", "VENCIDO"))</f>
        <v>PAGO</v>
      </c>
    </row>
    <row r="1327" spans="1:12" hidden="1" x14ac:dyDescent="0.2">
      <c r="A1327" s="30">
        <v>45006</v>
      </c>
      <c r="B1327" s="32" t="s">
        <v>1534</v>
      </c>
      <c r="C1327" s="32" t="s">
        <v>2959</v>
      </c>
      <c r="D1327" s="32" t="s">
        <v>1531</v>
      </c>
      <c r="E1327" s="46" t="s">
        <v>85</v>
      </c>
      <c r="F1327" s="31">
        <v>45047</v>
      </c>
      <c r="G1327" s="32" t="s">
        <v>2960</v>
      </c>
      <c r="H1327" s="32">
        <v>1432</v>
      </c>
      <c r="I1327" s="33">
        <v>750</v>
      </c>
      <c r="J1327" s="32" t="str">
        <f ca="1">IF(Tabela9[[#This Row],[STATUS]]="VENCIDO", TODAY()-Tabela9[[#This Row],[DATA VENCIMENTO]], "")</f>
        <v/>
      </c>
      <c r="K1327" s="31">
        <v>45048</v>
      </c>
      <c r="L1327" s="53" t="str">
        <f ca="1">IF(Tabela9[[#This Row],[DATA VENCIMENTO]]&gt;TODAY(), "A VENCER",IF(Tabela9[[#This Row],[PAGO DIA]]&lt;&gt;"","PAGO", "VENCIDO"))</f>
        <v>PAGO</v>
      </c>
    </row>
    <row r="1328" spans="1:12" hidden="1" x14ac:dyDescent="0.2">
      <c r="A1328" s="30">
        <v>45006</v>
      </c>
      <c r="B1328" s="32" t="s">
        <v>1529</v>
      </c>
      <c r="C1328" s="32" t="s">
        <v>1971</v>
      </c>
      <c r="D1328" s="32" t="s">
        <v>1531</v>
      </c>
      <c r="E1328" s="32" t="s">
        <v>94</v>
      </c>
      <c r="F1328" s="31">
        <v>45047</v>
      </c>
      <c r="G1328" s="32" t="s">
        <v>2961</v>
      </c>
      <c r="H1328" s="32">
        <v>1433</v>
      </c>
      <c r="I1328" s="33">
        <v>3500</v>
      </c>
      <c r="J1328" s="32" t="str">
        <f ca="1">IF(Tabela9[[#This Row],[STATUS]]="VENCIDO", TODAY()-Tabela9[[#This Row],[DATA VENCIMENTO]], "")</f>
        <v/>
      </c>
      <c r="K1328" s="31">
        <v>45048</v>
      </c>
      <c r="L1328" s="53" t="str">
        <f ca="1">IF(Tabela9[[#This Row],[DATA VENCIMENTO]]&gt;TODAY(), "A VENCER",IF(Tabela9[[#This Row],[PAGO DIA]]&lt;&gt;"","PAGO", "VENCIDO"))</f>
        <v>PAGO</v>
      </c>
    </row>
    <row r="1329" spans="1:12" hidden="1" x14ac:dyDescent="0.2">
      <c r="A1329" s="30">
        <v>45008</v>
      </c>
      <c r="B1329" s="32" t="s">
        <v>1529</v>
      </c>
      <c r="C1329" s="32" t="s">
        <v>1971</v>
      </c>
      <c r="D1329" s="32" t="s">
        <v>1531</v>
      </c>
      <c r="E1329" s="32" t="s">
        <v>94</v>
      </c>
      <c r="F1329" s="31">
        <v>45048</v>
      </c>
      <c r="G1329" s="32" t="s">
        <v>2962</v>
      </c>
      <c r="H1329" s="32">
        <v>1435</v>
      </c>
      <c r="I1329" s="33">
        <v>3500</v>
      </c>
      <c r="J1329" s="32" t="str">
        <f ca="1">IF(Tabela9[[#This Row],[STATUS]]="VENCIDO", TODAY()-Tabela9[[#This Row],[DATA VENCIMENTO]], "")</f>
        <v/>
      </c>
      <c r="K1329" s="31">
        <v>45048</v>
      </c>
      <c r="L1329" s="53" t="str">
        <f ca="1">IF(Tabela9[[#This Row],[DATA VENCIMENTO]]&gt;TODAY(), "A VENCER",IF(Tabela9[[#This Row],[PAGO DIA]]&lt;&gt;"","PAGO", "VENCIDO"))</f>
        <v>PAGO</v>
      </c>
    </row>
    <row r="1330" spans="1:12" hidden="1" x14ac:dyDescent="0.2">
      <c r="A1330" s="30">
        <v>45008</v>
      </c>
      <c r="B1330" s="32" t="s">
        <v>1534</v>
      </c>
      <c r="C1330" s="32" t="s">
        <v>2963</v>
      </c>
      <c r="D1330" s="32" t="s">
        <v>1531</v>
      </c>
      <c r="E1330" s="46" t="s">
        <v>85</v>
      </c>
      <c r="F1330" s="31">
        <v>45048</v>
      </c>
      <c r="G1330" s="32" t="s">
        <v>2964</v>
      </c>
      <c r="H1330" s="32">
        <v>1436</v>
      </c>
      <c r="I1330" s="33">
        <v>800</v>
      </c>
      <c r="J1330" s="32" t="str">
        <f ca="1">IF(Tabela9[[#This Row],[STATUS]]="VENCIDO", TODAY()-Tabela9[[#This Row],[DATA VENCIMENTO]], "")</f>
        <v/>
      </c>
      <c r="K1330" s="31">
        <v>45048</v>
      </c>
      <c r="L1330" s="53" t="str">
        <f ca="1">IF(Tabela9[[#This Row],[DATA VENCIMENTO]]&gt;TODAY(), "A VENCER",IF(Tabela9[[#This Row],[PAGO DIA]]&lt;&gt;"","PAGO", "VENCIDO"))</f>
        <v>PAGO</v>
      </c>
    </row>
    <row r="1331" spans="1:12" ht="25.5" hidden="1" x14ac:dyDescent="0.2">
      <c r="A1331" s="30">
        <v>45040</v>
      </c>
      <c r="B1331" s="32" t="s">
        <v>2922</v>
      </c>
      <c r="C1331" s="32" t="s">
        <v>2965</v>
      </c>
      <c r="D1331" s="47" t="s">
        <v>2924</v>
      </c>
      <c r="E1331" s="47" t="s">
        <v>184</v>
      </c>
      <c r="F1331" s="31">
        <v>45048</v>
      </c>
      <c r="G1331" s="32" t="s">
        <v>1585</v>
      </c>
      <c r="H1331" s="32">
        <v>1500</v>
      </c>
      <c r="I1331" s="33">
        <v>700</v>
      </c>
      <c r="J1331" s="32" t="str">
        <f ca="1">IF(Tabela9[[#This Row],[STATUS]]="VENCIDO", TODAY()-Tabela9[[#This Row],[DATA VENCIMENTO]], "")</f>
        <v/>
      </c>
      <c r="K1331" s="31">
        <v>45048</v>
      </c>
      <c r="L1331" s="53" t="str">
        <f ca="1">IF(Tabela9[[#This Row],[DATA VENCIMENTO]]&gt;TODAY(), "A VENCER",IF(Tabela9[[#This Row],[PAGO DIA]]&lt;&gt;"","PAGO", "VENCIDO"))</f>
        <v>PAGO</v>
      </c>
    </row>
    <row r="1332" spans="1:12" hidden="1" x14ac:dyDescent="0.2">
      <c r="A1332" s="30">
        <v>45009</v>
      </c>
      <c r="B1332" s="32" t="s">
        <v>1529</v>
      </c>
      <c r="C1332" s="32" t="s">
        <v>1869</v>
      </c>
      <c r="D1332" s="32" t="s">
        <v>1531</v>
      </c>
      <c r="E1332" s="46" t="s">
        <v>85</v>
      </c>
      <c r="F1332" s="31">
        <v>45049</v>
      </c>
      <c r="G1332" s="32" t="s">
        <v>2966</v>
      </c>
      <c r="H1332" s="32">
        <v>1438</v>
      </c>
      <c r="I1332" s="33">
        <v>3800</v>
      </c>
      <c r="J1332" s="32" t="str">
        <f ca="1">IF(Tabela9[[#This Row],[STATUS]]="VENCIDO", TODAY()-Tabela9[[#This Row],[DATA VENCIMENTO]], "")</f>
        <v/>
      </c>
      <c r="K1332" s="31">
        <v>45049</v>
      </c>
      <c r="L1332" s="53" t="str">
        <f ca="1">IF(Tabela9[[#This Row],[DATA VENCIMENTO]]&gt;TODAY(), "A VENCER",IF(Tabela9[[#This Row],[PAGO DIA]]&lt;&gt;"","PAGO", "VENCIDO"))</f>
        <v>PAGO</v>
      </c>
    </row>
    <row r="1333" spans="1:12" hidden="1" x14ac:dyDescent="0.2">
      <c r="A1333" s="30">
        <v>45050</v>
      </c>
      <c r="B1333" s="32" t="s">
        <v>2725</v>
      </c>
      <c r="C1333" s="32" t="s">
        <v>2967</v>
      </c>
      <c r="D1333" s="32" t="s">
        <v>2727</v>
      </c>
      <c r="E1333" s="32" t="s">
        <v>460</v>
      </c>
      <c r="F1333" s="31">
        <v>45051</v>
      </c>
      <c r="G1333" s="32" t="s">
        <v>1585</v>
      </c>
      <c r="H1333" s="32">
        <v>1511</v>
      </c>
      <c r="I1333" s="33">
        <v>650</v>
      </c>
      <c r="J1333" s="32" t="str">
        <f ca="1">IF(Tabela9[[#This Row],[STATUS]]="VENCIDO", TODAY()-Tabela9[[#This Row],[DATA VENCIMENTO]], "")</f>
        <v/>
      </c>
      <c r="K1333" s="31">
        <v>45051</v>
      </c>
      <c r="L1333" s="53" t="str">
        <f ca="1">IF(Tabela9[[#This Row],[DATA VENCIMENTO]]&gt;TODAY(), "A VENCER",IF(Tabela9[[#This Row],[PAGO DIA]]&lt;&gt;"","PAGO", "VENCIDO"))</f>
        <v>PAGO</v>
      </c>
    </row>
    <row r="1334" spans="1:12" hidden="1" x14ac:dyDescent="0.2">
      <c r="A1334" s="30">
        <v>45009</v>
      </c>
      <c r="B1334" s="32" t="s">
        <v>1534</v>
      </c>
      <c r="C1334" s="32" t="s">
        <v>2968</v>
      </c>
      <c r="D1334" s="32" t="s">
        <v>1531</v>
      </c>
      <c r="E1334" s="46" t="s">
        <v>85</v>
      </c>
      <c r="F1334" s="31">
        <v>45054</v>
      </c>
      <c r="G1334" s="32" t="s">
        <v>2969</v>
      </c>
      <c r="H1334" s="32">
        <v>1439</v>
      </c>
      <c r="I1334" s="33">
        <v>800</v>
      </c>
      <c r="J1334" s="32" t="str">
        <f ca="1">IF(Tabela9[[#This Row],[STATUS]]="VENCIDO", TODAY()-Tabela9[[#This Row],[DATA VENCIMENTO]], "")</f>
        <v/>
      </c>
      <c r="K1334" s="31">
        <v>45054</v>
      </c>
      <c r="L1334" s="53" t="str">
        <f ca="1">IF(Tabela9[[#This Row],[DATA VENCIMENTO]]&gt;TODAY(), "A VENCER",IF(Tabela9[[#This Row],[PAGO DIA]]&lt;&gt;"","PAGO", "VENCIDO"))</f>
        <v>PAGO</v>
      </c>
    </row>
    <row r="1335" spans="1:12" hidden="1" x14ac:dyDescent="0.2">
      <c r="A1335" s="30">
        <v>45009</v>
      </c>
      <c r="B1335" s="32" t="s">
        <v>1534</v>
      </c>
      <c r="C1335" s="32" t="s">
        <v>2970</v>
      </c>
      <c r="D1335" s="32" t="s">
        <v>1531</v>
      </c>
      <c r="E1335" s="46" t="s">
        <v>85</v>
      </c>
      <c r="F1335" s="31">
        <v>45054</v>
      </c>
      <c r="G1335" s="32" t="s">
        <v>2971</v>
      </c>
      <c r="H1335" s="32">
        <v>1440</v>
      </c>
      <c r="I1335" s="33">
        <v>800</v>
      </c>
      <c r="J1335" s="32" t="str">
        <f ca="1">IF(Tabela9[[#This Row],[STATUS]]="VENCIDO", TODAY()-Tabela9[[#This Row],[DATA VENCIMENTO]], "")</f>
        <v/>
      </c>
      <c r="K1335" s="31">
        <v>45054</v>
      </c>
      <c r="L1335" s="53" t="str">
        <f ca="1">IF(Tabela9[[#This Row],[DATA VENCIMENTO]]&gt;TODAY(), "A VENCER",IF(Tabela9[[#This Row],[PAGO DIA]]&lt;&gt;"","PAGO", "VENCIDO"))</f>
        <v>PAGO</v>
      </c>
    </row>
    <row r="1336" spans="1:12" hidden="1" x14ac:dyDescent="0.2">
      <c r="A1336" s="30">
        <v>45010</v>
      </c>
      <c r="B1336" s="32" t="s">
        <v>2401</v>
      </c>
      <c r="C1336" s="32" t="s">
        <v>2972</v>
      </c>
      <c r="D1336" s="32" t="s">
        <v>1531</v>
      </c>
      <c r="E1336" s="46" t="s">
        <v>85</v>
      </c>
      <c r="F1336" s="31">
        <v>45054</v>
      </c>
      <c r="G1336" s="32" t="s">
        <v>2973</v>
      </c>
      <c r="H1336" s="32">
        <v>1441</v>
      </c>
      <c r="I1336" s="33">
        <v>4234</v>
      </c>
      <c r="J1336" s="32" t="str">
        <f ca="1">IF(Tabela9[[#This Row],[STATUS]]="VENCIDO", TODAY()-Tabela9[[#This Row],[DATA VENCIMENTO]], "")</f>
        <v/>
      </c>
      <c r="K1336" s="31">
        <v>45054</v>
      </c>
      <c r="L1336" s="53" t="str">
        <f ca="1">IF(Tabela9[[#This Row],[DATA VENCIMENTO]]&gt;TODAY(), "A VENCER",IF(Tabela9[[#This Row],[PAGO DIA]]&lt;&gt;"","PAGO", "VENCIDO"))</f>
        <v>PAGO</v>
      </c>
    </row>
    <row r="1337" spans="1:12" hidden="1" x14ac:dyDescent="0.2">
      <c r="A1337" s="30">
        <v>45012</v>
      </c>
      <c r="B1337" s="32" t="s">
        <v>1534</v>
      </c>
      <c r="C1337" s="32" t="s">
        <v>2199</v>
      </c>
      <c r="D1337" s="32" t="s">
        <v>1531</v>
      </c>
      <c r="E1337" s="46" t="s">
        <v>85</v>
      </c>
      <c r="F1337" s="31">
        <v>45054</v>
      </c>
      <c r="G1337" s="32" t="s">
        <v>2974</v>
      </c>
      <c r="H1337" s="32">
        <v>1444</v>
      </c>
      <c r="I1337" s="33">
        <v>1100</v>
      </c>
      <c r="J1337" s="32" t="str">
        <f ca="1">IF(Tabela9[[#This Row],[STATUS]]="VENCIDO", TODAY()-Tabela9[[#This Row],[DATA VENCIMENTO]], "")</f>
        <v/>
      </c>
      <c r="K1337" s="31">
        <v>45054</v>
      </c>
      <c r="L1337" s="53" t="str">
        <f ca="1">IF(Tabela9[[#This Row],[DATA VENCIMENTO]]&gt;TODAY(), "A VENCER",IF(Tabela9[[#This Row],[PAGO DIA]]&lt;&gt;"","PAGO", "VENCIDO"))</f>
        <v>PAGO</v>
      </c>
    </row>
    <row r="1338" spans="1:12" hidden="1" x14ac:dyDescent="0.2">
      <c r="A1338" s="30">
        <v>45012</v>
      </c>
      <c r="B1338" s="32" t="s">
        <v>2401</v>
      </c>
      <c r="C1338" s="32" t="s">
        <v>2809</v>
      </c>
      <c r="D1338" s="32" t="s">
        <v>1531</v>
      </c>
      <c r="E1338" s="46" t="s">
        <v>85</v>
      </c>
      <c r="F1338" s="31">
        <v>45054</v>
      </c>
      <c r="G1338" s="32" t="s">
        <v>2975</v>
      </c>
      <c r="H1338" s="32">
        <v>1445</v>
      </c>
      <c r="I1338" s="33">
        <v>3942</v>
      </c>
      <c r="J1338" s="32" t="str">
        <f ca="1">IF(Tabela9[[#This Row],[STATUS]]="VENCIDO", TODAY()-Tabela9[[#This Row],[DATA VENCIMENTO]], "")</f>
        <v/>
      </c>
      <c r="K1338" s="31">
        <v>45054</v>
      </c>
      <c r="L1338" s="53" t="str">
        <f ca="1">IF(Tabela9[[#This Row],[DATA VENCIMENTO]]&gt;TODAY(), "A VENCER",IF(Tabela9[[#This Row],[PAGO DIA]]&lt;&gt;"","PAGO", "VENCIDO"))</f>
        <v>PAGO</v>
      </c>
    </row>
    <row r="1339" spans="1:12" hidden="1" x14ac:dyDescent="0.2">
      <c r="A1339" s="30">
        <v>45013</v>
      </c>
      <c r="B1339" s="32" t="s">
        <v>1529</v>
      </c>
      <c r="C1339" s="32" t="s">
        <v>2976</v>
      </c>
      <c r="D1339" s="32" t="s">
        <v>1531</v>
      </c>
      <c r="E1339" s="32" t="s">
        <v>94</v>
      </c>
      <c r="F1339" s="31">
        <v>45054</v>
      </c>
      <c r="G1339" s="32" t="s">
        <v>2977</v>
      </c>
      <c r="H1339" s="32">
        <v>1446</v>
      </c>
      <c r="I1339" s="33">
        <v>3500</v>
      </c>
      <c r="J1339" s="32" t="str">
        <f ca="1">IF(Tabela9[[#This Row],[STATUS]]="VENCIDO", TODAY()-Tabela9[[#This Row],[DATA VENCIMENTO]], "")</f>
        <v/>
      </c>
      <c r="K1339" s="31">
        <v>45054</v>
      </c>
      <c r="L1339" s="53" t="str">
        <f ca="1">IF(Tabela9[[#This Row],[DATA VENCIMENTO]]&gt;TODAY(), "A VENCER",IF(Tabela9[[#This Row],[PAGO DIA]]&lt;&gt;"","PAGO", "VENCIDO"))</f>
        <v>PAGO</v>
      </c>
    </row>
    <row r="1340" spans="1:12" hidden="1" x14ac:dyDescent="0.2">
      <c r="A1340" s="30">
        <v>45013</v>
      </c>
      <c r="B1340" s="32" t="s">
        <v>1529</v>
      </c>
      <c r="C1340" s="32" t="s">
        <v>2978</v>
      </c>
      <c r="D1340" s="32" t="s">
        <v>1531</v>
      </c>
      <c r="E1340" s="32" t="s">
        <v>94</v>
      </c>
      <c r="F1340" s="31">
        <v>45054</v>
      </c>
      <c r="G1340" s="32" t="s">
        <v>2979</v>
      </c>
      <c r="H1340" s="32">
        <v>1447</v>
      </c>
      <c r="I1340" s="33">
        <v>3500</v>
      </c>
      <c r="J1340" s="32" t="str">
        <f ca="1">IF(Tabela9[[#This Row],[STATUS]]="VENCIDO", TODAY()-Tabela9[[#This Row],[DATA VENCIMENTO]], "")</f>
        <v/>
      </c>
      <c r="K1340" s="31">
        <v>45054</v>
      </c>
      <c r="L1340" s="53" t="str">
        <f ca="1">IF(Tabela9[[#This Row],[DATA VENCIMENTO]]&gt;TODAY(), "A VENCER",IF(Tabela9[[#This Row],[PAGO DIA]]&lt;&gt;"","PAGO", "VENCIDO"))</f>
        <v>PAGO</v>
      </c>
    </row>
    <row r="1341" spans="1:12" hidden="1" x14ac:dyDescent="0.2">
      <c r="A1341" s="30">
        <v>45051</v>
      </c>
      <c r="B1341" s="32" t="s">
        <v>2763</v>
      </c>
      <c r="C1341" s="32" t="s">
        <v>2980</v>
      </c>
      <c r="D1341" s="32" t="s">
        <v>2765</v>
      </c>
      <c r="E1341" s="47" t="s">
        <v>2981</v>
      </c>
      <c r="F1341" s="31">
        <v>45054</v>
      </c>
      <c r="G1341" s="32" t="s">
        <v>1585</v>
      </c>
      <c r="H1341" s="32">
        <v>1513</v>
      </c>
      <c r="I1341" s="36">
        <v>7331.98</v>
      </c>
      <c r="J1341" s="32" t="str">
        <f ca="1">IF(Tabela9[[#This Row],[STATUS]]="VENCIDO", TODAY()-Tabela9[[#This Row],[DATA VENCIMENTO]], "")</f>
        <v/>
      </c>
      <c r="K1341" s="31">
        <v>45054</v>
      </c>
      <c r="L1341" s="53" t="str">
        <f ca="1">IF(Tabela9[[#This Row],[DATA VENCIMENTO]]&gt;TODAY(), "A VENCER",IF(Tabela9[[#This Row],[PAGO DIA]]&lt;&gt;"","PAGO", "VENCIDO"))</f>
        <v>PAGO</v>
      </c>
    </row>
    <row r="1342" spans="1:12" hidden="1" x14ac:dyDescent="0.2">
      <c r="A1342" s="30">
        <v>45014</v>
      </c>
      <c r="B1342" s="32" t="s">
        <v>2401</v>
      </c>
      <c r="C1342" s="32" t="s">
        <v>2982</v>
      </c>
      <c r="D1342" s="32" t="s">
        <v>1531</v>
      </c>
      <c r="E1342" s="46" t="s">
        <v>85</v>
      </c>
      <c r="F1342" s="31">
        <v>45055</v>
      </c>
      <c r="G1342" s="32" t="s">
        <v>2983</v>
      </c>
      <c r="H1342" s="32">
        <v>1450</v>
      </c>
      <c r="I1342" s="33">
        <v>3942</v>
      </c>
      <c r="J1342" s="32" t="str">
        <f ca="1">IF(Tabela9[[#This Row],[STATUS]]="VENCIDO", TODAY()-Tabela9[[#This Row],[DATA VENCIMENTO]], "")</f>
        <v/>
      </c>
      <c r="K1342" s="31">
        <v>45055</v>
      </c>
      <c r="L1342" s="53" t="str">
        <f ca="1">IF(Tabela9[[#This Row],[DATA VENCIMENTO]]&gt;TODAY(), "A VENCER",IF(Tabela9[[#This Row],[PAGO DIA]]&lt;&gt;"","PAGO", "VENCIDO"))</f>
        <v>PAGO</v>
      </c>
    </row>
    <row r="1343" spans="1:12" hidden="1" x14ac:dyDescent="0.2">
      <c r="A1343" s="30">
        <v>45015</v>
      </c>
      <c r="B1343" s="32" t="s">
        <v>1534</v>
      </c>
      <c r="C1343" s="32" t="s">
        <v>2984</v>
      </c>
      <c r="D1343" s="32" t="s">
        <v>1531</v>
      </c>
      <c r="E1343" s="46" t="s">
        <v>85</v>
      </c>
      <c r="F1343" s="31">
        <v>45056</v>
      </c>
      <c r="G1343" s="32" t="s">
        <v>2985</v>
      </c>
      <c r="H1343" s="32">
        <v>1451</v>
      </c>
      <c r="I1343" s="33">
        <v>800</v>
      </c>
      <c r="J1343" s="32" t="str">
        <f ca="1">IF(Tabela9[[#This Row],[STATUS]]="VENCIDO", TODAY()-Tabela9[[#This Row],[DATA VENCIMENTO]], "")</f>
        <v/>
      </c>
      <c r="K1343" s="31">
        <v>45056</v>
      </c>
      <c r="L1343" s="53" t="str">
        <f ca="1">IF(Tabela9[[#This Row],[DATA VENCIMENTO]]&gt;TODAY(), "A VENCER",IF(Tabela9[[#This Row],[PAGO DIA]]&lt;&gt;"","PAGO", "VENCIDO"))</f>
        <v>PAGO</v>
      </c>
    </row>
    <row r="1344" spans="1:12" hidden="1" x14ac:dyDescent="0.2">
      <c r="A1344" s="30">
        <v>45016</v>
      </c>
      <c r="B1344" s="32" t="s">
        <v>1534</v>
      </c>
      <c r="C1344" s="32" t="s">
        <v>2943</v>
      </c>
      <c r="D1344" s="32" t="s">
        <v>1531</v>
      </c>
      <c r="E1344" s="46" t="s">
        <v>85</v>
      </c>
      <c r="F1344" s="31">
        <v>45056</v>
      </c>
      <c r="G1344" s="32" t="s">
        <v>2986</v>
      </c>
      <c r="H1344" s="32">
        <v>1454</v>
      </c>
      <c r="I1344" s="33">
        <v>800</v>
      </c>
      <c r="J1344" s="32" t="str">
        <f ca="1">IF(Tabela9[[#This Row],[STATUS]]="VENCIDO", TODAY()-Tabela9[[#This Row],[DATA VENCIMENTO]], "")</f>
        <v/>
      </c>
      <c r="K1344" s="31">
        <v>45056</v>
      </c>
      <c r="L1344" s="53" t="str">
        <f ca="1">IF(Tabela9[[#This Row],[DATA VENCIMENTO]]&gt;TODAY(), "A VENCER",IF(Tabela9[[#This Row],[PAGO DIA]]&lt;&gt;"","PAGO", "VENCIDO"))</f>
        <v>PAGO</v>
      </c>
    </row>
    <row r="1345" spans="1:12" hidden="1" x14ac:dyDescent="0.2">
      <c r="A1345" s="30">
        <v>45016</v>
      </c>
      <c r="B1345" s="32" t="s">
        <v>1529</v>
      </c>
      <c r="C1345" s="32" t="s">
        <v>1869</v>
      </c>
      <c r="D1345" s="32" t="s">
        <v>1531</v>
      </c>
      <c r="E1345" s="46" t="s">
        <v>85</v>
      </c>
      <c r="F1345" s="31">
        <v>45056</v>
      </c>
      <c r="G1345" s="32" t="s">
        <v>2987</v>
      </c>
      <c r="H1345" s="32">
        <v>1455</v>
      </c>
      <c r="I1345" s="33">
        <v>3800</v>
      </c>
      <c r="J1345" s="32" t="str">
        <f ca="1">IF(Tabela9[[#This Row],[STATUS]]="VENCIDO", TODAY()-Tabela9[[#This Row],[DATA VENCIMENTO]], "")</f>
        <v/>
      </c>
      <c r="K1345" s="31">
        <v>45056</v>
      </c>
      <c r="L1345" s="53" t="str">
        <f ca="1">IF(Tabela9[[#This Row],[DATA VENCIMENTO]]&gt;TODAY(), "A VENCER",IF(Tabela9[[#This Row],[PAGO DIA]]&lt;&gt;"","PAGO", "VENCIDO"))</f>
        <v>PAGO</v>
      </c>
    </row>
    <row r="1346" spans="1:12" ht="25.5" hidden="1" x14ac:dyDescent="0.2">
      <c r="A1346" s="30">
        <v>45049</v>
      </c>
      <c r="B1346" s="32" t="s">
        <v>2922</v>
      </c>
      <c r="C1346" s="32" t="s">
        <v>2988</v>
      </c>
      <c r="D1346" s="47" t="s">
        <v>2924</v>
      </c>
      <c r="E1346" s="47" t="s">
        <v>184</v>
      </c>
      <c r="F1346" s="31">
        <v>45056</v>
      </c>
      <c r="G1346" s="32" t="s">
        <v>1585</v>
      </c>
      <c r="H1346" s="32">
        <v>1510</v>
      </c>
      <c r="I1346" s="33">
        <v>650</v>
      </c>
      <c r="J1346" s="32" t="str">
        <f ca="1">IF(Tabela9[[#This Row],[STATUS]]="VENCIDO", TODAY()-Tabela9[[#This Row],[DATA VENCIMENTO]], "")</f>
        <v/>
      </c>
      <c r="K1346" s="31">
        <v>45056</v>
      </c>
      <c r="L1346" s="53" t="str">
        <f ca="1">IF(Tabela9[[#This Row],[DATA VENCIMENTO]]&gt;TODAY(), "A VENCER",IF(Tabela9[[#This Row],[PAGO DIA]]&lt;&gt;"","PAGO", "VENCIDO"))</f>
        <v>PAGO</v>
      </c>
    </row>
    <row r="1347" spans="1:12" hidden="1" x14ac:dyDescent="0.2">
      <c r="A1347" s="30">
        <v>45055</v>
      </c>
      <c r="B1347" s="32" t="s">
        <v>2841</v>
      </c>
      <c r="C1347" s="32" t="s">
        <v>2989</v>
      </c>
      <c r="D1347" s="32" t="s">
        <v>2843</v>
      </c>
      <c r="E1347" s="32" t="s">
        <v>137</v>
      </c>
      <c r="F1347" s="31">
        <v>45056</v>
      </c>
      <c r="G1347" s="32" t="s">
        <v>1585</v>
      </c>
      <c r="H1347" s="32">
        <v>1517</v>
      </c>
      <c r="I1347" s="33">
        <v>2500</v>
      </c>
      <c r="J1347" s="32" t="str">
        <f ca="1">IF(Tabela9[[#This Row],[STATUS]]="VENCIDO", TODAY()-Tabela9[[#This Row],[DATA VENCIMENTO]], "")</f>
        <v/>
      </c>
      <c r="K1347" s="31">
        <v>45056</v>
      </c>
      <c r="L1347" s="53" t="str">
        <f ca="1">IF(Tabela9[[#This Row],[DATA VENCIMENTO]]&gt;TODAY(), "A VENCER",IF(Tabela9[[#This Row],[PAGO DIA]]&lt;&gt;"","PAGO", "VENCIDO"))</f>
        <v>PAGO</v>
      </c>
    </row>
    <row r="1348" spans="1:12" hidden="1" x14ac:dyDescent="0.2">
      <c r="A1348" s="30">
        <v>45048</v>
      </c>
      <c r="B1348" s="32" t="s">
        <v>2686</v>
      </c>
      <c r="C1348" s="32" t="s">
        <v>2884</v>
      </c>
      <c r="D1348" s="32" t="s">
        <v>1128</v>
      </c>
      <c r="E1348" s="32" t="s">
        <v>681</v>
      </c>
      <c r="F1348" s="31">
        <v>45058</v>
      </c>
      <c r="G1348" s="32" t="s">
        <v>2990</v>
      </c>
      <c r="H1348" s="32">
        <v>1507</v>
      </c>
      <c r="I1348" s="33">
        <v>1600</v>
      </c>
      <c r="J1348" s="32" t="str">
        <f ca="1">IF(Tabela9[[#This Row],[STATUS]]="VENCIDO", TODAY()-Tabela9[[#This Row],[DATA VENCIMENTO]], "")</f>
        <v/>
      </c>
      <c r="K1348" s="31">
        <v>45058</v>
      </c>
      <c r="L1348" s="53" t="str">
        <f ca="1">IF(Tabela9[[#This Row],[DATA VENCIMENTO]]&gt;TODAY(), "A VENCER",IF(Tabela9[[#This Row],[PAGO DIA]]&lt;&gt;"","PAGO", "VENCIDO"))</f>
        <v>PAGO</v>
      </c>
    </row>
    <row r="1349" spans="1:12" hidden="1" x14ac:dyDescent="0.2">
      <c r="A1349" s="30">
        <v>45017</v>
      </c>
      <c r="B1349" s="32" t="s">
        <v>2401</v>
      </c>
      <c r="C1349" s="32" t="s">
        <v>2972</v>
      </c>
      <c r="D1349" s="32" t="s">
        <v>1531</v>
      </c>
      <c r="E1349" s="46" t="s">
        <v>85</v>
      </c>
      <c r="F1349" s="31">
        <v>45061</v>
      </c>
      <c r="G1349" s="32" t="s">
        <v>2991</v>
      </c>
      <c r="H1349" s="32">
        <v>1457</v>
      </c>
      <c r="I1349" s="33">
        <v>2692</v>
      </c>
      <c r="J1349" s="32" t="str">
        <f ca="1">IF(Tabela9[[#This Row],[STATUS]]="VENCIDO", TODAY()-Tabela9[[#This Row],[DATA VENCIMENTO]], "")</f>
        <v/>
      </c>
      <c r="K1349" s="31">
        <v>45061</v>
      </c>
      <c r="L1349" s="53" t="str">
        <f ca="1">IF(Tabela9[[#This Row],[DATA VENCIMENTO]]&gt;TODAY(), "A VENCER",IF(Tabela9[[#This Row],[PAGO DIA]]&lt;&gt;"","PAGO", "VENCIDO"))</f>
        <v>PAGO</v>
      </c>
    </row>
    <row r="1350" spans="1:12" hidden="1" x14ac:dyDescent="0.2">
      <c r="A1350" s="30">
        <v>45016</v>
      </c>
      <c r="B1350" s="32" t="s">
        <v>1534</v>
      </c>
      <c r="C1350" s="32" t="s">
        <v>2943</v>
      </c>
      <c r="D1350" s="32" t="s">
        <v>1531</v>
      </c>
      <c r="E1350" s="46" t="s">
        <v>85</v>
      </c>
      <c r="F1350" s="31">
        <v>45061</v>
      </c>
      <c r="G1350" s="32" t="s">
        <v>2992</v>
      </c>
      <c r="H1350" s="32">
        <v>1458</v>
      </c>
      <c r="I1350" s="33">
        <v>800</v>
      </c>
      <c r="J1350" s="32" t="str">
        <f ca="1">IF(Tabela9[[#This Row],[STATUS]]="VENCIDO", TODAY()-Tabela9[[#This Row],[DATA VENCIMENTO]], "")</f>
        <v/>
      </c>
      <c r="K1350" s="31">
        <v>45061</v>
      </c>
      <c r="L1350" s="53" t="str">
        <f ca="1">IF(Tabela9[[#This Row],[DATA VENCIMENTO]]&gt;TODAY(), "A VENCER",IF(Tabela9[[#This Row],[PAGO DIA]]&lt;&gt;"","PAGO", "VENCIDO"))</f>
        <v>PAGO</v>
      </c>
    </row>
    <row r="1351" spans="1:12" hidden="1" x14ac:dyDescent="0.2">
      <c r="A1351" s="30">
        <v>45019</v>
      </c>
      <c r="B1351" s="32" t="s">
        <v>2401</v>
      </c>
      <c r="C1351" s="32" t="s">
        <v>2972</v>
      </c>
      <c r="D1351" s="32" t="s">
        <v>1531</v>
      </c>
      <c r="E1351" s="46" t="s">
        <v>85</v>
      </c>
      <c r="F1351" s="31">
        <v>45061</v>
      </c>
      <c r="G1351" s="32" t="s">
        <v>2993</v>
      </c>
      <c r="H1351" s="32">
        <v>1459</v>
      </c>
      <c r="I1351" s="33">
        <v>1898</v>
      </c>
      <c r="J1351" s="32" t="str">
        <f ca="1">IF(Tabela9[[#This Row],[STATUS]]="VENCIDO", TODAY()-Tabela9[[#This Row],[DATA VENCIMENTO]], "")</f>
        <v/>
      </c>
      <c r="K1351" s="31">
        <v>45061</v>
      </c>
      <c r="L1351" s="53" t="str">
        <f ca="1">IF(Tabela9[[#This Row],[DATA VENCIMENTO]]&gt;TODAY(), "A VENCER",IF(Tabela9[[#This Row],[PAGO DIA]]&lt;&gt;"","PAGO", "VENCIDO"))</f>
        <v>PAGO</v>
      </c>
    </row>
    <row r="1352" spans="1:12" hidden="1" x14ac:dyDescent="0.2">
      <c r="A1352" s="30">
        <v>45019</v>
      </c>
      <c r="B1352" s="32" t="s">
        <v>2401</v>
      </c>
      <c r="C1352" s="32" t="s">
        <v>2994</v>
      </c>
      <c r="D1352" s="32" t="s">
        <v>1531</v>
      </c>
      <c r="E1352" s="46" t="s">
        <v>85</v>
      </c>
      <c r="F1352" s="31">
        <v>45061</v>
      </c>
      <c r="G1352" s="32" t="s">
        <v>2995</v>
      </c>
      <c r="H1352" s="32">
        <v>1460</v>
      </c>
      <c r="I1352" s="33">
        <v>3200</v>
      </c>
      <c r="J1352" s="32" t="str">
        <f ca="1">IF(Tabela9[[#This Row],[STATUS]]="VENCIDO", TODAY()-Tabela9[[#This Row],[DATA VENCIMENTO]], "")</f>
        <v/>
      </c>
      <c r="K1352" s="31">
        <v>45061</v>
      </c>
      <c r="L1352" s="53" t="str">
        <f ca="1">IF(Tabela9[[#This Row],[DATA VENCIMENTO]]&gt;TODAY(), "A VENCER",IF(Tabela9[[#This Row],[PAGO DIA]]&lt;&gt;"","PAGO", "VENCIDO"))</f>
        <v>PAGO</v>
      </c>
    </row>
    <row r="1353" spans="1:12" hidden="1" x14ac:dyDescent="0.2">
      <c r="A1353" s="30">
        <v>45020</v>
      </c>
      <c r="B1353" s="32" t="s">
        <v>1529</v>
      </c>
      <c r="C1353" s="32" t="s">
        <v>2978</v>
      </c>
      <c r="D1353" s="32" t="s">
        <v>1531</v>
      </c>
      <c r="E1353" s="32" t="s">
        <v>94</v>
      </c>
      <c r="F1353" s="31">
        <v>45061</v>
      </c>
      <c r="G1353" s="32" t="s">
        <v>2996</v>
      </c>
      <c r="H1353" s="32">
        <v>1461</v>
      </c>
      <c r="I1353" s="33">
        <v>3500</v>
      </c>
      <c r="J1353" s="32" t="str">
        <f ca="1">IF(Tabela9[[#This Row],[STATUS]]="VENCIDO", TODAY()-Tabela9[[#This Row],[DATA VENCIMENTO]], "")</f>
        <v/>
      </c>
      <c r="K1353" s="31">
        <v>45061</v>
      </c>
      <c r="L1353" s="53" t="str">
        <f ca="1">IF(Tabela9[[#This Row],[DATA VENCIMENTO]]&gt;TODAY(), "A VENCER",IF(Tabela9[[#This Row],[PAGO DIA]]&lt;&gt;"","PAGO", "VENCIDO"))</f>
        <v>PAGO</v>
      </c>
    </row>
    <row r="1354" spans="1:12" hidden="1" x14ac:dyDescent="0.2">
      <c r="A1354" s="30">
        <v>45020</v>
      </c>
      <c r="B1354" s="32" t="s">
        <v>1534</v>
      </c>
      <c r="C1354" s="32" t="s">
        <v>2943</v>
      </c>
      <c r="D1354" s="32" t="s">
        <v>1531</v>
      </c>
      <c r="E1354" s="46" t="s">
        <v>85</v>
      </c>
      <c r="F1354" s="31">
        <v>45061</v>
      </c>
      <c r="G1354" s="32" t="s">
        <v>2997</v>
      </c>
      <c r="H1354" s="32">
        <v>1462</v>
      </c>
      <c r="I1354" s="33">
        <v>800</v>
      </c>
      <c r="J1354" s="32" t="str">
        <f ca="1">IF(Tabela9[[#This Row],[STATUS]]="VENCIDO", TODAY()-Tabela9[[#This Row],[DATA VENCIMENTO]], "")</f>
        <v/>
      </c>
      <c r="K1354" s="31">
        <v>45061</v>
      </c>
      <c r="L1354" s="53" t="str">
        <f ca="1">IF(Tabela9[[#This Row],[DATA VENCIMENTO]]&gt;TODAY(), "A VENCER",IF(Tabela9[[#This Row],[PAGO DIA]]&lt;&gt;"","PAGO", "VENCIDO"))</f>
        <v>PAGO</v>
      </c>
    </row>
    <row r="1355" spans="1:12" hidden="1" x14ac:dyDescent="0.2">
      <c r="A1355" s="30">
        <v>45021</v>
      </c>
      <c r="B1355" s="32" t="s">
        <v>1529</v>
      </c>
      <c r="C1355" s="32" t="s">
        <v>2101</v>
      </c>
      <c r="D1355" s="32" t="s">
        <v>1531</v>
      </c>
      <c r="E1355" s="32" t="s">
        <v>94</v>
      </c>
      <c r="F1355" s="31">
        <v>45061</v>
      </c>
      <c r="G1355" s="32" t="s">
        <v>2998</v>
      </c>
      <c r="H1355" s="32">
        <v>1463</v>
      </c>
      <c r="I1355" s="33">
        <v>4200</v>
      </c>
      <c r="J1355" s="32" t="str">
        <f ca="1">IF(Tabela9[[#This Row],[STATUS]]="VENCIDO", TODAY()-Tabela9[[#This Row],[DATA VENCIMENTO]], "")</f>
        <v/>
      </c>
      <c r="K1355" s="31">
        <v>45061</v>
      </c>
      <c r="L1355" s="53" t="str">
        <f ca="1">IF(Tabela9[[#This Row],[DATA VENCIMENTO]]&gt;TODAY(), "A VENCER",IF(Tabela9[[#This Row],[PAGO DIA]]&lt;&gt;"","PAGO", "VENCIDO"))</f>
        <v>PAGO</v>
      </c>
    </row>
    <row r="1356" spans="1:12" hidden="1" x14ac:dyDescent="0.2">
      <c r="A1356" s="30">
        <v>45021</v>
      </c>
      <c r="B1356" s="32" t="s">
        <v>1529</v>
      </c>
      <c r="C1356" s="32" t="s">
        <v>1798</v>
      </c>
      <c r="D1356" s="32" t="s">
        <v>1531</v>
      </c>
      <c r="E1356" s="32" t="s">
        <v>114</v>
      </c>
      <c r="F1356" s="31">
        <v>45061</v>
      </c>
      <c r="G1356" s="32" t="s">
        <v>2999</v>
      </c>
      <c r="H1356" s="32">
        <v>1464</v>
      </c>
      <c r="I1356" s="33">
        <v>3800</v>
      </c>
      <c r="J1356" s="32" t="str">
        <f ca="1">IF(Tabela9[[#This Row],[STATUS]]="VENCIDO", TODAY()-Tabela9[[#This Row],[DATA VENCIMENTO]], "")</f>
        <v/>
      </c>
      <c r="K1356" s="31">
        <v>45063</v>
      </c>
      <c r="L1356" s="53" t="str">
        <f ca="1">IF(Tabela9[[#This Row],[DATA VENCIMENTO]]&gt;TODAY(), "A VENCER",IF(Tabela9[[#This Row],[PAGO DIA]]&lt;&gt;"","PAGO", "VENCIDO"))</f>
        <v>PAGO</v>
      </c>
    </row>
    <row r="1357" spans="1:12" ht="25.5" hidden="1" x14ac:dyDescent="0.2">
      <c r="A1357" s="30">
        <v>45055</v>
      </c>
      <c r="B1357" s="32" t="s">
        <v>2922</v>
      </c>
      <c r="C1357" s="32" t="s">
        <v>3000</v>
      </c>
      <c r="D1357" s="47" t="s">
        <v>2924</v>
      </c>
      <c r="E1357" s="47" t="s">
        <v>184</v>
      </c>
      <c r="F1357" s="31">
        <v>45061</v>
      </c>
      <c r="G1357" s="32" t="s">
        <v>1585</v>
      </c>
      <c r="H1357" s="32">
        <v>1518</v>
      </c>
      <c r="I1357" s="33">
        <v>700</v>
      </c>
      <c r="J1357" s="32" t="str">
        <f ca="1">IF(Tabela9[[#This Row],[STATUS]]="VENCIDO", TODAY()-Tabela9[[#This Row],[DATA VENCIMENTO]], "")</f>
        <v/>
      </c>
      <c r="K1357" s="31">
        <v>45061</v>
      </c>
      <c r="L1357" s="53" t="str">
        <f ca="1">IF(Tabela9[[#This Row],[DATA VENCIMENTO]]&gt;TODAY(), "A VENCER",IF(Tabela9[[#This Row],[PAGO DIA]]&lt;&gt;"","PAGO", "VENCIDO"))</f>
        <v>PAGO</v>
      </c>
    </row>
    <row r="1358" spans="1:12" hidden="1" x14ac:dyDescent="0.2">
      <c r="A1358" s="30">
        <v>45022</v>
      </c>
      <c r="B1358" s="32" t="s">
        <v>2401</v>
      </c>
      <c r="C1358" s="32" t="s">
        <v>2850</v>
      </c>
      <c r="D1358" s="32" t="s">
        <v>1531</v>
      </c>
      <c r="E1358" s="46" t="s">
        <v>85</v>
      </c>
      <c r="F1358" s="31">
        <v>45062</v>
      </c>
      <c r="G1358" s="32" t="s">
        <v>3001</v>
      </c>
      <c r="H1358" s="32">
        <v>1466</v>
      </c>
      <c r="I1358" s="33">
        <v>4330</v>
      </c>
      <c r="J1358" s="32" t="str">
        <f ca="1">IF(Tabela9[[#This Row],[STATUS]]="VENCIDO", TODAY()-Tabela9[[#This Row],[DATA VENCIMENTO]], "")</f>
        <v/>
      </c>
      <c r="K1358" s="31">
        <v>45062</v>
      </c>
      <c r="L1358" s="53" t="str">
        <f ca="1">IF(Tabela9[[#This Row],[DATA VENCIMENTO]]&gt;TODAY(), "A VENCER",IF(Tabela9[[#This Row],[PAGO DIA]]&lt;&gt;"","PAGO", "VENCIDO"))</f>
        <v>PAGO</v>
      </c>
    </row>
    <row r="1359" spans="1:12" ht="25.5" hidden="1" x14ac:dyDescent="0.2">
      <c r="A1359" s="30">
        <v>45051</v>
      </c>
      <c r="B1359" s="32" t="s">
        <v>2922</v>
      </c>
      <c r="C1359" s="32" t="s">
        <v>3002</v>
      </c>
      <c r="D1359" s="47" t="s">
        <v>2924</v>
      </c>
      <c r="E1359" s="47" t="s">
        <v>184</v>
      </c>
      <c r="F1359" s="31">
        <v>45062</v>
      </c>
      <c r="G1359" s="32" t="s">
        <v>1585</v>
      </c>
      <c r="H1359" s="32">
        <v>1514</v>
      </c>
      <c r="I1359" s="33">
        <v>700</v>
      </c>
      <c r="J1359" s="32" t="str">
        <f ca="1">IF(Tabela9[[#This Row],[STATUS]]="VENCIDO", TODAY()-Tabela9[[#This Row],[DATA VENCIMENTO]], "")</f>
        <v/>
      </c>
      <c r="K1359" s="31">
        <v>45061</v>
      </c>
      <c r="L1359" s="53" t="str">
        <f ca="1">IF(Tabela9[[#This Row],[DATA VENCIMENTO]]&gt;TODAY(), "A VENCER",IF(Tabela9[[#This Row],[PAGO DIA]]&lt;&gt;"","PAGO", "VENCIDO"))</f>
        <v>PAGO</v>
      </c>
    </row>
    <row r="1360" spans="1:12" ht="25.5" hidden="1" x14ac:dyDescent="0.2">
      <c r="A1360" s="30">
        <v>45056</v>
      </c>
      <c r="B1360" s="32" t="s">
        <v>2922</v>
      </c>
      <c r="C1360" s="32" t="s">
        <v>3003</v>
      </c>
      <c r="D1360" s="47" t="s">
        <v>2924</v>
      </c>
      <c r="E1360" s="47" t="s">
        <v>184</v>
      </c>
      <c r="F1360" s="31">
        <v>45064</v>
      </c>
      <c r="G1360" s="32" t="s">
        <v>1585</v>
      </c>
      <c r="H1360" s="32">
        <v>1519</v>
      </c>
      <c r="I1360" s="33">
        <v>8</v>
      </c>
      <c r="J1360" s="32" t="str">
        <f ca="1">IF(Tabela9[[#This Row],[STATUS]]="VENCIDO", TODAY()-Tabela9[[#This Row],[DATA VENCIMENTO]], "")</f>
        <v/>
      </c>
      <c r="K1360" s="31">
        <v>45064</v>
      </c>
      <c r="L1360" s="53" t="str">
        <f ca="1">IF(Tabela9[[#This Row],[DATA VENCIMENTO]]&gt;TODAY(), "A VENCER",IF(Tabela9[[#This Row],[PAGO DIA]]&lt;&gt;"","PAGO", "VENCIDO"))</f>
        <v>PAGO</v>
      </c>
    </row>
    <row r="1361" spans="1:12" hidden="1" x14ac:dyDescent="0.2">
      <c r="A1361" s="30">
        <v>45064</v>
      </c>
      <c r="B1361" s="32" t="s">
        <v>2725</v>
      </c>
      <c r="C1361" s="32" t="s">
        <v>3004</v>
      </c>
      <c r="D1361" s="32" t="s">
        <v>2727</v>
      </c>
      <c r="E1361" s="32" t="s">
        <v>460</v>
      </c>
      <c r="F1361" s="31">
        <v>45065</v>
      </c>
      <c r="G1361" s="32" t="s">
        <v>1585</v>
      </c>
      <c r="H1361" s="32">
        <v>1531</v>
      </c>
      <c r="I1361" s="33">
        <v>650</v>
      </c>
      <c r="J1361" s="32" t="str">
        <f ca="1">IF(Tabela9[[#This Row],[STATUS]]="VENCIDO", TODAY()-Tabela9[[#This Row],[DATA VENCIMENTO]], "")</f>
        <v/>
      </c>
      <c r="K1361" s="31">
        <v>45065</v>
      </c>
      <c r="L1361" s="53" t="str">
        <f ca="1">IF(Tabela9[[#This Row],[DATA VENCIMENTO]]&gt;TODAY(), "A VENCER",IF(Tabela9[[#This Row],[PAGO DIA]]&lt;&gt;"","PAGO", "VENCIDO"))</f>
        <v>PAGO</v>
      </c>
    </row>
    <row r="1362" spans="1:12" hidden="1" x14ac:dyDescent="0.2">
      <c r="A1362" s="30">
        <v>45022</v>
      </c>
      <c r="B1362" s="32" t="s">
        <v>1529</v>
      </c>
      <c r="C1362" s="32" t="s">
        <v>1869</v>
      </c>
      <c r="D1362" s="32" t="s">
        <v>1531</v>
      </c>
      <c r="E1362" s="46" t="s">
        <v>85</v>
      </c>
      <c r="F1362" s="31">
        <v>45068</v>
      </c>
      <c r="G1362" s="32" t="s">
        <v>3005</v>
      </c>
      <c r="H1362" s="32">
        <v>1467</v>
      </c>
      <c r="I1362" s="33">
        <v>3800</v>
      </c>
      <c r="J1362" s="32" t="str">
        <f ca="1">IF(Tabela9[[#This Row],[STATUS]]="VENCIDO", TODAY()-Tabela9[[#This Row],[DATA VENCIMENTO]], "")</f>
        <v/>
      </c>
      <c r="K1362" s="31">
        <v>45068</v>
      </c>
      <c r="L1362" s="53" t="str">
        <f ca="1">IF(Tabela9[[#This Row],[DATA VENCIMENTO]]&gt;TODAY(), "A VENCER",IF(Tabela9[[#This Row],[PAGO DIA]]&lt;&gt;"","PAGO", "VENCIDO"))</f>
        <v>PAGO</v>
      </c>
    </row>
    <row r="1363" spans="1:12" hidden="1" x14ac:dyDescent="0.2">
      <c r="A1363" s="30">
        <v>45028</v>
      </c>
      <c r="B1363" s="32" t="s">
        <v>1534</v>
      </c>
      <c r="C1363" s="32" t="s">
        <v>3006</v>
      </c>
      <c r="D1363" s="32" t="s">
        <v>1531</v>
      </c>
      <c r="E1363" s="46" t="s">
        <v>85</v>
      </c>
      <c r="F1363" s="31">
        <v>45068</v>
      </c>
      <c r="G1363" s="32" t="s">
        <v>3007</v>
      </c>
      <c r="H1363" s="32">
        <v>1471</v>
      </c>
      <c r="I1363" s="33">
        <v>800</v>
      </c>
      <c r="J1363" s="32" t="str">
        <f ca="1">IF(Tabela9[[#This Row],[STATUS]]="VENCIDO", TODAY()-Tabela9[[#This Row],[DATA VENCIMENTO]], "")</f>
        <v/>
      </c>
      <c r="K1363" s="31">
        <v>45068</v>
      </c>
      <c r="L1363" s="53" t="str">
        <f ca="1">IF(Tabela9[[#This Row],[DATA VENCIMENTO]]&gt;TODAY(), "A VENCER",IF(Tabela9[[#This Row],[PAGO DIA]]&lt;&gt;"","PAGO", "VENCIDO"))</f>
        <v>PAGO</v>
      </c>
    </row>
    <row r="1364" spans="1:12" hidden="1" x14ac:dyDescent="0.2">
      <c r="A1364" s="30">
        <v>45065</v>
      </c>
      <c r="B1364" s="32" t="s">
        <v>2841</v>
      </c>
      <c r="C1364" s="32" t="s">
        <v>2989</v>
      </c>
      <c r="D1364" s="32" t="s">
        <v>2843</v>
      </c>
      <c r="E1364" s="32" t="s">
        <v>137</v>
      </c>
      <c r="F1364" s="31">
        <v>45069</v>
      </c>
      <c r="G1364" s="32" t="s">
        <v>3008</v>
      </c>
      <c r="H1364" s="32">
        <v>1533</v>
      </c>
      <c r="I1364" s="33">
        <v>2250</v>
      </c>
      <c r="J1364" s="32" t="str">
        <f ca="1">IF(Tabela9[[#This Row],[STATUS]]="VENCIDO", TODAY()-Tabela9[[#This Row],[DATA VENCIMENTO]], "")</f>
        <v/>
      </c>
      <c r="K1364" s="31">
        <v>45070</v>
      </c>
      <c r="L1364" s="53" t="str">
        <f ca="1">IF(Tabela9[[#This Row],[DATA VENCIMENTO]]&gt;TODAY(), "A VENCER",IF(Tabela9[[#This Row],[PAGO DIA]]&lt;&gt;"","PAGO", "VENCIDO"))</f>
        <v>PAGO</v>
      </c>
    </row>
    <row r="1365" spans="1:12" hidden="1" x14ac:dyDescent="0.2">
      <c r="A1365" s="30">
        <v>45030</v>
      </c>
      <c r="B1365" s="32" t="s">
        <v>1534</v>
      </c>
      <c r="C1365" s="32" t="s">
        <v>2943</v>
      </c>
      <c r="D1365" s="32" t="s">
        <v>1531</v>
      </c>
      <c r="E1365" s="46" t="s">
        <v>85</v>
      </c>
      <c r="F1365" s="31">
        <v>45070</v>
      </c>
      <c r="G1365" s="32" t="s">
        <v>3009</v>
      </c>
      <c r="H1365" s="32">
        <v>1474</v>
      </c>
      <c r="I1365" s="33">
        <v>800</v>
      </c>
      <c r="J1365" s="32" t="str">
        <f ca="1">IF(Tabela9[[#This Row],[STATUS]]="VENCIDO", TODAY()-Tabela9[[#This Row],[DATA VENCIMENTO]], "")</f>
        <v/>
      </c>
      <c r="K1365" s="31">
        <v>45070</v>
      </c>
      <c r="L1365" s="53" t="str">
        <f ca="1">IF(Tabela9[[#This Row],[DATA VENCIMENTO]]&gt;TODAY(), "A VENCER",IF(Tabela9[[#This Row],[PAGO DIA]]&lt;&gt;"","PAGO", "VENCIDO"))</f>
        <v>PAGO</v>
      </c>
    </row>
    <row r="1366" spans="1:12" hidden="1" x14ac:dyDescent="0.2">
      <c r="A1366" s="30">
        <v>45030</v>
      </c>
      <c r="B1366" s="32" t="s">
        <v>1534</v>
      </c>
      <c r="C1366" s="32" t="s">
        <v>3010</v>
      </c>
      <c r="D1366" s="32" t="s">
        <v>1531</v>
      </c>
      <c r="E1366" s="46" t="s">
        <v>85</v>
      </c>
      <c r="F1366" s="31">
        <v>45070</v>
      </c>
      <c r="G1366" s="32" t="s">
        <v>3011</v>
      </c>
      <c r="H1366" s="32">
        <v>1475</v>
      </c>
      <c r="I1366" s="33">
        <v>800</v>
      </c>
      <c r="J1366" s="32" t="str">
        <f ca="1">IF(Tabela9[[#This Row],[STATUS]]="VENCIDO", TODAY()-Tabela9[[#This Row],[DATA VENCIMENTO]], "")</f>
        <v/>
      </c>
      <c r="K1366" s="31">
        <v>45070</v>
      </c>
      <c r="L1366" s="53" t="str">
        <f ca="1">IF(Tabela9[[#This Row],[DATA VENCIMENTO]]&gt;TODAY(), "A VENCER",IF(Tabela9[[#This Row],[PAGO DIA]]&lt;&gt;"","PAGO", "VENCIDO"))</f>
        <v>PAGO</v>
      </c>
    </row>
    <row r="1367" spans="1:12" hidden="1" x14ac:dyDescent="0.2">
      <c r="A1367" s="30">
        <v>45030</v>
      </c>
      <c r="B1367" s="32" t="s">
        <v>1534</v>
      </c>
      <c r="C1367" s="32" t="s">
        <v>3012</v>
      </c>
      <c r="D1367" s="32" t="s">
        <v>1531</v>
      </c>
      <c r="E1367" s="46" t="s">
        <v>85</v>
      </c>
      <c r="F1367" s="31">
        <v>45070</v>
      </c>
      <c r="G1367" s="32" t="s">
        <v>3013</v>
      </c>
      <c r="H1367" s="32">
        <v>1476</v>
      </c>
      <c r="I1367" s="33">
        <v>800</v>
      </c>
      <c r="J1367" s="32" t="str">
        <f ca="1">IF(Tabela9[[#This Row],[STATUS]]="VENCIDO", TODAY()-Tabela9[[#This Row],[DATA VENCIMENTO]], "")</f>
        <v/>
      </c>
      <c r="K1367" s="31">
        <v>45070</v>
      </c>
      <c r="L1367" s="53" t="str">
        <f ca="1">IF(Tabela9[[#This Row],[DATA VENCIMENTO]]&gt;TODAY(), "A VENCER",IF(Tabela9[[#This Row],[PAGO DIA]]&lt;&gt;"","PAGO", "VENCIDO"))</f>
        <v>PAGO</v>
      </c>
    </row>
    <row r="1368" spans="1:12" hidden="1" x14ac:dyDescent="0.2">
      <c r="A1368" s="30">
        <v>45030</v>
      </c>
      <c r="B1368" s="32" t="s">
        <v>2401</v>
      </c>
      <c r="C1368" s="32" t="s">
        <v>2873</v>
      </c>
      <c r="D1368" s="32" t="s">
        <v>1531</v>
      </c>
      <c r="E1368" s="46" t="s">
        <v>85</v>
      </c>
      <c r="F1368" s="31">
        <v>45070</v>
      </c>
      <c r="G1368" s="32" t="s">
        <v>3013</v>
      </c>
      <c r="H1368" s="32">
        <v>1476</v>
      </c>
      <c r="I1368" s="33">
        <v>800</v>
      </c>
      <c r="J1368" s="32" t="str">
        <f ca="1">IF(Tabela9[[#This Row],[STATUS]]="VENCIDO", TODAY()-Tabela9[[#This Row],[DATA VENCIMENTO]], "")</f>
        <v/>
      </c>
      <c r="K1368" s="31">
        <v>45070</v>
      </c>
      <c r="L1368" s="53" t="str">
        <f ca="1">IF(Tabela9[[#This Row],[DATA VENCIMENTO]]&gt;TODAY(), "A VENCER",IF(Tabela9[[#This Row],[PAGO DIA]]&lt;&gt;"","PAGO", "VENCIDO"))</f>
        <v>PAGO</v>
      </c>
    </row>
    <row r="1369" spans="1:12" hidden="1" x14ac:dyDescent="0.2">
      <c r="A1369" s="30">
        <v>45030</v>
      </c>
      <c r="B1369" s="32" t="s">
        <v>1534</v>
      </c>
      <c r="C1369" s="32" t="s">
        <v>2984</v>
      </c>
      <c r="D1369" s="32" t="s">
        <v>1531</v>
      </c>
      <c r="E1369" s="46" t="s">
        <v>85</v>
      </c>
      <c r="F1369" s="31">
        <v>45070</v>
      </c>
      <c r="G1369" s="32" t="s">
        <v>3014</v>
      </c>
      <c r="H1369" s="32">
        <v>1477</v>
      </c>
      <c r="I1369" s="33">
        <v>800</v>
      </c>
      <c r="J1369" s="32" t="str">
        <f ca="1">IF(Tabela9[[#This Row],[STATUS]]="VENCIDO", TODAY()-Tabela9[[#This Row],[DATA VENCIMENTO]], "")</f>
        <v/>
      </c>
      <c r="K1369" s="31">
        <v>45070</v>
      </c>
      <c r="L1369" s="53" t="str">
        <f ca="1">IF(Tabela9[[#This Row],[DATA VENCIMENTO]]&gt;TODAY(), "A VENCER",IF(Tabela9[[#This Row],[PAGO DIA]]&lt;&gt;"","PAGO", "VENCIDO"))</f>
        <v>PAGO</v>
      </c>
    </row>
    <row r="1370" spans="1:12" hidden="1" x14ac:dyDescent="0.2">
      <c r="A1370" s="30">
        <v>45070</v>
      </c>
      <c r="B1370" s="32" t="s">
        <v>2725</v>
      </c>
      <c r="C1370" s="32" t="s">
        <v>3015</v>
      </c>
      <c r="D1370" s="32" t="s">
        <v>2727</v>
      </c>
      <c r="E1370" s="32" t="s">
        <v>460</v>
      </c>
      <c r="F1370" s="31">
        <v>45071</v>
      </c>
      <c r="G1370" s="32" t="s">
        <v>2872</v>
      </c>
      <c r="H1370" s="32">
        <v>1546</v>
      </c>
      <c r="I1370" s="33">
        <v>1350</v>
      </c>
      <c r="J1370" s="32" t="str">
        <f ca="1">IF(Tabela9[[#This Row],[STATUS]]="VENCIDO", TODAY()-Tabela9[[#This Row],[DATA VENCIMENTO]], "")</f>
        <v/>
      </c>
      <c r="K1370" s="31">
        <v>45071</v>
      </c>
      <c r="L1370" s="53" t="str">
        <f ca="1">IF(Tabela9[[#This Row],[DATA VENCIMENTO]]&gt;TODAY(), "A VENCER",IF(Tabela9[[#This Row],[PAGO DIA]]&lt;&gt;"","PAGO", "VENCIDO"))</f>
        <v>PAGO</v>
      </c>
    </row>
    <row r="1371" spans="1:12" hidden="1" x14ac:dyDescent="0.2">
      <c r="A1371" s="30">
        <v>45033</v>
      </c>
      <c r="B1371" s="32" t="s">
        <v>2401</v>
      </c>
      <c r="C1371" s="32" t="s">
        <v>3016</v>
      </c>
      <c r="D1371" s="32" t="s">
        <v>1531</v>
      </c>
      <c r="E1371" s="46" t="s">
        <v>85</v>
      </c>
      <c r="F1371" s="31">
        <v>45075</v>
      </c>
      <c r="G1371" s="32" t="s">
        <v>3017</v>
      </c>
      <c r="H1371" s="32">
        <v>1478</v>
      </c>
      <c r="I1371" s="33">
        <v>3582</v>
      </c>
      <c r="J1371" s="32" t="str">
        <f ca="1">IF(Tabela9[[#This Row],[STATUS]]="VENCIDO", TODAY()-Tabela9[[#This Row],[DATA VENCIMENTO]], "")</f>
        <v/>
      </c>
      <c r="K1371" s="31">
        <v>45075</v>
      </c>
      <c r="L1371" s="53" t="str">
        <f ca="1">IF(Tabela9[[#This Row],[DATA VENCIMENTO]]&gt;TODAY(), "A VENCER",IF(Tabela9[[#This Row],[PAGO DIA]]&lt;&gt;"","PAGO", "VENCIDO"))</f>
        <v>PAGO</v>
      </c>
    </row>
    <row r="1372" spans="1:12" hidden="1" x14ac:dyDescent="0.2">
      <c r="A1372" s="30">
        <v>45033</v>
      </c>
      <c r="B1372" s="32" t="s">
        <v>2401</v>
      </c>
      <c r="C1372" s="32" t="s">
        <v>3018</v>
      </c>
      <c r="D1372" s="32" t="s">
        <v>1531</v>
      </c>
      <c r="E1372" s="46" t="s">
        <v>85</v>
      </c>
      <c r="F1372" s="31">
        <v>45075</v>
      </c>
      <c r="G1372" s="32" t="s">
        <v>3019</v>
      </c>
      <c r="H1372" s="32">
        <v>1479</v>
      </c>
      <c r="I1372" s="33">
        <v>2692</v>
      </c>
      <c r="J1372" s="32" t="str">
        <f ca="1">IF(Tabela9[[#This Row],[STATUS]]="VENCIDO", TODAY()-Tabela9[[#This Row],[DATA VENCIMENTO]], "")</f>
        <v/>
      </c>
      <c r="K1372" s="31">
        <v>45075</v>
      </c>
      <c r="L1372" s="53" t="str">
        <f ca="1">IF(Tabela9[[#This Row],[DATA VENCIMENTO]]&gt;TODAY(), "A VENCER",IF(Tabela9[[#This Row],[PAGO DIA]]&lt;&gt;"","PAGO", "VENCIDO"))</f>
        <v>PAGO</v>
      </c>
    </row>
    <row r="1373" spans="1:12" hidden="1" x14ac:dyDescent="0.2">
      <c r="A1373" s="30">
        <v>45033</v>
      </c>
      <c r="B1373" s="32" t="s">
        <v>1529</v>
      </c>
      <c r="C1373" s="32" t="s">
        <v>2929</v>
      </c>
      <c r="D1373" s="32" t="s">
        <v>1531</v>
      </c>
      <c r="E1373" s="32" t="s">
        <v>114</v>
      </c>
      <c r="F1373" s="31">
        <v>45075</v>
      </c>
      <c r="G1373" s="32" t="s">
        <v>3020</v>
      </c>
      <c r="H1373" s="32">
        <v>1480</v>
      </c>
      <c r="I1373" s="33">
        <v>6271</v>
      </c>
      <c r="J1373" s="32" t="str">
        <f ca="1">IF(Tabela9[[#This Row],[STATUS]]="VENCIDO", TODAY()-Tabela9[[#This Row],[DATA VENCIMENTO]], "")</f>
        <v/>
      </c>
      <c r="K1373" s="31">
        <v>45075</v>
      </c>
      <c r="L1373" s="53" t="str">
        <f ca="1">IF(Tabela9[[#This Row],[DATA VENCIMENTO]]&gt;TODAY(), "A VENCER",IF(Tabela9[[#This Row],[PAGO DIA]]&lt;&gt;"","PAGO", "VENCIDO"))</f>
        <v>PAGO</v>
      </c>
    </row>
    <row r="1374" spans="1:12" hidden="1" x14ac:dyDescent="0.2">
      <c r="A1374" s="30">
        <v>45033</v>
      </c>
      <c r="B1374" s="32" t="s">
        <v>2401</v>
      </c>
      <c r="C1374" s="32" t="s">
        <v>3021</v>
      </c>
      <c r="D1374" s="32" t="s">
        <v>1531</v>
      </c>
      <c r="E1374" s="46" t="s">
        <v>85</v>
      </c>
      <c r="F1374" s="31">
        <v>45075</v>
      </c>
      <c r="G1374" s="32" t="s">
        <v>3022</v>
      </c>
      <c r="H1374" s="32">
        <v>1481</v>
      </c>
      <c r="I1374" s="33">
        <v>2400</v>
      </c>
      <c r="J1374" s="32" t="str">
        <f ca="1">IF(Tabela9[[#This Row],[STATUS]]="VENCIDO", TODAY()-Tabela9[[#This Row],[DATA VENCIMENTO]], "")</f>
        <v/>
      </c>
      <c r="K1374" s="31">
        <v>45075</v>
      </c>
      <c r="L1374" s="53" t="str">
        <f ca="1">IF(Tabela9[[#This Row],[DATA VENCIMENTO]]&gt;TODAY(), "A VENCER",IF(Tabela9[[#This Row],[PAGO DIA]]&lt;&gt;"","PAGO", "VENCIDO"))</f>
        <v>PAGO</v>
      </c>
    </row>
    <row r="1375" spans="1:12" hidden="1" x14ac:dyDescent="0.2">
      <c r="A1375" s="30">
        <v>45033</v>
      </c>
      <c r="B1375" s="32" t="s">
        <v>2401</v>
      </c>
      <c r="C1375" s="32" t="s">
        <v>3023</v>
      </c>
      <c r="D1375" s="32" t="s">
        <v>1531</v>
      </c>
      <c r="E1375" s="46" t="s">
        <v>85</v>
      </c>
      <c r="F1375" s="31">
        <v>45075</v>
      </c>
      <c r="G1375" s="32" t="s">
        <v>3024</v>
      </c>
      <c r="H1375" s="32">
        <v>1482</v>
      </c>
      <c r="I1375" s="33">
        <v>490</v>
      </c>
      <c r="J1375" s="32" t="str">
        <f ca="1">IF(Tabela9[[#This Row],[STATUS]]="VENCIDO", TODAY()-Tabela9[[#This Row],[DATA VENCIMENTO]], "")</f>
        <v/>
      </c>
      <c r="K1375" s="31">
        <v>45075</v>
      </c>
      <c r="L1375" s="53" t="str">
        <f ca="1">IF(Tabela9[[#This Row],[DATA VENCIMENTO]]&gt;TODAY(), "A VENCER",IF(Tabela9[[#This Row],[PAGO DIA]]&lt;&gt;"","PAGO", "VENCIDO"))</f>
        <v>PAGO</v>
      </c>
    </row>
    <row r="1376" spans="1:12" hidden="1" x14ac:dyDescent="0.2">
      <c r="A1376" s="30">
        <v>45034</v>
      </c>
      <c r="B1376" s="32" t="s">
        <v>1534</v>
      </c>
      <c r="C1376" s="32" t="s">
        <v>3025</v>
      </c>
      <c r="D1376" s="32" t="s">
        <v>1531</v>
      </c>
      <c r="E1376" s="46" t="s">
        <v>85</v>
      </c>
      <c r="F1376" s="31">
        <v>45075</v>
      </c>
      <c r="G1376" s="32" t="s">
        <v>3026</v>
      </c>
      <c r="H1376" s="32">
        <v>1486</v>
      </c>
      <c r="I1376" s="33">
        <v>800</v>
      </c>
      <c r="J1376" s="32" t="str">
        <f ca="1">IF(Tabela9[[#This Row],[STATUS]]="VENCIDO", TODAY()-Tabela9[[#This Row],[DATA VENCIMENTO]], "")</f>
        <v/>
      </c>
      <c r="K1376" s="31">
        <v>45075</v>
      </c>
      <c r="L1376" s="53" t="str">
        <f ca="1">IF(Tabela9[[#This Row],[DATA VENCIMENTO]]&gt;TODAY(), "A VENCER",IF(Tabela9[[#This Row],[PAGO DIA]]&lt;&gt;"","PAGO", "VENCIDO"))</f>
        <v>PAGO</v>
      </c>
    </row>
    <row r="1377" spans="1:12" hidden="1" x14ac:dyDescent="0.2">
      <c r="A1377" s="30">
        <v>45034</v>
      </c>
      <c r="B1377" s="32" t="s">
        <v>2401</v>
      </c>
      <c r="C1377" s="32" t="s">
        <v>2982</v>
      </c>
      <c r="D1377" s="32" t="s">
        <v>1531</v>
      </c>
      <c r="E1377" s="46" t="s">
        <v>85</v>
      </c>
      <c r="F1377" s="31">
        <v>45075</v>
      </c>
      <c r="G1377" s="32" t="s">
        <v>3027</v>
      </c>
      <c r="H1377" s="32">
        <v>1488</v>
      </c>
      <c r="I1377" s="33">
        <v>50</v>
      </c>
      <c r="J1377" s="32" t="str">
        <f ca="1">IF(Tabela9[[#This Row],[STATUS]]="VENCIDO", TODAY()-Tabela9[[#This Row],[DATA VENCIMENTO]], "")</f>
        <v/>
      </c>
      <c r="K1377" s="31">
        <v>45075</v>
      </c>
      <c r="L1377" s="53" t="str">
        <f ca="1">IF(Tabela9[[#This Row],[DATA VENCIMENTO]]&gt;TODAY(), "A VENCER",IF(Tabela9[[#This Row],[PAGO DIA]]&lt;&gt;"","PAGO", "VENCIDO"))</f>
        <v>PAGO</v>
      </c>
    </row>
    <row r="1378" spans="1:12" hidden="1" x14ac:dyDescent="0.2">
      <c r="A1378" s="30">
        <v>45034</v>
      </c>
      <c r="B1378" s="32" t="s">
        <v>2401</v>
      </c>
      <c r="C1378" s="32" t="s">
        <v>2850</v>
      </c>
      <c r="D1378" s="32" t="s">
        <v>1531</v>
      </c>
      <c r="E1378" s="46" t="s">
        <v>85</v>
      </c>
      <c r="F1378" s="31">
        <v>45075</v>
      </c>
      <c r="G1378" s="32" t="s">
        <v>3028</v>
      </c>
      <c r="H1378" s="32">
        <v>1489</v>
      </c>
      <c r="I1378" s="33">
        <v>500</v>
      </c>
      <c r="J1378" s="32" t="str">
        <f ca="1">IF(Tabela9[[#This Row],[STATUS]]="VENCIDO", TODAY()-Tabela9[[#This Row],[DATA VENCIMENTO]], "")</f>
        <v/>
      </c>
      <c r="K1378" s="31">
        <v>45075</v>
      </c>
      <c r="L1378" s="53" t="str">
        <f ca="1">IF(Tabela9[[#This Row],[DATA VENCIMENTO]]&gt;TODAY(), "A VENCER",IF(Tabela9[[#This Row],[PAGO DIA]]&lt;&gt;"","PAGO", "VENCIDO"))</f>
        <v>PAGO</v>
      </c>
    </row>
    <row r="1379" spans="1:12" hidden="1" x14ac:dyDescent="0.2">
      <c r="A1379" s="30">
        <v>45034</v>
      </c>
      <c r="B1379" s="32" t="s">
        <v>1534</v>
      </c>
      <c r="C1379" s="32" t="s">
        <v>2576</v>
      </c>
      <c r="D1379" s="32" t="s">
        <v>1531</v>
      </c>
      <c r="E1379" s="46" t="s">
        <v>85</v>
      </c>
      <c r="F1379" s="31">
        <v>45075</v>
      </c>
      <c r="G1379" s="32" t="s">
        <v>3029</v>
      </c>
      <c r="H1379" s="32">
        <v>1490</v>
      </c>
      <c r="I1379" s="33">
        <v>1100</v>
      </c>
      <c r="J1379" s="32" t="str">
        <f ca="1">IF(Tabela9[[#This Row],[STATUS]]="VENCIDO", TODAY()-Tabela9[[#This Row],[DATA VENCIMENTO]], "")</f>
        <v/>
      </c>
      <c r="K1379" s="31">
        <v>45075</v>
      </c>
      <c r="L1379" s="53" t="str">
        <f ca="1">IF(Tabela9[[#This Row],[DATA VENCIMENTO]]&gt;TODAY(), "A VENCER",IF(Tabela9[[#This Row],[PAGO DIA]]&lt;&gt;"","PAGO", "VENCIDO"))</f>
        <v>PAGO</v>
      </c>
    </row>
    <row r="1380" spans="1:12" hidden="1" x14ac:dyDescent="0.2">
      <c r="A1380" s="30">
        <v>45035</v>
      </c>
      <c r="B1380" s="32" t="s">
        <v>1529</v>
      </c>
      <c r="C1380" s="32" t="s">
        <v>2826</v>
      </c>
      <c r="D1380" s="32" t="s">
        <v>1531</v>
      </c>
      <c r="E1380" s="32" t="s">
        <v>94</v>
      </c>
      <c r="F1380" s="31">
        <v>45075</v>
      </c>
      <c r="G1380" s="32" t="s">
        <v>3030</v>
      </c>
      <c r="H1380" s="32">
        <v>1491</v>
      </c>
      <c r="I1380" s="33">
        <v>1200</v>
      </c>
      <c r="J1380" s="32" t="str">
        <f ca="1">IF(Tabela9[[#This Row],[STATUS]]="VENCIDO", TODAY()-Tabela9[[#This Row],[DATA VENCIMENTO]], "")</f>
        <v/>
      </c>
      <c r="K1380" s="31">
        <v>45075</v>
      </c>
      <c r="L1380" s="53" t="str">
        <f ca="1">IF(Tabela9[[#This Row],[DATA VENCIMENTO]]&gt;TODAY(), "A VENCER",IF(Tabela9[[#This Row],[PAGO DIA]]&lt;&gt;"","PAGO", "VENCIDO"))</f>
        <v>PAGO</v>
      </c>
    </row>
    <row r="1381" spans="1:12" hidden="1" x14ac:dyDescent="0.2">
      <c r="A1381" s="30">
        <v>45069</v>
      </c>
      <c r="B1381" s="32" t="s">
        <v>2841</v>
      </c>
      <c r="C1381" s="32" t="s">
        <v>3031</v>
      </c>
      <c r="D1381" s="32" t="s">
        <v>2843</v>
      </c>
      <c r="E1381" s="32" t="s">
        <v>137</v>
      </c>
      <c r="F1381" s="31">
        <v>45075</v>
      </c>
      <c r="G1381" s="32" t="s">
        <v>3032</v>
      </c>
      <c r="H1381" s="32">
        <v>1542</v>
      </c>
      <c r="I1381" s="33">
        <v>846</v>
      </c>
      <c r="J1381" s="32" t="str">
        <f ca="1">IF(Tabela9[[#This Row],[STATUS]]="VENCIDO", TODAY()-Tabela9[[#This Row],[DATA VENCIMENTO]], "")</f>
        <v/>
      </c>
      <c r="K1381" s="31">
        <v>45078</v>
      </c>
      <c r="L1381" s="53" t="str">
        <f ca="1">IF(Tabela9[[#This Row],[DATA VENCIMENTO]]&gt;TODAY(), "A VENCER",IF(Tabela9[[#This Row],[PAGO DIA]]&lt;&gt;"","PAGO", "VENCIDO"))</f>
        <v>PAGO</v>
      </c>
    </row>
    <row r="1382" spans="1:12" hidden="1" x14ac:dyDescent="0.2">
      <c r="A1382" s="30">
        <v>45036</v>
      </c>
      <c r="B1382" s="32" t="s">
        <v>2401</v>
      </c>
      <c r="C1382" s="32" t="s">
        <v>3033</v>
      </c>
      <c r="D1382" s="32" t="s">
        <v>1531</v>
      </c>
      <c r="E1382" s="46" t="s">
        <v>85</v>
      </c>
      <c r="F1382" s="31">
        <v>45076</v>
      </c>
      <c r="G1382" s="32" t="s">
        <v>3034</v>
      </c>
      <c r="H1382" s="32">
        <v>1494</v>
      </c>
      <c r="I1382" s="33">
        <v>5312</v>
      </c>
      <c r="J1382" s="32" t="str">
        <f ca="1">IF(Tabela9[[#This Row],[STATUS]]="VENCIDO", TODAY()-Tabela9[[#This Row],[DATA VENCIMENTO]], "")</f>
        <v/>
      </c>
      <c r="K1382" s="31">
        <v>45076</v>
      </c>
      <c r="L1382" s="53" t="str">
        <f ca="1">IF(Tabela9[[#This Row],[DATA VENCIMENTO]]&gt;TODAY(), "A VENCER",IF(Tabela9[[#This Row],[PAGO DIA]]&lt;&gt;"","PAGO", "VENCIDO"))</f>
        <v>PAGO</v>
      </c>
    </row>
    <row r="1383" spans="1:12" x14ac:dyDescent="0.2">
      <c r="A1383" s="30">
        <v>45001</v>
      </c>
      <c r="B1383" s="32" t="s">
        <v>2401</v>
      </c>
      <c r="C1383" s="32" t="s">
        <v>3035</v>
      </c>
      <c r="D1383" s="32" t="s">
        <v>1531</v>
      </c>
      <c r="E1383" s="46" t="s">
        <v>85</v>
      </c>
      <c r="F1383" s="31">
        <v>45128</v>
      </c>
      <c r="G1383" s="32" t="s">
        <v>3036</v>
      </c>
      <c r="H1383" s="32">
        <v>1423</v>
      </c>
      <c r="I1383" s="33">
        <v>2628</v>
      </c>
      <c r="J1383" s="32">
        <f ca="1">IF(Tabela9[[#This Row],[STATUS]]="VENCIDO", TODAY()-Tabela9[[#This Row],[DATA VENCIMENTO]], "")</f>
        <v>11</v>
      </c>
      <c r="K1383" s="31"/>
      <c r="L1383" s="53" t="str">
        <f ca="1">IF(Tabela9[[#This Row],[DATA VENCIMENTO]]&gt;TODAY(), "A VENCER",IF(Tabela9[[#This Row],[PAGO DIA]]&lt;&gt;"","PAGO", "VENCIDO"))</f>
        <v>VENCIDO</v>
      </c>
    </row>
    <row r="1384" spans="1:12" hidden="1" x14ac:dyDescent="0.2">
      <c r="A1384" s="30">
        <v>45005</v>
      </c>
      <c r="B1384" s="32" t="s">
        <v>1529</v>
      </c>
      <c r="C1384" s="32" t="s">
        <v>2929</v>
      </c>
      <c r="D1384" s="32" t="s">
        <v>1531</v>
      </c>
      <c r="E1384" s="32" t="s">
        <v>114</v>
      </c>
      <c r="F1384" s="31">
        <v>45105</v>
      </c>
      <c r="G1384" s="32" t="s">
        <v>3037</v>
      </c>
      <c r="H1384" s="32">
        <v>1431</v>
      </c>
      <c r="I1384" s="33">
        <v>6271</v>
      </c>
      <c r="J1384" s="32" t="str">
        <f ca="1">IF(Tabela9[[#This Row],[STATUS]]="VENCIDO", TODAY()-Tabela9[[#This Row],[DATA VENCIMENTO]], "")</f>
        <v/>
      </c>
      <c r="K1384" s="31">
        <v>45105</v>
      </c>
      <c r="L1384" s="53" t="str">
        <f ca="1">IF(Tabela9[[#This Row],[DATA VENCIMENTO]]&gt;TODAY(), "A VENCER",IF(Tabela9[[#This Row],[PAGO DIA]]&lt;&gt;"","PAGO", "VENCIDO"))</f>
        <v>PAGO</v>
      </c>
    </row>
    <row r="1385" spans="1:12" x14ac:dyDescent="0.2">
      <c r="A1385" s="30">
        <v>45007</v>
      </c>
      <c r="B1385" s="32" t="s">
        <v>1529</v>
      </c>
      <c r="C1385" s="32" t="s">
        <v>2929</v>
      </c>
      <c r="D1385" s="32" t="s">
        <v>1531</v>
      </c>
      <c r="E1385" s="32" t="s">
        <v>114</v>
      </c>
      <c r="F1385" s="31">
        <v>45128</v>
      </c>
      <c r="G1385" s="32" t="s">
        <v>3038</v>
      </c>
      <c r="H1385" s="32">
        <v>1434</v>
      </c>
      <c r="I1385" s="33">
        <v>6270</v>
      </c>
      <c r="J1385" s="32">
        <f ca="1">IF(Tabela9[[#This Row],[STATUS]]="VENCIDO", TODAY()-Tabela9[[#This Row],[DATA VENCIMENTO]], "")</f>
        <v>11</v>
      </c>
      <c r="K1385" s="31"/>
      <c r="L1385" s="53" t="str">
        <f ca="1">IF(Tabela9[[#This Row],[DATA VENCIMENTO]]&gt;TODAY(), "A VENCER",IF(Tabela9[[#This Row],[PAGO DIA]]&lt;&gt;"","PAGO", "VENCIDO"))</f>
        <v>VENCIDO</v>
      </c>
    </row>
    <row r="1386" spans="1:12" hidden="1" x14ac:dyDescent="0.2">
      <c r="A1386" s="30">
        <v>45012</v>
      </c>
      <c r="B1386" s="32" t="s">
        <v>1529</v>
      </c>
      <c r="C1386" s="32" t="s">
        <v>3039</v>
      </c>
      <c r="D1386" s="32" t="s">
        <v>1531</v>
      </c>
      <c r="E1386" s="32" t="s">
        <v>114</v>
      </c>
      <c r="F1386" s="31">
        <v>45110</v>
      </c>
      <c r="G1386" s="32" t="s">
        <v>3040</v>
      </c>
      <c r="H1386" s="32">
        <v>1442</v>
      </c>
      <c r="I1386" s="33">
        <v>6270</v>
      </c>
      <c r="J1386" s="32" t="str">
        <f ca="1">IF(Tabela9[[#This Row],[STATUS]]="VENCIDO", TODAY()-Tabela9[[#This Row],[DATA VENCIMENTO]], "")</f>
        <v/>
      </c>
      <c r="K1386" s="31">
        <v>45110</v>
      </c>
      <c r="L1386" s="53" t="str">
        <f ca="1">IF(Tabela9[[#This Row],[DATA VENCIMENTO]]&gt;TODAY(), "A VENCER",IF(Tabela9[[#This Row],[PAGO DIA]]&lt;&gt;"","PAGO", "VENCIDO"))</f>
        <v>PAGO</v>
      </c>
    </row>
    <row r="1387" spans="1:12" x14ac:dyDescent="0.2">
      <c r="A1387" s="30">
        <v>45012</v>
      </c>
      <c r="B1387" s="32" t="s">
        <v>1529</v>
      </c>
      <c r="C1387" s="32" t="s">
        <v>3041</v>
      </c>
      <c r="D1387" s="32" t="s">
        <v>1531</v>
      </c>
      <c r="E1387" s="32" t="s">
        <v>114</v>
      </c>
      <c r="F1387" s="31">
        <v>45110</v>
      </c>
      <c r="G1387" s="32" t="s">
        <v>3042</v>
      </c>
      <c r="H1387" s="32">
        <v>1443</v>
      </c>
      <c r="I1387" s="33">
        <v>6270</v>
      </c>
      <c r="J1387" s="32">
        <f ca="1">IF(Tabela9[[#This Row],[STATUS]]="VENCIDO", TODAY()-Tabela9[[#This Row],[DATA VENCIMENTO]], "")</f>
        <v>29</v>
      </c>
      <c r="K1387" s="31"/>
      <c r="L1387" s="53" t="str">
        <f ca="1">IF(Tabela9[[#This Row],[DATA VENCIMENTO]]&gt;TODAY(), "A VENCER",IF(Tabela9[[#This Row],[PAGO DIA]]&lt;&gt;"","PAGO", "VENCIDO"))</f>
        <v>VENCIDO</v>
      </c>
    </row>
    <row r="1388" spans="1:12" x14ac:dyDescent="0.2">
      <c r="A1388" s="30">
        <v>45014</v>
      </c>
      <c r="B1388" s="32" t="s">
        <v>1529</v>
      </c>
      <c r="C1388" s="32" t="s">
        <v>2755</v>
      </c>
      <c r="D1388" s="32" t="s">
        <v>1531</v>
      </c>
      <c r="E1388" s="32" t="s">
        <v>94</v>
      </c>
      <c r="F1388" s="31">
        <v>45128</v>
      </c>
      <c r="G1388" s="32" t="s">
        <v>3043</v>
      </c>
      <c r="H1388" s="32">
        <v>1448</v>
      </c>
      <c r="I1388" s="33">
        <v>6000</v>
      </c>
      <c r="J1388" s="32">
        <f ca="1">IF(Tabela9[[#This Row],[STATUS]]="VENCIDO", TODAY()-Tabela9[[#This Row],[DATA VENCIMENTO]], "")</f>
        <v>11</v>
      </c>
      <c r="K1388" s="31"/>
      <c r="L1388" s="53" t="str">
        <f ca="1">IF(Tabela9[[#This Row],[DATA VENCIMENTO]]&gt;TODAY(), "A VENCER",IF(Tabela9[[#This Row],[PAGO DIA]]&lt;&gt;"","PAGO", "VENCIDO"))</f>
        <v>VENCIDO</v>
      </c>
    </row>
    <row r="1389" spans="1:12" x14ac:dyDescent="0.2">
      <c r="A1389" s="30">
        <v>45019</v>
      </c>
      <c r="B1389" s="32" t="s">
        <v>1529</v>
      </c>
      <c r="C1389" s="32" t="s">
        <v>2929</v>
      </c>
      <c r="D1389" s="32" t="s">
        <v>1531</v>
      </c>
      <c r="E1389" s="32" t="s">
        <v>114</v>
      </c>
      <c r="F1389" s="31">
        <v>45128</v>
      </c>
      <c r="G1389" s="32" t="s">
        <v>3044</v>
      </c>
      <c r="H1389" s="32">
        <v>1456</v>
      </c>
      <c r="I1389" s="33">
        <v>6271</v>
      </c>
      <c r="J1389" s="32">
        <f ca="1">IF(Tabela9[[#This Row],[STATUS]]="VENCIDO", TODAY()-Tabela9[[#This Row],[DATA VENCIMENTO]], "")</f>
        <v>11</v>
      </c>
      <c r="K1389" s="31"/>
      <c r="L1389" s="53" t="str">
        <f ca="1">IF(Tabela9[[#This Row],[DATA VENCIMENTO]]&gt;TODAY(), "A VENCER",IF(Tabela9[[#This Row],[PAGO DIA]]&lt;&gt;"","PAGO", "VENCIDO"))</f>
        <v>VENCIDO</v>
      </c>
    </row>
    <row r="1390" spans="1:12" x14ac:dyDescent="0.2">
      <c r="A1390" s="30">
        <v>45022</v>
      </c>
      <c r="B1390" s="32" t="s">
        <v>1529</v>
      </c>
      <c r="C1390" s="32" t="s">
        <v>1971</v>
      </c>
      <c r="D1390" s="32" t="s">
        <v>1531</v>
      </c>
      <c r="E1390" s="32" t="s">
        <v>94</v>
      </c>
      <c r="F1390" s="31">
        <v>45110</v>
      </c>
      <c r="G1390" s="32" t="s">
        <v>3045</v>
      </c>
      <c r="H1390" s="32">
        <v>1468</v>
      </c>
      <c r="I1390" s="33">
        <v>3500</v>
      </c>
      <c r="J1390" s="32">
        <f ca="1">IF(Tabela9[[#This Row],[STATUS]]="VENCIDO", TODAY()-Tabela9[[#This Row],[DATA VENCIMENTO]], "")</f>
        <v>29</v>
      </c>
      <c r="K1390" s="31"/>
      <c r="L1390" s="53" t="str">
        <f ca="1">IF(Tabela9[[#This Row],[DATA VENCIMENTO]]&gt;TODAY(), "A VENCER",IF(Tabela9[[#This Row],[PAGO DIA]]&lt;&gt;"","PAGO", "VENCIDO"))</f>
        <v>VENCIDO</v>
      </c>
    </row>
    <row r="1391" spans="1:12" x14ac:dyDescent="0.2">
      <c r="A1391" s="30">
        <v>45028</v>
      </c>
      <c r="B1391" s="32" t="s">
        <v>1529</v>
      </c>
      <c r="C1391" s="32" t="s">
        <v>2101</v>
      </c>
      <c r="D1391" s="32" t="s">
        <v>1531</v>
      </c>
      <c r="E1391" s="32" t="s">
        <v>94</v>
      </c>
      <c r="F1391" s="31">
        <v>45128</v>
      </c>
      <c r="G1391" s="32" t="s">
        <v>3046</v>
      </c>
      <c r="H1391" s="32">
        <v>1472</v>
      </c>
      <c r="I1391" s="33">
        <v>4200</v>
      </c>
      <c r="J1391" s="32">
        <f ca="1">IF(Tabela9[[#This Row],[STATUS]]="VENCIDO", TODAY()-Tabela9[[#This Row],[DATA VENCIMENTO]], "")</f>
        <v>11</v>
      </c>
      <c r="K1391" s="31"/>
      <c r="L1391" s="53" t="str">
        <f ca="1">IF(Tabela9[[#This Row],[DATA VENCIMENTO]]&gt;TODAY(), "A VENCER",IF(Tabela9[[#This Row],[PAGO DIA]]&lt;&gt;"","PAGO", "VENCIDO"))</f>
        <v>VENCIDO</v>
      </c>
    </row>
    <row r="1392" spans="1:12" x14ac:dyDescent="0.2">
      <c r="A1392" s="30">
        <v>45034</v>
      </c>
      <c r="B1392" s="32" t="s">
        <v>1529</v>
      </c>
      <c r="C1392" s="32" t="s">
        <v>1971</v>
      </c>
      <c r="D1392" s="32" t="s">
        <v>1531</v>
      </c>
      <c r="E1392" s="32" t="s">
        <v>94</v>
      </c>
      <c r="F1392" s="31">
        <v>45128</v>
      </c>
      <c r="G1392" s="32" t="s">
        <v>3047</v>
      </c>
      <c r="H1392" s="32">
        <v>1485</v>
      </c>
      <c r="I1392" s="33">
        <v>5300</v>
      </c>
      <c r="J1392" s="32">
        <f ca="1">IF(Tabela9[[#This Row],[STATUS]]="VENCIDO", TODAY()-Tabela9[[#This Row],[DATA VENCIMENTO]], "")</f>
        <v>11</v>
      </c>
      <c r="K1392" s="31"/>
      <c r="L1392" s="53" t="str">
        <f ca="1">IF(Tabela9[[#This Row],[DATA VENCIMENTO]]&gt;TODAY(), "A VENCER",IF(Tabela9[[#This Row],[PAGO DIA]]&lt;&gt;"","PAGO", "VENCIDO"))</f>
        <v>VENCIDO</v>
      </c>
    </row>
    <row r="1393" spans="1:12" hidden="1" x14ac:dyDescent="0.2">
      <c r="A1393" s="30">
        <v>45040</v>
      </c>
      <c r="B1393" s="32" t="s">
        <v>1529</v>
      </c>
      <c r="C1393" s="32" t="s">
        <v>2929</v>
      </c>
      <c r="D1393" s="32" t="s">
        <v>1531</v>
      </c>
      <c r="E1393" s="32" t="s">
        <v>3048</v>
      </c>
      <c r="F1393" s="31">
        <v>45107</v>
      </c>
      <c r="G1393" s="32" t="s">
        <v>3049</v>
      </c>
      <c r="H1393" s="32">
        <v>1496</v>
      </c>
      <c r="I1393" s="33">
        <v>6271</v>
      </c>
      <c r="J1393" s="32" t="str">
        <f ca="1">IF(Tabela9[[#This Row],[STATUS]]="VENCIDO", TODAY()-Tabela9[[#This Row],[DATA VENCIMENTO]], "")</f>
        <v/>
      </c>
      <c r="K1393" s="31">
        <v>45107</v>
      </c>
      <c r="L1393" s="53" t="str">
        <f ca="1">IF(Tabela9[[#This Row],[DATA VENCIMENTO]]&gt;TODAY(), "A VENCER",IF(Tabela9[[#This Row],[PAGO DIA]]&lt;&gt;"","PAGO", "VENCIDO"))</f>
        <v>PAGO</v>
      </c>
    </row>
    <row r="1394" spans="1:12" hidden="1" x14ac:dyDescent="0.2">
      <c r="A1394" s="30">
        <v>45040</v>
      </c>
      <c r="B1394" s="32" t="s">
        <v>2401</v>
      </c>
      <c r="C1394" s="32" t="s">
        <v>2837</v>
      </c>
      <c r="D1394" s="32" t="s">
        <v>1531</v>
      </c>
      <c r="E1394" s="32" t="s">
        <v>3050</v>
      </c>
      <c r="F1394" s="31">
        <v>45082</v>
      </c>
      <c r="G1394" s="32" t="s">
        <v>3051</v>
      </c>
      <c r="H1394" s="32">
        <v>1497</v>
      </c>
      <c r="I1394" s="33">
        <v>3328</v>
      </c>
      <c r="J1394" s="32" t="str">
        <f ca="1">IF(Tabela9[[#This Row],[STATUS]]="VENCIDO", TODAY()-Tabela9[[#This Row],[DATA VENCIMENTO]], "")</f>
        <v/>
      </c>
      <c r="K1394" s="31">
        <v>45082</v>
      </c>
      <c r="L1394" s="53" t="str">
        <f ca="1">IF(Tabela9[[#This Row],[DATA VENCIMENTO]]&gt;TODAY(), "A VENCER",IF(Tabela9[[#This Row],[PAGO DIA]]&lt;&gt;"","PAGO", "VENCIDO"))</f>
        <v>PAGO</v>
      </c>
    </row>
    <row r="1395" spans="1:12" hidden="1" x14ac:dyDescent="0.2">
      <c r="A1395" s="30">
        <v>45038</v>
      </c>
      <c r="B1395" s="32" t="s">
        <v>1534</v>
      </c>
      <c r="C1395" s="32" t="s">
        <v>3052</v>
      </c>
      <c r="D1395" s="32" t="s">
        <v>1531</v>
      </c>
      <c r="E1395" s="32" t="s">
        <v>3050</v>
      </c>
      <c r="F1395" s="31">
        <v>45082</v>
      </c>
      <c r="G1395" s="32" t="s">
        <v>3053</v>
      </c>
      <c r="H1395" s="32">
        <v>1498</v>
      </c>
      <c r="I1395" s="33">
        <v>400</v>
      </c>
      <c r="J1395" s="32" t="str">
        <f ca="1">IF(Tabela9[[#This Row],[STATUS]]="VENCIDO", TODAY()-Tabela9[[#This Row],[DATA VENCIMENTO]], "")</f>
        <v/>
      </c>
      <c r="K1395" s="31">
        <v>45082</v>
      </c>
      <c r="L1395" s="53" t="str">
        <f ca="1">IF(Tabela9[[#This Row],[DATA VENCIMENTO]]&gt;TODAY(), "A VENCER",IF(Tabela9[[#This Row],[PAGO DIA]]&lt;&gt;"","PAGO", "VENCIDO"))</f>
        <v>PAGO</v>
      </c>
    </row>
    <row r="1396" spans="1:12" hidden="1" x14ac:dyDescent="0.2">
      <c r="A1396" s="30">
        <v>45040</v>
      </c>
      <c r="B1396" s="32" t="s">
        <v>1529</v>
      </c>
      <c r="C1396" s="32" t="s">
        <v>2101</v>
      </c>
      <c r="D1396" s="32" t="s">
        <v>1531</v>
      </c>
      <c r="E1396" s="32" t="s">
        <v>3054</v>
      </c>
      <c r="F1396" s="31">
        <v>45082</v>
      </c>
      <c r="G1396" s="32" t="s">
        <v>3055</v>
      </c>
      <c r="H1396" s="32">
        <v>1499</v>
      </c>
      <c r="I1396" s="33">
        <v>4200</v>
      </c>
      <c r="J1396" s="32" t="str">
        <f ca="1">IF(Tabela9[[#This Row],[STATUS]]="VENCIDO", TODAY()-Tabela9[[#This Row],[DATA VENCIMENTO]], "")</f>
        <v/>
      </c>
      <c r="K1396" s="31">
        <v>45082</v>
      </c>
      <c r="L1396" s="53" t="str">
        <f ca="1">IF(Tabela9[[#This Row],[DATA VENCIMENTO]]&gt;TODAY(), "A VENCER",IF(Tabela9[[#This Row],[PAGO DIA]]&lt;&gt;"","PAGO", "VENCIDO"))</f>
        <v>PAGO</v>
      </c>
    </row>
    <row r="1397" spans="1:12" hidden="1" x14ac:dyDescent="0.2">
      <c r="A1397" s="30">
        <v>45041</v>
      </c>
      <c r="B1397" s="32" t="s">
        <v>1529</v>
      </c>
      <c r="C1397" s="32" t="s">
        <v>1971</v>
      </c>
      <c r="D1397" s="32" t="s">
        <v>1531</v>
      </c>
      <c r="E1397" s="32" t="s">
        <v>3054</v>
      </c>
      <c r="F1397" s="31">
        <v>45082</v>
      </c>
      <c r="G1397" s="32" t="s">
        <v>3056</v>
      </c>
      <c r="H1397" s="32">
        <v>1501</v>
      </c>
      <c r="I1397" s="33">
        <v>3800</v>
      </c>
      <c r="J1397" s="32" t="str">
        <f ca="1">IF(Tabela9[[#This Row],[STATUS]]="VENCIDO", TODAY()-Tabela9[[#This Row],[DATA VENCIMENTO]], "")</f>
        <v/>
      </c>
      <c r="K1397" s="31">
        <v>45082</v>
      </c>
      <c r="L1397" s="53" t="str">
        <f ca="1">IF(Tabela9[[#This Row],[DATA VENCIMENTO]]&gt;TODAY(), "A VENCER",IF(Tabela9[[#This Row],[PAGO DIA]]&lt;&gt;"","PAGO", "VENCIDO"))</f>
        <v>PAGO</v>
      </c>
    </row>
    <row r="1398" spans="1:12" hidden="1" x14ac:dyDescent="0.2">
      <c r="A1398" s="30">
        <v>45042</v>
      </c>
      <c r="B1398" s="32" t="s">
        <v>1534</v>
      </c>
      <c r="C1398" s="32" t="s">
        <v>2576</v>
      </c>
      <c r="D1398" s="32" t="s">
        <v>1531</v>
      </c>
      <c r="E1398" s="46" t="s">
        <v>85</v>
      </c>
      <c r="F1398" s="31">
        <v>45084</v>
      </c>
      <c r="G1398" s="32" t="s">
        <v>3057</v>
      </c>
      <c r="H1398" s="32">
        <v>1503</v>
      </c>
      <c r="I1398" s="33">
        <v>1100</v>
      </c>
      <c r="J1398" s="32" t="str">
        <f ca="1">IF(Tabela9[[#This Row],[STATUS]]="VENCIDO", TODAY()-Tabela9[[#This Row],[DATA VENCIMENTO]], "")</f>
        <v/>
      </c>
      <c r="K1398" s="31">
        <v>45086</v>
      </c>
      <c r="L1398" s="53" t="str">
        <f ca="1">IF(Tabela9[[#This Row],[DATA VENCIMENTO]]&gt;TODAY(), "A VENCER",IF(Tabela9[[#This Row],[PAGO DIA]]&lt;&gt;"","PAGO", "VENCIDO"))</f>
        <v>PAGO</v>
      </c>
    </row>
    <row r="1399" spans="1:12" hidden="1" x14ac:dyDescent="0.2">
      <c r="A1399" s="30">
        <v>45043</v>
      </c>
      <c r="B1399" s="32" t="s">
        <v>1529</v>
      </c>
      <c r="C1399" s="32" t="s">
        <v>3058</v>
      </c>
      <c r="D1399" s="32" t="s">
        <v>1531</v>
      </c>
      <c r="E1399" s="46" t="s">
        <v>85</v>
      </c>
      <c r="F1399" s="31">
        <v>45084</v>
      </c>
      <c r="G1399" s="32" t="s">
        <v>3059</v>
      </c>
      <c r="H1399" s="32">
        <v>1504</v>
      </c>
      <c r="I1399" s="33">
        <v>10500</v>
      </c>
      <c r="J1399" s="32" t="str">
        <f ca="1">IF(Tabela9[[#This Row],[STATUS]]="VENCIDO", TODAY()-Tabela9[[#This Row],[DATA VENCIMENTO]], "")</f>
        <v/>
      </c>
      <c r="K1399" s="31">
        <v>45083</v>
      </c>
      <c r="L1399" s="53" t="str">
        <f ca="1">IF(Tabela9[[#This Row],[DATA VENCIMENTO]]&gt;TODAY(), "A VENCER",IF(Tabela9[[#This Row],[PAGO DIA]]&lt;&gt;"","PAGO", "VENCIDO"))</f>
        <v>PAGO</v>
      </c>
    </row>
    <row r="1400" spans="1:12" hidden="1" x14ac:dyDescent="0.2">
      <c r="A1400" s="30">
        <v>45044</v>
      </c>
      <c r="B1400" s="32" t="s">
        <v>1529</v>
      </c>
      <c r="C1400" s="32" t="s">
        <v>1921</v>
      </c>
      <c r="D1400" s="32" t="s">
        <v>1531</v>
      </c>
      <c r="E1400" s="32" t="s">
        <v>94</v>
      </c>
      <c r="F1400" s="31">
        <v>45085</v>
      </c>
      <c r="G1400" s="32" t="s">
        <v>3060</v>
      </c>
      <c r="H1400" s="32">
        <v>1504</v>
      </c>
      <c r="I1400" s="33">
        <v>4200</v>
      </c>
      <c r="J1400" s="32" t="str">
        <f ca="1">IF(Tabela9[[#This Row],[STATUS]]="VENCIDO", TODAY()-Tabela9[[#This Row],[DATA VENCIMENTO]], "")</f>
        <v/>
      </c>
      <c r="K1400" s="31">
        <v>45086</v>
      </c>
      <c r="L1400" s="53" t="str">
        <f ca="1">IF(Tabela9[[#This Row],[DATA VENCIMENTO]]&gt;TODAY(), "A VENCER",IF(Tabela9[[#This Row],[PAGO DIA]]&lt;&gt;"","PAGO", "VENCIDO"))</f>
        <v>PAGO</v>
      </c>
    </row>
    <row r="1401" spans="1:12" hidden="1" x14ac:dyDescent="0.2">
      <c r="A1401" s="30">
        <v>45048</v>
      </c>
      <c r="B1401" s="32" t="s">
        <v>1529</v>
      </c>
      <c r="C1401" s="32" t="s">
        <v>2101</v>
      </c>
      <c r="D1401" s="32" t="s">
        <v>1531</v>
      </c>
      <c r="E1401" s="32" t="s">
        <v>94</v>
      </c>
      <c r="F1401" s="31">
        <v>45089</v>
      </c>
      <c r="G1401" s="32" t="s">
        <v>3061</v>
      </c>
      <c r="H1401" s="32">
        <v>1508</v>
      </c>
      <c r="I1401" s="33">
        <v>4200</v>
      </c>
      <c r="J1401" s="32" t="str">
        <f ca="1">IF(Tabela9[[#This Row],[STATUS]]="VENCIDO", TODAY()-Tabela9[[#This Row],[DATA VENCIMENTO]], "")</f>
        <v/>
      </c>
      <c r="K1401" s="31">
        <v>45058</v>
      </c>
      <c r="L1401" s="53" t="str">
        <f ca="1">IF(Tabela9[[#This Row],[DATA VENCIMENTO]]&gt;TODAY(), "A VENCER",IF(Tabela9[[#This Row],[PAGO DIA]]&lt;&gt;"","PAGO", "VENCIDO"))</f>
        <v>PAGO</v>
      </c>
    </row>
    <row r="1402" spans="1:12" hidden="1" x14ac:dyDescent="0.2">
      <c r="A1402" s="30">
        <v>45048</v>
      </c>
      <c r="B1402" s="32" t="s">
        <v>1534</v>
      </c>
      <c r="C1402" s="32" t="s">
        <v>2576</v>
      </c>
      <c r="D1402" s="32" t="s">
        <v>1531</v>
      </c>
      <c r="E1402" s="46" t="s">
        <v>85</v>
      </c>
      <c r="F1402" s="31">
        <v>45089</v>
      </c>
      <c r="G1402" s="32" t="s">
        <v>3062</v>
      </c>
      <c r="H1402" s="32">
        <v>1509</v>
      </c>
      <c r="I1402" s="33">
        <v>1100</v>
      </c>
      <c r="J1402" s="32" t="str">
        <f ca="1">IF(Tabela9[[#This Row],[STATUS]]="VENCIDO", TODAY()-Tabela9[[#This Row],[DATA VENCIMENTO]], "")</f>
        <v/>
      </c>
      <c r="K1402" s="31">
        <v>45089</v>
      </c>
      <c r="L1402" s="53" t="str">
        <f ca="1">IF(Tabela9[[#This Row],[DATA VENCIMENTO]]&gt;TODAY(), "A VENCER",IF(Tabela9[[#This Row],[PAGO DIA]]&lt;&gt;"","PAGO", "VENCIDO"))</f>
        <v>PAGO</v>
      </c>
    </row>
    <row r="1403" spans="1:12" hidden="1" x14ac:dyDescent="0.2">
      <c r="A1403" s="30">
        <v>45050</v>
      </c>
      <c r="B1403" s="32" t="s">
        <v>1534</v>
      </c>
      <c r="C1403" s="32" t="s">
        <v>3063</v>
      </c>
      <c r="D1403" s="32" t="s">
        <v>1531</v>
      </c>
      <c r="E1403" s="46" t="s">
        <v>85</v>
      </c>
      <c r="F1403" s="31">
        <v>45090</v>
      </c>
      <c r="G1403" s="32" t="s">
        <v>3064</v>
      </c>
      <c r="H1403" s="32">
        <v>1512</v>
      </c>
      <c r="I1403" s="33">
        <v>1800</v>
      </c>
      <c r="J1403" s="32" t="str">
        <f ca="1">IF(Tabela9[[#This Row],[STATUS]]="VENCIDO", TODAY()-Tabela9[[#This Row],[DATA VENCIMENTO]], "")</f>
        <v/>
      </c>
      <c r="K1403" s="31">
        <v>45090</v>
      </c>
      <c r="L1403" s="53" t="str">
        <f ca="1">IF(Tabela9[[#This Row],[DATA VENCIMENTO]]&gt;TODAY(), "A VENCER",IF(Tabela9[[#This Row],[PAGO DIA]]&lt;&gt;"","PAGO", "VENCIDO"))</f>
        <v>PAGO</v>
      </c>
    </row>
    <row r="1404" spans="1:12" hidden="1" x14ac:dyDescent="0.2">
      <c r="A1404" s="30">
        <v>45054</v>
      </c>
      <c r="B1404" s="32" t="s">
        <v>1529</v>
      </c>
      <c r="C1404" s="32" t="s">
        <v>3065</v>
      </c>
      <c r="D1404" s="32" t="s">
        <v>1531</v>
      </c>
      <c r="E1404" s="46" t="s">
        <v>85</v>
      </c>
      <c r="F1404" s="31">
        <v>45096</v>
      </c>
      <c r="G1404" s="32" t="s">
        <v>3066</v>
      </c>
      <c r="H1404" s="32">
        <v>1515</v>
      </c>
      <c r="I1404" s="33">
        <v>4200</v>
      </c>
      <c r="J1404" s="32" t="str">
        <f ca="1">IF(Tabela9[[#This Row],[STATUS]]="VENCIDO", TODAY()-Tabela9[[#This Row],[DATA VENCIMENTO]], "")</f>
        <v/>
      </c>
      <c r="K1404" s="31">
        <v>45096</v>
      </c>
      <c r="L1404" s="53" t="str">
        <f ca="1">IF(Tabela9[[#This Row],[DATA VENCIMENTO]]&gt;TODAY(), "A VENCER",IF(Tabela9[[#This Row],[PAGO DIA]]&lt;&gt;"","PAGO", "VENCIDO"))</f>
        <v>PAGO</v>
      </c>
    </row>
    <row r="1405" spans="1:12" hidden="1" x14ac:dyDescent="0.2">
      <c r="A1405" s="30">
        <v>45054</v>
      </c>
      <c r="B1405" s="32" t="s">
        <v>1534</v>
      </c>
      <c r="C1405" s="32" t="s">
        <v>2576</v>
      </c>
      <c r="D1405" s="32" t="s">
        <v>1531</v>
      </c>
      <c r="E1405" s="46" t="s">
        <v>85</v>
      </c>
      <c r="F1405" s="31">
        <v>45096</v>
      </c>
      <c r="G1405" s="32" t="s">
        <v>3067</v>
      </c>
      <c r="H1405" s="32">
        <v>1516</v>
      </c>
      <c r="I1405" s="33">
        <v>1100</v>
      </c>
      <c r="J1405" s="32" t="str">
        <f ca="1">IF(Tabela9[[#This Row],[STATUS]]="VENCIDO", TODAY()-Tabela9[[#This Row],[DATA VENCIMENTO]], "")</f>
        <v/>
      </c>
      <c r="K1405" s="31">
        <v>45096</v>
      </c>
      <c r="L1405" s="53" t="str">
        <f ca="1">IF(Tabela9[[#This Row],[DATA VENCIMENTO]]&gt;TODAY(), "A VENCER",IF(Tabela9[[#This Row],[PAGO DIA]]&lt;&gt;"","PAGO", "VENCIDO"))</f>
        <v>PAGO</v>
      </c>
    </row>
    <row r="1406" spans="1:12" hidden="1" x14ac:dyDescent="0.2">
      <c r="A1406" s="30">
        <v>45056</v>
      </c>
      <c r="B1406" s="32" t="s">
        <v>1534</v>
      </c>
      <c r="C1406" s="32" t="s">
        <v>1932</v>
      </c>
      <c r="D1406" s="32" t="s">
        <v>1531</v>
      </c>
      <c r="E1406" s="46" t="s">
        <v>85</v>
      </c>
      <c r="F1406" s="31">
        <v>45096</v>
      </c>
      <c r="G1406" s="32" t="s">
        <v>3068</v>
      </c>
      <c r="H1406" s="32">
        <v>1520</v>
      </c>
      <c r="I1406" s="33">
        <v>400</v>
      </c>
      <c r="J1406" s="32" t="str">
        <f ca="1">IF(Tabela9[[#This Row],[STATUS]]="VENCIDO", TODAY()-Tabela9[[#This Row],[DATA VENCIMENTO]], "")</f>
        <v/>
      </c>
      <c r="K1406" s="31">
        <v>45096</v>
      </c>
      <c r="L1406" s="53" t="str">
        <f ca="1">IF(Tabela9[[#This Row],[DATA VENCIMENTO]]&gt;TODAY(), "A VENCER",IF(Tabela9[[#This Row],[PAGO DIA]]&lt;&gt;"","PAGO", "VENCIDO"))</f>
        <v>PAGO</v>
      </c>
    </row>
    <row r="1407" spans="1:12" hidden="1" x14ac:dyDescent="0.2">
      <c r="A1407" s="30">
        <v>45057</v>
      </c>
      <c r="B1407" s="32" t="s">
        <v>1529</v>
      </c>
      <c r="C1407" s="32" t="s">
        <v>2929</v>
      </c>
      <c r="D1407" s="32" t="s">
        <v>1531</v>
      </c>
      <c r="E1407" s="32" t="s">
        <v>3048</v>
      </c>
      <c r="F1407" s="31">
        <v>45097</v>
      </c>
      <c r="G1407" s="32" t="s">
        <v>3069</v>
      </c>
      <c r="H1407" s="32">
        <v>1521</v>
      </c>
      <c r="I1407" s="33">
        <v>6271</v>
      </c>
      <c r="J1407" s="32" t="str">
        <f ca="1">IF(Tabela9[[#This Row],[STATUS]]="VENCIDO", TODAY()-Tabela9[[#This Row],[DATA VENCIMENTO]], "")</f>
        <v/>
      </c>
      <c r="K1407" s="31">
        <v>45097</v>
      </c>
      <c r="L1407" s="53" t="str">
        <f ca="1">IF(Tabela9[[#This Row],[DATA VENCIMENTO]]&gt;TODAY(), "A VENCER",IF(Tabela9[[#This Row],[PAGO DIA]]&lt;&gt;"","PAGO", "VENCIDO"))</f>
        <v>PAGO</v>
      </c>
    </row>
    <row r="1408" spans="1:12" hidden="1" x14ac:dyDescent="0.2">
      <c r="A1408" s="30">
        <v>45058</v>
      </c>
      <c r="B1408" s="32" t="s">
        <v>1529</v>
      </c>
      <c r="C1408" s="32" t="s">
        <v>1971</v>
      </c>
      <c r="D1408" s="32" t="s">
        <v>1531</v>
      </c>
      <c r="E1408" s="32" t="s">
        <v>94</v>
      </c>
      <c r="F1408" s="31">
        <v>45098</v>
      </c>
      <c r="G1408" s="32" t="s">
        <v>3070</v>
      </c>
      <c r="H1408" s="32">
        <v>1522</v>
      </c>
      <c r="I1408" s="33">
        <v>5300</v>
      </c>
      <c r="J1408" s="32" t="str">
        <f ca="1">IF(Tabela9[[#This Row],[STATUS]]="VENCIDO", TODAY()-Tabela9[[#This Row],[DATA VENCIMENTO]], "")</f>
        <v/>
      </c>
      <c r="K1408" s="31">
        <v>45098</v>
      </c>
      <c r="L1408" s="53" t="str">
        <f ca="1">IF(Tabela9[[#This Row],[DATA VENCIMENTO]]&gt;TODAY(), "A VENCER",IF(Tabela9[[#This Row],[PAGO DIA]]&lt;&gt;"","PAGO", "VENCIDO"))</f>
        <v>PAGO</v>
      </c>
    </row>
    <row r="1409" spans="1:12" hidden="1" x14ac:dyDescent="0.2">
      <c r="A1409" s="30">
        <v>45058</v>
      </c>
      <c r="B1409" s="32" t="s">
        <v>1534</v>
      </c>
      <c r="C1409" s="32" t="s">
        <v>1680</v>
      </c>
      <c r="D1409" s="32" t="s">
        <v>1531</v>
      </c>
      <c r="E1409" s="46" t="s">
        <v>85</v>
      </c>
      <c r="F1409" s="31">
        <v>45098</v>
      </c>
      <c r="G1409" s="32" t="s">
        <v>3071</v>
      </c>
      <c r="H1409" s="32">
        <v>1523</v>
      </c>
      <c r="I1409" s="33">
        <v>1100</v>
      </c>
      <c r="J1409" s="32" t="str">
        <f ca="1">IF(Tabela9[[#This Row],[STATUS]]="VENCIDO", TODAY()-Tabela9[[#This Row],[DATA VENCIMENTO]], "")</f>
        <v/>
      </c>
      <c r="K1409" s="31">
        <v>45098</v>
      </c>
      <c r="L1409" s="53" t="str">
        <f ca="1">IF(Tabela9[[#This Row],[DATA VENCIMENTO]]&gt;TODAY(), "A VENCER",IF(Tabela9[[#This Row],[PAGO DIA]]&lt;&gt;"","PAGO", "VENCIDO"))</f>
        <v>PAGO</v>
      </c>
    </row>
    <row r="1410" spans="1:12" x14ac:dyDescent="0.2">
      <c r="A1410" s="30">
        <v>45061</v>
      </c>
      <c r="B1410" s="32" t="s">
        <v>1529</v>
      </c>
      <c r="C1410" s="32" t="s">
        <v>2101</v>
      </c>
      <c r="D1410" s="32" t="s">
        <v>1531</v>
      </c>
      <c r="E1410" s="32" t="s">
        <v>94</v>
      </c>
      <c r="F1410" s="31">
        <v>45131</v>
      </c>
      <c r="G1410" s="32" t="s">
        <v>3072</v>
      </c>
      <c r="H1410" s="32">
        <v>1524</v>
      </c>
      <c r="I1410" s="33">
        <v>5450</v>
      </c>
      <c r="J1410" s="32">
        <f ca="1">IF(Tabela9[[#This Row],[STATUS]]="VENCIDO", TODAY()-Tabela9[[#This Row],[DATA VENCIMENTO]], "")</f>
        <v>8</v>
      </c>
      <c r="K1410" s="31"/>
      <c r="L1410" s="53" t="str">
        <f ca="1">IF(Tabela9[[#This Row],[DATA VENCIMENTO]]&gt;TODAY(), "A VENCER",IF(Tabela9[[#This Row],[PAGO DIA]]&lt;&gt;"","PAGO", "VENCIDO"))</f>
        <v>VENCIDO</v>
      </c>
    </row>
    <row r="1411" spans="1:12" hidden="1" x14ac:dyDescent="0.2">
      <c r="A1411" s="30">
        <v>45062</v>
      </c>
      <c r="B1411" s="32" t="s">
        <v>1529</v>
      </c>
      <c r="C1411" s="32" t="s">
        <v>2929</v>
      </c>
      <c r="D1411" s="32" t="s">
        <v>1531</v>
      </c>
      <c r="E1411" s="32" t="s">
        <v>3048</v>
      </c>
      <c r="F1411" s="31">
        <v>45103</v>
      </c>
      <c r="G1411" s="32" t="s">
        <v>3073</v>
      </c>
      <c r="H1411" s="32">
        <v>1525</v>
      </c>
      <c r="I1411" s="33">
        <v>6271</v>
      </c>
      <c r="J1411" s="32" t="str">
        <f ca="1">IF(Tabela9[[#This Row],[STATUS]]="VENCIDO", TODAY()-Tabela9[[#This Row],[DATA VENCIMENTO]], "")</f>
        <v/>
      </c>
      <c r="K1411" s="31">
        <v>45103</v>
      </c>
      <c r="L1411" s="53" t="str">
        <f ca="1">IF(Tabela9[[#This Row],[DATA VENCIMENTO]]&gt;TODAY(), "A VENCER",IF(Tabela9[[#This Row],[PAGO DIA]]&lt;&gt;"","PAGO", "VENCIDO"))</f>
        <v>PAGO</v>
      </c>
    </row>
    <row r="1412" spans="1:12" x14ac:dyDescent="0.2">
      <c r="A1412" s="30">
        <v>45062</v>
      </c>
      <c r="B1412" s="32" t="s">
        <v>1529</v>
      </c>
      <c r="C1412" s="32" t="s">
        <v>2925</v>
      </c>
      <c r="D1412" s="32" t="s">
        <v>1531</v>
      </c>
      <c r="E1412" s="32" t="s">
        <v>94</v>
      </c>
      <c r="F1412" s="31">
        <v>45131</v>
      </c>
      <c r="G1412" s="32" t="s">
        <v>3074</v>
      </c>
      <c r="H1412" s="32">
        <v>1526</v>
      </c>
      <c r="I1412" s="33">
        <v>3000</v>
      </c>
      <c r="J1412" s="32">
        <f ca="1">IF(Tabela9[[#This Row],[STATUS]]="VENCIDO", TODAY()-Tabela9[[#This Row],[DATA VENCIMENTO]], "")</f>
        <v>8</v>
      </c>
      <c r="K1412" s="31"/>
      <c r="L1412" s="53" t="str">
        <f ca="1">IF(Tabela9[[#This Row],[DATA VENCIMENTO]]&gt;TODAY(), "A VENCER",IF(Tabela9[[#This Row],[PAGO DIA]]&lt;&gt;"","PAGO", "VENCIDO"))</f>
        <v>VENCIDO</v>
      </c>
    </row>
    <row r="1413" spans="1:12" hidden="1" x14ac:dyDescent="0.2">
      <c r="A1413" s="30">
        <v>45063</v>
      </c>
      <c r="B1413" s="32" t="s">
        <v>1529</v>
      </c>
      <c r="C1413" s="32" t="s">
        <v>1971</v>
      </c>
      <c r="D1413" s="32" t="s">
        <v>1531</v>
      </c>
      <c r="E1413" s="32" t="s">
        <v>94</v>
      </c>
      <c r="F1413" s="31">
        <v>45103</v>
      </c>
      <c r="G1413" s="32" t="s">
        <v>3075</v>
      </c>
      <c r="H1413" s="32">
        <v>1527</v>
      </c>
      <c r="I1413" s="33">
        <v>5300</v>
      </c>
      <c r="J1413" s="32" t="str">
        <f ca="1">IF(Tabela9[[#This Row],[STATUS]]="VENCIDO", TODAY()-Tabela9[[#This Row],[DATA VENCIMENTO]], "")</f>
        <v/>
      </c>
      <c r="K1413" s="31">
        <v>45103</v>
      </c>
      <c r="L1413" s="53" t="str">
        <f ca="1">IF(Tabela9[[#This Row],[DATA VENCIMENTO]]&gt;TODAY(), "A VENCER",IF(Tabela9[[#This Row],[PAGO DIA]]&lt;&gt;"","PAGO", "VENCIDO"))</f>
        <v>PAGO</v>
      </c>
    </row>
    <row r="1414" spans="1:12" hidden="1" x14ac:dyDescent="0.2">
      <c r="A1414" s="30">
        <v>45063</v>
      </c>
      <c r="B1414" s="32" t="s">
        <v>1534</v>
      </c>
      <c r="C1414" s="32" t="s">
        <v>3076</v>
      </c>
      <c r="D1414" s="32" t="s">
        <v>1531</v>
      </c>
      <c r="E1414" s="46" t="s">
        <v>85</v>
      </c>
      <c r="F1414" s="31">
        <v>45104</v>
      </c>
      <c r="G1414" s="32" t="s">
        <v>3077</v>
      </c>
      <c r="H1414" s="32">
        <v>1528</v>
      </c>
      <c r="I1414" s="33">
        <v>400</v>
      </c>
      <c r="J1414" s="32" t="str">
        <f ca="1">IF(Tabela9[[#This Row],[STATUS]]="VENCIDO", TODAY()-Tabela9[[#This Row],[DATA VENCIMENTO]], "")</f>
        <v/>
      </c>
      <c r="K1414" s="31">
        <v>45104</v>
      </c>
      <c r="L1414" s="53" t="str">
        <f ca="1">IF(Tabela9[[#This Row],[DATA VENCIMENTO]]&gt;TODAY(), "A VENCER",IF(Tabela9[[#This Row],[PAGO DIA]]&lt;&gt;"","PAGO", "VENCIDO"))</f>
        <v>PAGO</v>
      </c>
    </row>
    <row r="1415" spans="1:12" hidden="1" x14ac:dyDescent="0.2">
      <c r="A1415" s="30">
        <v>45064</v>
      </c>
      <c r="B1415" s="32" t="s">
        <v>1529</v>
      </c>
      <c r="C1415" s="32" t="s">
        <v>3078</v>
      </c>
      <c r="D1415" s="32" t="s">
        <v>1531</v>
      </c>
      <c r="E1415" s="46" t="s">
        <v>85</v>
      </c>
      <c r="F1415" s="31">
        <v>45104</v>
      </c>
      <c r="G1415" s="32" t="s">
        <v>3079</v>
      </c>
      <c r="H1415" s="32">
        <v>1529</v>
      </c>
      <c r="I1415" s="33">
        <v>2500</v>
      </c>
      <c r="J1415" s="32" t="str">
        <f ca="1">IF(Tabela9[[#This Row],[STATUS]]="VENCIDO", TODAY()-Tabela9[[#This Row],[DATA VENCIMENTO]], "")</f>
        <v/>
      </c>
      <c r="K1415" s="31">
        <v>45103</v>
      </c>
      <c r="L1415" s="53" t="str">
        <f ca="1">IF(Tabela9[[#This Row],[DATA VENCIMENTO]]&gt;TODAY(), "A VENCER",IF(Tabela9[[#This Row],[PAGO DIA]]&lt;&gt;"","PAGO", "VENCIDO"))</f>
        <v>PAGO</v>
      </c>
    </row>
    <row r="1416" spans="1:12" hidden="1" x14ac:dyDescent="0.2">
      <c r="A1416" s="30">
        <v>45064</v>
      </c>
      <c r="B1416" s="32" t="s">
        <v>1534</v>
      </c>
      <c r="C1416" s="32" t="s">
        <v>2943</v>
      </c>
      <c r="D1416" s="32" t="s">
        <v>1531</v>
      </c>
      <c r="E1416" s="46" t="s">
        <v>85</v>
      </c>
      <c r="F1416" s="31">
        <v>45104</v>
      </c>
      <c r="G1416" s="32" t="s">
        <v>3080</v>
      </c>
      <c r="H1416" s="32">
        <v>1530</v>
      </c>
      <c r="I1416" s="33">
        <v>800</v>
      </c>
      <c r="J1416" s="32" t="str">
        <f ca="1">IF(Tabela9[[#This Row],[STATUS]]="VENCIDO", TODAY()-Tabela9[[#This Row],[DATA VENCIMENTO]], "")</f>
        <v/>
      </c>
      <c r="K1416" s="31">
        <v>45104</v>
      </c>
      <c r="L1416" s="53" t="str">
        <f ca="1">IF(Tabela9[[#This Row],[DATA VENCIMENTO]]&gt;TODAY(), "A VENCER",IF(Tabela9[[#This Row],[PAGO DIA]]&lt;&gt;"","PAGO", "VENCIDO"))</f>
        <v>PAGO</v>
      </c>
    </row>
    <row r="1417" spans="1:12" hidden="1" x14ac:dyDescent="0.2">
      <c r="A1417" s="30">
        <v>45065</v>
      </c>
      <c r="B1417" s="32" t="s">
        <v>1534</v>
      </c>
      <c r="C1417" s="32" t="s">
        <v>1706</v>
      </c>
      <c r="D1417" s="32" t="s">
        <v>1531</v>
      </c>
      <c r="E1417" s="46" t="s">
        <v>85</v>
      </c>
      <c r="F1417" s="31">
        <v>45105</v>
      </c>
      <c r="G1417" s="32" t="s">
        <v>3081</v>
      </c>
      <c r="H1417" s="32">
        <v>1532</v>
      </c>
      <c r="I1417" s="33">
        <v>500</v>
      </c>
      <c r="J1417" s="32" t="str">
        <f ca="1">IF(Tabela9[[#This Row],[STATUS]]="VENCIDO", TODAY()-Tabela9[[#This Row],[DATA VENCIMENTO]], "")</f>
        <v/>
      </c>
      <c r="K1417" s="31">
        <v>45105</v>
      </c>
      <c r="L1417" s="53" t="str">
        <f ca="1">IF(Tabela9[[#This Row],[DATA VENCIMENTO]]&gt;TODAY(), "A VENCER",IF(Tabela9[[#This Row],[PAGO DIA]]&lt;&gt;"","PAGO", "VENCIDO"))</f>
        <v>PAGO</v>
      </c>
    </row>
    <row r="1418" spans="1:12" x14ac:dyDescent="0.2">
      <c r="A1418" s="30">
        <v>45065</v>
      </c>
      <c r="B1418" s="32" t="s">
        <v>1529</v>
      </c>
      <c r="C1418" s="32" t="s">
        <v>3082</v>
      </c>
      <c r="D1418" s="32" t="s">
        <v>1531</v>
      </c>
      <c r="E1418" s="46" t="s">
        <v>85</v>
      </c>
      <c r="F1418" s="31">
        <v>45135</v>
      </c>
      <c r="G1418" s="32" t="s">
        <v>3083</v>
      </c>
      <c r="H1418" s="32">
        <v>1534</v>
      </c>
      <c r="I1418" s="33">
        <v>7000</v>
      </c>
      <c r="J1418" s="32">
        <f ca="1">IF(Tabela9[[#This Row],[STATUS]]="VENCIDO", TODAY()-Tabela9[[#This Row],[DATA VENCIMENTO]], "")</f>
        <v>4</v>
      </c>
      <c r="K1418" s="31"/>
      <c r="L1418" s="53" t="str">
        <f ca="1">IF(Tabela9[[#This Row],[DATA VENCIMENTO]]&gt;TODAY(), "A VENCER",IF(Tabela9[[#This Row],[PAGO DIA]]&lt;&gt;"","PAGO", "VENCIDO"))</f>
        <v>VENCIDO</v>
      </c>
    </row>
    <row r="1419" spans="1:12" hidden="1" x14ac:dyDescent="0.2">
      <c r="A1419" s="30">
        <v>45066</v>
      </c>
      <c r="B1419" s="32" t="s">
        <v>1534</v>
      </c>
      <c r="C1419" s="32" t="s">
        <v>3084</v>
      </c>
      <c r="D1419" s="32" t="s">
        <v>1531</v>
      </c>
      <c r="E1419" s="46" t="s">
        <v>85</v>
      </c>
      <c r="F1419" s="31">
        <v>45110</v>
      </c>
      <c r="G1419" s="32" t="s">
        <v>3085</v>
      </c>
      <c r="H1419" s="32">
        <v>1535</v>
      </c>
      <c r="I1419" s="33">
        <v>750</v>
      </c>
      <c r="J1419" s="32" t="str">
        <f ca="1">IF(Tabela9[[#This Row],[STATUS]]="VENCIDO", TODAY()-Tabela9[[#This Row],[DATA VENCIMENTO]], "")</f>
        <v/>
      </c>
      <c r="K1419" s="31">
        <v>45110</v>
      </c>
      <c r="L1419" s="53" t="str">
        <f ca="1">IF(Tabela9[[#This Row],[DATA VENCIMENTO]]&gt;TODAY(), "A VENCER",IF(Tabela9[[#This Row],[PAGO DIA]]&lt;&gt;"","PAGO", "VENCIDO"))</f>
        <v>PAGO</v>
      </c>
    </row>
    <row r="1420" spans="1:12" hidden="1" x14ac:dyDescent="0.2">
      <c r="A1420" s="30">
        <v>45066</v>
      </c>
      <c r="B1420" s="32" t="s">
        <v>1534</v>
      </c>
      <c r="C1420" s="32" t="s">
        <v>2691</v>
      </c>
      <c r="D1420" s="32" t="s">
        <v>1531</v>
      </c>
      <c r="E1420" s="46" t="s">
        <v>85</v>
      </c>
      <c r="F1420" s="31">
        <v>45110</v>
      </c>
      <c r="G1420" s="32" t="s">
        <v>3086</v>
      </c>
      <c r="H1420" s="32">
        <v>1536</v>
      </c>
      <c r="I1420" s="33">
        <v>1200</v>
      </c>
      <c r="J1420" s="32" t="str">
        <f ca="1">IF(Tabela9[[#This Row],[STATUS]]="VENCIDO", TODAY()-Tabela9[[#This Row],[DATA VENCIMENTO]], "")</f>
        <v/>
      </c>
      <c r="K1420" s="31">
        <v>45110</v>
      </c>
      <c r="L1420" s="53" t="str">
        <f ca="1">IF(Tabela9[[#This Row],[DATA VENCIMENTO]]&gt;TODAY(), "A VENCER",IF(Tabela9[[#This Row],[PAGO DIA]]&lt;&gt;"","PAGO", "VENCIDO"))</f>
        <v>PAGO</v>
      </c>
    </row>
    <row r="1421" spans="1:12" hidden="1" x14ac:dyDescent="0.2">
      <c r="A1421" s="30">
        <v>45066</v>
      </c>
      <c r="B1421" s="32" t="s">
        <v>2401</v>
      </c>
      <c r="C1421" s="32" t="s">
        <v>3087</v>
      </c>
      <c r="D1421" s="32" t="s">
        <v>1531</v>
      </c>
      <c r="E1421" s="46" t="s">
        <v>85</v>
      </c>
      <c r="F1421" s="31">
        <v>45110</v>
      </c>
      <c r="G1421" s="32" t="s">
        <v>3088</v>
      </c>
      <c r="H1421" s="32">
        <v>1537</v>
      </c>
      <c r="I1421" s="33">
        <v>584</v>
      </c>
      <c r="J1421" s="32" t="str">
        <f ca="1">IF(Tabela9[[#This Row],[STATUS]]="VENCIDO", TODAY()-Tabela9[[#This Row],[DATA VENCIMENTO]], "")</f>
        <v/>
      </c>
      <c r="K1421" s="31">
        <v>45110</v>
      </c>
      <c r="L1421" s="53" t="str">
        <f ca="1">IF(Tabela9[[#This Row],[DATA VENCIMENTO]]&gt;TODAY(), "A VENCER",IF(Tabela9[[#This Row],[PAGO DIA]]&lt;&gt;"","PAGO", "VENCIDO"))</f>
        <v>PAGO</v>
      </c>
    </row>
    <row r="1422" spans="1:12" hidden="1" x14ac:dyDescent="0.2">
      <c r="A1422" s="30">
        <v>45066</v>
      </c>
      <c r="B1422" s="32" t="s">
        <v>2401</v>
      </c>
      <c r="C1422" s="32" t="s">
        <v>2982</v>
      </c>
      <c r="D1422" s="32" t="s">
        <v>1531</v>
      </c>
      <c r="E1422" s="46" t="s">
        <v>85</v>
      </c>
      <c r="F1422" s="31">
        <v>45110</v>
      </c>
      <c r="G1422" s="32" t="s">
        <v>3089</v>
      </c>
      <c r="H1422" s="32">
        <v>1538</v>
      </c>
      <c r="I1422" s="33">
        <v>584</v>
      </c>
      <c r="J1422" s="32" t="str">
        <f ca="1">IF(Tabela9[[#This Row],[STATUS]]="VENCIDO", TODAY()-Tabela9[[#This Row],[DATA VENCIMENTO]], "")</f>
        <v/>
      </c>
      <c r="K1422" s="31">
        <v>45110</v>
      </c>
      <c r="L1422" s="53" t="str">
        <f ca="1">IF(Tabela9[[#This Row],[DATA VENCIMENTO]]&gt;TODAY(), "A VENCER",IF(Tabela9[[#This Row],[PAGO DIA]]&lt;&gt;"","PAGO", "VENCIDO"))</f>
        <v>PAGO</v>
      </c>
    </row>
    <row r="1423" spans="1:12" x14ac:dyDescent="0.2">
      <c r="A1423" s="30">
        <v>45066</v>
      </c>
      <c r="B1423" s="32" t="s">
        <v>1529</v>
      </c>
      <c r="C1423" s="32" t="s">
        <v>3082</v>
      </c>
      <c r="D1423" s="32" t="s">
        <v>1531</v>
      </c>
      <c r="E1423" s="46" t="s">
        <v>85</v>
      </c>
      <c r="F1423" s="31">
        <v>45110</v>
      </c>
      <c r="G1423" s="32" t="s">
        <v>3090</v>
      </c>
      <c r="H1423" s="32">
        <v>1539</v>
      </c>
      <c r="I1423" s="33">
        <v>5000</v>
      </c>
      <c r="J1423" s="32">
        <f ca="1">IF(Tabela9[[#This Row],[STATUS]]="VENCIDO", TODAY()-Tabela9[[#This Row],[DATA VENCIMENTO]], "")</f>
        <v>29</v>
      </c>
      <c r="K1423" s="31"/>
      <c r="L1423" s="53" t="str">
        <f ca="1">IF(Tabela9[[#This Row],[DATA VENCIMENTO]]&gt;TODAY(), "A VENCER",IF(Tabela9[[#This Row],[PAGO DIA]]&lt;&gt;"","PAGO", "VENCIDO"))</f>
        <v>VENCIDO</v>
      </c>
    </row>
    <row r="1424" spans="1:12" hidden="1" x14ac:dyDescent="0.2">
      <c r="A1424" s="30">
        <v>45066</v>
      </c>
      <c r="B1424" s="32" t="s">
        <v>1529</v>
      </c>
      <c r="C1424" s="32" t="s">
        <v>3091</v>
      </c>
      <c r="D1424" s="32" t="s">
        <v>1531</v>
      </c>
      <c r="E1424" s="46" t="s">
        <v>85</v>
      </c>
      <c r="F1424" s="31">
        <v>45110</v>
      </c>
      <c r="G1424" s="32" t="s">
        <v>3092</v>
      </c>
      <c r="H1424" s="32">
        <v>1540</v>
      </c>
      <c r="I1424" s="33">
        <v>5800</v>
      </c>
      <c r="J1424" s="32" t="str">
        <f ca="1">IF(Tabela9[[#This Row],[STATUS]]="VENCIDO", TODAY()-Tabela9[[#This Row],[DATA VENCIMENTO]], "")</f>
        <v/>
      </c>
      <c r="K1424" s="31">
        <v>45110</v>
      </c>
      <c r="L1424" s="53" t="str">
        <f ca="1">IF(Tabela9[[#This Row],[DATA VENCIMENTO]]&gt;TODAY(), "A VENCER",IF(Tabela9[[#This Row],[PAGO DIA]]&lt;&gt;"","PAGO", "VENCIDO"))</f>
        <v>PAGO</v>
      </c>
    </row>
    <row r="1425" spans="1:12" hidden="1" x14ac:dyDescent="0.2">
      <c r="A1425" s="30">
        <v>45068</v>
      </c>
      <c r="B1425" s="32" t="s">
        <v>1534</v>
      </c>
      <c r="C1425" s="32" t="s">
        <v>2659</v>
      </c>
      <c r="D1425" s="32" t="s">
        <v>1531</v>
      </c>
      <c r="E1425" s="46" t="s">
        <v>85</v>
      </c>
      <c r="F1425" s="31">
        <v>45110</v>
      </c>
      <c r="G1425" s="32" t="s">
        <v>3093</v>
      </c>
      <c r="H1425" s="32">
        <v>1541</v>
      </c>
      <c r="I1425" s="33">
        <v>1600</v>
      </c>
      <c r="J1425" s="32" t="str">
        <f ca="1">IF(Tabela9[[#This Row],[STATUS]]="VENCIDO", TODAY()-Tabela9[[#This Row],[DATA VENCIMENTO]], "")</f>
        <v/>
      </c>
      <c r="K1425" s="31">
        <v>45110</v>
      </c>
      <c r="L1425" s="53" t="str">
        <f ca="1">IF(Tabela9[[#This Row],[DATA VENCIMENTO]]&gt;TODAY(), "A VENCER",IF(Tabela9[[#This Row],[PAGO DIA]]&lt;&gt;"","PAGO", "VENCIDO"))</f>
        <v>PAGO</v>
      </c>
    </row>
    <row r="1426" spans="1:12" hidden="1" x14ac:dyDescent="0.2">
      <c r="A1426" s="30">
        <v>45069</v>
      </c>
      <c r="B1426" s="32" t="s">
        <v>1534</v>
      </c>
      <c r="C1426" s="32" t="s">
        <v>3094</v>
      </c>
      <c r="D1426" s="32" t="s">
        <v>1531</v>
      </c>
      <c r="E1426" s="46" t="s">
        <v>85</v>
      </c>
      <c r="F1426" s="31">
        <v>45110</v>
      </c>
      <c r="G1426" s="32" t="s">
        <v>3095</v>
      </c>
      <c r="H1426" s="32">
        <v>1543</v>
      </c>
      <c r="I1426" s="33">
        <v>800</v>
      </c>
      <c r="J1426" s="32" t="str">
        <f ca="1">IF(Tabela9[[#This Row],[STATUS]]="VENCIDO", TODAY()-Tabela9[[#This Row],[DATA VENCIMENTO]], "")</f>
        <v/>
      </c>
      <c r="K1426" s="31">
        <v>45110</v>
      </c>
      <c r="L1426" s="53" t="str">
        <f ca="1">IF(Tabela9[[#This Row],[DATA VENCIMENTO]]&gt;TODAY(), "A VENCER",IF(Tabela9[[#This Row],[PAGO DIA]]&lt;&gt;"","PAGO", "VENCIDO"))</f>
        <v>PAGO</v>
      </c>
    </row>
    <row r="1427" spans="1:12" hidden="1" x14ac:dyDescent="0.2">
      <c r="A1427" s="30">
        <v>45069</v>
      </c>
      <c r="B1427" s="32" t="s">
        <v>2401</v>
      </c>
      <c r="C1427" s="32" t="s">
        <v>2837</v>
      </c>
      <c r="D1427" s="32" t="s">
        <v>1531</v>
      </c>
      <c r="E1427" s="46" t="s">
        <v>85</v>
      </c>
      <c r="F1427" s="31">
        <v>45110</v>
      </c>
      <c r="G1427" s="32" t="s">
        <v>3096</v>
      </c>
      <c r="H1427" s="32">
        <v>1544</v>
      </c>
      <c r="I1427" s="33">
        <v>1168</v>
      </c>
      <c r="J1427" s="32" t="str">
        <f ca="1">IF(Tabela9[[#This Row],[STATUS]]="VENCIDO", TODAY()-Tabela9[[#This Row],[DATA VENCIMENTO]], "")</f>
        <v/>
      </c>
      <c r="K1427" s="31">
        <v>45110</v>
      </c>
      <c r="L1427" s="53" t="str">
        <f ca="1">IF(Tabela9[[#This Row],[DATA VENCIMENTO]]&gt;TODAY(), "A VENCER",IF(Tabela9[[#This Row],[PAGO DIA]]&lt;&gt;"","PAGO", "VENCIDO"))</f>
        <v>PAGO</v>
      </c>
    </row>
    <row r="1428" spans="1:12" hidden="1" x14ac:dyDescent="0.2">
      <c r="A1428" s="30">
        <v>45070</v>
      </c>
      <c r="B1428" s="32" t="s">
        <v>1534</v>
      </c>
      <c r="C1428" s="32" t="s">
        <v>3097</v>
      </c>
      <c r="D1428" s="32" t="s">
        <v>1531</v>
      </c>
      <c r="E1428" s="46" t="s">
        <v>85</v>
      </c>
      <c r="F1428" s="31">
        <v>45110</v>
      </c>
      <c r="G1428" s="32" t="s">
        <v>3098</v>
      </c>
      <c r="H1428" s="32">
        <v>1545</v>
      </c>
      <c r="I1428" s="33">
        <v>800</v>
      </c>
      <c r="J1428" s="32" t="str">
        <f ca="1">IF(Tabela9[[#This Row],[STATUS]]="VENCIDO", TODAY()-Tabela9[[#This Row],[DATA VENCIMENTO]], "")</f>
        <v/>
      </c>
      <c r="K1428" s="31">
        <v>45110</v>
      </c>
      <c r="L1428" s="53" t="str">
        <f ca="1">IF(Tabela9[[#This Row],[DATA VENCIMENTO]]&gt;TODAY(), "A VENCER",IF(Tabela9[[#This Row],[PAGO DIA]]&lt;&gt;"","PAGO", "VENCIDO"))</f>
        <v>PAGO</v>
      </c>
    </row>
    <row r="1429" spans="1:12" x14ac:dyDescent="0.2">
      <c r="A1429" s="30">
        <v>45070</v>
      </c>
      <c r="B1429" s="32" t="s">
        <v>1534</v>
      </c>
      <c r="C1429" s="32" t="s">
        <v>1706</v>
      </c>
      <c r="D1429" s="32" t="s">
        <v>1531</v>
      </c>
      <c r="E1429" s="46" t="s">
        <v>85</v>
      </c>
      <c r="F1429" s="31">
        <v>45110</v>
      </c>
      <c r="G1429" s="32" t="s">
        <v>3099</v>
      </c>
      <c r="H1429" s="32">
        <v>1547</v>
      </c>
      <c r="I1429" s="33">
        <v>500</v>
      </c>
      <c r="J1429" s="32">
        <f ca="1">IF(Tabela9[[#This Row],[STATUS]]="VENCIDO", TODAY()-Tabela9[[#This Row],[DATA VENCIMENTO]], "")</f>
        <v>29</v>
      </c>
      <c r="K1429" s="31"/>
      <c r="L1429" s="53" t="str">
        <f ca="1">IF(Tabela9[[#This Row],[DATA VENCIMENTO]]&gt;TODAY(), "A VENCER",IF(Tabela9[[#This Row],[PAGO DIA]]&lt;&gt;"","PAGO", "VENCIDO"))</f>
        <v>VENCIDO</v>
      </c>
    </row>
    <row r="1430" spans="1:12" x14ac:dyDescent="0.2">
      <c r="A1430" s="30">
        <v>45071</v>
      </c>
      <c r="B1430" s="32" t="s">
        <v>1529</v>
      </c>
      <c r="C1430" s="32" t="s">
        <v>3100</v>
      </c>
      <c r="D1430" s="32" t="s">
        <v>1531</v>
      </c>
      <c r="E1430" s="46" t="s">
        <v>85</v>
      </c>
      <c r="F1430" s="31">
        <v>45111</v>
      </c>
      <c r="G1430" s="32" t="s">
        <v>3101</v>
      </c>
      <c r="H1430" s="32">
        <v>1548</v>
      </c>
      <c r="I1430" s="33">
        <v>9500</v>
      </c>
      <c r="J1430" s="32">
        <f ca="1">IF(Tabela9[[#This Row],[STATUS]]="VENCIDO", TODAY()-Tabela9[[#This Row],[DATA VENCIMENTO]], "")</f>
        <v>28</v>
      </c>
      <c r="K1430" s="31"/>
      <c r="L1430" s="53" t="str">
        <f ca="1">IF(Tabela9[[#This Row],[DATA VENCIMENTO]]&gt;TODAY(), "A VENCER",IF(Tabela9[[#This Row],[PAGO DIA]]&lt;&gt;"","PAGO", "VENCIDO"))</f>
        <v>VENCIDO</v>
      </c>
    </row>
    <row r="1431" spans="1:12" hidden="1" x14ac:dyDescent="0.2">
      <c r="A1431" s="30">
        <v>45071</v>
      </c>
      <c r="B1431" s="32" t="s">
        <v>2401</v>
      </c>
      <c r="C1431" s="32" t="s">
        <v>3102</v>
      </c>
      <c r="D1431" s="32" t="s">
        <v>1531</v>
      </c>
      <c r="E1431" s="46" t="s">
        <v>85</v>
      </c>
      <c r="F1431" s="31">
        <v>45111</v>
      </c>
      <c r="G1431" s="32" t="s">
        <v>3103</v>
      </c>
      <c r="H1431" s="32">
        <v>1549</v>
      </c>
      <c r="I1431" s="33">
        <v>3188</v>
      </c>
      <c r="J1431" s="32" t="str">
        <f ca="1">IF(Tabela9[[#This Row],[STATUS]]="VENCIDO", TODAY()-Tabela9[[#This Row],[DATA VENCIMENTO]], "")</f>
        <v/>
      </c>
      <c r="K1431" s="31">
        <v>45111</v>
      </c>
      <c r="L1431" s="53" t="str">
        <f ca="1">IF(Tabela9[[#This Row],[DATA VENCIMENTO]]&gt;TODAY(), "A VENCER",IF(Tabela9[[#This Row],[PAGO DIA]]&lt;&gt;"","PAGO", "VENCIDO"))</f>
        <v>PAGO</v>
      </c>
    </row>
    <row r="1432" spans="1:12" hidden="1" x14ac:dyDescent="0.2">
      <c r="A1432" s="30">
        <v>45071</v>
      </c>
      <c r="B1432" s="32" t="s">
        <v>2401</v>
      </c>
      <c r="C1432" s="32" t="s">
        <v>3104</v>
      </c>
      <c r="D1432" s="32" t="s">
        <v>1531</v>
      </c>
      <c r="E1432" s="46" t="s">
        <v>85</v>
      </c>
      <c r="F1432" s="31">
        <v>45111</v>
      </c>
      <c r="G1432" s="32" t="s">
        <v>3105</v>
      </c>
      <c r="H1432" s="32">
        <v>1550</v>
      </c>
      <c r="I1432" s="33">
        <v>2336</v>
      </c>
      <c r="J1432" s="32" t="str">
        <f ca="1">IF(Tabela9[[#This Row],[STATUS]]="VENCIDO", TODAY()-Tabela9[[#This Row],[DATA VENCIMENTO]], "")</f>
        <v/>
      </c>
      <c r="K1432" s="31">
        <v>45111</v>
      </c>
      <c r="L1432" s="53" t="str">
        <f ca="1">IF(Tabela9[[#This Row],[DATA VENCIMENTO]]&gt;TODAY(), "A VENCER",IF(Tabela9[[#This Row],[PAGO DIA]]&lt;&gt;"","PAGO", "VENCIDO"))</f>
        <v>PAGO</v>
      </c>
    </row>
    <row r="1433" spans="1:12" x14ac:dyDescent="0.2">
      <c r="A1433" s="30">
        <v>45072</v>
      </c>
      <c r="B1433" s="32" t="s">
        <v>1529</v>
      </c>
      <c r="C1433" s="32" t="s">
        <v>2901</v>
      </c>
      <c r="D1433" s="32" t="s">
        <v>1531</v>
      </c>
      <c r="E1433" s="32" t="s">
        <v>3048</v>
      </c>
      <c r="F1433" s="31">
        <v>45112</v>
      </c>
      <c r="G1433" s="32" t="s">
        <v>3106</v>
      </c>
      <c r="H1433" s="32">
        <v>1551</v>
      </c>
      <c r="I1433" s="33">
        <v>6271</v>
      </c>
      <c r="J1433" s="32">
        <f ca="1">IF(Tabela9[[#This Row],[STATUS]]="VENCIDO", TODAY()-Tabela9[[#This Row],[DATA VENCIMENTO]], "")</f>
        <v>27</v>
      </c>
      <c r="K1433" s="31"/>
      <c r="L1433" s="53" t="str">
        <f ca="1">IF(Tabela9[[#This Row],[DATA VENCIMENTO]]&gt;TODAY(), "A VENCER",IF(Tabela9[[#This Row],[PAGO DIA]]&lt;&gt;"","PAGO", "VENCIDO"))</f>
        <v>VENCIDO</v>
      </c>
    </row>
    <row r="1434" spans="1:12" hidden="1" x14ac:dyDescent="0.2">
      <c r="A1434" s="30">
        <v>45072</v>
      </c>
      <c r="B1434" s="32" t="s">
        <v>1534</v>
      </c>
      <c r="C1434" s="32" t="s">
        <v>3107</v>
      </c>
      <c r="D1434" s="32" t="s">
        <v>1531</v>
      </c>
      <c r="E1434" s="46" t="s">
        <v>85</v>
      </c>
      <c r="F1434" s="31">
        <v>45112</v>
      </c>
      <c r="G1434" s="32" t="s">
        <v>3108</v>
      </c>
      <c r="H1434" s="32">
        <v>1552</v>
      </c>
      <c r="I1434" s="33">
        <v>500</v>
      </c>
      <c r="J1434" s="32" t="str">
        <f ca="1">IF(Tabela9[[#This Row],[STATUS]]="VENCIDO", TODAY()-Tabela9[[#This Row],[DATA VENCIMENTO]], "")</f>
        <v/>
      </c>
      <c r="K1434" s="31">
        <v>45112</v>
      </c>
      <c r="L1434" s="53" t="str">
        <f ca="1">IF(Tabela9[[#This Row],[DATA VENCIMENTO]]&gt;TODAY(), "A VENCER",IF(Tabela9[[#This Row],[PAGO DIA]]&lt;&gt;"","PAGO", "VENCIDO"))</f>
        <v>PAGO</v>
      </c>
    </row>
    <row r="1435" spans="1:12" x14ac:dyDescent="0.2">
      <c r="A1435" s="30">
        <v>45073</v>
      </c>
      <c r="B1435" s="32" t="s">
        <v>1529</v>
      </c>
      <c r="C1435" s="32" t="s">
        <v>3109</v>
      </c>
      <c r="D1435" s="32" t="s">
        <v>1531</v>
      </c>
      <c r="E1435" s="32" t="s">
        <v>149</v>
      </c>
      <c r="F1435" s="31">
        <v>45117</v>
      </c>
      <c r="G1435" s="32" t="s">
        <v>3110</v>
      </c>
      <c r="H1435" s="32">
        <v>1553</v>
      </c>
      <c r="I1435" s="33">
        <v>9614</v>
      </c>
      <c r="J1435" s="32">
        <f ca="1">IF(Tabela9[[#This Row],[STATUS]]="VENCIDO", TODAY()-Tabela9[[#This Row],[DATA VENCIMENTO]], "")</f>
        <v>22</v>
      </c>
      <c r="K1435" s="31"/>
      <c r="L1435" s="53" t="str">
        <f ca="1">IF(Tabela9[[#This Row],[DATA VENCIMENTO]]&gt;TODAY(), "A VENCER",IF(Tabela9[[#This Row],[PAGO DIA]]&lt;&gt;"","PAGO", "VENCIDO"))</f>
        <v>VENCIDO</v>
      </c>
    </row>
    <row r="1436" spans="1:12" hidden="1" x14ac:dyDescent="0.2">
      <c r="A1436" s="30">
        <v>45073</v>
      </c>
      <c r="B1436" s="32" t="s">
        <v>2401</v>
      </c>
      <c r="C1436" s="32" t="s">
        <v>3111</v>
      </c>
      <c r="D1436" s="32" t="s">
        <v>1531</v>
      </c>
      <c r="E1436" s="46" t="s">
        <v>85</v>
      </c>
      <c r="F1436" s="31">
        <v>45117</v>
      </c>
      <c r="G1436" s="32" t="s">
        <v>3112</v>
      </c>
      <c r="H1436" s="32">
        <v>1554</v>
      </c>
      <c r="I1436" s="33">
        <v>3404</v>
      </c>
      <c r="J1436" s="32" t="str">
        <f ca="1">IF(Tabela9[[#This Row],[STATUS]]="VENCIDO", TODAY()-Tabela9[[#This Row],[DATA VENCIMENTO]], "")</f>
        <v/>
      </c>
      <c r="K1436" s="31">
        <v>45118</v>
      </c>
      <c r="L1436" s="53" t="str">
        <f ca="1">IF(Tabela9[[#This Row],[DATA VENCIMENTO]]&gt;TODAY(), "A VENCER",IF(Tabela9[[#This Row],[PAGO DIA]]&lt;&gt;"","PAGO", "VENCIDO"))</f>
        <v>PAGO</v>
      </c>
    </row>
    <row r="1437" spans="1:12" hidden="1" x14ac:dyDescent="0.2">
      <c r="A1437" s="30">
        <v>45073</v>
      </c>
      <c r="B1437" s="32" t="s">
        <v>2401</v>
      </c>
      <c r="C1437" s="32" t="s">
        <v>3113</v>
      </c>
      <c r="D1437" s="32" t="s">
        <v>1531</v>
      </c>
      <c r="E1437" s="46" t="s">
        <v>85</v>
      </c>
      <c r="F1437" s="31">
        <v>45117</v>
      </c>
      <c r="G1437" s="32" t="s">
        <v>3114</v>
      </c>
      <c r="H1437" s="32">
        <v>1555</v>
      </c>
      <c r="I1437" s="33">
        <v>438</v>
      </c>
      <c r="J1437" s="32" t="str">
        <f ca="1">IF(Tabela9[[#This Row],[STATUS]]="VENCIDO", TODAY()-Tabela9[[#This Row],[DATA VENCIMENTO]], "")</f>
        <v/>
      </c>
      <c r="K1437" s="31">
        <v>45118</v>
      </c>
      <c r="L1437" s="53" t="str">
        <f ca="1">IF(Tabela9[[#This Row],[DATA VENCIMENTO]]&gt;TODAY(), "A VENCER",IF(Tabela9[[#This Row],[PAGO DIA]]&lt;&gt;"","PAGO", "VENCIDO"))</f>
        <v>PAGO</v>
      </c>
    </row>
    <row r="1438" spans="1:12" x14ac:dyDescent="0.2">
      <c r="A1438" s="30">
        <v>45073</v>
      </c>
      <c r="B1438" s="32" t="s">
        <v>1529</v>
      </c>
      <c r="C1438" s="32" t="s">
        <v>3115</v>
      </c>
      <c r="D1438" s="32" t="s">
        <v>1531</v>
      </c>
      <c r="E1438" s="46" t="s">
        <v>85</v>
      </c>
      <c r="F1438" s="31">
        <v>45117</v>
      </c>
      <c r="G1438" s="32" t="s">
        <v>3116</v>
      </c>
      <c r="H1438" s="32">
        <v>1556</v>
      </c>
      <c r="I1438" s="33">
        <v>5500</v>
      </c>
      <c r="J1438" s="32">
        <f ca="1">IF(Tabela9[[#This Row],[STATUS]]="VENCIDO", TODAY()-Tabela9[[#This Row],[DATA VENCIMENTO]], "")</f>
        <v>22</v>
      </c>
      <c r="K1438" s="31"/>
      <c r="L1438" s="53" t="str">
        <f ca="1">IF(Tabela9[[#This Row],[DATA VENCIMENTO]]&gt;TODAY(), "A VENCER",IF(Tabela9[[#This Row],[PAGO DIA]]&lt;&gt;"","PAGO", "VENCIDO"))</f>
        <v>VENCIDO</v>
      </c>
    </row>
    <row r="1439" spans="1:12" hidden="1" x14ac:dyDescent="0.2">
      <c r="A1439" s="30">
        <v>45073</v>
      </c>
      <c r="B1439" s="32" t="s">
        <v>1529</v>
      </c>
      <c r="C1439" s="32" t="s">
        <v>3117</v>
      </c>
      <c r="D1439" s="32" t="s">
        <v>1531</v>
      </c>
      <c r="E1439" s="32" t="s">
        <v>94</v>
      </c>
      <c r="F1439" s="31">
        <v>45117</v>
      </c>
      <c r="G1439" s="32" t="s">
        <v>3118</v>
      </c>
      <c r="H1439" s="32">
        <v>1557</v>
      </c>
      <c r="I1439" s="33">
        <v>2000</v>
      </c>
      <c r="J1439" s="32" t="str">
        <f ca="1">IF(Tabela9[[#This Row],[STATUS]]="VENCIDO", TODAY()-Tabela9[[#This Row],[DATA VENCIMENTO]], "")</f>
        <v/>
      </c>
      <c r="K1439" s="31">
        <v>45117</v>
      </c>
      <c r="L1439" s="53" t="str">
        <f ca="1">IF(Tabela9[[#This Row],[DATA VENCIMENTO]]&gt;TODAY(), "A VENCER",IF(Tabela9[[#This Row],[PAGO DIA]]&lt;&gt;"","PAGO", "VENCIDO"))</f>
        <v>PAGO</v>
      </c>
    </row>
    <row r="1440" spans="1:12" hidden="1" x14ac:dyDescent="0.2">
      <c r="A1440" s="30">
        <v>45077</v>
      </c>
      <c r="B1440" s="32" t="s">
        <v>2401</v>
      </c>
      <c r="C1440" s="32" t="s">
        <v>3119</v>
      </c>
      <c r="D1440" s="32" t="s">
        <v>1531</v>
      </c>
      <c r="E1440" s="46" t="s">
        <v>85</v>
      </c>
      <c r="F1440" s="31">
        <v>45117</v>
      </c>
      <c r="G1440" s="32" t="s">
        <v>3120</v>
      </c>
      <c r="H1440" s="32">
        <v>1558</v>
      </c>
      <c r="I1440" s="33">
        <v>2368</v>
      </c>
      <c r="J1440" s="32" t="str">
        <f ca="1">IF(Tabela9[[#This Row],[STATUS]]="VENCIDO", TODAY()-Tabela9[[#This Row],[DATA VENCIMENTO]], "")</f>
        <v/>
      </c>
      <c r="K1440" s="31">
        <v>45118</v>
      </c>
      <c r="L1440" s="53" t="str">
        <f ca="1">IF(Tabela9[[#This Row],[DATA VENCIMENTO]]&gt;TODAY(), "A VENCER",IF(Tabela9[[#This Row],[PAGO DIA]]&lt;&gt;"","PAGO", "VENCIDO"))</f>
        <v>PAGO</v>
      </c>
    </row>
    <row r="1441" spans="1:12" hidden="1" x14ac:dyDescent="0.2">
      <c r="A1441" s="30">
        <v>45077</v>
      </c>
      <c r="B1441" s="32" t="s">
        <v>2725</v>
      </c>
      <c r="C1441" s="32" t="s">
        <v>3121</v>
      </c>
      <c r="D1441" s="32" t="s">
        <v>2727</v>
      </c>
      <c r="E1441" s="32" t="s">
        <v>460</v>
      </c>
      <c r="F1441" s="31">
        <v>45079</v>
      </c>
      <c r="G1441" s="32" t="s">
        <v>1585</v>
      </c>
      <c r="H1441" s="32">
        <v>1559</v>
      </c>
      <c r="I1441" s="33">
        <v>1400</v>
      </c>
      <c r="J1441" s="32" t="str">
        <f ca="1">IF(Tabela9[[#This Row],[STATUS]]="VENCIDO", TODAY()-Tabela9[[#This Row],[DATA VENCIMENTO]], "")</f>
        <v/>
      </c>
      <c r="K1441" s="31">
        <v>45079</v>
      </c>
      <c r="L1441" s="53" t="str">
        <f ca="1">IF(Tabela9[[#This Row],[DATA VENCIMENTO]]&gt;TODAY(), "A VENCER",IF(Tabela9[[#This Row],[PAGO DIA]]&lt;&gt;"","PAGO", "VENCIDO"))</f>
        <v>PAGO</v>
      </c>
    </row>
    <row r="1442" spans="1:12" hidden="1" x14ac:dyDescent="0.2">
      <c r="A1442" s="30">
        <v>45077</v>
      </c>
      <c r="B1442" s="32" t="s">
        <v>2401</v>
      </c>
      <c r="C1442" s="32" t="s">
        <v>3104</v>
      </c>
      <c r="D1442" s="32" t="s">
        <v>1531</v>
      </c>
      <c r="E1442" s="46" t="s">
        <v>85</v>
      </c>
      <c r="F1442" s="31">
        <v>45117</v>
      </c>
      <c r="G1442" s="32" t="s">
        <v>3122</v>
      </c>
      <c r="H1442" s="32">
        <v>1560</v>
      </c>
      <c r="I1442" s="33">
        <v>2368</v>
      </c>
      <c r="J1442" s="32" t="str">
        <f ca="1">IF(Tabela9[[#This Row],[STATUS]]="VENCIDO", TODAY()-Tabela9[[#This Row],[DATA VENCIMENTO]], "")</f>
        <v/>
      </c>
      <c r="K1442" s="31">
        <v>45118</v>
      </c>
      <c r="L1442" s="53" t="str">
        <f ca="1">IF(Tabela9[[#This Row],[DATA VENCIMENTO]]&gt;TODAY(), "A VENCER",IF(Tabela9[[#This Row],[PAGO DIA]]&lt;&gt;"","PAGO", "VENCIDO"))</f>
        <v>PAGO</v>
      </c>
    </row>
    <row r="1443" spans="1:12" x14ac:dyDescent="0.2">
      <c r="A1443" s="30">
        <v>45078</v>
      </c>
      <c r="B1443" s="32" t="s">
        <v>2401</v>
      </c>
      <c r="C1443" s="32" t="s">
        <v>3033</v>
      </c>
      <c r="D1443" s="32" t="s">
        <v>1531</v>
      </c>
      <c r="E1443" s="46" t="s">
        <v>85</v>
      </c>
      <c r="F1443" s="31">
        <v>45117</v>
      </c>
      <c r="G1443" s="32" t="s">
        <v>3123</v>
      </c>
      <c r="H1443" s="32">
        <v>1562</v>
      </c>
      <c r="I1443" s="33">
        <v>2774</v>
      </c>
      <c r="J1443" s="32">
        <f ca="1">IF(Tabela9[[#This Row],[STATUS]]="VENCIDO", TODAY()-Tabela9[[#This Row],[DATA VENCIMENTO]], "")</f>
        <v>22</v>
      </c>
      <c r="K1443" s="31"/>
      <c r="L1443" s="53" t="str">
        <f ca="1">IF(Tabela9[[#This Row],[DATA VENCIMENTO]]&gt;TODAY(), "A VENCER",IF(Tabela9[[#This Row],[PAGO DIA]]&lt;&gt;"","PAGO", "VENCIDO"))</f>
        <v>VENCIDO</v>
      </c>
    </row>
    <row r="1444" spans="1:12" hidden="1" x14ac:dyDescent="0.2">
      <c r="A1444" s="30">
        <v>45078</v>
      </c>
      <c r="B1444" s="32" t="s">
        <v>1529</v>
      </c>
      <c r="C1444" s="32" t="s">
        <v>3124</v>
      </c>
      <c r="D1444" s="32" t="s">
        <v>1531</v>
      </c>
      <c r="E1444" s="32" t="s">
        <v>3048</v>
      </c>
      <c r="F1444" s="31">
        <v>45117</v>
      </c>
      <c r="G1444" s="32" t="s">
        <v>3125</v>
      </c>
      <c r="H1444" s="32">
        <v>1563</v>
      </c>
      <c r="I1444" s="33">
        <v>6271</v>
      </c>
      <c r="J1444" s="32" t="str">
        <f ca="1">IF(Tabela9[[#This Row],[STATUS]]="VENCIDO", TODAY()-Tabela9[[#This Row],[DATA VENCIMENTO]], "")</f>
        <v/>
      </c>
      <c r="K1444" s="31">
        <v>45117</v>
      </c>
      <c r="L1444" s="53" t="str">
        <f ca="1">IF(Tabela9[[#This Row],[DATA VENCIMENTO]]&gt;TODAY(), "A VENCER",IF(Tabela9[[#This Row],[PAGO DIA]]&lt;&gt;"","PAGO", "VENCIDO"))</f>
        <v>PAGO</v>
      </c>
    </row>
    <row r="1445" spans="1:12" hidden="1" x14ac:dyDescent="0.2">
      <c r="A1445" s="30">
        <v>45079</v>
      </c>
      <c r="B1445" s="32" t="s">
        <v>2841</v>
      </c>
      <c r="C1445" s="32" t="s">
        <v>3126</v>
      </c>
      <c r="D1445" s="32" t="s">
        <v>2843</v>
      </c>
      <c r="E1445" s="32" t="s">
        <v>137</v>
      </c>
      <c r="F1445" s="31">
        <v>45093</v>
      </c>
      <c r="G1445" s="32" t="s">
        <v>3127</v>
      </c>
      <c r="H1445" s="32">
        <v>1564</v>
      </c>
      <c r="I1445" s="33">
        <v>2600</v>
      </c>
      <c r="J1445" s="32" t="str">
        <f ca="1">IF(Tabela9[[#This Row],[STATUS]]="VENCIDO", TODAY()-Tabela9[[#This Row],[DATA VENCIMENTO]], "")</f>
        <v/>
      </c>
      <c r="K1445" s="31">
        <v>45096</v>
      </c>
      <c r="L1445" s="53" t="str">
        <f ca="1">IF(Tabela9[[#This Row],[DATA VENCIMENTO]]&gt;TODAY(), "A VENCER",IF(Tabela9[[#This Row],[PAGO DIA]]&lt;&gt;"","PAGO", "VENCIDO"))</f>
        <v>PAGO</v>
      </c>
    </row>
    <row r="1446" spans="1:12" hidden="1" x14ac:dyDescent="0.2">
      <c r="A1446" s="30">
        <v>45079</v>
      </c>
      <c r="B1446" s="32" t="s">
        <v>1529</v>
      </c>
      <c r="C1446" s="32" t="s">
        <v>3128</v>
      </c>
      <c r="D1446" s="32" t="s">
        <v>1531</v>
      </c>
      <c r="E1446" s="46" t="s">
        <v>85</v>
      </c>
      <c r="F1446" s="31">
        <v>45118</v>
      </c>
      <c r="G1446" s="32" t="s">
        <v>3129</v>
      </c>
      <c r="H1446" s="32">
        <v>1565</v>
      </c>
      <c r="I1446" s="33">
        <v>5800</v>
      </c>
      <c r="J1446" s="32" t="str">
        <f ca="1">IF(Tabela9[[#This Row],[STATUS]]="VENCIDO", TODAY()-Tabela9[[#This Row],[DATA VENCIMENTO]], "")</f>
        <v/>
      </c>
      <c r="K1446" s="31">
        <v>45118</v>
      </c>
      <c r="L1446" s="53" t="str">
        <f ca="1">IF(Tabela9[[#This Row],[DATA VENCIMENTO]]&gt;TODAY(), "A VENCER",IF(Tabela9[[#This Row],[PAGO DIA]]&lt;&gt;"","PAGO", "VENCIDO"))</f>
        <v>PAGO</v>
      </c>
    </row>
    <row r="1447" spans="1:12" hidden="1" x14ac:dyDescent="0.2">
      <c r="A1447" s="30">
        <v>45079</v>
      </c>
      <c r="B1447" s="32" t="s">
        <v>1529</v>
      </c>
      <c r="C1447" s="32" t="s">
        <v>3130</v>
      </c>
      <c r="D1447" s="32" t="s">
        <v>1531</v>
      </c>
      <c r="E1447" s="46" t="s">
        <v>85</v>
      </c>
      <c r="F1447" s="31">
        <v>45118</v>
      </c>
      <c r="G1447" s="32" t="s">
        <v>3131</v>
      </c>
      <c r="H1447" s="32">
        <v>1566</v>
      </c>
      <c r="I1447" s="33">
        <v>5450</v>
      </c>
      <c r="J1447" s="32" t="str">
        <f ca="1">IF(Tabela9[[#This Row],[STATUS]]="VENCIDO", TODAY()-Tabela9[[#This Row],[DATA VENCIMENTO]], "")</f>
        <v/>
      </c>
      <c r="K1447" s="31">
        <v>45118</v>
      </c>
      <c r="L1447" s="53" t="str">
        <f ca="1">IF(Tabela9[[#This Row],[DATA VENCIMENTO]]&gt;TODAY(), "A VENCER",IF(Tabela9[[#This Row],[PAGO DIA]]&lt;&gt;"","PAGO", "VENCIDO"))</f>
        <v>PAGO</v>
      </c>
    </row>
    <row r="1448" spans="1:12" hidden="1" x14ac:dyDescent="0.2">
      <c r="A1448" s="30">
        <v>45079</v>
      </c>
      <c r="B1448" s="32" t="s">
        <v>2401</v>
      </c>
      <c r="C1448" s="32" t="s">
        <v>3132</v>
      </c>
      <c r="D1448" s="32" t="s">
        <v>1531</v>
      </c>
      <c r="E1448" s="46" t="s">
        <v>85</v>
      </c>
      <c r="F1448" s="31">
        <v>45118</v>
      </c>
      <c r="G1448" s="32" t="s">
        <v>3133</v>
      </c>
      <c r="H1448" s="32">
        <v>1567</v>
      </c>
      <c r="I1448" s="33">
        <v>2160</v>
      </c>
      <c r="J1448" s="32" t="str">
        <f ca="1">IF(Tabela9[[#This Row],[STATUS]]="VENCIDO", TODAY()-Tabela9[[#This Row],[DATA VENCIMENTO]], "")</f>
        <v/>
      </c>
      <c r="K1448" s="31">
        <v>45118</v>
      </c>
      <c r="L1448" s="53" t="str">
        <f ca="1">IF(Tabela9[[#This Row],[DATA VENCIMENTO]]&gt;TODAY(), "A VENCER",IF(Tabela9[[#This Row],[PAGO DIA]]&lt;&gt;"","PAGO", "VENCIDO"))</f>
        <v>PAGO</v>
      </c>
    </row>
    <row r="1449" spans="1:12" hidden="1" x14ac:dyDescent="0.2">
      <c r="A1449" s="30">
        <v>45079</v>
      </c>
      <c r="B1449" s="32" t="s">
        <v>1534</v>
      </c>
      <c r="C1449" s="32" t="s">
        <v>3134</v>
      </c>
      <c r="D1449" s="32" t="s">
        <v>1531</v>
      </c>
      <c r="E1449" s="46" t="s">
        <v>85</v>
      </c>
      <c r="F1449" s="31">
        <v>45118</v>
      </c>
      <c r="G1449" s="32" t="s">
        <v>3135</v>
      </c>
      <c r="H1449" s="32">
        <v>1568</v>
      </c>
      <c r="I1449" s="33">
        <v>800</v>
      </c>
      <c r="J1449" s="32" t="str">
        <f ca="1">IF(Tabela9[[#This Row],[STATUS]]="VENCIDO", TODAY()-Tabela9[[#This Row],[DATA VENCIMENTO]], "")</f>
        <v/>
      </c>
      <c r="K1449" s="31">
        <v>45118</v>
      </c>
      <c r="L1449" s="53" t="str">
        <f ca="1">IF(Tabela9[[#This Row],[DATA VENCIMENTO]]&gt;TODAY(), "A VENCER",IF(Tabela9[[#This Row],[PAGO DIA]]&lt;&gt;"","PAGO", "VENCIDO"))</f>
        <v>PAGO</v>
      </c>
    </row>
    <row r="1450" spans="1:12" x14ac:dyDescent="0.2">
      <c r="A1450" s="30">
        <v>45082</v>
      </c>
      <c r="B1450" s="32" t="s">
        <v>2401</v>
      </c>
      <c r="C1450" s="32" t="s">
        <v>3136</v>
      </c>
      <c r="D1450" s="32" t="s">
        <v>1531</v>
      </c>
      <c r="E1450" s="46" t="s">
        <v>85</v>
      </c>
      <c r="F1450" s="31">
        <v>45124</v>
      </c>
      <c r="G1450" s="32" t="s">
        <v>3137</v>
      </c>
      <c r="H1450" s="32">
        <v>1569</v>
      </c>
      <c r="I1450" s="33">
        <v>4200</v>
      </c>
      <c r="J1450" s="32">
        <f ca="1">IF(Tabela9[[#This Row],[STATUS]]="VENCIDO", TODAY()-Tabela9[[#This Row],[DATA VENCIMENTO]], "")</f>
        <v>15</v>
      </c>
      <c r="K1450" s="31"/>
      <c r="L1450" s="53" t="str">
        <f ca="1">IF(Tabela9[[#This Row],[DATA VENCIMENTO]]&gt;TODAY(), "A VENCER",IF(Tabela9[[#This Row],[PAGO DIA]]&lt;&gt;"","PAGO", "VENCIDO"))</f>
        <v>VENCIDO</v>
      </c>
    </row>
    <row r="1451" spans="1:12" x14ac:dyDescent="0.2">
      <c r="A1451" s="30">
        <v>45082</v>
      </c>
      <c r="B1451" s="32" t="s">
        <v>1534</v>
      </c>
      <c r="C1451" s="32" t="s">
        <v>2011</v>
      </c>
      <c r="D1451" s="32" t="s">
        <v>1531</v>
      </c>
      <c r="E1451" s="46" t="s">
        <v>85</v>
      </c>
      <c r="F1451" s="31">
        <v>45124</v>
      </c>
      <c r="G1451" s="32" t="s">
        <v>3138</v>
      </c>
      <c r="H1451" s="32">
        <v>1570</v>
      </c>
      <c r="I1451" s="33">
        <v>1200</v>
      </c>
      <c r="J1451" s="32">
        <f ca="1">IF(Tabela9[[#This Row],[STATUS]]="VENCIDO", TODAY()-Tabela9[[#This Row],[DATA VENCIMENTO]], "")</f>
        <v>15</v>
      </c>
      <c r="K1451" s="31"/>
      <c r="L1451" s="53" t="str">
        <f ca="1">IF(Tabela9[[#This Row],[DATA VENCIMENTO]]&gt;TODAY(), "A VENCER",IF(Tabela9[[#This Row],[PAGO DIA]]&lt;&gt;"","PAGO", "VENCIDO"))</f>
        <v>VENCIDO</v>
      </c>
    </row>
    <row r="1452" spans="1:12" x14ac:dyDescent="0.2">
      <c r="A1452" s="30">
        <v>45082</v>
      </c>
      <c r="B1452" s="32" t="s">
        <v>1534</v>
      </c>
      <c r="C1452" s="32" t="s">
        <v>3097</v>
      </c>
      <c r="D1452" s="32" t="s">
        <v>1531</v>
      </c>
      <c r="E1452" s="46" t="s">
        <v>85</v>
      </c>
      <c r="F1452" s="31">
        <v>45124</v>
      </c>
      <c r="G1452" s="32" t="s">
        <v>3139</v>
      </c>
      <c r="H1452" s="32">
        <v>1571</v>
      </c>
      <c r="I1452" s="33">
        <v>800</v>
      </c>
      <c r="J1452" s="32">
        <f ca="1">IF(Tabela9[[#This Row],[STATUS]]="VENCIDO", TODAY()-Tabela9[[#This Row],[DATA VENCIMENTO]], "")</f>
        <v>15</v>
      </c>
      <c r="K1452" s="31"/>
      <c r="L1452" s="53" t="str">
        <f ca="1">IF(Tabela9[[#This Row],[DATA VENCIMENTO]]&gt;TODAY(), "A VENCER",IF(Tabela9[[#This Row],[PAGO DIA]]&lt;&gt;"","PAGO", "VENCIDO"))</f>
        <v>VENCIDO</v>
      </c>
    </row>
    <row r="1453" spans="1:12" x14ac:dyDescent="0.2">
      <c r="A1453" s="30">
        <v>45083</v>
      </c>
      <c r="B1453" s="32" t="s">
        <v>2401</v>
      </c>
      <c r="C1453" s="32" t="s">
        <v>2972</v>
      </c>
      <c r="D1453" s="32" t="s">
        <v>1531</v>
      </c>
      <c r="E1453" s="46" t="s">
        <v>85</v>
      </c>
      <c r="F1453" s="31">
        <v>45124</v>
      </c>
      <c r="G1453" s="32" t="s">
        <v>3140</v>
      </c>
      <c r="H1453" s="32">
        <v>1572</v>
      </c>
      <c r="I1453" s="33">
        <v>2336</v>
      </c>
      <c r="J1453" s="32">
        <f ca="1">IF(Tabela9[[#This Row],[STATUS]]="VENCIDO", TODAY()-Tabela9[[#This Row],[DATA VENCIMENTO]], "")</f>
        <v>15</v>
      </c>
      <c r="K1453" s="31"/>
      <c r="L1453" s="53" t="str">
        <f ca="1">IF(Tabela9[[#This Row],[DATA VENCIMENTO]]&gt;TODAY(), "A VENCER",IF(Tabela9[[#This Row],[PAGO DIA]]&lt;&gt;"","PAGO", "VENCIDO"))</f>
        <v>VENCIDO</v>
      </c>
    </row>
    <row r="1454" spans="1:12" x14ac:dyDescent="0.2">
      <c r="A1454" s="30">
        <v>45083</v>
      </c>
      <c r="B1454" s="32" t="s">
        <v>1534</v>
      </c>
      <c r="C1454" s="32" t="s">
        <v>2943</v>
      </c>
      <c r="D1454" s="32" t="s">
        <v>1531</v>
      </c>
      <c r="E1454" s="46" t="s">
        <v>85</v>
      </c>
      <c r="F1454" s="31">
        <v>45124</v>
      </c>
      <c r="G1454" s="32" t="s">
        <v>3141</v>
      </c>
      <c r="H1454" s="32">
        <v>1573</v>
      </c>
      <c r="I1454" s="33">
        <v>800</v>
      </c>
      <c r="J1454" s="32">
        <f ca="1">IF(Tabela9[[#This Row],[STATUS]]="VENCIDO", TODAY()-Tabela9[[#This Row],[DATA VENCIMENTO]], "")</f>
        <v>15</v>
      </c>
      <c r="K1454" s="31"/>
      <c r="L1454" s="53" t="str">
        <f ca="1">IF(Tabela9[[#This Row],[DATA VENCIMENTO]]&gt;TODAY(), "A VENCER",IF(Tabela9[[#This Row],[PAGO DIA]]&lt;&gt;"","PAGO", "VENCIDO"))</f>
        <v>VENCIDO</v>
      </c>
    </row>
    <row r="1455" spans="1:12" hidden="1" x14ac:dyDescent="0.2">
      <c r="A1455" s="30">
        <v>45083</v>
      </c>
      <c r="B1455" s="32" t="s">
        <v>2725</v>
      </c>
      <c r="C1455" s="32" t="s">
        <v>3142</v>
      </c>
      <c r="D1455" s="32" t="s">
        <v>2727</v>
      </c>
      <c r="E1455" s="32" t="s">
        <v>460</v>
      </c>
      <c r="F1455" s="31">
        <v>45086</v>
      </c>
      <c r="G1455" s="32" t="s">
        <v>1585</v>
      </c>
      <c r="H1455" s="32">
        <v>1574</v>
      </c>
      <c r="I1455" s="33">
        <v>2150</v>
      </c>
      <c r="J1455" s="32" t="str">
        <f ca="1">IF(Tabela9[[#This Row],[STATUS]]="VENCIDO", TODAY()-Tabela9[[#This Row],[DATA VENCIMENTO]], "")</f>
        <v/>
      </c>
      <c r="K1455" s="31">
        <v>45086</v>
      </c>
      <c r="L1455" s="53" t="str">
        <f ca="1">IF(Tabela9[[#This Row],[DATA VENCIMENTO]]&gt;TODAY(), "A VENCER",IF(Tabela9[[#This Row],[PAGO DIA]]&lt;&gt;"","PAGO", "VENCIDO"))</f>
        <v>PAGO</v>
      </c>
    </row>
    <row r="1456" spans="1:12" x14ac:dyDescent="0.2">
      <c r="A1456" s="30">
        <v>45083</v>
      </c>
      <c r="B1456" s="32" t="s">
        <v>2401</v>
      </c>
      <c r="C1456" s="32" t="s">
        <v>3143</v>
      </c>
      <c r="D1456" s="32" t="s">
        <v>1531</v>
      </c>
      <c r="E1456" s="46" t="s">
        <v>85</v>
      </c>
      <c r="F1456" s="31">
        <v>45124</v>
      </c>
      <c r="G1456" s="32" t="s">
        <v>3144</v>
      </c>
      <c r="H1456" s="32">
        <v>1575</v>
      </c>
      <c r="I1456" s="33">
        <v>2592</v>
      </c>
      <c r="J1456" s="32">
        <f ca="1">IF(Tabela9[[#This Row],[STATUS]]="VENCIDO", TODAY()-Tabela9[[#This Row],[DATA VENCIMENTO]], "")</f>
        <v>15</v>
      </c>
      <c r="K1456" s="31"/>
      <c r="L1456" s="53" t="str">
        <f ca="1">IF(Tabela9[[#This Row],[DATA VENCIMENTO]]&gt;TODAY(), "A VENCER",IF(Tabela9[[#This Row],[PAGO DIA]]&lt;&gt;"","PAGO", "VENCIDO"))</f>
        <v>VENCIDO</v>
      </c>
    </row>
    <row r="1457" spans="1:12" x14ac:dyDescent="0.2">
      <c r="A1457" s="30">
        <v>45083</v>
      </c>
      <c r="B1457" s="32" t="s">
        <v>2401</v>
      </c>
      <c r="C1457" s="32" t="s">
        <v>3145</v>
      </c>
      <c r="D1457" s="32" t="s">
        <v>1531</v>
      </c>
      <c r="E1457" s="46" t="s">
        <v>85</v>
      </c>
      <c r="F1457" s="31">
        <v>45124</v>
      </c>
      <c r="G1457" s="32" t="s">
        <v>3146</v>
      </c>
      <c r="H1457" s="32">
        <v>1576</v>
      </c>
      <c r="I1457" s="33">
        <v>1680</v>
      </c>
      <c r="J1457" s="32">
        <f ca="1">IF(Tabela9[[#This Row],[STATUS]]="VENCIDO", TODAY()-Tabela9[[#This Row],[DATA VENCIMENTO]], "")</f>
        <v>15</v>
      </c>
      <c r="K1457" s="31"/>
      <c r="L1457" s="53" t="str">
        <f ca="1">IF(Tabela9[[#This Row],[DATA VENCIMENTO]]&gt;TODAY(), "A VENCER",IF(Tabela9[[#This Row],[PAGO DIA]]&lt;&gt;"","PAGO", "VENCIDO"))</f>
        <v>VENCIDO</v>
      </c>
    </row>
    <row r="1458" spans="1:12" x14ac:dyDescent="0.2">
      <c r="A1458" s="30">
        <v>45084</v>
      </c>
      <c r="B1458" s="32" t="s">
        <v>2401</v>
      </c>
      <c r="C1458" s="32" t="s">
        <v>3145</v>
      </c>
      <c r="D1458" s="32" t="s">
        <v>1531</v>
      </c>
      <c r="E1458" s="46" t="s">
        <v>85</v>
      </c>
      <c r="F1458" s="31">
        <v>45124</v>
      </c>
      <c r="G1458" s="32" t="s">
        <v>3147</v>
      </c>
      <c r="H1458" s="32">
        <v>1577</v>
      </c>
      <c r="I1458" s="33">
        <v>2240</v>
      </c>
      <c r="J1458" s="32">
        <f ca="1">IF(Tabela9[[#This Row],[STATUS]]="VENCIDO", TODAY()-Tabela9[[#This Row],[DATA VENCIMENTO]], "")</f>
        <v>15</v>
      </c>
      <c r="K1458" s="31"/>
      <c r="L1458" s="53" t="str">
        <f ca="1">IF(Tabela9[[#This Row],[DATA VENCIMENTO]]&gt;TODAY(), "A VENCER",IF(Tabela9[[#This Row],[PAGO DIA]]&lt;&gt;"","PAGO", "VENCIDO"))</f>
        <v>VENCIDO</v>
      </c>
    </row>
    <row r="1459" spans="1:12" hidden="1" x14ac:dyDescent="0.2">
      <c r="A1459" s="30">
        <v>45084</v>
      </c>
      <c r="B1459" s="32" t="s">
        <v>2686</v>
      </c>
      <c r="C1459" s="32" t="s">
        <v>3148</v>
      </c>
      <c r="D1459" s="32" t="s">
        <v>1531</v>
      </c>
      <c r="E1459" s="32" t="s">
        <v>681</v>
      </c>
      <c r="F1459" s="31">
        <v>45093</v>
      </c>
      <c r="G1459" s="32" t="s">
        <v>3149</v>
      </c>
      <c r="H1459" s="32">
        <v>1578</v>
      </c>
      <c r="I1459" s="33">
        <v>1280</v>
      </c>
      <c r="J1459" s="32" t="str">
        <f ca="1">IF(Tabela9[[#This Row],[STATUS]]="VENCIDO", TODAY()-Tabela9[[#This Row],[DATA VENCIMENTO]], "")</f>
        <v/>
      </c>
      <c r="K1459" s="31">
        <v>45093</v>
      </c>
      <c r="L1459" s="53" t="str">
        <f ca="1">IF(Tabela9[[#This Row],[DATA VENCIMENTO]]&gt;TODAY(), "A VENCER",IF(Tabela9[[#This Row],[PAGO DIA]]&lt;&gt;"","PAGO", "VENCIDO"))</f>
        <v>PAGO</v>
      </c>
    </row>
    <row r="1460" spans="1:12" x14ac:dyDescent="0.2">
      <c r="A1460" s="30">
        <v>45084</v>
      </c>
      <c r="B1460" s="32" t="s">
        <v>1534</v>
      </c>
      <c r="C1460" s="32" t="s">
        <v>2613</v>
      </c>
      <c r="D1460" s="32" t="s">
        <v>1531</v>
      </c>
      <c r="E1460" s="46" t="s">
        <v>85</v>
      </c>
      <c r="F1460" s="31">
        <v>45124</v>
      </c>
      <c r="G1460" s="32" t="s">
        <v>3150</v>
      </c>
      <c r="H1460" s="32">
        <v>1579</v>
      </c>
      <c r="I1460" s="33">
        <v>1500</v>
      </c>
      <c r="J1460" s="32">
        <f ca="1">IF(Tabela9[[#This Row],[STATUS]]="VENCIDO", TODAY()-Tabela9[[#This Row],[DATA VENCIMENTO]], "")</f>
        <v>15</v>
      </c>
      <c r="K1460" s="31"/>
      <c r="L1460" s="53" t="str">
        <f ca="1">IF(Tabela9[[#This Row],[DATA VENCIMENTO]]&gt;TODAY(), "A VENCER",IF(Tabela9[[#This Row],[PAGO DIA]]&lt;&gt;"","PAGO", "VENCIDO"))</f>
        <v>VENCIDO</v>
      </c>
    </row>
    <row r="1461" spans="1:12" x14ac:dyDescent="0.2">
      <c r="A1461" s="30">
        <v>45084</v>
      </c>
      <c r="B1461" s="32" t="s">
        <v>1534</v>
      </c>
      <c r="C1461" s="32" t="s">
        <v>3151</v>
      </c>
      <c r="D1461" s="32" t="s">
        <v>1531</v>
      </c>
      <c r="E1461" s="46" t="s">
        <v>85</v>
      </c>
      <c r="F1461" s="31">
        <v>45124</v>
      </c>
      <c r="G1461" s="32" t="s">
        <v>3152</v>
      </c>
      <c r="H1461" s="32">
        <v>1580</v>
      </c>
      <c r="I1461" s="33">
        <v>500</v>
      </c>
      <c r="J1461" s="32">
        <f ca="1">IF(Tabela9[[#This Row],[STATUS]]="VENCIDO", TODAY()-Tabela9[[#This Row],[DATA VENCIMENTO]], "")</f>
        <v>15</v>
      </c>
      <c r="K1461" s="31"/>
      <c r="L1461" s="53" t="str">
        <f ca="1">IF(Tabela9[[#This Row],[DATA VENCIMENTO]]&gt;TODAY(), "A VENCER",IF(Tabela9[[#This Row],[PAGO DIA]]&lt;&gt;"","PAGO", "VENCIDO"))</f>
        <v>VENCIDO</v>
      </c>
    </row>
    <row r="1462" spans="1:12" x14ac:dyDescent="0.2">
      <c r="A1462" s="30">
        <v>45084</v>
      </c>
      <c r="B1462" s="32" t="s">
        <v>2401</v>
      </c>
      <c r="C1462" s="32" t="s">
        <v>2837</v>
      </c>
      <c r="D1462" s="32" t="s">
        <v>1531</v>
      </c>
      <c r="E1462" s="46" t="s">
        <v>85</v>
      </c>
      <c r="F1462" s="31">
        <v>45124</v>
      </c>
      <c r="G1462" s="32" t="s">
        <v>3153</v>
      </c>
      <c r="H1462" s="32">
        <v>1581</v>
      </c>
      <c r="I1462" s="33">
        <v>480</v>
      </c>
      <c r="J1462" s="32">
        <f ca="1">IF(Tabela9[[#This Row],[STATUS]]="VENCIDO", TODAY()-Tabela9[[#This Row],[DATA VENCIMENTO]], "")</f>
        <v>15</v>
      </c>
      <c r="K1462" s="31"/>
      <c r="L1462" s="53" t="str">
        <f ca="1">IF(Tabela9[[#This Row],[DATA VENCIMENTO]]&gt;TODAY(), "A VENCER",IF(Tabela9[[#This Row],[PAGO DIA]]&lt;&gt;"","PAGO", "VENCIDO"))</f>
        <v>VENCIDO</v>
      </c>
    </row>
    <row r="1463" spans="1:12" x14ac:dyDescent="0.2">
      <c r="A1463" s="30">
        <v>45085</v>
      </c>
      <c r="B1463" s="32" t="s">
        <v>1534</v>
      </c>
      <c r="C1463" s="32" t="s">
        <v>3154</v>
      </c>
      <c r="D1463" s="32" t="s">
        <v>1531</v>
      </c>
      <c r="E1463" s="46" t="s">
        <v>85</v>
      </c>
      <c r="F1463" s="31">
        <v>45126</v>
      </c>
      <c r="G1463" s="32" t="s">
        <v>3155</v>
      </c>
      <c r="H1463" s="32">
        <v>1582</v>
      </c>
      <c r="I1463" s="33">
        <v>300</v>
      </c>
      <c r="J1463" s="32">
        <f ca="1">IF(Tabela9[[#This Row],[STATUS]]="VENCIDO", TODAY()-Tabela9[[#This Row],[DATA VENCIMENTO]], "")</f>
        <v>13</v>
      </c>
      <c r="K1463" s="31"/>
      <c r="L1463" s="53" t="str">
        <f ca="1">IF(Tabela9[[#This Row],[DATA VENCIMENTO]]&gt;TODAY(), "A VENCER",IF(Tabela9[[#This Row],[PAGO DIA]]&lt;&gt;"","PAGO", "VENCIDO"))</f>
        <v>VENCIDO</v>
      </c>
    </row>
    <row r="1464" spans="1:12" x14ac:dyDescent="0.2">
      <c r="A1464" s="30">
        <v>45085</v>
      </c>
      <c r="B1464" s="32" t="s">
        <v>1534</v>
      </c>
      <c r="C1464" s="32" t="s">
        <v>2653</v>
      </c>
      <c r="D1464" s="32" t="s">
        <v>1531</v>
      </c>
      <c r="E1464" s="46" t="s">
        <v>85</v>
      </c>
      <c r="F1464" s="31">
        <v>45126</v>
      </c>
      <c r="G1464" s="32" t="s">
        <v>3156</v>
      </c>
      <c r="H1464" s="32">
        <v>1583</v>
      </c>
      <c r="I1464" s="33">
        <v>500</v>
      </c>
      <c r="J1464" s="32">
        <f ca="1">IF(Tabela9[[#This Row],[STATUS]]="VENCIDO", TODAY()-Tabela9[[#This Row],[DATA VENCIMENTO]], "")</f>
        <v>13</v>
      </c>
      <c r="K1464" s="31"/>
      <c r="L1464" s="53" t="str">
        <f ca="1">IF(Tabela9[[#This Row],[DATA VENCIMENTO]]&gt;TODAY(), "A VENCER",IF(Tabela9[[#This Row],[PAGO DIA]]&lt;&gt;"","PAGO", "VENCIDO"))</f>
        <v>VENCIDO</v>
      </c>
    </row>
    <row r="1465" spans="1:12" x14ac:dyDescent="0.2">
      <c r="A1465" s="30">
        <v>45085</v>
      </c>
      <c r="B1465" s="32" t="s">
        <v>1529</v>
      </c>
      <c r="C1465" s="32" t="s">
        <v>3157</v>
      </c>
      <c r="D1465" s="32" t="s">
        <v>1531</v>
      </c>
      <c r="E1465" s="32" t="s">
        <v>149</v>
      </c>
      <c r="F1465" s="31">
        <v>45126</v>
      </c>
      <c r="G1465" s="32" t="s">
        <v>3158</v>
      </c>
      <c r="H1465" s="32">
        <v>1584</v>
      </c>
      <c r="I1465" s="33">
        <v>5800</v>
      </c>
      <c r="J1465" s="32">
        <f ca="1">IF(Tabela9[[#This Row],[STATUS]]="VENCIDO", TODAY()-Tabela9[[#This Row],[DATA VENCIMENTO]], "")</f>
        <v>13</v>
      </c>
      <c r="K1465" s="31"/>
      <c r="L1465" s="53" t="str">
        <f ca="1">IF(Tabela9[[#This Row],[DATA VENCIMENTO]]&gt;TODAY(), "A VENCER",IF(Tabela9[[#This Row],[PAGO DIA]]&lt;&gt;"","PAGO", "VENCIDO"))</f>
        <v>VENCIDO</v>
      </c>
    </row>
    <row r="1466" spans="1:12" x14ac:dyDescent="0.2">
      <c r="A1466" s="30">
        <v>45085</v>
      </c>
      <c r="B1466" s="32" t="s">
        <v>1534</v>
      </c>
      <c r="C1466" s="32" t="s">
        <v>3159</v>
      </c>
      <c r="D1466" s="32" t="s">
        <v>1531</v>
      </c>
      <c r="E1466" s="46" t="s">
        <v>85</v>
      </c>
      <c r="F1466" s="31">
        <v>45126</v>
      </c>
      <c r="G1466" s="32" t="s">
        <v>3160</v>
      </c>
      <c r="H1466" s="32">
        <v>1585</v>
      </c>
      <c r="I1466" s="33">
        <v>500</v>
      </c>
      <c r="J1466" s="32">
        <f ca="1">IF(Tabela9[[#This Row],[STATUS]]="VENCIDO", TODAY()-Tabela9[[#This Row],[DATA VENCIMENTO]], "")</f>
        <v>13</v>
      </c>
      <c r="K1466" s="31"/>
      <c r="L1466" s="53" t="str">
        <f ca="1">IF(Tabela9[[#This Row],[DATA VENCIMENTO]]&gt;TODAY(), "A VENCER",IF(Tabela9[[#This Row],[PAGO DIA]]&lt;&gt;"","PAGO", "VENCIDO"))</f>
        <v>VENCIDO</v>
      </c>
    </row>
    <row r="1467" spans="1:12" x14ac:dyDescent="0.2">
      <c r="A1467" s="30">
        <v>45085</v>
      </c>
      <c r="B1467" s="32" t="s">
        <v>2401</v>
      </c>
      <c r="C1467" s="32" t="s">
        <v>2809</v>
      </c>
      <c r="D1467" s="32" t="s">
        <v>1531</v>
      </c>
      <c r="E1467" s="46" t="s">
        <v>85</v>
      </c>
      <c r="F1467" s="31">
        <v>45126</v>
      </c>
      <c r="G1467" s="32" t="s">
        <v>3161</v>
      </c>
      <c r="H1467" s="32">
        <v>1586</v>
      </c>
      <c r="I1467" s="33">
        <v>160</v>
      </c>
      <c r="J1467" s="32">
        <f ca="1">IF(Tabela9[[#This Row],[STATUS]]="VENCIDO", TODAY()-Tabela9[[#This Row],[DATA VENCIMENTO]], "")</f>
        <v>13</v>
      </c>
      <c r="K1467" s="31"/>
      <c r="L1467" s="53" t="str">
        <f ca="1">IF(Tabela9[[#This Row],[DATA VENCIMENTO]]&gt;TODAY(), "A VENCER",IF(Tabela9[[#This Row],[PAGO DIA]]&lt;&gt;"","PAGO", "VENCIDO"))</f>
        <v>VENCIDO</v>
      </c>
    </row>
    <row r="1468" spans="1:12" x14ac:dyDescent="0.2">
      <c r="A1468" s="30">
        <v>45086</v>
      </c>
      <c r="B1468" s="32" t="s">
        <v>2401</v>
      </c>
      <c r="C1468" s="32" t="s">
        <v>2809</v>
      </c>
      <c r="D1468" s="32" t="s">
        <v>1531</v>
      </c>
      <c r="E1468" s="46" t="s">
        <v>85</v>
      </c>
      <c r="F1468" s="31">
        <v>45126</v>
      </c>
      <c r="G1468" s="32" t="s">
        <v>3162</v>
      </c>
      <c r="H1468" s="32">
        <v>1587</v>
      </c>
      <c r="I1468" s="33">
        <v>2560</v>
      </c>
      <c r="J1468" s="32">
        <f ca="1">IF(Tabela9[[#This Row],[STATUS]]="VENCIDO", TODAY()-Tabela9[[#This Row],[DATA VENCIMENTO]], "")</f>
        <v>13</v>
      </c>
      <c r="K1468" s="31"/>
      <c r="L1468" s="53" t="str">
        <f ca="1">IF(Tabela9[[#This Row],[DATA VENCIMENTO]]&gt;TODAY(), "A VENCER",IF(Tabela9[[#This Row],[PAGO DIA]]&lt;&gt;"","PAGO", "VENCIDO"))</f>
        <v>VENCIDO</v>
      </c>
    </row>
    <row r="1469" spans="1:12" x14ac:dyDescent="0.2">
      <c r="A1469" s="30">
        <v>45086</v>
      </c>
      <c r="B1469" s="32" t="s">
        <v>1534</v>
      </c>
      <c r="C1469" s="32" t="s">
        <v>3163</v>
      </c>
      <c r="D1469" s="32" t="s">
        <v>1531</v>
      </c>
      <c r="E1469" s="46" t="s">
        <v>85</v>
      </c>
      <c r="F1469" s="31">
        <v>45126</v>
      </c>
      <c r="G1469" s="32" t="s">
        <v>3164</v>
      </c>
      <c r="H1469" s="32">
        <v>1588</v>
      </c>
      <c r="I1469" s="33">
        <v>800</v>
      </c>
      <c r="J1469" s="32">
        <f ca="1">IF(Tabela9[[#This Row],[STATUS]]="VENCIDO", TODAY()-Tabela9[[#This Row],[DATA VENCIMENTO]], "")</f>
        <v>13</v>
      </c>
      <c r="K1469" s="31"/>
      <c r="L1469" s="53" t="str">
        <f ca="1">IF(Tabela9[[#This Row],[DATA VENCIMENTO]]&gt;TODAY(), "A VENCER",IF(Tabela9[[#This Row],[PAGO DIA]]&lt;&gt;"","PAGO", "VENCIDO"))</f>
        <v>VENCIDO</v>
      </c>
    </row>
    <row r="1470" spans="1:12" x14ac:dyDescent="0.2">
      <c r="A1470" s="30">
        <v>45086</v>
      </c>
      <c r="B1470" s="32" t="s">
        <v>1534</v>
      </c>
      <c r="C1470" s="32" t="s">
        <v>3165</v>
      </c>
      <c r="D1470" s="32" t="s">
        <v>1531</v>
      </c>
      <c r="E1470" s="46" t="s">
        <v>85</v>
      </c>
      <c r="F1470" s="31">
        <v>45126</v>
      </c>
      <c r="G1470" s="32" t="s">
        <v>3166</v>
      </c>
      <c r="H1470" s="32">
        <v>1589</v>
      </c>
      <c r="I1470" s="33">
        <v>1000</v>
      </c>
      <c r="J1470" s="32">
        <f ca="1">IF(Tabela9[[#This Row],[STATUS]]="VENCIDO", TODAY()-Tabela9[[#This Row],[DATA VENCIMENTO]], "")</f>
        <v>13</v>
      </c>
      <c r="K1470" s="31"/>
      <c r="L1470" s="53" t="str">
        <f ca="1">IF(Tabela9[[#This Row],[DATA VENCIMENTO]]&gt;TODAY(), "A VENCER",IF(Tabela9[[#This Row],[PAGO DIA]]&lt;&gt;"","PAGO", "VENCIDO"))</f>
        <v>VENCIDO</v>
      </c>
    </row>
    <row r="1471" spans="1:12" x14ac:dyDescent="0.2">
      <c r="A1471" s="30">
        <v>45086</v>
      </c>
      <c r="B1471" s="32" t="s">
        <v>2401</v>
      </c>
      <c r="C1471" s="32" t="s">
        <v>2809</v>
      </c>
      <c r="D1471" s="32" t="s">
        <v>1531</v>
      </c>
      <c r="E1471" s="46" t="s">
        <v>85</v>
      </c>
      <c r="F1471" s="31">
        <v>45126</v>
      </c>
      <c r="G1471" s="32" t="s">
        <v>3167</v>
      </c>
      <c r="H1471" s="32">
        <v>1590</v>
      </c>
      <c r="I1471" s="33">
        <v>1120</v>
      </c>
      <c r="J1471" s="32">
        <f ca="1">IF(Tabela9[[#This Row],[STATUS]]="VENCIDO", TODAY()-Tabela9[[#This Row],[DATA VENCIMENTO]], "")</f>
        <v>13</v>
      </c>
      <c r="K1471" s="31"/>
      <c r="L1471" s="53" t="str">
        <f ca="1">IF(Tabela9[[#This Row],[DATA VENCIMENTO]]&gt;TODAY(), "A VENCER",IF(Tabela9[[#This Row],[PAGO DIA]]&lt;&gt;"","PAGO", "VENCIDO"))</f>
        <v>VENCIDO</v>
      </c>
    </row>
    <row r="1472" spans="1:12" ht="25.5" hidden="1" x14ac:dyDescent="0.2">
      <c r="A1472" s="30">
        <v>45086</v>
      </c>
      <c r="B1472" s="32" t="s">
        <v>2922</v>
      </c>
      <c r="C1472" s="32" t="s">
        <v>3168</v>
      </c>
      <c r="D1472" s="47" t="s">
        <v>2924</v>
      </c>
      <c r="E1472" s="47" t="s">
        <v>184</v>
      </c>
      <c r="F1472" s="31">
        <v>45098</v>
      </c>
      <c r="G1472" s="32" t="s">
        <v>1585</v>
      </c>
      <c r="H1472" s="32">
        <v>1591</v>
      </c>
      <c r="I1472" s="33">
        <v>650</v>
      </c>
      <c r="J1472" s="32" t="str">
        <f ca="1">IF(Tabela9[[#This Row],[STATUS]]="VENCIDO", TODAY()-Tabela9[[#This Row],[DATA VENCIMENTO]], "")</f>
        <v/>
      </c>
      <c r="K1472" s="31">
        <v>45098</v>
      </c>
      <c r="L1472" s="53" t="str">
        <f ca="1">IF(Tabela9[[#This Row],[DATA VENCIMENTO]]&gt;TODAY(), "A VENCER",IF(Tabela9[[#This Row],[PAGO DIA]]&lt;&gt;"","PAGO", "VENCIDO"))</f>
        <v>PAGO</v>
      </c>
    </row>
    <row r="1473" spans="1:12" x14ac:dyDescent="0.2">
      <c r="A1473" s="30">
        <v>45089</v>
      </c>
      <c r="B1473" s="32" t="s">
        <v>1534</v>
      </c>
      <c r="C1473" s="32" t="s">
        <v>3052</v>
      </c>
      <c r="D1473" s="32" t="s">
        <v>1531</v>
      </c>
      <c r="E1473" s="46" t="s">
        <v>85</v>
      </c>
      <c r="F1473" s="31">
        <v>45131</v>
      </c>
      <c r="G1473" s="32" t="s">
        <v>3169</v>
      </c>
      <c r="H1473" s="32">
        <v>1592</v>
      </c>
      <c r="I1473" s="33">
        <v>800</v>
      </c>
      <c r="J1473" s="32">
        <f ca="1">IF(Tabela9[[#This Row],[STATUS]]="VENCIDO", TODAY()-Tabela9[[#This Row],[DATA VENCIMENTO]], "")</f>
        <v>8</v>
      </c>
      <c r="K1473" s="31"/>
      <c r="L1473" s="53" t="str">
        <f ca="1">IF(Tabela9[[#This Row],[DATA VENCIMENTO]]&gt;TODAY(), "A VENCER",IF(Tabela9[[#This Row],[PAGO DIA]]&lt;&gt;"","PAGO", "VENCIDO"))</f>
        <v>VENCIDO</v>
      </c>
    </row>
    <row r="1474" spans="1:12" x14ac:dyDescent="0.2">
      <c r="A1474" s="30">
        <v>45089</v>
      </c>
      <c r="B1474" s="32" t="s">
        <v>2401</v>
      </c>
      <c r="C1474" s="32" t="s">
        <v>2809</v>
      </c>
      <c r="D1474" s="32" t="s">
        <v>1531</v>
      </c>
      <c r="E1474" s="46" t="s">
        <v>85</v>
      </c>
      <c r="F1474" s="31">
        <v>45131</v>
      </c>
      <c r="G1474" s="32" t="s">
        <v>3170</v>
      </c>
      <c r="H1474" s="32">
        <v>1593</v>
      </c>
      <c r="I1474" s="33">
        <v>2560</v>
      </c>
      <c r="J1474" s="32">
        <f ca="1">IF(Tabela9[[#This Row],[STATUS]]="VENCIDO", TODAY()-Tabela9[[#This Row],[DATA VENCIMENTO]], "")</f>
        <v>8</v>
      </c>
      <c r="K1474" s="31"/>
      <c r="L1474" s="53" t="str">
        <f ca="1">IF(Tabela9[[#This Row],[DATA VENCIMENTO]]&gt;TODAY(), "A VENCER",IF(Tabela9[[#This Row],[PAGO DIA]]&lt;&gt;"","PAGO", "VENCIDO"))</f>
        <v>VENCIDO</v>
      </c>
    </row>
    <row r="1475" spans="1:12" x14ac:dyDescent="0.2">
      <c r="A1475" s="30">
        <v>45087</v>
      </c>
      <c r="B1475" s="32" t="s">
        <v>1534</v>
      </c>
      <c r="C1475" s="32" t="s">
        <v>2457</v>
      </c>
      <c r="D1475" s="32" t="s">
        <v>1531</v>
      </c>
      <c r="E1475" s="46" t="s">
        <v>85</v>
      </c>
      <c r="F1475" s="31">
        <v>45131</v>
      </c>
      <c r="G1475" s="32" t="s">
        <v>3171</v>
      </c>
      <c r="H1475" s="32">
        <v>1594</v>
      </c>
      <c r="I1475" s="33">
        <v>1600</v>
      </c>
      <c r="J1475" s="32">
        <f ca="1">IF(Tabela9[[#This Row],[STATUS]]="VENCIDO", TODAY()-Tabela9[[#This Row],[DATA VENCIMENTO]], "")</f>
        <v>8</v>
      </c>
      <c r="K1475" s="31"/>
      <c r="L1475" s="53" t="str">
        <f ca="1">IF(Tabela9[[#This Row],[DATA VENCIMENTO]]&gt;TODAY(), "A VENCER",IF(Tabela9[[#This Row],[PAGO DIA]]&lt;&gt;"","PAGO", "VENCIDO"))</f>
        <v>VENCIDO</v>
      </c>
    </row>
    <row r="1476" spans="1:12" x14ac:dyDescent="0.2">
      <c r="A1476" s="30">
        <v>45090</v>
      </c>
      <c r="B1476" s="32" t="s">
        <v>1534</v>
      </c>
      <c r="C1476" s="32" t="s">
        <v>3097</v>
      </c>
      <c r="D1476" s="32" t="s">
        <v>1531</v>
      </c>
      <c r="E1476" s="46" t="s">
        <v>85</v>
      </c>
      <c r="F1476" s="31">
        <v>45131</v>
      </c>
      <c r="G1476" s="32" t="s">
        <v>3172</v>
      </c>
      <c r="H1476" s="32">
        <v>1596</v>
      </c>
      <c r="I1476" s="33">
        <v>800</v>
      </c>
      <c r="J1476" s="32">
        <f ca="1">IF(Tabela9[[#This Row],[STATUS]]="VENCIDO", TODAY()-Tabela9[[#This Row],[DATA VENCIMENTO]], "")</f>
        <v>8</v>
      </c>
      <c r="K1476" s="31"/>
      <c r="L1476" s="53" t="str">
        <f ca="1">IF(Tabela9[[#This Row],[DATA VENCIMENTO]]&gt;TODAY(), "A VENCER",IF(Tabela9[[#This Row],[PAGO DIA]]&lt;&gt;"","PAGO", "VENCIDO"))</f>
        <v>VENCIDO</v>
      </c>
    </row>
    <row r="1477" spans="1:12" x14ac:dyDescent="0.2">
      <c r="A1477" s="30">
        <v>45090</v>
      </c>
      <c r="B1477" s="32" t="s">
        <v>1534</v>
      </c>
      <c r="C1477" s="32" t="s">
        <v>3097</v>
      </c>
      <c r="D1477" s="32" t="s">
        <v>1531</v>
      </c>
      <c r="E1477" s="46" t="s">
        <v>85</v>
      </c>
      <c r="F1477" s="31">
        <v>45131</v>
      </c>
      <c r="G1477" s="32" t="s">
        <v>3173</v>
      </c>
      <c r="H1477" s="32">
        <v>1597</v>
      </c>
      <c r="I1477" s="33">
        <v>800</v>
      </c>
      <c r="J1477" s="32">
        <f ca="1">IF(Tabela9[[#This Row],[STATUS]]="VENCIDO", TODAY()-Tabela9[[#This Row],[DATA VENCIMENTO]], "")</f>
        <v>8</v>
      </c>
      <c r="K1477" s="31"/>
      <c r="L1477" s="53" t="str">
        <f ca="1">IF(Tabela9[[#This Row],[DATA VENCIMENTO]]&gt;TODAY(), "A VENCER",IF(Tabela9[[#This Row],[PAGO DIA]]&lt;&gt;"","PAGO", "VENCIDO"))</f>
        <v>VENCIDO</v>
      </c>
    </row>
    <row r="1478" spans="1:12" x14ac:dyDescent="0.2">
      <c r="A1478" s="30">
        <v>45091</v>
      </c>
      <c r="B1478" s="32" t="s">
        <v>2401</v>
      </c>
      <c r="C1478" s="32" t="s">
        <v>2809</v>
      </c>
      <c r="D1478" s="32" t="s">
        <v>1531</v>
      </c>
      <c r="E1478" s="46" t="s">
        <v>85</v>
      </c>
      <c r="F1478" s="31">
        <v>45131</v>
      </c>
      <c r="G1478" s="32" t="s">
        <v>3174</v>
      </c>
      <c r="H1478" s="32">
        <v>1598</v>
      </c>
      <c r="I1478" s="33">
        <v>2560</v>
      </c>
      <c r="J1478" s="32">
        <f ca="1">IF(Tabela9[[#This Row],[STATUS]]="VENCIDO", TODAY()-Tabela9[[#This Row],[DATA VENCIMENTO]], "")</f>
        <v>8</v>
      </c>
      <c r="K1478" s="31"/>
      <c r="L1478" s="53" t="str">
        <f ca="1">IF(Tabela9[[#This Row],[DATA VENCIMENTO]]&gt;TODAY(), "A VENCER",IF(Tabela9[[#This Row],[PAGO DIA]]&lt;&gt;"","PAGO", "VENCIDO"))</f>
        <v>VENCIDO</v>
      </c>
    </row>
    <row r="1479" spans="1:12" x14ac:dyDescent="0.2">
      <c r="A1479" s="30">
        <v>45091</v>
      </c>
      <c r="B1479" s="32" t="s">
        <v>2401</v>
      </c>
      <c r="C1479" s="32" t="s">
        <v>2947</v>
      </c>
      <c r="D1479" s="32" t="s">
        <v>1531</v>
      </c>
      <c r="E1479" s="46" t="s">
        <v>85</v>
      </c>
      <c r="F1479" s="31">
        <v>45131</v>
      </c>
      <c r="G1479" s="32" t="s">
        <v>3175</v>
      </c>
      <c r="H1479" s="32">
        <v>1599</v>
      </c>
      <c r="I1479" s="33">
        <v>2560</v>
      </c>
      <c r="J1479" s="32">
        <f ca="1">IF(Tabela9[[#This Row],[STATUS]]="VENCIDO", TODAY()-Tabela9[[#This Row],[DATA VENCIMENTO]], "")</f>
        <v>8</v>
      </c>
      <c r="K1479" s="31"/>
      <c r="L1479" s="53" t="str">
        <f ca="1">IF(Tabela9[[#This Row],[DATA VENCIMENTO]]&gt;TODAY(), "A VENCER",IF(Tabela9[[#This Row],[PAGO DIA]]&lt;&gt;"","PAGO", "VENCIDO"))</f>
        <v>VENCIDO</v>
      </c>
    </row>
    <row r="1480" spans="1:12" x14ac:dyDescent="0.2">
      <c r="A1480" s="30">
        <v>45091</v>
      </c>
      <c r="B1480" s="32" t="s">
        <v>1534</v>
      </c>
      <c r="C1480" s="32" t="s">
        <v>2943</v>
      </c>
      <c r="D1480" s="32" t="s">
        <v>1531</v>
      </c>
      <c r="E1480" s="46" t="s">
        <v>85</v>
      </c>
      <c r="F1480" s="31">
        <v>45131</v>
      </c>
      <c r="G1480" s="32" t="s">
        <v>3176</v>
      </c>
      <c r="H1480" s="32">
        <v>1600</v>
      </c>
      <c r="I1480" s="33">
        <v>800</v>
      </c>
      <c r="J1480" s="32">
        <f ca="1">IF(Tabela9[[#This Row],[STATUS]]="VENCIDO", TODAY()-Tabela9[[#This Row],[DATA VENCIMENTO]], "")</f>
        <v>8</v>
      </c>
      <c r="K1480" s="31"/>
      <c r="L1480" s="53" t="str">
        <f ca="1">IF(Tabela9[[#This Row],[DATA VENCIMENTO]]&gt;TODAY(), "A VENCER",IF(Tabela9[[#This Row],[PAGO DIA]]&lt;&gt;"","PAGO", "VENCIDO"))</f>
        <v>VENCIDO</v>
      </c>
    </row>
    <row r="1481" spans="1:12" hidden="1" x14ac:dyDescent="0.2">
      <c r="A1481" s="30">
        <v>45091</v>
      </c>
      <c r="B1481" s="32" t="s">
        <v>2725</v>
      </c>
      <c r="C1481" s="32" t="s">
        <v>3177</v>
      </c>
      <c r="D1481" s="32" t="s">
        <v>2727</v>
      </c>
      <c r="E1481" s="32" t="s">
        <v>460</v>
      </c>
      <c r="F1481" s="31">
        <v>45093</v>
      </c>
      <c r="G1481" s="32" t="s">
        <v>1585</v>
      </c>
      <c r="H1481" s="32">
        <v>1601</v>
      </c>
      <c r="I1481" s="33">
        <v>2100</v>
      </c>
      <c r="J1481" s="32" t="str">
        <f ca="1">IF(Tabela9[[#This Row],[STATUS]]="VENCIDO", TODAY()-Tabela9[[#This Row],[DATA VENCIMENTO]], "")</f>
        <v/>
      </c>
      <c r="K1481" s="31">
        <v>45093</v>
      </c>
      <c r="L1481" s="53" t="str">
        <f ca="1">IF(Tabela9[[#This Row],[DATA VENCIMENTO]]&gt;TODAY(), "A VENCER",IF(Tabela9[[#This Row],[PAGO DIA]]&lt;&gt;"","PAGO", "VENCIDO"))</f>
        <v>PAGO</v>
      </c>
    </row>
    <row r="1482" spans="1:12" x14ac:dyDescent="0.2">
      <c r="A1482" s="30">
        <v>45091</v>
      </c>
      <c r="B1482" s="32" t="s">
        <v>1534</v>
      </c>
      <c r="C1482" s="32" t="s">
        <v>3178</v>
      </c>
      <c r="D1482" s="32" t="s">
        <v>1531</v>
      </c>
      <c r="E1482" s="46" t="s">
        <v>85</v>
      </c>
      <c r="F1482" s="31">
        <v>45131</v>
      </c>
      <c r="G1482" s="32" t="s">
        <v>3179</v>
      </c>
      <c r="H1482" s="32">
        <v>1602</v>
      </c>
      <c r="I1482" s="33">
        <v>500</v>
      </c>
      <c r="J1482" s="32">
        <f ca="1">IF(Tabela9[[#This Row],[STATUS]]="VENCIDO", TODAY()-Tabela9[[#This Row],[DATA VENCIMENTO]], "")</f>
        <v>8</v>
      </c>
      <c r="K1482" s="31"/>
      <c r="L1482" s="53" t="str">
        <f ca="1">IF(Tabela9[[#This Row],[DATA VENCIMENTO]]&gt;TODAY(), "A VENCER",IF(Tabela9[[#This Row],[PAGO DIA]]&lt;&gt;"","PAGO", "VENCIDO"))</f>
        <v>VENCIDO</v>
      </c>
    </row>
    <row r="1483" spans="1:12" ht="25.5" hidden="1" x14ac:dyDescent="0.2">
      <c r="A1483" s="30">
        <v>45091</v>
      </c>
      <c r="B1483" s="32" t="s">
        <v>2922</v>
      </c>
      <c r="C1483" s="32" t="s">
        <v>218</v>
      </c>
      <c r="D1483" s="47" t="s">
        <v>2924</v>
      </c>
      <c r="E1483" s="47" t="s">
        <v>184</v>
      </c>
      <c r="F1483" s="31">
        <v>45098</v>
      </c>
      <c r="G1483" s="32" t="s">
        <v>1585</v>
      </c>
      <c r="H1483" s="32">
        <v>1603</v>
      </c>
      <c r="I1483" s="33">
        <v>658</v>
      </c>
      <c r="J1483" s="32" t="str">
        <f ca="1">IF(Tabela9[[#This Row],[STATUS]]="VENCIDO", TODAY()-Tabela9[[#This Row],[DATA VENCIMENTO]], "")</f>
        <v/>
      </c>
      <c r="K1483" s="31">
        <v>45098</v>
      </c>
      <c r="L1483" s="53" t="str">
        <f ca="1">IF(Tabela9[[#This Row],[DATA VENCIMENTO]]&gt;TODAY(), "A VENCER",IF(Tabela9[[#This Row],[PAGO DIA]]&lt;&gt;"","PAGO", "VENCIDO"))</f>
        <v>PAGO</v>
      </c>
    </row>
    <row r="1484" spans="1:12" x14ac:dyDescent="0.2">
      <c r="A1484" s="30">
        <v>45092</v>
      </c>
      <c r="B1484" s="32" t="s">
        <v>1534</v>
      </c>
      <c r="C1484" s="32" t="s">
        <v>2653</v>
      </c>
      <c r="D1484" s="32" t="s">
        <v>1531</v>
      </c>
      <c r="E1484" s="46" t="s">
        <v>85</v>
      </c>
      <c r="F1484" s="31">
        <v>45132</v>
      </c>
      <c r="G1484" s="32" t="s">
        <v>3180</v>
      </c>
      <c r="H1484" s="32">
        <v>1604</v>
      </c>
      <c r="I1484" s="33">
        <v>500</v>
      </c>
      <c r="J1484" s="32">
        <f ca="1">IF(Tabela9[[#This Row],[STATUS]]="VENCIDO", TODAY()-Tabela9[[#This Row],[DATA VENCIMENTO]], "")</f>
        <v>7</v>
      </c>
      <c r="K1484" s="31"/>
      <c r="L1484" s="53" t="str">
        <f ca="1">IF(Tabela9[[#This Row],[DATA VENCIMENTO]]&gt;TODAY(), "A VENCER",IF(Tabela9[[#This Row],[PAGO DIA]]&lt;&gt;"","PAGO", "VENCIDO"))</f>
        <v>VENCIDO</v>
      </c>
    </row>
    <row r="1485" spans="1:12" x14ac:dyDescent="0.2">
      <c r="A1485" s="30">
        <v>45092</v>
      </c>
      <c r="B1485" s="32" t="s">
        <v>1534</v>
      </c>
      <c r="C1485" s="32" t="s">
        <v>2943</v>
      </c>
      <c r="D1485" s="32" t="s">
        <v>1531</v>
      </c>
      <c r="E1485" s="46" t="s">
        <v>85</v>
      </c>
      <c r="F1485" s="31">
        <v>45132</v>
      </c>
      <c r="G1485" s="32" t="s">
        <v>3181</v>
      </c>
      <c r="H1485" s="32">
        <v>1605</v>
      </c>
      <c r="I1485" s="33">
        <v>800</v>
      </c>
      <c r="J1485" s="32">
        <f ca="1">IF(Tabela9[[#This Row],[STATUS]]="VENCIDO", TODAY()-Tabela9[[#This Row],[DATA VENCIMENTO]], "")</f>
        <v>7</v>
      </c>
      <c r="K1485" s="31"/>
      <c r="L1485" s="53" t="str">
        <f ca="1">IF(Tabela9[[#This Row],[DATA VENCIMENTO]]&gt;TODAY(), "A VENCER",IF(Tabela9[[#This Row],[PAGO DIA]]&lt;&gt;"","PAGO", "VENCIDO"))</f>
        <v>VENCIDO</v>
      </c>
    </row>
    <row r="1486" spans="1:12" x14ac:dyDescent="0.2">
      <c r="A1486" s="30">
        <v>45092</v>
      </c>
      <c r="B1486" s="32" t="s">
        <v>2401</v>
      </c>
      <c r="C1486" s="32" t="s">
        <v>2972</v>
      </c>
      <c r="D1486" s="32" t="s">
        <v>1531</v>
      </c>
      <c r="E1486" s="46" t="s">
        <v>85</v>
      </c>
      <c r="F1486" s="31">
        <v>45132</v>
      </c>
      <c r="G1486" s="32" t="s">
        <v>3182</v>
      </c>
      <c r="H1486" s="32">
        <v>1606</v>
      </c>
      <c r="I1486" s="33">
        <v>2560</v>
      </c>
      <c r="J1486" s="32">
        <f ca="1">IF(Tabela9[[#This Row],[STATUS]]="VENCIDO", TODAY()-Tabela9[[#This Row],[DATA VENCIMENTO]], "")</f>
        <v>7</v>
      </c>
      <c r="K1486" s="31"/>
      <c r="L1486" s="53" t="str">
        <f ca="1">IF(Tabela9[[#This Row],[DATA VENCIMENTO]]&gt;TODAY(), "A VENCER",IF(Tabela9[[#This Row],[PAGO DIA]]&lt;&gt;"","PAGO", "VENCIDO"))</f>
        <v>VENCIDO</v>
      </c>
    </row>
    <row r="1487" spans="1:12" x14ac:dyDescent="0.2">
      <c r="A1487" s="30">
        <v>45093</v>
      </c>
      <c r="B1487" s="32" t="s">
        <v>1534</v>
      </c>
      <c r="C1487" s="32" t="s">
        <v>3183</v>
      </c>
      <c r="D1487" s="32" t="s">
        <v>1531</v>
      </c>
      <c r="E1487" s="46" t="s">
        <v>85</v>
      </c>
      <c r="F1487" s="31">
        <v>45133</v>
      </c>
      <c r="G1487" s="32" t="s">
        <v>3184</v>
      </c>
      <c r="H1487" s="32">
        <v>1607</v>
      </c>
      <c r="I1487" s="33">
        <v>1050</v>
      </c>
      <c r="J1487" s="32">
        <f ca="1">IF(Tabela9[[#This Row],[STATUS]]="VENCIDO", TODAY()-Tabela9[[#This Row],[DATA VENCIMENTO]], "")</f>
        <v>6</v>
      </c>
      <c r="K1487" s="31"/>
      <c r="L1487" s="53" t="str">
        <f ca="1">IF(Tabela9[[#This Row],[DATA VENCIMENTO]]&gt;TODAY(), "A VENCER",IF(Tabela9[[#This Row],[PAGO DIA]]&lt;&gt;"","PAGO", "VENCIDO"))</f>
        <v>VENCIDO</v>
      </c>
    </row>
    <row r="1488" spans="1:12" x14ac:dyDescent="0.2">
      <c r="A1488" s="30">
        <v>45093</v>
      </c>
      <c r="B1488" s="32" t="s">
        <v>1534</v>
      </c>
      <c r="C1488" s="32" t="s">
        <v>3185</v>
      </c>
      <c r="D1488" s="32" t="s">
        <v>1531</v>
      </c>
      <c r="E1488" s="46" t="s">
        <v>85</v>
      </c>
      <c r="F1488" s="31">
        <v>45133</v>
      </c>
      <c r="G1488" s="32" t="s">
        <v>3186</v>
      </c>
      <c r="H1488" s="32">
        <v>1608</v>
      </c>
      <c r="I1488" s="33">
        <v>1650</v>
      </c>
      <c r="J1488" s="32">
        <f ca="1">IF(Tabela9[[#This Row],[STATUS]]="VENCIDO", TODAY()-Tabela9[[#This Row],[DATA VENCIMENTO]], "")</f>
        <v>6</v>
      </c>
      <c r="K1488" s="31"/>
      <c r="L1488" s="53" t="str">
        <f ca="1">IF(Tabela9[[#This Row],[DATA VENCIMENTO]]&gt;TODAY(), "A VENCER",IF(Tabela9[[#This Row],[PAGO DIA]]&lt;&gt;"","PAGO", "VENCIDO"))</f>
        <v>VENCIDO</v>
      </c>
    </row>
    <row r="1489" spans="1:12" x14ac:dyDescent="0.2">
      <c r="A1489" s="30">
        <v>45093</v>
      </c>
      <c r="B1489" s="32" t="s">
        <v>1534</v>
      </c>
      <c r="C1489" s="32" t="s">
        <v>3187</v>
      </c>
      <c r="D1489" s="32" t="s">
        <v>1531</v>
      </c>
      <c r="E1489" s="46" t="s">
        <v>85</v>
      </c>
      <c r="F1489" s="31">
        <v>45133</v>
      </c>
      <c r="G1489" s="32" t="s">
        <v>3188</v>
      </c>
      <c r="H1489" s="32">
        <v>1609</v>
      </c>
      <c r="I1489" s="33">
        <v>1800</v>
      </c>
      <c r="J1489" s="32">
        <f ca="1">IF(Tabela9[[#This Row],[STATUS]]="VENCIDO", TODAY()-Tabela9[[#This Row],[DATA VENCIMENTO]], "")</f>
        <v>6</v>
      </c>
      <c r="K1489" s="31"/>
      <c r="L1489" s="53" t="str">
        <f ca="1">IF(Tabela9[[#This Row],[DATA VENCIMENTO]]&gt;TODAY(), "A VENCER",IF(Tabela9[[#This Row],[PAGO DIA]]&lt;&gt;"","PAGO", "VENCIDO"))</f>
        <v>VENCIDO</v>
      </c>
    </row>
    <row r="1490" spans="1:12" x14ac:dyDescent="0.2">
      <c r="A1490" s="30">
        <v>45093</v>
      </c>
      <c r="B1490" s="32" t="s">
        <v>1534</v>
      </c>
      <c r="C1490" s="32" t="s">
        <v>3189</v>
      </c>
      <c r="D1490" s="32" t="s">
        <v>1531</v>
      </c>
      <c r="E1490" s="46" t="s">
        <v>85</v>
      </c>
      <c r="F1490" s="31">
        <v>45133</v>
      </c>
      <c r="G1490" s="32" t="s">
        <v>3190</v>
      </c>
      <c r="H1490" s="32">
        <v>1610</v>
      </c>
      <c r="I1490" s="33">
        <v>1200</v>
      </c>
      <c r="J1490" s="32">
        <f ca="1">IF(Tabela9[[#This Row],[STATUS]]="VENCIDO", TODAY()-Tabela9[[#This Row],[DATA VENCIMENTO]], "")</f>
        <v>6</v>
      </c>
      <c r="K1490" s="31"/>
      <c r="L1490" s="53" t="str">
        <f ca="1">IF(Tabela9[[#This Row],[DATA VENCIMENTO]]&gt;TODAY(), "A VENCER",IF(Tabela9[[#This Row],[PAGO DIA]]&lt;&gt;"","PAGO", "VENCIDO"))</f>
        <v>VENCIDO</v>
      </c>
    </row>
    <row r="1491" spans="1:12" x14ac:dyDescent="0.2">
      <c r="A1491" s="30">
        <v>45093</v>
      </c>
      <c r="B1491" s="32" t="s">
        <v>1534</v>
      </c>
      <c r="C1491" s="32" t="s">
        <v>3183</v>
      </c>
      <c r="D1491" s="32" t="s">
        <v>1531</v>
      </c>
      <c r="E1491" s="46" t="s">
        <v>85</v>
      </c>
      <c r="F1491" s="31">
        <v>45133</v>
      </c>
      <c r="G1491" s="32" t="s">
        <v>3191</v>
      </c>
      <c r="H1491" s="32">
        <v>1611</v>
      </c>
      <c r="I1491" s="33">
        <v>1050</v>
      </c>
      <c r="J1491" s="32">
        <f ca="1">IF(Tabela9[[#This Row],[STATUS]]="VENCIDO", TODAY()-Tabela9[[#This Row],[DATA VENCIMENTO]], "")</f>
        <v>6</v>
      </c>
      <c r="K1491" s="31"/>
      <c r="L1491" s="53" t="str">
        <f ca="1">IF(Tabela9[[#This Row],[DATA VENCIMENTO]]&gt;TODAY(), "A VENCER",IF(Tabela9[[#This Row],[PAGO DIA]]&lt;&gt;"","PAGO", "VENCIDO"))</f>
        <v>VENCIDO</v>
      </c>
    </row>
    <row r="1492" spans="1:12" hidden="1" x14ac:dyDescent="0.2">
      <c r="A1492" s="30">
        <v>45093</v>
      </c>
      <c r="B1492" s="32" t="s">
        <v>1529</v>
      </c>
      <c r="C1492" s="32" t="s">
        <v>2929</v>
      </c>
      <c r="D1492" s="32" t="s">
        <v>1531</v>
      </c>
      <c r="E1492" s="32" t="s">
        <v>3048</v>
      </c>
      <c r="F1492" s="31">
        <v>45133</v>
      </c>
      <c r="G1492" s="32" t="s">
        <v>3192</v>
      </c>
      <c r="H1492" s="32">
        <v>1612</v>
      </c>
      <c r="I1492" s="33">
        <v>6271</v>
      </c>
      <c r="J1492" s="32" t="str">
        <f ca="1">IF(Tabela9[[#This Row],[STATUS]]="VENCIDO", TODAY()-Tabela9[[#This Row],[DATA VENCIMENTO]], "")</f>
        <v/>
      </c>
      <c r="K1492" s="31">
        <v>45133</v>
      </c>
      <c r="L1492" s="53" t="str">
        <f ca="1">IF(Tabela9[[#This Row],[DATA VENCIMENTO]]&gt;TODAY(), "A VENCER",IF(Tabela9[[#This Row],[PAGO DIA]]&lt;&gt;"","PAGO", "VENCIDO"))</f>
        <v>PAGO</v>
      </c>
    </row>
    <row r="1493" spans="1:12" x14ac:dyDescent="0.2">
      <c r="A1493" s="30">
        <v>45093</v>
      </c>
      <c r="B1493" s="32" t="s">
        <v>1534</v>
      </c>
      <c r="C1493" s="32" t="s">
        <v>3193</v>
      </c>
      <c r="D1493" s="32" t="s">
        <v>1531</v>
      </c>
      <c r="E1493" s="46" t="s">
        <v>85</v>
      </c>
      <c r="F1493" s="31">
        <v>45133</v>
      </c>
      <c r="G1493" s="32" t="s">
        <v>3194</v>
      </c>
      <c r="H1493" s="32">
        <v>1613</v>
      </c>
      <c r="I1493" s="33">
        <v>300</v>
      </c>
      <c r="J1493" s="32">
        <f ca="1">IF(Tabela9[[#This Row],[STATUS]]="VENCIDO", TODAY()-Tabela9[[#This Row],[DATA VENCIMENTO]], "")</f>
        <v>6</v>
      </c>
      <c r="K1493" s="31"/>
      <c r="L1493" s="53" t="str">
        <f ca="1">IF(Tabela9[[#This Row],[DATA VENCIMENTO]]&gt;TODAY(), "A VENCER",IF(Tabela9[[#This Row],[PAGO DIA]]&lt;&gt;"","PAGO", "VENCIDO"))</f>
        <v>VENCIDO</v>
      </c>
    </row>
    <row r="1494" spans="1:12" hidden="1" x14ac:dyDescent="0.2">
      <c r="A1494" s="30">
        <v>45093</v>
      </c>
      <c r="B1494" s="32" t="s">
        <v>2841</v>
      </c>
      <c r="C1494" s="32" t="s">
        <v>3126</v>
      </c>
      <c r="D1494" s="32" t="s">
        <v>2843</v>
      </c>
      <c r="E1494" s="32" t="s">
        <v>137</v>
      </c>
      <c r="F1494" s="31">
        <v>45100</v>
      </c>
      <c r="G1494" s="32" t="s">
        <v>3195</v>
      </c>
      <c r="H1494" s="32">
        <v>1614</v>
      </c>
      <c r="I1494" s="33">
        <v>2600</v>
      </c>
      <c r="J1494" s="32" t="str">
        <f ca="1">IF(Tabela9[[#This Row],[STATUS]]="VENCIDO", TODAY()-Tabela9[[#This Row],[DATA VENCIMENTO]], "")</f>
        <v/>
      </c>
      <c r="K1494" s="31">
        <v>45100</v>
      </c>
      <c r="L1494" s="53" t="str">
        <f ca="1">IF(Tabela9[[#This Row],[DATA VENCIMENTO]]&gt;TODAY(), "A VENCER",IF(Tabela9[[#This Row],[PAGO DIA]]&lt;&gt;"","PAGO", "VENCIDO"))</f>
        <v>PAGO</v>
      </c>
    </row>
    <row r="1495" spans="1:12" x14ac:dyDescent="0.2">
      <c r="A1495" s="30">
        <v>45094</v>
      </c>
      <c r="B1495" s="32" t="s">
        <v>2401</v>
      </c>
      <c r="C1495" s="32" t="s">
        <v>3143</v>
      </c>
      <c r="D1495" s="32" t="s">
        <v>1531</v>
      </c>
      <c r="E1495" s="46" t="s">
        <v>85</v>
      </c>
      <c r="F1495" s="31">
        <v>45138</v>
      </c>
      <c r="G1495" s="32" t="s">
        <v>3196</v>
      </c>
      <c r="H1495" s="32">
        <v>1615</v>
      </c>
      <c r="I1495" s="33">
        <v>2240</v>
      </c>
      <c r="J1495" s="32">
        <f ca="1">IF(Tabela9[[#This Row],[STATUS]]="VENCIDO", TODAY()-Tabela9[[#This Row],[DATA VENCIMENTO]], "")</f>
        <v>1</v>
      </c>
      <c r="K1495" s="31"/>
      <c r="L1495" s="53" t="str">
        <f ca="1">IF(Tabela9[[#This Row],[DATA VENCIMENTO]]&gt;TODAY(), "A VENCER",IF(Tabela9[[#This Row],[PAGO DIA]]&lt;&gt;"","PAGO", "VENCIDO"))</f>
        <v>VENCIDO</v>
      </c>
    </row>
    <row r="1496" spans="1:12" x14ac:dyDescent="0.2">
      <c r="A1496" s="30">
        <v>45094</v>
      </c>
      <c r="B1496" s="32" t="s">
        <v>1534</v>
      </c>
      <c r="C1496" s="32" t="s">
        <v>2576</v>
      </c>
      <c r="D1496" s="32" t="s">
        <v>1531</v>
      </c>
      <c r="E1496" s="46" t="s">
        <v>85</v>
      </c>
      <c r="F1496" s="31">
        <v>45138</v>
      </c>
      <c r="G1496" s="32" t="s">
        <v>3197</v>
      </c>
      <c r="H1496" s="32">
        <v>1616</v>
      </c>
      <c r="I1496" s="33">
        <v>1100</v>
      </c>
      <c r="J1496" s="32">
        <f ca="1">IF(Tabela9[[#This Row],[STATUS]]="VENCIDO", TODAY()-Tabela9[[#This Row],[DATA VENCIMENTO]], "")</f>
        <v>1</v>
      </c>
      <c r="K1496" s="31"/>
      <c r="L1496" s="53" t="str">
        <f ca="1">IF(Tabela9[[#This Row],[DATA VENCIMENTO]]&gt;TODAY(), "A VENCER",IF(Tabela9[[#This Row],[PAGO DIA]]&lt;&gt;"","PAGO", "VENCIDO"))</f>
        <v>VENCIDO</v>
      </c>
    </row>
    <row r="1497" spans="1:12" x14ac:dyDescent="0.2">
      <c r="A1497" s="30">
        <v>45094</v>
      </c>
      <c r="B1497" s="32" t="s">
        <v>2401</v>
      </c>
      <c r="C1497" s="32" t="s">
        <v>2869</v>
      </c>
      <c r="D1497" s="32" t="s">
        <v>1531</v>
      </c>
      <c r="E1497" s="46" t="s">
        <v>85</v>
      </c>
      <c r="F1497" s="31">
        <v>45138</v>
      </c>
      <c r="G1497" s="32" t="s">
        <v>3198</v>
      </c>
      <c r="H1497" s="32">
        <v>1617</v>
      </c>
      <c r="I1497" s="33">
        <v>2560</v>
      </c>
      <c r="J1497" s="32">
        <f ca="1">IF(Tabela9[[#This Row],[STATUS]]="VENCIDO", TODAY()-Tabela9[[#This Row],[DATA VENCIMENTO]], "")</f>
        <v>1</v>
      </c>
      <c r="K1497" s="31"/>
      <c r="L1497" s="53" t="str">
        <f ca="1">IF(Tabela9[[#This Row],[DATA VENCIMENTO]]&gt;TODAY(), "A VENCER",IF(Tabela9[[#This Row],[PAGO DIA]]&lt;&gt;"","PAGO", "VENCIDO"))</f>
        <v>VENCIDO</v>
      </c>
    </row>
    <row r="1498" spans="1:12" x14ac:dyDescent="0.2">
      <c r="A1498" s="30">
        <v>45095</v>
      </c>
      <c r="B1498" s="32" t="s">
        <v>1529</v>
      </c>
      <c r="C1498" s="32" t="s">
        <v>3128</v>
      </c>
      <c r="D1498" s="32" t="s">
        <v>1531</v>
      </c>
      <c r="E1498" s="46" t="s">
        <v>85</v>
      </c>
      <c r="F1498" s="31">
        <v>45138</v>
      </c>
      <c r="G1498" s="32" t="s">
        <v>3199</v>
      </c>
      <c r="H1498" s="32">
        <v>1618</v>
      </c>
      <c r="I1498" s="33">
        <v>5800</v>
      </c>
      <c r="J1498" s="32">
        <f ca="1">IF(Tabela9[[#This Row],[STATUS]]="VENCIDO", TODAY()-Tabela9[[#This Row],[DATA VENCIMENTO]], "")</f>
        <v>1</v>
      </c>
      <c r="K1498" s="31"/>
      <c r="L1498" s="53" t="str">
        <f ca="1">IF(Tabela9[[#This Row],[DATA VENCIMENTO]]&gt;TODAY(), "A VENCER",IF(Tabela9[[#This Row],[PAGO DIA]]&lt;&gt;"","PAGO", "VENCIDO"))</f>
        <v>VENCIDO</v>
      </c>
    </row>
    <row r="1499" spans="1:12" x14ac:dyDescent="0.2">
      <c r="A1499" s="30">
        <v>45096</v>
      </c>
      <c r="B1499" s="32" t="s">
        <v>1534</v>
      </c>
      <c r="C1499" s="32" t="s">
        <v>2984</v>
      </c>
      <c r="D1499" s="32" t="s">
        <v>1531</v>
      </c>
      <c r="E1499" s="46" t="s">
        <v>85</v>
      </c>
      <c r="F1499" s="31">
        <v>45138</v>
      </c>
      <c r="G1499" s="32" t="s">
        <v>3200</v>
      </c>
      <c r="H1499" s="32">
        <v>1619</v>
      </c>
      <c r="I1499" s="33">
        <v>800</v>
      </c>
      <c r="J1499" s="32">
        <f ca="1">IF(Tabela9[[#This Row],[STATUS]]="VENCIDO", TODAY()-Tabela9[[#This Row],[DATA VENCIMENTO]], "")</f>
        <v>1</v>
      </c>
      <c r="K1499" s="31"/>
      <c r="L1499" s="53" t="str">
        <f ca="1">IF(Tabela9[[#This Row],[DATA VENCIMENTO]]&gt;TODAY(), "A VENCER",IF(Tabela9[[#This Row],[PAGO DIA]]&lt;&gt;"","PAGO", "VENCIDO"))</f>
        <v>VENCIDO</v>
      </c>
    </row>
    <row r="1500" spans="1:12" x14ac:dyDescent="0.2">
      <c r="A1500" s="30">
        <v>45097</v>
      </c>
      <c r="B1500" s="32" t="s">
        <v>1529</v>
      </c>
      <c r="C1500" s="32" t="s">
        <v>3201</v>
      </c>
      <c r="D1500" s="32" t="s">
        <v>1531</v>
      </c>
      <c r="E1500" s="32" t="s">
        <v>149</v>
      </c>
      <c r="F1500" s="31">
        <v>45138</v>
      </c>
      <c r="G1500" s="32" t="s">
        <v>3202</v>
      </c>
      <c r="H1500" s="32">
        <v>1621</v>
      </c>
      <c r="I1500" s="33">
        <v>9614</v>
      </c>
      <c r="J1500" s="32">
        <f ca="1">IF(Tabela9[[#This Row],[STATUS]]="VENCIDO", TODAY()-Tabela9[[#This Row],[DATA VENCIMENTO]], "")</f>
        <v>1</v>
      </c>
      <c r="K1500" s="31"/>
      <c r="L1500" s="53" t="str">
        <f ca="1">IF(Tabela9[[#This Row],[DATA VENCIMENTO]]&gt;TODAY(), "A VENCER",IF(Tabela9[[#This Row],[PAGO DIA]]&lt;&gt;"","PAGO", "VENCIDO"))</f>
        <v>VENCIDO</v>
      </c>
    </row>
    <row r="1501" spans="1:12" x14ac:dyDescent="0.2">
      <c r="A1501" s="30">
        <v>45097</v>
      </c>
      <c r="B1501" s="32" t="s">
        <v>2401</v>
      </c>
      <c r="C1501" s="32" t="s">
        <v>3203</v>
      </c>
      <c r="D1501" s="32" t="s">
        <v>1531</v>
      </c>
      <c r="E1501" s="46" t="s">
        <v>85</v>
      </c>
      <c r="F1501" s="31">
        <v>45138</v>
      </c>
      <c r="G1501" s="32" t="s">
        <v>3204</v>
      </c>
      <c r="H1501" s="32">
        <v>1622</v>
      </c>
      <c r="I1501" s="33">
        <v>2240</v>
      </c>
      <c r="J1501" s="32">
        <f ca="1">IF(Tabela9[[#This Row],[STATUS]]="VENCIDO", TODAY()-Tabela9[[#This Row],[DATA VENCIMENTO]], "")</f>
        <v>1</v>
      </c>
      <c r="K1501" s="31"/>
      <c r="L1501" s="53" t="str">
        <f ca="1">IF(Tabela9[[#This Row],[DATA VENCIMENTO]]&gt;TODAY(), "A VENCER",IF(Tabela9[[#This Row],[PAGO DIA]]&lt;&gt;"","PAGO", "VENCIDO"))</f>
        <v>VENCIDO</v>
      </c>
    </row>
    <row r="1502" spans="1:12" ht="25.5" hidden="1" x14ac:dyDescent="0.2">
      <c r="A1502" s="30">
        <v>45097</v>
      </c>
      <c r="B1502" s="32" t="s">
        <v>2922</v>
      </c>
      <c r="C1502" s="32" t="s">
        <v>3205</v>
      </c>
      <c r="D1502" s="47" t="s">
        <v>2924</v>
      </c>
      <c r="E1502" s="47" t="s">
        <v>184</v>
      </c>
      <c r="F1502" s="31">
        <v>45110</v>
      </c>
      <c r="G1502" s="32" t="s">
        <v>1585</v>
      </c>
      <c r="H1502" s="32">
        <v>1623</v>
      </c>
      <c r="I1502" s="33">
        <v>650</v>
      </c>
      <c r="J1502" s="32" t="str">
        <f ca="1">IF(Tabela9[[#This Row],[STATUS]]="VENCIDO", TODAY()-Tabela9[[#This Row],[DATA VENCIMENTO]], "")</f>
        <v/>
      </c>
      <c r="K1502" s="31">
        <v>45110</v>
      </c>
      <c r="L1502" s="53" t="str">
        <f ca="1">IF(Tabela9[[#This Row],[DATA VENCIMENTO]]&gt;TODAY(), "A VENCER",IF(Tabela9[[#This Row],[PAGO DIA]]&lt;&gt;"","PAGO", "VENCIDO"))</f>
        <v>PAGO</v>
      </c>
    </row>
    <row r="1503" spans="1:12" x14ac:dyDescent="0.2">
      <c r="A1503" s="30">
        <v>45098</v>
      </c>
      <c r="B1503" s="32" t="s">
        <v>1529</v>
      </c>
      <c r="C1503" s="32" t="s">
        <v>3206</v>
      </c>
      <c r="D1503" s="32" t="s">
        <v>1531</v>
      </c>
      <c r="E1503" s="32" t="s">
        <v>3048</v>
      </c>
      <c r="F1503" s="31">
        <v>45138</v>
      </c>
      <c r="G1503" s="32" t="s">
        <v>3207</v>
      </c>
      <c r="H1503" s="32">
        <v>1624</v>
      </c>
      <c r="I1503" s="33">
        <v>6271</v>
      </c>
      <c r="J1503" s="32">
        <f ca="1">IF(Tabela9[[#This Row],[STATUS]]="VENCIDO", TODAY()-Tabela9[[#This Row],[DATA VENCIMENTO]], "")</f>
        <v>1</v>
      </c>
      <c r="K1503" s="31"/>
      <c r="L1503" s="53" t="str">
        <f ca="1">IF(Tabela9[[#This Row],[DATA VENCIMENTO]]&gt;TODAY(), "A VENCER",IF(Tabela9[[#This Row],[PAGO DIA]]&lt;&gt;"","PAGO", "VENCIDO"))</f>
        <v>VENCIDO</v>
      </c>
    </row>
    <row r="1504" spans="1:12" x14ac:dyDescent="0.2">
      <c r="A1504" s="30">
        <v>45098</v>
      </c>
      <c r="B1504" s="32" t="s">
        <v>1529</v>
      </c>
      <c r="C1504" s="32" t="s">
        <v>3208</v>
      </c>
      <c r="D1504" s="32" t="s">
        <v>1531</v>
      </c>
      <c r="E1504" s="32" t="s">
        <v>539</v>
      </c>
      <c r="F1504" s="31">
        <v>45138</v>
      </c>
      <c r="G1504" s="32" t="s">
        <v>3209</v>
      </c>
      <c r="H1504" s="32">
        <v>1625</v>
      </c>
      <c r="I1504" s="33">
        <v>4800</v>
      </c>
      <c r="J1504" s="32">
        <f ca="1">IF(Tabela9[[#This Row],[STATUS]]="VENCIDO", TODAY()-Tabela9[[#This Row],[DATA VENCIMENTO]], "")</f>
        <v>1</v>
      </c>
      <c r="K1504" s="31"/>
      <c r="L1504" s="53" t="str">
        <f ca="1">IF(Tabela9[[#This Row],[DATA VENCIMENTO]]&gt;TODAY(), "A VENCER",IF(Tabela9[[#This Row],[PAGO DIA]]&lt;&gt;"","PAGO", "VENCIDO"))</f>
        <v>VENCIDO</v>
      </c>
    </row>
    <row r="1505" spans="1:12" x14ac:dyDescent="0.2">
      <c r="A1505" s="30">
        <v>45098</v>
      </c>
      <c r="B1505" s="32" t="s">
        <v>2401</v>
      </c>
      <c r="C1505" s="32" t="s">
        <v>3143</v>
      </c>
      <c r="D1505" s="32" t="s">
        <v>1531</v>
      </c>
      <c r="E1505" s="46" t="s">
        <v>85</v>
      </c>
      <c r="F1505" s="31">
        <v>45138</v>
      </c>
      <c r="G1505" s="32" t="s">
        <v>3210</v>
      </c>
      <c r="H1505" s="32">
        <v>1626</v>
      </c>
      <c r="I1505" s="33">
        <v>2240</v>
      </c>
      <c r="J1505" s="32">
        <f ca="1">IF(Tabela9[[#This Row],[STATUS]]="VENCIDO", TODAY()-Tabela9[[#This Row],[DATA VENCIMENTO]], "")</f>
        <v>1</v>
      </c>
      <c r="K1505" s="31"/>
      <c r="L1505" s="53" t="str">
        <f ca="1">IF(Tabela9[[#This Row],[DATA VENCIMENTO]]&gt;TODAY(), "A VENCER",IF(Tabela9[[#This Row],[PAGO DIA]]&lt;&gt;"","PAGO", "VENCIDO"))</f>
        <v>VENCIDO</v>
      </c>
    </row>
    <row r="1506" spans="1:12" x14ac:dyDescent="0.2">
      <c r="A1506" s="30">
        <v>45098</v>
      </c>
      <c r="B1506" s="32" t="s">
        <v>1534</v>
      </c>
      <c r="C1506" s="32" t="s">
        <v>2078</v>
      </c>
      <c r="D1506" s="32" t="s">
        <v>1531</v>
      </c>
      <c r="E1506" s="46" t="s">
        <v>85</v>
      </c>
      <c r="F1506" s="31">
        <v>45138</v>
      </c>
      <c r="G1506" s="32" t="s">
        <v>3211</v>
      </c>
      <c r="H1506" s="32">
        <v>1627</v>
      </c>
      <c r="I1506" s="33">
        <v>1600</v>
      </c>
      <c r="J1506" s="32">
        <f ca="1">IF(Tabela9[[#This Row],[STATUS]]="VENCIDO", TODAY()-Tabela9[[#This Row],[DATA VENCIMENTO]], "")</f>
        <v>1</v>
      </c>
      <c r="K1506" s="31"/>
      <c r="L1506" s="53" t="str">
        <f ca="1">IF(Tabela9[[#This Row],[DATA VENCIMENTO]]&gt;TODAY(), "A VENCER",IF(Tabela9[[#This Row],[PAGO DIA]]&lt;&gt;"","PAGO", "VENCIDO"))</f>
        <v>VENCIDO</v>
      </c>
    </row>
    <row r="1507" spans="1:12" x14ac:dyDescent="0.2">
      <c r="A1507" s="30">
        <v>45098</v>
      </c>
      <c r="B1507" s="32" t="s">
        <v>1534</v>
      </c>
      <c r="C1507" s="32" t="s">
        <v>1706</v>
      </c>
      <c r="D1507" s="32" t="s">
        <v>1531</v>
      </c>
      <c r="E1507" s="46" t="s">
        <v>85</v>
      </c>
      <c r="F1507" s="31">
        <v>45138</v>
      </c>
      <c r="G1507" s="32" t="s">
        <v>3212</v>
      </c>
      <c r="H1507" s="32">
        <v>1629</v>
      </c>
      <c r="I1507" s="33">
        <v>500</v>
      </c>
      <c r="J1507" s="32">
        <f ca="1">IF(Tabela9[[#This Row],[STATUS]]="VENCIDO", TODAY()-Tabela9[[#This Row],[DATA VENCIMENTO]], "")</f>
        <v>1</v>
      </c>
      <c r="K1507" s="31"/>
      <c r="L1507" s="53" t="str">
        <f ca="1">IF(Tabela9[[#This Row],[DATA VENCIMENTO]]&gt;TODAY(), "A VENCER",IF(Tabela9[[#This Row],[PAGO DIA]]&lt;&gt;"","PAGO", "VENCIDO"))</f>
        <v>VENCIDO</v>
      </c>
    </row>
    <row r="1508" spans="1:12" hidden="1" x14ac:dyDescent="0.2">
      <c r="A1508" s="30">
        <v>45098</v>
      </c>
      <c r="B1508" s="32" t="s">
        <v>2725</v>
      </c>
      <c r="C1508" s="32" t="s">
        <v>3213</v>
      </c>
      <c r="D1508" s="32" t="s">
        <v>2727</v>
      </c>
      <c r="E1508" s="32" t="s">
        <v>460</v>
      </c>
      <c r="F1508" s="31">
        <v>45100</v>
      </c>
      <c r="G1508" s="32" t="s">
        <v>1585</v>
      </c>
      <c r="H1508" s="32">
        <v>1630</v>
      </c>
      <c r="I1508" s="33">
        <v>1400</v>
      </c>
      <c r="J1508" s="32" t="str">
        <f ca="1">IF(Tabela9[[#This Row],[STATUS]]="VENCIDO", TODAY()-Tabela9[[#This Row],[DATA VENCIMENTO]], "")</f>
        <v/>
      </c>
      <c r="K1508" s="31">
        <v>45100</v>
      </c>
      <c r="L1508" s="53" t="str">
        <f ca="1">IF(Tabela9[[#This Row],[DATA VENCIMENTO]]&gt;TODAY(), "A VENCER",IF(Tabela9[[#This Row],[PAGO DIA]]&lt;&gt;"","PAGO", "VENCIDO"))</f>
        <v>PAGO</v>
      </c>
    </row>
    <row r="1509" spans="1:12" hidden="1" x14ac:dyDescent="0.2">
      <c r="A1509" s="30">
        <v>45099</v>
      </c>
      <c r="B1509" s="32" t="s">
        <v>1529</v>
      </c>
      <c r="C1509" s="32" t="s">
        <v>2876</v>
      </c>
      <c r="D1509" s="32" t="s">
        <v>1531</v>
      </c>
      <c r="E1509" s="32" t="s">
        <v>94</v>
      </c>
      <c r="F1509" s="31">
        <v>45139</v>
      </c>
      <c r="G1509" s="32" t="s">
        <v>3214</v>
      </c>
      <c r="H1509" s="32">
        <v>1631</v>
      </c>
      <c r="I1509" s="33">
        <v>2500</v>
      </c>
      <c r="J1509" s="32">
        <f ca="1">IF(Tabela9[[#This Row],[STATUS]]="VENCIDO", TODAY()-Tabela9[[#This Row],[DATA VENCIMENTO]], "")</f>
        <v>0</v>
      </c>
      <c r="K1509" s="31"/>
      <c r="L1509" s="53" t="str">
        <f ca="1">IF(Tabela9[[#This Row],[DATA VENCIMENTO]]&gt;TODAY(), "A VENCER",IF(Tabela9[[#This Row],[PAGO DIA]]&lt;&gt;"","PAGO", "VENCIDO"))</f>
        <v>VENCIDO</v>
      </c>
    </row>
    <row r="1510" spans="1:12" hidden="1" x14ac:dyDescent="0.2">
      <c r="A1510" s="30">
        <v>45099</v>
      </c>
      <c r="B1510" s="32" t="s">
        <v>1534</v>
      </c>
      <c r="C1510" s="32" t="s">
        <v>3215</v>
      </c>
      <c r="D1510" s="32" t="s">
        <v>1531</v>
      </c>
      <c r="E1510" s="46" t="s">
        <v>85</v>
      </c>
      <c r="F1510" s="31">
        <v>45139</v>
      </c>
      <c r="G1510" s="32" t="s">
        <v>3216</v>
      </c>
      <c r="H1510" s="32">
        <v>1632</v>
      </c>
      <c r="I1510" s="33">
        <v>2100</v>
      </c>
      <c r="J1510" s="32">
        <f ca="1">IF(Tabela9[[#This Row],[STATUS]]="VENCIDO", TODAY()-Tabela9[[#This Row],[DATA VENCIMENTO]], "")</f>
        <v>0</v>
      </c>
      <c r="K1510" s="31"/>
      <c r="L1510" s="53" t="str">
        <f ca="1">IF(Tabela9[[#This Row],[DATA VENCIMENTO]]&gt;TODAY(), "A VENCER",IF(Tabela9[[#This Row],[PAGO DIA]]&lt;&gt;"","PAGO", "VENCIDO"))</f>
        <v>VENCIDO</v>
      </c>
    </row>
    <row r="1511" spans="1:12" hidden="1" x14ac:dyDescent="0.2">
      <c r="A1511" s="30">
        <v>45099</v>
      </c>
      <c r="B1511" s="32" t="s">
        <v>1534</v>
      </c>
      <c r="C1511" s="32" t="s">
        <v>3217</v>
      </c>
      <c r="D1511" s="32" t="s">
        <v>1531</v>
      </c>
      <c r="E1511" s="46" t="s">
        <v>85</v>
      </c>
      <c r="F1511" s="31">
        <v>45139</v>
      </c>
      <c r="G1511" s="32" t="s">
        <v>3218</v>
      </c>
      <c r="H1511" s="32">
        <v>1633</v>
      </c>
      <c r="I1511" s="33">
        <v>1050</v>
      </c>
      <c r="J1511" s="32">
        <f ca="1">IF(Tabela9[[#This Row],[STATUS]]="VENCIDO", TODAY()-Tabela9[[#This Row],[DATA VENCIMENTO]], "")</f>
        <v>0</v>
      </c>
      <c r="K1511" s="31"/>
      <c r="L1511" s="53" t="str">
        <f ca="1">IF(Tabela9[[#This Row],[DATA VENCIMENTO]]&gt;TODAY(), "A VENCER",IF(Tabela9[[#This Row],[PAGO DIA]]&lt;&gt;"","PAGO", "VENCIDO"))</f>
        <v>VENCIDO</v>
      </c>
    </row>
    <row r="1512" spans="1:12" hidden="1" x14ac:dyDescent="0.2">
      <c r="A1512" s="30">
        <v>45099</v>
      </c>
      <c r="B1512" s="32" t="s">
        <v>1534</v>
      </c>
      <c r="C1512" s="32" t="s">
        <v>3219</v>
      </c>
      <c r="D1512" s="32" t="s">
        <v>1531</v>
      </c>
      <c r="E1512" s="46" t="s">
        <v>85</v>
      </c>
      <c r="F1512" s="31">
        <v>45139</v>
      </c>
      <c r="G1512" s="32" t="s">
        <v>3220</v>
      </c>
      <c r="H1512" s="32">
        <v>1634</v>
      </c>
      <c r="I1512" s="33">
        <v>1950</v>
      </c>
      <c r="J1512" s="32">
        <f ca="1">IF(Tabela9[[#This Row],[STATUS]]="VENCIDO", TODAY()-Tabela9[[#This Row],[DATA VENCIMENTO]], "")</f>
        <v>0</v>
      </c>
      <c r="K1512" s="31"/>
      <c r="L1512" s="53" t="str">
        <f ca="1">IF(Tabela9[[#This Row],[DATA VENCIMENTO]]&gt;TODAY(), "A VENCER",IF(Tabela9[[#This Row],[PAGO DIA]]&lt;&gt;"","PAGO", "VENCIDO"))</f>
        <v>VENCIDO</v>
      </c>
    </row>
    <row r="1513" spans="1:12" hidden="1" x14ac:dyDescent="0.2">
      <c r="A1513" s="30">
        <v>45099</v>
      </c>
      <c r="B1513" s="32" t="s">
        <v>1534</v>
      </c>
      <c r="C1513" s="32" t="s">
        <v>2750</v>
      </c>
      <c r="D1513" s="32" t="s">
        <v>1531</v>
      </c>
      <c r="E1513" s="46" t="s">
        <v>85</v>
      </c>
      <c r="F1513" s="31">
        <v>45139</v>
      </c>
      <c r="G1513" s="32" t="s">
        <v>3221</v>
      </c>
      <c r="H1513" s="32">
        <v>1635</v>
      </c>
      <c r="I1513" s="33">
        <v>500</v>
      </c>
      <c r="J1513" s="32">
        <f ca="1">IF(Tabela9[[#This Row],[STATUS]]="VENCIDO", TODAY()-Tabela9[[#This Row],[DATA VENCIMENTO]], "")</f>
        <v>0</v>
      </c>
      <c r="K1513" s="31"/>
      <c r="L1513" s="53" t="str">
        <f ca="1">IF(Tabela9[[#This Row],[DATA VENCIMENTO]]&gt;TODAY(), "A VENCER",IF(Tabela9[[#This Row],[PAGO DIA]]&lt;&gt;"","PAGO", "VENCIDO"))</f>
        <v>VENCIDO</v>
      </c>
    </row>
    <row r="1514" spans="1:12" hidden="1" x14ac:dyDescent="0.2">
      <c r="A1514" s="30">
        <v>45099</v>
      </c>
      <c r="B1514" s="32" t="s">
        <v>1534</v>
      </c>
      <c r="C1514" s="32" t="s">
        <v>3222</v>
      </c>
      <c r="D1514" s="32" t="s">
        <v>1531</v>
      </c>
      <c r="E1514" s="46" t="s">
        <v>85</v>
      </c>
      <c r="F1514" s="31">
        <v>45139</v>
      </c>
      <c r="G1514" s="32" t="s">
        <v>3223</v>
      </c>
      <c r="H1514" s="32">
        <v>1636</v>
      </c>
      <c r="I1514" s="33">
        <v>300</v>
      </c>
      <c r="J1514" s="32">
        <f ca="1">IF(Tabela9[[#This Row],[STATUS]]="VENCIDO", TODAY()-Tabela9[[#This Row],[DATA VENCIMENTO]], "")</f>
        <v>0</v>
      </c>
      <c r="K1514" s="31"/>
      <c r="L1514" s="53" t="str">
        <f ca="1">IF(Tabela9[[#This Row],[DATA VENCIMENTO]]&gt;TODAY(), "A VENCER",IF(Tabela9[[#This Row],[PAGO DIA]]&lt;&gt;"","PAGO", "VENCIDO"))</f>
        <v>VENCIDO</v>
      </c>
    </row>
    <row r="1515" spans="1:12" hidden="1" x14ac:dyDescent="0.2">
      <c r="A1515" s="30">
        <v>45100</v>
      </c>
      <c r="B1515" s="32" t="s">
        <v>2401</v>
      </c>
      <c r="C1515" s="32" t="s">
        <v>2869</v>
      </c>
      <c r="D1515" s="32" t="s">
        <v>1531</v>
      </c>
      <c r="E1515" s="46" t="s">
        <v>85</v>
      </c>
      <c r="F1515" s="31">
        <v>45140</v>
      </c>
      <c r="G1515" s="32" t="s">
        <v>3224</v>
      </c>
      <c r="H1515" s="32">
        <v>1637</v>
      </c>
      <c r="I1515" s="33">
        <v>2560</v>
      </c>
      <c r="J1515" s="32" t="str">
        <f ca="1">IF(Tabela9[[#This Row],[STATUS]]="VENCIDO", TODAY()-Tabela9[[#This Row],[DATA VENCIMENTO]], "")</f>
        <v/>
      </c>
      <c r="K1515" s="31"/>
      <c r="L1515" s="53" t="str">
        <f ca="1">IF(Tabela9[[#This Row],[DATA VENCIMENTO]]&gt;TODAY(), "A VENCER",IF(Tabela9[[#This Row],[PAGO DIA]]&lt;&gt;"","PAGO", "VENCIDO"))</f>
        <v>A VENCER</v>
      </c>
    </row>
    <row r="1516" spans="1:12" hidden="1" x14ac:dyDescent="0.2">
      <c r="A1516" s="30">
        <v>45101</v>
      </c>
      <c r="B1516" s="32" t="s">
        <v>1534</v>
      </c>
      <c r="C1516" s="32" t="s">
        <v>3225</v>
      </c>
      <c r="D1516" s="32" t="s">
        <v>1531</v>
      </c>
      <c r="E1516" s="46" t="s">
        <v>85</v>
      </c>
      <c r="F1516" s="31">
        <v>45145</v>
      </c>
      <c r="G1516" s="32" t="s">
        <v>3226</v>
      </c>
      <c r="H1516" s="32">
        <v>1638</v>
      </c>
      <c r="I1516" s="33">
        <v>2080</v>
      </c>
      <c r="J1516" s="32" t="str">
        <f ca="1">IF(Tabela9[[#This Row],[STATUS]]="VENCIDO", TODAY()-Tabela9[[#This Row],[DATA VENCIMENTO]], "")</f>
        <v/>
      </c>
      <c r="K1516" s="31"/>
      <c r="L1516" s="53" t="str">
        <f ca="1">IF(Tabela9[[#This Row],[DATA VENCIMENTO]]&gt;TODAY(), "A VENCER",IF(Tabela9[[#This Row],[PAGO DIA]]&lt;&gt;"","PAGO", "VENCIDO"))</f>
        <v>A VENCER</v>
      </c>
    </row>
    <row r="1517" spans="1:12" hidden="1" x14ac:dyDescent="0.2">
      <c r="A1517" s="30">
        <v>45101</v>
      </c>
      <c r="B1517" s="32" t="s">
        <v>2401</v>
      </c>
      <c r="C1517" s="32" t="s">
        <v>2947</v>
      </c>
      <c r="D1517" s="32" t="s">
        <v>1531</v>
      </c>
      <c r="E1517" s="46" t="s">
        <v>85</v>
      </c>
      <c r="F1517" s="31">
        <v>45145</v>
      </c>
      <c r="G1517" s="32" t="s">
        <v>3227</v>
      </c>
      <c r="H1517" s="32">
        <v>1639</v>
      </c>
      <c r="I1517" s="33">
        <v>3744</v>
      </c>
      <c r="J1517" s="32" t="str">
        <f ca="1">IF(Tabela9[[#This Row],[STATUS]]="VENCIDO", TODAY()-Tabela9[[#This Row],[DATA VENCIMENTO]], "")</f>
        <v/>
      </c>
      <c r="K1517" s="31"/>
      <c r="L1517" s="53" t="str">
        <f ca="1">IF(Tabela9[[#This Row],[DATA VENCIMENTO]]&gt;TODAY(), "A VENCER",IF(Tabela9[[#This Row],[PAGO DIA]]&lt;&gt;"","PAGO", "VENCIDO"))</f>
        <v>A VENCER</v>
      </c>
    </row>
    <row r="1518" spans="1:12" hidden="1" x14ac:dyDescent="0.2">
      <c r="A1518" s="30">
        <v>45101</v>
      </c>
      <c r="B1518" s="32" t="s">
        <v>2401</v>
      </c>
      <c r="C1518" s="32" t="s">
        <v>3228</v>
      </c>
      <c r="D1518" s="32" t="s">
        <v>1531</v>
      </c>
      <c r="E1518" s="46" t="s">
        <v>85</v>
      </c>
      <c r="F1518" s="31">
        <v>45145</v>
      </c>
      <c r="G1518" s="32" t="s">
        <v>3229</v>
      </c>
      <c r="H1518" s="32">
        <v>1640</v>
      </c>
      <c r="I1518" s="33">
        <v>2400</v>
      </c>
      <c r="J1518" s="32" t="str">
        <f ca="1">IF(Tabela9[[#This Row],[STATUS]]="VENCIDO", TODAY()-Tabela9[[#This Row],[DATA VENCIMENTO]], "")</f>
        <v/>
      </c>
      <c r="K1518" s="31"/>
      <c r="L1518" s="53" t="str">
        <f ca="1">IF(Tabela9[[#This Row],[DATA VENCIMENTO]]&gt;TODAY(), "A VENCER",IF(Tabela9[[#This Row],[PAGO DIA]]&lt;&gt;"","PAGO", "VENCIDO"))</f>
        <v>A VENCER</v>
      </c>
    </row>
    <row r="1519" spans="1:12" hidden="1" x14ac:dyDescent="0.2">
      <c r="A1519" s="30">
        <v>45101</v>
      </c>
      <c r="B1519" s="32" t="s">
        <v>1529</v>
      </c>
      <c r="C1519" s="32" t="s">
        <v>3230</v>
      </c>
      <c r="D1519" s="32" t="s">
        <v>1531</v>
      </c>
      <c r="E1519" s="32" t="s">
        <v>149</v>
      </c>
      <c r="F1519" s="31">
        <v>45145</v>
      </c>
      <c r="G1519" s="32" t="s">
        <v>3231</v>
      </c>
      <c r="H1519" s="32">
        <v>1641</v>
      </c>
      <c r="I1519" s="33">
        <v>9614</v>
      </c>
      <c r="J1519" s="32" t="str">
        <f ca="1">IF(Tabela9[[#This Row],[STATUS]]="VENCIDO", TODAY()-Tabela9[[#This Row],[DATA VENCIMENTO]], "")</f>
        <v/>
      </c>
      <c r="K1519" s="31"/>
      <c r="L1519" s="53" t="str">
        <f ca="1">IF(Tabela9[[#This Row],[DATA VENCIMENTO]]&gt;TODAY(), "A VENCER",IF(Tabela9[[#This Row],[PAGO DIA]]&lt;&gt;"","PAGO", "VENCIDO"))</f>
        <v>A VENCER</v>
      </c>
    </row>
    <row r="1520" spans="1:12" hidden="1" x14ac:dyDescent="0.2">
      <c r="A1520" s="30">
        <v>45103</v>
      </c>
      <c r="B1520" s="32" t="s">
        <v>2841</v>
      </c>
      <c r="C1520" s="32" t="s">
        <v>3232</v>
      </c>
      <c r="D1520" s="32" t="s">
        <v>2843</v>
      </c>
      <c r="E1520" s="32" t="s">
        <v>137</v>
      </c>
      <c r="F1520" s="31">
        <v>45110</v>
      </c>
      <c r="G1520" s="32" t="s">
        <v>3233</v>
      </c>
      <c r="H1520" s="32">
        <v>1642</v>
      </c>
      <c r="I1520" s="33">
        <v>850</v>
      </c>
      <c r="J1520" s="32" t="str">
        <f ca="1">IF(Tabela9[[#This Row],[STATUS]]="VENCIDO", TODAY()-Tabela9[[#This Row],[DATA VENCIMENTO]], "")</f>
        <v/>
      </c>
      <c r="K1520" s="31">
        <v>45110</v>
      </c>
      <c r="L1520" s="53" t="str">
        <f ca="1">IF(Tabela9[[#This Row],[DATA VENCIMENTO]]&gt;TODAY(), "A VENCER",IF(Tabela9[[#This Row],[PAGO DIA]]&lt;&gt;"","PAGO", "VENCIDO"))</f>
        <v>PAGO</v>
      </c>
    </row>
    <row r="1521" spans="1:12" hidden="1" x14ac:dyDescent="0.2">
      <c r="A1521" s="30">
        <v>45103</v>
      </c>
      <c r="B1521" s="32" t="s">
        <v>1534</v>
      </c>
      <c r="C1521" s="32" t="s">
        <v>3234</v>
      </c>
      <c r="D1521" s="32" t="s">
        <v>1531</v>
      </c>
      <c r="E1521" s="46" t="s">
        <v>85</v>
      </c>
      <c r="F1521" s="31">
        <v>45145</v>
      </c>
      <c r="G1521" s="32" t="s">
        <v>3235</v>
      </c>
      <c r="H1521" s="32">
        <v>1643</v>
      </c>
      <c r="I1521" s="33">
        <v>800</v>
      </c>
      <c r="J1521" s="32" t="str">
        <f ca="1">IF(Tabela9[[#This Row],[STATUS]]="VENCIDO", TODAY()-Tabela9[[#This Row],[DATA VENCIMENTO]], "")</f>
        <v/>
      </c>
      <c r="K1521" s="31"/>
      <c r="L1521" s="53" t="str">
        <f ca="1">IF(Tabela9[[#This Row],[DATA VENCIMENTO]]&gt;TODAY(), "A VENCER",IF(Tabela9[[#This Row],[PAGO DIA]]&lt;&gt;"","PAGO", "VENCIDO"))</f>
        <v>A VENCER</v>
      </c>
    </row>
    <row r="1522" spans="1:12" hidden="1" x14ac:dyDescent="0.2">
      <c r="A1522" s="30">
        <v>45104</v>
      </c>
      <c r="B1522" s="32" t="s">
        <v>1534</v>
      </c>
      <c r="C1522" s="32" t="s">
        <v>3234</v>
      </c>
      <c r="D1522" s="32" t="s">
        <v>1531</v>
      </c>
      <c r="E1522" s="46" t="s">
        <v>85</v>
      </c>
      <c r="F1522" s="31">
        <v>45145</v>
      </c>
      <c r="G1522" s="32" t="s">
        <v>3236</v>
      </c>
      <c r="H1522" s="32">
        <v>1644</v>
      </c>
      <c r="I1522" s="33">
        <v>500</v>
      </c>
      <c r="J1522" s="32" t="str">
        <f ca="1">IF(Tabela9[[#This Row],[STATUS]]="VENCIDO", TODAY()-Tabela9[[#This Row],[DATA VENCIMENTO]], "")</f>
        <v/>
      </c>
      <c r="K1522" s="31"/>
      <c r="L1522" s="53" t="str">
        <f ca="1">IF(Tabela9[[#This Row],[DATA VENCIMENTO]]&gt;TODAY(), "A VENCER",IF(Tabela9[[#This Row],[PAGO DIA]]&lt;&gt;"","PAGO", "VENCIDO"))</f>
        <v>A VENCER</v>
      </c>
    </row>
    <row r="1523" spans="1:12" hidden="1" x14ac:dyDescent="0.2">
      <c r="A1523" s="30">
        <v>45105</v>
      </c>
      <c r="B1523" s="32" t="s">
        <v>1534</v>
      </c>
      <c r="C1523" s="32" t="s">
        <v>3185</v>
      </c>
      <c r="D1523" s="32" t="s">
        <v>1531</v>
      </c>
      <c r="E1523" s="46" t="s">
        <v>85</v>
      </c>
      <c r="F1523" s="31">
        <v>45145</v>
      </c>
      <c r="G1523" s="32" t="s">
        <v>3237</v>
      </c>
      <c r="H1523" s="32">
        <v>1645</v>
      </c>
      <c r="I1523" s="33">
        <v>1650</v>
      </c>
      <c r="J1523" s="32" t="str">
        <f ca="1">IF(Tabela9[[#This Row],[STATUS]]="VENCIDO", TODAY()-Tabela9[[#This Row],[DATA VENCIMENTO]], "")</f>
        <v/>
      </c>
      <c r="K1523" s="31"/>
      <c r="L1523" s="53" t="str">
        <f ca="1">IF(Tabela9[[#This Row],[DATA VENCIMENTO]]&gt;TODAY(), "A VENCER",IF(Tabela9[[#This Row],[PAGO DIA]]&lt;&gt;"","PAGO", "VENCIDO"))</f>
        <v>A VENCER</v>
      </c>
    </row>
    <row r="1524" spans="1:12" hidden="1" x14ac:dyDescent="0.2">
      <c r="A1524" s="30">
        <v>45105</v>
      </c>
      <c r="B1524" s="32" t="s">
        <v>1534</v>
      </c>
      <c r="C1524" s="32" t="s">
        <v>2943</v>
      </c>
      <c r="D1524" s="32" t="s">
        <v>1531</v>
      </c>
      <c r="E1524" s="46" t="s">
        <v>85</v>
      </c>
      <c r="F1524" s="31">
        <v>45145</v>
      </c>
      <c r="G1524" s="32" t="s">
        <v>3238</v>
      </c>
      <c r="H1524" s="32">
        <v>1646</v>
      </c>
      <c r="I1524" s="33">
        <v>800</v>
      </c>
      <c r="J1524" s="32" t="str">
        <f ca="1">IF(Tabela9[[#This Row],[STATUS]]="VENCIDO", TODAY()-Tabela9[[#This Row],[DATA VENCIMENTO]], "")</f>
        <v/>
      </c>
      <c r="K1524" s="31"/>
      <c r="L1524" s="53" t="str">
        <f ca="1">IF(Tabela9[[#This Row],[DATA VENCIMENTO]]&gt;TODAY(), "A VENCER",IF(Tabela9[[#This Row],[PAGO DIA]]&lt;&gt;"","PAGO", "VENCIDO"))</f>
        <v>A VENCER</v>
      </c>
    </row>
    <row r="1525" spans="1:12" hidden="1" x14ac:dyDescent="0.2">
      <c r="A1525" s="30">
        <v>45105</v>
      </c>
      <c r="B1525" s="32" t="s">
        <v>1534</v>
      </c>
      <c r="C1525" s="32" t="s">
        <v>2943</v>
      </c>
      <c r="D1525" s="32" t="s">
        <v>1531</v>
      </c>
      <c r="E1525" s="46" t="s">
        <v>85</v>
      </c>
      <c r="F1525" s="31">
        <v>45145</v>
      </c>
      <c r="G1525" s="32" t="s">
        <v>3239</v>
      </c>
      <c r="H1525" s="32">
        <v>1647</v>
      </c>
      <c r="I1525" s="33">
        <v>800</v>
      </c>
      <c r="J1525" s="32" t="str">
        <f ca="1">IF(Tabela9[[#This Row],[STATUS]]="VENCIDO", TODAY()-Tabela9[[#This Row],[DATA VENCIMENTO]], "")</f>
        <v/>
      </c>
      <c r="K1525" s="31"/>
      <c r="L1525" s="53" t="str">
        <f ca="1">IF(Tabela9[[#This Row],[DATA VENCIMENTO]]&gt;TODAY(), "A VENCER",IF(Tabela9[[#This Row],[PAGO DIA]]&lt;&gt;"","PAGO", "VENCIDO"))</f>
        <v>A VENCER</v>
      </c>
    </row>
    <row r="1526" spans="1:12" hidden="1" x14ac:dyDescent="0.2">
      <c r="A1526" s="30">
        <v>45105</v>
      </c>
      <c r="B1526" s="32" t="s">
        <v>2401</v>
      </c>
      <c r="C1526" s="32" t="s">
        <v>3143</v>
      </c>
      <c r="D1526" s="32" t="s">
        <v>1531</v>
      </c>
      <c r="E1526" s="46" t="s">
        <v>85</v>
      </c>
      <c r="F1526" s="31">
        <v>45145</v>
      </c>
      <c r="G1526" s="32" t="s">
        <v>3240</v>
      </c>
      <c r="H1526" s="32">
        <v>1648</v>
      </c>
      <c r="I1526" s="33">
        <v>1920</v>
      </c>
      <c r="J1526" s="32" t="str">
        <f ca="1">IF(Tabela9[[#This Row],[STATUS]]="VENCIDO", TODAY()-Tabela9[[#This Row],[DATA VENCIMENTO]], "")</f>
        <v/>
      </c>
      <c r="K1526" s="31"/>
      <c r="L1526" s="53" t="str">
        <f ca="1">IF(Tabela9[[#This Row],[DATA VENCIMENTO]]&gt;TODAY(), "A VENCER",IF(Tabela9[[#This Row],[PAGO DIA]]&lt;&gt;"","PAGO", "VENCIDO"))</f>
        <v>A VENCER</v>
      </c>
    </row>
    <row r="1527" spans="1:12" hidden="1" x14ac:dyDescent="0.2">
      <c r="A1527" s="30">
        <v>45105</v>
      </c>
      <c r="B1527" s="32" t="s">
        <v>2725</v>
      </c>
      <c r="C1527" s="32" t="s">
        <v>3241</v>
      </c>
      <c r="D1527" s="32" t="s">
        <v>2727</v>
      </c>
      <c r="E1527" s="32" t="s">
        <v>460</v>
      </c>
      <c r="F1527" s="31">
        <v>45107</v>
      </c>
      <c r="G1527" s="32" t="s">
        <v>1585</v>
      </c>
      <c r="H1527" s="32">
        <v>1649</v>
      </c>
      <c r="I1527" s="33">
        <v>1400</v>
      </c>
      <c r="J1527" s="32" t="str">
        <f ca="1">IF(Tabela9[[#This Row],[STATUS]]="VENCIDO", TODAY()-Tabela9[[#This Row],[DATA VENCIMENTO]], "")</f>
        <v/>
      </c>
      <c r="K1527" s="31">
        <v>45107</v>
      </c>
      <c r="L1527" s="53" t="str">
        <f ca="1">IF(Tabela9[[#This Row],[DATA VENCIMENTO]]&gt;TODAY(), "A VENCER",IF(Tabela9[[#This Row],[PAGO DIA]]&lt;&gt;"","PAGO", "VENCIDO"))</f>
        <v>PAGO</v>
      </c>
    </row>
    <row r="1528" spans="1:12" hidden="1" x14ac:dyDescent="0.2">
      <c r="A1528" s="30">
        <v>45105</v>
      </c>
      <c r="B1528" s="32" t="s">
        <v>2841</v>
      </c>
      <c r="C1528" s="32" t="s">
        <v>3242</v>
      </c>
      <c r="D1528" s="32" t="s">
        <v>2843</v>
      </c>
      <c r="E1528" s="32" t="s">
        <v>137</v>
      </c>
      <c r="F1528" s="31">
        <v>45112</v>
      </c>
      <c r="G1528" s="32" t="s">
        <v>1585</v>
      </c>
      <c r="H1528" s="32">
        <v>1650</v>
      </c>
      <c r="I1528" s="33">
        <v>800</v>
      </c>
      <c r="J1528" s="32" t="str">
        <f ca="1">IF(Tabela9[[#This Row],[STATUS]]="VENCIDO", TODAY()-Tabela9[[#This Row],[DATA VENCIMENTO]], "")</f>
        <v/>
      </c>
      <c r="K1528" s="31">
        <v>45114</v>
      </c>
      <c r="L1528" s="53" t="str">
        <f ca="1">IF(Tabela9[[#This Row],[DATA VENCIMENTO]]&gt;TODAY(), "A VENCER",IF(Tabela9[[#This Row],[PAGO DIA]]&lt;&gt;"","PAGO", "VENCIDO"))</f>
        <v>PAGO</v>
      </c>
    </row>
    <row r="1529" spans="1:12" hidden="1" x14ac:dyDescent="0.2">
      <c r="A1529" s="30">
        <v>45106</v>
      </c>
      <c r="B1529" s="32" t="s">
        <v>2401</v>
      </c>
      <c r="C1529" s="32" t="s">
        <v>2972</v>
      </c>
      <c r="D1529" s="32" t="s">
        <v>1531</v>
      </c>
      <c r="E1529" s="46" t="s">
        <v>85</v>
      </c>
      <c r="F1529" s="31">
        <v>45146</v>
      </c>
      <c r="G1529" s="32" t="s">
        <v>3243</v>
      </c>
      <c r="H1529" s="32">
        <v>1651</v>
      </c>
      <c r="I1529" s="33">
        <v>1920</v>
      </c>
      <c r="J1529" s="32" t="str">
        <f ca="1">IF(Tabela9[[#This Row],[STATUS]]="VENCIDO", TODAY()-Tabela9[[#This Row],[DATA VENCIMENTO]], "")</f>
        <v/>
      </c>
      <c r="K1529" s="31"/>
      <c r="L1529" s="53" t="str">
        <f ca="1">IF(Tabela9[[#This Row],[DATA VENCIMENTO]]&gt;TODAY(), "A VENCER",IF(Tabela9[[#This Row],[PAGO DIA]]&lt;&gt;"","PAGO", "VENCIDO"))</f>
        <v>A VENCER</v>
      </c>
    </row>
    <row r="1530" spans="1:12" hidden="1" x14ac:dyDescent="0.2">
      <c r="A1530" s="30">
        <v>45106</v>
      </c>
      <c r="B1530" s="32" t="s">
        <v>2401</v>
      </c>
      <c r="C1530" s="32" t="s">
        <v>3143</v>
      </c>
      <c r="D1530" s="32" t="s">
        <v>1531</v>
      </c>
      <c r="E1530" s="46" t="s">
        <v>85</v>
      </c>
      <c r="F1530" s="31">
        <v>45147</v>
      </c>
      <c r="G1530" s="32" t="s">
        <v>3244</v>
      </c>
      <c r="H1530" s="32">
        <v>1652</v>
      </c>
      <c r="I1530" s="33">
        <v>700</v>
      </c>
      <c r="J1530" s="32" t="str">
        <f ca="1">IF(Tabela9[[#This Row],[STATUS]]="VENCIDO", TODAY()-Tabela9[[#This Row],[DATA VENCIMENTO]], "")</f>
        <v/>
      </c>
      <c r="K1530" s="31"/>
      <c r="L1530" s="53" t="str">
        <f ca="1">IF(Tabela9[[#This Row],[DATA VENCIMENTO]]&gt;TODAY(), "A VENCER",IF(Tabela9[[#This Row],[PAGO DIA]]&lt;&gt;"","PAGO", "VENCIDO"))</f>
        <v>A VENCER</v>
      </c>
    </row>
    <row r="1531" spans="1:12" hidden="1" x14ac:dyDescent="0.2">
      <c r="A1531" s="30">
        <v>45107</v>
      </c>
      <c r="B1531" s="32" t="s">
        <v>1529</v>
      </c>
      <c r="C1531" s="32" t="s">
        <v>3245</v>
      </c>
      <c r="D1531" s="32" t="s">
        <v>1531</v>
      </c>
      <c r="E1531" s="32" t="s">
        <v>3048</v>
      </c>
      <c r="F1531" s="31">
        <v>45147</v>
      </c>
      <c r="G1531" s="32" t="s">
        <v>3246</v>
      </c>
      <c r="H1531" s="32">
        <v>1653</v>
      </c>
      <c r="I1531" s="33">
        <v>6271</v>
      </c>
      <c r="J1531" s="32" t="str">
        <f ca="1">IF(Tabela9[[#This Row],[STATUS]]="VENCIDO", TODAY()-Tabela9[[#This Row],[DATA VENCIMENTO]], "")</f>
        <v/>
      </c>
      <c r="K1531" s="31"/>
      <c r="L1531" s="53" t="str">
        <f ca="1">IF(Tabela9[[#This Row],[DATA VENCIMENTO]]&gt;TODAY(), "A VENCER",IF(Tabela9[[#This Row],[PAGO DIA]]&lt;&gt;"","PAGO", "VENCIDO"))</f>
        <v>A VENCER</v>
      </c>
    </row>
    <row r="1532" spans="1:12" hidden="1" x14ac:dyDescent="0.2">
      <c r="A1532" s="30">
        <v>45107</v>
      </c>
      <c r="B1532" s="32" t="s">
        <v>1534</v>
      </c>
      <c r="C1532" s="32" t="s">
        <v>2162</v>
      </c>
      <c r="D1532" s="32" t="s">
        <v>1531</v>
      </c>
      <c r="E1532" s="46" t="s">
        <v>85</v>
      </c>
      <c r="F1532" s="31">
        <v>45147</v>
      </c>
      <c r="G1532" s="32" t="s">
        <v>3247</v>
      </c>
      <c r="H1532" s="32">
        <v>1654</v>
      </c>
      <c r="I1532" s="33">
        <v>750</v>
      </c>
      <c r="J1532" s="32" t="str">
        <f ca="1">IF(Tabela9[[#This Row],[STATUS]]="VENCIDO", TODAY()-Tabela9[[#This Row],[DATA VENCIMENTO]], "")</f>
        <v/>
      </c>
      <c r="K1532" s="31"/>
      <c r="L1532" s="53" t="str">
        <f ca="1">IF(Tabela9[[#This Row],[DATA VENCIMENTO]]&gt;TODAY(), "A VENCER",IF(Tabela9[[#This Row],[PAGO DIA]]&lt;&gt;"","PAGO", "VENCIDO"))</f>
        <v>A VENCER</v>
      </c>
    </row>
    <row r="1533" spans="1:12" hidden="1" x14ac:dyDescent="0.2">
      <c r="A1533" s="30">
        <v>45107</v>
      </c>
      <c r="B1533" s="32" t="s">
        <v>1529</v>
      </c>
      <c r="C1533" s="32" t="s">
        <v>3031</v>
      </c>
      <c r="D1533" s="32" t="s">
        <v>2843</v>
      </c>
      <c r="E1533" s="32" t="s">
        <v>137</v>
      </c>
      <c r="F1533" s="31">
        <v>45117</v>
      </c>
      <c r="G1533" s="32" t="s">
        <v>3248</v>
      </c>
      <c r="H1533" s="32">
        <v>1655</v>
      </c>
      <c r="I1533" s="33">
        <v>2600</v>
      </c>
      <c r="J1533" s="32" t="str">
        <f ca="1">IF(Tabela9[[#This Row],[STATUS]]="VENCIDO", TODAY()-Tabela9[[#This Row],[DATA VENCIMENTO]], "")</f>
        <v/>
      </c>
      <c r="K1533" s="31">
        <v>45117</v>
      </c>
      <c r="L1533" s="53" t="str">
        <f ca="1">IF(Tabela9[[#This Row],[DATA VENCIMENTO]]&gt;TODAY(), "A VENCER",IF(Tabela9[[#This Row],[PAGO DIA]]&lt;&gt;"","PAGO", "VENCIDO"))</f>
        <v>PAGO</v>
      </c>
    </row>
    <row r="1534" spans="1:12" hidden="1" x14ac:dyDescent="0.2">
      <c r="A1534" s="30">
        <v>45107</v>
      </c>
      <c r="B1534" s="32" t="s">
        <v>1534</v>
      </c>
      <c r="C1534" s="32" t="s">
        <v>2943</v>
      </c>
      <c r="D1534" s="32" t="s">
        <v>1531</v>
      </c>
      <c r="E1534" s="46" t="s">
        <v>85</v>
      </c>
      <c r="F1534" s="31">
        <v>45147</v>
      </c>
      <c r="G1534" s="32" t="s">
        <v>3249</v>
      </c>
      <c r="H1534" s="32">
        <v>1656</v>
      </c>
      <c r="I1534" s="33">
        <v>800</v>
      </c>
      <c r="J1534" s="32" t="str">
        <f ca="1">IF(Tabela9[[#This Row],[STATUS]]="VENCIDO", TODAY()-Tabela9[[#This Row],[DATA VENCIMENTO]], "")</f>
        <v/>
      </c>
      <c r="K1534" s="31"/>
      <c r="L1534" s="53" t="str">
        <f ca="1">IF(Tabela9[[#This Row],[DATA VENCIMENTO]]&gt;TODAY(), "A VENCER",IF(Tabela9[[#This Row],[PAGO DIA]]&lt;&gt;"","PAGO", "VENCIDO"))</f>
        <v>A VENCER</v>
      </c>
    </row>
    <row r="1535" spans="1:12" hidden="1" x14ac:dyDescent="0.2">
      <c r="A1535" s="30">
        <v>45110</v>
      </c>
      <c r="B1535" s="32" t="s">
        <v>1529</v>
      </c>
      <c r="C1535" s="32" t="s">
        <v>3128</v>
      </c>
      <c r="D1535" s="32" t="s">
        <v>1531</v>
      </c>
      <c r="E1535" s="46" t="s">
        <v>85</v>
      </c>
      <c r="F1535" s="31">
        <v>45152</v>
      </c>
      <c r="G1535" s="32" t="s">
        <v>3250</v>
      </c>
      <c r="H1535" s="32">
        <v>1657</v>
      </c>
      <c r="I1535" s="33">
        <v>5800</v>
      </c>
      <c r="J1535" s="32" t="str">
        <f ca="1">IF(Tabela9[[#This Row],[STATUS]]="VENCIDO", TODAY()-Tabela9[[#This Row],[DATA VENCIMENTO]], "")</f>
        <v/>
      </c>
      <c r="K1535" s="31"/>
      <c r="L1535" s="53" t="str">
        <f ca="1">IF(Tabela9[[#This Row],[DATA VENCIMENTO]]&gt;TODAY(), "A VENCER",IF(Tabela9[[#This Row],[PAGO DIA]]&lt;&gt;"","PAGO", "VENCIDO"))</f>
        <v>A VENCER</v>
      </c>
    </row>
    <row r="1536" spans="1:12" hidden="1" x14ac:dyDescent="0.2">
      <c r="A1536" s="30">
        <v>45110</v>
      </c>
      <c r="B1536" s="32" t="s">
        <v>1534</v>
      </c>
      <c r="C1536" s="32" t="s">
        <v>3251</v>
      </c>
      <c r="D1536" s="32" t="s">
        <v>1531</v>
      </c>
      <c r="E1536" s="46" t="s">
        <v>85</v>
      </c>
      <c r="F1536" s="31">
        <v>45152</v>
      </c>
      <c r="G1536" s="32" t="s">
        <v>3252</v>
      </c>
      <c r="H1536" s="32">
        <v>1658</v>
      </c>
      <c r="I1536" s="33">
        <v>2800</v>
      </c>
      <c r="J1536" s="32" t="str">
        <f ca="1">IF(Tabela9[[#This Row],[STATUS]]="VENCIDO", TODAY()-Tabela9[[#This Row],[DATA VENCIMENTO]], "")</f>
        <v/>
      </c>
      <c r="K1536" s="31"/>
      <c r="L1536" s="53" t="str">
        <f ca="1">IF(Tabela9[[#This Row],[DATA VENCIMENTO]]&gt;TODAY(), "A VENCER",IF(Tabela9[[#This Row],[PAGO DIA]]&lt;&gt;"","PAGO", "VENCIDO"))</f>
        <v>A VENCER</v>
      </c>
    </row>
    <row r="1537" spans="1:12" hidden="1" x14ac:dyDescent="0.2">
      <c r="A1537" s="30">
        <v>45110</v>
      </c>
      <c r="B1537" s="32" t="s">
        <v>1534</v>
      </c>
      <c r="C1537" s="32" t="s">
        <v>3253</v>
      </c>
      <c r="D1537" s="32" t="s">
        <v>1531</v>
      </c>
      <c r="E1537" s="46" t="s">
        <v>85</v>
      </c>
      <c r="F1537" s="31">
        <v>45152</v>
      </c>
      <c r="G1537" s="32" t="s">
        <v>3254</v>
      </c>
      <c r="H1537" s="32">
        <v>1659</v>
      </c>
      <c r="I1537" s="33">
        <v>2400</v>
      </c>
      <c r="J1537" s="32" t="str">
        <f ca="1">IF(Tabela9[[#This Row],[STATUS]]="VENCIDO", TODAY()-Tabela9[[#This Row],[DATA VENCIMENTO]], "")</f>
        <v/>
      </c>
      <c r="K1537" s="31"/>
      <c r="L1537" s="53" t="str">
        <f ca="1">IF(Tabela9[[#This Row],[DATA VENCIMENTO]]&gt;TODAY(), "A VENCER",IF(Tabela9[[#This Row],[PAGO DIA]]&lt;&gt;"","PAGO", "VENCIDO"))</f>
        <v>A VENCER</v>
      </c>
    </row>
    <row r="1538" spans="1:12" hidden="1" x14ac:dyDescent="0.2">
      <c r="A1538" s="30">
        <v>45110</v>
      </c>
      <c r="B1538" s="32" t="s">
        <v>1534</v>
      </c>
      <c r="C1538" s="32" t="s">
        <v>2613</v>
      </c>
      <c r="D1538" s="32" t="s">
        <v>1531</v>
      </c>
      <c r="E1538" s="46" t="s">
        <v>85</v>
      </c>
      <c r="F1538" s="31">
        <v>45152</v>
      </c>
      <c r="G1538" s="32" t="s">
        <v>3255</v>
      </c>
      <c r="H1538" s="32">
        <v>1660</v>
      </c>
      <c r="I1538" s="33">
        <v>1600</v>
      </c>
      <c r="J1538" s="32" t="str">
        <f ca="1">IF(Tabela9[[#This Row],[STATUS]]="VENCIDO", TODAY()-Tabela9[[#This Row],[DATA VENCIMENTO]], "")</f>
        <v/>
      </c>
      <c r="K1538" s="31"/>
      <c r="L1538" s="53" t="str">
        <f ca="1">IF(Tabela9[[#This Row],[DATA VENCIMENTO]]&gt;TODAY(), "A VENCER",IF(Tabela9[[#This Row],[PAGO DIA]]&lt;&gt;"","PAGO", "VENCIDO"))</f>
        <v>A VENCER</v>
      </c>
    </row>
    <row r="1539" spans="1:12" hidden="1" x14ac:dyDescent="0.2">
      <c r="A1539" s="30">
        <v>45110</v>
      </c>
      <c r="B1539" s="32" t="s">
        <v>1534</v>
      </c>
      <c r="C1539" s="32" t="s">
        <v>2943</v>
      </c>
      <c r="D1539" s="32" t="s">
        <v>1531</v>
      </c>
      <c r="E1539" s="46" t="s">
        <v>85</v>
      </c>
      <c r="F1539" s="31">
        <v>45152</v>
      </c>
      <c r="G1539" s="32" t="s">
        <v>3256</v>
      </c>
      <c r="H1539" s="32">
        <v>1661</v>
      </c>
      <c r="I1539" s="33">
        <v>800</v>
      </c>
      <c r="J1539" s="32" t="str">
        <f ca="1">IF(Tabela9[[#This Row],[STATUS]]="VENCIDO", TODAY()-Tabela9[[#This Row],[DATA VENCIMENTO]], "")</f>
        <v/>
      </c>
      <c r="K1539" s="31"/>
      <c r="L1539" s="53" t="str">
        <f ca="1">IF(Tabela9[[#This Row],[DATA VENCIMENTO]]&gt;TODAY(), "A VENCER",IF(Tabela9[[#This Row],[PAGO DIA]]&lt;&gt;"","PAGO", "VENCIDO"))</f>
        <v>A VENCER</v>
      </c>
    </row>
    <row r="1540" spans="1:12" hidden="1" x14ac:dyDescent="0.2">
      <c r="A1540" s="30">
        <v>45111</v>
      </c>
      <c r="B1540" s="32" t="s">
        <v>2401</v>
      </c>
      <c r="C1540" s="32" t="s">
        <v>3143</v>
      </c>
      <c r="D1540" s="32" t="s">
        <v>1531</v>
      </c>
      <c r="E1540" s="46" t="s">
        <v>85</v>
      </c>
      <c r="F1540" s="31">
        <v>45152</v>
      </c>
      <c r="G1540" s="32" t="s">
        <v>3257</v>
      </c>
      <c r="H1540" s="32">
        <v>1662</v>
      </c>
      <c r="I1540" s="33">
        <v>2560</v>
      </c>
      <c r="J1540" s="32" t="str">
        <f ca="1">IF(Tabela9[[#This Row],[STATUS]]="VENCIDO", TODAY()-Tabela9[[#This Row],[DATA VENCIMENTO]], "")</f>
        <v/>
      </c>
      <c r="K1540" s="31"/>
      <c r="L1540" s="53" t="str">
        <f ca="1">IF(Tabela9[[#This Row],[DATA VENCIMENTO]]&gt;TODAY(), "A VENCER",IF(Tabela9[[#This Row],[PAGO DIA]]&lt;&gt;"","PAGO", "VENCIDO"))</f>
        <v>A VENCER</v>
      </c>
    </row>
    <row r="1541" spans="1:12" hidden="1" x14ac:dyDescent="0.2">
      <c r="A1541" s="30">
        <v>45111</v>
      </c>
      <c r="B1541" s="32" t="s">
        <v>1534</v>
      </c>
      <c r="C1541" s="32" t="s">
        <v>2943</v>
      </c>
      <c r="D1541" s="32" t="s">
        <v>1531</v>
      </c>
      <c r="E1541" s="46" t="s">
        <v>85</v>
      </c>
      <c r="F1541" s="31">
        <v>45152</v>
      </c>
      <c r="G1541" s="32" t="s">
        <v>3258</v>
      </c>
      <c r="H1541" s="32">
        <v>1663</v>
      </c>
      <c r="I1541" s="33">
        <v>800</v>
      </c>
      <c r="J1541" s="32" t="str">
        <f ca="1">IF(Tabela9[[#This Row],[STATUS]]="VENCIDO", TODAY()-Tabela9[[#This Row],[DATA VENCIMENTO]], "")</f>
        <v/>
      </c>
      <c r="K1541" s="31"/>
      <c r="L1541" s="53" t="str">
        <f ca="1">IF(Tabela9[[#This Row],[DATA VENCIMENTO]]&gt;TODAY(), "A VENCER",IF(Tabela9[[#This Row],[PAGO DIA]]&lt;&gt;"","PAGO", "VENCIDO"))</f>
        <v>A VENCER</v>
      </c>
    </row>
    <row r="1542" spans="1:12" ht="25.5" hidden="1" x14ac:dyDescent="0.2">
      <c r="A1542" s="30">
        <v>45111</v>
      </c>
      <c r="B1542" s="32" t="s">
        <v>2922</v>
      </c>
      <c r="C1542" s="32" t="s">
        <v>3259</v>
      </c>
      <c r="D1542" s="47" t="s">
        <v>2924</v>
      </c>
      <c r="E1542" s="47" t="s">
        <v>184</v>
      </c>
      <c r="F1542" s="31">
        <v>45119</v>
      </c>
      <c r="G1542" s="32" t="s">
        <v>3260</v>
      </c>
      <c r="H1542" s="32">
        <v>1664</v>
      </c>
      <c r="I1542" s="33">
        <v>700</v>
      </c>
      <c r="J1542" s="32" t="str">
        <f ca="1">IF(Tabela9[[#This Row],[STATUS]]="VENCIDO", TODAY()-Tabela9[[#This Row],[DATA VENCIMENTO]], "")</f>
        <v/>
      </c>
      <c r="K1542" s="31">
        <v>45121</v>
      </c>
      <c r="L1542" s="53" t="str">
        <f ca="1">IF(Tabela9[[#This Row],[DATA VENCIMENTO]]&gt;TODAY(), "A VENCER",IF(Tabela9[[#This Row],[PAGO DIA]]&lt;&gt;"","PAGO", "VENCIDO"))</f>
        <v>PAGO</v>
      </c>
    </row>
    <row r="1543" spans="1:12" hidden="1" x14ac:dyDescent="0.2">
      <c r="A1543" s="30">
        <v>45112</v>
      </c>
      <c r="B1543" s="32" t="s">
        <v>2401</v>
      </c>
      <c r="C1543" s="32" t="s">
        <v>2947</v>
      </c>
      <c r="D1543" s="32" t="s">
        <v>1531</v>
      </c>
      <c r="E1543" s="46" t="s">
        <v>85</v>
      </c>
      <c r="F1543" s="31">
        <v>45152</v>
      </c>
      <c r="G1543" s="32" t="s">
        <v>3261</v>
      </c>
      <c r="H1543" s="32">
        <v>1665</v>
      </c>
      <c r="I1543" s="33">
        <v>4160</v>
      </c>
      <c r="J1543" s="32" t="str">
        <f ca="1">IF(Tabela9[[#This Row],[STATUS]]="VENCIDO", TODAY()-Tabela9[[#This Row],[DATA VENCIMENTO]], "")</f>
        <v/>
      </c>
      <c r="K1543" s="31"/>
      <c r="L1543" s="53" t="str">
        <f ca="1">IF(Tabela9[[#This Row],[DATA VENCIMENTO]]&gt;TODAY(), "A VENCER",IF(Tabela9[[#This Row],[PAGO DIA]]&lt;&gt;"","PAGO", "VENCIDO"))</f>
        <v>A VENCER</v>
      </c>
    </row>
    <row r="1544" spans="1:12" hidden="1" x14ac:dyDescent="0.2">
      <c r="A1544" s="30">
        <v>45113</v>
      </c>
      <c r="B1544" s="32" t="s">
        <v>1529</v>
      </c>
      <c r="C1544" s="32" t="s">
        <v>3245</v>
      </c>
      <c r="D1544" s="32" t="s">
        <v>1531</v>
      </c>
      <c r="E1544" s="32" t="s">
        <v>3048</v>
      </c>
      <c r="F1544" s="31">
        <v>45153</v>
      </c>
      <c r="G1544" s="32" t="s">
        <v>3262</v>
      </c>
      <c r="H1544" s="32">
        <v>1666</v>
      </c>
      <c r="I1544" s="33">
        <v>6271</v>
      </c>
      <c r="J1544" s="32" t="str">
        <f ca="1">IF(Tabela9[[#This Row],[STATUS]]="VENCIDO", TODAY()-Tabela9[[#This Row],[DATA VENCIMENTO]], "")</f>
        <v/>
      </c>
      <c r="K1544" s="31"/>
      <c r="L1544" s="53" t="str">
        <f ca="1">IF(Tabela9[[#This Row],[DATA VENCIMENTO]]&gt;TODAY(), "A VENCER",IF(Tabela9[[#This Row],[PAGO DIA]]&lt;&gt;"","PAGO", "VENCIDO"))</f>
        <v>A VENCER</v>
      </c>
    </row>
    <row r="1545" spans="1:12" hidden="1" x14ac:dyDescent="0.2">
      <c r="A1545" s="30">
        <v>45113</v>
      </c>
      <c r="B1545" s="32" t="s">
        <v>1534</v>
      </c>
      <c r="C1545" s="32" t="s">
        <v>3097</v>
      </c>
      <c r="D1545" s="32" t="s">
        <v>1531</v>
      </c>
      <c r="E1545" s="46" t="s">
        <v>85</v>
      </c>
      <c r="F1545" s="31">
        <v>45154</v>
      </c>
      <c r="G1545" s="32" t="s">
        <v>3263</v>
      </c>
      <c r="H1545" s="32">
        <v>1667</v>
      </c>
      <c r="I1545" s="33">
        <v>800</v>
      </c>
      <c r="J1545" s="32" t="str">
        <f ca="1">IF(Tabela9[[#This Row],[STATUS]]="VENCIDO", TODAY()-Tabela9[[#This Row],[DATA VENCIMENTO]], "")</f>
        <v/>
      </c>
      <c r="K1545" s="31"/>
      <c r="L1545" s="53" t="str">
        <f ca="1">IF(Tabela9[[#This Row],[DATA VENCIMENTO]]&gt;TODAY(), "A VENCER",IF(Tabela9[[#This Row],[PAGO DIA]]&lt;&gt;"","PAGO", "VENCIDO"))</f>
        <v>A VENCER</v>
      </c>
    </row>
    <row r="1546" spans="1:12" hidden="1" x14ac:dyDescent="0.2">
      <c r="A1546" s="30">
        <v>45114</v>
      </c>
      <c r="B1546" s="32" t="s">
        <v>1529</v>
      </c>
      <c r="C1546" s="32" t="s">
        <v>3128</v>
      </c>
      <c r="D1546" s="32" t="s">
        <v>1531</v>
      </c>
      <c r="E1546" s="46" t="s">
        <v>85</v>
      </c>
      <c r="F1546" s="31">
        <v>45154</v>
      </c>
      <c r="G1546" s="32" t="s">
        <v>3264</v>
      </c>
      <c r="H1546" s="32">
        <v>1668</v>
      </c>
      <c r="I1546" s="33">
        <v>5800</v>
      </c>
      <c r="J1546" s="32" t="str">
        <f ca="1">IF(Tabela9[[#This Row],[STATUS]]="VENCIDO", TODAY()-Tabela9[[#This Row],[DATA VENCIMENTO]], "")</f>
        <v/>
      </c>
      <c r="K1546" s="31"/>
      <c r="L1546" s="53" t="str">
        <f ca="1">IF(Tabela9[[#This Row],[DATA VENCIMENTO]]&gt;TODAY(), "A VENCER",IF(Tabela9[[#This Row],[PAGO DIA]]&lt;&gt;"","PAGO", "VENCIDO"))</f>
        <v>A VENCER</v>
      </c>
    </row>
    <row r="1547" spans="1:12" hidden="1" x14ac:dyDescent="0.2">
      <c r="A1547" s="30">
        <v>45114</v>
      </c>
      <c r="B1547" s="32" t="s">
        <v>2401</v>
      </c>
      <c r="C1547" s="32" t="s">
        <v>3143</v>
      </c>
      <c r="D1547" s="32" t="s">
        <v>1531</v>
      </c>
      <c r="E1547" s="46" t="s">
        <v>85</v>
      </c>
      <c r="F1547" s="31">
        <v>45154</v>
      </c>
      <c r="G1547" s="32" t="s">
        <v>3265</v>
      </c>
      <c r="H1547" s="32">
        <v>1669</v>
      </c>
      <c r="I1547" s="33">
        <v>2560</v>
      </c>
      <c r="J1547" s="32" t="str">
        <f ca="1">IF(Tabela9[[#This Row],[STATUS]]="VENCIDO", TODAY()-Tabela9[[#This Row],[DATA VENCIMENTO]], "")</f>
        <v/>
      </c>
      <c r="K1547" s="31"/>
      <c r="L1547" s="53" t="str">
        <f ca="1">IF(Tabela9[[#This Row],[DATA VENCIMENTO]]&gt;TODAY(), "A VENCER",IF(Tabela9[[#This Row],[PAGO DIA]]&lt;&gt;"","PAGO", "VENCIDO"))</f>
        <v>A VENCER</v>
      </c>
    </row>
    <row r="1548" spans="1:12" hidden="1" x14ac:dyDescent="0.2">
      <c r="A1548" s="30">
        <v>45117</v>
      </c>
      <c r="B1548" s="32" t="s">
        <v>1529</v>
      </c>
      <c r="C1548" s="32" t="s">
        <v>3266</v>
      </c>
      <c r="D1548" s="32" t="s">
        <v>1531</v>
      </c>
      <c r="E1548" s="32" t="s">
        <v>94</v>
      </c>
      <c r="F1548" s="31">
        <v>45159</v>
      </c>
      <c r="G1548" s="32" t="s">
        <v>3267</v>
      </c>
      <c r="H1548" s="32">
        <v>1672</v>
      </c>
      <c r="I1548" s="33">
        <v>5450</v>
      </c>
      <c r="J1548" s="32" t="str">
        <f ca="1">IF(Tabela9[[#This Row],[STATUS]]="VENCIDO", TODAY()-Tabela9[[#This Row],[DATA VENCIMENTO]], "")</f>
        <v/>
      </c>
      <c r="K1548" s="31"/>
      <c r="L1548" s="53" t="str">
        <f ca="1">IF(Tabela9[[#This Row],[DATA VENCIMENTO]]&gt;TODAY(), "A VENCER",IF(Tabela9[[#This Row],[PAGO DIA]]&lt;&gt;"","PAGO", "VENCIDO"))</f>
        <v>A VENCER</v>
      </c>
    </row>
    <row r="1549" spans="1:12" hidden="1" x14ac:dyDescent="0.2">
      <c r="A1549" s="30">
        <v>45117</v>
      </c>
      <c r="B1549" s="32" t="s">
        <v>1529</v>
      </c>
      <c r="C1549" s="32" t="s">
        <v>3268</v>
      </c>
      <c r="D1549" s="32" t="s">
        <v>1531</v>
      </c>
      <c r="E1549" s="32" t="s">
        <v>3048</v>
      </c>
      <c r="F1549" s="31">
        <v>45159</v>
      </c>
      <c r="G1549" s="32" t="s">
        <v>3269</v>
      </c>
      <c r="H1549" s="32">
        <v>1673</v>
      </c>
      <c r="I1549" s="33">
        <v>6271</v>
      </c>
      <c r="J1549" s="32" t="str">
        <f ca="1">IF(Tabela9[[#This Row],[STATUS]]="VENCIDO", TODAY()-Tabela9[[#This Row],[DATA VENCIMENTO]], "")</f>
        <v/>
      </c>
      <c r="K1549" s="31"/>
      <c r="L1549" s="53" t="str">
        <f ca="1">IF(Tabela9[[#This Row],[DATA VENCIMENTO]]&gt;TODAY(), "A VENCER",IF(Tabela9[[#This Row],[PAGO DIA]]&lt;&gt;"","PAGO", "VENCIDO"))</f>
        <v>A VENCER</v>
      </c>
    </row>
    <row r="1550" spans="1:12" hidden="1" x14ac:dyDescent="0.2">
      <c r="A1550" s="30">
        <v>45118</v>
      </c>
      <c r="B1550" s="32" t="s">
        <v>1534</v>
      </c>
      <c r="C1550" s="32" t="s">
        <v>3270</v>
      </c>
      <c r="D1550" s="32" t="s">
        <v>1531</v>
      </c>
      <c r="E1550" s="46" t="s">
        <v>85</v>
      </c>
      <c r="F1550" s="31">
        <v>45159</v>
      </c>
      <c r="G1550" s="32" t="s">
        <v>3271</v>
      </c>
      <c r="H1550" s="32">
        <v>1674</v>
      </c>
      <c r="I1550" s="33">
        <v>800</v>
      </c>
      <c r="J1550" s="32" t="str">
        <f ca="1">IF(Tabela9[[#This Row],[STATUS]]="VENCIDO", TODAY()-Tabela9[[#This Row],[DATA VENCIMENTO]], "")</f>
        <v/>
      </c>
      <c r="K1550" s="31"/>
      <c r="L1550" s="53" t="str">
        <f ca="1">IF(Tabela9[[#This Row],[DATA VENCIMENTO]]&gt;TODAY(), "A VENCER",IF(Tabela9[[#This Row],[PAGO DIA]]&lt;&gt;"","PAGO", "VENCIDO"))</f>
        <v>A VENCER</v>
      </c>
    </row>
    <row r="1551" spans="1:12" hidden="1" x14ac:dyDescent="0.2">
      <c r="A1551" s="30">
        <v>45119</v>
      </c>
      <c r="B1551" s="32" t="s">
        <v>2401</v>
      </c>
      <c r="C1551" s="32" t="s">
        <v>3143</v>
      </c>
      <c r="D1551" s="32" t="s">
        <v>1531</v>
      </c>
      <c r="E1551" s="46" t="s">
        <v>85</v>
      </c>
      <c r="F1551" s="31">
        <v>45159</v>
      </c>
      <c r="G1551" s="32" t="s">
        <v>3272</v>
      </c>
      <c r="H1551" s="32">
        <v>1675</v>
      </c>
      <c r="I1551" s="33">
        <v>2560</v>
      </c>
      <c r="J1551" s="32" t="str">
        <f ca="1">IF(Tabela9[[#This Row],[STATUS]]="VENCIDO", TODAY()-Tabela9[[#This Row],[DATA VENCIMENTO]], "")</f>
        <v/>
      </c>
      <c r="K1551" s="31"/>
      <c r="L1551" s="53" t="str">
        <f ca="1">IF(Tabela9[[#This Row],[DATA VENCIMENTO]]&gt;TODAY(), "A VENCER",IF(Tabela9[[#This Row],[PAGO DIA]]&lt;&gt;"","PAGO", "VENCIDO"))</f>
        <v>A VENCER</v>
      </c>
    </row>
    <row r="1552" spans="1:12" hidden="1" x14ac:dyDescent="0.2">
      <c r="A1552" s="30">
        <v>45119</v>
      </c>
      <c r="B1552" s="32" t="s">
        <v>1534</v>
      </c>
      <c r="C1552" s="32" t="s">
        <v>3273</v>
      </c>
      <c r="D1552" s="32" t="s">
        <v>1531</v>
      </c>
      <c r="E1552" s="46" t="s">
        <v>85</v>
      </c>
      <c r="F1552" s="31">
        <v>45160</v>
      </c>
      <c r="G1552" s="32" t="s">
        <v>3274</v>
      </c>
      <c r="H1552" s="32">
        <v>1676</v>
      </c>
      <c r="I1552" s="33">
        <v>800</v>
      </c>
      <c r="J1552" s="32" t="str">
        <f ca="1">IF(Tabela9[[#This Row],[STATUS]]="VENCIDO", TODAY()-Tabela9[[#This Row],[DATA VENCIMENTO]], "")</f>
        <v/>
      </c>
      <c r="K1552" s="31"/>
      <c r="L1552" s="53" t="str">
        <f ca="1">IF(Tabela9[[#This Row],[DATA VENCIMENTO]]&gt;TODAY(), "A VENCER",IF(Tabela9[[#This Row],[PAGO DIA]]&lt;&gt;"","PAGO", "VENCIDO"))</f>
        <v>A VENCER</v>
      </c>
    </row>
    <row r="1553" spans="1:12" hidden="1" x14ac:dyDescent="0.2">
      <c r="A1553" s="30">
        <v>45119</v>
      </c>
      <c r="B1553" s="32" t="s">
        <v>2401</v>
      </c>
      <c r="C1553" s="32" t="s">
        <v>3275</v>
      </c>
      <c r="D1553" s="32" t="s">
        <v>1531</v>
      </c>
      <c r="E1553" s="46" t="s">
        <v>85</v>
      </c>
      <c r="F1553" s="31">
        <v>45160</v>
      </c>
      <c r="G1553" s="32" t="s">
        <v>3276</v>
      </c>
      <c r="H1553" s="32">
        <v>1677</v>
      </c>
      <c r="I1553" s="33">
        <v>800</v>
      </c>
      <c r="J1553" s="32" t="str">
        <f ca="1">IF(Tabela9[[#This Row],[STATUS]]="VENCIDO", TODAY()-Tabela9[[#This Row],[DATA VENCIMENTO]], "")</f>
        <v/>
      </c>
      <c r="K1553" s="31"/>
      <c r="L1553" s="53" t="str">
        <f ca="1">IF(Tabela9[[#This Row],[DATA VENCIMENTO]]&gt;TODAY(), "A VENCER",IF(Tabela9[[#This Row],[PAGO DIA]]&lt;&gt;"","PAGO", "VENCIDO"))</f>
        <v>A VENCER</v>
      </c>
    </row>
    <row r="1554" spans="1:12" hidden="1" x14ac:dyDescent="0.2">
      <c r="A1554" s="30">
        <v>45121</v>
      </c>
      <c r="B1554" s="32" t="s">
        <v>1508</v>
      </c>
      <c r="C1554" s="32" t="s">
        <v>3277</v>
      </c>
      <c r="D1554" s="32" t="s">
        <v>1531</v>
      </c>
      <c r="E1554" s="32" t="s">
        <v>149</v>
      </c>
      <c r="F1554" s="31">
        <v>45161</v>
      </c>
      <c r="G1554" s="32" t="s">
        <v>3278</v>
      </c>
      <c r="H1554" s="32">
        <v>1678</v>
      </c>
      <c r="I1554" s="33">
        <v>9500</v>
      </c>
      <c r="J1554" s="32" t="str">
        <f ca="1">IF(Tabela9[[#This Row],[STATUS]]="VENCIDO", TODAY()-Tabela9[[#This Row],[DATA VENCIMENTO]], "")</f>
        <v/>
      </c>
      <c r="K1554" s="31"/>
      <c r="L1554" s="53" t="str">
        <f ca="1">IF(Tabela9[[#This Row],[DATA VENCIMENTO]]&gt;TODAY(), "A VENCER",IF(Tabela9[[#This Row],[PAGO DIA]]&lt;&gt;"","PAGO", "VENCIDO"))</f>
        <v>A VENCER</v>
      </c>
    </row>
    <row r="1555" spans="1:12" hidden="1" x14ac:dyDescent="0.2">
      <c r="A1555" s="30">
        <v>45121</v>
      </c>
      <c r="B1555" s="32" t="s">
        <v>1529</v>
      </c>
      <c r="C1555" s="32" t="s">
        <v>3279</v>
      </c>
      <c r="D1555" s="32" t="s">
        <v>1531</v>
      </c>
      <c r="E1555" s="32" t="s">
        <v>94</v>
      </c>
      <c r="F1555" s="31">
        <v>45161</v>
      </c>
      <c r="G1555" s="32" t="s">
        <v>3280</v>
      </c>
      <c r="H1555" s="32">
        <v>1679</v>
      </c>
      <c r="I1555" s="33">
        <v>5450</v>
      </c>
      <c r="J1555" s="32" t="str">
        <f ca="1">IF(Tabela9[[#This Row],[STATUS]]="VENCIDO", TODAY()-Tabela9[[#This Row],[DATA VENCIMENTO]], "")</f>
        <v/>
      </c>
      <c r="K1555" s="31"/>
      <c r="L1555" s="53" t="str">
        <f ca="1">IF(Tabela9[[#This Row],[DATA VENCIMENTO]]&gt;TODAY(), "A VENCER",IF(Tabela9[[#This Row],[PAGO DIA]]&lt;&gt;"","PAGO", "VENCIDO"))</f>
        <v>A VENCER</v>
      </c>
    </row>
    <row r="1556" spans="1:12" hidden="1" x14ac:dyDescent="0.2">
      <c r="A1556" s="30">
        <v>45121</v>
      </c>
      <c r="B1556" s="32" t="s">
        <v>1529</v>
      </c>
      <c r="C1556" s="32" t="s">
        <v>2771</v>
      </c>
      <c r="D1556" s="32" t="s">
        <v>2843</v>
      </c>
      <c r="E1556" s="32" t="s">
        <v>3281</v>
      </c>
      <c r="F1556" s="32" t="s">
        <v>3282</v>
      </c>
      <c r="G1556" s="32" t="s">
        <v>3283</v>
      </c>
      <c r="H1556" s="32">
        <v>1680</v>
      </c>
      <c r="I1556" s="74">
        <v>2600</v>
      </c>
      <c r="J1556" s="32" t="str">
        <f ca="1">IF(Tabela9[[#This Row],[STATUS]]="VENCIDO", TODAY()-Tabela9[[#This Row],[DATA VENCIMENTO]], "")</f>
        <v/>
      </c>
      <c r="K1556" s="31"/>
      <c r="L1556" s="53" t="str">
        <f ca="1">IF(Tabela9[[#This Row],[DATA VENCIMENTO]]&gt;TODAY(), "A VENCER",IF(Tabela9[[#This Row],[PAGO DIA]]&lt;&gt;"","PAGO", "VENCIDO"))</f>
        <v>A VENCER</v>
      </c>
    </row>
    <row r="1557" spans="1:12" hidden="1" x14ac:dyDescent="0.2">
      <c r="A1557" s="30">
        <v>45124</v>
      </c>
      <c r="B1557" s="32" t="s">
        <v>1534</v>
      </c>
      <c r="C1557" s="32" t="s">
        <v>3284</v>
      </c>
      <c r="D1557" s="32" t="s">
        <v>1531</v>
      </c>
      <c r="E1557" s="32" t="s">
        <v>3285</v>
      </c>
      <c r="F1557" s="31" t="s">
        <v>3286</v>
      </c>
      <c r="G1557" s="32" t="s">
        <v>3287</v>
      </c>
      <c r="H1557" s="32">
        <v>1681</v>
      </c>
      <c r="I1557" s="33">
        <v>800</v>
      </c>
      <c r="J1557" s="32" t="str">
        <f ca="1">IF(Tabela9[[#This Row],[STATUS]]="VENCIDO", TODAY()-Tabela9[[#This Row],[DATA VENCIMENTO]], "")</f>
        <v/>
      </c>
      <c r="K1557" s="31"/>
      <c r="L1557" s="53" t="str">
        <f ca="1">IF(Tabela9[[#This Row],[DATA VENCIMENTO]]&gt;TODAY(), "A VENCER",IF(Tabela9[[#This Row],[PAGO DIA]]&lt;&gt;"","PAGO", "VENCIDO"))</f>
        <v>A VENCER</v>
      </c>
    </row>
    <row r="1558" spans="1:12" hidden="1" x14ac:dyDescent="0.2">
      <c r="A1558" s="30">
        <v>45124</v>
      </c>
      <c r="B1558" s="32" t="s">
        <v>2401</v>
      </c>
      <c r="C1558" s="32" t="s">
        <v>3288</v>
      </c>
      <c r="D1558" s="32" t="s">
        <v>1531</v>
      </c>
      <c r="E1558" s="32" t="s">
        <v>3289</v>
      </c>
      <c r="F1558" s="31" t="s">
        <v>3286</v>
      </c>
      <c r="G1558" s="32" t="s">
        <v>3290</v>
      </c>
      <c r="H1558" s="32">
        <v>1682</v>
      </c>
      <c r="I1558" s="33">
        <v>2240</v>
      </c>
      <c r="J1558" s="32" t="str">
        <f ca="1">IF(Tabela9[[#This Row],[STATUS]]="VENCIDO", TODAY()-Tabela9[[#This Row],[DATA VENCIMENTO]], "")</f>
        <v/>
      </c>
      <c r="K1558" s="31"/>
      <c r="L1558" s="53" t="str">
        <f ca="1">IF(Tabela9[[#This Row],[DATA VENCIMENTO]]&gt;TODAY(), "A VENCER",IF(Tabela9[[#This Row],[PAGO DIA]]&lt;&gt;"","PAGO", "VENCIDO"))</f>
        <v>A VENCER</v>
      </c>
    </row>
    <row r="1559" spans="1:12" hidden="1" x14ac:dyDescent="0.2">
      <c r="A1559" s="30">
        <v>45124</v>
      </c>
      <c r="B1559" s="32" t="s">
        <v>2401</v>
      </c>
      <c r="C1559" s="32" t="s">
        <v>2947</v>
      </c>
      <c r="D1559" s="32" t="s">
        <v>1531</v>
      </c>
      <c r="E1559" s="32" t="s">
        <v>3291</v>
      </c>
      <c r="F1559" s="31" t="s">
        <v>3286</v>
      </c>
      <c r="G1559" s="32" t="s">
        <v>3292</v>
      </c>
      <c r="H1559" s="32">
        <v>1683</v>
      </c>
      <c r="I1559" s="33">
        <v>4320</v>
      </c>
      <c r="J1559" s="32" t="str">
        <f ca="1">IF(Tabela9[[#This Row],[STATUS]]="VENCIDO", TODAY()-Tabela9[[#This Row],[DATA VENCIMENTO]], "")</f>
        <v/>
      </c>
      <c r="K1559" s="31"/>
      <c r="L1559" s="53" t="str">
        <f ca="1">IF(Tabela9[[#This Row],[DATA VENCIMENTO]]&gt;TODAY(), "A VENCER",IF(Tabela9[[#This Row],[PAGO DIA]]&lt;&gt;"","PAGO", "VENCIDO"))</f>
        <v>A VENCER</v>
      </c>
    </row>
    <row r="1560" spans="1:12" hidden="1" x14ac:dyDescent="0.2">
      <c r="A1560" s="30">
        <v>45125</v>
      </c>
      <c r="B1560" s="32" t="s">
        <v>1534</v>
      </c>
      <c r="C1560" s="32" t="s">
        <v>3293</v>
      </c>
      <c r="D1560" s="32" t="s">
        <v>1531</v>
      </c>
      <c r="E1560" s="32" t="s">
        <v>3289</v>
      </c>
      <c r="F1560" s="31" t="s">
        <v>3286</v>
      </c>
      <c r="G1560" s="32" t="s">
        <v>3294</v>
      </c>
      <c r="H1560" s="32">
        <v>1684</v>
      </c>
      <c r="I1560" s="33">
        <v>800</v>
      </c>
      <c r="J1560" s="32" t="str">
        <f ca="1">IF(Tabela9[[#This Row],[STATUS]]="VENCIDO", TODAY()-Tabela9[[#This Row],[DATA VENCIMENTO]], "")</f>
        <v/>
      </c>
      <c r="K1560" s="31"/>
      <c r="L1560" s="53" t="str">
        <f ca="1">IF(Tabela9[[#This Row],[DATA VENCIMENTO]]&gt;TODAY(), "A VENCER",IF(Tabela9[[#This Row],[PAGO DIA]]&lt;&gt;"","PAGO", "VENCIDO"))</f>
        <v>A VENCER</v>
      </c>
    </row>
    <row r="1561" spans="1:12" hidden="1" x14ac:dyDescent="0.2">
      <c r="A1561" s="30">
        <v>45125</v>
      </c>
      <c r="B1561" s="32" t="s">
        <v>2401</v>
      </c>
      <c r="C1561" s="32" t="s">
        <v>3295</v>
      </c>
      <c r="D1561" s="32" t="s">
        <v>1531</v>
      </c>
      <c r="E1561" s="32" t="s">
        <v>3291</v>
      </c>
      <c r="F1561" s="31" t="s">
        <v>3286</v>
      </c>
      <c r="G1561" s="32" t="s">
        <v>3296</v>
      </c>
      <c r="H1561" s="32">
        <v>1685</v>
      </c>
      <c r="I1561" s="33">
        <v>1120</v>
      </c>
      <c r="J1561" s="32" t="str">
        <f ca="1">IF(Tabela9[[#This Row],[STATUS]]="VENCIDO", TODAY()-Tabela9[[#This Row],[DATA VENCIMENTO]], "")</f>
        <v/>
      </c>
      <c r="K1561" s="31"/>
      <c r="L1561" s="53" t="str">
        <f ca="1">IF(Tabela9[[#This Row],[DATA VENCIMENTO]]&gt;TODAY(), "A VENCER",IF(Tabela9[[#This Row],[PAGO DIA]]&lt;&gt;"","PAGO", "VENCIDO"))</f>
        <v>A VENCER</v>
      </c>
    </row>
    <row r="1562" spans="1:12" hidden="1" x14ac:dyDescent="0.2">
      <c r="A1562" s="30">
        <v>45078</v>
      </c>
      <c r="B1562" s="32" t="s">
        <v>3297</v>
      </c>
      <c r="C1562" s="32" t="s">
        <v>3298</v>
      </c>
      <c r="D1562" s="32" t="s">
        <v>3299</v>
      </c>
      <c r="E1562" s="32" t="s">
        <v>2821</v>
      </c>
      <c r="F1562" s="31">
        <v>45078</v>
      </c>
      <c r="G1562" s="32" t="s">
        <v>2821</v>
      </c>
      <c r="H1562" s="32" t="s">
        <v>2821</v>
      </c>
      <c r="I1562" s="33">
        <v>13607</v>
      </c>
      <c r="J1562" s="32" t="str">
        <f ca="1">IF(Tabela9[[#This Row],[STATUS]]="VENCIDO", TODAY()-Tabela9[[#This Row],[DATA VENCIMENTO]], "")</f>
        <v/>
      </c>
      <c r="K1562" s="31">
        <v>45078</v>
      </c>
      <c r="L1562" s="53" t="str">
        <f ca="1">IF(Tabela9[[#This Row],[DATA VENCIMENTO]]&gt;TODAY(), "A VENCER",IF(Tabela9[[#This Row],[PAGO DIA]]&lt;&gt;"","PAGO", "VENCIDO"))</f>
        <v>PAGO</v>
      </c>
    </row>
    <row r="1563" spans="1:12" hidden="1" x14ac:dyDescent="0.2">
      <c r="A1563" s="30">
        <v>45091</v>
      </c>
      <c r="B1563" s="32" t="s">
        <v>2857</v>
      </c>
      <c r="C1563" s="32" t="s">
        <v>3300</v>
      </c>
      <c r="D1563" s="32" t="s">
        <v>2833</v>
      </c>
      <c r="E1563" s="32" t="s">
        <v>2834</v>
      </c>
      <c r="F1563" s="31">
        <v>45091</v>
      </c>
      <c r="G1563" s="32" t="s">
        <v>1585</v>
      </c>
      <c r="H1563" s="32" t="s">
        <v>2821</v>
      </c>
      <c r="I1563" s="33">
        <v>1163.6500000000001</v>
      </c>
      <c r="J1563" s="32" t="str">
        <f ca="1">IF(Tabela9[[#This Row],[STATUS]]="VENCIDO", TODAY()-Tabela9[[#This Row],[DATA VENCIMENTO]], "")</f>
        <v/>
      </c>
      <c r="K1563" s="31">
        <v>45091</v>
      </c>
      <c r="L1563" s="53" t="str">
        <f ca="1">IF(Tabela9[[#This Row],[DATA VENCIMENTO]]&gt;TODAY(), "A VENCER",IF(Tabela9[[#This Row],[PAGO DIA]]&lt;&gt;"","PAGO", "VENCIDO"))</f>
        <v>PAGO</v>
      </c>
    </row>
    <row r="1564" spans="1:12" hidden="1" x14ac:dyDescent="0.2">
      <c r="A1564" s="30">
        <v>45079</v>
      </c>
      <c r="B1564" s="32" t="s">
        <v>3301</v>
      </c>
      <c r="C1564" s="32" t="s">
        <v>3302</v>
      </c>
      <c r="D1564" s="32" t="s">
        <v>3303</v>
      </c>
      <c r="E1564" s="32" t="s">
        <v>3304</v>
      </c>
      <c r="F1564" s="31">
        <v>45082</v>
      </c>
      <c r="G1564" s="32" t="s">
        <v>1585</v>
      </c>
      <c r="H1564" s="32" t="s">
        <v>151</v>
      </c>
      <c r="I1564" s="33">
        <v>2600</v>
      </c>
      <c r="J1564" s="32" t="str">
        <f ca="1">IF(Tabela9[[#This Row],[STATUS]]="VENCIDO", TODAY()-Tabela9[[#This Row],[DATA VENCIMENTO]], "")</f>
        <v/>
      </c>
      <c r="K1564" s="31">
        <v>45082</v>
      </c>
      <c r="L1564" s="53" t="str">
        <f ca="1">IF(Tabela9[[#This Row],[DATA VENCIMENTO]]&gt;TODAY(), "A VENCER",IF(Tabela9[[#This Row],[PAGO DIA]]&lt;&gt;"","PAGO", "VENCIDO"))</f>
        <v>PAGO</v>
      </c>
    </row>
    <row r="1565" spans="1:12" hidden="1" x14ac:dyDescent="0.2">
      <c r="A1565" s="30">
        <v>45079</v>
      </c>
      <c r="B1565" s="32" t="s">
        <v>2857</v>
      </c>
      <c r="C1565" s="32" t="s">
        <v>3305</v>
      </c>
      <c r="D1565" s="32" t="s">
        <v>2833</v>
      </c>
      <c r="E1565" s="32" t="s">
        <v>2834</v>
      </c>
      <c r="F1565" s="31">
        <v>45083</v>
      </c>
      <c r="G1565" s="32" t="s">
        <v>1585</v>
      </c>
      <c r="H1565" s="32" t="s">
        <v>151</v>
      </c>
      <c r="I1565" s="33">
        <v>4583.01</v>
      </c>
      <c r="J1565" s="32" t="str">
        <f ca="1">IF(Tabela9[[#This Row],[STATUS]]="VENCIDO", TODAY()-Tabela9[[#This Row],[DATA VENCIMENTO]], "")</f>
        <v/>
      </c>
      <c r="K1565" s="31">
        <v>45083</v>
      </c>
      <c r="L1565" s="53" t="str">
        <f ca="1">IF(Tabela9[[#This Row],[DATA VENCIMENTO]]&gt;TODAY(), "A VENCER",IF(Tabela9[[#This Row],[PAGO DIA]]&lt;&gt;"","PAGO", "VENCIDO"))</f>
        <v>PAGO</v>
      </c>
    </row>
    <row r="1566" spans="1:12" hidden="1" x14ac:dyDescent="0.2">
      <c r="A1566" s="30">
        <v>45114</v>
      </c>
      <c r="B1566" s="32" t="s">
        <v>3301</v>
      </c>
      <c r="C1566" s="32" t="s">
        <v>3306</v>
      </c>
      <c r="D1566" s="32" t="s">
        <v>3303</v>
      </c>
      <c r="E1566" s="32" t="s">
        <v>3304</v>
      </c>
      <c r="F1566" s="31">
        <v>45114</v>
      </c>
      <c r="G1566" s="32" t="s">
        <v>1585</v>
      </c>
      <c r="H1566" s="32" t="s">
        <v>151</v>
      </c>
      <c r="I1566" s="33">
        <v>2600</v>
      </c>
      <c r="J1566" s="32" t="str">
        <f ca="1">IF(Tabela9[[#This Row],[STATUS]]="VENCIDO", TODAY()-Tabela9[[#This Row],[DATA VENCIMENTO]], "")</f>
        <v/>
      </c>
      <c r="K1566" s="31">
        <v>45114</v>
      </c>
      <c r="L1566" s="53" t="str">
        <f ca="1">IF(Tabela9[[#This Row],[DATA VENCIMENTO]]&gt;TODAY(), "A VENCER",IF(Tabela9[[#This Row],[PAGO DIA]]&lt;&gt;"","PAGO", "VENCIDO"))</f>
        <v>PAGO</v>
      </c>
    </row>
    <row r="1567" spans="1:12" hidden="1" x14ac:dyDescent="0.2">
      <c r="A1567" s="30">
        <v>45126.531655092593</v>
      </c>
      <c r="B1567" s="32" t="s">
        <v>1534</v>
      </c>
      <c r="C1567" s="32" t="s">
        <v>2963</v>
      </c>
      <c r="D1567" s="32" t="s">
        <v>1531</v>
      </c>
      <c r="E1567" s="32" t="s">
        <v>85</v>
      </c>
      <c r="F1567" s="31">
        <v>45166.531655092593</v>
      </c>
      <c r="G1567" s="32"/>
      <c r="H1567" s="32">
        <v>1686</v>
      </c>
      <c r="I1567" s="33">
        <v>800</v>
      </c>
      <c r="J1567" s="32" t="str">
        <f ca="1">IF(Tabela9[[#This Row],[STATUS]]="VENCIDO", TODAY()-Tabela9[[#This Row],[DATA VENCIMENTO]], "")</f>
        <v/>
      </c>
      <c r="K1567" s="31"/>
      <c r="L1567" s="53" t="str">
        <f ca="1">IF(Tabela9[[#This Row],[DATA VENCIMENTO]]&gt;TODAY(), "A VENCER",IF(Tabela9[[#This Row],[PAGO DIA]]&lt;&gt;"","PAGO", "VENCIDO"))</f>
        <v>A VENCER</v>
      </c>
    </row>
    <row r="1568" spans="1:12" hidden="1" x14ac:dyDescent="0.2">
      <c r="A1568" s="30">
        <v>45126.601446759261</v>
      </c>
      <c r="B1568" s="32" t="s">
        <v>2401</v>
      </c>
      <c r="C1568" s="32" t="s">
        <v>3307</v>
      </c>
      <c r="D1568" s="32" t="s">
        <v>1531</v>
      </c>
      <c r="E1568" s="32" t="s">
        <v>85</v>
      </c>
      <c r="F1568" s="31">
        <v>45166.601446759261</v>
      </c>
      <c r="G1568" s="32"/>
      <c r="H1568" s="32">
        <v>1687</v>
      </c>
      <c r="I1568" s="33">
        <v>2240</v>
      </c>
      <c r="J1568" s="32" t="str">
        <f ca="1">IF(Tabela9[[#This Row],[STATUS]]="VENCIDO", TODAY()-Tabela9[[#This Row],[DATA VENCIMENTO]], "")</f>
        <v/>
      </c>
      <c r="K1568" s="31"/>
      <c r="L1568" s="53" t="str">
        <f ca="1">IF(Tabela9[[#This Row],[DATA VENCIMENTO]]&gt;TODAY(), "A VENCER",IF(Tabela9[[#This Row],[PAGO DIA]]&lt;&gt;"","PAGO", "VENCIDO"))</f>
        <v>A VENCER</v>
      </c>
    </row>
    <row r="1569" spans="1:12" hidden="1" x14ac:dyDescent="0.2">
      <c r="A1569" s="30">
        <v>45127.436516203707</v>
      </c>
      <c r="B1569" s="32" t="s">
        <v>1529</v>
      </c>
      <c r="C1569" s="32" t="s">
        <v>3308</v>
      </c>
      <c r="D1569" s="32" t="s">
        <v>1531</v>
      </c>
      <c r="E1569" s="32" t="s">
        <v>114</v>
      </c>
      <c r="F1569" s="31">
        <v>45167.436516203707</v>
      </c>
      <c r="G1569" s="32"/>
      <c r="H1569" s="32">
        <v>1688</v>
      </c>
      <c r="I1569" s="33">
        <v>6270</v>
      </c>
      <c r="J1569" s="32" t="str">
        <f ca="1">IF(Tabela9[[#This Row],[STATUS]]="VENCIDO", TODAY()-Tabela9[[#This Row],[DATA VENCIMENTO]], "")</f>
        <v/>
      </c>
      <c r="K1569" s="31"/>
      <c r="L1569" s="53" t="str">
        <f ca="1">IF(Tabela9[[#This Row],[DATA VENCIMENTO]]&gt;TODAY(), "A VENCER",IF(Tabela9[[#This Row],[PAGO DIA]]&lt;&gt;"","PAGO", "VENCIDO"))</f>
        <v>A VENCER</v>
      </c>
    </row>
    <row r="1570" spans="1:12" hidden="1" x14ac:dyDescent="0.2">
      <c r="A1570" s="30">
        <v>45127.441053240742</v>
      </c>
      <c r="B1570" s="32" t="s">
        <v>1529</v>
      </c>
      <c r="C1570" s="32" t="s">
        <v>3309</v>
      </c>
      <c r="D1570" s="32" t="s">
        <v>1531</v>
      </c>
      <c r="E1570" s="32" t="s">
        <v>94</v>
      </c>
      <c r="F1570" s="31">
        <v>45167.441053240742</v>
      </c>
      <c r="G1570" s="32"/>
      <c r="H1570" s="32">
        <v>1689</v>
      </c>
      <c r="I1570" s="33">
        <v>4200</v>
      </c>
      <c r="J1570" s="32" t="str">
        <f ca="1">IF(Tabela9[[#This Row],[STATUS]]="VENCIDO", TODAY()-Tabela9[[#This Row],[DATA VENCIMENTO]], "")</f>
        <v/>
      </c>
      <c r="K1570" s="31"/>
      <c r="L1570" s="53" t="str">
        <f ca="1">IF(Tabela9[[#This Row],[DATA VENCIMENTO]]&gt;TODAY(), "A VENCER",IF(Tabela9[[#This Row],[PAGO DIA]]&lt;&gt;"","PAGO", "VENCIDO"))</f>
        <v>A VENCER</v>
      </c>
    </row>
    <row r="1571" spans="1:12" hidden="1" x14ac:dyDescent="0.2">
      <c r="A1571" s="30">
        <v>45128.477337962962</v>
      </c>
      <c r="B1571" s="32" t="s">
        <v>1534</v>
      </c>
      <c r="C1571" s="32" t="s">
        <v>3310</v>
      </c>
      <c r="D1571" s="32" t="s">
        <v>1531</v>
      </c>
      <c r="E1571" s="32" t="s">
        <v>85</v>
      </c>
      <c r="F1571" s="31">
        <v>45168.477337962962</v>
      </c>
      <c r="G1571" s="32"/>
      <c r="H1571" s="32">
        <v>1690</v>
      </c>
      <c r="I1571" s="33">
        <v>2850</v>
      </c>
      <c r="J1571" s="32" t="str">
        <f ca="1">IF(Tabela9[[#This Row],[STATUS]]="VENCIDO", TODAY()-Tabela9[[#This Row],[DATA VENCIMENTO]], "")</f>
        <v/>
      </c>
      <c r="K1571" s="31"/>
      <c r="L1571" s="53" t="str">
        <f ca="1">IF(Tabela9[[#This Row],[DATA VENCIMENTO]]&gt;TODAY(), "A VENCER",IF(Tabela9[[#This Row],[PAGO DIA]]&lt;&gt;"","PAGO", "VENCIDO"))</f>
        <v>A VENCER</v>
      </c>
    </row>
    <row r="1572" spans="1:12" hidden="1" x14ac:dyDescent="0.2">
      <c r="A1572" s="30">
        <v>45128.479780092595</v>
      </c>
      <c r="B1572" s="32" t="s">
        <v>1534</v>
      </c>
      <c r="C1572" s="32" t="s">
        <v>3310</v>
      </c>
      <c r="D1572" s="32" t="s">
        <v>1531</v>
      </c>
      <c r="E1572" s="32" t="s">
        <v>85</v>
      </c>
      <c r="F1572" s="31">
        <v>45168.479780092595</v>
      </c>
      <c r="G1572" s="32"/>
      <c r="H1572" s="32">
        <v>1691</v>
      </c>
      <c r="I1572" s="33">
        <v>1950</v>
      </c>
      <c r="J1572" s="32" t="str">
        <f ca="1">IF(Tabela9[[#This Row],[STATUS]]="VENCIDO", TODAY()-Tabela9[[#This Row],[DATA VENCIMENTO]], "")</f>
        <v/>
      </c>
      <c r="K1572" s="31"/>
      <c r="L1572" s="53" t="str">
        <f ca="1">IF(Tabela9[[#This Row],[DATA VENCIMENTO]]&gt;TODAY(), "A VENCER",IF(Tabela9[[#This Row],[PAGO DIA]]&lt;&gt;"","PAGO", "VENCIDO"))</f>
        <v>A VENCER</v>
      </c>
    </row>
    <row r="1573" spans="1:12" hidden="1" x14ac:dyDescent="0.2">
      <c r="A1573" s="30">
        <v>45128.493113425924</v>
      </c>
      <c r="B1573" s="32" t="s">
        <v>1529</v>
      </c>
      <c r="C1573" s="32" t="s">
        <v>3311</v>
      </c>
      <c r="D1573" s="32" t="s">
        <v>1531</v>
      </c>
      <c r="E1573" s="32" t="s">
        <v>85</v>
      </c>
      <c r="F1573" s="31">
        <v>45168.493113425924</v>
      </c>
      <c r="G1573" s="32"/>
      <c r="H1573" s="32">
        <v>1692</v>
      </c>
      <c r="I1573" s="33">
        <v>5525</v>
      </c>
      <c r="J1573" s="32" t="str">
        <f ca="1">IF(Tabela9[[#This Row],[STATUS]]="VENCIDO", TODAY()-Tabela9[[#This Row],[DATA VENCIMENTO]], "")</f>
        <v/>
      </c>
      <c r="K1573" s="31"/>
      <c r="L1573" s="53" t="str">
        <f ca="1">IF(Tabela9[[#This Row],[DATA VENCIMENTO]]&gt;TODAY(), "A VENCER",IF(Tabela9[[#This Row],[PAGO DIA]]&lt;&gt;"","PAGO", "VENCIDO"))</f>
        <v>A VENCER</v>
      </c>
    </row>
    <row r="1574" spans="1:12" hidden="1" x14ac:dyDescent="0.2">
      <c r="A1574" s="30">
        <v>45128.498530092591</v>
      </c>
      <c r="B1574" s="32" t="s">
        <v>1529</v>
      </c>
      <c r="C1574" s="32" t="s">
        <v>3312</v>
      </c>
      <c r="D1574" s="32" t="s">
        <v>1531</v>
      </c>
      <c r="E1574" s="32" t="s">
        <v>94</v>
      </c>
      <c r="F1574" s="31">
        <v>45168.498530092591</v>
      </c>
      <c r="G1574" s="32"/>
      <c r="H1574" s="32">
        <v>1693</v>
      </c>
      <c r="I1574" s="33">
        <v>5300</v>
      </c>
      <c r="J1574" s="32" t="str">
        <f ca="1">IF(Tabela9[[#This Row],[STATUS]]="VENCIDO", TODAY()-Tabela9[[#This Row],[DATA VENCIMENTO]], "")</f>
        <v/>
      </c>
      <c r="K1574" s="31"/>
      <c r="L1574" s="53" t="str">
        <f ca="1">IF(Tabela9[[#This Row],[DATA VENCIMENTO]]&gt;TODAY(), "A VENCER",IF(Tabela9[[#This Row],[PAGO DIA]]&lt;&gt;"","PAGO", "VENCIDO"))</f>
        <v>A VENCER</v>
      </c>
    </row>
    <row r="1575" spans="1:12" hidden="1" x14ac:dyDescent="0.2">
      <c r="A1575" s="30">
        <v>45131.508229166669</v>
      </c>
      <c r="B1575" s="32" t="s">
        <v>1529</v>
      </c>
      <c r="C1575" s="32" t="s">
        <v>3309</v>
      </c>
      <c r="D1575" s="32" t="s">
        <v>1531</v>
      </c>
      <c r="E1575" s="32" t="s">
        <v>94</v>
      </c>
      <c r="F1575" s="31">
        <v>45171.508229166669</v>
      </c>
      <c r="G1575" s="32"/>
      <c r="H1575" s="32">
        <v>1694</v>
      </c>
      <c r="I1575" s="33">
        <v>5450</v>
      </c>
      <c r="J1575" s="32" t="str">
        <f ca="1">IF(Tabela9[[#This Row],[STATUS]]="VENCIDO", TODAY()-Tabela9[[#This Row],[DATA VENCIMENTO]], "")</f>
        <v/>
      </c>
      <c r="K1575" s="31"/>
      <c r="L1575" s="53" t="str">
        <f ca="1">IF(Tabela9[[#This Row],[DATA VENCIMENTO]]&gt;TODAY(), "A VENCER",IF(Tabela9[[#This Row],[PAGO DIA]]&lt;&gt;"","PAGO", "VENCIDO"))</f>
        <v>A VENCER</v>
      </c>
    </row>
    <row r="1576" spans="1:12" hidden="1" x14ac:dyDescent="0.2">
      <c r="A1576" s="30">
        <v>45131.51085648148</v>
      </c>
      <c r="B1576" s="32" t="s">
        <v>1529</v>
      </c>
      <c r="C1576" s="32" t="s">
        <v>3309</v>
      </c>
      <c r="D1576" s="32" t="s">
        <v>1531</v>
      </c>
      <c r="E1576" s="32" t="s">
        <v>94</v>
      </c>
      <c r="F1576" s="31">
        <v>45171.51085648148</v>
      </c>
      <c r="G1576" s="32"/>
      <c r="H1576" s="32">
        <v>1695</v>
      </c>
      <c r="I1576" s="33">
        <v>5450</v>
      </c>
      <c r="J1576" s="32" t="str">
        <f ca="1">IF(Tabela9[[#This Row],[STATUS]]="VENCIDO", TODAY()-Tabela9[[#This Row],[DATA VENCIMENTO]], "")</f>
        <v/>
      </c>
      <c r="K1576" s="31"/>
      <c r="L1576" s="53" t="str">
        <f ca="1">IF(Tabela9[[#This Row],[DATA VENCIMENTO]]&gt;TODAY(), "A VENCER",IF(Tabela9[[#This Row],[PAGO DIA]]&lt;&gt;"","PAGO", "VENCIDO"))</f>
        <v>A VENCER</v>
      </c>
    </row>
    <row r="1577" spans="1:12" hidden="1" x14ac:dyDescent="0.2">
      <c r="A1577" s="30">
        <v>45132.457835648151</v>
      </c>
      <c r="B1577" s="32" t="s">
        <v>1534</v>
      </c>
      <c r="C1577" s="32" t="s">
        <v>3313</v>
      </c>
      <c r="D1577" s="32" t="s">
        <v>1531</v>
      </c>
      <c r="E1577" s="32" t="s">
        <v>85</v>
      </c>
      <c r="F1577" s="31">
        <v>45172.457835648151</v>
      </c>
      <c r="G1577" s="32"/>
      <c r="H1577" s="32">
        <v>1696</v>
      </c>
      <c r="I1577" s="33">
        <v>1600</v>
      </c>
      <c r="J1577" s="32" t="str">
        <f ca="1">IF(Tabela9[[#This Row],[STATUS]]="VENCIDO", TODAY()-Tabela9[[#This Row],[DATA VENCIMENTO]], "")</f>
        <v/>
      </c>
      <c r="K1577" s="31"/>
      <c r="L1577" s="53" t="str">
        <f ca="1">IF(Tabela9[[#This Row],[DATA VENCIMENTO]]&gt;TODAY(), "A VENCER",IF(Tabela9[[#This Row],[PAGO DIA]]&lt;&gt;"","PAGO", "VENCIDO"))</f>
        <v>A VENCER</v>
      </c>
    </row>
    <row r="1578" spans="1:12" hidden="1" x14ac:dyDescent="0.2">
      <c r="A1578" s="30">
        <v>45134</v>
      </c>
      <c r="B1578" s="32" t="s">
        <v>1534</v>
      </c>
      <c r="C1578" s="32" t="s">
        <v>3314</v>
      </c>
      <c r="D1578" s="32" t="s">
        <v>1531</v>
      </c>
      <c r="E1578" s="32" t="s">
        <v>85</v>
      </c>
      <c r="F1578" s="31">
        <v>45174</v>
      </c>
      <c r="G1578" s="32" t="s">
        <v>3375</v>
      </c>
      <c r="H1578" s="32">
        <v>1698</v>
      </c>
      <c r="I1578" s="33">
        <v>800</v>
      </c>
      <c r="J1578" s="32" t="str">
        <f ca="1">IF(Tabela9[[#This Row],[STATUS]]="VENCIDO", TODAY()-Tabela9[[#This Row],[DATA VENCIMENTO]], "")</f>
        <v/>
      </c>
      <c r="K1578" s="31"/>
      <c r="L1578" s="53" t="str">
        <f ca="1">IF(Tabela9[[#This Row],[DATA VENCIMENTO]]&gt;TODAY(), "A VENCER",IF(Tabela9[[#This Row],[PAGO DIA]]&lt;&gt;"","PAGO", "VENCIDO"))</f>
        <v>A VENCER</v>
      </c>
    </row>
    <row r="1579" spans="1:12" hidden="1" x14ac:dyDescent="0.2">
      <c r="A1579" s="30">
        <v>45133.469467592593</v>
      </c>
      <c r="B1579" s="32" t="s">
        <v>1534</v>
      </c>
      <c r="C1579" s="32" t="s">
        <v>3315</v>
      </c>
      <c r="D1579" s="32" t="s">
        <v>1531</v>
      </c>
      <c r="E1579" s="32" t="s">
        <v>85</v>
      </c>
      <c r="F1579" s="31">
        <v>45173.469467592593</v>
      </c>
      <c r="G1579" s="32" t="s">
        <v>3316</v>
      </c>
      <c r="H1579" s="32">
        <v>1697</v>
      </c>
      <c r="I1579" s="33">
        <v>2400</v>
      </c>
      <c r="J1579" s="32" t="str">
        <f ca="1">IF(Tabela9[[#This Row],[STATUS]]="VENCIDO", TODAY()-Tabela9[[#This Row],[DATA VENCIMENTO]], "")</f>
        <v/>
      </c>
      <c r="K1579" s="31"/>
      <c r="L1579" s="53" t="str">
        <f ca="1">IF(Tabela9[[#This Row],[DATA VENCIMENTO]]&gt;TODAY(), "A VENCER",IF(Tabela9[[#This Row],[PAGO DIA]]&lt;&gt;"","PAGO", "VENCIDO"))</f>
        <v>A VENCER</v>
      </c>
    </row>
    <row r="1580" spans="1:12" hidden="1" x14ac:dyDescent="0.2">
      <c r="A1580" s="58">
        <v>45084</v>
      </c>
      <c r="B1580" s="59" t="s">
        <v>1534</v>
      </c>
      <c r="C1580" s="59" t="s">
        <v>3389</v>
      </c>
      <c r="D1580" s="59" t="s">
        <v>3299</v>
      </c>
      <c r="E1580" s="59"/>
      <c r="F1580" s="63">
        <v>45118</v>
      </c>
      <c r="G1580" s="59"/>
      <c r="H1580" s="59"/>
      <c r="I1580" s="61">
        <v>3575.8</v>
      </c>
      <c r="J1580" s="62"/>
      <c r="K1580" s="63">
        <v>45118</v>
      </c>
      <c r="L1580" s="53" t="str">
        <f ca="1">IF(Tabela9[[#This Row],[DATA VENCIMENTO]]&gt;TODAY(), "A VENCER",IF(Tabela9[[#This Row],[PAGO DIA]]&lt;&gt;"","PAGO", "VENCIDO"))</f>
        <v>PAGO</v>
      </c>
    </row>
    <row r="1581" spans="1:12" hidden="1" x14ac:dyDescent="0.2">
      <c r="A1581" s="58">
        <v>45090</v>
      </c>
      <c r="B1581" s="59" t="s">
        <v>1534</v>
      </c>
      <c r="C1581" s="59" t="s">
        <v>3390</v>
      </c>
      <c r="D1581" s="59" t="s">
        <v>3299</v>
      </c>
      <c r="E1581" s="59"/>
      <c r="F1581" s="60">
        <v>45125</v>
      </c>
      <c r="G1581" s="59"/>
      <c r="H1581" s="59"/>
      <c r="I1581" s="61">
        <v>5537.95</v>
      </c>
      <c r="J1581" s="62"/>
      <c r="K1581" s="63">
        <v>45125</v>
      </c>
      <c r="L1581" s="53" t="str">
        <f ca="1">IF(Tabela9[[#This Row],[DATA VENCIMENTO]]&gt;TODAY(), "A VENCER",IF(Tabela9[[#This Row],[PAGO DIA]]&lt;&gt;"","PAGO", "VENCIDO"))</f>
        <v>PAGO</v>
      </c>
    </row>
    <row r="1582" spans="1:12" hidden="1" x14ac:dyDescent="0.2">
      <c r="A1582" s="58">
        <v>45097</v>
      </c>
      <c r="B1582" s="59" t="s">
        <v>1534</v>
      </c>
      <c r="C1582" s="59" t="s">
        <v>3391</v>
      </c>
      <c r="D1582" s="59" t="s">
        <v>3299</v>
      </c>
      <c r="E1582" s="59"/>
      <c r="F1582" s="63">
        <v>45132</v>
      </c>
      <c r="G1582" s="59"/>
      <c r="H1582" s="59"/>
      <c r="I1582" s="61">
        <v>4706.26</v>
      </c>
      <c r="J1582" s="62"/>
      <c r="K1582" s="63">
        <v>45132</v>
      </c>
      <c r="L1582" s="53" t="str">
        <f ca="1">IF(Tabela9[[#This Row],[DATA VENCIMENTO]]&gt;TODAY(), "A VENCER",IF(Tabela9[[#This Row],[PAGO DIA]]&lt;&gt;"","PAGO", "VENCIDO"))</f>
        <v>PAGO</v>
      </c>
    </row>
    <row r="1583" spans="1:12" hidden="1" x14ac:dyDescent="0.2">
      <c r="A1583" s="58">
        <v>45110</v>
      </c>
      <c r="B1583" s="59" t="s">
        <v>1534</v>
      </c>
      <c r="C1583" s="59" t="s">
        <v>3392</v>
      </c>
      <c r="D1583" s="59" t="s">
        <v>3299</v>
      </c>
      <c r="E1583" s="59"/>
      <c r="F1583" s="60">
        <v>45139</v>
      </c>
      <c r="G1583" s="59"/>
      <c r="H1583" s="59"/>
      <c r="I1583" s="61">
        <v>7468.42</v>
      </c>
      <c r="J1583" s="62"/>
      <c r="K1583" s="63"/>
      <c r="L1583" s="53" t="str">
        <f ca="1">IF(Tabela9[[#This Row],[DATA VENCIMENTO]]&gt;TODAY(), "A VENCER",IF(Tabela9[[#This Row],[PAGO DIA]]&lt;&gt;"","PAGO", "VENCIDO"))</f>
        <v>VENCIDO</v>
      </c>
    </row>
  </sheetData>
  <conditionalFormatting sqref="L1:L1583">
    <cfRule type="containsText" dxfId="168" priority="1" operator="containsText" text="VENCIDO">
      <formula>NOT(ISERROR(SEARCH("VENCIDO",L1)))</formula>
    </cfRule>
    <cfRule type="containsText" dxfId="167" priority="2" operator="containsText" text="A VENCER">
      <formula>NOT(ISERROR(SEARCH("A VENCER",L1)))</formula>
    </cfRule>
    <cfRule type="containsText" dxfId="166" priority="3" operator="containsText" text="PAGO">
      <formula>NOT(ISERROR(SEARCH("PAGO",L1)))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F24E-9729-4898-85DB-2989A26B5403}">
  <sheetPr codeName="Planilha7"/>
  <dimension ref="A1:AF436"/>
  <sheetViews>
    <sheetView workbookViewId="0">
      <pane ySplit="1" topLeftCell="A2" activePane="bottomLeft" state="frozen"/>
      <selection pane="bottomLeft" activeCell="U9" sqref="U9"/>
    </sheetView>
  </sheetViews>
  <sheetFormatPr defaultRowHeight="12.75" x14ac:dyDescent="0.2"/>
  <cols>
    <col min="1" max="1" width="5.42578125" style="1" bestFit="1" customWidth="1"/>
    <col min="2" max="2" width="13" style="1" bestFit="1" customWidth="1"/>
    <col min="3" max="3" width="13.42578125" style="1" bestFit="1" customWidth="1"/>
    <col min="4" max="4" width="25.85546875" style="1" bestFit="1" customWidth="1"/>
    <col min="5" max="5" width="61.42578125" style="1" bestFit="1" customWidth="1"/>
    <col min="6" max="6" width="18.5703125" style="4" bestFit="1" customWidth="1"/>
    <col min="7" max="7" width="20.28515625" style="1" bestFit="1" customWidth="1"/>
    <col min="8" max="8" width="14.85546875" style="1" bestFit="1" customWidth="1"/>
    <col min="9" max="9" width="14.42578125" style="1" bestFit="1" customWidth="1"/>
    <col min="10" max="10" width="16.5703125" style="1" bestFit="1" customWidth="1"/>
    <col min="11" max="11" width="11.42578125" style="1" bestFit="1" customWidth="1"/>
    <col min="12" max="14" width="9.140625" style="1"/>
    <col min="15" max="15" width="16.42578125" style="1" bestFit="1" customWidth="1"/>
    <col min="16" max="22" width="11" style="1" bestFit="1" customWidth="1"/>
    <col min="23" max="24" width="12.42578125" style="1" bestFit="1" customWidth="1"/>
    <col min="25" max="25" width="9.140625" style="1"/>
    <col min="26" max="26" width="27.42578125" style="1" customWidth="1"/>
    <col min="27" max="27" width="16.42578125" style="1" bestFit="1" customWidth="1"/>
    <col min="28" max="31" width="9.140625" style="1"/>
    <col min="32" max="32" width="11" style="1" customWidth="1"/>
    <col min="33" max="16384" width="9.140625" style="1"/>
  </cols>
  <sheetData>
    <row r="1" spans="1:32" ht="14.25" thickTop="1" thickBot="1" x14ac:dyDescent="0.25">
      <c r="A1" s="1" t="s">
        <v>208</v>
      </c>
      <c r="B1" s="1" t="s">
        <v>209</v>
      </c>
      <c r="C1" s="1" t="s">
        <v>207</v>
      </c>
      <c r="D1" s="1" t="s">
        <v>14</v>
      </c>
      <c r="E1" s="1" t="s">
        <v>29</v>
      </c>
      <c r="F1" s="4" t="s">
        <v>50</v>
      </c>
      <c r="G1" s="1" t="s">
        <v>64</v>
      </c>
      <c r="H1" s="1" t="s">
        <v>211</v>
      </c>
      <c r="I1" s="1" t="s">
        <v>212</v>
      </c>
      <c r="J1" s="1" t="s">
        <v>213</v>
      </c>
      <c r="K1" s="1" t="s">
        <v>1138</v>
      </c>
      <c r="O1" s="9" t="s">
        <v>211</v>
      </c>
      <c r="P1" s="5" t="s">
        <v>220</v>
      </c>
      <c r="R1" s="92" t="s">
        <v>1139</v>
      </c>
      <c r="S1" s="92"/>
      <c r="T1" s="92"/>
      <c r="U1" s="92"/>
      <c r="Z1" s="5" t="s">
        <v>214</v>
      </c>
      <c r="AA1" s="1" t="s">
        <v>215</v>
      </c>
      <c r="AE1" s="1" t="s">
        <v>210</v>
      </c>
      <c r="AF1" s="1" t="s">
        <v>1132</v>
      </c>
    </row>
    <row r="2" spans="1:32" ht="14.25" thickTop="1" thickBot="1" x14ac:dyDescent="0.25">
      <c r="A2" s="1">
        <v>1236</v>
      </c>
      <c r="B2" s="1">
        <v>1</v>
      </c>
      <c r="C2" s="3">
        <v>44928</v>
      </c>
      <c r="D2" s="1" t="s">
        <v>77</v>
      </c>
      <c r="E2" s="1" t="s">
        <v>87</v>
      </c>
      <c r="F2" s="4">
        <v>3780</v>
      </c>
      <c r="G2" s="3">
        <v>44928</v>
      </c>
      <c r="H2" s="1" t="str">
        <f>TEXT(Tabela_NOTAS_FISCAIS[[#This Row],[Data Emissão]],"aaaa")</f>
        <v>2023</v>
      </c>
      <c r="I2" s="1" t="str">
        <f>UPPER(TEXT(Tabela_NOTAS_FISCAIS[[#This Row],[Data Emissão]],"MMM"))</f>
        <v>JAN</v>
      </c>
      <c r="J2" s="1" t="str">
        <f>IFERROR(INDEX(CLIENTES[CLIENTES_2],MATCH(Tabela_NOTAS_FISCAIS[Razão Social do Tomador],CLIENTES[CLIENTES_TABELA],0)),"")</f>
        <v xml:space="preserve">GRUPO GENNIUS </v>
      </c>
      <c r="K2" s="1">
        <f>IFERROR(INDEX(MÊS_TAB[NUN_MÊS],MATCH(Tabela_NOTAS_FISCAIS[MÊS_EMISSÃO],MÊS_TAB[MÊS],0)),"")</f>
        <v>1</v>
      </c>
      <c r="R2" s="92"/>
      <c r="S2" s="92"/>
      <c r="T2" s="92"/>
      <c r="U2" s="92"/>
      <c r="Z2" s="1" t="s">
        <v>87</v>
      </c>
      <c r="AA2" s="1" t="s">
        <v>216</v>
      </c>
      <c r="AE2" s="1" t="s">
        <v>1120</v>
      </c>
      <c r="AF2" s="1">
        <v>1</v>
      </c>
    </row>
    <row r="3" spans="1:32" ht="13.5" thickTop="1" x14ac:dyDescent="0.2">
      <c r="A3" s="1">
        <v>1237</v>
      </c>
      <c r="B3" s="1">
        <v>1</v>
      </c>
      <c r="C3" s="3">
        <v>44928</v>
      </c>
      <c r="D3" s="1" t="s">
        <v>77</v>
      </c>
      <c r="E3" s="1" t="s">
        <v>87</v>
      </c>
      <c r="F3" s="4">
        <v>1600</v>
      </c>
      <c r="G3" s="3">
        <v>44928</v>
      </c>
      <c r="H3" s="1" t="str">
        <f>TEXT(Tabela_NOTAS_FISCAIS[[#This Row],[Data Emissão]],"aaaa")</f>
        <v>2023</v>
      </c>
      <c r="I3" s="1" t="str">
        <f>UPPER(TEXT(Tabela_NOTAS_FISCAIS[[#This Row],[Data Emissão]],"MMM"))</f>
        <v>JAN</v>
      </c>
      <c r="J3" s="1" t="str">
        <f>IFERROR(INDEX(CLIENTES[CLIENTES_2],MATCH(Tabela_NOTAS_FISCAIS[Razão Social do Tomador],CLIENTES[CLIENTES_TABELA],0)),"")</f>
        <v xml:space="preserve">GRUPO GENNIUS </v>
      </c>
      <c r="K3" s="1">
        <f>IFERROR(INDEX(MÊS_TAB[NUN_MÊS],MATCH(Tabela_NOTAS_FISCAIS[MÊS_EMISSÃO],MÊS_TAB[MÊS],0)),"")</f>
        <v>1</v>
      </c>
      <c r="O3" s="6" t="s">
        <v>222</v>
      </c>
      <c r="P3" s="6" t="s">
        <v>210</v>
      </c>
      <c r="Z3" s="1" t="s">
        <v>115</v>
      </c>
      <c r="AA3" s="1" t="s">
        <v>216</v>
      </c>
      <c r="AE3" s="1" t="s">
        <v>1121</v>
      </c>
      <c r="AF3" s="1">
        <v>2</v>
      </c>
    </row>
    <row r="4" spans="1:32" x14ac:dyDescent="0.2">
      <c r="A4" s="1">
        <v>1238</v>
      </c>
      <c r="B4" s="1">
        <v>1</v>
      </c>
      <c r="C4" s="3">
        <v>44928</v>
      </c>
      <c r="D4" s="1" t="s">
        <v>77</v>
      </c>
      <c r="E4" s="1" t="s">
        <v>87</v>
      </c>
      <c r="F4" s="4">
        <v>1000</v>
      </c>
      <c r="G4" s="3">
        <v>44928</v>
      </c>
      <c r="H4" s="1" t="str">
        <f>TEXT(Tabela_NOTAS_FISCAIS[[#This Row],[Data Emissão]],"aaaa")</f>
        <v>2023</v>
      </c>
      <c r="I4" s="1" t="str">
        <f>UPPER(TEXT(Tabela_NOTAS_FISCAIS[[#This Row],[Data Emissão]],"MMM"))</f>
        <v>JAN</v>
      </c>
      <c r="J4" s="1" t="str">
        <f>IFERROR(INDEX(CLIENTES[CLIENTES_2],MATCH(Tabela_NOTAS_FISCAIS[Razão Social do Tomador],CLIENTES[CLIENTES_TABELA],0)),"")</f>
        <v xml:space="preserve">GRUPO GENNIUS </v>
      </c>
      <c r="K4" s="1">
        <f>IFERROR(INDEX(MÊS_TAB[NUN_MÊS],MATCH(Tabela_NOTAS_FISCAIS[MÊS_EMISSÃO],MÊS_TAB[MÊS],0)),"")</f>
        <v>1</v>
      </c>
      <c r="O4" s="13" t="s">
        <v>213</v>
      </c>
      <c r="P4" s="14" t="s">
        <v>1120</v>
      </c>
      <c r="Q4" s="14" t="s">
        <v>1121</v>
      </c>
      <c r="R4" s="14" t="s">
        <v>1122</v>
      </c>
      <c r="S4" s="14" t="s">
        <v>1123</v>
      </c>
      <c r="T4" s="14" t="s">
        <v>1124</v>
      </c>
      <c r="U4" s="14" t="s">
        <v>1125</v>
      </c>
      <c r="V4" s="14" t="s">
        <v>221</v>
      </c>
      <c r="W4" s="14" t="s">
        <v>219</v>
      </c>
      <c r="Z4" s="1" t="s">
        <v>138</v>
      </c>
      <c r="AA4" s="1" t="s">
        <v>217</v>
      </c>
      <c r="AE4" s="1" t="s">
        <v>1122</v>
      </c>
      <c r="AF4" s="1">
        <v>3</v>
      </c>
    </row>
    <row r="5" spans="1:32" x14ac:dyDescent="0.2">
      <c r="A5" s="1">
        <v>1239</v>
      </c>
      <c r="B5" s="1">
        <v>1</v>
      </c>
      <c r="C5" s="3">
        <v>44928</v>
      </c>
      <c r="D5" s="1" t="s">
        <v>77</v>
      </c>
      <c r="E5" s="1" t="s">
        <v>87</v>
      </c>
      <c r="F5" s="4">
        <v>800</v>
      </c>
      <c r="G5" s="3">
        <v>44928</v>
      </c>
      <c r="H5" s="1" t="str">
        <f>TEXT(Tabela_NOTAS_FISCAIS[[#This Row],[Data Emissão]],"aaaa")</f>
        <v>2023</v>
      </c>
      <c r="I5" s="1" t="str">
        <f>UPPER(TEXT(Tabela_NOTAS_FISCAIS[[#This Row],[Data Emissão]],"MMM"))</f>
        <v>JAN</v>
      </c>
      <c r="J5" s="1" t="str">
        <f>IFERROR(INDEX(CLIENTES[CLIENTES_2],MATCH(Tabela_NOTAS_FISCAIS[Razão Social do Tomador],CLIENTES[CLIENTES_TABELA],0)),"")</f>
        <v xml:space="preserve">GRUPO GENNIUS </v>
      </c>
      <c r="K5" s="1">
        <f>IFERROR(INDEX(MÊS_TAB[NUN_MÊS],MATCH(Tabela_NOTAS_FISCAIS[MÊS_EMISSÃO],MÊS_TAB[MÊS],0)),"")</f>
        <v>1</v>
      </c>
      <c r="O5" s="11" t="s">
        <v>216</v>
      </c>
      <c r="P5" s="12">
        <v>75751</v>
      </c>
      <c r="Q5" s="12">
        <v>163435</v>
      </c>
      <c r="R5" s="12">
        <v>172798</v>
      </c>
      <c r="S5" s="12">
        <v>111287</v>
      </c>
      <c r="T5" s="12">
        <v>122965</v>
      </c>
      <c r="U5" s="12">
        <v>176453</v>
      </c>
      <c r="V5" s="12">
        <v>122097</v>
      </c>
      <c r="W5" s="12">
        <v>944786</v>
      </c>
      <c r="Z5" s="1" t="s">
        <v>185</v>
      </c>
      <c r="AA5" s="1" t="s">
        <v>218</v>
      </c>
      <c r="AE5" s="1" t="s">
        <v>1123</v>
      </c>
      <c r="AF5" s="1">
        <v>4</v>
      </c>
    </row>
    <row r="6" spans="1:32" x14ac:dyDescent="0.2">
      <c r="A6" s="1">
        <v>1240</v>
      </c>
      <c r="B6" s="1">
        <v>1</v>
      </c>
      <c r="C6" s="3">
        <v>44928</v>
      </c>
      <c r="D6" s="1" t="s">
        <v>77</v>
      </c>
      <c r="E6" s="1" t="s">
        <v>87</v>
      </c>
      <c r="F6" s="4">
        <v>1400</v>
      </c>
      <c r="G6" s="3">
        <v>44928</v>
      </c>
      <c r="H6" s="1" t="str">
        <f>TEXT(Tabela_NOTAS_FISCAIS[[#This Row],[Data Emissão]],"aaaa")</f>
        <v>2023</v>
      </c>
      <c r="I6" s="1" t="str">
        <f>UPPER(TEXT(Tabela_NOTAS_FISCAIS[[#This Row],[Data Emissão]],"MMM"))</f>
        <v>JAN</v>
      </c>
      <c r="J6" s="1" t="str">
        <f>IFERROR(INDEX(CLIENTES[CLIENTES_2],MATCH(Tabela_NOTAS_FISCAIS[Razão Social do Tomador],CLIENTES[CLIENTES_TABELA],0)),"")</f>
        <v xml:space="preserve">GRUPO GENNIUS </v>
      </c>
      <c r="K6" s="1">
        <f>IFERROR(INDEX(MÊS_TAB[NUN_MÊS],MATCH(Tabela_NOTAS_FISCAIS[MÊS_EMISSÃO],MÊS_TAB[MÊS],0)),"")</f>
        <v>1</v>
      </c>
      <c r="O6" s="11" t="s">
        <v>1126</v>
      </c>
      <c r="P6" s="12">
        <v>37647</v>
      </c>
      <c r="Q6" s="12">
        <v>39035</v>
      </c>
      <c r="R6" s="12">
        <v>8511</v>
      </c>
      <c r="S6" s="12"/>
      <c r="T6" s="12"/>
      <c r="U6" s="12"/>
      <c r="V6" s="12"/>
      <c r="W6" s="12">
        <v>85193</v>
      </c>
      <c r="Z6" s="1" t="s">
        <v>246</v>
      </c>
      <c r="AA6" s="1" t="s">
        <v>1126</v>
      </c>
      <c r="AE6" s="1" t="s">
        <v>1124</v>
      </c>
      <c r="AF6" s="1">
        <v>5</v>
      </c>
    </row>
    <row r="7" spans="1:32" x14ac:dyDescent="0.2">
      <c r="A7" s="1">
        <v>1241</v>
      </c>
      <c r="B7" s="1">
        <v>1</v>
      </c>
      <c r="C7" s="3">
        <v>44928</v>
      </c>
      <c r="D7" s="1" t="s">
        <v>77</v>
      </c>
      <c r="E7" s="1" t="s">
        <v>87</v>
      </c>
      <c r="F7" s="4">
        <v>2400</v>
      </c>
      <c r="G7" s="3">
        <v>44928</v>
      </c>
      <c r="H7" s="1" t="str">
        <f>TEXT(Tabela_NOTAS_FISCAIS[[#This Row],[Data Emissão]],"aaaa")</f>
        <v>2023</v>
      </c>
      <c r="I7" s="1" t="str">
        <f>UPPER(TEXT(Tabela_NOTAS_FISCAIS[[#This Row],[Data Emissão]],"MMM"))</f>
        <v>JAN</v>
      </c>
      <c r="J7" s="1" t="str">
        <f>IFERROR(INDEX(CLIENTES[CLIENTES_2],MATCH(Tabela_NOTAS_FISCAIS[Razão Social do Tomador],CLIENTES[CLIENTES_TABELA],0)),"")</f>
        <v xml:space="preserve">GRUPO GENNIUS </v>
      </c>
      <c r="K7" s="1">
        <f>IFERROR(INDEX(MÊS_TAB[NUN_MÊS],MATCH(Tabela_NOTAS_FISCAIS[MÊS_EMISSÃO],MÊS_TAB[MÊS],0)),"")</f>
        <v>1</v>
      </c>
      <c r="O7" s="11" t="s">
        <v>1127</v>
      </c>
      <c r="P7" s="12"/>
      <c r="Q7" s="12">
        <v>4550</v>
      </c>
      <c r="R7" s="12">
        <v>10400</v>
      </c>
      <c r="S7" s="12">
        <v>3900</v>
      </c>
      <c r="T7" s="12">
        <v>4050</v>
      </c>
      <c r="U7" s="12">
        <v>7050</v>
      </c>
      <c r="V7" s="12"/>
      <c r="W7" s="12">
        <v>29950</v>
      </c>
      <c r="Z7" s="1" t="s">
        <v>246</v>
      </c>
      <c r="AA7" s="1" t="s">
        <v>1126</v>
      </c>
      <c r="AE7" s="1" t="s">
        <v>1125</v>
      </c>
      <c r="AF7" s="1">
        <v>6</v>
      </c>
    </row>
    <row r="8" spans="1:32" x14ac:dyDescent="0.2">
      <c r="A8" s="1">
        <v>1242</v>
      </c>
      <c r="B8" s="1">
        <v>1</v>
      </c>
      <c r="C8" s="3">
        <v>44928</v>
      </c>
      <c r="D8" s="1" t="s">
        <v>77</v>
      </c>
      <c r="E8" s="1" t="s">
        <v>87</v>
      </c>
      <c r="F8" s="4">
        <v>500</v>
      </c>
      <c r="G8" s="3">
        <v>44928</v>
      </c>
      <c r="H8" s="1" t="str">
        <f>TEXT(Tabela_NOTAS_FISCAIS[[#This Row],[Data Emissão]],"aaaa")</f>
        <v>2023</v>
      </c>
      <c r="I8" s="1" t="str">
        <f>UPPER(TEXT(Tabela_NOTAS_FISCAIS[[#This Row],[Data Emissão]],"MMM"))</f>
        <v>JAN</v>
      </c>
      <c r="J8" s="1" t="str">
        <f>IFERROR(INDEX(CLIENTES[CLIENTES_2],MATCH(Tabela_NOTAS_FISCAIS[Razão Social do Tomador],CLIENTES[CLIENTES_TABELA],0)),"")</f>
        <v xml:space="preserve">GRUPO GENNIUS </v>
      </c>
      <c r="K8" s="1">
        <f>IFERROR(INDEX(MÊS_TAB[NUN_MÊS],MATCH(Tabela_NOTAS_FISCAIS[MÊS_EMISSÃO],MÊS_TAB[MÊS],0)),"")</f>
        <v>1</v>
      </c>
      <c r="O8" s="11" t="s">
        <v>217</v>
      </c>
      <c r="P8" s="12"/>
      <c r="Q8" s="12"/>
      <c r="R8" s="12">
        <v>800</v>
      </c>
      <c r="S8" s="12">
        <v>3250</v>
      </c>
      <c r="T8" s="12">
        <v>5550</v>
      </c>
      <c r="U8" s="12">
        <v>9450</v>
      </c>
      <c r="V8" s="12">
        <v>2600</v>
      </c>
      <c r="W8" s="12">
        <v>21650</v>
      </c>
      <c r="Z8" s="1" t="s">
        <v>462</v>
      </c>
      <c r="AA8" s="1" t="s">
        <v>1127</v>
      </c>
      <c r="AE8" s="1" t="s">
        <v>221</v>
      </c>
      <c r="AF8" s="1">
        <v>7</v>
      </c>
    </row>
    <row r="9" spans="1:32" x14ac:dyDescent="0.2">
      <c r="A9" s="1">
        <v>1243</v>
      </c>
      <c r="B9" s="1">
        <v>1</v>
      </c>
      <c r="C9" s="3">
        <v>44928</v>
      </c>
      <c r="D9" s="1" t="s">
        <v>77</v>
      </c>
      <c r="E9" s="1" t="s">
        <v>87</v>
      </c>
      <c r="F9" s="4">
        <v>660</v>
      </c>
      <c r="G9" s="3">
        <v>44928</v>
      </c>
      <c r="H9" s="1" t="str">
        <f>TEXT(Tabela_NOTAS_FISCAIS[[#This Row],[Data Emissão]],"aaaa")</f>
        <v>2023</v>
      </c>
      <c r="I9" s="1" t="str">
        <f>UPPER(TEXT(Tabela_NOTAS_FISCAIS[[#This Row],[Data Emissão]],"MMM"))</f>
        <v>JAN</v>
      </c>
      <c r="J9" s="1" t="str">
        <f>IFERROR(INDEX(CLIENTES[CLIENTES_2],MATCH(Tabela_NOTAS_FISCAIS[Razão Social do Tomador],CLIENTES[CLIENTES_TABELA],0)),"")</f>
        <v xml:space="preserve">GRUPO GENNIUS </v>
      </c>
      <c r="K9" s="1">
        <f>IFERROR(INDEX(MÊS_TAB[NUN_MÊS],MATCH(Tabela_NOTAS_FISCAIS[MÊS_EMISSÃO],MÊS_TAB[MÊS],0)),"")</f>
        <v>1</v>
      </c>
      <c r="O9" s="11" t="s">
        <v>1131</v>
      </c>
      <c r="P9" s="12"/>
      <c r="Q9" s="12"/>
      <c r="R9" s="12"/>
      <c r="S9" s="12"/>
      <c r="T9" s="12">
        <v>7332</v>
      </c>
      <c r="U9" s="12"/>
      <c r="V9" s="12"/>
      <c r="W9" s="12">
        <v>7332</v>
      </c>
      <c r="Z9" s="1" t="s">
        <v>513</v>
      </c>
      <c r="AA9" s="1" t="s">
        <v>1129</v>
      </c>
      <c r="AE9" s="1" t="s">
        <v>1133</v>
      </c>
      <c r="AF9" s="1">
        <v>8</v>
      </c>
    </row>
    <row r="10" spans="1:32" x14ac:dyDescent="0.2">
      <c r="A10" s="1">
        <v>1244</v>
      </c>
      <c r="B10" s="1">
        <v>1</v>
      </c>
      <c r="C10" s="3">
        <v>44928</v>
      </c>
      <c r="D10" s="1" t="s">
        <v>77</v>
      </c>
      <c r="E10" s="1" t="s">
        <v>87</v>
      </c>
      <c r="F10" s="4">
        <v>672</v>
      </c>
      <c r="G10" s="3">
        <v>44928</v>
      </c>
      <c r="H10" s="1" t="str">
        <f>TEXT(Tabela_NOTAS_FISCAIS[[#This Row],[Data Emissão]],"aaaa")</f>
        <v>2023</v>
      </c>
      <c r="I10" s="1" t="str">
        <f>UPPER(TEXT(Tabela_NOTAS_FISCAIS[[#This Row],[Data Emissão]],"MMM"))</f>
        <v>JAN</v>
      </c>
      <c r="J10" s="1" t="str">
        <f>IFERROR(INDEX(CLIENTES[CLIENTES_2],MATCH(Tabela_NOTAS_FISCAIS[Razão Social do Tomador],CLIENTES[CLIENTES_TABELA],0)),"")</f>
        <v xml:space="preserve">GRUPO GENNIUS </v>
      </c>
      <c r="K10" s="1">
        <f>IFERROR(INDEX(MÊS_TAB[NUN_MÊS],MATCH(Tabela_NOTAS_FISCAIS[MÊS_EMISSÃO],MÊS_TAB[MÊS],0)),"")</f>
        <v>1</v>
      </c>
      <c r="O10" s="11" t="s">
        <v>218</v>
      </c>
      <c r="P10" s="12"/>
      <c r="Q10" s="12"/>
      <c r="R10" s="12"/>
      <c r="S10" s="12">
        <v>2100</v>
      </c>
      <c r="T10" s="12">
        <v>2058</v>
      </c>
      <c r="U10" s="12">
        <v>1958</v>
      </c>
      <c r="V10" s="12">
        <v>700</v>
      </c>
      <c r="W10" s="12">
        <v>6816</v>
      </c>
      <c r="Z10" s="1" t="s">
        <v>683</v>
      </c>
      <c r="AA10" s="1" t="s">
        <v>1128</v>
      </c>
      <c r="AE10" s="1" t="s">
        <v>1134</v>
      </c>
      <c r="AF10" s="1">
        <v>9</v>
      </c>
    </row>
    <row r="11" spans="1:32" x14ac:dyDescent="0.2">
      <c r="A11" s="1">
        <v>1245</v>
      </c>
      <c r="B11" s="1">
        <v>1</v>
      </c>
      <c r="C11" s="3">
        <v>44929</v>
      </c>
      <c r="D11" s="1" t="s">
        <v>77</v>
      </c>
      <c r="E11" s="1" t="s">
        <v>246</v>
      </c>
      <c r="F11" s="4">
        <v>18374</v>
      </c>
      <c r="G11" s="3">
        <v>44929</v>
      </c>
      <c r="H11" s="1" t="str">
        <f>TEXT(Tabela_NOTAS_FISCAIS[[#This Row],[Data Emissão]],"aaaa")</f>
        <v>2023</v>
      </c>
      <c r="I11" s="1" t="str">
        <f>UPPER(TEXT(Tabela_NOTAS_FISCAIS[[#This Row],[Data Emissão]],"MMM"))</f>
        <v>JAN</v>
      </c>
      <c r="J11" s="1" t="str">
        <f>IFERROR(INDEX(CLIENTES[CLIENTES_2],MATCH(Tabela_NOTAS_FISCAIS[Razão Social do Tomador],CLIENTES[CLIENTES_TABELA],0)),"")</f>
        <v>REAL CARNES</v>
      </c>
      <c r="K11" s="1">
        <f>IFERROR(INDEX(MÊS_TAB[NUN_MÊS],MATCH(Tabela_NOTAS_FISCAIS[MÊS_EMISSÃO],MÊS_TAB[MÊS],0)),"")</f>
        <v>1</v>
      </c>
      <c r="O11" s="11" t="s">
        <v>1128</v>
      </c>
      <c r="P11" s="12"/>
      <c r="Q11" s="12"/>
      <c r="R11" s="12">
        <v>1200</v>
      </c>
      <c r="S11" s="12"/>
      <c r="T11" s="12">
        <v>1600</v>
      </c>
      <c r="U11" s="12">
        <v>1280</v>
      </c>
      <c r="V11" s="12"/>
      <c r="W11" s="12">
        <v>4080</v>
      </c>
      <c r="Z11" s="1" t="s">
        <v>732</v>
      </c>
      <c r="AA11" s="1" t="s">
        <v>1130</v>
      </c>
      <c r="AE11" s="1" t="s">
        <v>1135</v>
      </c>
      <c r="AF11" s="1">
        <v>10</v>
      </c>
    </row>
    <row r="12" spans="1:32" x14ac:dyDescent="0.2">
      <c r="A12" s="1">
        <v>1246</v>
      </c>
      <c r="B12" s="1">
        <v>1</v>
      </c>
      <c r="C12" s="3">
        <v>44930</v>
      </c>
      <c r="D12" s="1" t="s">
        <v>77</v>
      </c>
      <c r="E12" s="1" t="s">
        <v>87</v>
      </c>
      <c r="F12" s="4">
        <v>2100</v>
      </c>
      <c r="G12" s="3">
        <v>44930</v>
      </c>
      <c r="H12" s="1" t="str">
        <f>TEXT(Tabela_NOTAS_FISCAIS[[#This Row],[Data Emissão]],"aaaa")</f>
        <v>2023</v>
      </c>
      <c r="I12" s="1" t="str">
        <f>UPPER(TEXT(Tabela_NOTAS_FISCAIS[[#This Row],[Data Emissão]],"MMM"))</f>
        <v>JAN</v>
      </c>
      <c r="J12" s="1" t="str">
        <f>IFERROR(INDEX(CLIENTES[CLIENTES_2],MATCH(Tabela_NOTAS_FISCAIS[Razão Social do Tomador],CLIENTES[CLIENTES_TABELA],0)),"")</f>
        <v xml:space="preserve">GRUPO GENNIUS </v>
      </c>
      <c r="K12" s="1">
        <f>IFERROR(INDEX(MÊS_TAB[NUN_MÊS],MATCH(Tabela_NOTAS_FISCAIS[MÊS_EMISSÃO],MÊS_TAB[MÊS],0)),"")</f>
        <v>1</v>
      </c>
      <c r="O12" s="11" t="s">
        <v>1129</v>
      </c>
      <c r="P12" s="12"/>
      <c r="Q12" s="12">
        <v>2900</v>
      </c>
      <c r="R12" s="12"/>
      <c r="S12" s="12"/>
      <c r="T12" s="12"/>
      <c r="U12" s="12"/>
      <c r="V12" s="12"/>
      <c r="W12" s="12">
        <v>2900</v>
      </c>
      <c r="Z12" s="1" t="s">
        <v>828</v>
      </c>
      <c r="AA12" s="1" t="s">
        <v>1131</v>
      </c>
      <c r="AE12" s="1" t="s">
        <v>1136</v>
      </c>
      <c r="AF12" s="1">
        <v>11</v>
      </c>
    </row>
    <row r="13" spans="1:32" x14ac:dyDescent="0.2">
      <c r="A13" s="1">
        <v>1247</v>
      </c>
      <c r="B13" s="1">
        <v>1</v>
      </c>
      <c r="C13" s="3">
        <v>44931</v>
      </c>
      <c r="D13" s="1" t="s">
        <v>77</v>
      </c>
      <c r="E13" s="1" t="s">
        <v>87</v>
      </c>
      <c r="F13" s="4">
        <v>600</v>
      </c>
      <c r="G13" s="3">
        <v>44931</v>
      </c>
      <c r="H13" s="1" t="str">
        <f>TEXT(Tabela_NOTAS_FISCAIS[[#This Row],[Data Emissão]],"aaaa")</f>
        <v>2023</v>
      </c>
      <c r="I13" s="1" t="str">
        <f>UPPER(TEXT(Tabela_NOTAS_FISCAIS[[#This Row],[Data Emissão]],"MMM"))</f>
        <v>JAN</v>
      </c>
      <c r="J13" s="1" t="str">
        <f>IFERROR(INDEX(CLIENTES[CLIENTES_2],MATCH(Tabela_NOTAS_FISCAIS[Razão Social do Tomador],CLIENTES[CLIENTES_TABELA],0)),"")</f>
        <v xml:space="preserve">GRUPO GENNIUS </v>
      </c>
      <c r="K13" s="1">
        <f>IFERROR(INDEX(MÊS_TAB[NUN_MÊS],MATCH(Tabela_NOTAS_FISCAIS[MÊS_EMISSÃO],MÊS_TAB[MÊS],0)),"")</f>
        <v>1</v>
      </c>
      <c r="O13" s="11" t="s">
        <v>1130</v>
      </c>
      <c r="P13" s="12"/>
      <c r="Q13" s="12"/>
      <c r="R13" s="12"/>
      <c r="S13" s="12">
        <v>600</v>
      </c>
      <c r="T13" s="12"/>
      <c r="U13" s="12"/>
      <c r="V13" s="12"/>
      <c r="W13" s="12">
        <v>600</v>
      </c>
      <c r="AE13" s="1" t="s">
        <v>1137</v>
      </c>
      <c r="AF13" s="1">
        <v>12</v>
      </c>
    </row>
    <row r="14" spans="1:32" x14ac:dyDescent="0.2">
      <c r="A14" s="1">
        <v>1248</v>
      </c>
      <c r="B14" s="1">
        <v>1</v>
      </c>
      <c r="C14" s="3">
        <v>44932</v>
      </c>
      <c r="D14" s="1" t="s">
        <v>77</v>
      </c>
      <c r="E14" s="1" t="s">
        <v>115</v>
      </c>
      <c r="F14" s="4">
        <v>3000</v>
      </c>
      <c r="G14" s="3">
        <v>44932</v>
      </c>
      <c r="H14" s="1" t="str">
        <f>TEXT(Tabela_NOTAS_FISCAIS[[#This Row],[Data Emissão]],"aaaa")</f>
        <v>2023</v>
      </c>
      <c r="I14" s="1" t="str">
        <f>UPPER(TEXT(Tabela_NOTAS_FISCAIS[[#This Row],[Data Emissão]],"MMM"))</f>
        <v>JAN</v>
      </c>
      <c r="J14" s="1" t="str">
        <f>IFERROR(INDEX(CLIENTES[CLIENTES_2],MATCH(Tabela_NOTAS_FISCAIS[Razão Social do Tomador],CLIENTES[CLIENTES_TABELA],0)),"")</f>
        <v xml:space="preserve">GRUPO GENNIUS </v>
      </c>
      <c r="K14" s="1">
        <f>IFERROR(INDEX(MÊS_TAB[NUN_MÊS],MATCH(Tabela_NOTAS_FISCAIS[MÊS_EMISSÃO],MÊS_TAB[MÊS],0)),"")</f>
        <v>1</v>
      </c>
      <c r="O14" s="7" t="s">
        <v>219</v>
      </c>
      <c r="P14" s="8">
        <v>113398</v>
      </c>
      <c r="Q14" s="8">
        <v>209920</v>
      </c>
      <c r="R14" s="8">
        <v>193709</v>
      </c>
      <c r="S14" s="8">
        <v>121137</v>
      </c>
      <c r="T14" s="8">
        <v>143555</v>
      </c>
      <c r="U14" s="8">
        <v>196191</v>
      </c>
      <c r="V14" s="8">
        <v>125397</v>
      </c>
      <c r="W14" s="8">
        <v>1103307</v>
      </c>
    </row>
    <row r="15" spans="1:32" x14ac:dyDescent="0.2">
      <c r="A15" s="1">
        <v>1250</v>
      </c>
      <c r="B15" s="1">
        <v>1</v>
      </c>
      <c r="C15" s="3">
        <v>44935</v>
      </c>
      <c r="D15" s="1" t="s">
        <v>77</v>
      </c>
      <c r="E15" s="1" t="s">
        <v>87</v>
      </c>
      <c r="F15" s="4">
        <v>1600</v>
      </c>
      <c r="G15" s="3">
        <v>44935</v>
      </c>
      <c r="H15" s="1" t="str">
        <f>TEXT(Tabela_NOTAS_FISCAIS[[#This Row],[Data Emissão]],"aaaa")</f>
        <v>2023</v>
      </c>
      <c r="I15" s="1" t="str">
        <f>UPPER(TEXT(Tabela_NOTAS_FISCAIS[[#This Row],[Data Emissão]],"MMM"))</f>
        <v>JAN</v>
      </c>
      <c r="J15" s="1" t="str">
        <f>IFERROR(INDEX(CLIENTES[CLIENTES_2],MATCH(Tabela_NOTAS_FISCAIS[Razão Social do Tomador],CLIENTES[CLIENTES_TABELA],0)),"")</f>
        <v xml:space="preserve">GRUPO GENNIUS </v>
      </c>
      <c r="K15" s="1">
        <f>IFERROR(INDEX(MÊS_TAB[NUN_MÊS],MATCH(Tabela_NOTAS_FISCAIS[MÊS_EMISSÃO],MÊS_TAB[MÊS],0)),"")</f>
        <v>1</v>
      </c>
    </row>
    <row r="16" spans="1:32" x14ac:dyDescent="0.2">
      <c r="A16" s="1">
        <v>1251</v>
      </c>
      <c r="B16" s="1">
        <v>1</v>
      </c>
      <c r="C16" s="3">
        <v>44935</v>
      </c>
      <c r="D16" s="1" t="s">
        <v>77</v>
      </c>
      <c r="E16" s="1" t="s">
        <v>87</v>
      </c>
      <c r="F16" s="4">
        <v>1100</v>
      </c>
      <c r="G16" s="3">
        <v>44935</v>
      </c>
      <c r="H16" s="1" t="str">
        <f>TEXT(Tabela_NOTAS_FISCAIS[[#This Row],[Data Emissão]],"aaaa")</f>
        <v>2023</v>
      </c>
      <c r="I16" s="1" t="str">
        <f>UPPER(TEXT(Tabela_NOTAS_FISCAIS[[#This Row],[Data Emissão]],"MMM"))</f>
        <v>JAN</v>
      </c>
      <c r="J16" s="1" t="str">
        <f>IFERROR(INDEX(CLIENTES[CLIENTES_2],MATCH(Tabela_NOTAS_FISCAIS[Razão Social do Tomador],CLIENTES[CLIENTES_TABELA],0)),"")</f>
        <v xml:space="preserve">GRUPO GENNIUS </v>
      </c>
      <c r="K16" s="1">
        <f>IFERROR(INDEX(MÊS_TAB[NUN_MÊS],MATCH(Tabela_NOTAS_FISCAIS[MÊS_EMISSÃO],MÊS_TAB[MÊS],0)),"")</f>
        <v>1</v>
      </c>
    </row>
    <row r="17" spans="1:11" x14ac:dyDescent="0.2">
      <c r="A17" s="1">
        <v>1252</v>
      </c>
      <c r="B17" s="1">
        <v>1</v>
      </c>
      <c r="C17" s="3">
        <v>44936</v>
      </c>
      <c r="D17" s="1" t="s">
        <v>77</v>
      </c>
      <c r="E17" s="1" t="s">
        <v>87</v>
      </c>
      <c r="F17" s="4">
        <v>800</v>
      </c>
      <c r="G17" s="3">
        <v>44936</v>
      </c>
      <c r="H17" s="1" t="str">
        <f>TEXT(Tabela_NOTAS_FISCAIS[[#This Row],[Data Emissão]],"aaaa")</f>
        <v>2023</v>
      </c>
      <c r="I17" s="1" t="str">
        <f>UPPER(TEXT(Tabela_NOTAS_FISCAIS[[#This Row],[Data Emissão]],"MMM"))</f>
        <v>JAN</v>
      </c>
      <c r="J17" s="1" t="str">
        <f>IFERROR(INDEX(CLIENTES[CLIENTES_2],MATCH(Tabela_NOTAS_FISCAIS[Razão Social do Tomador],CLIENTES[CLIENTES_TABELA],0)),"")</f>
        <v xml:space="preserve">GRUPO GENNIUS </v>
      </c>
      <c r="K17" s="1">
        <f>IFERROR(INDEX(MÊS_TAB[NUN_MÊS],MATCH(Tabela_NOTAS_FISCAIS[MÊS_EMISSÃO],MÊS_TAB[MÊS],0)),"")</f>
        <v>1</v>
      </c>
    </row>
    <row r="18" spans="1:11" x14ac:dyDescent="0.2">
      <c r="A18" s="1">
        <v>1253</v>
      </c>
      <c r="B18" s="1">
        <v>1</v>
      </c>
      <c r="C18" s="3">
        <v>44936</v>
      </c>
      <c r="D18" s="1" t="s">
        <v>77</v>
      </c>
      <c r="E18" s="1" t="s">
        <v>87</v>
      </c>
      <c r="F18" s="4">
        <v>1456</v>
      </c>
      <c r="G18" s="3">
        <v>44936</v>
      </c>
      <c r="H18" s="1" t="str">
        <f>TEXT(Tabela_NOTAS_FISCAIS[[#This Row],[Data Emissão]],"aaaa")</f>
        <v>2023</v>
      </c>
      <c r="I18" s="1" t="str">
        <f>UPPER(TEXT(Tabela_NOTAS_FISCAIS[[#This Row],[Data Emissão]],"MMM"))</f>
        <v>JAN</v>
      </c>
      <c r="J18" s="1" t="str">
        <f>IFERROR(INDEX(CLIENTES[CLIENTES_2],MATCH(Tabela_NOTAS_FISCAIS[Razão Social do Tomador],CLIENTES[CLIENTES_TABELA],0)),"")</f>
        <v xml:space="preserve">GRUPO GENNIUS </v>
      </c>
      <c r="K18" s="1">
        <f>IFERROR(INDEX(MÊS_TAB[NUN_MÊS],MATCH(Tabela_NOTAS_FISCAIS[MÊS_EMISSÃO],MÊS_TAB[MÊS],0)),"")</f>
        <v>1</v>
      </c>
    </row>
    <row r="19" spans="1:11" x14ac:dyDescent="0.2">
      <c r="A19" s="1">
        <v>1254</v>
      </c>
      <c r="B19" s="1">
        <v>1</v>
      </c>
      <c r="C19" s="3">
        <v>44937</v>
      </c>
      <c r="D19" s="1" t="s">
        <v>77</v>
      </c>
      <c r="E19" s="1" t="s">
        <v>87</v>
      </c>
      <c r="F19" s="4">
        <v>500</v>
      </c>
      <c r="G19" s="3">
        <v>44937</v>
      </c>
      <c r="H19" s="1" t="str">
        <f>TEXT(Tabela_NOTAS_FISCAIS[[#This Row],[Data Emissão]],"aaaa")</f>
        <v>2023</v>
      </c>
      <c r="I19" s="1" t="str">
        <f>UPPER(TEXT(Tabela_NOTAS_FISCAIS[[#This Row],[Data Emissão]],"MMM"))</f>
        <v>JAN</v>
      </c>
      <c r="J19" s="1" t="str">
        <f>IFERROR(INDEX(CLIENTES[CLIENTES_2],MATCH(Tabela_NOTAS_FISCAIS[Razão Social do Tomador],CLIENTES[CLIENTES_TABELA],0)),"")</f>
        <v xml:space="preserve">GRUPO GENNIUS </v>
      </c>
      <c r="K19" s="1">
        <f>IFERROR(INDEX(MÊS_TAB[NUN_MÊS],MATCH(Tabela_NOTAS_FISCAIS[MÊS_EMISSÃO],MÊS_TAB[MÊS],0)),"")</f>
        <v>1</v>
      </c>
    </row>
    <row r="20" spans="1:11" x14ac:dyDescent="0.2">
      <c r="A20" s="1">
        <v>1255</v>
      </c>
      <c r="B20" s="1">
        <v>1</v>
      </c>
      <c r="C20" s="3">
        <v>44937</v>
      </c>
      <c r="D20" s="1" t="s">
        <v>77</v>
      </c>
      <c r="E20" s="1" t="s">
        <v>87</v>
      </c>
      <c r="F20" s="4">
        <v>1200</v>
      </c>
      <c r="G20" s="3">
        <v>44937</v>
      </c>
      <c r="H20" s="1" t="str">
        <f>TEXT(Tabela_NOTAS_FISCAIS[[#This Row],[Data Emissão]],"aaaa")</f>
        <v>2023</v>
      </c>
      <c r="I20" s="1" t="str">
        <f>UPPER(TEXT(Tabela_NOTAS_FISCAIS[[#This Row],[Data Emissão]],"MMM"))</f>
        <v>JAN</v>
      </c>
      <c r="J20" s="1" t="str">
        <f>IFERROR(INDEX(CLIENTES[CLIENTES_2],MATCH(Tabela_NOTAS_FISCAIS[Razão Social do Tomador],CLIENTES[CLIENTES_TABELA],0)),"")</f>
        <v xml:space="preserve">GRUPO GENNIUS </v>
      </c>
      <c r="K20" s="1">
        <f>IFERROR(INDEX(MÊS_TAB[NUN_MÊS],MATCH(Tabela_NOTAS_FISCAIS[MÊS_EMISSÃO],MÊS_TAB[MÊS],0)),"")</f>
        <v>1</v>
      </c>
    </row>
    <row r="21" spans="1:11" x14ac:dyDescent="0.2">
      <c r="A21" s="1">
        <v>1256</v>
      </c>
      <c r="B21" s="1">
        <v>1</v>
      </c>
      <c r="C21" s="3">
        <v>44938</v>
      </c>
      <c r="D21" s="1" t="s">
        <v>77</v>
      </c>
      <c r="E21" s="1" t="s">
        <v>87</v>
      </c>
      <c r="F21" s="4">
        <v>500</v>
      </c>
      <c r="G21" s="3">
        <v>44938</v>
      </c>
      <c r="H21" s="1" t="str">
        <f>TEXT(Tabela_NOTAS_FISCAIS[[#This Row],[Data Emissão]],"aaaa")</f>
        <v>2023</v>
      </c>
      <c r="I21" s="1" t="str">
        <f>UPPER(TEXT(Tabela_NOTAS_FISCAIS[[#This Row],[Data Emissão]],"MMM"))</f>
        <v>JAN</v>
      </c>
      <c r="J21" s="1" t="str">
        <f>IFERROR(INDEX(CLIENTES[CLIENTES_2],MATCH(Tabela_NOTAS_FISCAIS[Razão Social do Tomador],CLIENTES[CLIENTES_TABELA],0)),"")</f>
        <v xml:space="preserve">GRUPO GENNIUS </v>
      </c>
      <c r="K21" s="1">
        <f>IFERROR(INDEX(MÊS_TAB[NUN_MÊS],MATCH(Tabela_NOTAS_FISCAIS[MÊS_EMISSÃO],MÊS_TAB[MÊS],0)),"")</f>
        <v>1</v>
      </c>
    </row>
    <row r="22" spans="1:11" x14ac:dyDescent="0.2">
      <c r="A22" s="1">
        <v>1258</v>
      </c>
      <c r="B22" s="1">
        <v>1</v>
      </c>
      <c r="C22" s="3">
        <v>44939</v>
      </c>
      <c r="D22" s="1" t="s">
        <v>77</v>
      </c>
      <c r="E22" s="1" t="s">
        <v>87</v>
      </c>
      <c r="F22" s="4">
        <v>4152</v>
      </c>
      <c r="G22" s="3">
        <v>44939</v>
      </c>
      <c r="H22" s="1" t="str">
        <f>TEXT(Tabela_NOTAS_FISCAIS[[#This Row],[Data Emissão]],"aaaa")</f>
        <v>2023</v>
      </c>
      <c r="I22" s="1" t="str">
        <f>UPPER(TEXT(Tabela_NOTAS_FISCAIS[[#This Row],[Data Emissão]],"MMM"))</f>
        <v>JAN</v>
      </c>
      <c r="J22" s="1" t="str">
        <f>IFERROR(INDEX(CLIENTES[CLIENTES_2],MATCH(Tabela_NOTAS_FISCAIS[Razão Social do Tomador],CLIENTES[CLIENTES_TABELA],0)),"")</f>
        <v xml:space="preserve">GRUPO GENNIUS </v>
      </c>
      <c r="K22" s="1">
        <f>IFERROR(INDEX(MÊS_TAB[NUN_MÊS],MATCH(Tabela_NOTAS_FISCAIS[MÊS_EMISSÃO],MÊS_TAB[MÊS],0)),"")</f>
        <v>1</v>
      </c>
    </row>
    <row r="23" spans="1:11" x14ac:dyDescent="0.2">
      <c r="A23" s="1">
        <v>1259</v>
      </c>
      <c r="B23" s="1">
        <v>1</v>
      </c>
      <c r="C23" s="3">
        <v>44942</v>
      </c>
      <c r="D23" s="1" t="s">
        <v>77</v>
      </c>
      <c r="E23" s="1" t="s">
        <v>87</v>
      </c>
      <c r="F23" s="4">
        <v>2100</v>
      </c>
      <c r="G23" s="3">
        <v>44942</v>
      </c>
      <c r="H23" s="1" t="str">
        <f>TEXT(Tabela_NOTAS_FISCAIS[[#This Row],[Data Emissão]],"aaaa")</f>
        <v>2023</v>
      </c>
      <c r="I23" s="1" t="str">
        <f>UPPER(TEXT(Tabela_NOTAS_FISCAIS[[#This Row],[Data Emissão]],"MMM"))</f>
        <v>JAN</v>
      </c>
      <c r="J23" s="1" t="str">
        <f>IFERROR(INDEX(CLIENTES[CLIENTES_2],MATCH(Tabela_NOTAS_FISCAIS[Razão Social do Tomador],CLIENTES[CLIENTES_TABELA],0)),"")</f>
        <v xml:space="preserve">GRUPO GENNIUS </v>
      </c>
      <c r="K23" s="1">
        <f>IFERROR(INDEX(MÊS_TAB[NUN_MÊS],MATCH(Tabela_NOTAS_FISCAIS[MÊS_EMISSÃO],MÊS_TAB[MÊS],0)),"")</f>
        <v>1</v>
      </c>
    </row>
    <row r="24" spans="1:11" x14ac:dyDescent="0.2">
      <c r="A24" s="1">
        <v>1260</v>
      </c>
      <c r="B24" s="1">
        <v>1</v>
      </c>
      <c r="C24" s="3">
        <v>44943</v>
      </c>
      <c r="D24" s="1" t="s">
        <v>77</v>
      </c>
      <c r="E24" s="1" t="s">
        <v>87</v>
      </c>
      <c r="F24" s="4">
        <v>500</v>
      </c>
      <c r="G24" s="3">
        <v>44943</v>
      </c>
      <c r="H24" s="1" t="str">
        <f>TEXT(Tabela_NOTAS_FISCAIS[[#This Row],[Data Emissão]],"aaaa")</f>
        <v>2023</v>
      </c>
      <c r="I24" s="1" t="str">
        <f>UPPER(TEXT(Tabela_NOTAS_FISCAIS[[#This Row],[Data Emissão]],"MMM"))</f>
        <v>JAN</v>
      </c>
      <c r="J24" s="1" t="str">
        <f>IFERROR(INDEX(CLIENTES[CLIENTES_2],MATCH(Tabela_NOTAS_FISCAIS[Razão Social do Tomador],CLIENTES[CLIENTES_TABELA],0)),"")</f>
        <v xml:space="preserve">GRUPO GENNIUS </v>
      </c>
      <c r="K24" s="1">
        <f>IFERROR(INDEX(MÊS_TAB[NUN_MÊS],MATCH(Tabela_NOTAS_FISCAIS[MÊS_EMISSÃO],MÊS_TAB[MÊS],0)),"")</f>
        <v>1</v>
      </c>
    </row>
    <row r="25" spans="1:11" x14ac:dyDescent="0.2">
      <c r="A25" s="1">
        <v>1261</v>
      </c>
      <c r="B25" s="1">
        <v>1</v>
      </c>
      <c r="C25" s="3">
        <v>44943</v>
      </c>
      <c r="D25" s="1" t="s">
        <v>77</v>
      </c>
      <c r="E25" s="1" t="s">
        <v>87</v>
      </c>
      <c r="F25" s="4">
        <v>880</v>
      </c>
      <c r="G25" s="3">
        <v>44943</v>
      </c>
      <c r="H25" s="1" t="str">
        <f>TEXT(Tabela_NOTAS_FISCAIS[[#This Row],[Data Emissão]],"aaaa")</f>
        <v>2023</v>
      </c>
      <c r="I25" s="1" t="str">
        <f>UPPER(TEXT(Tabela_NOTAS_FISCAIS[[#This Row],[Data Emissão]],"MMM"))</f>
        <v>JAN</v>
      </c>
      <c r="J25" s="1" t="str">
        <f>IFERROR(INDEX(CLIENTES[CLIENTES_2],MATCH(Tabela_NOTAS_FISCAIS[Razão Social do Tomador],CLIENTES[CLIENTES_TABELA],0)),"")</f>
        <v xml:space="preserve">GRUPO GENNIUS </v>
      </c>
      <c r="K25" s="1">
        <f>IFERROR(INDEX(MÊS_TAB[NUN_MÊS],MATCH(Tabela_NOTAS_FISCAIS[MÊS_EMISSÃO],MÊS_TAB[MÊS],0)),"")</f>
        <v>1</v>
      </c>
    </row>
    <row r="26" spans="1:11" x14ac:dyDescent="0.2">
      <c r="A26" s="1">
        <v>1262</v>
      </c>
      <c r="B26" s="1">
        <v>1</v>
      </c>
      <c r="C26" s="3">
        <v>44944</v>
      </c>
      <c r="D26" s="1" t="s">
        <v>77</v>
      </c>
      <c r="E26" s="1" t="s">
        <v>246</v>
      </c>
      <c r="F26" s="4">
        <v>19273</v>
      </c>
      <c r="G26" s="3">
        <v>44944</v>
      </c>
      <c r="H26" s="1" t="str">
        <f>TEXT(Tabela_NOTAS_FISCAIS[[#This Row],[Data Emissão]],"aaaa")</f>
        <v>2023</v>
      </c>
      <c r="I26" s="1" t="str">
        <f>UPPER(TEXT(Tabela_NOTAS_FISCAIS[[#This Row],[Data Emissão]],"MMM"))</f>
        <v>JAN</v>
      </c>
      <c r="J26" s="1" t="str">
        <f>IFERROR(INDEX(CLIENTES[CLIENTES_2],MATCH(Tabela_NOTAS_FISCAIS[Razão Social do Tomador],CLIENTES[CLIENTES_TABELA],0)),"")</f>
        <v>REAL CARNES</v>
      </c>
      <c r="K26" s="1">
        <f>IFERROR(INDEX(MÊS_TAB[NUN_MÊS],MATCH(Tabela_NOTAS_FISCAIS[MÊS_EMISSÃO],MÊS_TAB[MÊS],0)),"")</f>
        <v>1</v>
      </c>
    </row>
    <row r="27" spans="1:11" x14ac:dyDescent="0.2">
      <c r="A27" s="1">
        <v>1263</v>
      </c>
      <c r="B27" s="1">
        <v>1</v>
      </c>
      <c r="C27" s="3">
        <v>44945</v>
      </c>
      <c r="D27" s="1" t="s">
        <v>77</v>
      </c>
      <c r="E27" s="1" t="s">
        <v>87</v>
      </c>
      <c r="F27" s="4">
        <v>500</v>
      </c>
      <c r="G27" s="3">
        <v>44945</v>
      </c>
      <c r="H27" s="1" t="str">
        <f>TEXT(Tabela_NOTAS_FISCAIS[[#This Row],[Data Emissão]],"aaaa")</f>
        <v>2023</v>
      </c>
      <c r="I27" s="1" t="str">
        <f>UPPER(TEXT(Tabela_NOTAS_FISCAIS[[#This Row],[Data Emissão]],"MMM"))</f>
        <v>JAN</v>
      </c>
      <c r="J27" s="1" t="str">
        <f>IFERROR(INDEX(CLIENTES[CLIENTES_2],MATCH(Tabela_NOTAS_FISCAIS[Razão Social do Tomador],CLIENTES[CLIENTES_TABELA],0)),"")</f>
        <v xml:space="preserve">GRUPO GENNIUS </v>
      </c>
      <c r="K27" s="1">
        <f>IFERROR(INDEX(MÊS_TAB[NUN_MÊS],MATCH(Tabela_NOTAS_FISCAIS[MÊS_EMISSÃO],MÊS_TAB[MÊS],0)),"")</f>
        <v>1</v>
      </c>
    </row>
    <row r="28" spans="1:11" x14ac:dyDescent="0.2">
      <c r="A28" s="1">
        <v>1264</v>
      </c>
      <c r="B28" s="1">
        <v>1</v>
      </c>
      <c r="C28" s="3">
        <v>44946</v>
      </c>
      <c r="D28" s="1" t="s">
        <v>77</v>
      </c>
      <c r="E28" s="1" t="s">
        <v>87</v>
      </c>
      <c r="F28" s="4">
        <v>700</v>
      </c>
      <c r="G28" s="3">
        <v>44946</v>
      </c>
      <c r="H28" s="1" t="str">
        <f>TEXT(Tabela_NOTAS_FISCAIS[[#This Row],[Data Emissão]],"aaaa")</f>
        <v>2023</v>
      </c>
      <c r="I28" s="1" t="str">
        <f>UPPER(TEXT(Tabela_NOTAS_FISCAIS[[#This Row],[Data Emissão]],"MMM"))</f>
        <v>JAN</v>
      </c>
      <c r="J28" s="1" t="str">
        <f>IFERROR(INDEX(CLIENTES[CLIENTES_2],MATCH(Tabela_NOTAS_FISCAIS[Razão Social do Tomador],CLIENTES[CLIENTES_TABELA],0)),"")</f>
        <v xml:space="preserve">GRUPO GENNIUS </v>
      </c>
      <c r="K28" s="1">
        <f>IFERROR(INDEX(MÊS_TAB[NUN_MÊS],MATCH(Tabela_NOTAS_FISCAIS[MÊS_EMISSÃO],MÊS_TAB[MÊS],0)),"")</f>
        <v>1</v>
      </c>
    </row>
    <row r="29" spans="1:11" x14ac:dyDescent="0.2">
      <c r="A29" s="1">
        <v>1265</v>
      </c>
      <c r="B29" s="1">
        <v>1</v>
      </c>
      <c r="C29" s="3">
        <v>44946</v>
      </c>
      <c r="D29" s="1" t="s">
        <v>77</v>
      </c>
      <c r="E29" s="1" t="s">
        <v>87</v>
      </c>
      <c r="F29" s="4">
        <v>800</v>
      </c>
      <c r="G29" s="3">
        <v>44946</v>
      </c>
      <c r="H29" s="1" t="str">
        <f>TEXT(Tabela_NOTAS_FISCAIS[[#This Row],[Data Emissão]],"aaaa")</f>
        <v>2023</v>
      </c>
      <c r="I29" s="1" t="str">
        <f>UPPER(TEXT(Tabela_NOTAS_FISCAIS[[#This Row],[Data Emissão]],"MMM"))</f>
        <v>JAN</v>
      </c>
      <c r="J29" s="1" t="str">
        <f>IFERROR(INDEX(CLIENTES[CLIENTES_2],MATCH(Tabela_NOTAS_FISCAIS[Razão Social do Tomador],CLIENTES[CLIENTES_TABELA],0)),"")</f>
        <v xml:space="preserve">GRUPO GENNIUS </v>
      </c>
      <c r="K29" s="1">
        <f>IFERROR(INDEX(MÊS_TAB[NUN_MÊS],MATCH(Tabela_NOTAS_FISCAIS[MÊS_EMISSÃO],MÊS_TAB[MÊS],0)),"")</f>
        <v>1</v>
      </c>
    </row>
    <row r="30" spans="1:11" x14ac:dyDescent="0.2">
      <c r="A30" s="1">
        <v>1266</v>
      </c>
      <c r="B30" s="1">
        <v>1</v>
      </c>
      <c r="C30" s="3">
        <v>44949</v>
      </c>
      <c r="D30" s="1" t="s">
        <v>77</v>
      </c>
      <c r="E30" s="1" t="s">
        <v>87</v>
      </c>
      <c r="F30" s="4">
        <v>318</v>
      </c>
      <c r="G30" s="3">
        <v>44949</v>
      </c>
      <c r="H30" s="1" t="str">
        <f>TEXT(Tabela_NOTAS_FISCAIS[[#This Row],[Data Emissão]],"aaaa")</f>
        <v>2023</v>
      </c>
      <c r="I30" s="1" t="str">
        <f>UPPER(TEXT(Tabela_NOTAS_FISCAIS[[#This Row],[Data Emissão]],"MMM"))</f>
        <v>JAN</v>
      </c>
      <c r="J30" s="1" t="str">
        <f>IFERROR(INDEX(CLIENTES[CLIENTES_2],MATCH(Tabela_NOTAS_FISCAIS[Razão Social do Tomador],CLIENTES[CLIENTES_TABELA],0)),"")</f>
        <v xml:space="preserve">GRUPO GENNIUS </v>
      </c>
      <c r="K30" s="1">
        <f>IFERROR(INDEX(MÊS_TAB[NUN_MÊS],MATCH(Tabela_NOTAS_FISCAIS[MÊS_EMISSÃO],MÊS_TAB[MÊS],0)),"")</f>
        <v>1</v>
      </c>
    </row>
    <row r="31" spans="1:11" x14ac:dyDescent="0.2">
      <c r="A31" s="1">
        <v>1267</v>
      </c>
      <c r="B31" s="1">
        <v>1</v>
      </c>
      <c r="C31" s="3">
        <v>44949</v>
      </c>
      <c r="D31" s="1" t="s">
        <v>77</v>
      </c>
      <c r="E31" s="1" t="s">
        <v>87</v>
      </c>
      <c r="F31" s="4">
        <v>500</v>
      </c>
      <c r="G31" s="3">
        <v>44949</v>
      </c>
      <c r="H31" s="1" t="str">
        <f>TEXT(Tabela_NOTAS_FISCAIS[[#This Row],[Data Emissão]],"aaaa")</f>
        <v>2023</v>
      </c>
      <c r="I31" s="1" t="str">
        <f>UPPER(TEXT(Tabela_NOTAS_FISCAIS[[#This Row],[Data Emissão]],"MMM"))</f>
        <v>JAN</v>
      </c>
      <c r="J31" s="1" t="str">
        <f>IFERROR(INDEX(CLIENTES[CLIENTES_2],MATCH(Tabela_NOTAS_FISCAIS[Razão Social do Tomador],CLIENTES[CLIENTES_TABELA],0)),"")</f>
        <v xml:space="preserve">GRUPO GENNIUS </v>
      </c>
      <c r="K31" s="1">
        <f>IFERROR(INDEX(MÊS_TAB[NUN_MÊS],MATCH(Tabela_NOTAS_FISCAIS[MÊS_EMISSÃO],MÊS_TAB[MÊS],0)),"")</f>
        <v>1</v>
      </c>
    </row>
    <row r="32" spans="1:11" x14ac:dyDescent="0.2">
      <c r="A32" s="1">
        <v>1270</v>
      </c>
      <c r="B32" s="1">
        <v>1</v>
      </c>
      <c r="C32" s="3">
        <v>44950</v>
      </c>
      <c r="D32" s="1" t="s">
        <v>77</v>
      </c>
      <c r="E32" s="1" t="s">
        <v>87</v>
      </c>
      <c r="F32" s="4">
        <v>1100</v>
      </c>
      <c r="G32" s="3">
        <v>44950</v>
      </c>
      <c r="H32" s="1" t="str">
        <f>TEXT(Tabela_NOTAS_FISCAIS[[#This Row],[Data Emissão]],"aaaa")</f>
        <v>2023</v>
      </c>
      <c r="I32" s="1" t="str">
        <f>UPPER(TEXT(Tabela_NOTAS_FISCAIS[[#This Row],[Data Emissão]],"MMM"))</f>
        <v>JAN</v>
      </c>
      <c r="J32" s="1" t="str">
        <f>IFERROR(INDEX(CLIENTES[CLIENTES_2],MATCH(Tabela_NOTAS_FISCAIS[Razão Social do Tomador],CLIENTES[CLIENTES_TABELA],0)),"")</f>
        <v xml:space="preserve">GRUPO GENNIUS </v>
      </c>
      <c r="K32" s="1">
        <f>IFERROR(INDEX(MÊS_TAB[NUN_MÊS],MATCH(Tabela_NOTAS_FISCAIS[MÊS_EMISSÃO],MÊS_TAB[MÊS],0)),"")</f>
        <v>1</v>
      </c>
    </row>
    <row r="33" spans="1:11" x14ac:dyDescent="0.2">
      <c r="A33" s="1">
        <v>1271</v>
      </c>
      <c r="B33" s="1">
        <v>1</v>
      </c>
      <c r="C33" s="3">
        <v>44950</v>
      </c>
      <c r="D33" s="1" t="s">
        <v>77</v>
      </c>
      <c r="E33" s="1" t="s">
        <v>87</v>
      </c>
      <c r="F33" s="4">
        <v>2200</v>
      </c>
      <c r="G33" s="3">
        <v>44950</v>
      </c>
      <c r="H33" s="1" t="str">
        <f>TEXT(Tabela_NOTAS_FISCAIS[[#This Row],[Data Emissão]],"aaaa")</f>
        <v>2023</v>
      </c>
      <c r="I33" s="1" t="str">
        <f>UPPER(TEXT(Tabela_NOTAS_FISCAIS[[#This Row],[Data Emissão]],"MMM"))</f>
        <v>JAN</v>
      </c>
      <c r="J33" s="1" t="str">
        <f>IFERROR(INDEX(CLIENTES[CLIENTES_2],MATCH(Tabela_NOTAS_FISCAIS[Razão Social do Tomador],CLIENTES[CLIENTES_TABELA],0)),"")</f>
        <v xml:space="preserve">GRUPO GENNIUS </v>
      </c>
      <c r="K33" s="1">
        <f>IFERROR(INDEX(MÊS_TAB[NUN_MÊS],MATCH(Tabela_NOTAS_FISCAIS[MÊS_EMISSÃO],MÊS_TAB[MÊS],0)),"")</f>
        <v>1</v>
      </c>
    </row>
    <row r="34" spans="1:11" x14ac:dyDescent="0.2">
      <c r="A34" s="1">
        <v>1272</v>
      </c>
      <c r="B34" s="1">
        <v>1</v>
      </c>
      <c r="C34" s="3">
        <v>44950</v>
      </c>
      <c r="D34" s="1" t="s">
        <v>77</v>
      </c>
      <c r="E34" s="1" t="s">
        <v>87</v>
      </c>
      <c r="F34" s="4">
        <v>2200</v>
      </c>
      <c r="G34" s="3">
        <v>44950</v>
      </c>
      <c r="H34" s="1" t="str">
        <f>TEXT(Tabela_NOTAS_FISCAIS[[#This Row],[Data Emissão]],"aaaa")</f>
        <v>2023</v>
      </c>
      <c r="I34" s="1" t="str">
        <f>UPPER(TEXT(Tabela_NOTAS_FISCAIS[[#This Row],[Data Emissão]],"MMM"))</f>
        <v>JAN</v>
      </c>
      <c r="J34" s="1" t="str">
        <f>IFERROR(INDEX(CLIENTES[CLIENTES_2],MATCH(Tabela_NOTAS_FISCAIS[Razão Social do Tomador],CLIENTES[CLIENTES_TABELA],0)),"")</f>
        <v xml:space="preserve">GRUPO GENNIUS </v>
      </c>
      <c r="K34" s="1">
        <f>IFERROR(INDEX(MÊS_TAB[NUN_MÊS],MATCH(Tabela_NOTAS_FISCAIS[MÊS_EMISSÃO],MÊS_TAB[MÊS],0)),"")</f>
        <v>1</v>
      </c>
    </row>
    <row r="35" spans="1:11" x14ac:dyDescent="0.2">
      <c r="A35" s="1">
        <v>1273</v>
      </c>
      <c r="B35" s="1">
        <v>1</v>
      </c>
      <c r="C35" s="3">
        <v>44950</v>
      </c>
      <c r="D35" s="1" t="s">
        <v>77</v>
      </c>
      <c r="E35" s="1" t="s">
        <v>87</v>
      </c>
      <c r="F35" s="4">
        <v>1100</v>
      </c>
      <c r="G35" s="3">
        <v>44950</v>
      </c>
      <c r="H35" s="1" t="str">
        <f>TEXT(Tabela_NOTAS_FISCAIS[[#This Row],[Data Emissão]],"aaaa")</f>
        <v>2023</v>
      </c>
      <c r="I35" s="1" t="str">
        <f>UPPER(TEXT(Tabela_NOTAS_FISCAIS[[#This Row],[Data Emissão]],"MMM"))</f>
        <v>JAN</v>
      </c>
      <c r="J35" s="1" t="str">
        <f>IFERROR(INDEX(CLIENTES[CLIENTES_2],MATCH(Tabela_NOTAS_FISCAIS[Razão Social do Tomador],CLIENTES[CLIENTES_TABELA],0)),"")</f>
        <v xml:space="preserve">GRUPO GENNIUS </v>
      </c>
      <c r="K35" s="1">
        <f>IFERROR(INDEX(MÊS_TAB[NUN_MÊS],MATCH(Tabela_NOTAS_FISCAIS[MÊS_EMISSÃO],MÊS_TAB[MÊS],0)),"")</f>
        <v>1</v>
      </c>
    </row>
    <row r="36" spans="1:11" x14ac:dyDescent="0.2">
      <c r="A36" s="1">
        <v>1274</v>
      </c>
      <c r="B36" s="1">
        <v>1</v>
      </c>
      <c r="C36" s="3">
        <v>44951</v>
      </c>
      <c r="D36" s="1" t="s">
        <v>77</v>
      </c>
      <c r="E36" s="1" t="s">
        <v>87</v>
      </c>
      <c r="F36" s="4">
        <v>1100</v>
      </c>
      <c r="G36" s="3">
        <v>44951</v>
      </c>
      <c r="H36" s="1" t="str">
        <f>TEXT(Tabela_NOTAS_FISCAIS[[#This Row],[Data Emissão]],"aaaa")</f>
        <v>2023</v>
      </c>
      <c r="I36" s="1" t="str">
        <f>UPPER(TEXT(Tabela_NOTAS_FISCAIS[[#This Row],[Data Emissão]],"MMM"))</f>
        <v>JAN</v>
      </c>
      <c r="J36" s="1" t="str">
        <f>IFERROR(INDEX(CLIENTES[CLIENTES_2],MATCH(Tabela_NOTAS_FISCAIS[Razão Social do Tomador],CLIENTES[CLIENTES_TABELA],0)),"")</f>
        <v xml:space="preserve">GRUPO GENNIUS </v>
      </c>
      <c r="K36" s="1">
        <f>IFERROR(INDEX(MÊS_TAB[NUN_MÊS],MATCH(Tabela_NOTAS_FISCAIS[MÊS_EMISSÃO],MÊS_TAB[MÊS],0)),"")</f>
        <v>1</v>
      </c>
    </row>
    <row r="37" spans="1:11" x14ac:dyDescent="0.2">
      <c r="A37" s="1">
        <v>1275</v>
      </c>
      <c r="B37" s="1">
        <v>1</v>
      </c>
      <c r="C37" s="3">
        <v>44952</v>
      </c>
      <c r="D37" s="1" t="s">
        <v>77</v>
      </c>
      <c r="E37" s="1" t="s">
        <v>115</v>
      </c>
      <c r="F37" s="4">
        <v>6271</v>
      </c>
      <c r="G37" s="3">
        <v>44952</v>
      </c>
      <c r="H37" s="1" t="str">
        <f>TEXT(Tabela_NOTAS_FISCAIS[[#This Row],[Data Emissão]],"aaaa")</f>
        <v>2023</v>
      </c>
      <c r="I37" s="1" t="str">
        <f>UPPER(TEXT(Tabela_NOTAS_FISCAIS[[#This Row],[Data Emissão]],"MMM"))</f>
        <v>JAN</v>
      </c>
      <c r="J37" s="1" t="str">
        <f>IFERROR(INDEX(CLIENTES[CLIENTES_2],MATCH(Tabela_NOTAS_FISCAIS[Razão Social do Tomador],CLIENTES[CLIENTES_TABELA],0)),"")</f>
        <v xml:space="preserve">GRUPO GENNIUS </v>
      </c>
      <c r="K37" s="1">
        <f>IFERROR(INDEX(MÊS_TAB[NUN_MÊS],MATCH(Tabela_NOTAS_FISCAIS[MÊS_EMISSÃO],MÊS_TAB[MÊS],0)),"")</f>
        <v>1</v>
      </c>
    </row>
    <row r="38" spans="1:11" x14ac:dyDescent="0.2">
      <c r="A38" s="1">
        <v>1276</v>
      </c>
      <c r="B38" s="1">
        <v>1</v>
      </c>
      <c r="C38" s="3">
        <v>44952</v>
      </c>
      <c r="D38" s="1" t="s">
        <v>77</v>
      </c>
      <c r="E38" s="1" t="s">
        <v>87</v>
      </c>
      <c r="F38" s="4">
        <v>2100</v>
      </c>
      <c r="G38" s="3">
        <v>44952</v>
      </c>
      <c r="H38" s="1" t="str">
        <f>TEXT(Tabela_NOTAS_FISCAIS[[#This Row],[Data Emissão]],"aaaa")</f>
        <v>2023</v>
      </c>
      <c r="I38" s="1" t="str">
        <f>UPPER(TEXT(Tabela_NOTAS_FISCAIS[[#This Row],[Data Emissão]],"MMM"))</f>
        <v>JAN</v>
      </c>
      <c r="J38" s="1" t="str">
        <f>IFERROR(INDEX(CLIENTES[CLIENTES_2],MATCH(Tabela_NOTAS_FISCAIS[Razão Social do Tomador],CLIENTES[CLIENTES_TABELA],0)),"")</f>
        <v xml:space="preserve">GRUPO GENNIUS </v>
      </c>
      <c r="K38" s="1">
        <f>IFERROR(INDEX(MÊS_TAB[NUN_MÊS],MATCH(Tabela_NOTAS_FISCAIS[MÊS_EMISSÃO],MÊS_TAB[MÊS],0)),"")</f>
        <v>1</v>
      </c>
    </row>
    <row r="39" spans="1:11" x14ac:dyDescent="0.2">
      <c r="A39" s="1">
        <v>1277</v>
      </c>
      <c r="B39" s="1">
        <v>1</v>
      </c>
      <c r="C39" s="3">
        <v>44952</v>
      </c>
      <c r="D39" s="1" t="s">
        <v>77</v>
      </c>
      <c r="E39" s="1" t="s">
        <v>87</v>
      </c>
      <c r="F39" s="4">
        <v>1100</v>
      </c>
      <c r="G39" s="3">
        <v>44952</v>
      </c>
      <c r="H39" s="1" t="str">
        <f>TEXT(Tabela_NOTAS_FISCAIS[[#This Row],[Data Emissão]],"aaaa")</f>
        <v>2023</v>
      </c>
      <c r="I39" s="1" t="str">
        <f>UPPER(TEXT(Tabela_NOTAS_FISCAIS[[#This Row],[Data Emissão]],"MMM"))</f>
        <v>JAN</v>
      </c>
      <c r="J39" s="1" t="str">
        <f>IFERROR(INDEX(CLIENTES[CLIENTES_2],MATCH(Tabela_NOTAS_FISCAIS[Razão Social do Tomador],CLIENTES[CLIENTES_TABELA],0)),"")</f>
        <v xml:space="preserve">GRUPO GENNIUS </v>
      </c>
      <c r="K39" s="1">
        <f>IFERROR(INDEX(MÊS_TAB[NUN_MÊS],MATCH(Tabela_NOTAS_FISCAIS[MÊS_EMISSÃO],MÊS_TAB[MÊS],0)),"")</f>
        <v>1</v>
      </c>
    </row>
    <row r="40" spans="1:11" x14ac:dyDescent="0.2">
      <c r="A40" s="1">
        <v>1278</v>
      </c>
      <c r="B40" s="1">
        <v>1</v>
      </c>
      <c r="C40" s="3">
        <v>44952</v>
      </c>
      <c r="D40" s="1" t="s">
        <v>77</v>
      </c>
      <c r="E40" s="1" t="s">
        <v>87</v>
      </c>
      <c r="F40" s="4">
        <v>500</v>
      </c>
      <c r="G40" s="3">
        <v>44952</v>
      </c>
      <c r="H40" s="1" t="str">
        <f>TEXT(Tabela_NOTAS_FISCAIS[[#This Row],[Data Emissão]],"aaaa")</f>
        <v>2023</v>
      </c>
      <c r="I40" s="1" t="str">
        <f>UPPER(TEXT(Tabela_NOTAS_FISCAIS[[#This Row],[Data Emissão]],"MMM"))</f>
        <v>JAN</v>
      </c>
      <c r="J40" s="1" t="str">
        <f>IFERROR(INDEX(CLIENTES[CLIENTES_2],MATCH(Tabela_NOTAS_FISCAIS[Razão Social do Tomador],CLIENTES[CLIENTES_TABELA],0)),"")</f>
        <v xml:space="preserve">GRUPO GENNIUS </v>
      </c>
      <c r="K40" s="1">
        <f>IFERROR(INDEX(MÊS_TAB[NUN_MÊS],MATCH(Tabela_NOTAS_FISCAIS[MÊS_EMISSÃO],MÊS_TAB[MÊS],0)),"")</f>
        <v>1</v>
      </c>
    </row>
    <row r="41" spans="1:11" x14ac:dyDescent="0.2">
      <c r="A41" s="1">
        <v>1279</v>
      </c>
      <c r="B41" s="1">
        <v>1</v>
      </c>
      <c r="C41" s="3">
        <v>44952</v>
      </c>
      <c r="D41" s="1" t="s">
        <v>77</v>
      </c>
      <c r="E41" s="1" t="s">
        <v>87</v>
      </c>
      <c r="F41" s="4">
        <v>318</v>
      </c>
      <c r="G41" s="3">
        <v>44952</v>
      </c>
      <c r="H41" s="1" t="str">
        <f>TEXT(Tabela_NOTAS_FISCAIS[[#This Row],[Data Emissão]],"aaaa")</f>
        <v>2023</v>
      </c>
      <c r="I41" s="1" t="str">
        <f>UPPER(TEXT(Tabela_NOTAS_FISCAIS[[#This Row],[Data Emissão]],"MMM"))</f>
        <v>JAN</v>
      </c>
      <c r="J41" s="1" t="str">
        <f>IFERROR(INDEX(CLIENTES[CLIENTES_2],MATCH(Tabela_NOTAS_FISCAIS[Razão Social do Tomador],CLIENTES[CLIENTES_TABELA],0)),"")</f>
        <v xml:space="preserve">GRUPO GENNIUS </v>
      </c>
      <c r="K41" s="1">
        <f>IFERROR(INDEX(MÊS_TAB[NUN_MÊS],MATCH(Tabela_NOTAS_FISCAIS[MÊS_EMISSÃO],MÊS_TAB[MÊS],0)),"")</f>
        <v>1</v>
      </c>
    </row>
    <row r="42" spans="1:11" x14ac:dyDescent="0.2">
      <c r="A42" s="1">
        <v>1280</v>
      </c>
      <c r="B42" s="1">
        <v>1</v>
      </c>
      <c r="C42" s="3">
        <v>44952</v>
      </c>
      <c r="D42" s="1" t="s">
        <v>77</v>
      </c>
      <c r="E42" s="1" t="s">
        <v>87</v>
      </c>
      <c r="F42" s="4">
        <v>800</v>
      </c>
      <c r="G42" s="3">
        <v>44952</v>
      </c>
      <c r="H42" s="1" t="str">
        <f>TEXT(Tabela_NOTAS_FISCAIS[[#This Row],[Data Emissão]],"aaaa")</f>
        <v>2023</v>
      </c>
      <c r="I42" s="1" t="str">
        <f>UPPER(TEXT(Tabela_NOTAS_FISCAIS[[#This Row],[Data Emissão]],"MMM"))</f>
        <v>JAN</v>
      </c>
      <c r="J42" s="1" t="str">
        <f>IFERROR(INDEX(CLIENTES[CLIENTES_2],MATCH(Tabela_NOTAS_FISCAIS[Razão Social do Tomador],CLIENTES[CLIENTES_TABELA],0)),"")</f>
        <v xml:space="preserve">GRUPO GENNIUS </v>
      </c>
      <c r="K42" s="1">
        <f>IFERROR(INDEX(MÊS_TAB[NUN_MÊS],MATCH(Tabela_NOTAS_FISCAIS[MÊS_EMISSÃO],MÊS_TAB[MÊS],0)),"")</f>
        <v>1</v>
      </c>
    </row>
    <row r="43" spans="1:11" x14ac:dyDescent="0.2">
      <c r="A43" s="1">
        <v>1281</v>
      </c>
      <c r="B43" s="1">
        <v>1</v>
      </c>
      <c r="C43" s="3">
        <v>44952</v>
      </c>
      <c r="D43" s="1" t="s">
        <v>77</v>
      </c>
      <c r="E43" s="1" t="s">
        <v>87</v>
      </c>
      <c r="F43" s="4">
        <v>800</v>
      </c>
      <c r="G43" s="3">
        <v>44952</v>
      </c>
      <c r="H43" s="1" t="str">
        <f>TEXT(Tabela_NOTAS_FISCAIS[[#This Row],[Data Emissão]],"aaaa")</f>
        <v>2023</v>
      </c>
      <c r="I43" s="1" t="str">
        <f>UPPER(TEXT(Tabela_NOTAS_FISCAIS[[#This Row],[Data Emissão]],"MMM"))</f>
        <v>JAN</v>
      </c>
      <c r="J43" s="1" t="str">
        <f>IFERROR(INDEX(CLIENTES[CLIENTES_2],MATCH(Tabela_NOTAS_FISCAIS[Razão Social do Tomador],CLIENTES[CLIENTES_TABELA],0)),"")</f>
        <v xml:space="preserve">GRUPO GENNIUS </v>
      </c>
      <c r="K43" s="1">
        <f>IFERROR(INDEX(MÊS_TAB[NUN_MÊS],MATCH(Tabela_NOTAS_FISCAIS[MÊS_EMISSÃO],MÊS_TAB[MÊS],0)),"")</f>
        <v>1</v>
      </c>
    </row>
    <row r="44" spans="1:11" x14ac:dyDescent="0.2">
      <c r="A44" s="1">
        <v>1282</v>
      </c>
      <c r="B44" s="1">
        <v>1</v>
      </c>
      <c r="C44" s="3">
        <v>44953</v>
      </c>
      <c r="D44" s="1" t="s">
        <v>77</v>
      </c>
      <c r="E44" s="1" t="s">
        <v>115</v>
      </c>
      <c r="F44" s="4">
        <v>3800</v>
      </c>
      <c r="G44" s="3">
        <v>44953</v>
      </c>
      <c r="H44" s="1" t="str">
        <f>TEXT(Tabela_NOTAS_FISCAIS[[#This Row],[Data Emissão]],"aaaa")</f>
        <v>2023</v>
      </c>
      <c r="I44" s="1" t="str">
        <f>UPPER(TEXT(Tabela_NOTAS_FISCAIS[[#This Row],[Data Emissão]],"MMM"))</f>
        <v>JAN</v>
      </c>
      <c r="J44" s="1" t="str">
        <f>IFERROR(INDEX(CLIENTES[CLIENTES_2],MATCH(Tabela_NOTAS_FISCAIS[Razão Social do Tomador],CLIENTES[CLIENTES_TABELA],0)),"")</f>
        <v xml:space="preserve">GRUPO GENNIUS </v>
      </c>
      <c r="K44" s="1">
        <f>IFERROR(INDEX(MÊS_TAB[NUN_MÊS],MATCH(Tabela_NOTAS_FISCAIS[MÊS_EMISSÃO],MÊS_TAB[MÊS],0)),"")</f>
        <v>1</v>
      </c>
    </row>
    <row r="45" spans="1:11" x14ac:dyDescent="0.2">
      <c r="A45" s="1">
        <v>1284</v>
      </c>
      <c r="B45" s="1">
        <v>1</v>
      </c>
      <c r="C45" s="3">
        <v>44953</v>
      </c>
      <c r="D45" s="1" t="s">
        <v>77</v>
      </c>
      <c r="E45" s="1" t="s">
        <v>115</v>
      </c>
      <c r="F45" s="4">
        <v>720</v>
      </c>
      <c r="G45" s="3">
        <v>44953</v>
      </c>
      <c r="H45" s="1" t="str">
        <f>TEXT(Tabela_NOTAS_FISCAIS[[#This Row],[Data Emissão]],"aaaa")</f>
        <v>2023</v>
      </c>
      <c r="I45" s="1" t="str">
        <f>UPPER(TEXT(Tabela_NOTAS_FISCAIS[[#This Row],[Data Emissão]],"MMM"))</f>
        <v>JAN</v>
      </c>
      <c r="J45" s="1" t="str">
        <f>IFERROR(INDEX(CLIENTES[CLIENTES_2],MATCH(Tabela_NOTAS_FISCAIS[Razão Social do Tomador],CLIENTES[CLIENTES_TABELA],0)),"")</f>
        <v xml:space="preserve">GRUPO GENNIUS </v>
      </c>
      <c r="K45" s="1">
        <f>IFERROR(INDEX(MÊS_TAB[NUN_MÊS],MATCH(Tabela_NOTAS_FISCAIS[MÊS_EMISSÃO],MÊS_TAB[MÊS],0)),"")</f>
        <v>1</v>
      </c>
    </row>
    <row r="46" spans="1:11" x14ac:dyDescent="0.2">
      <c r="A46" s="1">
        <v>1285</v>
      </c>
      <c r="B46" s="1">
        <v>1</v>
      </c>
      <c r="C46" s="3">
        <v>44956</v>
      </c>
      <c r="D46" s="1" t="s">
        <v>77</v>
      </c>
      <c r="E46" s="1" t="s">
        <v>87</v>
      </c>
      <c r="F46" s="4">
        <v>700</v>
      </c>
      <c r="G46" s="3">
        <v>44956</v>
      </c>
      <c r="H46" s="1" t="str">
        <f>TEXT(Tabela_NOTAS_FISCAIS[[#This Row],[Data Emissão]],"aaaa")</f>
        <v>2023</v>
      </c>
      <c r="I46" s="1" t="str">
        <f>UPPER(TEXT(Tabela_NOTAS_FISCAIS[[#This Row],[Data Emissão]],"MMM"))</f>
        <v>JAN</v>
      </c>
      <c r="J46" s="1" t="str">
        <f>IFERROR(INDEX(CLIENTES[CLIENTES_2],MATCH(Tabela_NOTAS_FISCAIS[Razão Social do Tomador],CLIENTES[CLIENTES_TABELA],0)),"")</f>
        <v xml:space="preserve">GRUPO GENNIUS </v>
      </c>
      <c r="K46" s="1">
        <f>IFERROR(INDEX(MÊS_TAB[NUN_MÊS],MATCH(Tabela_NOTAS_FISCAIS[MÊS_EMISSÃO],MÊS_TAB[MÊS],0)),"")</f>
        <v>1</v>
      </c>
    </row>
    <row r="47" spans="1:11" x14ac:dyDescent="0.2">
      <c r="A47" s="1">
        <v>1286</v>
      </c>
      <c r="B47" s="1">
        <v>1</v>
      </c>
      <c r="C47" s="3">
        <v>44956</v>
      </c>
      <c r="D47" s="1" t="s">
        <v>77</v>
      </c>
      <c r="E47" s="1" t="s">
        <v>87</v>
      </c>
      <c r="F47" s="4">
        <v>3800</v>
      </c>
      <c r="G47" s="3">
        <v>44956</v>
      </c>
      <c r="H47" s="1" t="str">
        <f>TEXT(Tabela_NOTAS_FISCAIS[[#This Row],[Data Emissão]],"aaaa")</f>
        <v>2023</v>
      </c>
      <c r="I47" s="1" t="str">
        <f>UPPER(TEXT(Tabela_NOTAS_FISCAIS[[#This Row],[Data Emissão]],"MMM"))</f>
        <v>JAN</v>
      </c>
      <c r="J47" s="1" t="str">
        <f>IFERROR(INDEX(CLIENTES[CLIENTES_2],MATCH(Tabela_NOTAS_FISCAIS[Razão Social do Tomador],CLIENTES[CLIENTES_TABELA],0)),"")</f>
        <v xml:space="preserve">GRUPO GENNIUS </v>
      </c>
      <c r="K47" s="1">
        <f>IFERROR(INDEX(MÊS_TAB[NUN_MÊS],MATCH(Tabela_NOTAS_FISCAIS[MÊS_EMISSÃO],MÊS_TAB[MÊS],0)),"")</f>
        <v>1</v>
      </c>
    </row>
    <row r="48" spans="1:11" x14ac:dyDescent="0.2">
      <c r="A48" s="1">
        <v>1287</v>
      </c>
      <c r="B48" s="1">
        <v>1</v>
      </c>
      <c r="C48" s="3">
        <v>44956</v>
      </c>
      <c r="D48" s="1" t="s">
        <v>77</v>
      </c>
      <c r="E48" s="1" t="s">
        <v>115</v>
      </c>
      <c r="F48" s="4">
        <v>3800</v>
      </c>
      <c r="G48" s="3">
        <v>44956</v>
      </c>
      <c r="H48" s="1" t="str">
        <f>TEXT(Tabela_NOTAS_FISCAIS[[#This Row],[Data Emissão]],"aaaa")</f>
        <v>2023</v>
      </c>
      <c r="I48" s="1" t="str">
        <f>UPPER(TEXT(Tabela_NOTAS_FISCAIS[[#This Row],[Data Emissão]],"MMM"))</f>
        <v>JAN</v>
      </c>
      <c r="J48" s="1" t="str">
        <f>IFERROR(INDEX(CLIENTES[CLIENTES_2],MATCH(Tabela_NOTAS_FISCAIS[Razão Social do Tomador],CLIENTES[CLIENTES_TABELA],0)),"")</f>
        <v xml:space="preserve">GRUPO GENNIUS </v>
      </c>
      <c r="K48" s="1">
        <f>IFERROR(INDEX(MÊS_TAB[NUN_MÊS],MATCH(Tabela_NOTAS_FISCAIS[MÊS_EMISSÃO],MÊS_TAB[MÊS],0)),"")</f>
        <v>1</v>
      </c>
    </row>
    <row r="49" spans="1:11" x14ac:dyDescent="0.2">
      <c r="A49" s="1">
        <v>1288</v>
      </c>
      <c r="B49" s="1">
        <v>1</v>
      </c>
      <c r="C49" s="3">
        <v>44956</v>
      </c>
      <c r="D49" s="1" t="s">
        <v>77</v>
      </c>
      <c r="E49" s="1" t="s">
        <v>87</v>
      </c>
      <c r="F49" s="4">
        <v>4088</v>
      </c>
      <c r="G49" s="3">
        <v>44956</v>
      </c>
      <c r="H49" s="1" t="str">
        <f>TEXT(Tabela_NOTAS_FISCAIS[[#This Row],[Data Emissão]],"aaaa")</f>
        <v>2023</v>
      </c>
      <c r="I49" s="1" t="str">
        <f>UPPER(TEXT(Tabela_NOTAS_FISCAIS[[#This Row],[Data Emissão]],"MMM"))</f>
        <v>JAN</v>
      </c>
      <c r="J49" s="1" t="str">
        <f>IFERROR(INDEX(CLIENTES[CLIENTES_2],MATCH(Tabela_NOTAS_FISCAIS[Razão Social do Tomador],CLIENTES[CLIENTES_TABELA],0)),"")</f>
        <v xml:space="preserve">GRUPO GENNIUS </v>
      </c>
      <c r="K49" s="1">
        <f>IFERROR(INDEX(MÊS_TAB[NUN_MÊS],MATCH(Tabela_NOTAS_FISCAIS[MÊS_EMISSÃO],MÊS_TAB[MÊS],0)),"")</f>
        <v>1</v>
      </c>
    </row>
    <row r="50" spans="1:11" x14ac:dyDescent="0.2">
      <c r="A50" s="1">
        <v>1289</v>
      </c>
      <c r="B50" s="1">
        <v>1</v>
      </c>
      <c r="C50" s="3">
        <v>44957</v>
      </c>
      <c r="D50" s="1" t="s">
        <v>77</v>
      </c>
      <c r="E50" s="1" t="s">
        <v>87</v>
      </c>
      <c r="F50" s="4">
        <v>800</v>
      </c>
      <c r="G50" s="3">
        <v>44957</v>
      </c>
      <c r="H50" s="1" t="str">
        <f>TEXT(Tabela_NOTAS_FISCAIS[[#This Row],[Data Emissão]],"aaaa")</f>
        <v>2023</v>
      </c>
      <c r="I50" s="1" t="str">
        <f>UPPER(TEXT(Tabela_NOTAS_FISCAIS[[#This Row],[Data Emissão]],"MMM"))</f>
        <v>JAN</v>
      </c>
      <c r="J50" s="1" t="str">
        <f>IFERROR(INDEX(CLIENTES[CLIENTES_2],MATCH(Tabela_NOTAS_FISCAIS[Razão Social do Tomador],CLIENTES[CLIENTES_TABELA],0)),"")</f>
        <v xml:space="preserve">GRUPO GENNIUS </v>
      </c>
      <c r="K50" s="1">
        <f>IFERROR(INDEX(MÊS_TAB[NUN_MÊS],MATCH(Tabela_NOTAS_FISCAIS[MÊS_EMISSÃO],MÊS_TAB[MÊS],0)),"")</f>
        <v>1</v>
      </c>
    </row>
    <row r="51" spans="1:11" x14ac:dyDescent="0.2">
      <c r="A51" s="1">
        <v>1290</v>
      </c>
      <c r="B51" s="1">
        <v>1</v>
      </c>
      <c r="C51" s="3">
        <v>44957</v>
      </c>
      <c r="D51" s="1" t="s">
        <v>77</v>
      </c>
      <c r="E51" s="1" t="s">
        <v>87</v>
      </c>
      <c r="F51" s="4">
        <v>2336</v>
      </c>
      <c r="G51" s="3">
        <v>44957</v>
      </c>
      <c r="H51" s="1" t="str">
        <f>TEXT(Tabela_NOTAS_FISCAIS[[#This Row],[Data Emissão]],"aaaa")</f>
        <v>2023</v>
      </c>
      <c r="I51" s="1" t="str">
        <f>UPPER(TEXT(Tabela_NOTAS_FISCAIS[[#This Row],[Data Emissão]],"MMM"))</f>
        <v>JAN</v>
      </c>
      <c r="J51" s="1" t="str">
        <f>IFERROR(INDEX(CLIENTES[CLIENTES_2],MATCH(Tabela_NOTAS_FISCAIS[Razão Social do Tomador],CLIENTES[CLIENTES_TABELA],0)),"")</f>
        <v xml:space="preserve">GRUPO GENNIUS </v>
      </c>
      <c r="K51" s="1">
        <f>IFERROR(INDEX(MÊS_TAB[NUN_MÊS],MATCH(Tabela_NOTAS_FISCAIS[MÊS_EMISSÃO],MÊS_TAB[MÊS],0)),"")</f>
        <v>1</v>
      </c>
    </row>
    <row r="52" spans="1:11" x14ac:dyDescent="0.2">
      <c r="A52" s="1">
        <v>1291</v>
      </c>
      <c r="B52" s="1">
        <v>1</v>
      </c>
      <c r="C52" s="3">
        <v>44958</v>
      </c>
      <c r="D52" s="1" t="s">
        <v>77</v>
      </c>
      <c r="E52" s="1" t="s">
        <v>115</v>
      </c>
      <c r="F52" s="4">
        <v>9500</v>
      </c>
      <c r="G52" s="3">
        <v>44958</v>
      </c>
      <c r="H52" s="1" t="str">
        <f>TEXT(Tabela_NOTAS_FISCAIS[[#This Row],[Data Emissão]],"aaaa")</f>
        <v>2023</v>
      </c>
      <c r="I52" s="1" t="str">
        <f>UPPER(TEXT(Tabela_NOTAS_FISCAIS[[#This Row],[Data Emissão]],"MMM"))</f>
        <v>FEV</v>
      </c>
      <c r="J52" s="1" t="str">
        <f>IFERROR(INDEX(CLIENTES[CLIENTES_2],MATCH(Tabela_NOTAS_FISCAIS[Razão Social do Tomador],CLIENTES[CLIENTES_TABELA],0)),"")</f>
        <v xml:space="preserve">GRUPO GENNIUS </v>
      </c>
      <c r="K52" s="1">
        <f>IFERROR(INDEX(MÊS_TAB[NUN_MÊS],MATCH(Tabela_NOTAS_FISCAIS[MÊS_EMISSÃO],MÊS_TAB[MÊS],0)),"")</f>
        <v>2</v>
      </c>
    </row>
    <row r="53" spans="1:11" x14ac:dyDescent="0.2">
      <c r="A53" s="1">
        <v>1293</v>
      </c>
      <c r="B53" s="1">
        <v>1</v>
      </c>
      <c r="C53" s="3">
        <v>44959</v>
      </c>
      <c r="D53" s="1" t="s">
        <v>77</v>
      </c>
      <c r="E53" s="1" t="s">
        <v>87</v>
      </c>
      <c r="F53" s="4">
        <v>800</v>
      </c>
      <c r="G53" s="3">
        <v>44959</v>
      </c>
      <c r="H53" s="1" t="str">
        <f>TEXT(Tabela_NOTAS_FISCAIS[[#This Row],[Data Emissão]],"aaaa")</f>
        <v>2023</v>
      </c>
      <c r="I53" s="1" t="str">
        <f>UPPER(TEXT(Tabela_NOTAS_FISCAIS[[#This Row],[Data Emissão]],"MMM"))</f>
        <v>FEV</v>
      </c>
      <c r="J53" s="1" t="str">
        <f>IFERROR(INDEX(CLIENTES[CLIENTES_2],MATCH(Tabela_NOTAS_FISCAIS[Razão Social do Tomador],CLIENTES[CLIENTES_TABELA],0)),"")</f>
        <v xml:space="preserve">GRUPO GENNIUS </v>
      </c>
      <c r="K53" s="1">
        <f>IFERROR(INDEX(MÊS_TAB[NUN_MÊS],MATCH(Tabela_NOTAS_FISCAIS[MÊS_EMISSÃO],MÊS_TAB[MÊS],0)),"")</f>
        <v>2</v>
      </c>
    </row>
    <row r="54" spans="1:11" x14ac:dyDescent="0.2">
      <c r="A54" s="1">
        <v>1296</v>
      </c>
      <c r="B54" s="1">
        <v>1</v>
      </c>
      <c r="C54" s="3">
        <v>44959</v>
      </c>
      <c r="D54" s="1" t="s">
        <v>77</v>
      </c>
      <c r="E54" s="1" t="s">
        <v>87</v>
      </c>
      <c r="F54" s="4">
        <v>800</v>
      </c>
      <c r="G54" s="3">
        <v>44959</v>
      </c>
      <c r="H54" s="1" t="str">
        <f>TEXT(Tabela_NOTAS_FISCAIS[[#This Row],[Data Emissão]],"aaaa")</f>
        <v>2023</v>
      </c>
      <c r="I54" s="1" t="str">
        <f>UPPER(TEXT(Tabela_NOTAS_FISCAIS[[#This Row],[Data Emissão]],"MMM"))</f>
        <v>FEV</v>
      </c>
      <c r="J54" s="1" t="str">
        <f>IFERROR(INDEX(CLIENTES[CLIENTES_2],MATCH(Tabela_NOTAS_FISCAIS[Razão Social do Tomador],CLIENTES[CLIENTES_TABELA],0)),"")</f>
        <v xml:space="preserve">GRUPO GENNIUS </v>
      </c>
      <c r="K54" s="1">
        <f>IFERROR(INDEX(MÊS_TAB[NUN_MÊS],MATCH(Tabela_NOTAS_FISCAIS[MÊS_EMISSÃO],MÊS_TAB[MÊS],0)),"")</f>
        <v>2</v>
      </c>
    </row>
    <row r="55" spans="1:11" x14ac:dyDescent="0.2">
      <c r="A55" s="1">
        <v>1297</v>
      </c>
      <c r="B55" s="1">
        <v>1</v>
      </c>
      <c r="C55" s="3">
        <v>44959</v>
      </c>
      <c r="D55" s="1" t="s">
        <v>77</v>
      </c>
      <c r="E55" s="1" t="s">
        <v>87</v>
      </c>
      <c r="F55" s="4">
        <v>1100</v>
      </c>
      <c r="G55" s="3">
        <v>44959</v>
      </c>
      <c r="H55" s="1" t="str">
        <f>TEXT(Tabela_NOTAS_FISCAIS[[#This Row],[Data Emissão]],"aaaa")</f>
        <v>2023</v>
      </c>
      <c r="I55" s="1" t="str">
        <f>UPPER(TEXT(Tabela_NOTAS_FISCAIS[[#This Row],[Data Emissão]],"MMM"))</f>
        <v>FEV</v>
      </c>
      <c r="J55" s="1" t="str">
        <f>IFERROR(INDEX(CLIENTES[CLIENTES_2],MATCH(Tabela_NOTAS_FISCAIS[Razão Social do Tomador],CLIENTES[CLIENTES_TABELA],0)),"")</f>
        <v xml:space="preserve">GRUPO GENNIUS </v>
      </c>
      <c r="K55" s="1">
        <f>IFERROR(INDEX(MÊS_TAB[NUN_MÊS],MATCH(Tabela_NOTAS_FISCAIS[MÊS_EMISSÃO],MÊS_TAB[MÊS],0)),"")</f>
        <v>2</v>
      </c>
    </row>
    <row r="56" spans="1:11" x14ac:dyDescent="0.2">
      <c r="A56" s="1">
        <v>1298</v>
      </c>
      <c r="B56" s="1">
        <v>1</v>
      </c>
      <c r="C56" s="3">
        <v>44959</v>
      </c>
      <c r="D56" s="1" t="s">
        <v>77</v>
      </c>
      <c r="E56" s="1" t="s">
        <v>87</v>
      </c>
      <c r="F56" s="4">
        <v>636</v>
      </c>
      <c r="G56" s="3">
        <v>44959</v>
      </c>
      <c r="H56" s="1" t="str">
        <f>TEXT(Tabela_NOTAS_FISCAIS[[#This Row],[Data Emissão]],"aaaa")</f>
        <v>2023</v>
      </c>
      <c r="I56" s="1" t="str">
        <f>UPPER(TEXT(Tabela_NOTAS_FISCAIS[[#This Row],[Data Emissão]],"MMM"))</f>
        <v>FEV</v>
      </c>
      <c r="J56" s="1" t="str">
        <f>IFERROR(INDEX(CLIENTES[CLIENTES_2],MATCH(Tabela_NOTAS_FISCAIS[Razão Social do Tomador],CLIENTES[CLIENTES_TABELA],0)),"")</f>
        <v xml:space="preserve">GRUPO GENNIUS </v>
      </c>
      <c r="K56" s="1">
        <f>IFERROR(INDEX(MÊS_TAB[NUN_MÊS],MATCH(Tabela_NOTAS_FISCAIS[MÊS_EMISSÃO],MÊS_TAB[MÊS],0)),"")</f>
        <v>2</v>
      </c>
    </row>
    <row r="57" spans="1:11" x14ac:dyDescent="0.2">
      <c r="A57" s="1">
        <v>1300</v>
      </c>
      <c r="B57" s="1">
        <v>1</v>
      </c>
      <c r="C57" s="3">
        <v>44959</v>
      </c>
      <c r="D57" s="1" t="s">
        <v>77</v>
      </c>
      <c r="E57" s="1" t="s">
        <v>115</v>
      </c>
      <c r="F57" s="4">
        <v>500</v>
      </c>
      <c r="G57" s="3">
        <v>44959</v>
      </c>
      <c r="H57" s="1" t="str">
        <f>TEXT(Tabela_NOTAS_FISCAIS[[#This Row],[Data Emissão]],"aaaa")</f>
        <v>2023</v>
      </c>
      <c r="I57" s="1" t="str">
        <f>UPPER(TEXT(Tabela_NOTAS_FISCAIS[[#This Row],[Data Emissão]],"MMM"))</f>
        <v>FEV</v>
      </c>
      <c r="J57" s="1" t="str">
        <f>IFERROR(INDEX(CLIENTES[CLIENTES_2],MATCH(Tabela_NOTAS_FISCAIS[Razão Social do Tomador],CLIENTES[CLIENTES_TABELA],0)),"")</f>
        <v xml:space="preserve">GRUPO GENNIUS </v>
      </c>
      <c r="K57" s="1">
        <f>IFERROR(INDEX(MÊS_TAB[NUN_MÊS],MATCH(Tabela_NOTAS_FISCAIS[MÊS_EMISSÃO],MÊS_TAB[MÊS],0)),"")</f>
        <v>2</v>
      </c>
    </row>
    <row r="58" spans="1:11" x14ac:dyDescent="0.2">
      <c r="A58" s="1">
        <v>1301</v>
      </c>
      <c r="B58" s="1">
        <v>1</v>
      </c>
      <c r="C58" s="3">
        <v>44960</v>
      </c>
      <c r="D58" s="1" t="s">
        <v>77</v>
      </c>
      <c r="E58" s="1" t="s">
        <v>246</v>
      </c>
      <c r="F58" s="4">
        <v>19247</v>
      </c>
      <c r="G58" s="3">
        <v>44960</v>
      </c>
      <c r="H58" s="1" t="str">
        <f>TEXT(Tabela_NOTAS_FISCAIS[[#This Row],[Data Emissão]],"aaaa")</f>
        <v>2023</v>
      </c>
      <c r="I58" s="1" t="str">
        <f>UPPER(TEXT(Tabela_NOTAS_FISCAIS[[#This Row],[Data Emissão]],"MMM"))</f>
        <v>FEV</v>
      </c>
      <c r="J58" s="1" t="str">
        <f>IFERROR(INDEX(CLIENTES[CLIENTES_2],MATCH(Tabela_NOTAS_FISCAIS[Razão Social do Tomador],CLIENTES[CLIENTES_TABELA],0)),"")</f>
        <v>REAL CARNES</v>
      </c>
      <c r="K58" s="1">
        <f>IFERROR(INDEX(MÊS_TAB[NUN_MÊS],MATCH(Tabela_NOTAS_FISCAIS[MÊS_EMISSÃO],MÊS_TAB[MÊS],0)),"")</f>
        <v>2</v>
      </c>
    </row>
    <row r="59" spans="1:11" x14ac:dyDescent="0.2">
      <c r="A59" s="1">
        <v>1302</v>
      </c>
      <c r="B59" s="1">
        <v>1</v>
      </c>
      <c r="C59" s="3">
        <v>44960</v>
      </c>
      <c r="D59" s="1" t="s">
        <v>77</v>
      </c>
      <c r="E59" s="1" t="s">
        <v>87</v>
      </c>
      <c r="F59" s="4">
        <v>700</v>
      </c>
      <c r="G59" s="3">
        <v>44960</v>
      </c>
      <c r="H59" s="1" t="str">
        <f>TEXT(Tabela_NOTAS_FISCAIS[[#This Row],[Data Emissão]],"aaaa")</f>
        <v>2023</v>
      </c>
      <c r="I59" s="1" t="str">
        <f>UPPER(TEXT(Tabela_NOTAS_FISCAIS[[#This Row],[Data Emissão]],"MMM"))</f>
        <v>FEV</v>
      </c>
      <c r="J59" s="1" t="str">
        <f>IFERROR(INDEX(CLIENTES[CLIENTES_2],MATCH(Tabela_NOTAS_FISCAIS[Razão Social do Tomador],CLIENTES[CLIENTES_TABELA],0)),"")</f>
        <v xml:space="preserve">GRUPO GENNIUS </v>
      </c>
      <c r="K59" s="1">
        <f>IFERROR(INDEX(MÊS_TAB[NUN_MÊS],MATCH(Tabela_NOTAS_FISCAIS[MÊS_EMISSÃO],MÊS_TAB[MÊS],0)),"")</f>
        <v>2</v>
      </c>
    </row>
    <row r="60" spans="1:11" x14ac:dyDescent="0.2">
      <c r="A60" s="1">
        <v>1303</v>
      </c>
      <c r="B60" s="1">
        <v>1</v>
      </c>
      <c r="C60" s="3">
        <v>44960</v>
      </c>
      <c r="D60" s="1" t="s">
        <v>77</v>
      </c>
      <c r="E60" s="1" t="s">
        <v>87</v>
      </c>
      <c r="F60" s="4">
        <v>800</v>
      </c>
      <c r="G60" s="3">
        <v>44960</v>
      </c>
      <c r="H60" s="1" t="str">
        <f>TEXT(Tabela_NOTAS_FISCAIS[[#This Row],[Data Emissão]],"aaaa")</f>
        <v>2023</v>
      </c>
      <c r="I60" s="1" t="str">
        <f>UPPER(TEXT(Tabela_NOTAS_FISCAIS[[#This Row],[Data Emissão]],"MMM"))</f>
        <v>FEV</v>
      </c>
      <c r="J60" s="1" t="str">
        <f>IFERROR(INDEX(CLIENTES[CLIENTES_2],MATCH(Tabela_NOTAS_FISCAIS[Razão Social do Tomador],CLIENTES[CLIENTES_TABELA],0)),"")</f>
        <v xml:space="preserve">GRUPO GENNIUS </v>
      </c>
      <c r="K60" s="1">
        <f>IFERROR(INDEX(MÊS_TAB[NUN_MÊS],MATCH(Tabela_NOTAS_FISCAIS[MÊS_EMISSÃO],MÊS_TAB[MÊS],0)),"")</f>
        <v>2</v>
      </c>
    </row>
    <row r="61" spans="1:11" x14ac:dyDescent="0.2">
      <c r="A61" s="1">
        <v>1304</v>
      </c>
      <c r="B61" s="1">
        <v>1</v>
      </c>
      <c r="C61" s="3">
        <v>44960</v>
      </c>
      <c r="D61" s="1" t="s">
        <v>77</v>
      </c>
      <c r="E61" s="1" t="s">
        <v>87</v>
      </c>
      <c r="F61" s="4">
        <v>600</v>
      </c>
      <c r="G61" s="3">
        <v>44960</v>
      </c>
      <c r="H61" s="1" t="str">
        <f>TEXT(Tabela_NOTAS_FISCAIS[[#This Row],[Data Emissão]],"aaaa")</f>
        <v>2023</v>
      </c>
      <c r="I61" s="1" t="str">
        <f>UPPER(TEXT(Tabela_NOTAS_FISCAIS[[#This Row],[Data Emissão]],"MMM"))</f>
        <v>FEV</v>
      </c>
      <c r="J61" s="1" t="str">
        <f>IFERROR(INDEX(CLIENTES[CLIENTES_2],MATCH(Tabela_NOTAS_FISCAIS[Razão Social do Tomador],CLIENTES[CLIENTES_TABELA],0)),"")</f>
        <v xml:space="preserve">GRUPO GENNIUS </v>
      </c>
      <c r="K61" s="1">
        <f>IFERROR(INDEX(MÊS_TAB[NUN_MÊS],MATCH(Tabela_NOTAS_FISCAIS[MÊS_EMISSÃO],MÊS_TAB[MÊS],0)),"")</f>
        <v>2</v>
      </c>
    </row>
    <row r="62" spans="1:11" x14ac:dyDescent="0.2">
      <c r="A62" s="1">
        <v>1305</v>
      </c>
      <c r="B62" s="1">
        <v>1</v>
      </c>
      <c r="C62" s="3">
        <v>44963</v>
      </c>
      <c r="D62" s="1" t="s">
        <v>77</v>
      </c>
      <c r="E62" s="1" t="s">
        <v>115</v>
      </c>
      <c r="F62" s="4">
        <v>5000</v>
      </c>
      <c r="G62" s="3">
        <v>44963</v>
      </c>
      <c r="H62" s="1" t="str">
        <f>TEXT(Tabela_NOTAS_FISCAIS[[#This Row],[Data Emissão]],"aaaa")</f>
        <v>2023</v>
      </c>
      <c r="I62" s="1" t="str">
        <f>UPPER(TEXT(Tabela_NOTAS_FISCAIS[[#This Row],[Data Emissão]],"MMM"))</f>
        <v>FEV</v>
      </c>
      <c r="J62" s="1" t="str">
        <f>IFERROR(INDEX(CLIENTES[CLIENTES_2],MATCH(Tabela_NOTAS_FISCAIS[Razão Social do Tomador],CLIENTES[CLIENTES_TABELA],0)),"")</f>
        <v xml:space="preserve">GRUPO GENNIUS </v>
      </c>
      <c r="K62" s="1">
        <f>IFERROR(INDEX(MÊS_TAB[NUN_MÊS],MATCH(Tabela_NOTAS_FISCAIS[MÊS_EMISSÃO],MÊS_TAB[MÊS],0)),"")</f>
        <v>2</v>
      </c>
    </row>
    <row r="63" spans="1:11" x14ac:dyDescent="0.2">
      <c r="A63" s="1">
        <v>1306</v>
      </c>
      <c r="B63" s="1">
        <v>1</v>
      </c>
      <c r="C63" s="3">
        <v>44963</v>
      </c>
      <c r="D63" s="1" t="s">
        <v>77</v>
      </c>
      <c r="E63" s="1" t="s">
        <v>87</v>
      </c>
      <c r="F63" s="4">
        <v>2336</v>
      </c>
      <c r="G63" s="3">
        <v>44963</v>
      </c>
      <c r="H63" s="1" t="str">
        <f>TEXT(Tabela_NOTAS_FISCAIS[[#This Row],[Data Emissão]],"aaaa")</f>
        <v>2023</v>
      </c>
      <c r="I63" s="1" t="str">
        <f>UPPER(TEXT(Tabela_NOTAS_FISCAIS[[#This Row],[Data Emissão]],"MMM"))</f>
        <v>FEV</v>
      </c>
      <c r="J63" s="1" t="str">
        <f>IFERROR(INDEX(CLIENTES[CLIENTES_2],MATCH(Tabela_NOTAS_FISCAIS[Razão Social do Tomador],CLIENTES[CLIENTES_TABELA],0)),"")</f>
        <v xml:space="preserve">GRUPO GENNIUS </v>
      </c>
      <c r="K63" s="1">
        <f>IFERROR(INDEX(MÊS_TAB[NUN_MÊS],MATCH(Tabela_NOTAS_FISCAIS[MÊS_EMISSÃO],MÊS_TAB[MÊS],0)),"")</f>
        <v>2</v>
      </c>
    </row>
    <row r="64" spans="1:11" x14ac:dyDescent="0.2">
      <c r="A64" s="1">
        <v>1307</v>
      </c>
      <c r="B64" s="1">
        <v>1</v>
      </c>
      <c r="C64" s="3">
        <v>44963</v>
      </c>
      <c r="D64" s="1" t="s">
        <v>77</v>
      </c>
      <c r="E64" s="1" t="s">
        <v>115</v>
      </c>
      <c r="F64" s="4">
        <v>6271</v>
      </c>
      <c r="G64" s="3">
        <v>44963</v>
      </c>
      <c r="H64" s="1" t="str">
        <f>TEXT(Tabela_NOTAS_FISCAIS[[#This Row],[Data Emissão]],"aaaa")</f>
        <v>2023</v>
      </c>
      <c r="I64" s="1" t="str">
        <f>UPPER(TEXT(Tabela_NOTAS_FISCAIS[[#This Row],[Data Emissão]],"MMM"))</f>
        <v>FEV</v>
      </c>
      <c r="J64" s="1" t="str">
        <f>IFERROR(INDEX(CLIENTES[CLIENTES_2],MATCH(Tabela_NOTAS_FISCAIS[Razão Social do Tomador],CLIENTES[CLIENTES_TABELA],0)),"")</f>
        <v xml:space="preserve">GRUPO GENNIUS </v>
      </c>
      <c r="K64" s="1">
        <f>IFERROR(INDEX(MÊS_TAB[NUN_MÊS],MATCH(Tabela_NOTAS_FISCAIS[MÊS_EMISSÃO],MÊS_TAB[MÊS],0)),"")</f>
        <v>2</v>
      </c>
    </row>
    <row r="65" spans="1:11" x14ac:dyDescent="0.2">
      <c r="A65" s="1">
        <v>1308</v>
      </c>
      <c r="B65" s="1">
        <v>1</v>
      </c>
      <c r="C65" s="3">
        <v>44963</v>
      </c>
      <c r="D65" s="1" t="s">
        <v>77</v>
      </c>
      <c r="E65" s="1" t="s">
        <v>115</v>
      </c>
      <c r="F65" s="4">
        <v>5500</v>
      </c>
      <c r="G65" s="3">
        <v>44963</v>
      </c>
      <c r="H65" s="1" t="str">
        <f>TEXT(Tabela_NOTAS_FISCAIS[[#This Row],[Data Emissão]],"aaaa")</f>
        <v>2023</v>
      </c>
      <c r="I65" s="1" t="str">
        <f>UPPER(TEXT(Tabela_NOTAS_FISCAIS[[#This Row],[Data Emissão]],"MMM"))</f>
        <v>FEV</v>
      </c>
      <c r="J65" s="1" t="str">
        <f>IFERROR(INDEX(CLIENTES[CLIENTES_2],MATCH(Tabela_NOTAS_FISCAIS[Razão Social do Tomador],CLIENTES[CLIENTES_TABELA],0)),"")</f>
        <v xml:space="preserve">GRUPO GENNIUS </v>
      </c>
      <c r="K65" s="1">
        <f>IFERROR(INDEX(MÊS_TAB[NUN_MÊS],MATCH(Tabela_NOTAS_FISCAIS[MÊS_EMISSÃO],MÊS_TAB[MÊS],0)),"")</f>
        <v>2</v>
      </c>
    </row>
    <row r="66" spans="1:11" x14ac:dyDescent="0.2">
      <c r="A66" s="1">
        <v>1309</v>
      </c>
      <c r="B66" s="1">
        <v>1</v>
      </c>
      <c r="C66" s="3">
        <v>44964</v>
      </c>
      <c r="D66" s="1" t="s">
        <v>77</v>
      </c>
      <c r="E66" s="1" t="s">
        <v>87</v>
      </c>
      <c r="F66" s="4">
        <v>1320</v>
      </c>
      <c r="G66" s="3">
        <v>44964</v>
      </c>
      <c r="H66" s="1" t="str">
        <f>TEXT(Tabela_NOTAS_FISCAIS[[#This Row],[Data Emissão]],"aaaa")</f>
        <v>2023</v>
      </c>
      <c r="I66" s="1" t="str">
        <f>UPPER(TEXT(Tabela_NOTAS_FISCAIS[[#This Row],[Data Emissão]],"MMM"))</f>
        <v>FEV</v>
      </c>
      <c r="J66" s="1" t="str">
        <f>IFERROR(INDEX(CLIENTES[CLIENTES_2],MATCH(Tabela_NOTAS_FISCAIS[Razão Social do Tomador],CLIENTES[CLIENTES_TABELA],0)),"")</f>
        <v xml:space="preserve">GRUPO GENNIUS </v>
      </c>
      <c r="K66" s="1">
        <f>IFERROR(INDEX(MÊS_TAB[NUN_MÊS],MATCH(Tabela_NOTAS_FISCAIS[MÊS_EMISSÃO],MÊS_TAB[MÊS],0)),"")</f>
        <v>2</v>
      </c>
    </row>
    <row r="67" spans="1:11" x14ac:dyDescent="0.2">
      <c r="A67" s="1">
        <v>1310</v>
      </c>
      <c r="B67" s="1">
        <v>1</v>
      </c>
      <c r="C67" s="3">
        <v>44964</v>
      </c>
      <c r="D67" s="1" t="s">
        <v>77</v>
      </c>
      <c r="E67" s="1" t="s">
        <v>87</v>
      </c>
      <c r="F67" s="4">
        <v>1100</v>
      </c>
      <c r="G67" s="3">
        <v>44964</v>
      </c>
      <c r="H67" s="1" t="str">
        <f>TEXT(Tabela_NOTAS_FISCAIS[[#This Row],[Data Emissão]],"aaaa")</f>
        <v>2023</v>
      </c>
      <c r="I67" s="1" t="str">
        <f>UPPER(TEXT(Tabela_NOTAS_FISCAIS[[#This Row],[Data Emissão]],"MMM"))</f>
        <v>FEV</v>
      </c>
      <c r="J67" s="1" t="str">
        <f>IFERROR(INDEX(CLIENTES[CLIENTES_2],MATCH(Tabela_NOTAS_FISCAIS[Razão Social do Tomador],CLIENTES[CLIENTES_TABELA],0)),"")</f>
        <v xml:space="preserve">GRUPO GENNIUS </v>
      </c>
      <c r="K67" s="1">
        <f>IFERROR(INDEX(MÊS_TAB[NUN_MÊS],MATCH(Tabela_NOTAS_FISCAIS[MÊS_EMISSÃO],MÊS_TAB[MÊS],0)),"")</f>
        <v>2</v>
      </c>
    </row>
    <row r="68" spans="1:11" x14ac:dyDescent="0.2">
      <c r="A68" s="1">
        <v>1311</v>
      </c>
      <c r="B68" s="1">
        <v>1</v>
      </c>
      <c r="C68" s="3">
        <v>44964</v>
      </c>
      <c r="D68" s="1" t="s">
        <v>77</v>
      </c>
      <c r="E68" s="1" t="s">
        <v>87</v>
      </c>
      <c r="F68" s="4">
        <v>7000</v>
      </c>
      <c r="G68" s="3">
        <v>44964</v>
      </c>
      <c r="H68" s="1" t="str">
        <f>TEXT(Tabela_NOTAS_FISCAIS[[#This Row],[Data Emissão]],"aaaa")</f>
        <v>2023</v>
      </c>
      <c r="I68" s="1" t="str">
        <f>UPPER(TEXT(Tabela_NOTAS_FISCAIS[[#This Row],[Data Emissão]],"MMM"))</f>
        <v>FEV</v>
      </c>
      <c r="J68" s="1" t="str">
        <f>IFERROR(INDEX(CLIENTES[CLIENTES_2],MATCH(Tabela_NOTAS_FISCAIS[Razão Social do Tomador],CLIENTES[CLIENTES_TABELA],0)),"")</f>
        <v xml:space="preserve">GRUPO GENNIUS </v>
      </c>
      <c r="K68" s="1">
        <f>IFERROR(INDEX(MÊS_TAB[NUN_MÊS],MATCH(Tabela_NOTAS_FISCAIS[MÊS_EMISSÃO],MÊS_TAB[MÊS],0)),"")</f>
        <v>2</v>
      </c>
    </row>
    <row r="69" spans="1:11" x14ac:dyDescent="0.2">
      <c r="A69" s="1">
        <v>1312</v>
      </c>
      <c r="B69" s="1">
        <v>1</v>
      </c>
      <c r="C69" s="3">
        <v>44965</v>
      </c>
      <c r="D69" s="1" t="s">
        <v>77</v>
      </c>
      <c r="E69" s="1" t="s">
        <v>87</v>
      </c>
      <c r="F69" s="4">
        <v>1200</v>
      </c>
      <c r="G69" s="3">
        <v>44965</v>
      </c>
      <c r="H69" s="1" t="str">
        <f>TEXT(Tabela_NOTAS_FISCAIS[[#This Row],[Data Emissão]],"aaaa")</f>
        <v>2023</v>
      </c>
      <c r="I69" s="1" t="str">
        <f>UPPER(TEXT(Tabela_NOTAS_FISCAIS[[#This Row],[Data Emissão]],"MMM"))</f>
        <v>FEV</v>
      </c>
      <c r="J69" s="1" t="str">
        <f>IFERROR(INDEX(CLIENTES[CLIENTES_2],MATCH(Tabela_NOTAS_FISCAIS[Razão Social do Tomador],CLIENTES[CLIENTES_TABELA],0)),"")</f>
        <v xml:space="preserve">GRUPO GENNIUS </v>
      </c>
      <c r="K69" s="1">
        <f>IFERROR(INDEX(MÊS_TAB[NUN_MÊS],MATCH(Tabela_NOTAS_FISCAIS[MÊS_EMISSÃO],MÊS_TAB[MÊS],0)),"")</f>
        <v>2</v>
      </c>
    </row>
    <row r="70" spans="1:11" x14ac:dyDescent="0.2">
      <c r="A70" s="1">
        <v>1315</v>
      </c>
      <c r="B70" s="1">
        <v>1</v>
      </c>
      <c r="C70" s="3">
        <v>44965</v>
      </c>
      <c r="D70" s="1" t="s">
        <v>77</v>
      </c>
      <c r="E70" s="1" t="s">
        <v>87</v>
      </c>
      <c r="F70" s="4">
        <v>6000</v>
      </c>
      <c r="G70" s="3">
        <v>44965</v>
      </c>
      <c r="H70" s="1" t="str">
        <f>TEXT(Tabela_NOTAS_FISCAIS[[#This Row],[Data Emissão]],"aaaa")</f>
        <v>2023</v>
      </c>
      <c r="I70" s="1" t="str">
        <f>UPPER(TEXT(Tabela_NOTAS_FISCAIS[[#This Row],[Data Emissão]],"MMM"))</f>
        <v>FEV</v>
      </c>
      <c r="J70" s="1" t="str">
        <f>IFERROR(INDEX(CLIENTES[CLIENTES_2],MATCH(Tabela_NOTAS_FISCAIS[Razão Social do Tomador],CLIENTES[CLIENTES_TABELA],0)),"")</f>
        <v xml:space="preserve">GRUPO GENNIUS </v>
      </c>
      <c r="K70" s="1">
        <f>IFERROR(INDEX(MÊS_TAB[NUN_MÊS],MATCH(Tabela_NOTAS_FISCAIS[MÊS_EMISSÃO],MÊS_TAB[MÊS],0)),"")</f>
        <v>2</v>
      </c>
    </row>
    <row r="71" spans="1:11" x14ac:dyDescent="0.2">
      <c r="A71" s="1">
        <v>1316</v>
      </c>
      <c r="B71" s="1">
        <v>1</v>
      </c>
      <c r="C71" s="3">
        <v>44965</v>
      </c>
      <c r="D71" s="1" t="s">
        <v>77</v>
      </c>
      <c r="E71" s="1" t="s">
        <v>87</v>
      </c>
      <c r="F71" s="4">
        <v>1022</v>
      </c>
      <c r="G71" s="3">
        <v>44965</v>
      </c>
      <c r="H71" s="1" t="str">
        <f>TEXT(Tabela_NOTAS_FISCAIS[[#This Row],[Data Emissão]],"aaaa")</f>
        <v>2023</v>
      </c>
      <c r="I71" s="1" t="str">
        <f>UPPER(TEXT(Tabela_NOTAS_FISCAIS[[#This Row],[Data Emissão]],"MMM"))</f>
        <v>FEV</v>
      </c>
      <c r="J71" s="1" t="str">
        <f>IFERROR(INDEX(CLIENTES[CLIENTES_2],MATCH(Tabela_NOTAS_FISCAIS[Razão Social do Tomador],CLIENTES[CLIENTES_TABELA],0)),"")</f>
        <v xml:space="preserve">GRUPO GENNIUS </v>
      </c>
      <c r="K71" s="1">
        <f>IFERROR(INDEX(MÊS_TAB[NUN_MÊS],MATCH(Tabela_NOTAS_FISCAIS[MÊS_EMISSÃO],MÊS_TAB[MÊS],0)),"")</f>
        <v>2</v>
      </c>
    </row>
    <row r="72" spans="1:11" x14ac:dyDescent="0.2">
      <c r="A72" s="1">
        <v>1317</v>
      </c>
      <c r="B72" s="1">
        <v>1</v>
      </c>
      <c r="C72" s="3">
        <v>44966</v>
      </c>
      <c r="D72" s="1" t="s">
        <v>77</v>
      </c>
      <c r="E72" s="1" t="s">
        <v>87</v>
      </c>
      <c r="F72" s="4">
        <v>3800</v>
      </c>
      <c r="G72" s="3">
        <v>44966</v>
      </c>
      <c r="H72" s="1" t="str">
        <f>TEXT(Tabela_NOTAS_FISCAIS[[#This Row],[Data Emissão]],"aaaa")</f>
        <v>2023</v>
      </c>
      <c r="I72" s="1" t="str">
        <f>UPPER(TEXT(Tabela_NOTAS_FISCAIS[[#This Row],[Data Emissão]],"MMM"))</f>
        <v>FEV</v>
      </c>
      <c r="J72" s="1" t="str">
        <f>IFERROR(INDEX(CLIENTES[CLIENTES_2],MATCH(Tabela_NOTAS_FISCAIS[Razão Social do Tomador],CLIENTES[CLIENTES_TABELA],0)),"")</f>
        <v xml:space="preserve">GRUPO GENNIUS </v>
      </c>
      <c r="K72" s="1">
        <f>IFERROR(INDEX(MÊS_TAB[NUN_MÊS],MATCH(Tabela_NOTAS_FISCAIS[MÊS_EMISSÃO],MÊS_TAB[MÊS],0)),"")</f>
        <v>2</v>
      </c>
    </row>
    <row r="73" spans="1:11" x14ac:dyDescent="0.2">
      <c r="A73" s="1">
        <v>1318</v>
      </c>
      <c r="B73" s="1">
        <v>1</v>
      </c>
      <c r="C73" s="3">
        <v>44967</v>
      </c>
      <c r="D73" s="1" t="s">
        <v>77</v>
      </c>
      <c r="E73" s="1" t="s">
        <v>115</v>
      </c>
      <c r="F73" s="4">
        <v>9500</v>
      </c>
      <c r="G73" s="3">
        <v>44967</v>
      </c>
      <c r="H73" s="1" t="str">
        <f>TEXT(Tabela_NOTAS_FISCAIS[[#This Row],[Data Emissão]],"aaaa")</f>
        <v>2023</v>
      </c>
      <c r="I73" s="1" t="str">
        <f>UPPER(TEXT(Tabela_NOTAS_FISCAIS[[#This Row],[Data Emissão]],"MMM"))</f>
        <v>FEV</v>
      </c>
      <c r="J73" s="1" t="str">
        <f>IFERROR(INDEX(CLIENTES[CLIENTES_2],MATCH(Tabela_NOTAS_FISCAIS[Razão Social do Tomador],CLIENTES[CLIENTES_TABELA],0)),"")</f>
        <v xml:space="preserve">GRUPO GENNIUS </v>
      </c>
      <c r="K73" s="1">
        <f>IFERROR(INDEX(MÊS_TAB[NUN_MÊS],MATCH(Tabela_NOTAS_FISCAIS[MÊS_EMISSÃO],MÊS_TAB[MÊS],0)),"")</f>
        <v>2</v>
      </c>
    </row>
    <row r="74" spans="1:11" x14ac:dyDescent="0.2">
      <c r="A74" s="1">
        <v>1319</v>
      </c>
      <c r="B74" s="1">
        <v>1</v>
      </c>
      <c r="C74" s="3">
        <v>44967</v>
      </c>
      <c r="D74" s="1" t="s">
        <v>77</v>
      </c>
      <c r="E74" s="1" t="s">
        <v>87</v>
      </c>
      <c r="F74" s="4">
        <v>800</v>
      </c>
      <c r="G74" s="3">
        <v>44967</v>
      </c>
      <c r="H74" s="1" t="str">
        <f>TEXT(Tabela_NOTAS_FISCAIS[[#This Row],[Data Emissão]],"aaaa")</f>
        <v>2023</v>
      </c>
      <c r="I74" s="1" t="str">
        <f>UPPER(TEXT(Tabela_NOTAS_FISCAIS[[#This Row],[Data Emissão]],"MMM"))</f>
        <v>FEV</v>
      </c>
      <c r="J74" s="1" t="str">
        <f>IFERROR(INDEX(CLIENTES[CLIENTES_2],MATCH(Tabela_NOTAS_FISCAIS[Razão Social do Tomador],CLIENTES[CLIENTES_TABELA],0)),"")</f>
        <v xml:space="preserve">GRUPO GENNIUS </v>
      </c>
      <c r="K74" s="1">
        <f>IFERROR(INDEX(MÊS_TAB[NUN_MÊS],MATCH(Tabela_NOTAS_FISCAIS[MÊS_EMISSÃO],MÊS_TAB[MÊS],0)),"")</f>
        <v>2</v>
      </c>
    </row>
    <row r="75" spans="1:11" x14ac:dyDescent="0.2">
      <c r="A75" s="1">
        <v>1320</v>
      </c>
      <c r="B75" s="1">
        <v>1</v>
      </c>
      <c r="C75" s="3">
        <v>44967</v>
      </c>
      <c r="D75" s="1" t="s">
        <v>77</v>
      </c>
      <c r="E75" s="1" t="s">
        <v>87</v>
      </c>
      <c r="F75" s="4">
        <v>1100</v>
      </c>
      <c r="G75" s="3">
        <v>44967</v>
      </c>
      <c r="H75" s="1" t="str">
        <f>TEXT(Tabela_NOTAS_FISCAIS[[#This Row],[Data Emissão]],"aaaa")</f>
        <v>2023</v>
      </c>
      <c r="I75" s="1" t="str">
        <f>UPPER(TEXT(Tabela_NOTAS_FISCAIS[[#This Row],[Data Emissão]],"MMM"))</f>
        <v>FEV</v>
      </c>
      <c r="J75" s="1" t="str">
        <f>IFERROR(INDEX(CLIENTES[CLIENTES_2],MATCH(Tabela_NOTAS_FISCAIS[Razão Social do Tomador],CLIENTES[CLIENTES_TABELA],0)),"")</f>
        <v xml:space="preserve">GRUPO GENNIUS </v>
      </c>
      <c r="K75" s="1">
        <f>IFERROR(INDEX(MÊS_TAB[NUN_MÊS],MATCH(Tabela_NOTAS_FISCAIS[MÊS_EMISSÃO],MÊS_TAB[MÊS],0)),"")</f>
        <v>2</v>
      </c>
    </row>
    <row r="76" spans="1:11" x14ac:dyDescent="0.2">
      <c r="A76" s="1">
        <v>1321</v>
      </c>
      <c r="B76" s="1">
        <v>1</v>
      </c>
      <c r="C76" s="3">
        <v>44967</v>
      </c>
      <c r="D76" s="1" t="s">
        <v>77</v>
      </c>
      <c r="E76" s="1" t="s">
        <v>87</v>
      </c>
      <c r="F76" s="4">
        <v>800</v>
      </c>
      <c r="G76" s="3">
        <v>44967</v>
      </c>
      <c r="H76" s="1" t="str">
        <f>TEXT(Tabela_NOTAS_FISCAIS[[#This Row],[Data Emissão]],"aaaa")</f>
        <v>2023</v>
      </c>
      <c r="I76" s="1" t="str">
        <f>UPPER(TEXT(Tabela_NOTAS_FISCAIS[[#This Row],[Data Emissão]],"MMM"))</f>
        <v>FEV</v>
      </c>
      <c r="J76" s="1" t="str">
        <f>IFERROR(INDEX(CLIENTES[CLIENTES_2],MATCH(Tabela_NOTAS_FISCAIS[Razão Social do Tomador],CLIENTES[CLIENTES_TABELA],0)),"")</f>
        <v xml:space="preserve">GRUPO GENNIUS </v>
      </c>
      <c r="K76" s="1">
        <f>IFERROR(INDEX(MÊS_TAB[NUN_MÊS],MATCH(Tabela_NOTAS_FISCAIS[MÊS_EMISSÃO],MÊS_TAB[MÊS],0)),"")</f>
        <v>2</v>
      </c>
    </row>
    <row r="77" spans="1:11" x14ac:dyDescent="0.2">
      <c r="A77" s="1">
        <v>1322</v>
      </c>
      <c r="B77" s="1">
        <v>1</v>
      </c>
      <c r="C77" s="3">
        <v>44970</v>
      </c>
      <c r="D77" s="1" t="s">
        <v>77</v>
      </c>
      <c r="E77" s="1" t="s">
        <v>87</v>
      </c>
      <c r="F77" s="4">
        <v>2336</v>
      </c>
      <c r="G77" s="3">
        <v>44970</v>
      </c>
      <c r="H77" s="1" t="str">
        <f>TEXT(Tabela_NOTAS_FISCAIS[[#This Row],[Data Emissão]],"aaaa")</f>
        <v>2023</v>
      </c>
      <c r="I77" s="1" t="str">
        <f>UPPER(TEXT(Tabela_NOTAS_FISCAIS[[#This Row],[Data Emissão]],"MMM"))</f>
        <v>FEV</v>
      </c>
      <c r="J77" s="1" t="str">
        <f>IFERROR(INDEX(CLIENTES[CLIENTES_2],MATCH(Tabela_NOTAS_FISCAIS[Razão Social do Tomador],CLIENTES[CLIENTES_TABELA],0)),"")</f>
        <v xml:space="preserve">GRUPO GENNIUS </v>
      </c>
      <c r="K77" s="1">
        <f>IFERROR(INDEX(MÊS_TAB[NUN_MÊS],MATCH(Tabela_NOTAS_FISCAIS[MÊS_EMISSÃO],MÊS_TAB[MÊS],0)),"")</f>
        <v>2</v>
      </c>
    </row>
    <row r="78" spans="1:11" x14ac:dyDescent="0.2">
      <c r="A78" s="1">
        <v>1323</v>
      </c>
      <c r="B78" s="1">
        <v>1</v>
      </c>
      <c r="C78" s="3">
        <v>44970</v>
      </c>
      <c r="D78" s="1" t="s">
        <v>77</v>
      </c>
      <c r="E78" s="1" t="s">
        <v>87</v>
      </c>
      <c r="F78" s="4">
        <v>3500</v>
      </c>
      <c r="G78" s="3">
        <v>44970</v>
      </c>
      <c r="H78" s="1" t="str">
        <f>TEXT(Tabela_NOTAS_FISCAIS[[#This Row],[Data Emissão]],"aaaa")</f>
        <v>2023</v>
      </c>
      <c r="I78" s="1" t="str">
        <f>UPPER(TEXT(Tabela_NOTAS_FISCAIS[[#This Row],[Data Emissão]],"MMM"))</f>
        <v>FEV</v>
      </c>
      <c r="J78" s="1" t="str">
        <f>IFERROR(INDEX(CLIENTES[CLIENTES_2],MATCH(Tabela_NOTAS_FISCAIS[Razão Social do Tomador],CLIENTES[CLIENTES_TABELA],0)),"")</f>
        <v xml:space="preserve">GRUPO GENNIUS </v>
      </c>
      <c r="K78" s="1">
        <f>IFERROR(INDEX(MÊS_TAB[NUN_MÊS],MATCH(Tabela_NOTAS_FISCAIS[MÊS_EMISSÃO],MÊS_TAB[MÊS],0)),"")</f>
        <v>2</v>
      </c>
    </row>
    <row r="79" spans="1:11" x14ac:dyDescent="0.2">
      <c r="A79" s="1">
        <v>1324</v>
      </c>
      <c r="B79" s="1">
        <v>1</v>
      </c>
      <c r="C79" s="3">
        <v>44970</v>
      </c>
      <c r="D79" s="1" t="s">
        <v>77</v>
      </c>
      <c r="E79" s="1" t="s">
        <v>87</v>
      </c>
      <c r="F79" s="4">
        <v>438</v>
      </c>
      <c r="G79" s="3">
        <v>44970</v>
      </c>
      <c r="H79" s="1" t="str">
        <f>TEXT(Tabela_NOTAS_FISCAIS[[#This Row],[Data Emissão]],"aaaa")</f>
        <v>2023</v>
      </c>
      <c r="I79" s="1" t="str">
        <f>UPPER(TEXT(Tabela_NOTAS_FISCAIS[[#This Row],[Data Emissão]],"MMM"))</f>
        <v>FEV</v>
      </c>
      <c r="J79" s="1" t="str">
        <f>IFERROR(INDEX(CLIENTES[CLIENTES_2],MATCH(Tabela_NOTAS_FISCAIS[Razão Social do Tomador],CLIENTES[CLIENTES_TABELA],0)),"")</f>
        <v xml:space="preserve">GRUPO GENNIUS </v>
      </c>
      <c r="K79" s="1">
        <f>IFERROR(INDEX(MÊS_TAB[NUN_MÊS],MATCH(Tabela_NOTAS_FISCAIS[MÊS_EMISSÃO],MÊS_TAB[MÊS],0)),"")</f>
        <v>2</v>
      </c>
    </row>
    <row r="80" spans="1:11" x14ac:dyDescent="0.2">
      <c r="A80" s="1">
        <v>1325</v>
      </c>
      <c r="B80" s="1">
        <v>1</v>
      </c>
      <c r="C80" s="3">
        <v>44970</v>
      </c>
      <c r="D80" s="1" t="s">
        <v>77</v>
      </c>
      <c r="E80" s="1" t="s">
        <v>87</v>
      </c>
      <c r="F80" s="4">
        <v>3500</v>
      </c>
      <c r="G80" s="3">
        <v>44970</v>
      </c>
      <c r="H80" s="1" t="str">
        <f>TEXT(Tabela_NOTAS_FISCAIS[[#This Row],[Data Emissão]],"aaaa")</f>
        <v>2023</v>
      </c>
      <c r="I80" s="1" t="str">
        <f>UPPER(TEXT(Tabela_NOTAS_FISCAIS[[#This Row],[Data Emissão]],"MMM"))</f>
        <v>FEV</v>
      </c>
      <c r="J80" s="1" t="str">
        <f>IFERROR(INDEX(CLIENTES[CLIENTES_2],MATCH(Tabela_NOTAS_FISCAIS[Razão Social do Tomador],CLIENTES[CLIENTES_TABELA],0)),"")</f>
        <v xml:space="preserve">GRUPO GENNIUS </v>
      </c>
      <c r="K80" s="1">
        <f>IFERROR(INDEX(MÊS_TAB[NUN_MÊS],MATCH(Tabela_NOTAS_FISCAIS[MÊS_EMISSÃO],MÊS_TAB[MÊS],0)),"")</f>
        <v>2</v>
      </c>
    </row>
    <row r="81" spans="1:11" x14ac:dyDescent="0.2">
      <c r="A81" s="1">
        <v>1326</v>
      </c>
      <c r="B81" s="1">
        <v>1</v>
      </c>
      <c r="C81" s="3">
        <v>44970</v>
      </c>
      <c r="D81" s="1" t="s">
        <v>77</v>
      </c>
      <c r="E81" s="1" t="s">
        <v>87</v>
      </c>
      <c r="F81" s="4">
        <v>5500</v>
      </c>
      <c r="G81" s="3">
        <v>44970</v>
      </c>
      <c r="H81" s="1" t="str">
        <f>TEXT(Tabela_NOTAS_FISCAIS[[#This Row],[Data Emissão]],"aaaa")</f>
        <v>2023</v>
      </c>
      <c r="I81" s="1" t="str">
        <f>UPPER(TEXT(Tabela_NOTAS_FISCAIS[[#This Row],[Data Emissão]],"MMM"))</f>
        <v>FEV</v>
      </c>
      <c r="J81" s="1" t="str">
        <f>IFERROR(INDEX(CLIENTES[CLIENTES_2],MATCH(Tabela_NOTAS_FISCAIS[Razão Social do Tomador],CLIENTES[CLIENTES_TABELA],0)),"")</f>
        <v xml:space="preserve">GRUPO GENNIUS </v>
      </c>
      <c r="K81" s="1">
        <f>IFERROR(INDEX(MÊS_TAB[NUN_MÊS],MATCH(Tabela_NOTAS_FISCAIS[MÊS_EMISSÃO],MÊS_TAB[MÊS],0)),"")</f>
        <v>2</v>
      </c>
    </row>
    <row r="82" spans="1:11" x14ac:dyDescent="0.2">
      <c r="A82" s="1">
        <v>1327</v>
      </c>
      <c r="B82" s="1">
        <v>1</v>
      </c>
      <c r="C82" s="3">
        <v>44970</v>
      </c>
      <c r="D82" s="1" t="s">
        <v>77</v>
      </c>
      <c r="E82" s="1" t="s">
        <v>87</v>
      </c>
      <c r="F82" s="4">
        <v>5500</v>
      </c>
      <c r="G82" s="3">
        <v>44970</v>
      </c>
      <c r="H82" s="1" t="str">
        <f>TEXT(Tabela_NOTAS_FISCAIS[[#This Row],[Data Emissão]],"aaaa")</f>
        <v>2023</v>
      </c>
      <c r="I82" s="1" t="str">
        <f>UPPER(TEXT(Tabela_NOTAS_FISCAIS[[#This Row],[Data Emissão]],"MMM"))</f>
        <v>FEV</v>
      </c>
      <c r="J82" s="1" t="str">
        <f>IFERROR(INDEX(CLIENTES[CLIENTES_2],MATCH(Tabela_NOTAS_FISCAIS[Razão Social do Tomador],CLIENTES[CLIENTES_TABELA],0)),"")</f>
        <v xml:space="preserve">GRUPO GENNIUS </v>
      </c>
      <c r="K82" s="1">
        <f>IFERROR(INDEX(MÊS_TAB[NUN_MÊS],MATCH(Tabela_NOTAS_FISCAIS[MÊS_EMISSÃO],MÊS_TAB[MÊS],0)),"")</f>
        <v>2</v>
      </c>
    </row>
    <row r="83" spans="1:11" x14ac:dyDescent="0.2">
      <c r="A83" s="1">
        <v>1332</v>
      </c>
      <c r="B83" s="1">
        <v>1</v>
      </c>
      <c r="C83" s="3">
        <v>44971</v>
      </c>
      <c r="D83" s="1" t="s">
        <v>77</v>
      </c>
      <c r="E83" s="1" t="s">
        <v>87</v>
      </c>
      <c r="F83" s="4">
        <v>1500</v>
      </c>
      <c r="G83" s="3">
        <v>44971</v>
      </c>
      <c r="H83" s="1" t="str">
        <f>TEXT(Tabela_NOTAS_FISCAIS[[#This Row],[Data Emissão]],"aaaa")</f>
        <v>2023</v>
      </c>
      <c r="I83" s="1" t="str">
        <f>UPPER(TEXT(Tabela_NOTAS_FISCAIS[[#This Row],[Data Emissão]],"MMM"))</f>
        <v>FEV</v>
      </c>
      <c r="J83" s="1" t="str">
        <f>IFERROR(INDEX(CLIENTES[CLIENTES_2],MATCH(Tabela_NOTAS_FISCAIS[Razão Social do Tomador],CLIENTES[CLIENTES_TABELA],0)),"")</f>
        <v xml:space="preserve">GRUPO GENNIUS </v>
      </c>
      <c r="K83" s="1">
        <f>IFERROR(INDEX(MÊS_TAB[NUN_MÊS],MATCH(Tabela_NOTAS_FISCAIS[MÊS_EMISSÃO],MÊS_TAB[MÊS],0)),"")</f>
        <v>2</v>
      </c>
    </row>
    <row r="84" spans="1:11" x14ac:dyDescent="0.2">
      <c r="A84" s="1">
        <v>1333</v>
      </c>
      <c r="B84" s="1">
        <v>1</v>
      </c>
      <c r="C84" s="3">
        <v>44971</v>
      </c>
      <c r="D84" s="1" t="s">
        <v>77</v>
      </c>
      <c r="E84" s="1" t="s">
        <v>87</v>
      </c>
      <c r="F84" s="4">
        <v>800</v>
      </c>
      <c r="G84" s="3">
        <v>44971</v>
      </c>
      <c r="H84" s="1" t="str">
        <f>TEXT(Tabela_NOTAS_FISCAIS[[#This Row],[Data Emissão]],"aaaa")</f>
        <v>2023</v>
      </c>
      <c r="I84" s="1" t="str">
        <f>UPPER(TEXT(Tabela_NOTAS_FISCAIS[[#This Row],[Data Emissão]],"MMM"))</f>
        <v>FEV</v>
      </c>
      <c r="J84" s="1" t="str">
        <f>IFERROR(INDEX(CLIENTES[CLIENTES_2],MATCH(Tabela_NOTAS_FISCAIS[Razão Social do Tomador],CLIENTES[CLIENTES_TABELA],0)),"")</f>
        <v xml:space="preserve">GRUPO GENNIUS </v>
      </c>
      <c r="K84" s="1">
        <f>IFERROR(INDEX(MÊS_TAB[NUN_MÊS],MATCH(Tabela_NOTAS_FISCAIS[MÊS_EMISSÃO],MÊS_TAB[MÊS],0)),"")</f>
        <v>2</v>
      </c>
    </row>
    <row r="85" spans="1:11" x14ac:dyDescent="0.2">
      <c r="A85" s="1">
        <v>1334</v>
      </c>
      <c r="B85" s="1">
        <v>1</v>
      </c>
      <c r="C85" s="3">
        <v>44971</v>
      </c>
      <c r="D85" s="1" t="s">
        <v>77</v>
      </c>
      <c r="E85" s="1" t="s">
        <v>87</v>
      </c>
      <c r="F85" s="4">
        <v>600</v>
      </c>
      <c r="G85" s="3">
        <v>44971</v>
      </c>
      <c r="H85" s="1" t="str">
        <f>TEXT(Tabela_NOTAS_FISCAIS[[#This Row],[Data Emissão]],"aaaa")</f>
        <v>2023</v>
      </c>
      <c r="I85" s="1" t="str">
        <f>UPPER(TEXT(Tabela_NOTAS_FISCAIS[[#This Row],[Data Emissão]],"MMM"))</f>
        <v>FEV</v>
      </c>
      <c r="J85" s="1" t="str">
        <f>IFERROR(INDEX(CLIENTES[CLIENTES_2],MATCH(Tabela_NOTAS_FISCAIS[Razão Social do Tomador],CLIENTES[CLIENTES_TABELA],0)),"")</f>
        <v xml:space="preserve">GRUPO GENNIUS </v>
      </c>
      <c r="K85" s="1">
        <f>IFERROR(INDEX(MÊS_TAB[NUN_MÊS],MATCH(Tabela_NOTAS_FISCAIS[MÊS_EMISSÃO],MÊS_TAB[MÊS],0)),"")</f>
        <v>2</v>
      </c>
    </row>
    <row r="86" spans="1:11" x14ac:dyDescent="0.2">
      <c r="A86" s="1">
        <v>1335</v>
      </c>
      <c r="B86" s="1">
        <v>1</v>
      </c>
      <c r="C86" s="3">
        <v>44971</v>
      </c>
      <c r="D86" s="1" t="s">
        <v>77</v>
      </c>
      <c r="E86" s="1" t="s">
        <v>87</v>
      </c>
      <c r="F86" s="4">
        <v>500</v>
      </c>
      <c r="G86" s="3">
        <v>44971</v>
      </c>
      <c r="H86" s="1" t="str">
        <f>TEXT(Tabela_NOTAS_FISCAIS[[#This Row],[Data Emissão]],"aaaa")</f>
        <v>2023</v>
      </c>
      <c r="I86" s="1" t="str">
        <f>UPPER(TEXT(Tabela_NOTAS_FISCAIS[[#This Row],[Data Emissão]],"MMM"))</f>
        <v>FEV</v>
      </c>
      <c r="J86" s="1" t="str">
        <f>IFERROR(INDEX(CLIENTES[CLIENTES_2],MATCH(Tabela_NOTAS_FISCAIS[Razão Social do Tomador],CLIENTES[CLIENTES_TABELA],0)),"")</f>
        <v xml:space="preserve">GRUPO GENNIUS </v>
      </c>
      <c r="K86" s="1">
        <f>IFERROR(INDEX(MÊS_TAB[NUN_MÊS],MATCH(Tabela_NOTAS_FISCAIS[MÊS_EMISSÃO],MÊS_TAB[MÊS],0)),"")</f>
        <v>2</v>
      </c>
    </row>
    <row r="87" spans="1:11" x14ac:dyDescent="0.2">
      <c r="A87" s="1">
        <v>1336</v>
      </c>
      <c r="B87" s="1">
        <v>1</v>
      </c>
      <c r="C87" s="3">
        <v>44971</v>
      </c>
      <c r="D87" s="1" t="s">
        <v>77</v>
      </c>
      <c r="E87" s="1" t="s">
        <v>87</v>
      </c>
      <c r="F87" s="4">
        <v>1320</v>
      </c>
      <c r="G87" s="3">
        <v>44971</v>
      </c>
      <c r="H87" s="1" t="str">
        <f>TEXT(Tabela_NOTAS_FISCAIS[[#This Row],[Data Emissão]],"aaaa")</f>
        <v>2023</v>
      </c>
      <c r="I87" s="1" t="str">
        <f>UPPER(TEXT(Tabela_NOTAS_FISCAIS[[#This Row],[Data Emissão]],"MMM"))</f>
        <v>FEV</v>
      </c>
      <c r="J87" s="1" t="str">
        <f>IFERROR(INDEX(CLIENTES[CLIENTES_2],MATCH(Tabela_NOTAS_FISCAIS[Razão Social do Tomador],CLIENTES[CLIENTES_TABELA],0)),"")</f>
        <v xml:space="preserve">GRUPO GENNIUS </v>
      </c>
      <c r="K87" s="1">
        <f>IFERROR(INDEX(MÊS_TAB[NUN_MÊS],MATCH(Tabela_NOTAS_FISCAIS[MÊS_EMISSÃO],MÊS_TAB[MÊS],0)),"")</f>
        <v>2</v>
      </c>
    </row>
    <row r="88" spans="1:11" x14ac:dyDescent="0.2">
      <c r="A88" s="1">
        <v>1337</v>
      </c>
      <c r="B88" s="1">
        <v>1</v>
      </c>
      <c r="C88" s="3">
        <v>44971</v>
      </c>
      <c r="D88" s="1" t="s">
        <v>77</v>
      </c>
      <c r="E88" s="1" t="s">
        <v>87</v>
      </c>
      <c r="F88" s="4">
        <v>1760</v>
      </c>
      <c r="G88" s="3">
        <v>44971</v>
      </c>
      <c r="H88" s="1" t="str">
        <f>TEXT(Tabela_NOTAS_FISCAIS[[#This Row],[Data Emissão]],"aaaa")</f>
        <v>2023</v>
      </c>
      <c r="I88" s="1" t="str">
        <f>UPPER(TEXT(Tabela_NOTAS_FISCAIS[[#This Row],[Data Emissão]],"MMM"))</f>
        <v>FEV</v>
      </c>
      <c r="J88" s="1" t="str">
        <f>IFERROR(INDEX(CLIENTES[CLIENTES_2],MATCH(Tabela_NOTAS_FISCAIS[Razão Social do Tomador],CLIENTES[CLIENTES_TABELA],0)),"")</f>
        <v xml:space="preserve">GRUPO GENNIUS </v>
      </c>
      <c r="K88" s="1">
        <f>IFERROR(INDEX(MÊS_TAB[NUN_MÊS],MATCH(Tabela_NOTAS_FISCAIS[MÊS_EMISSÃO],MÊS_TAB[MÊS],0)),"")</f>
        <v>2</v>
      </c>
    </row>
    <row r="89" spans="1:11" x14ac:dyDescent="0.2">
      <c r="A89" s="1">
        <v>1338</v>
      </c>
      <c r="B89" s="1">
        <v>1</v>
      </c>
      <c r="C89" s="3">
        <v>44971</v>
      </c>
      <c r="D89" s="1" t="s">
        <v>77</v>
      </c>
      <c r="E89" s="1" t="s">
        <v>87</v>
      </c>
      <c r="F89" s="4">
        <v>1100</v>
      </c>
      <c r="G89" s="3">
        <v>44971</v>
      </c>
      <c r="H89" s="1" t="str">
        <f>TEXT(Tabela_NOTAS_FISCAIS[[#This Row],[Data Emissão]],"aaaa")</f>
        <v>2023</v>
      </c>
      <c r="I89" s="1" t="str">
        <f>UPPER(TEXT(Tabela_NOTAS_FISCAIS[[#This Row],[Data Emissão]],"MMM"))</f>
        <v>FEV</v>
      </c>
      <c r="J89" s="1" t="str">
        <f>IFERROR(INDEX(CLIENTES[CLIENTES_2],MATCH(Tabela_NOTAS_FISCAIS[Razão Social do Tomador],CLIENTES[CLIENTES_TABELA],0)),"")</f>
        <v xml:space="preserve">GRUPO GENNIUS </v>
      </c>
      <c r="K89" s="1">
        <f>IFERROR(INDEX(MÊS_TAB[NUN_MÊS],MATCH(Tabela_NOTAS_FISCAIS[MÊS_EMISSÃO],MÊS_TAB[MÊS],0)),"")</f>
        <v>2</v>
      </c>
    </row>
    <row r="90" spans="1:11" x14ac:dyDescent="0.2">
      <c r="A90" s="1">
        <v>1339</v>
      </c>
      <c r="B90" s="1">
        <v>1</v>
      </c>
      <c r="C90" s="3">
        <v>44971</v>
      </c>
      <c r="D90" s="1" t="s">
        <v>77</v>
      </c>
      <c r="E90" s="1" t="s">
        <v>87</v>
      </c>
      <c r="F90" s="4">
        <v>1320</v>
      </c>
      <c r="G90" s="3">
        <v>44971</v>
      </c>
      <c r="H90" s="1" t="str">
        <f>TEXT(Tabela_NOTAS_FISCAIS[[#This Row],[Data Emissão]],"aaaa")</f>
        <v>2023</v>
      </c>
      <c r="I90" s="1" t="str">
        <f>UPPER(TEXT(Tabela_NOTAS_FISCAIS[[#This Row],[Data Emissão]],"MMM"))</f>
        <v>FEV</v>
      </c>
      <c r="J90" s="1" t="str">
        <f>IFERROR(INDEX(CLIENTES[CLIENTES_2],MATCH(Tabela_NOTAS_FISCAIS[Razão Social do Tomador],CLIENTES[CLIENTES_TABELA],0)),"")</f>
        <v xml:space="preserve">GRUPO GENNIUS </v>
      </c>
      <c r="K90" s="1">
        <f>IFERROR(INDEX(MÊS_TAB[NUN_MÊS],MATCH(Tabela_NOTAS_FISCAIS[MÊS_EMISSÃO],MÊS_TAB[MÊS],0)),"")</f>
        <v>2</v>
      </c>
    </row>
    <row r="91" spans="1:11" x14ac:dyDescent="0.2">
      <c r="A91" s="1">
        <v>1340</v>
      </c>
      <c r="B91" s="1">
        <v>1</v>
      </c>
      <c r="C91" s="3">
        <v>44971</v>
      </c>
      <c r="D91" s="1" t="s">
        <v>77</v>
      </c>
      <c r="E91" s="1" t="s">
        <v>87</v>
      </c>
      <c r="F91" s="4">
        <v>1320</v>
      </c>
      <c r="G91" s="3">
        <v>44971</v>
      </c>
      <c r="H91" s="1" t="str">
        <f>TEXT(Tabela_NOTAS_FISCAIS[[#This Row],[Data Emissão]],"aaaa")</f>
        <v>2023</v>
      </c>
      <c r="I91" s="1" t="str">
        <f>UPPER(TEXT(Tabela_NOTAS_FISCAIS[[#This Row],[Data Emissão]],"MMM"))</f>
        <v>FEV</v>
      </c>
      <c r="J91" s="1" t="str">
        <f>IFERROR(INDEX(CLIENTES[CLIENTES_2],MATCH(Tabela_NOTAS_FISCAIS[Razão Social do Tomador],CLIENTES[CLIENTES_TABELA],0)),"")</f>
        <v xml:space="preserve">GRUPO GENNIUS </v>
      </c>
      <c r="K91" s="1">
        <f>IFERROR(INDEX(MÊS_TAB[NUN_MÊS],MATCH(Tabela_NOTAS_FISCAIS[MÊS_EMISSÃO],MÊS_TAB[MÊS],0)),"")</f>
        <v>2</v>
      </c>
    </row>
    <row r="92" spans="1:11" x14ac:dyDescent="0.2">
      <c r="A92" s="1">
        <v>1341</v>
      </c>
      <c r="B92" s="1">
        <v>1</v>
      </c>
      <c r="C92" s="3">
        <v>44971</v>
      </c>
      <c r="D92" s="1" t="s">
        <v>77</v>
      </c>
      <c r="E92" s="1" t="s">
        <v>87</v>
      </c>
      <c r="F92" s="4">
        <v>3500</v>
      </c>
      <c r="G92" s="3">
        <v>44971</v>
      </c>
      <c r="H92" s="1" t="str">
        <f>TEXT(Tabela_NOTAS_FISCAIS[[#This Row],[Data Emissão]],"aaaa")</f>
        <v>2023</v>
      </c>
      <c r="I92" s="1" t="str">
        <f>UPPER(TEXT(Tabela_NOTAS_FISCAIS[[#This Row],[Data Emissão]],"MMM"))</f>
        <v>FEV</v>
      </c>
      <c r="J92" s="1" t="str">
        <f>IFERROR(INDEX(CLIENTES[CLIENTES_2],MATCH(Tabela_NOTAS_FISCAIS[Razão Social do Tomador],CLIENTES[CLIENTES_TABELA],0)),"")</f>
        <v xml:space="preserve">GRUPO GENNIUS </v>
      </c>
      <c r="K92" s="1">
        <f>IFERROR(INDEX(MÊS_TAB[NUN_MÊS],MATCH(Tabela_NOTAS_FISCAIS[MÊS_EMISSÃO],MÊS_TAB[MÊS],0)),"")</f>
        <v>2</v>
      </c>
    </row>
    <row r="93" spans="1:11" x14ac:dyDescent="0.2">
      <c r="A93" s="1">
        <v>1342</v>
      </c>
      <c r="B93" s="1">
        <v>1</v>
      </c>
      <c r="C93" s="3">
        <v>44971</v>
      </c>
      <c r="D93" s="1" t="s">
        <v>77</v>
      </c>
      <c r="E93" s="1" t="s">
        <v>87</v>
      </c>
      <c r="F93" s="4">
        <v>800</v>
      </c>
      <c r="G93" s="3">
        <v>44971</v>
      </c>
      <c r="H93" s="1" t="str">
        <f>TEXT(Tabela_NOTAS_FISCAIS[[#This Row],[Data Emissão]],"aaaa")</f>
        <v>2023</v>
      </c>
      <c r="I93" s="1" t="str">
        <f>UPPER(TEXT(Tabela_NOTAS_FISCAIS[[#This Row],[Data Emissão]],"MMM"))</f>
        <v>FEV</v>
      </c>
      <c r="J93" s="1" t="str">
        <f>IFERROR(INDEX(CLIENTES[CLIENTES_2],MATCH(Tabela_NOTAS_FISCAIS[Razão Social do Tomador],CLIENTES[CLIENTES_TABELA],0)),"")</f>
        <v xml:space="preserve">GRUPO GENNIUS </v>
      </c>
      <c r="K93" s="1">
        <f>IFERROR(INDEX(MÊS_TAB[NUN_MÊS],MATCH(Tabela_NOTAS_FISCAIS[MÊS_EMISSÃO],MÊS_TAB[MÊS],0)),"")</f>
        <v>2</v>
      </c>
    </row>
    <row r="94" spans="1:11" x14ac:dyDescent="0.2">
      <c r="A94" s="1">
        <v>1343</v>
      </c>
      <c r="B94" s="1">
        <v>1</v>
      </c>
      <c r="C94" s="3">
        <v>44971</v>
      </c>
      <c r="D94" s="1" t="s">
        <v>77</v>
      </c>
      <c r="E94" s="1" t="s">
        <v>246</v>
      </c>
      <c r="F94" s="4">
        <v>19788</v>
      </c>
      <c r="G94" s="3">
        <v>44971</v>
      </c>
      <c r="H94" s="1" t="str">
        <f>TEXT(Tabela_NOTAS_FISCAIS[[#This Row],[Data Emissão]],"aaaa")</f>
        <v>2023</v>
      </c>
      <c r="I94" s="1" t="str">
        <f>UPPER(TEXT(Tabela_NOTAS_FISCAIS[[#This Row],[Data Emissão]],"MMM"))</f>
        <v>FEV</v>
      </c>
      <c r="J94" s="1" t="str">
        <f>IFERROR(INDEX(CLIENTES[CLIENTES_2],MATCH(Tabela_NOTAS_FISCAIS[Razão Social do Tomador],CLIENTES[CLIENTES_TABELA],0)),"")</f>
        <v>REAL CARNES</v>
      </c>
      <c r="K94" s="1">
        <f>IFERROR(INDEX(MÊS_TAB[NUN_MÊS],MATCH(Tabela_NOTAS_FISCAIS[MÊS_EMISSÃO],MÊS_TAB[MÊS],0)),"")</f>
        <v>2</v>
      </c>
    </row>
    <row r="95" spans="1:11" x14ac:dyDescent="0.2">
      <c r="A95" s="1">
        <v>1344</v>
      </c>
      <c r="B95" s="1">
        <v>1</v>
      </c>
      <c r="C95" s="3">
        <v>44972</v>
      </c>
      <c r="D95" s="1" t="s">
        <v>77</v>
      </c>
      <c r="E95" s="1" t="s">
        <v>87</v>
      </c>
      <c r="F95" s="4">
        <v>1100</v>
      </c>
      <c r="G95" s="3">
        <v>44972</v>
      </c>
      <c r="H95" s="1" t="str">
        <f>TEXT(Tabela_NOTAS_FISCAIS[[#This Row],[Data Emissão]],"aaaa")</f>
        <v>2023</v>
      </c>
      <c r="I95" s="1" t="str">
        <f>UPPER(TEXT(Tabela_NOTAS_FISCAIS[[#This Row],[Data Emissão]],"MMM"))</f>
        <v>FEV</v>
      </c>
      <c r="J95" s="1" t="str">
        <f>IFERROR(INDEX(CLIENTES[CLIENTES_2],MATCH(Tabela_NOTAS_FISCAIS[Razão Social do Tomador],CLIENTES[CLIENTES_TABELA],0)),"")</f>
        <v xml:space="preserve">GRUPO GENNIUS </v>
      </c>
      <c r="K95" s="1">
        <f>IFERROR(INDEX(MÊS_TAB[NUN_MÊS],MATCH(Tabela_NOTAS_FISCAIS[MÊS_EMISSÃO],MÊS_TAB[MÊS],0)),"")</f>
        <v>2</v>
      </c>
    </row>
    <row r="96" spans="1:11" x14ac:dyDescent="0.2">
      <c r="A96" s="1">
        <v>1345</v>
      </c>
      <c r="B96" s="1">
        <v>1</v>
      </c>
      <c r="C96" s="3">
        <v>44972</v>
      </c>
      <c r="D96" s="1" t="s">
        <v>77</v>
      </c>
      <c r="E96" s="1" t="s">
        <v>87</v>
      </c>
      <c r="F96" s="4">
        <v>800</v>
      </c>
      <c r="G96" s="3">
        <v>44972</v>
      </c>
      <c r="H96" s="1" t="str">
        <f>TEXT(Tabela_NOTAS_FISCAIS[[#This Row],[Data Emissão]],"aaaa")</f>
        <v>2023</v>
      </c>
      <c r="I96" s="1" t="str">
        <f>UPPER(TEXT(Tabela_NOTAS_FISCAIS[[#This Row],[Data Emissão]],"MMM"))</f>
        <v>FEV</v>
      </c>
      <c r="J96" s="1" t="str">
        <f>IFERROR(INDEX(CLIENTES[CLIENTES_2],MATCH(Tabela_NOTAS_FISCAIS[Razão Social do Tomador],CLIENTES[CLIENTES_TABELA],0)),"")</f>
        <v xml:space="preserve">GRUPO GENNIUS </v>
      </c>
      <c r="K96" s="1">
        <f>IFERROR(INDEX(MÊS_TAB[NUN_MÊS],MATCH(Tabela_NOTAS_FISCAIS[MÊS_EMISSÃO],MÊS_TAB[MÊS],0)),"")</f>
        <v>2</v>
      </c>
    </row>
    <row r="97" spans="1:11" x14ac:dyDescent="0.2">
      <c r="A97" s="1">
        <v>1346</v>
      </c>
      <c r="B97" s="1">
        <v>1</v>
      </c>
      <c r="C97" s="3">
        <v>44972</v>
      </c>
      <c r="D97" s="1" t="s">
        <v>77</v>
      </c>
      <c r="E97" s="1" t="s">
        <v>87</v>
      </c>
      <c r="F97" s="4">
        <v>1212</v>
      </c>
      <c r="G97" s="3">
        <v>44972</v>
      </c>
      <c r="H97" s="1" t="str">
        <f>TEXT(Tabela_NOTAS_FISCAIS[[#This Row],[Data Emissão]],"aaaa")</f>
        <v>2023</v>
      </c>
      <c r="I97" s="1" t="str">
        <f>UPPER(TEXT(Tabela_NOTAS_FISCAIS[[#This Row],[Data Emissão]],"MMM"))</f>
        <v>FEV</v>
      </c>
      <c r="J97" s="1" t="str">
        <f>IFERROR(INDEX(CLIENTES[CLIENTES_2],MATCH(Tabela_NOTAS_FISCAIS[Razão Social do Tomador],CLIENTES[CLIENTES_TABELA],0)),"")</f>
        <v xml:space="preserve">GRUPO GENNIUS </v>
      </c>
      <c r="K97" s="1">
        <f>IFERROR(INDEX(MÊS_TAB[NUN_MÊS],MATCH(Tabela_NOTAS_FISCAIS[MÊS_EMISSÃO],MÊS_TAB[MÊS],0)),"")</f>
        <v>2</v>
      </c>
    </row>
    <row r="98" spans="1:11" x14ac:dyDescent="0.2">
      <c r="A98" s="1">
        <v>1347</v>
      </c>
      <c r="B98" s="1">
        <v>1</v>
      </c>
      <c r="C98" s="3">
        <v>44973</v>
      </c>
      <c r="D98" s="1" t="s">
        <v>77</v>
      </c>
      <c r="E98" s="1" t="s">
        <v>87</v>
      </c>
      <c r="F98" s="4">
        <v>2044</v>
      </c>
      <c r="G98" s="3">
        <v>44973</v>
      </c>
      <c r="H98" s="1" t="str">
        <f>TEXT(Tabela_NOTAS_FISCAIS[[#This Row],[Data Emissão]],"aaaa")</f>
        <v>2023</v>
      </c>
      <c r="I98" s="1" t="str">
        <f>UPPER(TEXT(Tabela_NOTAS_FISCAIS[[#This Row],[Data Emissão]],"MMM"))</f>
        <v>FEV</v>
      </c>
      <c r="J98" s="1" t="str">
        <f>IFERROR(INDEX(CLIENTES[CLIENTES_2],MATCH(Tabela_NOTAS_FISCAIS[Razão Social do Tomador],CLIENTES[CLIENTES_TABELA],0)),"")</f>
        <v xml:space="preserve">GRUPO GENNIUS </v>
      </c>
      <c r="K98" s="1">
        <f>IFERROR(INDEX(MÊS_TAB[NUN_MÊS],MATCH(Tabela_NOTAS_FISCAIS[MÊS_EMISSÃO],MÊS_TAB[MÊS],0)),"")</f>
        <v>2</v>
      </c>
    </row>
    <row r="99" spans="1:11" x14ac:dyDescent="0.2">
      <c r="A99" s="1">
        <v>1348</v>
      </c>
      <c r="B99" s="1">
        <v>1</v>
      </c>
      <c r="C99" s="3">
        <v>44973</v>
      </c>
      <c r="D99" s="1" t="s">
        <v>77</v>
      </c>
      <c r="E99" s="1" t="s">
        <v>87</v>
      </c>
      <c r="F99" s="4">
        <v>3800</v>
      </c>
      <c r="G99" s="3">
        <v>44973</v>
      </c>
      <c r="H99" s="1" t="str">
        <f>TEXT(Tabela_NOTAS_FISCAIS[[#This Row],[Data Emissão]],"aaaa")</f>
        <v>2023</v>
      </c>
      <c r="I99" s="1" t="str">
        <f>UPPER(TEXT(Tabela_NOTAS_FISCAIS[[#This Row],[Data Emissão]],"MMM"))</f>
        <v>FEV</v>
      </c>
      <c r="J99" s="1" t="str">
        <f>IFERROR(INDEX(CLIENTES[CLIENTES_2],MATCH(Tabela_NOTAS_FISCAIS[Razão Social do Tomador],CLIENTES[CLIENTES_TABELA],0)),"")</f>
        <v xml:space="preserve">GRUPO GENNIUS </v>
      </c>
      <c r="K99" s="1">
        <f>IFERROR(INDEX(MÊS_TAB[NUN_MÊS],MATCH(Tabela_NOTAS_FISCAIS[MÊS_EMISSÃO],MÊS_TAB[MÊS],0)),"")</f>
        <v>2</v>
      </c>
    </row>
    <row r="100" spans="1:11" x14ac:dyDescent="0.2">
      <c r="A100" s="1">
        <v>1349</v>
      </c>
      <c r="B100" s="1">
        <v>1</v>
      </c>
      <c r="C100" s="3">
        <v>44974</v>
      </c>
      <c r="D100" s="1" t="s">
        <v>77</v>
      </c>
      <c r="E100" s="1" t="s">
        <v>462</v>
      </c>
      <c r="F100" s="4">
        <v>1950</v>
      </c>
      <c r="G100" s="3">
        <v>44974</v>
      </c>
      <c r="H100" s="1" t="str">
        <f>TEXT(Tabela_NOTAS_FISCAIS[[#This Row],[Data Emissão]],"aaaa")</f>
        <v>2023</v>
      </c>
      <c r="I100" s="1" t="str">
        <f>UPPER(TEXT(Tabela_NOTAS_FISCAIS[[#This Row],[Data Emissão]],"MMM"))</f>
        <v>FEV</v>
      </c>
      <c r="J100" s="1" t="str">
        <f>IFERROR(INDEX(CLIENTES[CLIENTES_2],MATCH(Tabela_NOTAS_FISCAIS[Razão Social do Tomador],CLIENTES[CLIENTES_TABELA],0)),"")</f>
        <v>TUTTI DELI</v>
      </c>
      <c r="K100" s="1">
        <f>IFERROR(INDEX(MÊS_TAB[NUN_MÊS],MATCH(Tabela_NOTAS_FISCAIS[MÊS_EMISSÃO],MÊS_TAB[MÊS],0)),"")</f>
        <v>2</v>
      </c>
    </row>
    <row r="101" spans="1:11" x14ac:dyDescent="0.2">
      <c r="A101" s="1">
        <v>1351</v>
      </c>
      <c r="B101" s="1">
        <v>1</v>
      </c>
      <c r="C101" s="3">
        <v>44974</v>
      </c>
      <c r="D101" s="1" t="s">
        <v>77</v>
      </c>
      <c r="E101" s="1" t="s">
        <v>87</v>
      </c>
      <c r="F101" s="4">
        <v>800</v>
      </c>
      <c r="G101" s="3">
        <v>44974</v>
      </c>
      <c r="H101" s="1" t="str">
        <f>TEXT(Tabela_NOTAS_FISCAIS[[#This Row],[Data Emissão]],"aaaa")</f>
        <v>2023</v>
      </c>
      <c r="I101" s="1" t="str">
        <f>UPPER(TEXT(Tabela_NOTAS_FISCAIS[[#This Row],[Data Emissão]],"MMM"))</f>
        <v>FEV</v>
      </c>
      <c r="J101" s="1" t="str">
        <f>IFERROR(INDEX(CLIENTES[CLIENTES_2],MATCH(Tabela_NOTAS_FISCAIS[Razão Social do Tomador],CLIENTES[CLIENTES_TABELA],0)),"")</f>
        <v xml:space="preserve">GRUPO GENNIUS </v>
      </c>
      <c r="K101" s="1">
        <f>IFERROR(INDEX(MÊS_TAB[NUN_MÊS],MATCH(Tabela_NOTAS_FISCAIS[MÊS_EMISSÃO],MÊS_TAB[MÊS],0)),"")</f>
        <v>2</v>
      </c>
    </row>
    <row r="102" spans="1:11" x14ac:dyDescent="0.2">
      <c r="A102" s="1">
        <v>1352</v>
      </c>
      <c r="B102" s="1">
        <v>1</v>
      </c>
      <c r="C102" s="3">
        <v>44974</v>
      </c>
      <c r="D102" s="1" t="s">
        <v>77</v>
      </c>
      <c r="E102" s="1" t="s">
        <v>87</v>
      </c>
      <c r="F102" s="4">
        <v>3800</v>
      </c>
      <c r="G102" s="3">
        <v>44974</v>
      </c>
      <c r="H102" s="1" t="str">
        <f>TEXT(Tabela_NOTAS_FISCAIS[[#This Row],[Data Emissão]],"aaaa")</f>
        <v>2023</v>
      </c>
      <c r="I102" s="1" t="str">
        <f>UPPER(TEXT(Tabela_NOTAS_FISCAIS[[#This Row],[Data Emissão]],"MMM"))</f>
        <v>FEV</v>
      </c>
      <c r="J102" s="1" t="str">
        <f>IFERROR(INDEX(CLIENTES[CLIENTES_2],MATCH(Tabela_NOTAS_FISCAIS[Razão Social do Tomador],CLIENTES[CLIENTES_TABELA],0)),"")</f>
        <v xml:space="preserve">GRUPO GENNIUS </v>
      </c>
      <c r="K102" s="1">
        <f>IFERROR(INDEX(MÊS_TAB[NUN_MÊS],MATCH(Tabela_NOTAS_FISCAIS[MÊS_EMISSÃO],MÊS_TAB[MÊS],0)),"")</f>
        <v>2</v>
      </c>
    </row>
    <row r="103" spans="1:11" x14ac:dyDescent="0.2">
      <c r="A103" s="1">
        <v>1353</v>
      </c>
      <c r="B103" s="1">
        <v>1</v>
      </c>
      <c r="C103" s="3">
        <v>44974</v>
      </c>
      <c r="D103" s="1" t="s">
        <v>77</v>
      </c>
      <c r="E103" s="1" t="s">
        <v>87</v>
      </c>
      <c r="F103" s="4">
        <v>1200</v>
      </c>
      <c r="G103" s="3">
        <v>44974</v>
      </c>
      <c r="H103" s="1" t="str">
        <f>TEXT(Tabela_NOTAS_FISCAIS[[#This Row],[Data Emissão]],"aaaa")</f>
        <v>2023</v>
      </c>
      <c r="I103" s="1" t="str">
        <f>UPPER(TEXT(Tabela_NOTAS_FISCAIS[[#This Row],[Data Emissão]],"MMM"))</f>
        <v>FEV</v>
      </c>
      <c r="J103" s="1" t="str">
        <f>IFERROR(INDEX(CLIENTES[CLIENTES_2],MATCH(Tabela_NOTAS_FISCAIS[Razão Social do Tomador],CLIENTES[CLIENTES_TABELA],0)),"")</f>
        <v xml:space="preserve">GRUPO GENNIUS </v>
      </c>
      <c r="K103" s="1">
        <f>IFERROR(INDEX(MÊS_TAB[NUN_MÊS],MATCH(Tabela_NOTAS_FISCAIS[MÊS_EMISSÃO],MÊS_TAB[MÊS],0)),"")</f>
        <v>2</v>
      </c>
    </row>
    <row r="104" spans="1:11" x14ac:dyDescent="0.2">
      <c r="A104" s="1">
        <v>1354</v>
      </c>
      <c r="B104" s="1">
        <v>1</v>
      </c>
      <c r="C104" s="3">
        <v>44974</v>
      </c>
      <c r="D104" s="1" t="s">
        <v>77</v>
      </c>
      <c r="E104" s="1" t="s">
        <v>87</v>
      </c>
      <c r="F104" s="4">
        <v>880</v>
      </c>
      <c r="G104" s="3">
        <v>44974</v>
      </c>
      <c r="H104" s="1" t="str">
        <f>TEXT(Tabela_NOTAS_FISCAIS[[#This Row],[Data Emissão]],"aaaa")</f>
        <v>2023</v>
      </c>
      <c r="I104" s="1" t="str">
        <f>UPPER(TEXT(Tabela_NOTAS_FISCAIS[[#This Row],[Data Emissão]],"MMM"))</f>
        <v>FEV</v>
      </c>
      <c r="J104" s="1" t="str">
        <f>IFERROR(INDEX(CLIENTES[CLIENTES_2],MATCH(Tabela_NOTAS_FISCAIS[Razão Social do Tomador],CLIENTES[CLIENTES_TABELA],0)),"")</f>
        <v xml:space="preserve">GRUPO GENNIUS </v>
      </c>
      <c r="K104" s="1">
        <f>IFERROR(INDEX(MÊS_TAB[NUN_MÊS],MATCH(Tabela_NOTAS_FISCAIS[MÊS_EMISSÃO],MÊS_TAB[MÊS],0)),"")</f>
        <v>2</v>
      </c>
    </row>
    <row r="105" spans="1:11" x14ac:dyDescent="0.2">
      <c r="A105" s="1">
        <v>1356</v>
      </c>
      <c r="B105" s="1">
        <v>1</v>
      </c>
      <c r="C105" s="3">
        <v>44977</v>
      </c>
      <c r="D105" s="1" t="s">
        <v>77</v>
      </c>
      <c r="E105" s="1" t="s">
        <v>115</v>
      </c>
      <c r="F105" s="4">
        <v>6271</v>
      </c>
      <c r="G105" s="3">
        <v>44977</v>
      </c>
      <c r="H105" s="1" t="str">
        <f>TEXT(Tabela_NOTAS_FISCAIS[[#This Row],[Data Emissão]],"aaaa")</f>
        <v>2023</v>
      </c>
      <c r="I105" s="1" t="str">
        <f>UPPER(TEXT(Tabela_NOTAS_FISCAIS[[#This Row],[Data Emissão]],"MMM"))</f>
        <v>FEV</v>
      </c>
      <c r="J105" s="1" t="str">
        <f>IFERROR(INDEX(CLIENTES[CLIENTES_2],MATCH(Tabela_NOTAS_FISCAIS[Razão Social do Tomador],CLIENTES[CLIENTES_TABELA],0)),"")</f>
        <v xml:space="preserve">GRUPO GENNIUS </v>
      </c>
      <c r="K105" s="1">
        <f>IFERROR(INDEX(MÊS_TAB[NUN_MÊS],MATCH(Tabela_NOTAS_FISCAIS[MÊS_EMISSÃO],MÊS_TAB[MÊS],0)),"")</f>
        <v>2</v>
      </c>
    </row>
    <row r="106" spans="1:11" x14ac:dyDescent="0.2">
      <c r="A106" s="1">
        <v>1357</v>
      </c>
      <c r="B106" s="1">
        <v>1</v>
      </c>
      <c r="C106" s="3">
        <v>44977</v>
      </c>
      <c r="D106" s="1" t="s">
        <v>77</v>
      </c>
      <c r="E106" s="1" t="s">
        <v>87</v>
      </c>
      <c r="F106" s="4">
        <v>168</v>
      </c>
      <c r="G106" s="3">
        <v>44977</v>
      </c>
      <c r="H106" s="1" t="str">
        <f>TEXT(Tabela_NOTAS_FISCAIS[[#This Row],[Data Emissão]],"aaaa")</f>
        <v>2023</v>
      </c>
      <c r="I106" s="1" t="str">
        <f>UPPER(TEXT(Tabela_NOTAS_FISCAIS[[#This Row],[Data Emissão]],"MMM"))</f>
        <v>FEV</v>
      </c>
      <c r="J106" s="1" t="str">
        <f>IFERROR(INDEX(CLIENTES[CLIENTES_2],MATCH(Tabela_NOTAS_FISCAIS[Razão Social do Tomador],CLIENTES[CLIENTES_TABELA],0)),"")</f>
        <v xml:space="preserve">GRUPO GENNIUS </v>
      </c>
      <c r="K106" s="1">
        <f>IFERROR(INDEX(MÊS_TAB[NUN_MÊS],MATCH(Tabela_NOTAS_FISCAIS[MÊS_EMISSÃO],MÊS_TAB[MÊS],0)),"")</f>
        <v>2</v>
      </c>
    </row>
    <row r="107" spans="1:11" x14ac:dyDescent="0.2">
      <c r="A107" s="1">
        <v>1358</v>
      </c>
      <c r="B107" s="1">
        <v>1</v>
      </c>
      <c r="C107" s="3">
        <v>44977</v>
      </c>
      <c r="D107" s="1" t="s">
        <v>77</v>
      </c>
      <c r="E107" s="1" t="s">
        <v>87</v>
      </c>
      <c r="F107" s="4">
        <v>800</v>
      </c>
      <c r="G107" s="3">
        <v>44977</v>
      </c>
      <c r="H107" s="1" t="str">
        <f>TEXT(Tabela_NOTAS_FISCAIS[[#This Row],[Data Emissão]],"aaaa")</f>
        <v>2023</v>
      </c>
      <c r="I107" s="1" t="str">
        <f>UPPER(TEXT(Tabela_NOTAS_FISCAIS[[#This Row],[Data Emissão]],"MMM"))</f>
        <v>FEV</v>
      </c>
      <c r="J107" s="1" t="str">
        <f>IFERROR(INDEX(CLIENTES[CLIENTES_2],MATCH(Tabela_NOTAS_FISCAIS[Razão Social do Tomador],CLIENTES[CLIENTES_TABELA],0)),"")</f>
        <v xml:space="preserve">GRUPO GENNIUS </v>
      </c>
      <c r="K107" s="1">
        <f>IFERROR(INDEX(MÊS_TAB[NUN_MÊS],MATCH(Tabela_NOTAS_FISCAIS[MÊS_EMISSÃO],MÊS_TAB[MÊS],0)),"")</f>
        <v>2</v>
      </c>
    </row>
    <row r="108" spans="1:11" x14ac:dyDescent="0.2">
      <c r="A108" s="1">
        <v>1359</v>
      </c>
      <c r="B108" s="1">
        <v>1</v>
      </c>
      <c r="C108" s="3">
        <v>44977</v>
      </c>
      <c r="D108" s="1" t="s">
        <v>77</v>
      </c>
      <c r="E108" s="1" t="s">
        <v>87</v>
      </c>
      <c r="F108" s="4">
        <v>636</v>
      </c>
      <c r="G108" s="3">
        <v>44977</v>
      </c>
      <c r="H108" s="1" t="str">
        <f>TEXT(Tabela_NOTAS_FISCAIS[[#This Row],[Data Emissão]],"aaaa")</f>
        <v>2023</v>
      </c>
      <c r="I108" s="1" t="str">
        <f>UPPER(TEXT(Tabela_NOTAS_FISCAIS[[#This Row],[Data Emissão]],"MMM"))</f>
        <v>FEV</v>
      </c>
      <c r="J108" s="1" t="str">
        <f>IFERROR(INDEX(CLIENTES[CLIENTES_2],MATCH(Tabela_NOTAS_FISCAIS[Razão Social do Tomador],CLIENTES[CLIENTES_TABELA],0)),"")</f>
        <v xml:space="preserve">GRUPO GENNIUS </v>
      </c>
      <c r="K108" s="1">
        <f>IFERROR(INDEX(MÊS_TAB[NUN_MÊS],MATCH(Tabela_NOTAS_FISCAIS[MÊS_EMISSÃO],MÊS_TAB[MÊS],0)),"")</f>
        <v>2</v>
      </c>
    </row>
    <row r="109" spans="1:11" x14ac:dyDescent="0.2">
      <c r="A109" s="1">
        <v>1360</v>
      </c>
      <c r="B109" s="1">
        <v>1</v>
      </c>
      <c r="C109" s="3">
        <v>44977</v>
      </c>
      <c r="D109" s="1" t="s">
        <v>77</v>
      </c>
      <c r="E109" s="1" t="s">
        <v>87</v>
      </c>
      <c r="F109" s="4">
        <v>800</v>
      </c>
      <c r="G109" s="3">
        <v>44977</v>
      </c>
      <c r="H109" s="1" t="str">
        <f>TEXT(Tabela_NOTAS_FISCAIS[[#This Row],[Data Emissão]],"aaaa")</f>
        <v>2023</v>
      </c>
      <c r="I109" s="1" t="str">
        <f>UPPER(TEXT(Tabela_NOTAS_FISCAIS[[#This Row],[Data Emissão]],"MMM"))</f>
        <v>FEV</v>
      </c>
      <c r="J109" s="1" t="str">
        <f>IFERROR(INDEX(CLIENTES[CLIENTES_2],MATCH(Tabela_NOTAS_FISCAIS[Razão Social do Tomador],CLIENTES[CLIENTES_TABELA],0)),"")</f>
        <v xml:space="preserve">GRUPO GENNIUS </v>
      </c>
      <c r="K109" s="1">
        <f>IFERROR(INDEX(MÊS_TAB[NUN_MÊS],MATCH(Tabela_NOTAS_FISCAIS[MÊS_EMISSÃO],MÊS_TAB[MÊS],0)),"")</f>
        <v>2</v>
      </c>
    </row>
    <row r="110" spans="1:11" x14ac:dyDescent="0.2">
      <c r="A110" s="1">
        <v>1361</v>
      </c>
      <c r="B110" s="1">
        <v>1</v>
      </c>
      <c r="C110" s="3">
        <v>44979</v>
      </c>
      <c r="D110" s="1" t="s">
        <v>77</v>
      </c>
      <c r="E110" s="1" t="s">
        <v>87</v>
      </c>
      <c r="F110" s="4">
        <v>700</v>
      </c>
      <c r="G110" s="3">
        <v>44979</v>
      </c>
      <c r="H110" s="1" t="str">
        <f>TEXT(Tabela_NOTAS_FISCAIS[[#This Row],[Data Emissão]],"aaaa")</f>
        <v>2023</v>
      </c>
      <c r="I110" s="1" t="str">
        <f>UPPER(TEXT(Tabela_NOTAS_FISCAIS[[#This Row],[Data Emissão]],"MMM"))</f>
        <v>FEV</v>
      </c>
      <c r="J110" s="1" t="str">
        <f>IFERROR(INDEX(CLIENTES[CLIENTES_2],MATCH(Tabela_NOTAS_FISCAIS[Razão Social do Tomador],CLIENTES[CLIENTES_TABELA],0)),"")</f>
        <v xml:space="preserve">GRUPO GENNIUS </v>
      </c>
      <c r="K110" s="1">
        <f>IFERROR(INDEX(MÊS_TAB[NUN_MÊS],MATCH(Tabela_NOTAS_FISCAIS[MÊS_EMISSÃO],MÊS_TAB[MÊS],0)),"")</f>
        <v>2</v>
      </c>
    </row>
    <row r="111" spans="1:11" x14ac:dyDescent="0.2">
      <c r="A111" s="1">
        <v>1362</v>
      </c>
      <c r="B111" s="1">
        <v>1</v>
      </c>
      <c r="C111" s="3">
        <v>44979</v>
      </c>
      <c r="D111" s="1" t="s">
        <v>77</v>
      </c>
      <c r="E111" s="1" t="s">
        <v>87</v>
      </c>
      <c r="F111" s="4">
        <v>800</v>
      </c>
      <c r="G111" s="3">
        <v>44979</v>
      </c>
      <c r="H111" s="1" t="str">
        <f>TEXT(Tabela_NOTAS_FISCAIS[[#This Row],[Data Emissão]],"aaaa")</f>
        <v>2023</v>
      </c>
      <c r="I111" s="1" t="str">
        <f>UPPER(TEXT(Tabela_NOTAS_FISCAIS[[#This Row],[Data Emissão]],"MMM"))</f>
        <v>FEV</v>
      </c>
      <c r="J111" s="1" t="str">
        <f>IFERROR(INDEX(CLIENTES[CLIENTES_2],MATCH(Tabela_NOTAS_FISCAIS[Razão Social do Tomador],CLIENTES[CLIENTES_TABELA],0)),"")</f>
        <v xml:space="preserve">GRUPO GENNIUS </v>
      </c>
      <c r="K111" s="1">
        <f>IFERROR(INDEX(MÊS_TAB[NUN_MÊS],MATCH(Tabela_NOTAS_FISCAIS[MÊS_EMISSÃO],MÊS_TAB[MÊS],0)),"")</f>
        <v>2</v>
      </c>
    </row>
    <row r="112" spans="1:11" x14ac:dyDescent="0.2">
      <c r="A112" s="1">
        <v>1363</v>
      </c>
      <c r="B112" s="1">
        <v>1</v>
      </c>
      <c r="C112" s="3">
        <v>44979</v>
      </c>
      <c r="D112" s="1" t="s">
        <v>77</v>
      </c>
      <c r="E112" s="1" t="s">
        <v>87</v>
      </c>
      <c r="F112" s="4">
        <v>3942</v>
      </c>
      <c r="G112" s="3">
        <v>44979</v>
      </c>
      <c r="H112" s="1" t="str">
        <f>TEXT(Tabela_NOTAS_FISCAIS[[#This Row],[Data Emissão]],"aaaa")</f>
        <v>2023</v>
      </c>
      <c r="I112" s="1" t="str">
        <f>UPPER(TEXT(Tabela_NOTAS_FISCAIS[[#This Row],[Data Emissão]],"MMM"))</f>
        <v>FEV</v>
      </c>
      <c r="J112" s="1" t="str">
        <f>IFERROR(INDEX(CLIENTES[CLIENTES_2],MATCH(Tabela_NOTAS_FISCAIS[Razão Social do Tomador],CLIENTES[CLIENTES_TABELA],0)),"")</f>
        <v xml:space="preserve">GRUPO GENNIUS </v>
      </c>
      <c r="K112" s="1">
        <f>IFERROR(INDEX(MÊS_TAB[NUN_MÊS],MATCH(Tabela_NOTAS_FISCAIS[MÊS_EMISSÃO],MÊS_TAB[MÊS],0)),"")</f>
        <v>2</v>
      </c>
    </row>
    <row r="113" spans="1:11" x14ac:dyDescent="0.2">
      <c r="A113" s="1">
        <v>1364</v>
      </c>
      <c r="B113" s="1">
        <v>1</v>
      </c>
      <c r="C113" s="3">
        <v>44979</v>
      </c>
      <c r="D113" s="1" t="s">
        <v>77</v>
      </c>
      <c r="E113" s="1" t="s">
        <v>87</v>
      </c>
      <c r="F113" s="4">
        <v>2368</v>
      </c>
      <c r="G113" s="3">
        <v>44979</v>
      </c>
      <c r="H113" s="1" t="str">
        <f>TEXT(Tabela_NOTAS_FISCAIS[[#This Row],[Data Emissão]],"aaaa")</f>
        <v>2023</v>
      </c>
      <c r="I113" s="1" t="str">
        <f>UPPER(TEXT(Tabela_NOTAS_FISCAIS[[#This Row],[Data Emissão]],"MMM"))</f>
        <v>FEV</v>
      </c>
      <c r="J113" s="1" t="str">
        <f>IFERROR(INDEX(CLIENTES[CLIENTES_2],MATCH(Tabela_NOTAS_FISCAIS[Razão Social do Tomador],CLIENTES[CLIENTES_TABELA],0)),"")</f>
        <v xml:space="preserve">GRUPO GENNIUS </v>
      </c>
      <c r="K113" s="1">
        <f>IFERROR(INDEX(MÊS_TAB[NUN_MÊS],MATCH(Tabela_NOTAS_FISCAIS[MÊS_EMISSÃO],MÊS_TAB[MÊS],0)),"")</f>
        <v>2</v>
      </c>
    </row>
    <row r="114" spans="1:11" x14ac:dyDescent="0.2">
      <c r="A114" s="1">
        <v>1365</v>
      </c>
      <c r="B114" s="1">
        <v>1</v>
      </c>
      <c r="C114" s="3">
        <v>44980</v>
      </c>
      <c r="D114" s="1" t="s">
        <v>77</v>
      </c>
      <c r="E114" s="1" t="s">
        <v>87</v>
      </c>
      <c r="F114" s="4">
        <v>4120</v>
      </c>
      <c r="G114" s="3">
        <v>44980</v>
      </c>
      <c r="H114" s="1" t="str">
        <f>TEXT(Tabela_NOTAS_FISCAIS[[#This Row],[Data Emissão]],"aaaa")</f>
        <v>2023</v>
      </c>
      <c r="I114" s="1" t="str">
        <f>UPPER(TEXT(Tabela_NOTAS_FISCAIS[[#This Row],[Data Emissão]],"MMM"))</f>
        <v>FEV</v>
      </c>
      <c r="J114" s="1" t="str">
        <f>IFERROR(INDEX(CLIENTES[CLIENTES_2],MATCH(Tabela_NOTAS_FISCAIS[Razão Social do Tomador],CLIENTES[CLIENTES_TABELA],0)),"")</f>
        <v xml:space="preserve">GRUPO GENNIUS </v>
      </c>
      <c r="K114" s="1">
        <f>IFERROR(INDEX(MÊS_TAB[NUN_MÊS],MATCH(Tabela_NOTAS_FISCAIS[MÊS_EMISSÃO],MÊS_TAB[MÊS],0)),"")</f>
        <v>2</v>
      </c>
    </row>
    <row r="115" spans="1:11" x14ac:dyDescent="0.2">
      <c r="A115" s="1">
        <v>1366</v>
      </c>
      <c r="B115" s="1">
        <v>1</v>
      </c>
      <c r="C115" s="3">
        <v>44980</v>
      </c>
      <c r="D115" s="1" t="s">
        <v>77</v>
      </c>
      <c r="E115" s="1" t="s">
        <v>87</v>
      </c>
      <c r="F115" s="4">
        <v>3800</v>
      </c>
      <c r="G115" s="3">
        <v>44980</v>
      </c>
      <c r="H115" s="1" t="str">
        <f>TEXT(Tabela_NOTAS_FISCAIS[[#This Row],[Data Emissão]],"aaaa")</f>
        <v>2023</v>
      </c>
      <c r="I115" s="1" t="str">
        <f>UPPER(TEXT(Tabela_NOTAS_FISCAIS[[#This Row],[Data Emissão]],"MMM"))</f>
        <v>FEV</v>
      </c>
      <c r="J115" s="1" t="str">
        <f>IFERROR(INDEX(CLIENTES[CLIENTES_2],MATCH(Tabela_NOTAS_FISCAIS[Razão Social do Tomador],CLIENTES[CLIENTES_TABELA],0)),"")</f>
        <v xml:space="preserve">GRUPO GENNIUS </v>
      </c>
      <c r="K115" s="1">
        <f>IFERROR(INDEX(MÊS_TAB[NUN_MÊS],MATCH(Tabela_NOTAS_FISCAIS[MÊS_EMISSÃO],MÊS_TAB[MÊS],0)),"")</f>
        <v>2</v>
      </c>
    </row>
    <row r="116" spans="1:11" x14ac:dyDescent="0.2">
      <c r="A116" s="1">
        <v>1367</v>
      </c>
      <c r="B116" s="1">
        <v>1</v>
      </c>
      <c r="C116" s="3">
        <v>44980</v>
      </c>
      <c r="D116" s="1" t="s">
        <v>77</v>
      </c>
      <c r="E116" s="1" t="s">
        <v>87</v>
      </c>
      <c r="F116" s="4">
        <v>1100</v>
      </c>
      <c r="G116" s="3">
        <v>44980</v>
      </c>
      <c r="H116" s="1" t="str">
        <f>TEXT(Tabela_NOTAS_FISCAIS[[#This Row],[Data Emissão]],"aaaa")</f>
        <v>2023</v>
      </c>
      <c r="I116" s="1" t="str">
        <f>UPPER(TEXT(Tabela_NOTAS_FISCAIS[[#This Row],[Data Emissão]],"MMM"))</f>
        <v>FEV</v>
      </c>
      <c r="J116" s="1" t="str">
        <f>IFERROR(INDEX(CLIENTES[CLIENTES_2],MATCH(Tabela_NOTAS_FISCAIS[Razão Social do Tomador],CLIENTES[CLIENTES_TABELA],0)),"")</f>
        <v xml:space="preserve">GRUPO GENNIUS </v>
      </c>
      <c r="K116" s="1">
        <f>IFERROR(INDEX(MÊS_TAB[NUN_MÊS],MATCH(Tabela_NOTAS_FISCAIS[MÊS_EMISSÃO],MÊS_TAB[MÊS],0)),"")</f>
        <v>2</v>
      </c>
    </row>
    <row r="117" spans="1:11" x14ac:dyDescent="0.2">
      <c r="A117" s="1">
        <v>1368</v>
      </c>
      <c r="B117" s="1">
        <v>1</v>
      </c>
      <c r="C117" s="3">
        <v>44980</v>
      </c>
      <c r="D117" s="1" t="s">
        <v>77</v>
      </c>
      <c r="E117" s="1" t="s">
        <v>87</v>
      </c>
      <c r="F117" s="4">
        <v>500</v>
      </c>
      <c r="G117" s="3">
        <v>44980</v>
      </c>
      <c r="H117" s="1" t="str">
        <f>TEXT(Tabela_NOTAS_FISCAIS[[#This Row],[Data Emissão]],"aaaa")</f>
        <v>2023</v>
      </c>
      <c r="I117" s="1" t="str">
        <f>UPPER(TEXT(Tabela_NOTAS_FISCAIS[[#This Row],[Data Emissão]],"MMM"))</f>
        <v>FEV</v>
      </c>
      <c r="J117" s="1" t="str">
        <f>IFERROR(INDEX(CLIENTES[CLIENTES_2],MATCH(Tabela_NOTAS_FISCAIS[Razão Social do Tomador],CLIENTES[CLIENTES_TABELA],0)),"")</f>
        <v xml:space="preserve">GRUPO GENNIUS </v>
      </c>
      <c r="K117" s="1">
        <f>IFERROR(INDEX(MÊS_TAB[NUN_MÊS],MATCH(Tabela_NOTAS_FISCAIS[MÊS_EMISSÃO],MÊS_TAB[MÊS],0)),"")</f>
        <v>2</v>
      </c>
    </row>
    <row r="118" spans="1:11" x14ac:dyDescent="0.2">
      <c r="A118" s="1">
        <v>1370</v>
      </c>
      <c r="B118" s="1">
        <v>1</v>
      </c>
      <c r="C118" s="3">
        <v>44981</v>
      </c>
      <c r="D118" s="1" t="s">
        <v>77</v>
      </c>
      <c r="E118" s="1" t="s">
        <v>462</v>
      </c>
      <c r="F118" s="4">
        <v>2600</v>
      </c>
      <c r="G118" s="3">
        <v>44981</v>
      </c>
      <c r="H118" s="1" t="str">
        <f>TEXT(Tabela_NOTAS_FISCAIS[[#This Row],[Data Emissão]],"aaaa")</f>
        <v>2023</v>
      </c>
      <c r="I118" s="1" t="str">
        <f>UPPER(TEXT(Tabela_NOTAS_FISCAIS[[#This Row],[Data Emissão]],"MMM"))</f>
        <v>FEV</v>
      </c>
      <c r="J118" s="1" t="str">
        <f>IFERROR(INDEX(CLIENTES[CLIENTES_2],MATCH(Tabela_NOTAS_FISCAIS[Razão Social do Tomador],CLIENTES[CLIENTES_TABELA],0)),"")</f>
        <v>TUTTI DELI</v>
      </c>
      <c r="K118" s="1">
        <f>IFERROR(INDEX(MÊS_TAB[NUN_MÊS],MATCH(Tabela_NOTAS_FISCAIS[MÊS_EMISSÃO],MÊS_TAB[MÊS],0)),"")</f>
        <v>2</v>
      </c>
    </row>
    <row r="119" spans="1:11" x14ac:dyDescent="0.2">
      <c r="A119" s="1">
        <v>1371</v>
      </c>
      <c r="B119" s="1">
        <v>1</v>
      </c>
      <c r="C119" s="3">
        <v>44981</v>
      </c>
      <c r="D119" s="1" t="s">
        <v>77</v>
      </c>
      <c r="E119" s="1" t="s">
        <v>87</v>
      </c>
      <c r="F119" s="4">
        <v>800</v>
      </c>
      <c r="G119" s="3">
        <v>44981</v>
      </c>
      <c r="H119" s="1" t="str">
        <f>TEXT(Tabela_NOTAS_FISCAIS[[#This Row],[Data Emissão]],"aaaa")</f>
        <v>2023</v>
      </c>
      <c r="I119" s="1" t="str">
        <f>UPPER(TEXT(Tabela_NOTAS_FISCAIS[[#This Row],[Data Emissão]],"MMM"))</f>
        <v>FEV</v>
      </c>
      <c r="J119" s="1" t="str">
        <f>IFERROR(INDEX(CLIENTES[CLIENTES_2],MATCH(Tabela_NOTAS_FISCAIS[Razão Social do Tomador],CLIENTES[CLIENTES_TABELA],0)),"")</f>
        <v xml:space="preserve">GRUPO GENNIUS </v>
      </c>
      <c r="K119" s="1">
        <f>IFERROR(INDEX(MÊS_TAB[NUN_MÊS],MATCH(Tabela_NOTAS_FISCAIS[MÊS_EMISSÃO],MÊS_TAB[MÊS],0)),"")</f>
        <v>2</v>
      </c>
    </row>
    <row r="120" spans="1:11" x14ac:dyDescent="0.2">
      <c r="A120" s="1">
        <v>1373</v>
      </c>
      <c r="B120" s="1">
        <v>1</v>
      </c>
      <c r="C120" s="3">
        <v>44981</v>
      </c>
      <c r="D120" s="1" t="s">
        <v>77</v>
      </c>
      <c r="E120" s="1" t="s">
        <v>513</v>
      </c>
      <c r="F120" s="4">
        <v>2900</v>
      </c>
      <c r="G120" s="3">
        <v>44981</v>
      </c>
      <c r="H120" s="1" t="str">
        <f>TEXT(Tabela_NOTAS_FISCAIS[[#This Row],[Data Emissão]],"aaaa")</f>
        <v>2023</v>
      </c>
      <c r="I120" s="1" t="str">
        <f>UPPER(TEXT(Tabela_NOTAS_FISCAIS[[#This Row],[Data Emissão]],"MMM"))</f>
        <v>FEV</v>
      </c>
      <c r="J120" s="1" t="str">
        <f>IFERROR(INDEX(CLIENTES[CLIENTES_2],MATCH(Tabela_NOTAS_FISCAIS[Razão Social do Tomador],CLIENTES[CLIENTES_TABELA],0)),"")</f>
        <v>SOLUPACK</v>
      </c>
      <c r="K120" s="1">
        <f>IFERROR(INDEX(MÊS_TAB[NUN_MÊS],MATCH(Tabela_NOTAS_FISCAIS[MÊS_EMISSÃO],MÊS_TAB[MÊS],0)),"")</f>
        <v>2</v>
      </c>
    </row>
    <row r="121" spans="1:11" x14ac:dyDescent="0.2">
      <c r="A121" s="1">
        <v>1374</v>
      </c>
      <c r="B121" s="1">
        <v>1</v>
      </c>
      <c r="C121" s="3">
        <v>44981</v>
      </c>
      <c r="D121" s="1" t="s">
        <v>77</v>
      </c>
      <c r="E121" s="1" t="s">
        <v>87</v>
      </c>
      <c r="F121" s="4">
        <v>1000</v>
      </c>
      <c r="G121" s="3">
        <v>44981</v>
      </c>
      <c r="H121" s="1" t="str">
        <f>TEXT(Tabela_NOTAS_FISCAIS[[#This Row],[Data Emissão]],"aaaa")</f>
        <v>2023</v>
      </c>
      <c r="I121" s="1" t="str">
        <f>UPPER(TEXT(Tabela_NOTAS_FISCAIS[[#This Row],[Data Emissão]],"MMM"))</f>
        <v>FEV</v>
      </c>
      <c r="J121" s="1" t="str">
        <f>IFERROR(INDEX(CLIENTES[CLIENTES_2],MATCH(Tabela_NOTAS_FISCAIS[Razão Social do Tomador],CLIENTES[CLIENTES_TABELA],0)),"")</f>
        <v xml:space="preserve">GRUPO GENNIUS </v>
      </c>
      <c r="K121" s="1">
        <f>IFERROR(INDEX(MÊS_TAB[NUN_MÊS],MATCH(Tabela_NOTAS_FISCAIS[MÊS_EMISSÃO],MÊS_TAB[MÊS],0)),"")</f>
        <v>2</v>
      </c>
    </row>
    <row r="122" spans="1:11" x14ac:dyDescent="0.2">
      <c r="A122" s="1">
        <v>1375</v>
      </c>
      <c r="B122" s="1">
        <v>1</v>
      </c>
      <c r="C122" s="3">
        <v>44984</v>
      </c>
      <c r="D122" s="1" t="s">
        <v>77</v>
      </c>
      <c r="E122" s="1" t="s">
        <v>87</v>
      </c>
      <c r="F122" s="4">
        <v>700</v>
      </c>
      <c r="G122" s="3">
        <v>44984</v>
      </c>
      <c r="H122" s="1" t="str">
        <f>TEXT(Tabela_NOTAS_FISCAIS[[#This Row],[Data Emissão]],"aaaa")</f>
        <v>2023</v>
      </c>
      <c r="I122" s="1" t="str">
        <f>UPPER(TEXT(Tabela_NOTAS_FISCAIS[[#This Row],[Data Emissão]],"MMM"))</f>
        <v>FEV</v>
      </c>
      <c r="J122" s="1" t="str">
        <f>IFERROR(INDEX(CLIENTES[CLIENTES_2],MATCH(Tabela_NOTAS_FISCAIS[Razão Social do Tomador],CLIENTES[CLIENTES_TABELA],0)),"")</f>
        <v xml:space="preserve">GRUPO GENNIUS </v>
      </c>
      <c r="K122" s="1">
        <f>IFERROR(INDEX(MÊS_TAB[NUN_MÊS],MATCH(Tabela_NOTAS_FISCAIS[MÊS_EMISSÃO],MÊS_TAB[MÊS],0)),"")</f>
        <v>2</v>
      </c>
    </row>
    <row r="123" spans="1:11" x14ac:dyDescent="0.2">
      <c r="A123" s="1">
        <v>1376</v>
      </c>
      <c r="B123" s="1">
        <v>1</v>
      </c>
      <c r="C123" s="3">
        <v>44984</v>
      </c>
      <c r="D123" s="1" t="s">
        <v>77</v>
      </c>
      <c r="E123" s="1" t="s">
        <v>87</v>
      </c>
      <c r="F123" s="4">
        <v>2044</v>
      </c>
      <c r="G123" s="3">
        <v>44984</v>
      </c>
      <c r="H123" s="1" t="str">
        <f>TEXT(Tabela_NOTAS_FISCAIS[[#This Row],[Data Emissão]],"aaaa")</f>
        <v>2023</v>
      </c>
      <c r="I123" s="1" t="str">
        <f>UPPER(TEXT(Tabela_NOTAS_FISCAIS[[#This Row],[Data Emissão]],"MMM"))</f>
        <v>FEV</v>
      </c>
      <c r="J123" s="1" t="str">
        <f>IFERROR(INDEX(CLIENTES[CLIENTES_2],MATCH(Tabela_NOTAS_FISCAIS[Razão Social do Tomador],CLIENTES[CLIENTES_TABELA],0)),"")</f>
        <v xml:space="preserve">GRUPO GENNIUS </v>
      </c>
      <c r="K123" s="1">
        <f>IFERROR(INDEX(MÊS_TAB[NUN_MÊS],MATCH(Tabela_NOTAS_FISCAIS[MÊS_EMISSÃO],MÊS_TAB[MÊS],0)),"")</f>
        <v>2</v>
      </c>
    </row>
    <row r="124" spans="1:11" x14ac:dyDescent="0.2">
      <c r="A124" s="1">
        <v>1377</v>
      </c>
      <c r="B124" s="1">
        <v>1</v>
      </c>
      <c r="C124" s="3">
        <v>44984</v>
      </c>
      <c r="D124" s="1" t="s">
        <v>77</v>
      </c>
      <c r="E124" s="1" t="s">
        <v>115</v>
      </c>
      <c r="F124" s="4">
        <v>6271</v>
      </c>
      <c r="G124" s="3">
        <v>44984</v>
      </c>
      <c r="H124" s="1" t="str">
        <f>TEXT(Tabela_NOTAS_FISCAIS[[#This Row],[Data Emissão]],"aaaa")</f>
        <v>2023</v>
      </c>
      <c r="I124" s="1" t="str">
        <f>UPPER(TEXT(Tabela_NOTAS_FISCAIS[[#This Row],[Data Emissão]],"MMM"))</f>
        <v>FEV</v>
      </c>
      <c r="J124" s="1" t="str">
        <f>IFERROR(INDEX(CLIENTES[CLIENTES_2],MATCH(Tabela_NOTAS_FISCAIS[Razão Social do Tomador],CLIENTES[CLIENTES_TABELA],0)),"")</f>
        <v xml:space="preserve">GRUPO GENNIUS </v>
      </c>
      <c r="K124" s="1">
        <f>IFERROR(INDEX(MÊS_TAB[NUN_MÊS],MATCH(Tabela_NOTAS_FISCAIS[MÊS_EMISSÃO],MÊS_TAB[MÊS],0)),"")</f>
        <v>2</v>
      </c>
    </row>
    <row r="125" spans="1:11" x14ac:dyDescent="0.2">
      <c r="A125" s="1">
        <v>1378</v>
      </c>
      <c r="B125" s="1">
        <v>1</v>
      </c>
      <c r="C125" s="3">
        <v>44985</v>
      </c>
      <c r="D125" s="1" t="s">
        <v>77</v>
      </c>
      <c r="E125" s="1" t="s">
        <v>87</v>
      </c>
      <c r="F125" s="4">
        <v>4000</v>
      </c>
      <c r="G125" s="3">
        <v>44985</v>
      </c>
      <c r="H125" s="1" t="str">
        <f>TEXT(Tabela_NOTAS_FISCAIS[[#This Row],[Data Emissão]],"aaaa")</f>
        <v>2023</v>
      </c>
      <c r="I125" s="1" t="str">
        <f>UPPER(TEXT(Tabela_NOTAS_FISCAIS[[#This Row],[Data Emissão]],"MMM"))</f>
        <v>FEV</v>
      </c>
      <c r="J125" s="1" t="str">
        <f>IFERROR(INDEX(CLIENTES[CLIENTES_2],MATCH(Tabela_NOTAS_FISCAIS[Razão Social do Tomador],CLIENTES[CLIENTES_TABELA],0)),"")</f>
        <v xml:space="preserve">GRUPO GENNIUS </v>
      </c>
      <c r="K125" s="1">
        <f>IFERROR(INDEX(MÊS_TAB[NUN_MÊS],MATCH(Tabela_NOTAS_FISCAIS[MÊS_EMISSÃO],MÊS_TAB[MÊS],0)),"")</f>
        <v>2</v>
      </c>
    </row>
    <row r="126" spans="1:11" x14ac:dyDescent="0.2">
      <c r="A126" s="1">
        <v>1379</v>
      </c>
      <c r="B126" s="1">
        <v>1</v>
      </c>
      <c r="C126" s="3">
        <v>44985</v>
      </c>
      <c r="D126" s="1" t="s">
        <v>77</v>
      </c>
      <c r="E126" s="1" t="s">
        <v>87</v>
      </c>
      <c r="F126" s="4">
        <v>3000</v>
      </c>
      <c r="G126" s="3">
        <v>44985</v>
      </c>
      <c r="H126" s="1" t="str">
        <f>TEXT(Tabela_NOTAS_FISCAIS[[#This Row],[Data Emissão]],"aaaa")</f>
        <v>2023</v>
      </c>
      <c r="I126" s="1" t="str">
        <f>UPPER(TEXT(Tabela_NOTAS_FISCAIS[[#This Row],[Data Emissão]],"MMM"))</f>
        <v>FEV</v>
      </c>
      <c r="J126" s="1" t="str">
        <f>IFERROR(INDEX(CLIENTES[CLIENTES_2],MATCH(Tabela_NOTAS_FISCAIS[Razão Social do Tomador],CLIENTES[CLIENTES_TABELA],0)),"")</f>
        <v xml:space="preserve">GRUPO GENNIUS </v>
      </c>
      <c r="K126" s="1">
        <f>IFERROR(INDEX(MÊS_TAB[NUN_MÊS],MATCH(Tabela_NOTAS_FISCAIS[MÊS_EMISSÃO],MÊS_TAB[MÊS],0)),"")</f>
        <v>2</v>
      </c>
    </row>
    <row r="127" spans="1:11" x14ac:dyDescent="0.2">
      <c r="A127" s="1">
        <v>1380</v>
      </c>
      <c r="B127" s="1">
        <v>1</v>
      </c>
      <c r="C127" s="3">
        <v>44985</v>
      </c>
      <c r="D127" s="1" t="s">
        <v>77</v>
      </c>
      <c r="E127" s="1" t="s">
        <v>87</v>
      </c>
      <c r="F127" s="4">
        <v>500</v>
      </c>
      <c r="G127" s="3">
        <v>44985</v>
      </c>
      <c r="H127" s="1" t="str">
        <f>TEXT(Tabela_NOTAS_FISCAIS[[#This Row],[Data Emissão]],"aaaa")</f>
        <v>2023</v>
      </c>
      <c r="I127" s="1" t="str">
        <f>UPPER(TEXT(Tabela_NOTAS_FISCAIS[[#This Row],[Data Emissão]],"MMM"))</f>
        <v>FEV</v>
      </c>
      <c r="J127" s="1" t="str">
        <f>IFERROR(INDEX(CLIENTES[CLIENTES_2],MATCH(Tabela_NOTAS_FISCAIS[Razão Social do Tomador],CLIENTES[CLIENTES_TABELA],0)),"")</f>
        <v xml:space="preserve">GRUPO GENNIUS </v>
      </c>
      <c r="K127" s="1">
        <f>IFERROR(INDEX(MÊS_TAB[NUN_MÊS],MATCH(Tabela_NOTAS_FISCAIS[MÊS_EMISSÃO],MÊS_TAB[MÊS],0)),"")</f>
        <v>2</v>
      </c>
    </row>
    <row r="128" spans="1:11" x14ac:dyDescent="0.2">
      <c r="A128" s="1">
        <v>1381</v>
      </c>
      <c r="B128" s="1">
        <v>1</v>
      </c>
      <c r="C128" s="3">
        <v>44986</v>
      </c>
      <c r="D128" s="1" t="s">
        <v>77</v>
      </c>
      <c r="E128" s="1" t="s">
        <v>115</v>
      </c>
      <c r="F128" s="4">
        <v>2000</v>
      </c>
      <c r="G128" s="3">
        <v>44986</v>
      </c>
      <c r="H128" s="1" t="str">
        <f>TEXT(Tabela_NOTAS_FISCAIS[[#This Row],[Data Emissão]],"aaaa")</f>
        <v>2023</v>
      </c>
      <c r="I128" s="1" t="str">
        <f>UPPER(TEXT(Tabela_NOTAS_FISCAIS[[#This Row],[Data Emissão]],"MMM"))</f>
        <v>MAR</v>
      </c>
      <c r="J128" s="1" t="str">
        <f>IFERROR(INDEX(CLIENTES[CLIENTES_2],MATCH(Tabela_NOTAS_FISCAIS[Razão Social do Tomador],CLIENTES[CLIENTES_TABELA],0)),"")</f>
        <v xml:space="preserve">GRUPO GENNIUS </v>
      </c>
      <c r="K128" s="1">
        <f>IFERROR(INDEX(MÊS_TAB[NUN_MÊS],MATCH(Tabela_NOTAS_FISCAIS[MÊS_EMISSÃO],MÊS_TAB[MÊS],0)),"")</f>
        <v>3</v>
      </c>
    </row>
    <row r="129" spans="1:11" x14ac:dyDescent="0.2">
      <c r="A129" s="1">
        <v>1382</v>
      </c>
      <c r="B129" s="1">
        <v>1</v>
      </c>
      <c r="C129" s="3">
        <v>44987</v>
      </c>
      <c r="D129" s="1" t="s">
        <v>77</v>
      </c>
      <c r="E129" s="1" t="s">
        <v>87</v>
      </c>
      <c r="F129" s="4">
        <v>6000</v>
      </c>
      <c r="G129" s="3">
        <v>44987</v>
      </c>
      <c r="H129" s="1" t="str">
        <f>TEXT(Tabela_NOTAS_FISCAIS[[#This Row],[Data Emissão]],"aaaa")</f>
        <v>2023</v>
      </c>
      <c r="I129" s="1" t="str">
        <f>UPPER(TEXT(Tabela_NOTAS_FISCAIS[[#This Row],[Data Emissão]],"MMM"))</f>
        <v>MAR</v>
      </c>
      <c r="J129" s="1" t="str">
        <f>IFERROR(INDEX(CLIENTES[CLIENTES_2],MATCH(Tabela_NOTAS_FISCAIS[Razão Social do Tomador],CLIENTES[CLIENTES_TABELA],0)),"")</f>
        <v xml:space="preserve">GRUPO GENNIUS </v>
      </c>
      <c r="K129" s="1">
        <f>IFERROR(INDEX(MÊS_TAB[NUN_MÊS],MATCH(Tabela_NOTAS_FISCAIS[MÊS_EMISSÃO],MÊS_TAB[MÊS],0)),"")</f>
        <v>3</v>
      </c>
    </row>
    <row r="130" spans="1:11" x14ac:dyDescent="0.2">
      <c r="A130" s="1">
        <v>1383</v>
      </c>
      <c r="B130" s="1">
        <v>1</v>
      </c>
      <c r="C130" s="3">
        <v>44987</v>
      </c>
      <c r="D130" s="1" t="s">
        <v>77</v>
      </c>
      <c r="E130" s="1" t="s">
        <v>87</v>
      </c>
      <c r="F130" s="4">
        <v>300</v>
      </c>
      <c r="G130" s="3">
        <v>44987</v>
      </c>
      <c r="H130" s="1" t="str">
        <f>TEXT(Tabela_NOTAS_FISCAIS[[#This Row],[Data Emissão]],"aaaa")</f>
        <v>2023</v>
      </c>
      <c r="I130" s="1" t="str">
        <f>UPPER(TEXT(Tabela_NOTAS_FISCAIS[[#This Row],[Data Emissão]],"MMM"))</f>
        <v>MAR</v>
      </c>
      <c r="J130" s="1" t="str">
        <f>IFERROR(INDEX(CLIENTES[CLIENTES_2],MATCH(Tabela_NOTAS_FISCAIS[Razão Social do Tomador],CLIENTES[CLIENTES_TABELA],0)),"")</f>
        <v xml:space="preserve">GRUPO GENNIUS </v>
      </c>
      <c r="K130" s="1">
        <f>IFERROR(INDEX(MÊS_TAB[NUN_MÊS],MATCH(Tabela_NOTAS_FISCAIS[MÊS_EMISSÃO],MÊS_TAB[MÊS],0)),"")</f>
        <v>3</v>
      </c>
    </row>
    <row r="131" spans="1:11" x14ac:dyDescent="0.2">
      <c r="A131" s="1">
        <v>1384</v>
      </c>
      <c r="B131" s="1">
        <v>1</v>
      </c>
      <c r="C131" s="3">
        <v>44987</v>
      </c>
      <c r="D131" s="1" t="s">
        <v>77</v>
      </c>
      <c r="E131" s="1" t="s">
        <v>87</v>
      </c>
      <c r="F131" s="4">
        <v>800</v>
      </c>
      <c r="G131" s="3">
        <v>44987</v>
      </c>
      <c r="H131" s="1" t="str">
        <f>TEXT(Tabela_NOTAS_FISCAIS[[#This Row],[Data Emissão]],"aaaa")</f>
        <v>2023</v>
      </c>
      <c r="I131" s="1" t="str">
        <f>UPPER(TEXT(Tabela_NOTAS_FISCAIS[[#This Row],[Data Emissão]],"MMM"))</f>
        <v>MAR</v>
      </c>
      <c r="J131" s="1" t="str">
        <f>IFERROR(INDEX(CLIENTES[CLIENTES_2],MATCH(Tabela_NOTAS_FISCAIS[Razão Social do Tomador],CLIENTES[CLIENTES_TABELA],0)),"")</f>
        <v xml:space="preserve">GRUPO GENNIUS </v>
      </c>
      <c r="K131" s="1">
        <f>IFERROR(INDEX(MÊS_TAB[NUN_MÊS],MATCH(Tabela_NOTAS_FISCAIS[MÊS_EMISSÃO],MÊS_TAB[MÊS],0)),"")</f>
        <v>3</v>
      </c>
    </row>
    <row r="132" spans="1:11" x14ac:dyDescent="0.2">
      <c r="A132" s="1">
        <v>1385</v>
      </c>
      <c r="B132" s="1">
        <v>1</v>
      </c>
      <c r="C132" s="3">
        <v>44987</v>
      </c>
      <c r="D132" s="1" t="s">
        <v>77</v>
      </c>
      <c r="E132" s="1" t="s">
        <v>87</v>
      </c>
      <c r="F132" s="4">
        <v>400</v>
      </c>
      <c r="G132" s="3">
        <v>44987</v>
      </c>
      <c r="H132" s="1" t="str">
        <f>TEXT(Tabela_NOTAS_FISCAIS[[#This Row],[Data Emissão]],"aaaa")</f>
        <v>2023</v>
      </c>
      <c r="I132" s="1" t="str">
        <f>UPPER(TEXT(Tabela_NOTAS_FISCAIS[[#This Row],[Data Emissão]],"MMM"))</f>
        <v>MAR</v>
      </c>
      <c r="J132" s="1" t="str">
        <f>IFERROR(INDEX(CLIENTES[CLIENTES_2],MATCH(Tabela_NOTAS_FISCAIS[Razão Social do Tomador],CLIENTES[CLIENTES_TABELA],0)),"")</f>
        <v xml:space="preserve">GRUPO GENNIUS </v>
      </c>
      <c r="K132" s="1">
        <f>IFERROR(INDEX(MÊS_TAB[NUN_MÊS],MATCH(Tabela_NOTAS_FISCAIS[MÊS_EMISSÃO],MÊS_TAB[MÊS],0)),"")</f>
        <v>3</v>
      </c>
    </row>
    <row r="133" spans="1:11" x14ac:dyDescent="0.2">
      <c r="A133" s="1">
        <v>1386</v>
      </c>
      <c r="B133" s="1">
        <v>1</v>
      </c>
      <c r="C133" s="3">
        <v>44987</v>
      </c>
      <c r="D133" s="1" t="s">
        <v>77</v>
      </c>
      <c r="E133" s="1" t="s">
        <v>462</v>
      </c>
      <c r="F133" s="4">
        <v>1950</v>
      </c>
      <c r="G133" s="3">
        <v>44987</v>
      </c>
      <c r="H133" s="1" t="str">
        <f>TEXT(Tabela_NOTAS_FISCAIS[[#This Row],[Data Emissão]],"aaaa")</f>
        <v>2023</v>
      </c>
      <c r="I133" s="1" t="str">
        <f>UPPER(TEXT(Tabela_NOTAS_FISCAIS[[#This Row],[Data Emissão]],"MMM"))</f>
        <v>MAR</v>
      </c>
      <c r="J133" s="1" t="str">
        <f>IFERROR(INDEX(CLIENTES[CLIENTES_2],MATCH(Tabela_NOTAS_FISCAIS[Razão Social do Tomador],CLIENTES[CLIENTES_TABELA],0)),"")</f>
        <v>TUTTI DELI</v>
      </c>
      <c r="K133" s="1">
        <f>IFERROR(INDEX(MÊS_TAB[NUN_MÊS],MATCH(Tabela_NOTAS_FISCAIS[MÊS_EMISSÃO],MÊS_TAB[MÊS],0)),"")</f>
        <v>3</v>
      </c>
    </row>
    <row r="134" spans="1:11" x14ac:dyDescent="0.2">
      <c r="A134" s="1">
        <v>1388</v>
      </c>
      <c r="B134" s="1">
        <v>1</v>
      </c>
      <c r="C134" s="3">
        <v>44991</v>
      </c>
      <c r="D134" s="1" t="s">
        <v>77</v>
      </c>
      <c r="E134" s="1" t="s">
        <v>87</v>
      </c>
      <c r="F134" s="4">
        <v>400</v>
      </c>
      <c r="G134" s="3">
        <v>44991</v>
      </c>
      <c r="H134" s="1" t="str">
        <f>TEXT(Tabela_NOTAS_FISCAIS[[#This Row],[Data Emissão]],"aaaa")</f>
        <v>2023</v>
      </c>
      <c r="I134" s="1" t="str">
        <f>UPPER(TEXT(Tabela_NOTAS_FISCAIS[[#This Row],[Data Emissão]],"MMM"))</f>
        <v>MAR</v>
      </c>
      <c r="J134" s="1" t="str">
        <f>IFERROR(INDEX(CLIENTES[CLIENTES_2],MATCH(Tabela_NOTAS_FISCAIS[Razão Social do Tomador],CLIENTES[CLIENTES_TABELA],0)),"")</f>
        <v xml:space="preserve">GRUPO GENNIUS </v>
      </c>
      <c r="K134" s="1">
        <f>IFERROR(INDEX(MÊS_TAB[NUN_MÊS],MATCH(Tabela_NOTAS_FISCAIS[MÊS_EMISSÃO],MÊS_TAB[MÊS],0)),"")</f>
        <v>3</v>
      </c>
    </row>
    <row r="135" spans="1:11" x14ac:dyDescent="0.2">
      <c r="A135" s="1">
        <v>1389</v>
      </c>
      <c r="B135" s="1">
        <v>1</v>
      </c>
      <c r="C135" s="3">
        <v>44991</v>
      </c>
      <c r="D135" s="1" t="s">
        <v>77</v>
      </c>
      <c r="E135" s="1" t="s">
        <v>87</v>
      </c>
      <c r="F135" s="4">
        <v>800</v>
      </c>
      <c r="G135" s="3">
        <v>44991</v>
      </c>
      <c r="H135" s="1" t="str">
        <f>TEXT(Tabela_NOTAS_FISCAIS[[#This Row],[Data Emissão]],"aaaa")</f>
        <v>2023</v>
      </c>
      <c r="I135" s="1" t="str">
        <f>UPPER(TEXT(Tabela_NOTAS_FISCAIS[[#This Row],[Data Emissão]],"MMM"))</f>
        <v>MAR</v>
      </c>
      <c r="J135" s="1" t="str">
        <f>IFERROR(INDEX(CLIENTES[CLIENTES_2],MATCH(Tabela_NOTAS_FISCAIS[Razão Social do Tomador],CLIENTES[CLIENTES_TABELA],0)),"")</f>
        <v xml:space="preserve">GRUPO GENNIUS </v>
      </c>
      <c r="K135" s="1">
        <f>IFERROR(INDEX(MÊS_TAB[NUN_MÊS],MATCH(Tabela_NOTAS_FISCAIS[MÊS_EMISSÃO],MÊS_TAB[MÊS],0)),"")</f>
        <v>3</v>
      </c>
    </row>
    <row r="136" spans="1:11" x14ac:dyDescent="0.2">
      <c r="A136" s="1">
        <v>1390</v>
      </c>
      <c r="B136" s="1">
        <v>1</v>
      </c>
      <c r="C136" s="3">
        <v>44991</v>
      </c>
      <c r="D136" s="1" t="s">
        <v>77</v>
      </c>
      <c r="E136" s="1" t="s">
        <v>87</v>
      </c>
      <c r="F136" s="4">
        <v>4380</v>
      </c>
      <c r="G136" s="3">
        <v>44991</v>
      </c>
      <c r="H136" s="1" t="str">
        <f>TEXT(Tabela_NOTAS_FISCAIS[[#This Row],[Data Emissão]],"aaaa")</f>
        <v>2023</v>
      </c>
      <c r="I136" s="1" t="str">
        <f>UPPER(TEXT(Tabela_NOTAS_FISCAIS[[#This Row],[Data Emissão]],"MMM"))</f>
        <v>MAR</v>
      </c>
      <c r="J136" s="1" t="str">
        <f>IFERROR(INDEX(CLIENTES[CLIENTES_2],MATCH(Tabela_NOTAS_FISCAIS[Razão Social do Tomador],CLIENTES[CLIENTES_TABELA],0)),"")</f>
        <v xml:space="preserve">GRUPO GENNIUS </v>
      </c>
      <c r="K136" s="1">
        <f>IFERROR(INDEX(MÊS_TAB[NUN_MÊS],MATCH(Tabela_NOTAS_FISCAIS[MÊS_EMISSÃO],MÊS_TAB[MÊS],0)),"")</f>
        <v>3</v>
      </c>
    </row>
    <row r="137" spans="1:11" x14ac:dyDescent="0.2">
      <c r="A137" s="1">
        <v>1391</v>
      </c>
      <c r="B137" s="1">
        <v>1</v>
      </c>
      <c r="C137" s="3">
        <v>44991</v>
      </c>
      <c r="D137" s="1" t="s">
        <v>77</v>
      </c>
      <c r="E137" s="1" t="s">
        <v>87</v>
      </c>
      <c r="F137" s="4">
        <v>3650</v>
      </c>
      <c r="G137" s="3">
        <v>44991</v>
      </c>
      <c r="H137" s="1" t="str">
        <f>TEXT(Tabela_NOTAS_FISCAIS[[#This Row],[Data Emissão]],"aaaa")</f>
        <v>2023</v>
      </c>
      <c r="I137" s="1" t="str">
        <f>UPPER(TEXT(Tabela_NOTAS_FISCAIS[[#This Row],[Data Emissão]],"MMM"))</f>
        <v>MAR</v>
      </c>
      <c r="J137" s="1" t="str">
        <f>IFERROR(INDEX(CLIENTES[CLIENTES_2],MATCH(Tabela_NOTAS_FISCAIS[Razão Social do Tomador],CLIENTES[CLIENTES_TABELA],0)),"")</f>
        <v xml:space="preserve">GRUPO GENNIUS </v>
      </c>
      <c r="K137" s="1">
        <f>IFERROR(INDEX(MÊS_TAB[NUN_MÊS],MATCH(Tabela_NOTAS_FISCAIS[MÊS_EMISSÃO],MÊS_TAB[MÊS],0)),"")</f>
        <v>3</v>
      </c>
    </row>
    <row r="138" spans="1:11" x14ac:dyDescent="0.2">
      <c r="A138" s="1">
        <v>1392</v>
      </c>
      <c r="B138" s="1">
        <v>1</v>
      </c>
      <c r="C138" s="3">
        <v>44991</v>
      </c>
      <c r="D138" s="1" t="s">
        <v>77</v>
      </c>
      <c r="E138" s="1" t="s">
        <v>115</v>
      </c>
      <c r="F138" s="4">
        <v>6271</v>
      </c>
      <c r="G138" s="3">
        <v>44991</v>
      </c>
      <c r="H138" s="1" t="str">
        <f>TEXT(Tabela_NOTAS_FISCAIS[[#This Row],[Data Emissão]],"aaaa")</f>
        <v>2023</v>
      </c>
      <c r="I138" s="1" t="str">
        <f>UPPER(TEXT(Tabela_NOTAS_FISCAIS[[#This Row],[Data Emissão]],"MMM"))</f>
        <v>MAR</v>
      </c>
      <c r="J138" s="1" t="str">
        <f>IFERROR(INDEX(CLIENTES[CLIENTES_2],MATCH(Tabela_NOTAS_FISCAIS[Razão Social do Tomador],CLIENTES[CLIENTES_TABELA],0)),"")</f>
        <v xml:space="preserve">GRUPO GENNIUS </v>
      </c>
      <c r="K138" s="1">
        <f>IFERROR(INDEX(MÊS_TAB[NUN_MÊS],MATCH(Tabela_NOTAS_FISCAIS[MÊS_EMISSÃO],MÊS_TAB[MÊS],0)),"")</f>
        <v>3</v>
      </c>
    </row>
    <row r="139" spans="1:11" x14ac:dyDescent="0.2">
      <c r="A139" s="1">
        <v>1393</v>
      </c>
      <c r="B139" s="1">
        <v>1</v>
      </c>
      <c r="C139" s="3">
        <v>44991</v>
      </c>
      <c r="D139" s="1" t="s">
        <v>77</v>
      </c>
      <c r="E139" s="1" t="s">
        <v>115</v>
      </c>
      <c r="F139" s="4">
        <v>6271</v>
      </c>
      <c r="G139" s="3">
        <v>44991</v>
      </c>
      <c r="H139" s="1" t="str">
        <f>TEXT(Tabela_NOTAS_FISCAIS[[#This Row],[Data Emissão]],"aaaa")</f>
        <v>2023</v>
      </c>
      <c r="I139" s="1" t="str">
        <f>UPPER(TEXT(Tabela_NOTAS_FISCAIS[[#This Row],[Data Emissão]],"MMM"))</f>
        <v>MAR</v>
      </c>
      <c r="J139" s="1" t="str">
        <f>IFERROR(INDEX(CLIENTES[CLIENTES_2],MATCH(Tabela_NOTAS_FISCAIS[Razão Social do Tomador],CLIENTES[CLIENTES_TABELA],0)),"")</f>
        <v xml:space="preserve">GRUPO GENNIUS </v>
      </c>
      <c r="K139" s="1">
        <f>IFERROR(INDEX(MÊS_TAB[NUN_MÊS],MATCH(Tabela_NOTAS_FISCAIS[MÊS_EMISSÃO],MÊS_TAB[MÊS],0)),"")</f>
        <v>3</v>
      </c>
    </row>
    <row r="140" spans="1:11" x14ac:dyDescent="0.2">
      <c r="A140" s="1">
        <v>1394</v>
      </c>
      <c r="B140" s="1">
        <v>1</v>
      </c>
      <c r="C140" s="3">
        <v>44992</v>
      </c>
      <c r="D140" s="1" t="s">
        <v>77</v>
      </c>
      <c r="E140" s="1" t="s">
        <v>87</v>
      </c>
      <c r="F140" s="4">
        <v>5300</v>
      </c>
      <c r="G140" s="3">
        <v>44992</v>
      </c>
      <c r="H140" s="1" t="str">
        <f>TEXT(Tabela_NOTAS_FISCAIS[[#This Row],[Data Emissão]],"aaaa")</f>
        <v>2023</v>
      </c>
      <c r="I140" s="1" t="str">
        <f>UPPER(TEXT(Tabela_NOTAS_FISCAIS[[#This Row],[Data Emissão]],"MMM"))</f>
        <v>MAR</v>
      </c>
      <c r="J140" s="1" t="str">
        <f>IFERROR(INDEX(CLIENTES[CLIENTES_2],MATCH(Tabela_NOTAS_FISCAIS[Razão Social do Tomador],CLIENTES[CLIENTES_TABELA],0)),"")</f>
        <v xml:space="preserve">GRUPO GENNIUS </v>
      </c>
      <c r="K140" s="1">
        <f>IFERROR(INDEX(MÊS_TAB[NUN_MÊS],MATCH(Tabela_NOTAS_FISCAIS[MÊS_EMISSÃO],MÊS_TAB[MÊS],0)),"")</f>
        <v>3</v>
      </c>
    </row>
    <row r="141" spans="1:11" x14ac:dyDescent="0.2">
      <c r="A141" s="1">
        <v>1395</v>
      </c>
      <c r="B141" s="1">
        <v>1</v>
      </c>
      <c r="C141" s="3">
        <v>44993</v>
      </c>
      <c r="D141" s="1" t="s">
        <v>77</v>
      </c>
      <c r="E141" s="1" t="s">
        <v>87</v>
      </c>
      <c r="F141" s="4">
        <v>800</v>
      </c>
      <c r="G141" s="3">
        <v>44993</v>
      </c>
      <c r="H141" s="1" t="str">
        <f>TEXT(Tabela_NOTAS_FISCAIS[[#This Row],[Data Emissão]],"aaaa")</f>
        <v>2023</v>
      </c>
      <c r="I141" s="1" t="str">
        <f>UPPER(TEXT(Tabela_NOTAS_FISCAIS[[#This Row],[Data Emissão]],"MMM"))</f>
        <v>MAR</v>
      </c>
      <c r="J141" s="1" t="str">
        <f>IFERROR(INDEX(CLIENTES[CLIENTES_2],MATCH(Tabela_NOTAS_FISCAIS[Razão Social do Tomador],CLIENTES[CLIENTES_TABELA],0)),"")</f>
        <v xml:space="preserve">GRUPO GENNIUS </v>
      </c>
      <c r="K141" s="1">
        <f>IFERROR(INDEX(MÊS_TAB[NUN_MÊS],MATCH(Tabela_NOTAS_FISCAIS[MÊS_EMISSÃO],MÊS_TAB[MÊS],0)),"")</f>
        <v>3</v>
      </c>
    </row>
    <row r="142" spans="1:11" x14ac:dyDescent="0.2">
      <c r="A142" s="1">
        <v>1396</v>
      </c>
      <c r="B142" s="1">
        <v>1</v>
      </c>
      <c r="C142" s="3">
        <v>44993</v>
      </c>
      <c r="D142" s="1" t="s">
        <v>77</v>
      </c>
      <c r="E142" s="1" t="s">
        <v>87</v>
      </c>
      <c r="F142" s="4">
        <v>500</v>
      </c>
      <c r="G142" s="3">
        <v>44993</v>
      </c>
      <c r="H142" s="1" t="str">
        <f>TEXT(Tabela_NOTAS_FISCAIS[[#This Row],[Data Emissão]],"aaaa")</f>
        <v>2023</v>
      </c>
      <c r="I142" s="1" t="str">
        <f>UPPER(TEXT(Tabela_NOTAS_FISCAIS[[#This Row],[Data Emissão]],"MMM"))</f>
        <v>MAR</v>
      </c>
      <c r="J142" s="1" t="str">
        <f>IFERROR(INDEX(CLIENTES[CLIENTES_2],MATCH(Tabela_NOTAS_FISCAIS[Razão Social do Tomador],CLIENTES[CLIENTES_TABELA],0)),"")</f>
        <v xml:space="preserve">GRUPO GENNIUS </v>
      </c>
      <c r="K142" s="1">
        <f>IFERROR(INDEX(MÊS_TAB[NUN_MÊS],MATCH(Tabela_NOTAS_FISCAIS[MÊS_EMISSÃO],MÊS_TAB[MÊS],0)),"")</f>
        <v>3</v>
      </c>
    </row>
    <row r="143" spans="1:11" x14ac:dyDescent="0.2">
      <c r="A143" s="1">
        <v>1397</v>
      </c>
      <c r="B143" s="1">
        <v>1</v>
      </c>
      <c r="C143" s="3">
        <v>44993</v>
      </c>
      <c r="D143" s="1" t="s">
        <v>77</v>
      </c>
      <c r="E143" s="1" t="s">
        <v>87</v>
      </c>
      <c r="F143" s="4">
        <v>440</v>
      </c>
      <c r="G143" s="3">
        <v>44993</v>
      </c>
      <c r="H143" s="1" t="str">
        <f>TEXT(Tabela_NOTAS_FISCAIS[[#This Row],[Data Emissão]],"aaaa")</f>
        <v>2023</v>
      </c>
      <c r="I143" s="1" t="str">
        <f>UPPER(TEXT(Tabela_NOTAS_FISCAIS[[#This Row],[Data Emissão]],"MMM"))</f>
        <v>MAR</v>
      </c>
      <c r="J143" s="1" t="str">
        <f>IFERROR(INDEX(CLIENTES[CLIENTES_2],MATCH(Tabela_NOTAS_FISCAIS[Razão Social do Tomador],CLIENTES[CLIENTES_TABELA],0)),"")</f>
        <v xml:space="preserve">GRUPO GENNIUS </v>
      </c>
      <c r="K143" s="1">
        <f>IFERROR(INDEX(MÊS_TAB[NUN_MÊS],MATCH(Tabela_NOTAS_FISCAIS[MÊS_EMISSÃO],MÊS_TAB[MÊS],0)),"")</f>
        <v>3</v>
      </c>
    </row>
    <row r="144" spans="1:11" x14ac:dyDescent="0.2">
      <c r="A144" s="1">
        <v>1398</v>
      </c>
      <c r="B144" s="1">
        <v>1</v>
      </c>
      <c r="C144" s="3">
        <v>44993</v>
      </c>
      <c r="D144" s="1" t="s">
        <v>77</v>
      </c>
      <c r="E144" s="1" t="s">
        <v>87</v>
      </c>
      <c r="F144" s="4">
        <v>3000</v>
      </c>
      <c r="G144" s="3">
        <v>44993</v>
      </c>
      <c r="H144" s="1" t="str">
        <f>TEXT(Tabela_NOTAS_FISCAIS[[#This Row],[Data Emissão]],"aaaa")</f>
        <v>2023</v>
      </c>
      <c r="I144" s="1" t="str">
        <f>UPPER(TEXT(Tabela_NOTAS_FISCAIS[[#This Row],[Data Emissão]],"MMM"))</f>
        <v>MAR</v>
      </c>
      <c r="J144" s="1" t="str">
        <f>IFERROR(INDEX(CLIENTES[CLIENTES_2],MATCH(Tabela_NOTAS_FISCAIS[Razão Social do Tomador],CLIENTES[CLIENTES_TABELA],0)),"")</f>
        <v xml:space="preserve">GRUPO GENNIUS </v>
      </c>
      <c r="K144" s="1">
        <f>IFERROR(INDEX(MÊS_TAB[NUN_MÊS],MATCH(Tabela_NOTAS_FISCAIS[MÊS_EMISSÃO],MÊS_TAB[MÊS],0)),"")</f>
        <v>3</v>
      </c>
    </row>
    <row r="145" spans="1:11" x14ac:dyDescent="0.2">
      <c r="A145" s="1">
        <v>1399</v>
      </c>
      <c r="B145" s="1">
        <v>1</v>
      </c>
      <c r="C145" s="3">
        <v>44993</v>
      </c>
      <c r="D145" s="1" t="s">
        <v>77</v>
      </c>
      <c r="E145" s="1" t="s">
        <v>87</v>
      </c>
      <c r="F145" s="4">
        <v>1100</v>
      </c>
      <c r="G145" s="3">
        <v>44993</v>
      </c>
      <c r="H145" s="1" t="str">
        <f>TEXT(Tabela_NOTAS_FISCAIS[[#This Row],[Data Emissão]],"aaaa")</f>
        <v>2023</v>
      </c>
      <c r="I145" s="1" t="str">
        <f>UPPER(TEXT(Tabela_NOTAS_FISCAIS[[#This Row],[Data Emissão]],"MMM"))</f>
        <v>MAR</v>
      </c>
      <c r="J145" s="1" t="str">
        <f>IFERROR(INDEX(CLIENTES[CLIENTES_2],MATCH(Tabela_NOTAS_FISCAIS[Razão Social do Tomador],CLIENTES[CLIENTES_TABELA],0)),"")</f>
        <v xml:space="preserve">GRUPO GENNIUS </v>
      </c>
      <c r="K145" s="1">
        <f>IFERROR(INDEX(MÊS_TAB[NUN_MÊS],MATCH(Tabela_NOTAS_FISCAIS[MÊS_EMISSÃO],MÊS_TAB[MÊS],0)),"")</f>
        <v>3</v>
      </c>
    </row>
    <row r="146" spans="1:11" x14ac:dyDescent="0.2">
      <c r="A146" s="1">
        <v>1400</v>
      </c>
      <c r="B146" s="1">
        <v>1</v>
      </c>
      <c r="C146" s="3">
        <v>44993</v>
      </c>
      <c r="D146" s="1" t="s">
        <v>77</v>
      </c>
      <c r="E146" s="1" t="s">
        <v>87</v>
      </c>
      <c r="F146" s="4">
        <v>400</v>
      </c>
      <c r="G146" s="3">
        <v>44993</v>
      </c>
      <c r="H146" s="1" t="str">
        <f>TEXT(Tabela_NOTAS_FISCAIS[[#This Row],[Data Emissão]],"aaaa")</f>
        <v>2023</v>
      </c>
      <c r="I146" s="1" t="str">
        <f>UPPER(TEXT(Tabela_NOTAS_FISCAIS[[#This Row],[Data Emissão]],"MMM"))</f>
        <v>MAR</v>
      </c>
      <c r="J146" s="1" t="str">
        <f>IFERROR(INDEX(CLIENTES[CLIENTES_2],MATCH(Tabela_NOTAS_FISCAIS[Razão Social do Tomador],CLIENTES[CLIENTES_TABELA],0)),"")</f>
        <v xml:space="preserve">GRUPO GENNIUS </v>
      </c>
      <c r="K146" s="1">
        <f>IFERROR(INDEX(MÊS_TAB[NUN_MÊS],MATCH(Tabela_NOTAS_FISCAIS[MÊS_EMISSÃO],MÊS_TAB[MÊS],0)),"")</f>
        <v>3</v>
      </c>
    </row>
    <row r="147" spans="1:11" x14ac:dyDescent="0.2">
      <c r="A147" s="1">
        <v>1401</v>
      </c>
      <c r="B147" s="1">
        <v>1</v>
      </c>
      <c r="C147" s="3">
        <v>44993</v>
      </c>
      <c r="D147" s="1" t="s">
        <v>77</v>
      </c>
      <c r="E147" s="1" t="s">
        <v>246</v>
      </c>
      <c r="F147" s="4">
        <v>8511</v>
      </c>
      <c r="G147" s="3">
        <v>44993</v>
      </c>
      <c r="H147" s="1" t="str">
        <f>TEXT(Tabela_NOTAS_FISCAIS[[#This Row],[Data Emissão]],"aaaa")</f>
        <v>2023</v>
      </c>
      <c r="I147" s="1" t="str">
        <f>UPPER(TEXT(Tabela_NOTAS_FISCAIS[[#This Row],[Data Emissão]],"MMM"))</f>
        <v>MAR</v>
      </c>
      <c r="J147" s="1" t="str">
        <f>IFERROR(INDEX(CLIENTES[CLIENTES_2],MATCH(Tabela_NOTAS_FISCAIS[Razão Social do Tomador],CLIENTES[CLIENTES_TABELA],0)),"")</f>
        <v>REAL CARNES</v>
      </c>
      <c r="K147" s="1">
        <f>IFERROR(INDEX(MÊS_TAB[NUN_MÊS],MATCH(Tabela_NOTAS_FISCAIS[MÊS_EMISSÃO],MÊS_TAB[MÊS],0)),"")</f>
        <v>3</v>
      </c>
    </row>
    <row r="148" spans="1:11" x14ac:dyDescent="0.2">
      <c r="A148" s="1">
        <v>1402</v>
      </c>
      <c r="B148" s="1">
        <v>1</v>
      </c>
      <c r="C148" s="3">
        <v>44995</v>
      </c>
      <c r="D148" s="1" t="s">
        <v>77</v>
      </c>
      <c r="E148" s="1" t="s">
        <v>87</v>
      </c>
      <c r="F148" s="4">
        <v>600</v>
      </c>
      <c r="G148" s="3">
        <v>44995</v>
      </c>
      <c r="H148" s="1" t="str">
        <f>TEXT(Tabela_NOTAS_FISCAIS[[#This Row],[Data Emissão]],"aaaa")</f>
        <v>2023</v>
      </c>
      <c r="I148" s="1" t="str">
        <f>UPPER(TEXT(Tabela_NOTAS_FISCAIS[[#This Row],[Data Emissão]],"MMM"))</f>
        <v>MAR</v>
      </c>
      <c r="J148" s="1" t="str">
        <f>IFERROR(INDEX(CLIENTES[CLIENTES_2],MATCH(Tabela_NOTAS_FISCAIS[Razão Social do Tomador],CLIENTES[CLIENTES_TABELA],0)),"")</f>
        <v xml:space="preserve">GRUPO GENNIUS </v>
      </c>
      <c r="K148" s="1">
        <f>IFERROR(INDEX(MÊS_TAB[NUN_MÊS],MATCH(Tabela_NOTAS_FISCAIS[MÊS_EMISSÃO],MÊS_TAB[MÊS],0)),"")</f>
        <v>3</v>
      </c>
    </row>
    <row r="149" spans="1:11" x14ac:dyDescent="0.2">
      <c r="A149" s="1">
        <v>1403</v>
      </c>
      <c r="B149" s="1">
        <v>1</v>
      </c>
      <c r="C149" s="3">
        <v>44995</v>
      </c>
      <c r="D149" s="1" t="s">
        <v>77</v>
      </c>
      <c r="E149" s="1" t="s">
        <v>115</v>
      </c>
      <c r="F149" s="4">
        <v>3000</v>
      </c>
      <c r="G149" s="3">
        <v>44995</v>
      </c>
      <c r="H149" s="1" t="str">
        <f>TEXT(Tabela_NOTAS_FISCAIS[[#This Row],[Data Emissão]],"aaaa")</f>
        <v>2023</v>
      </c>
      <c r="I149" s="1" t="str">
        <f>UPPER(TEXT(Tabela_NOTAS_FISCAIS[[#This Row],[Data Emissão]],"MMM"))</f>
        <v>MAR</v>
      </c>
      <c r="J149" s="1" t="str">
        <f>IFERROR(INDEX(CLIENTES[CLIENTES_2],MATCH(Tabela_NOTAS_FISCAIS[Razão Social do Tomador],CLIENTES[CLIENTES_TABELA],0)),"")</f>
        <v xml:space="preserve">GRUPO GENNIUS </v>
      </c>
      <c r="K149" s="1">
        <f>IFERROR(INDEX(MÊS_TAB[NUN_MÊS],MATCH(Tabela_NOTAS_FISCAIS[MÊS_EMISSÃO],MÊS_TAB[MÊS],0)),"")</f>
        <v>3</v>
      </c>
    </row>
    <row r="150" spans="1:11" x14ac:dyDescent="0.2">
      <c r="A150" s="1">
        <v>1404</v>
      </c>
      <c r="B150" s="1">
        <v>1</v>
      </c>
      <c r="C150" s="3">
        <v>44995</v>
      </c>
      <c r="D150" s="1" t="s">
        <v>77</v>
      </c>
      <c r="E150" s="1" t="s">
        <v>115</v>
      </c>
      <c r="F150" s="4">
        <v>2000</v>
      </c>
      <c r="G150" s="3">
        <v>44995</v>
      </c>
      <c r="H150" s="1" t="str">
        <f>TEXT(Tabela_NOTAS_FISCAIS[[#This Row],[Data Emissão]],"aaaa")</f>
        <v>2023</v>
      </c>
      <c r="I150" s="1" t="str">
        <f>UPPER(TEXT(Tabela_NOTAS_FISCAIS[[#This Row],[Data Emissão]],"MMM"))</f>
        <v>MAR</v>
      </c>
      <c r="J150" s="1" t="str">
        <f>IFERROR(INDEX(CLIENTES[CLIENTES_2],MATCH(Tabela_NOTAS_FISCAIS[Razão Social do Tomador],CLIENTES[CLIENTES_TABELA],0)),"")</f>
        <v xml:space="preserve">GRUPO GENNIUS </v>
      </c>
      <c r="K150" s="1">
        <f>IFERROR(INDEX(MÊS_TAB[NUN_MÊS],MATCH(Tabela_NOTAS_FISCAIS[MÊS_EMISSÃO],MÊS_TAB[MÊS],0)),"")</f>
        <v>3</v>
      </c>
    </row>
    <row r="151" spans="1:11" x14ac:dyDescent="0.2">
      <c r="A151" s="1">
        <v>1405</v>
      </c>
      <c r="B151" s="1">
        <v>1</v>
      </c>
      <c r="C151" s="3">
        <v>44995</v>
      </c>
      <c r="D151" s="1" t="s">
        <v>77</v>
      </c>
      <c r="E151" s="1" t="s">
        <v>87</v>
      </c>
      <c r="F151" s="4">
        <v>5800</v>
      </c>
      <c r="G151" s="3">
        <v>44995</v>
      </c>
      <c r="H151" s="1" t="str">
        <f>TEXT(Tabela_NOTAS_FISCAIS[[#This Row],[Data Emissão]],"aaaa")</f>
        <v>2023</v>
      </c>
      <c r="I151" s="1" t="str">
        <f>UPPER(TEXT(Tabela_NOTAS_FISCAIS[[#This Row],[Data Emissão]],"MMM"))</f>
        <v>MAR</v>
      </c>
      <c r="J151" s="1" t="str">
        <f>IFERROR(INDEX(CLIENTES[CLIENTES_2],MATCH(Tabela_NOTAS_FISCAIS[Razão Social do Tomador],CLIENTES[CLIENTES_TABELA],0)),"")</f>
        <v xml:space="preserve">GRUPO GENNIUS </v>
      </c>
      <c r="K151" s="1">
        <f>IFERROR(INDEX(MÊS_TAB[NUN_MÊS],MATCH(Tabela_NOTAS_FISCAIS[MÊS_EMISSÃO],MÊS_TAB[MÊS],0)),"")</f>
        <v>3</v>
      </c>
    </row>
    <row r="152" spans="1:11" x14ac:dyDescent="0.2">
      <c r="A152" s="1">
        <v>1406</v>
      </c>
      <c r="B152" s="1">
        <v>1</v>
      </c>
      <c r="C152" s="3">
        <v>44995</v>
      </c>
      <c r="D152" s="1" t="s">
        <v>77</v>
      </c>
      <c r="E152" s="1" t="s">
        <v>462</v>
      </c>
      <c r="F152" s="4">
        <v>2600</v>
      </c>
      <c r="G152" s="3">
        <v>44995</v>
      </c>
      <c r="H152" s="1" t="str">
        <f>TEXT(Tabela_NOTAS_FISCAIS[[#This Row],[Data Emissão]],"aaaa")</f>
        <v>2023</v>
      </c>
      <c r="I152" s="1" t="str">
        <f>UPPER(TEXT(Tabela_NOTAS_FISCAIS[[#This Row],[Data Emissão]],"MMM"))</f>
        <v>MAR</v>
      </c>
      <c r="J152" s="1" t="str">
        <f>IFERROR(INDEX(CLIENTES[CLIENTES_2],MATCH(Tabela_NOTAS_FISCAIS[Razão Social do Tomador],CLIENTES[CLIENTES_TABELA],0)),"")</f>
        <v>TUTTI DELI</v>
      </c>
      <c r="K152" s="1">
        <f>IFERROR(INDEX(MÊS_TAB[NUN_MÊS],MATCH(Tabela_NOTAS_FISCAIS[MÊS_EMISSÃO],MÊS_TAB[MÊS],0)),"")</f>
        <v>3</v>
      </c>
    </row>
    <row r="153" spans="1:11" x14ac:dyDescent="0.2">
      <c r="A153" s="1">
        <v>1407</v>
      </c>
      <c r="B153" s="1">
        <v>1</v>
      </c>
      <c r="C153" s="3">
        <v>44998</v>
      </c>
      <c r="D153" s="1" t="s">
        <v>77</v>
      </c>
      <c r="E153" s="1" t="s">
        <v>87</v>
      </c>
      <c r="F153" s="4">
        <v>3000</v>
      </c>
      <c r="G153" s="3">
        <v>44998</v>
      </c>
      <c r="H153" s="1" t="str">
        <f>TEXT(Tabela_NOTAS_FISCAIS[[#This Row],[Data Emissão]],"aaaa")</f>
        <v>2023</v>
      </c>
      <c r="I153" s="1" t="str">
        <f>UPPER(TEXT(Tabela_NOTAS_FISCAIS[[#This Row],[Data Emissão]],"MMM"))</f>
        <v>MAR</v>
      </c>
      <c r="J153" s="1" t="str">
        <f>IFERROR(INDEX(CLIENTES[CLIENTES_2],MATCH(Tabela_NOTAS_FISCAIS[Razão Social do Tomador],CLIENTES[CLIENTES_TABELA],0)),"")</f>
        <v xml:space="preserve">GRUPO GENNIUS </v>
      </c>
      <c r="K153" s="1">
        <f>IFERROR(INDEX(MÊS_TAB[NUN_MÊS],MATCH(Tabela_NOTAS_FISCAIS[MÊS_EMISSÃO],MÊS_TAB[MÊS],0)),"")</f>
        <v>3</v>
      </c>
    </row>
    <row r="154" spans="1:11" x14ac:dyDescent="0.2">
      <c r="A154" s="1">
        <v>1408</v>
      </c>
      <c r="B154" s="1">
        <v>1</v>
      </c>
      <c r="C154" s="3">
        <v>44998</v>
      </c>
      <c r="D154" s="1" t="s">
        <v>77</v>
      </c>
      <c r="E154" s="1" t="s">
        <v>87</v>
      </c>
      <c r="F154" s="4">
        <v>2692</v>
      </c>
      <c r="G154" s="3">
        <v>44998</v>
      </c>
      <c r="H154" s="1" t="str">
        <f>TEXT(Tabela_NOTAS_FISCAIS[[#This Row],[Data Emissão]],"aaaa")</f>
        <v>2023</v>
      </c>
      <c r="I154" s="1" t="str">
        <f>UPPER(TEXT(Tabela_NOTAS_FISCAIS[[#This Row],[Data Emissão]],"MMM"))</f>
        <v>MAR</v>
      </c>
      <c r="J154" s="1" t="str">
        <f>IFERROR(INDEX(CLIENTES[CLIENTES_2],MATCH(Tabela_NOTAS_FISCAIS[Razão Social do Tomador],CLIENTES[CLIENTES_TABELA],0)),"")</f>
        <v xml:space="preserve">GRUPO GENNIUS </v>
      </c>
      <c r="K154" s="1">
        <f>IFERROR(INDEX(MÊS_TAB[NUN_MÊS],MATCH(Tabela_NOTAS_FISCAIS[MÊS_EMISSÃO],MÊS_TAB[MÊS],0)),"")</f>
        <v>3</v>
      </c>
    </row>
    <row r="155" spans="1:11" x14ac:dyDescent="0.2">
      <c r="A155" s="1">
        <v>1409</v>
      </c>
      <c r="B155" s="1">
        <v>1</v>
      </c>
      <c r="C155" s="3">
        <v>44998</v>
      </c>
      <c r="D155" s="1" t="s">
        <v>77</v>
      </c>
      <c r="E155" s="1" t="s">
        <v>87</v>
      </c>
      <c r="F155" s="4">
        <v>300</v>
      </c>
      <c r="G155" s="3">
        <v>44998</v>
      </c>
      <c r="H155" s="1" t="str">
        <f>TEXT(Tabela_NOTAS_FISCAIS[[#This Row],[Data Emissão]],"aaaa")</f>
        <v>2023</v>
      </c>
      <c r="I155" s="1" t="str">
        <f>UPPER(TEXT(Tabela_NOTAS_FISCAIS[[#This Row],[Data Emissão]],"MMM"))</f>
        <v>MAR</v>
      </c>
      <c r="J155" s="1" t="str">
        <f>IFERROR(INDEX(CLIENTES[CLIENTES_2],MATCH(Tabela_NOTAS_FISCAIS[Razão Social do Tomador],CLIENTES[CLIENTES_TABELA],0)),"")</f>
        <v xml:space="preserve">GRUPO GENNIUS </v>
      </c>
      <c r="K155" s="1">
        <f>IFERROR(INDEX(MÊS_TAB[NUN_MÊS],MATCH(Tabela_NOTAS_FISCAIS[MÊS_EMISSÃO],MÊS_TAB[MÊS],0)),"")</f>
        <v>3</v>
      </c>
    </row>
    <row r="156" spans="1:11" x14ac:dyDescent="0.2">
      <c r="A156" s="1">
        <v>1410</v>
      </c>
      <c r="B156" s="1">
        <v>1</v>
      </c>
      <c r="C156" s="3">
        <v>44998</v>
      </c>
      <c r="D156" s="1" t="s">
        <v>77</v>
      </c>
      <c r="E156" s="1" t="s">
        <v>115</v>
      </c>
      <c r="F156" s="4">
        <v>6271</v>
      </c>
      <c r="G156" s="3">
        <v>44998</v>
      </c>
      <c r="H156" s="1" t="str">
        <f>TEXT(Tabela_NOTAS_FISCAIS[[#This Row],[Data Emissão]],"aaaa")</f>
        <v>2023</v>
      </c>
      <c r="I156" s="1" t="str">
        <f>UPPER(TEXT(Tabela_NOTAS_FISCAIS[[#This Row],[Data Emissão]],"MMM"))</f>
        <v>MAR</v>
      </c>
      <c r="J156" s="1" t="str">
        <f>IFERROR(INDEX(CLIENTES[CLIENTES_2],MATCH(Tabela_NOTAS_FISCAIS[Razão Social do Tomador],CLIENTES[CLIENTES_TABELA],0)),"")</f>
        <v xml:space="preserve">GRUPO GENNIUS </v>
      </c>
      <c r="K156" s="1">
        <f>IFERROR(INDEX(MÊS_TAB[NUN_MÊS],MATCH(Tabela_NOTAS_FISCAIS[MÊS_EMISSÃO],MÊS_TAB[MÊS],0)),"")</f>
        <v>3</v>
      </c>
    </row>
    <row r="157" spans="1:11" x14ac:dyDescent="0.2">
      <c r="A157" s="1">
        <v>1411</v>
      </c>
      <c r="B157" s="1">
        <v>1</v>
      </c>
      <c r="C157" s="3">
        <v>44998</v>
      </c>
      <c r="D157" s="1" t="s">
        <v>77</v>
      </c>
      <c r="E157" s="1" t="s">
        <v>87</v>
      </c>
      <c r="F157" s="4">
        <v>2200</v>
      </c>
      <c r="G157" s="3">
        <v>44998</v>
      </c>
      <c r="H157" s="1" t="str">
        <f>TEXT(Tabela_NOTAS_FISCAIS[[#This Row],[Data Emissão]],"aaaa")</f>
        <v>2023</v>
      </c>
      <c r="I157" s="1" t="str">
        <f>UPPER(TEXT(Tabela_NOTAS_FISCAIS[[#This Row],[Data Emissão]],"MMM"))</f>
        <v>MAR</v>
      </c>
      <c r="J157" s="1" t="str">
        <f>IFERROR(INDEX(CLIENTES[CLIENTES_2],MATCH(Tabela_NOTAS_FISCAIS[Razão Social do Tomador],CLIENTES[CLIENTES_TABELA],0)),"")</f>
        <v xml:space="preserve">GRUPO GENNIUS </v>
      </c>
      <c r="K157" s="1">
        <f>IFERROR(INDEX(MÊS_TAB[NUN_MÊS],MATCH(Tabela_NOTAS_FISCAIS[MÊS_EMISSÃO],MÊS_TAB[MÊS],0)),"")</f>
        <v>3</v>
      </c>
    </row>
    <row r="158" spans="1:11" x14ac:dyDescent="0.2">
      <c r="A158" s="1">
        <v>1412</v>
      </c>
      <c r="B158" s="1">
        <v>1</v>
      </c>
      <c r="C158" s="3">
        <v>44998</v>
      </c>
      <c r="D158" s="1" t="s">
        <v>77</v>
      </c>
      <c r="E158" s="1" t="s">
        <v>87</v>
      </c>
      <c r="F158" s="4">
        <v>1200</v>
      </c>
      <c r="G158" s="3">
        <v>44998</v>
      </c>
      <c r="H158" s="1" t="str">
        <f>TEXT(Tabela_NOTAS_FISCAIS[[#This Row],[Data Emissão]],"aaaa")</f>
        <v>2023</v>
      </c>
      <c r="I158" s="1" t="str">
        <f>UPPER(TEXT(Tabela_NOTAS_FISCAIS[[#This Row],[Data Emissão]],"MMM"))</f>
        <v>MAR</v>
      </c>
      <c r="J158" s="1" t="str">
        <f>IFERROR(INDEX(CLIENTES[CLIENTES_2],MATCH(Tabela_NOTAS_FISCAIS[Razão Social do Tomador],CLIENTES[CLIENTES_TABELA],0)),"")</f>
        <v xml:space="preserve">GRUPO GENNIUS </v>
      </c>
      <c r="K158" s="1">
        <f>IFERROR(INDEX(MÊS_TAB[NUN_MÊS],MATCH(Tabela_NOTAS_FISCAIS[MÊS_EMISSÃO],MÊS_TAB[MÊS],0)),"")</f>
        <v>3</v>
      </c>
    </row>
    <row r="159" spans="1:11" x14ac:dyDescent="0.2">
      <c r="A159" s="1">
        <v>1413</v>
      </c>
      <c r="B159" s="1">
        <v>1</v>
      </c>
      <c r="C159" s="3">
        <v>44999</v>
      </c>
      <c r="D159" s="1" t="s">
        <v>77</v>
      </c>
      <c r="E159" s="1" t="s">
        <v>115</v>
      </c>
      <c r="F159" s="4">
        <v>1500</v>
      </c>
      <c r="G159" s="3">
        <v>44999</v>
      </c>
      <c r="H159" s="1" t="str">
        <f>TEXT(Tabela_NOTAS_FISCAIS[[#This Row],[Data Emissão]],"aaaa")</f>
        <v>2023</v>
      </c>
      <c r="I159" s="1" t="str">
        <f>UPPER(TEXT(Tabela_NOTAS_FISCAIS[[#This Row],[Data Emissão]],"MMM"))</f>
        <v>MAR</v>
      </c>
      <c r="J159" s="1" t="str">
        <f>IFERROR(INDEX(CLIENTES[CLIENTES_2],MATCH(Tabela_NOTAS_FISCAIS[Razão Social do Tomador],CLIENTES[CLIENTES_TABELA],0)),"")</f>
        <v xml:space="preserve">GRUPO GENNIUS </v>
      </c>
      <c r="K159" s="1">
        <f>IFERROR(INDEX(MÊS_TAB[NUN_MÊS],MATCH(Tabela_NOTAS_FISCAIS[MÊS_EMISSÃO],MÊS_TAB[MÊS],0)),"")</f>
        <v>3</v>
      </c>
    </row>
    <row r="160" spans="1:11" x14ac:dyDescent="0.2">
      <c r="A160" s="1">
        <v>1414</v>
      </c>
      <c r="B160" s="1">
        <v>1</v>
      </c>
      <c r="C160" s="3">
        <v>44999</v>
      </c>
      <c r="D160" s="1" t="s">
        <v>77</v>
      </c>
      <c r="E160" s="1" t="s">
        <v>87</v>
      </c>
      <c r="F160" s="4">
        <v>3500</v>
      </c>
      <c r="G160" s="3">
        <v>44999</v>
      </c>
      <c r="H160" s="1" t="str">
        <f>TEXT(Tabela_NOTAS_FISCAIS[[#This Row],[Data Emissão]],"aaaa")</f>
        <v>2023</v>
      </c>
      <c r="I160" s="1" t="str">
        <f>UPPER(TEXT(Tabela_NOTAS_FISCAIS[[#This Row],[Data Emissão]],"MMM"))</f>
        <v>MAR</v>
      </c>
      <c r="J160" s="1" t="str">
        <f>IFERROR(INDEX(CLIENTES[CLIENTES_2],MATCH(Tabela_NOTAS_FISCAIS[Razão Social do Tomador],CLIENTES[CLIENTES_TABELA],0)),"")</f>
        <v xml:space="preserve">GRUPO GENNIUS </v>
      </c>
      <c r="K160" s="1">
        <f>IFERROR(INDEX(MÊS_TAB[NUN_MÊS],MATCH(Tabela_NOTAS_FISCAIS[MÊS_EMISSÃO],MÊS_TAB[MÊS],0)),"")</f>
        <v>3</v>
      </c>
    </row>
    <row r="161" spans="1:11" x14ac:dyDescent="0.2">
      <c r="A161" s="1">
        <v>1415</v>
      </c>
      <c r="B161" s="1">
        <v>1</v>
      </c>
      <c r="C161" s="3">
        <v>44999</v>
      </c>
      <c r="D161" s="1" t="s">
        <v>77</v>
      </c>
      <c r="E161" s="1" t="s">
        <v>87</v>
      </c>
      <c r="F161" s="4">
        <v>1100</v>
      </c>
      <c r="G161" s="3">
        <v>44999</v>
      </c>
      <c r="H161" s="1" t="str">
        <f>TEXT(Tabela_NOTAS_FISCAIS[[#This Row],[Data Emissão]],"aaaa")</f>
        <v>2023</v>
      </c>
      <c r="I161" s="1" t="str">
        <f>UPPER(TEXT(Tabela_NOTAS_FISCAIS[[#This Row],[Data Emissão]],"MMM"))</f>
        <v>MAR</v>
      </c>
      <c r="J161" s="1" t="str">
        <f>IFERROR(INDEX(CLIENTES[CLIENTES_2],MATCH(Tabela_NOTAS_FISCAIS[Razão Social do Tomador],CLIENTES[CLIENTES_TABELA],0)),"")</f>
        <v xml:space="preserve">GRUPO GENNIUS </v>
      </c>
      <c r="K161" s="1">
        <f>IFERROR(INDEX(MÊS_TAB[NUN_MÊS],MATCH(Tabela_NOTAS_FISCAIS[MÊS_EMISSÃO],MÊS_TAB[MÊS],0)),"")</f>
        <v>3</v>
      </c>
    </row>
    <row r="162" spans="1:11" x14ac:dyDescent="0.2">
      <c r="A162" s="1">
        <v>1416</v>
      </c>
      <c r="B162" s="1">
        <v>1</v>
      </c>
      <c r="C162" s="3">
        <v>44999</v>
      </c>
      <c r="D162" s="1" t="s">
        <v>77</v>
      </c>
      <c r="E162" s="1" t="s">
        <v>87</v>
      </c>
      <c r="F162" s="4">
        <v>700</v>
      </c>
      <c r="G162" s="3">
        <v>44999</v>
      </c>
      <c r="H162" s="1" t="str">
        <f>TEXT(Tabela_NOTAS_FISCAIS[[#This Row],[Data Emissão]],"aaaa")</f>
        <v>2023</v>
      </c>
      <c r="I162" s="1" t="str">
        <f>UPPER(TEXT(Tabela_NOTAS_FISCAIS[[#This Row],[Data Emissão]],"MMM"))</f>
        <v>MAR</v>
      </c>
      <c r="J162" s="1" t="str">
        <f>IFERROR(INDEX(CLIENTES[CLIENTES_2],MATCH(Tabela_NOTAS_FISCAIS[Razão Social do Tomador],CLIENTES[CLIENTES_TABELA],0)),"")</f>
        <v xml:space="preserve">GRUPO GENNIUS </v>
      </c>
      <c r="K162" s="1">
        <f>IFERROR(INDEX(MÊS_TAB[NUN_MÊS],MATCH(Tabela_NOTAS_FISCAIS[MÊS_EMISSÃO],MÊS_TAB[MÊS],0)),"")</f>
        <v>3</v>
      </c>
    </row>
    <row r="163" spans="1:11" x14ac:dyDescent="0.2">
      <c r="A163" s="1">
        <v>1417</v>
      </c>
      <c r="B163" s="1">
        <v>1</v>
      </c>
      <c r="C163" s="3">
        <v>44999</v>
      </c>
      <c r="D163" s="1" t="s">
        <v>77</v>
      </c>
      <c r="E163" s="1" t="s">
        <v>87</v>
      </c>
      <c r="F163" s="4">
        <v>2044</v>
      </c>
      <c r="G163" s="3">
        <v>44999</v>
      </c>
      <c r="H163" s="1" t="str">
        <f>TEXT(Tabela_NOTAS_FISCAIS[[#This Row],[Data Emissão]],"aaaa")</f>
        <v>2023</v>
      </c>
      <c r="I163" s="1" t="str">
        <f>UPPER(TEXT(Tabela_NOTAS_FISCAIS[[#This Row],[Data Emissão]],"MMM"))</f>
        <v>MAR</v>
      </c>
      <c r="J163" s="1" t="str">
        <f>IFERROR(INDEX(CLIENTES[CLIENTES_2],MATCH(Tabela_NOTAS_FISCAIS[Razão Social do Tomador],CLIENTES[CLIENTES_TABELA],0)),"")</f>
        <v xml:space="preserve">GRUPO GENNIUS </v>
      </c>
      <c r="K163" s="1">
        <f>IFERROR(INDEX(MÊS_TAB[NUN_MÊS],MATCH(Tabela_NOTAS_FISCAIS[MÊS_EMISSÃO],MÊS_TAB[MÊS],0)),"")</f>
        <v>3</v>
      </c>
    </row>
    <row r="164" spans="1:11" x14ac:dyDescent="0.2">
      <c r="A164" s="1">
        <v>1418</v>
      </c>
      <c r="B164" s="1">
        <v>1</v>
      </c>
      <c r="C164" s="3">
        <v>45000</v>
      </c>
      <c r="D164" s="1" t="s">
        <v>77</v>
      </c>
      <c r="E164" s="1" t="s">
        <v>87</v>
      </c>
      <c r="F164" s="4">
        <v>800</v>
      </c>
      <c r="G164" s="3">
        <v>45000</v>
      </c>
      <c r="H164" s="1" t="str">
        <f>TEXT(Tabela_NOTAS_FISCAIS[[#This Row],[Data Emissão]],"aaaa")</f>
        <v>2023</v>
      </c>
      <c r="I164" s="1" t="str">
        <f>UPPER(TEXT(Tabela_NOTAS_FISCAIS[[#This Row],[Data Emissão]],"MMM"))</f>
        <v>MAR</v>
      </c>
      <c r="J164" s="1" t="str">
        <f>IFERROR(INDEX(CLIENTES[CLIENTES_2],MATCH(Tabela_NOTAS_FISCAIS[Razão Social do Tomador],CLIENTES[CLIENTES_TABELA],0)),"")</f>
        <v xml:space="preserve">GRUPO GENNIUS </v>
      </c>
      <c r="K164" s="1">
        <f>IFERROR(INDEX(MÊS_TAB[NUN_MÊS],MATCH(Tabela_NOTAS_FISCAIS[MÊS_EMISSÃO],MÊS_TAB[MÊS],0)),"")</f>
        <v>3</v>
      </c>
    </row>
    <row r="165" spans="1:11" x14ac:dyDescent="0.2">
      <c r="A165" s="1">
        <v>1419</v>
      </c>
      <c r="B165" s="1">
        <v>1</v>
      </c>
      <c r="C165" s="3">
        <v>45000</v>
      </c>
      <c r="D165" s="1" t="s">
        <v>77</v>
      </c>
      <c r="E165" s="1" t="s">
        <v>87</v>
      </c>
      <c r="F165" s="4">
        <v>584</v>
      </c>
      <c r="G165" s="3">
        <v>45000</v>
      </c>
      <c r="H165" s="1" t="str">
        <f>TEXT(Tabela_NOTAS_FISCAIS[[#This Row],[Data Emissão]],"aaaa")</f>
        <v>2023</v>
      </c>
      <c r="I165" s="1" t="str">
        <f>UPPER(TEXT(Tabela_NOTAS_FISCAIS[[#This Row],[Data Emissão]],"MMM"))</f>
        <v>MAR</v>
      </c>
      <c r="J165" s="1" t="str">
        <f>IFERROR(INDEX(CLIENTES[CLIENTES_2],MATCH(Tabela_NOTAS_FISCAIS[Razão Social do Tomador],CLIENTES[CLIENTES_TABELA],0)),"")</f>
        <v xml:space="preserve">GRUPO GENNIUS </v>
      </c>
      <c r="K165" s="1">
        <f>IFERROR(INDEX(MÊS_TAB[NUN_MÊS],MATCH(Tabela_NOTAS_FISCAIS[MÊS_EMISSÃO],MÊS_TAB[MÊS],0)),"")</f>
        <v>3</v>
      </c>
    </row>
    <row r="166" spans="1:11" x14ac:dyDescent="0.2">
      <c r="A166" s="1">
        <v>1420</v>
      </c>
      <c r="B166" s="1">
        <v>1</v>
      </c>
      <c r="C166" s="3">
        <v>45001</v>
      </c>
      <c r="D166" s="1" t="s">
        <v>77</v>
      </c>
      <c r="E166" s="1" t="s">
        <v>115</v>
      </c>
      <c r="F166" s="4">
        <v>5800</v>
      </c>
      <c r="G166" s="3">
        <v>45001</v>
      </c>
      <c r="H166" s="1" t="str">
        <f>TEXT(Tabela_NOTAS_FISCAIS[[#This Row],[Data Emissão]],"aaaa")</f>
        <v>2023</v>
      </c>
      <c r="I166" s="1" t="str">
        <f>UPPER(TEXT(Tabela_NOTAS_FISCAIS[[#This Row],[Data Emissão]],"MMM"))</f>
        <v>MAR</v>
      </c>
      <c r="J166" s="1" t="str">
        <f>IFERROR(INDEX(CLIENTES[CLIENTES_2],MATCH(Tabela_NOTAS_FISCAIS[Razão Social do Tomador],CLIENTES[CLIENTES_TABELA],0)),"")</f>
        <v xml:space="preserve">GRUPO GENNIUS </v>
      </c>
      <c r="K166" s="1">
        <f>IFERROR(INDEX(MÊS_TAB[NUN_MÊS],MATCH(Tabela_NOTAS_FISCAIS[MÊS_EMISSÃO],MÊS_TAB[MÊS],0)),"")</f>
        <v>3</v>
      </c>
    </row>
    <row r="167" spans="1:11" x14ac:dyDescent="0.2">
      <c r="A167" s="1">
        <v>1421</v>
      </c>
      <c r="B167" s="1">
        <v>1</v>
      </c>
      <c r="C167" s="3">
        <v>45001</v>
      </c>
      <c r="D167" s="1" t="s">
        <v>77</v>
      </c>
      <c r="E167" s="1" t="s">
        <v>87</v>
      </c>
      <c r="F167" s="4">
        <v>800</v>
      </c>
      <c r="G167" s="3">
        <v>45001</v>
      </c>
      <c r="H167" s="1" t="str">
        <f>TEXT(Tabela_NOTAS_FISCAIS[[#This Row],[Data Emissão]],"aaaa")</f>
        <v>2023</v>
      </c>
      <c r="I167" s="1" t="str">
        <f>UPPER(TEXT(Tabela_NOTAS_FISCAIS[[#This Row],[Data Emissão]],"MMM"))</f>
        <v>MAR</v>
      </c>
      <c r="J167" s="1" t="str">
        <f>IFERROR(INDEX(CLIENTES[CLIENTES_2],MATCH(Tabela_NOTAS_FISCAIS[Razão Social do Tomador],CLIENTES[CLIENTES_TABELA],0)),"")</f>
        <v xml:space="preserve">GRUPO GENNIUS </v>
      </c>
      <c r="K167" s="1">
        <f>IFERROR(INDEX(MÊS_TAB[NUN_MÊS],MATCH(Tabela_NOTAS_FISCAIS[MÊS_EMISSÃO],MÊS_TAB[MÊS],0)),"")</f>
        <v>3</v>
      </c>
    </row>
    <row r="168" spans="1:11" x14ac:dyDescent="0.2">
      <c r="A168" s="1">
        <v>1422</v>
      </c>
      <c r="B168" s="1">
        <v>1</v>
      </c>
      <c r="C168" s="3">
        <v>45001</v>
      </c>
      <c r="D168" s="1" t="s">
        <v>77</v>
      </c>
      <c r="E168" s="1" t="s">
        <v>462</v>
      </c>
      <c r="F168" s="4">
        <v>3900</v>
      </c>
      <c r="G168" s="3">
        <v>45001</v>
      </c>
      <c r="H168" s="1" t="str">
        <f>TEXT(Tabela_NOTAS_FISCAIS[[#This Row],[Data Emissão]],"aaaa")</f>
        <v>2023</v>
      </c>
      <c r="I168" s="1" t="str">
        <f>UPPER(TEXT(Tabela_NOTAS_FISCAIS[[#This Row],[Data Emissão]],"MMM"))</f>
        <v>MAR</v>
      </c>
      <c r="J168" s="1" t="str">
        <f>IFERROR(INDEX(CLIENTES[CLIENTES_2],MATCH(Tabela_NOTAS_FISCAIS[Razão Social do Tomador],CLIENTES[CLIENTES_TABELA],0)),"")</f>
        <v>TUTTI DELI</v>
      </c>
      <c r="K168" s="1">
        <f>IFERROR(INDEX(MÊS_TAB[NUN_MÊS],MATCH(Tabela_NOTAS_FISCAIS[MÊS_EMISSÃO],MÊS_TAB[MÊS],0)),"")</f>
        <v>3</v>
      </c>
    </row>
    <row r="169" spans="1:11" x14ac:dyDescent="0.2">
      <c r="A169" s="1">
        <v>1423</v>
      </c>
      <c r="B169" s="1">
        <v>1</v>
      </c>
      <c r="C169" s="3">
        <v>45001</v>
      </c>
      <c r="D169" s="1" t="s">
        <v>77</v>
      </c>
      <c r="E169" s="1" t="s">
        <v>87</v>
      </c>
      <c r="F169" s="4">
        <v>2628</v>
      </c>
      <c r="G169" s="3">
        <v>45001</v>
      </c>
      <c r="H169" s="1" t="str">
        <f>TEXT(Tabela_NOTAS_FISCAIS[[#This Row],[Data Emissão]],"aaaa")</f>
        <v>2023</v>
      </c>
      <c r="I169" s="1" t="str">
        <f>UPPER(TEXT(Tabela_NOTAS_FISCAIS[[#This Row],[Data Emissão]],"MMM"))</f>
        <v>MAR</v>
      </c>
      <c r="J169" s="1" t="str">
        <f>IFERROR(INDEX(CLIENTES[CLIENTES_2],MATCH(Tabela_NOTAS_FISCAIS[Razão Social do Tomador],CLIENTES[CLIENTES_TABELA],0)),"")</f>
        <v xml:space="preserve">GRUPO GENNIUS </v>
      </c>
      <c r="K169" s="1">
        <f>IFERROR(INDEX(MÊS_TAB[NUN_MÊS],MATCH(Tabela_NOTAS_FISCAIS[MÊS_EMISSÃO],MÊS_TAB[MÊS],0)),"")</f>
        <v>3</v>
      </c>
    </row>
    <row r="170" spans="1:11" x14ac:dyDescent="0.2">
      <c r="A170" s="1">
        <v>1424</v>
      </c>
      <c r="B170" s="1">
        <v>1</v>
      </c>
      <c r="C170" s="3">
        <v>45001</v>
      </c>
      <c r="D170" s="1" t="s">
        <v>77</v>
      </c>
      <c r="E170" s="1" t="s">
        <v>87</v>
      </c>
      <c r="F170" s="4">
        <v>800</v>
      </c>
      <c r="G170" s="3">
        <v>45001</v>
      </c>
      <c r="H170" s="1" t="str">
        <f>TEXT(Tabela_NOTAS_FISCAIS[[#This Row],[Data Emissão]],"aaaa")</f>
        <v>2023</v>
      </c>
      <c r="I170" s="1" t="str">
        <f>UPPER(TEXT(Tabela_NOTAS_FISCAIS[[#This Row],[Data Emissão]],"MMM"))</f>
        <v>MAR</v>
      </c>
      <c r="J170" s="1" t="str">
        <f>IFERROR(INDEX(CLIENTES[CLIENTES_2],MATCH(Tabela_NOTAS_FISCAIS[Razão Social do Tomador],CLIENTES[CLIENTES_TABELA],0)),"")</f>
        <v xml:space="preserve">GRUPO GENNIUS </v>
      </c>
      <c r="K170" s="1">
        <f>IFERROR(INDEX(MÊS_TAB[NUN_MÊS],MATCH(Tabela_NOTAS_FISCAIS[MÊS_EMISSÃO],MÊS_TAB[MÊS],0)),"")</f>
        <v>3</v>
      </c>
    </row>
    <row r="171" spans="1:11" x14ac:dyDescent="0.2">
      <c r="A171" s="1">
        <v>1425</v>
      </c>
      <c r="B171" s="1">
        <v>1</v>
      </c>
      <c r="C171" s="3">
        <v>45002</v>
      </c>
      <c r="D171" s="1" t="s">
        <v>77</v>
      </c>
      <c r="E171" s="1" t="s">
        <v>87</v>
      </c>
      <c r="F171" s="4">
        <v>3942</v>
      </c>
      <c r="G171" s="3">
        <v>45002</v>
      </c>
      <c r="H171" s="1" t="str">
        <f>TEXT(Tabela_NOTAS_FISCAIS[[#This Row],[Data Emissão]],"aaaa")</f>
        <v>2023</v>
      </c>
      <c r="I171" s="1" t="str">
        <f>UPPER(TEXT(Tabela_NOTAS_FISCAIS[[#This Row],[Data Emissão]],"MMM"))</f>
        <v>MAR</v>
      </c>
      <c r="J171" s="1" t="str">
        <f>IFERROR(INDEX(CLIENTES[CLIENTES_2],MATCH(Tabela_NOTAS_FISCAIS[Razão Social do Tomador],CLIENTES[CLIENTES_TABELA],0)),"")</f>
        <v xml:space="preserve">GRUPO GENNIUS </v>
      </c>
      <c r="K171" s="1">
        <f>IFERROR(INDEX(MÊS_TAB[NUN_MÊS],MATCH(Tabela_NOTAS_FISCAIS[MÊS_EMISSÃO],MÊS_TAB[MÊS],0)),"")</f>
        <v>3</v>
      </c>
    </row>
    <row r="172" spans="1:11" x14ac:dyDescent="0.2">
      <c r="A172" s="1">
        <v>1426</v>
      </c>
      <c r="B172" s="1">
        <v>1</v>
      </c>
      <c r="C172" s="3">
        <v>45002</v>
      </c>
      <c r="D172" s="1" t="s">
        <v>77</v>
      </c>
      <c r="E172" s="1" t="s">
        <v>87</v>
      </c>
      <c r="F172" s="4">
        <v>584</v>
      </c>
      <c r="G172" s="3">
        <v>45002</v>
      </c>
      <c r="H172" s="1" t="str">
        <f>TEXT(Tabela_NOTAS_FISCAIS[[#This Row],[Data Emissão]],"aaaa")</f>
        <v>2023</v>
      </c>
      <c r="I172" s="1" t="str">
        <f>UPPER(TEXT(Tabela_NOTAS_FISCAIS[[#This Row],[Data Emissão]],"MMM"))</f>
        <v>MAR</v>
      </c>
      <c r="J172" s="1" t="str">
        <f>IFERROR(INDEX(CLIENTES[CLIENTES_2],MATCH(Tabela_NOTAS_FISCAIS[Razão Social do Tomador],CLIENTES[CLIENTES_TABELA],0)),"")</f>
        <v xml:space="preserve">GRUPO GENNIUS </v>
      </c>
      <c r="K172" s="1">
        <f>IFERROR(INDEX(MÊS_TAB[NUN_MÊS],MATCH(Tabela_NOTAS_FISCAIS[MÊS_EMISSÃO],MÊS_TAB[MÊS],0)),"")</f>
        <v>3</v>
      </c>
    </row>
    <row r="173" spans="1:11" x14ac:dyDescent="0.2">
      <c r="A173" s="1">
        <v>1427</v>
      </c>
      <c r="B173" s="1">
        <v>1</v>
      </c>
      <c r="C173" s="3">
        <v>45002</v>
      </c>
      <c r="D173" s="1" t="s">
        <v>77</v>
      </c>
      <c r="E173" s="1" t="s">
        <v>87</v>
      </c>
      <c r="F173" s="4">
        <v>800</v>
      </c>
      <c r="G173" s="3">
        <v>45002</v>
      </c>
      <c r="H173" s="1" t="str">
        <f>TEXT(Tabela_NOTAS_FISCAIS[[#This Row],[Data Emissão]],"aaaa")</f>
        <v>2023</v>
      </c>
      <c r="I173" s="1" t="str">
        <f>UPPER(TEXT(Tabela_NOTAS_FISCAIS[[#This Row],[Data Emissão]],"MMM"))</f>
        <v>MAR</v>
      </c>
      <c r="J173" s="1" t="str">
        <f>IFERROR(INDEX(CLIENTES[CLIENTES_2],MATCH(Tabela_NOTAS_FISCAIS[Razão Social do Tomador],CLIENTES[CLIENTES_TABELA],0)),"")</f>
        <v xml:space="preserve">GRUPO GENNIUS </v>
      </c>
      <c r="K173" s="1">
        <f>IFERROR(INDEX(MÊS_TAB[NUN_MÊS],MATCH(Tabela_NOTAS_FISCAIS[MÊS_EMISSÃO],MÊS_TAB[MÊS],0)),"")</f>
        <v>3</v>
      </c>
    </row>
    <row r="174" spans="1:11" x14ac:dyDescent="0.2">
      <c r="A174" s="1">
        <v>1428</v>
      </c>
      <c r="B174" s="1">
        <v>1</v>
      </c>
      <c r="C174" s="3">
        <v>45002</v>
      </c>
      <c r="D174" s="1" t="s">
        <v>77</v>
      </c>
      <c r="E174" s="1" t="s">
        <v>87</v>
      </c>
      <c r="F174" s="4">
        <v>800</v>
      </c>
      <c r="G174" s="3">
        <v>45002</v>
      </c>
      <c r="H174" s="1" t="str">
        <f>TEXT(Tabela_NOTAS_FISCAIS[[#This Row],[Data Emissão]],"aaaa")</f>
        <v>2023</v>
      </c>
      <c r="I174" s="1" t="str">
        <f>UPPER(TEXT(Tabela_NOTAS_FISCAIS[[#This Row],[Data Emissão]],"MMM"))</f>
        <v>MAR</v>
      </c>
      <c r="J174" s="1" t="str">
        <f>IFERROR(INDEX(CLIENTES[CLIENTES_2],MATCH(Tabela_NOTAS_FISCAIS[Razão Social do Tomador],CLIENTES[CLIENTES_TABELA],0)),"")</f>
        <v xml:space="preserve">GRUPO GENNIUS </v>
      </c>
      <c r="K174" s="1">
        <f>IFERROR(INDEX(MÊS_TAB[NUN_MÊS],MATCH(Tabela_NOTAS_FISCAIS[MÊS_EMISSÃO],MÊS_TAB[MÊS],0)),"")</f>
        <v>3</v>
      </c>
    </row>
    <row r="175" spans="1:11" x14ac:dyDescent="0.2">
      <c r="A175" s="1">
        <v>1429</v>
      </c>
      <c r="B175" s="1">
        <v>1</v>
      </c>
      <c r="C175" s="3">
        <v>45002</v>
      </c>
      <c r="D175" s="1" t="s">
        <v>77</v>
      </c>
      <c r="E175" s="1" t="s">
        <v>87</v>
      </c>
      <c r="F175" s="4">
        <v>800</v>
      </c>
      <c r="G175" s="3">
        <v>45002</v>
      </c>
      <c r="H175" s="1" t="str">
        <f>TEXT(Tabela_NOTAS_FISCAIS[[#This Row],[Data Emissão]],"aaaa")</f>
        <v>2023</v>
      </c>
      <c r="I175" s="1" t="str">
        <f>UPPER(TEXT(Tabela_NOTAS_FISCAIS[[#This Row],[Data Emissão]],"MMM"))</f>
        <v>MAR</v>
      </c>
      <c r="J175" s="1" t="str">
        <f>IFERROR(INDEX(CLIENTES[CLIENTES_2],MATCH(Tabela_NOTAS_FISCAIS[Razão Social do Tomador],CLIENTES[CLIENTES_TABELA],0)),"")</f>
        <v xml:space="preserve">GRUPO GENNIUS </v>
      </c>
      <c r="K175" s="1">
        <f>IFERROR(INDEX(MÊS_TAB[NUN_MÊS],MATCH(Tabela_NOTAS_FISCAIS[MÊS_EMISSÃO],MÊS_TAB[MÊS],0)),"")</f>
        <v>3</v>
      </c>
    </row>
    <row r="176" spans="1:11" x14ac:dyDescent="0.2">
      <c r="A176" s="1">
        <v>1430</v>
      </c>
      <c r="B176" s="1">
        <v>1</v>
      </c>
      <c r="C176" s="3">
        <v>45005</v>
      </c>
      <c r="D176" s="1" t="s">
        <v>77</v>
      </c>
      <c r="E176" s="1" t="s">
        <v>87</v>
      </c>
      <c r="F176" s="4">
        <v>5092</v>
      </c>
      <c r="G176" s="3">
        <v>45005</v>
      </c>
      <c r="H176" s="1" t="str">
        <f>TEXT(Tabela_NOTAS_FISCAIS[[#This Row],[Data Emissão]],"aaaa")</f>
        <v>2023</v>
      </c>
      <c r="I176" s="1" t="str">
        <f>UPPER(TEXT(Tabela_NOTAS_FISCAIS[[#This Row],[Data Emissão]],"MMM"))</f>
        <v>MAR</v>
      </c>
      <c r="J176" s="1" t="str">
        <f>IFERROR(INDEX(CLIENTES[CLIENTES_2],MATCH(Tabela_NOTAS_FISCAIS[Razão Social do Tomador],CLIENTES[CLIENTES_TABELA],0)),"")</f>
        <v xml:space="preserve">GRUPO GENNIUS </v>
      </c>
      <c r="K176" s="1">
        <f>IFERROR(INDEX(MÊS_TAB[NUN_MÊS],MATCH(Tabela_NOTAS_FISCAIS[MÊS_EMISSÃO],MÊS_TAB[MÊS],0)),"")</f>
        <v>3</v>
      </c>
    </row>
    <row r="177" spans="1:11" x14ac:dyDescent="0.2">
      <c r="A177" s="1">
        <v>1431</v>
      </c>
      <c r="B177" s="1">
        <v>1</v>
      </c>
      <c r="C177" s="3">
        <v>45005</v>
      </c>
      <c r="D177" s="1" t="s">
        <v>77</v>
      </c>
      <c r="E177" s="1" t="s">
        <v>115</v>
      </c>
      <c r="F177" s="4">
        <v>6271</v>
      </c>
      <c r="G177" s="3">
        <v>45005</v>
      </c>
      <c r="H177" s="1" t="str">
        <f>TEXT(Tabela_NOTAS_FISCAIS[[#This Row],[Data Emissão]],"aaaa")</f>
        <v>2023</v>
      </c>
      <c r="I177" s="1" t="str">
        <f>UPPER(TEXT(Tabela_NOTAS_FISCAIS[[#This Row],[Data Emissão]],"MMM"))</f>
        <v>MAR</v>
      </c>
      <c r="J177" s="1" t="str">
        <f>IFERROR(INDEX(CLIENTES[CLIENTES_2],MATCH(Tabela_NOTAS_FISCAIS[Razão Social do Tomador],CLIENTES[CLIENTES_TABELA],0)),"")</f>
        <v xml:space="preserve">GRUPO GENNIUS </v>
      </c>
      <c r="K177" s="1">
        <f>IFERROR(INDEX(MÊS_TAB[NUN_MÊS],MATCH(Tabela_NOTAS_FISCAIS[MÊS_EMISSÃO],MÊS_TAB[MÊS],0)),"")</f>
        <v>3</v>
      </c>
    </row>
    <row r="178" spans="1:11" x14ac:dyDescent="0.2">
      <c r="A178" s="1">
        <v>1432</v>
      </c>
      <c r="B178" s="1">
        <v>1</v>
      </c>
      <c r="C178" s="3">
        <v>45006</v>
      </c>
      <c r="D178" s="1" t="s">
        <v>77</v>
      </c>
      <c r="E178" s="1" t="s">
        <v>87</v>
      </c>
      <c r="F178" s="4">
        <v>750</v>
      </c>
      <c r="G178" s="3">
        <v>45006</v>
      </c>
      <c r="H178" s="1" t="str">
        <f>TEXT(Tabela_NOTAS_FISCAIS[[#This Row],[Data Emissão]],"aaaa")</f>
        <v>2023</v>
      </c>
      <c r="I178" s="1" t="str">
        <f>UPPER(TEXT(Tabela_NOTAS_FISCAIS[[#This Row],[Data Emissão]],"MMM"))</f>
        <v>MAR</v>
      </c>
      <c r="J178" s="1" t="str">
        <f>IFERROR(INDEX(CLIENTES[CLIENTES_2],MATCH(Tabela_NOTAS_FISCAIS[Razão Social do Tomador],CLIENTES[CLIENTES_TABELA],0)),"")</f>
        <v xml:space="preserve">GRUPO GENNIUS </v>
      </c>
      <c r="K178" s="1">
        <f>IFERROR(INDEX(MÊS_TAB[NUN_MÊS],MATCH(Tabela_NOTAS_FISCAIS[MÊS_EMISSÃO],MÊS_TAB[MÊS],0)),"")</f>
        <v>3</v>
      </c>
    </row>
    <row r="179" spans="1:11" x14ac:dyDescent="0.2">
      <c r="A179" s="1">
        <v>1433</v>
      </c>
      <c r="B179" s="1">
        <v>1</v>
      </c>
      <c r="C179" s="3">
        <v>45006</v>
      </c>
      <c r="D179" s="1" t="s">
        <v>77</v>
      </c>
      <c r="E179" s="1" t="s">
        <v>87</v>
      </c>
      <c r="F179" s="4">
        <v>3500</v>
      </c>
      <c r="G179" s="3">
        <v>45006</v>
      </c>
      <c r="H179" s="1" t="str">
        <f>TEXT(Tabela_NOTAS_FISCAIS[[#This Row],[Data Emissão]],"aaaa")</f>
        <v>2023</v>
      </c>
      <c r="I179" s="1" t="str">
        <f>UPPER(TEXT(Tabela_NOTAS_FISCAIS[[#This Row],[Data Emissão]],"MMM"))</f>
        <v>MAR</v>
      </c>
      <c r="J179" s="1" t="str">
        <f>IFERROR(INDEX(CLIENTES[CLIENTES_2],MATCH(Tabela_NOTAS_FISCAIS[Razão Social do Tomador],CLIENTES[CLIENTES_TABELA],0)),"")</f>
        <v xml:space="preserve">GRUPO GENNIUS </v>
      </c>
      <c r="K179" s="1">
        <f>IFERROR(INDEX(MÊS_TAB[NUN_MÊS],MATCH(Tabela_NOTAS_FISCAIS[MÊS_EMISSÃO],MÊS_TAB[MÊS],0)),"")</f>
        <v>3</v>
      </c>
    </row>
    <row r="180" spans="1:11" x14ac:dyDescent="0.2">
      <c r="A180" s="1">
        <v>1434</v>
      </c>
      <c r="B180" s="1">
        <v>1</v>
      </c>
      <c r="C180" s="3">
        <v>45007</v>
      </c>
      <c r="D180" s="1" t="s">
        <v>77</v>
      </c>
      <c r="E180" s="1" t="s">
        <v>115</v>
      </c>
      <c r="F180" s="4">
        <v>6270</v>
      </c>
      <c r="G180" s="3">
        <v>45007</v>
      </c>
      <c r="H180" s="1" t="str">
        <f>TEXT(Tabela_NOTAS_FISCAIS[[#This Row],[Data Emissão]],"aaaa")</f>
        <v>2023</v>
      </c>
      <c r="I180" s="1" t="str">
        <f>UPPER(TEXT(Tabela_NOTAS_FISCAIS[[#This Row],[Data Emissão]],"MMM"))</f>
        <v>MAR</v>
      </c>
      <c r="J180" s="1" t="str">
        <f>IFERROR(INDEX(CLIENTES[CLIENTES_2],MATCH(Tabela_NOTAS_FISCAIS[Razão Social do Tomador],CLIENTES[CLIENTES_TABELA],0)),"")</f>
        <v xml:space="preserve">GRUPO GENNIUS </v>
      </c>
      <c r="K180" s="1">
        <f>IFERROR(INDEX(MÊS_TAB[NUN_MÊS],MATCH(Tabela_NOTAS_FISCAIS[MÊS_EMISSÃO],MÊS_TAB[MÊS],0)),"")</f>
        <v>3</v>
      </c>
    </row>
    <row r="181" spans="1:11" x14ac:dyDescent="0.2">
      <c r="A181" s="1">
        <v>1435</v>
      </c>
      <c r="B181" s="1">
        <v>1</v>
      </c>
      <c r="C181" s="3">
        <v>45008</v>
      </c>
      <c r="D181" s="1" t="s">
        <v>77</v>
      </c>
      <c r="E181" s="1" t="s">
        <v>87</v>
      </c>
      <c r="F181" s="4">
        <v>3500</v>
      </c>
      <c r="G181" s="3">
        <v>45008</v>
      </c>
      <c r="H181" s="1" t="str">
        <f>TEXT(Tabela_NOTAS_FISCAIS[[#This Row],[Data Emissão]],"aaaa")</f>
        <v>2023</v>
      </c>
      <c r="I181" s="1" t="str">
        <f>UPPER(TEXT(Tabela_NOTAS_FISCAIS[[#This Row],[Data Emissão]],"MMM"))</f>
        <v>MAR</v>
      </c>
      <c r="J181" s="1" t="str">
        <f>IFERROR(INDEX(CLIENTES[CLIENTES_2],MATCH(Tabela_NOTAS_FISCAIS[Razão Social do Tomador],CLIENTES[CLIENTES_TABELA],0)),"")</f>
        <v xml:space="preserve">GRUPO GENNIUS </v>
      </c>
      <c r="K181" s="1">
        <f>IFERROR(INDEX(MÊS_TAB[NUN_MÊS],MATCH(Tabela_NOTAS_FISCAIS[MÊS_EMISSÃO],MÊS_TAB[MÊS],0)),"")</f>
        <v>3</v>
      </c>
    </row>
    <row r="182" spans="1:11" x14ac:dyDescent="0.2">
      <c r="A182" s="1">
        <v>1436</v>
      </c>
      <c r="B182" s="1">
        <v>1</v>
      </c>
      <c r="C182" s="3">
        <v>45008</v>
      </c>
      <c r="D182" s="1" t="s">
        <v>77</v>
      </c>
      <c r="E182" s="1" t="s">
        <v>87</v>
      </c>
      <c r="F182" s="4">
        <v>800</v>
      </c>
      <c r="G182" s="3">
        <v>45008</v>
      </c>
      <c r="H182" s="1" t="str">
        <f>TEXT(Tabela_NOTAS_FISCAIS[[#This Row],[Data Emissão]],"aaaa")</f>
        <v>2023</v>
      </c>
      <c r="I182" s="1" t="str">
        <f>UPPER(TEXT(Tabela_NOTAS_FISCAIS[[#This Row],[Data Emissão]],"MMM"))</f>
        <v>MAR</v>
      </c>
      <c r="J182" s="1" t="str">
        <f>IFERROR(INDEX(CLIENTES[CLIENTES_2],MATCH(Tabela_NOTAS_FISCAIS[Razão Social do Tomador],CLIENTES[CLIENTES_TABELA],0)),"")</f>
        <v xml:space="preserve">GRUPO GENNIUS </v>
      </c>
      <c r="K182" s="1">
        <f>IFERROR(INDEX(MÊS_TAB[NUN_MÊS],MATCH(Tabela_NOTAS_FISCAIS[MÊS_EMISSÃO],MÊS_TAB[MÊS],0)),"")</f>
        <v>3</v>
      </c>
    </row>
    <row r="183" spans="1:11" x14ac:dyDescent="0.2">
      <c r="A183" s="1">
        <v>1437</v>
      </c>
      <c r="B183" s="1">
        <v>1</v>
      </c>
      <c r="C183" s="3">
        <v>45008</v>
      </c>
      <c r="D183" s="1" t="s">
        <v>77</v>
      </c>
      <c r="E183" s="1" t="s">
        <v>462</v>
      </c>
      <c r="F183" s="4">
        <v>1300</v>
      </c>
      <c r="G183" s="3">
        <v>45008</v>
      </c>
      <c r="H183" s="1" t="str">
        <f>TEXT(Tabela_NOTAS_FISCAIS[[#This Row],[Data Emissão]],"aaaa")</f>
        <v>2023</v>
      </c>
      <c r="I183" s="1" t="str">
        <f>UPPER(TEXT(Tabela_NOTAS_FISCAIS[[#This Row],[Data Emissão]],"MMM"))</f>
        <v>MAR</v>
      </c>
      <c r="J183" s="1" t="str">
        <f>IFERROR(INDEX(CLIENTES[CLIENTES_2],MATCH(Tabela_NOTAS_FISCAIS[Razão Social do Tomador],CLIENTES[CLIENTES_TABELA],0)),"")</f>
        <v>TUTTI DELI</v>
      </c>
      <c r="K183" s="1">
        <f>IFERROR(INDEX(MÊS_TAB[NUN_MÊS],MATCH(Tabela_NOTAS_FISCAIS[MÊS_EMISSÃO],MÊS_TAB[MÊS],0)),"")</f>
        <v>3</v>
      </c>
    </row>
    <row r="184" spans="1:11" x14ac:dyDescent="0.2">
      <c r="A184" s="1">
        <v>1438</v>
      </c>
      <c r="B184" s="1">
        <v>1</v>
      </c>
      <c r="C184" s="3">
        <v>45009</v>
      </c>
      <c r="D184" s="1" t="s">
        <v>77</v>
      </c>
      <c r="E184" s="1" t="s">
        <v>87</v>
      </c>
      <c r="F184" s="4">
        <v>3800</v>
      </c>
      <c r="G184" s="3">
        <v>45009</v>
      </c>
      <c r="H184" s="1" t="str">
        <f>TEXT(Tabela_NOTAS_FISCAIS[[#This Row],[Data Emissão]],"aaaa")</f>
        <v>2023</v>
      </c>
      <c r="I184" s="1" t="str">
        <f>UPPER(TEXT(Tabela_NOTAS_FISCAIS[[#This Row],[Data Emissão]],"MMM"))</f>
        <v>MAR</v>
      </c>
      <c r="J184" s="1" t="str">
        <f>IFERROR(INDEX(CLIENTES[CLIENTES_2],MATCH(Tabela_NOTAS_FISCAIS[Razão Social do Tomador],CLIENTES[CLIENTES_TABELA],0)),"")</f>
        <v xml:space="preserve">GRUPO GENNIUS </v>
      </c>
      <c r="K184" s="1">
        <f>IFERROR(INDEX(MÊS_TAB[NUN_MÊS],MATCH(Tabela_NOTAS_FISCAIS[MÊS_EMISSÃO],MÊS_TAB[MÊS],0)),"")</f>
        <v>3</v>
      </c>
    </row>
    <row r="185" spans="1:11" x14ac:dyDescent="0.2">
      <c r="A185" s="1">
        <v>1439</v>
      </c>
      <c r="B185" s="1">
        <v>1</v>
      </c>
      <c r="C185" s="3">
        <v>45012</v>
      </c>
      <c r="D185" s="1" t="s">
        <v>77</v>
      </c>
      <c r="E185" s="1" t="s">
        <v>87</v>
      </c>
      <c r="F185" s="4">
        <v>800</v>
      </c>
      <c r="G185" s="3">
        <v>45012</v>
      </c>
      <c r="H185" s="1" t="str">
        <f>TEXT(Tabela_NOTAS_FISCAIS[[#This Row],[Data Emissão]],"aaaa")</f>
        <v>2023</v>
      </c>
      <c r="I185" s="1" t="str">
        <f>UPPER(TEXT(Tabela_NOTAS_FISCAIS[[#This Row],[Data Emissão]],"MMM"))</f>
        <v>MAR</v>
      </c>
      <c r="J185" s="1" t="str">
        <f>IFERROR(INDEX(CLIENTES[CLIENTES_2],MATCH(Tabela_NOTAS_FISCAIS[Razão Social do Tomador],CLIENTES[CLIENTES_TABELA],0)),"")</f>
        <v xml:space="preserve">GRUPO GENNIUS </v>
      </c>
      <c r="K185" s="1">
        <f>IFERROR(INDEX(MÊS_TAB[NUN_MÊS],MATCH(Tabela_NOTAS_FISCAIS[MÊS_EMISSÃO],MÊS_TAB[MÊS],0)),"")</f>
        <v>3</v>
      </c>
    </row>
    <row r="186" spans="1:11" x14ac:dyDescent="0.2">
      <c r="A186" s="1">
        <v>1440</v>
      </c>
      <c r="B186" s="1">
        <v>1</v>
      </c>
      <c r="C186" s="3">
        <v>45012</v>
      </c>
      <c r="D186" s="1" t="s">
        <v>77</v>
      </c>
      <c r="E186" s="1" t="s">
        <v>87</v>
      </c>
      <c r="F186" s="4">
        <v>800</v>
      </c>
      <c r="G186" s="3">
        <v>45012</v>
      </c>
      <c r="H186" s="1" t="str">
        <f>TEXT(Tabela_NOTAS_FISCAIS[[#This Row],[Data Emissão]],"aaaa")</f>
        <v>2023</v>
      </c>
      <c r="I186" s="1" t="str">
        <f>UPPER(TEXT(Tabela_NOTAS_FISCAIS[[#This Row],[Data Emissão]],"MMM"))</f>
        <v>MAR</v>
      </c>
      <c r="J186" s="1" t="str">
        <f>IFERROR(INDEX(CLIENTES[CLIENTES_2],MATCH(Tabela_NOTAS_FISCAIS[Razão Social do Tomador],CLIENTES[CLIENTES_TABELA],0)),"")</f>
        <v xml:space="preserve">GRUPO GENNIUS </v>
      </c>
      <c r="K186" s="1">
        <f>IFERROR(INDEX(MÊS_TAB[NUN_MÊS],MATCH(Tabela_NOTAS_FISCAIS[MÊS_EMISSÃO],MÊS_TAB[MÊS],0)),"")</f>
        <v>3</v>
      </c>
    </row>
    <row r="187" spans="1:11" x14ac:dyDescent="0.2">
      <c r="A187" s="1">
        <v>1441</v>
      </c>
      <c r="B187" s="1">
        <v>1</v>
      </c>
      <c r="C187" s="3">
        <v>45012</v>
      </c>
      <c r="D187" s="1" t="s">
        <v>77</v>
      </c>
      <c r="E187" s="1" t="s">
        <v>87</v>
      </c>
      <c r="F187" s="4">
        <v>4234</v>
      </c>
      <c r="G187" s="3">
        <v>45012</v>
      </c>
      <c r="H187" s="1" t="str">
        <f>TEXT(Tabela_NOTAS_FISCAIS[[#This Row],[Data Emissão]],"aaaa")</f>
        <v>2023</v>
      </c>
      <c r="I187" s="1" t="str">
        <f>UPPER(TEXT(Tabela_NOTAS_FISCAIS[[#This Row],[Data Emissão]],"MMM"))</f>
        <v>MAR</v>
      </c>
      <c r="J187" s="1" t="str">
        <f>IFERROR(INDEX(CLIENTES[CLIENTES_2],MATCH(Tabela_NOTAS_FISCAIS[Razão Social do Tomador],CLIENTES[CLIENTES_TABELA],0)),"")</f>
        <v xml:space="preserve">GRUPO GENNIUS </v>
      </c>
      <c r="K187" s="1">
        <f>IFERROR(INDEX(MÊS_TAB[NUN_MÊS],MATCH(Tabela_NOTAS_FISCAIS[MÊS_EMISSÃO],MÊS_TAB[MÊS],0)),"")</f>
        <v>3</v>
      </c>
    </row>
    <row r="188" spans="1:11" x14ac:dyDescent="0.2">
      <c r="A188" s="1">
        <v>1442</v>
      </c>
      <c r="B188" s="1">
        <v>1</v>
      </c>
      <c r="C188" s="3">
        <v>45012</v>
      </c>
      <c r="D188" s="1" t="s">
        <v>77</v>
      </c>
      <c r="E188" s="1" t="s">
        <v>115</v>
      </c>
      <c r="F188" s="4">
        <v>6270</v>
      </c>
      <c r="G188" s="3">
        <v>45012</v>
      </c>
      <c r="H188" s="1" t="str">
        <f>TEXT(Tabela_NOTAS_FISCAIS[[#This Row],[Data Emissão]],"aaaa")</f>
        <v>2023</v>
      </c>
      <c r="I188" s="1" t="str">
        <f>UPPER(TEXT(Tabela_NOTAS_FISCAIS[[#This Row],[Data Emissão]],"MMM"))</f>
        <v>MAR</v>
      </c>
      <c r="J188" s="1" t="str">
        <f>IFERROR(INDEX(CLIENTES[CLIENTES_2],MATCH(Tabela_NOTAS_FISCAIS[Razão Social do Tomador],CLIENTES[CLIENTES_TABELA],0)),"")</f>
        <v xml:space="preserve">GRUPO GENNIUS </v>
      </c>
      <c r="K188" s="1">
        <f>IFERROR(INDEX(MÊS_TAB[NUN_MÊS],MATCH(Tabela_NOTAS_FISCAIS[MÊS_EMISSÃO],MÊS_TAB[MÊS],0)),"")</f>
        <v>3</v>
      </c>
    </row>
    <row r="189" spans="1:11" x14ac:dyDescent="0.2">
      <c r="A189" s="1">
        <v>1443</v>
      </c>
      <c r="B189" s="1">
        <v>1</v>
      </c>
      <c r="C189" s="3">
        <v>45012</v>
      </c>
      <c r="D189" s="1" t="s">
        <v>77</v>
      </c>
      <c r="E189" s="1" t="s">
        <v>115</v>
      </c>
      <c r="F189" s="4">
        <v>6270</v>
      </c>
      <c r="G189" s="3">
        <v>45012</v>
      </c>
      <c r="H189" s="1" t="str">
        <f>TEXT(Tabela_NOTAS_FISCAIS[[#This Row],[Data Emissão]],"aaaa")</f>
        <v>2023</v>
      </c>
      <c r="I189" s="1" t="str">
        <f>UPPER(TEXT(Tabela_NOTAS_FISCAIS[[#This Row],[Data Emissão]],"MMM"))</f>
        <v>MAR</v>
      </c>
      <c r="J189" s="1" t="str">
        <f>IFERROR(INDEX(CLIENTES[CLIENTES_2],MATCH(Tabela_NOTAS_FISCAIS[Razão Social do Tomador],CLIENTES[CLIENTES_TABELA],0)),"")</f>
        <v xml:space="preserve">GRUPO GENNIUS </v>
      </c>
      <c r="K189" s="1">
        <f>IFERROR(INDEX(MÊS_TAB[NUN_MÊS],MATCH(Tabela_NOTAS_FISCAIS[MÊS_EMISSÃO],MÊS_TAB[MÊS],0)),"")</f>
        <v>3</v>
      </c>
    </row>
    <row r="190" spans="1:11" x14ac:dyDescent="0.2">
      <c r="A190" s="1">
        <v>1444</v>
      </c>
      <c r="B190" s="1">
        <v>1</v>
      </c>
      <c r="C190" s="3">
        <v>45012</v>
      </c>
      <c r="D190" s="1" t="s">
        <v>77</v>
      </c>
      <c r="E190" s="1" t="s">
        <v>87</v>
      </c>
      <c r="F190" s="4">
        <v>1100</v>
      </c>
      <c r="G190" s="3">
        <v>45012</v>
      </c>
      <c r="H190" s="1" t="str">
        <f>TEXT(Tabela_NOTAS_FISCAIS[[#This Row],[Data Emissão]],"aaaa")</f>
        <v>2023</v>
      </c>
      <c r="I190" s="1" t="str">
        <f>UPPER(TEXT(Tabela_NOTAS_FISCAIS[[#This Row],[Data Emissão]],"MMM"))</f>
        <v>MAR</v>
      </c>
      <c r="J190" s="1" t="str">
        <f>IFERROR(INDEX(CLIENTES[CLIENTES_2],MATCH(Tabela_NOTAS_FISCAIS[Razão Social do Tomador],CLIENTES[CLIENTES_TABELA],0)),"")</f>
        <v xml:space="preserve">GRUPO GENNIUS </v>
      </c>
      <c r="K190" s="1">
        <f>IFERROR(INDEX(MÊS_TAB[NUN_MÊS],MATCH(Tabela_NOTAS_FISCAIS[MÊS_EMISSÃO],MÊS_TAB[MÊS],0)),"")</f>
        <v>3</v>
      </c>
    </row>
    <row r="191" spans="1:11" x14ac:dyDescent="0.2">
      <c r="A191" s="1">
        <v>1445</v>
      </c>
      <c r="B191" s="1">
        <v>1</v>
      </c>
      <c r="C191" s="3">
        <v>45013</v>
      </c>
      <c r="D191" s="1" t="s">
        <v>77</v>
      </c>
      <c r="E191" s="1" t="s">
        <v>87</v>
      </c>
      <c r="F191" s="4">
        <v>3942</v>
      </c>
      <c r="G191" s="3">
        <v>45013</v>
      </c>
      <c r="H191" s="1" t="str">
        <f>TEXT(Tabela_NOTAS_FISCAIS[[#This Row],[Data Emissão]],"aaaa")</f>
        <v>2023</v>
      </c>
      <c r="I191" s="1" t="str">
        <f>UPPER(TEXT(Tabela_NOTAS_FISCAIS[[#This Row],[Data Emissão]],"MMM"))</f>
        <v>MAR</v>
      </c>
      <c r="J191" s="1" t="str">
        <f>IFERROR(INDEX(CLIENTES[CLIENTES_2],MATCH(Tabela_NOTAS_FISCAIS[Razão Social do Tomador],CLIENTES[CLIENTES_TABELA],0)),"")</f>
        <v xml:space="preserve">GRUPO GENNIUS </v>
      </c>
      <c r="K191" s="1">
        <f>IFERROR(INDEX(MÊS_TAB[NUN_MÊS],MATCH(Tabela_NOTAS_FISCAIS[MÊS_EMISSÃO],MÊS_TAB[MÊS],0)),"")</f>
        <v>3</v>
      </c>
    </row>
    <row r="192" spans="1:11" x14ac:dyDescent="0.2">
      <c r="A192" s="1">
        <v>1446</v>
      </c>
      <c r="B192" s="1">
        <v>1</v>
      </c>
      <c r="C192" s="3">
        <v>45013</v>
      </c>
      <c r="D192" s="1" t="s">
        <v>77</v>
      </c>
      <c r="E192" s="1" t="s">
        <v>87</v>
      </c>
      <c r="F192" s="4">
        <v>3500</v>
      </c>
      <c r="G192" s="3">
        <v>45013</v>
      </c>
      <c r="H192" s="1" t="str">
        <f>TEXT(Tabela_NOTAS_FISCAIS[[#This Row],[Data Emissão]],"aaaa")</f>
        <v>2023</v>
      </c>
      <c r="I192" s="1" t="str">
        <f>UPPER(TEXT(Tabela_NOTAS_FISCAIS[[#This Row],[Data Emissão]],"MMM"))</f>
        <v>MAR</v>
      </c>
      <c r="J192" s="1" t="str">
        <f>IFERROR(INDEX(CLIENTES[CLIENTES_2],MATCH(Tabela_NOTAS_FISCAIS[Razão Social do Tomador],CLIENTES[CLIENTES_TABELA],0)),"")</f>
        <v xml:space="preserve">GRUPO GENNIUS </v>
      </c>
      <c r="K192" s="1">
        <f>IFERROR(INDEX(MÊS_TAB[NUN_MÊS],MATCH(Tabela_NOTAS_FISCAIS[MÊS_EMISSÃO],MÊS_TAB[MÊS],0)),"")</f>
        <v>3</v>
      </c>
    </row>
    <row r="193" spans="1:11" x14ac:dyDescent="0.2">
      <c r="A193" s="1">
        <v>1447</v>
      </c>
      <c r="B193" s="1">
        <v>1</v>
      </c>
      <c r="C193" s="3">
        <v>45013</v>
      </c>
      <c r="D193" s="1" t="s">
        <v>77</v>
      </c>
      <c r="E193" s="1" t="s">
        <v>87</v>
      </c>
      <c r="F193" s="4">
        <v>3500</v>
      </c>
      <c r="G193" s="3">
        <v>45013</v>
      </c>
      <c r="H193" s="1" t="str">
        <f>TEXT(Tabela_NOTAS_FISCAIS[[#This Row],[Data Emissão]],"aaaa")</f>
        <v>2023</v>
      </c>
      <c r="I193" s="1" t="str">
        <f>UPPER(TEXT(Tabela_NOTAS_FISCAIS[[#This Row],[Data Emissão]],"MMM"))</f>
        <v>MAR</v>
      </c>
      <c r="J193" s="1" t="str">
        <f>IFERROR(INDEX(CLIENTES[CLIENTES_2],MATCH(Tabela_NOTAS_FISCAIS[Razão Social do Tomador],CLIENTES[CLIENTES_TABELA],0)),"")</f>
        <v xml:space="preserve">GRUPO GENNIUS </v>
      </c>
      <c r="K193" s="1">
        <f>IFERROR(INDEX(MÊS_TAB[NUN_MÊS],MATCH(Tabela_NOTAS_FISCAIS[MÊS_EMISSÃO],MÊS_TAB[MÊS],0)),"")</f>
        <v>3</v>
      </c>
    </row>
    <row r="194" spans="1:11" x14ac:dyDescent="0.2">
      <c r="A194" s="1">
        <v>1448</v>
      </c>
      <c r="B194" s="1">
        <v>1</v>
      </c>
      <c r="C194" s="3">
        <v>45014</v>
      </c>
      <c r="D194" s="1" t="s">
        <v>77</v>
      </c>
      <c r="E194" s="1" t="s">
        <v>87</v>
      </c>
      <c r="F194" s="4">
        <v>6000</v>
      </c>
      <c r="G194" s="3">
        <v>45014</v>
      </c>
      <c r="H194" s="1" t="str">
        <f>TEXT(Tabela_NOTAS_FISCAIS[[#This Row],[Data Emissão]],"aaaa")</f>
        <v>2023</v>
      </c>
      <c r="I194" s="1" t="str">
        <f>UPPER(TEXT(Tabela_NOTAS_FISCAIS[[#This Row],[Data Emissão]],"MMM"))</f>
        <v>MAR</v>
      </c>
      <c r="J194" s="1" t="str">
        <f>IFERROR(INDEX(CLIENTES[CLIENTES_2],MATCH(Tabela_NOTAS_FISCAIS[Razão Social do Tomador],CLIENTES[CLIENTES_TABELA],0)),"")</f>
        <v xml:space="preserve">GRUPO GENNIUS </v>
      </c>
      <c r="K194" s="1">
        <f>IFERROR(INDEX(MÊS_TAB[NUN_MÊS],MATCH(Tabela_NOTAS_FISCAIS[MÊS_EMISSÃO],MÊS_TAB[MÊS],0)),"")</f>
        <v>3</v>
      </c>
    </row>
    <row r="195" spans="1:11" x14ac:dyDescent="0.2">
      <c r="A195" s="1">
        <v>1449</v>
      </c>
      <c r="B195" s="1">
        <v>1</v>
      </c>
      <c r="C195" s="3">
        <v>45014</v>
      </c>
      <c r="D195" s="1" t="s">
        <v>77</v>
      </c>
      <c r="E195" s="1" t="s">
        <v>683</v>
      </c>
      <c r="F195" s="4">
        <v>1200</v>
      </c>
      <c r="G195" s="3">
        <v>45014</v>
      </c>
      <c r="H195" s="1" t="str">
        <f>TEXT(Tabela_NOTAS_FISCAIS[[#This Row],[Data Emissão]],"aaaa")</f>
        <v>2023</v>
      </c>
      <c r="I195" s="1" t="str">
        <f>UPPER(TEXT(Tabela_NOTAS_FISCAIS[[#This Row],[Data Emissão]],"MMM"))</f>
        <v>MAR</v>
      </c>
      <c r="J195" s="1" t="str">
        <f>IFERROR(INDEX(CLIENTES[CLIENTES_2],MATCH(Tabela_NOTAS_FISCAIS[Razão Social do Tomador],CLIENTES[CLIENTES_TABELA],0)),"")</f>
        <v>MERCATO EXPRESS</v>
      </c>
      <c r="K195" s="1">
        <f>IFERROR(INDEX(MÊS_TAB[NUN_MÊS],MATCH(Tabela_NOTAS_FISCAIS[MÊS_EMISSÃO],MÊS_TAB[MÊS],0)),"")</f>
        <v>3</v>
      </c>
    </row>
    <row r="196" spans="1:11" x14ac:dyDescent="0.2">
      <c r="A196" s="1">
        <v>1450</v>
      </c>
      <c r="B196" s="1">
        <v>1</v>
      </c>
      <c r="C196" s="3">
        <v>45014</v>
      </c>
      <c r="D196" s="1" t="s">
        <v>77</v>
      </c>
      <c r="E196" s="1" t="s">
        <v>87</v>
      </c>
      <c r="F196" s="4">
        <v>3942</v>
      </c>
      <c r="G196" s="3">
        <v>45014</v>
      </c>
      <c r="H196" s="1" t="str">
        <f>TEXT(Tabela_NOTAS_FISCAIS[[#This Row],[Data Emissão]],"aaaa")</f>
        <v>2023</v>
      </c>
      <c r="I196" s="1" t="str">
        <f>UPPER(TEXT(Tabela_NOTAS_FISCAIS[[#This Row],[Data Emissão]],"MMM"))</f>
        <v>MAR</v>
      </c>
      <c r="J196" s="1" t="str">
        <f>IFERROR(INDEX(CLIENTES[CLIENTES_2],MATCH(Tabela_NOTAS_FISCAIS[Razão Social do Tomador],CLIENTES[CLIENTES_TABELA],0)),"")</f>
        <v xml:space="preserve">GRUPO GENNIUS </v>
      </c>
      <c r="K196" s="1">
        <f>IFERROR(INDEX(MÊS_TAB[NUN_MÊS],MATCH(Tabela_NOTAS_FISCAIS[MÊS_EMISSÃO],MÊS_TAB[MÊS],0)),"")</f>
        <v>3</v>
      </c>
    </row>
    <row r="197" spans="1:11" x14ac:dyDescent="0.2">
      <c r="A197" s="1">
        <v>1451</v>
      </c>
      <c r="B197" s="1">
        <v>1</v>
      </c>
      <c r="C197" s="3">
        <v>45015</v>
      </c>
      <c r="D197" s="1" t="s">
        <v>77</v>
      </c>
      <c r="E197" s="1" t="s">
        <v>87</v>
      </c>
      <c r="F197" s="4">
        <v>800</v>
      </c>
      <c r="G197" s="3">
        <v>45015</v>
      </c>
      <c r="H197" s="1" t="str">
        <f>TEXT(Tabela_NOTAS_FISCAIS[[#This Row],[Data Emissão]],"aaaa")</f>
        <v>2023</v>
      </c>
      <c r="I197" s="1" t="str">
        <f>UPPER(TEXT(Tabela_NOTAS_FISCAIS[[#This Row],[Data Emissão]],"MMM"))</f>
        <v>MAR</v>
      </c>
      <c r="J197" s="1" t="str">
        <f>IFERROR(INDEX(CLIENTES[CLIENTES_2],MATCH(Tabela_NOTAS_FISCAIS[Razão Social do Tomador],CLIENTES[CLIENTES_TABELA],0)),"")</f>
        <v xml:space="preserve">GRUPO GENNIUS </v>
      </c>
      <c r="K197" s="1">
        <f>IFERROR(INDEX(MÊS_TAB[NUN_MÊS],MATCH(Tabela_NOTAS_FISCAIS[MÊS_EMISSÃO],MÊS_TAB[MÊS],0)),"")</f>
        <v>3</v>
      </c>
    </row>
    <row r="198" spans="1:11" x14ac:dyDescent="0.2">
      <c r="A198" s="1">
        <v>1452</v>
      </c>
      <c r="B198" s="1">
        <v>1</v>
      </c>
      <c r="C198" s="3">
        <v>45015</v>
      </c>
      <c r="D198" s="1" t="s">
        <v>77</v>
      </c>
      <c r="E198" s="1" t="s">
        <v>462</v>
      </c>
      <c r="F198" s="4">
        <v>650</v>
      </c>
      <c r="G198" s="3">
        <v>45015</v>
      </c>
      <c r="H198" s="1" t="str">
        <f>TEXT(Tabela_NOTAS_FISCAIS[[#This Row],[Data Emissão]],"aaaa")</f>
        <v>2023</v>
      </c>
      <c r="I198" s="1" t="str">
        <f>UPPER(TEXT(Tabela_NOTAS_FISCAIS[[#This Row],[Data Emissão]],"MMM"))</f>
        <v>MAR</v>
      </c>
      <c r="J198" s="1" t="str">
        <f>IFERROR(INDEX(CLIENTES[CLIENTES_2],MATCH(Tabela_NOTAS_FISCAIS[Razão Social do Tomador],CLIENTES[CLIENTES_TABELA],0)),"")</f>
        <v>TUTTI DELI</v>
      </c>
      <c r="K198" s="1">
        <f>IFERROR(INDEX(MÊS_TAB[NUN_MÊS],MATCH(Tabela_NOTAS_FISCAIS[MÊS_EMISSÃO],MÊS_TAB[MÊS],0)),"")</f>
        <v>3</v>
      </c>
    </row>
    <row r="199" spans="1:11" x14ac:dyDescent="0.2">
      <c r="A199" s="1">
        <v>1453</v>
      </c>
      <c r="B199" s="1">
        <v>1</v>
      </c>
      <c r="C199" s="3">
        <v>45016</v>
      </c>
      <c r="D199" s="1" t="s">
        <v>77</v>
      </c>
      <c r="E199" s="1" t="s">
        <v>138</v>
      </c>
      <c r="F199" s="4">
        <v>800</v>
      </c>
      <c r="G199" s="3">
        <v>45016</v>
      </c>
      <c r="H199" s="1" t="str">
        <f>TEXT(Tabela_NOTAS_FISCAIS[[#This Row],[Data Emissão]],"aaaa")</f>
        <v>2023</v>
      </c>
      <c r="I199" s="1" t="str">
        <f>UPPER(TEXT(Tabela_NOTAS_FISCAIS[[#This Row],[Data Emissão]],"MMM"))</f>
        <v>MAR</v>
      </c>
      <c r="J199" s="1" t="str">
        <f>IFERROR(INDEX(CLIENTES[CLIENTES_2],MATCH(Tabela_NOTAS_FISCAIS[Razão Social do Tomador],CLIENTES[CLIENTES_TABELA],0)),"")</f>
        <v xml:space="preserve">SOTILLE COMERCIO </v>
      </c>
      <c r="K199" s="1">
        <f>IFERROR(INDEX(MÊS_TAB[NUN_MÊS],MATCH(Tabela_NOTAS_FISCAIS[MÊS_EMISSÃO],MÊS_TAB[MÊS],0)),"")</f>
        <v>3</v>
      </c>
    </row>
    <row r="200" spans="1:11" x14ac:dyDescent="0.2">
      <c r="A200" s="1">
        <v>1454</v>
      </c>
      <c r="B200" s="1">
        <v>1</v>
      </c>
      <c r="C200" s="3">
        <v>45016</v>
      </c>
      <c r="D200" s="1" t="s">
        <v>77</v>
      </c>
      <c r="E200" s="1" t="s">
        <v>87</v>
      </c>
      <c r="F200" s="4">
        <v>800</v>
      </c>
      <c r="G200" s="3">
        <v>45016</v>
      </c>
      <c r="H200" s="1" t="str">
        <f>TEXT(Tabela_NOTAS_FISCAIS[[#This Row],[Data Emissão]],"aaaa")</f>
        <v>2023</v>
      </c>
      <c r="I200" s="1" t="str">
        <f>UPPER(TEXT(Tabela_NOTAS_FISCAIS[[#This Row],[Data Emissão]],"MMM"))</f>
        <v>MAR</v>
      </c>
      <c r="J200" s="1" t="str">
        <f>IFERROR(INDEX(CLIENTES[CLIENTES_2],MATCH(Tabela_NOTAS_FISCAIS[Razão Social do Tomador],CLIENTES[CLIENTES_TABELA],0)),"")</f>
        <v xml:space="preserve">GRUPO GENNIUS </v>
      </c>
      <c r="K200" s="1">
        <f>IFERROR(INDEX(MÊS_TAB[NUN_MÊS],MATCH(Tabela_NOTAS_FISCAIS[MÊS_EMISSÃO],MÊS_TAB[MÊS],0)),"")</f>
        <v>3</v>
      </c>
    </row>
    <row r="201" spans="1:11" x14ac:dyDescent="0.2">
      <c r="A201" s="1">
        <v>1455</v>
      </c>
      <c r="B201" s="1">
        <v>1</v>
      </c>
      <c r="C201" s="3">
        <v>45016</v>
      </c>
      <c r="D201" s="1" t="s">
        <v>77</v>
      </c>
      <c r="E201" s="1" t="s">
        <v>87</v>
      </c>
      <c r="F201" s="4">
        <v>3800</v>
      </c>
      <c r="G201" s="3">
        <v>45016</v>
      </c>
      <c r="H201" s="1" t="str">
        <f>TEXT(Tabela_NOTAS_FISCAIS[[#This Row],[Data Emissão]],"aaaa")</f>
        <v>2023</v>
      </c>
      <c r="I201" s="1" t="str">
        <f>UPPER(TEXT(Tabela_NOTAS_FISCAIS[[#This Row],[Data Emissão]],"MMM"))</f>
        <v>MAR</v>
      </c>
      <c r="J201" s="1" t="str">
        <f>IFERROR(INDEX(CLIENTES[CLIENTES_2],MATCH(Tabela_NOTAS_FISCAIS[Razão Social do Tomador],CLIENTES[CLIENTES_TABELA],0)),"")</f>
        <v xml:space="preserve">GRUPO GENNIUS </v>
      </c>
      <c r="K201" s="1">
        <f>IFERROR(INDEX(MÊS_TAB[NUN_MÊS],MATCH(Tabela_NOTAS_FISCAIS[MÊS_EMISSÃO],MÊS_TAB[MÊS],0)),"")</f>
        <v>3</v>
      </c>
    </row>
    <row r="202" spans="1:11" x14ac:dyDescent="0.2">
      <c r="A202" s="1">
        <v>1456</v>
      </c>
      <c r="B202" s="1">
        <v>1</v>
      </c>
      <c r="C202" s="3">
        <v>45019</v>
      </c>
      <c r="D202" s="1" t="s">
        <v>77</v>
      </c>
      <c r="E202" s="1" t="s">
        <v>115</v>
      </c>
      <c r="F202" s="4">
        <v>6271</v>
      </c>
      <c r="G202" s="3">
        <v>45019</v>
      </c>
      <c r="H202" s="1" t="str">
        <f>TEXT(Tabela_NOTAS_FISCAIS[[#This Row],[Data Emissão]],"aaaa")</f>
        <v>2023</v>
      </c>
      <c r="I202" s="1" t="str">
        <f>UPPER(TEXT(Tabela_NOTAS_FISCAIS[[#This Row],[Data Emissão]],"MMM"))</f>
        <v>ABR</v>
      </c>
      <c r="J202" s="1" t="str">
        <f>IFERROR(INDEX(CLIENTES[CLIENTES_2],MATCH(Tabela_NOTAS_FISCAIS[Razão Social do Tomador],CLIENTES[CLIENTES_TABELA],0)),"")</f>
        <v xml:space="preserve">GRUPO GENNIUS </v>
      </c>
      <c r="K202" s="1">
        <f>IFERROR(INDEX(MÊS_TAB[NUN_MÊS],MATCH(Tabela_NOTAS_FISCAIS[MÊS_EMISSÃO],MÊS_TAB[MÊS],0)),"")</f>
        <v>4</v>
      </c>
    </row>
    <row r="203" spans="1:11" x14ac:dyDescent="0.2">
      <c r="A203" s="1">
        <v>1457</v>
      </c>
      <c r="B203" s="1">
        <v>1</v>
      </c>
      <c r="C203" s="3">
        <v>45019</v>
      </c>
      <c r="D203" s="1" t="s">
        <v>77</v>
      </c>
      <c r="E203" s="1" t="s">
        <v>87</v>
      </c>
      <c r="F203" s="4">
        <v>2692</v>
      </c>
      <c r="G203" s="3">
        <v>45019</v>
      </c>
      <c r="H203" s="1" t="str">
        <f>TEXT(Tabela_NOTAS_FISCAIS[[#This Row],[Data Emissão]],"aaaa")</f>
        <v>2023</v>
      </c>
      <c r="I203" s="1" t="str">
        <f>UPPER(TEXT(Tabela_NOTAS_FISCAIS[[#This Row],[Data Emissão]],"MMM"))</f>
        <v>ABR</v>
      </c>
      <c r="J203" s="1" t="str">
        <f>IFERROR(INDEX(CLIENTES[CLIENTES_2],MATCH(Tabela_NOTAS_FISCAIS[Razão Social do Tomador],CLIENTES[CLIENTES_TABELA],0)),"")</f>
        <v xml:space="preserve">GRUPO GENNIUS </v>
      </c>
      <c r="K203" s="1">
        <f>IFERROR(INDEX(MÊS_TAB[NUN_MÊS],MATCH(Tabela_NOTAS_FISCAIS[MÊS_EMISSÃO],MÊS_TAB[MÊS],0)),"")</f>
        <v>4</v>
      </c>
    </row>
    <row r="204" spans="1:11" x14ac:dyDescent="0.2">
      <c r="A204" s="1">
        <v>1458</v>
      </c>
      <c r="B204" s="1">
        <v>1</v>
      </c>
      <c r="C204" s="3">
        <v>45019</v>
      </c>
      <c r="D204" s="1" t="s">
        <v>77</v>
      </c>
      <c r="E204" s="1" t="s">
        <v>87</v>
      </c>
      <c r="F204" s="4">
        <v>800</v>
      </c>
      <c r="G204" s="3">
        <v>45019</v>
      </c>
      <c r="H204" s="1" t="str">
        <f>TEXT(Tabela_NOTAS_FISCAIS[[#This Row],[Data Emissão]],"aaaa")</f>
        <v>2023</v>
      </c>
      <c r="I204" s="1" t="str">
        <f>UPPER(TEXT(Tabela_NOTAS_FISCAIS[[#This Row],[Data Emissão]],"MMM"))</f>
        <v>ABR</v>
      </c>
      <c r="J204" s="1" t="str">
        <f>IFERROR(INDEX(CLIENTES[CLIENTES_2],MATCH(Tabela_NOTAS_FISCAIS[Razão Social do Tomador],CLIENTES[CLIENTES_TABELA],0)),"")</f>
        <v xml:space="preserve">GRUPO GENNIUS </v>
      </c>
      <c r="K204" s="1">
        <f>IFERROR(INDEX(MÊS_TAB[NUN_MÊS],MATCH(Tabela_NOTAS_FISCAIS[MÊS_EMISSÃO],MÊS_TAB[MÊS],0)),"")</f>
        <v>4</v>
      </c>
    </row>
    <row r="205" spans="1:11" x14ac:dyDescent="0.2">
      <c r="A205" s="1">
        <v>1459</v>
      </c>
      <c r="B205" s="1">
        <v>1</v>
      </c>
      <c r="C205" s="3">
        <v>45019</v>
      </c>
      <c r="D205" s="1" t="s">
        <v>77</v>
      </c>
      <c r="E205" s="1" t="s">
        <v>87</v>
      </c>
      <c r="F205" s="4">
        <v>1898</v>
      </c>
      <c r="G205" s="3">
        <v>45019</v>
      </c>
      <c r="H205" s="1" t="str">
        <f>TEXT(Tabela_NOTAS_FISCAIS[[#This Row],[Data Emissão]],"aaaa")</f>
        <v>2023</v>
      </c>
      <c r="I205" s="1" t="str">
        <f>UPPER(TEXT(Tabela_NOTAS_FISCAIS[[#This Row],[Data Emissão]],"MMM"))</f>
        <v>ABR</v>
      </c>
      <c r="J205" s="1" t="str">
        <f>IFERROR(INDEX(CLIENTES[CLIENTES_2],MATCH(Tabela_NOTAS_FISCAIS[Razão Social do Tomador],CLIENTES[CLIENTES_TABELA],0)),"")</f>
        <v xml:space="preserve">GRUPO GENNIUS </v>
      </c>
      <c r="K205" s="1">
        <f>IFERROR(INDEX(MÊS_TAB[NUN_MÊS],MATCH(Tabela_NOTAS_FISCAIS[MÊS_EMISSÃO],MÊS_TAB[MÊS],0)),"")</f>
        <v>4</v>
      </c>
    </row>
    <row r="206" spans="1:11" x14ac:dyDescent="0.2">
      <c r="A206" s="1">
        <v>1460</v>
      </c>
      <c r="B206" s="1">
        <v>1</v>
      </c>
      <c r="C206" s="3">
        <v>45019</v>
      </c>
      <c r="D206" s="1" t="s">
        <v>77</v>
      </c>
      <c r="E206" s="1" t="s">
        <v>87</v>
      </c>
      <c r="F206" s="4">
        <v>3200</v>
      </c>
      <c r="G206" s="3">
        <v>45019</v>
      </c>
      <c r="H206" s="1" t="str">
        <f>TEXT(Tabela_NOTAS_FISCAIS[[#This Row],[Data Emissão]],"aaaa")</f>
        <v>2023</v>
      </c>
      <c r="I206" s="1" t="str">
        <f>UPPER(TEXT(Tabela_NOTAS_FISCAIS[[#This Row],[Data Emissão]],"MMM"))</f>
        <v>ABR</v>
      </c>
      <c r="J206" s="1" t="str">
        <f>IFERROR(INDEX(CLIENTES[CLIENTES_2],MATCH(Tabela_NOTAS_FISCAIS[Razão Social do Tomador],CLIENTES[CLIENTES_TABELA],0)),"")</f>
        <v xml:space="preserve">GRUPO GENNIUS </v>
      </c>
      <c r="K206" s="1">
        <f>IFERROR(INDEX(MÊS_TAB[NUN_MÊS],MATCH(Tabela_NOTAS_FISCAIS[MÊS_EMISSÃO],MÊS_TAB[MÊS],0)),"")</f>
        <v>4</v>
      </c>
    </row>
    <row r="207" spans="1:11" x14ac:dyDescent="0.2">
      <c r="A207" s="1">
        <v>1461</v>
      </c>
      <c r="B207" s="1">
        <v>1</v>
      </c>
      <c r="C207" s="3">
        <v>45020</v>
      </c>
      <c r="D207" s="1" t="s">
        <v>77</v>
      </c>
      <c r="E207" s="1" t="s">
        <v>87</v>
      </c>
      <c r="F207" s="4">
        <v>3500</v>
      </c>
      <c r="G207" s="3">
        <v>45020</v>
      </c>
      <c r="H207" s="1" t="str">
        <f>TEXT(Tabela_NOTAS_FISCAIS[[#This Row],[Data Emissão]],"aaaa")</f>
        <v>2023</v>
      </c>
      <c r="I207" s="1" t="str">
        <f>UPPER(TEXT(Tabela_NOTAS_FISCAIS[[#This Row],[Data Emissão]],"MMM"))</f>
        <v>ABR</v>
      </c>
      <c r="J207" s="1" t="str">
        <f>IFERROR(INDEX(CLIENTES[CLIENTES_2],MATCH(Tabela_NOTAS_FISCAIS[Razão Social do Tomador],CLIENTES[CLIENTES_TABELA],0)),"")</f>
        <v xml:space="preserve">GRUPO GENNIUS </v>
      </c>
      <c r="K207" s="1">
        <f>IFERROR(INDEX(MÊS_TAB[NUN_MÊS],MATCH(Tabela_NOTAS_FISCAIS[MÊS_EMISSÃO],MÊS_TAB[MÊS],0)),"")</f>
        <v>4</v>
      </c>
    </row>
    <row r="208" spans="1:11" x14ac:dyDescent="0.2">
      <c r="A208" s="1">
        <v>1462</v>
      </c>
      <c r="B208" s="1">
        <v>1</v>
      </c>
      <c r="C208" s="3">
        <v>45020</v>
      </c>
      <c r="D208" s="1" t="s">
        <v>77</v>
      </c>
      <c r="E208" s="1" t="s">
        <v>87</v>
      </c>
      <c r="F208" s="4">
        <v>800</v>
      </c>
      <c r="G208" s="3">
        <v>45020</v>
      </c>
      <c r="H208" s="1" t="str">
        <f>TEXT(Tabela_NOTAS_FISCAIS[[#This Row],[Data Emissão]],"aaaa")</f>
        <v>2023</v>
      </c>
      <c r="I208" s="1" t="str">
        <f>UPPER(TEXT(Tabela_NOTAS_FISCAIS[[#This Row],[Data Emissão]],"MMM"))</f>
        <v>ABR</v>
      </c>
      <c r="J208" s="1" t="str">
        <f>IFERROR(INDEX(CLIENTES[CLIENTES_2],MATCH(Tabela_NOTAS_FISCAIS[Razão Social do Tomador],CLIENTES[CLIENTES_TABELA],0)),"")</f>
        <v xml:space="preserve">GRUPO GENNIUS </v>
      </c>
      <c r="K208" s="1">
        <f>IFERROR(INDEX(MÊS_TAB[NUN_MÊS],MATCH(Tabela_NOTAS_FISCAIS[MÊS_EMISSÃO],MÊS_TAB[MÊS],0)),"")</f>
        <v>4</v>
      </c>
    </row>
    <row r="209" spans="1:11" x14ac:dyDescent="0.2">
      <c r="A209" s="1">
        <v>1463</v>
      </c>
      <c r="B209" s="1">
        <v>1</v>
      </c>
      <c r="C209" s="3">
        <v>45021</v>
      </c>
      <c r="D209" s="1" t="s">
        <v>77</v>
      </c>
      <c r="E209" s="1" t="s">
        <v>87</v>
      </c>
      <c r="F209" s="4">
        <v>4200</v>
      </c>
      <c r="G209" s="3">
        <v>45021</v>
      </c>
      <c r="H209" s="1" t="str">
        <f>TEXT(Tabela_NOTAS_FISCAIS[[#This Row],[Data Emissão]],"aaaa")</f>
        <v>2023</v>
      </c>
      <c r="I209" s="1" t="str">
        <f>UPPER(TEXT(Tabela_NOTAS_FISCAIS[[#This Row],[Data Emissão]],"MMM"))</f>
        <v>ABR</v>
      </c>
      <c r="J209" s="1" t="str">
        <f>IFERROR(INDEX(CLIENTES[CLIENTES_2],MATCH(Tabela_NOTAS_FISCAIS[Razão Social do Tomador],CLIENTES[CLIENTES_TABELA],0)),"")</f>
        <v xml:space="preserve">GRUPO GENNIUS </v>
      </c>
      <c r="K209" s="1">
        <f>IFERROR(INDEX(MÊS_TAB[NUN_MÊS],MATCH(Tabela_NOTAS_FISCAIS[MÊS_EMISSÃO],MÊS_TAB[MÊS],0)),"")</f>
        <v>4</v>
      </c>
    </row>
    <row r="210" spans="1:11" x14ac:dyDescent="0.2">
      <c r="A210" s="1">
        <v>1464</v>
      </c>
      <c r="B210" s="1">
        <v>1</v>
      </c>
      <c r="C210" s="3">
        <v>45021</v>
      </c>
      <c r="D210" s="1" t="s">
        <v>77</v>
      </c>
      <c r="E210" s="1" t="s">
        <v>115</v>
      </c>
      <c r="F210" s="4">
        <v>3800</v>
      </c>
      <c r="G210" s="3">
        <v>45021</v>
      </c>
      <c r="H210" s="1" t="str">
        <f>TEXT(Tabela_NOTAS_FISCAIS[[#This Row],[Data Emissão]],"aaaa")</f>
        <v>2023</v>
      </c>
      <c r="I210" s="1" t="str">
        <f>UPPER(TEXT(Tabela_NOTAS_FISCAIS[[#This Row],[Data Emissão]],"MMM"))</f>
        <v>ABR</v>
      </c>
      <c r="J210" s="1" t="str">
        <f>IFERROR(INDEX(CLIENTES[CLIENTES_2],MATCH(Tabela_NOTAS_FISCAIS[Razão Social do Tomador],CLIENTES[CLIENTES_TABELA],0)),"")</f>
        <v xml:space="preserve">GRUPO GENNIUS </v>
      </c>
      <c r="K210" s="1">
        <f>IFERROR(INDEX(MÊS_TAB[NUN_MÊS],MATCH(Tabela_NOTAS_FISCAIS[MÊS_EMISSÃO],MÊS_TAB[MÊS],0)),"")</f>
        <v>4</v>
      </c>
    </row>
    <row r="211" spans="1:11" x14ac:dyDescent="0.2">
      <c r="A211" s="1">
        <v>1465</v>
      </c>
      <c r="B211" s="1">
        <v>1</v>
      </c>
      <c r="C211" s="3">
        <v>45021</v>
      </c>
      <c r="D211" s="1" t="s">
        <v>77</v>
      </c>
      <c r="E211" s="1" t="s">
        <v>462</v>
      </c>
      <c r="F211" s="4">
        <v>650</v>
      </c>
      <c r="G211" s="3">
        <v>45021</v>
      </c>
      <c r="H211" s="1" t="str">
        <f>TEXT(Tabela_NOTAS_FISCAIS[[#This Row],[Data Emissão]],"aaaa")</f>
        <v>2023</v>
      </c>
      <c r="I211" s="1" t="str">
        <f>UPPER(TEXT(Tabela_NOTAS_FISCAIS[[#This Row],[Data Emissão]],"MMM"))</f>
        <v>ABR</v>
      </c>
      <c r="J211" s="1" t="str">
        <f>IFERROR(INDEX(CLIENTES[CLIENTES_2],MATCH(Tabela_NOTAS_FISCAIS[Razão Social do Tomador],CLIENTES[CLIENTES_TABELA],0)),"")</f>
        <v>TUTTI DELI</v>
      </c>
      <c r="K211" s="1">
        <f>IFERROR(INDEX(MÊS_TAB[NUN_MÊS],MATCH(Tabela_NOTAS_FISCAIS[MÊS_EMISSÃO],MÊS_TAB[MÊS],0)),"")</f>
        <v>4</v>
      </c>
    </row>
    <row r="212" spans="1:11" x14ac:dyDescent="0.2">
      <c r="A212" s="1">
        <v>1466</v>
      </c>
      <c r="B212" s="1">
        <v>1</v>
      </c>
      <c r="C212" s="3">
        <v>45022</v>
      </c>
      <c r="D212" s="1" t="s">
        <v>77</v>
      </c>
      <c r="E212" s="1" t="s">
        <v>87</v>
      </c>
      <c r="F212" s="4">
        <v>4330</v>
      </c>
      <c r="G212" s="3">
        <v>45022</v>
      </c>
      <c r="H212" s="1" t="str">
        <f>TEXT(Tabela_NOTAS_FISCAIS[[#This Row],[Data Emissão]],"aaaa")</f>
        <v>2023</v>
      </c>
      <c r="I212" s="1" t="str">
        <f>UPPER(TEXT(Tabela_NOTAS_FISCAIS[[#This Row],[Data Emissão]],"MMM"))</f>
        <v>ABR</v>
      </c>
      <c r="J212" s="1" t="str">
        <f>IFERROR(INDEX(CLIENTES[CLIENTES_2],MATCH(Tabela_NOTAS_FISCAIS[Razão Social do Tomador],CLIENTES[CLIENTES_TABELA],0)),"")</f>
        <v xml:space="preserve">GRUPO GENNIUS </v>
      </c>
      <c r="K212" s="1">
        <f>IFERROR(INDEX(MÊS_TAB[NUN_MÊS],MATCH(Tabela_NOTAS_FISCAIS[MÊS_EMISSÃO],MÊS_TAB[MÊS],0)),"")</f>
        <v>4</v>
      </c>
    </row>
    <row r="213" spans="1:11" x14ac:dyDescent="0.2">
      <c r="A213" s="1">
        <v>1467</v>
      </c>
      <c r="B213" s="1">
        <v>1</v>
      </c>
      <c r="C213" s="3">
        <v>45026</v>
      </c>
      <c r="D213" s="1" t="s">
        <v>77</v>
      </c>
      <c r="E213" s="1" t="s">
        <v>87</v>
      </c>
      <c r="F213" s="4">
        <v>3800</v>
      </c>
      <c r="G213" s="3">
        <v>45026</v>
      </c>
      <c r="H213" s="1" t="str">
        <f>TEXT(Tabela_NOTAS_FISCAIS[[#This Row],[Data Emissão]],"aaaa")</f>
        <v>2023</v>
      </c>
      <c r="I213" s="1" t="str">
        <f>UPPER(TEXT(Tabela_NOTAS_FISCAIS[[#This Row],[Data Emissão]],"MMM"))</f>
        <v>ABR</v>
      </c>
      <c r="J213" s="1" t="str">
        <f>IFERROR(INDEX(CLIENTES[CLIENTES_2],MATCH(Tabela_NOTAS_FISCAIS[Razão Social do Tomador],CLIENTES[CLIENTES_TABELA],0)),"")</f>
        <v xml:space="preserve">GRUPO GENNIUS </v>
      </c>
      <c r="K213" s="1">
        <f>IFERROR(INDEX(MÊS_TAB[NUN_MÊS],MATCH(Tabela_NOTAS_FISCAIS[MÊS_EMISSÃO],MÊS_TAB[MÊS],0)),"")</f>
        <v>4</v>
      </c>
    </row>
    <row r="214" spans="1:11" x14ac:dyDescent="0.2">
      <c r="A214" s="1">
        <v>1468</v>
      </c>
      <c r="B214" s="1">
        <v>1</v>
      </c>
      <c r="C214" s="3">
        <v>45026</v>
      </c>
      <c r="D214" s="1" t="s">
        <v>77</v>
      </c>
      <c r="E214" s="1" t="s">
        <v>87</v>
      </c>
      <c r="F214" s="4">
        <v>3500</v>
      </c>
      <c r="G214" s="3">
        <v>45026</v>
      </c>
      <c r="H214" s="1" t="str">
        <f>TEXT(Tabela_NOTAS_FISCAIS[[#This Row],[Data Emissão]],"aaaa")</f>
        <v>2023</v>
      </c>
      <c r="I214" s="1" t="str">
        <f>UPPER(TEXT(Tabela_NOTAS_FISCAIS[[#This Row],[Data Emissão]],"MMM"))</f>
        <v>ABR</v>
      </c>
      <c r="J214" s="1" t="str">
        <f>IFERROR(INDEX(CLIENTES[CLIENTES_2],MATCH(Tabela_NOTAS_FISCAIS[Razão Social do Tomador],CLIENTES[CLIENTES_TABELA],0)),"")</f>
        <v xml:space="preserve">GRUPO GENNIUS </v>
      </c>
      <c r="K214" s="1">
        <f>IFERROR(INDEX(MÊS_TAB[NUN_MÊS],MATCH(Tabela_NOTAS_FISCAIS[MÊS_EMISSÃO],MÊS_TAB[MÊS],0)),"")</f>
        <v>4</v>
      </c>
    </row>
    <row r="215" spans="1:11" x14ac:dyDescent="0.2">
      <c r="A215" s="1">
        <v>1469</v>
      </c>
      <c r="B215" s="1">
        <v>1</v>
      </c>
      <c r="C215" s="3">
        <v>45026</v>
      </c>
      <c r="D215" s="1" t="s">
        <v>77</v>
      </c>
      <c r="E215" s="1" t="s">
        <v>732</v>
      </c>
      <c r="F215" s="4">
        <v>600</v>
      </c>
      <c r="G215" s="3">
        <v>45026</v>
      </c>
      <c r="H215" s="1" t="str">
        <f>TEXT(Tabela_NOTAS_FISCAIS[[#This Row],[Data Emissão]],"aaaa")</f>
        <v>2023</v>
      </c>
      <c r="I215" s="1" t="str">
        <f>UPPER(TEXT(Tabela_NOTAS_FISCAIS[[#This Row],[Data Emissão]],"MMM"))</f>
        <v>ABR</v>
      </c>
      <c r="J215" s="1" t="str">
        <f>IFERROR(INDEX(CLIENTES[CLIENTES_2],MATCH(Tabela_NOTAS_FISCAIS[Razão Social do Tomador],CLIENTES[CLIENTES_TABELA],0)),"")</f>
        <v>FRIGODARIO</v>
      </c>
      <c r="K215" s="1">
        <f>IFERROR(INDEX(MÊS_TAB[NUN_MÊS],MATCH(Tabela_NOTAS_FISCAIS[MÊS_EMISSÃO],MÊS_TAB[MÊS],0)),"")</f>
        <v>4</v>
      </c>
    </row>
    <row r="216" spans="1:11" x14ac:dyDescent="0.2">
      <c r="A216" s="1">
        <v>1470</v>
      </c>
      <c r="B216" s="1">
        <v>1</v>
      </c>
      <c r="C216" s="3">
        <v>45027</v>
      </c>
      <c r="D216" s="1" t="s">
        <v>77</v>
      </c>
      <c r="E216" s="1" t="s">
        <v>138</v>
      </c>
      <c r="F216" s="4">
        <v>2400</v>
      </c>
      <c r="G216" s="3">
        <v>45027</v>
      </c>
      <c r="H216" s="1" t="str">
        <f>TEXT(Tabela_NOTAS_FISCAIS[[#This Row],[Data Emissão]],"aaaa")</f>
        <v>2023</v>
      </c>
      <c r="I216" s="1" t="str">
        <f>UPPER(TEXT(Tabela_NOTAS_FISCAIS[[#This Row],[Data Emissão]],"MMM"))</f>
        <v>ABR</v>
      </c>
      <c r="J216" s="1" t="str">
        <f>IFERROR(INDEX(CLIENTES[CLIENTES_2],MATCH(Tabela_NOTAS_FISCAIS[Razão Social do Tomador],CLIENTES[CLIENTES_TABELA],0)),"")</f>
        <v xml:space="preserve">SOTILLE COMERCIO </v>
      </c>
      <c r="K216" s="1">
        <f>IFERROR(INDEX(MÊS_TAB[NUN_MÊS],MATCH(Tabela_NOTAS_FISCAIS[MÊS_EMISSÃO],MÊS_TAB[MÊS],0)),"")</f>
        <v>4</v>
      </c>
    </row>
    <row r="217" spans="1:11" x14ac:dyDescent="0.2">
      <c r="A217" s="1">
        <v>1471</v>
      </c>
      <c r="B217" s="1">
        <v>1</v>
      </c>
      <c r="C217" s="3">
        <v>45028</v>
      </c>
      <c r="D217" s="1" t="s">
        <v>77</v>
      </c>
      <c r="E217" s="1" t="s">
        <v>87</v>
      </c>
      <c r="F217" s="4">
        <v>800</v>
      </c>
      <c r="G217" s="3">
        <v>45028</v>
      </c>
      <c r="H217" s="1" t="str">
        <f>TEXT(Tabela_NOTAS_FISCAIS[[#This Row],[Data Emissão]],"aaaa")</f>
        <v>2023</v>
      </c>
      <c r="I217" s="1" t="str">
        <f>UPPER(TEXT(Tabela_NOTAS_FISCAIS[[#This Row],[Data Emissão]],"MMM"))</f>
        <v>ABR</v>
      </c>
      <c r="J217" s="1" t="str">
        <f>IFERROR(INDEX(CLIENTES[CLIENTES_2],MATCH(Tabela_NOTAS_FISCAIS[Razão Social do Tomador],CLIENTES[CLIENTES_TABELA],0)),"")</f>
        <v xml:space="preserve">GRUPO GENNIUS </v>
      </c>
      <c r="K217" s="1">
        <f>IFERROR(INDEX(MÊS_TAB[NUN_MÊS],MATCH(Tabela_NOTAS_FISCAIS[MÊS_EMISSÃO],MÊS_TAB[MÊS],0)),"")</f>
        <v>4</v>
      </c>
    </row>
    <row r="218" spans="1:11" x14ac:dyDescent="0.2">
      <c r="A218" s="1">
        <v>1472</v>
      </c>
      <c r="B218" s="1">
        <v>1</v>
      </c>
      <c r="C218" s="3">
        <v>45028</v>
      </c>
      <c r="D218" s="1" t="s">
        <v>77</v>
      </c>
      <c r="E218" s="1" t="s">
        <v>87</v>
      </c>
      <c r="F218" s="4">
        <v>4200</v>
      </c>
      <c r="G218" s="3">
        <v>45028</v>
      </c>
      <c r="H218" s="1" t="str">
        <f>TEXT(Tabela_NOTAS_FISCAIS[[#This Row],[Data Emissão]],"aaaa")</f>
        <v>2023</v>
      </c>
      <c r="I218" s="1" t="str">
        <f>UPPER(TEXT(Tabela_NOTAS_FISCAIS[[#This Row],[Data Emissão]],"MMM"))</f>
        <v>ABR</v>
      </c>
      <c r="J218" s="1" t="str">
        <f>IFERROR(INDEX(CLIENTES[CLIENTES_2],MATCH(Tabela_NOTAS_FISCAIS[Razão Social do Tomador],CLIENTES[CLIENTES_TABELA],0)),"")</f>
        <v xml:space="preserve">GRUPO GENNIUS </v>
      </c>
      <c r="K218" s="1">
        <f>IFERROR(INDEX(MÊS_TAB[NUN_MÊS],MATCH(Tabela_NOTAS_FISCAIS[MÊS_EMISSÃO],MÊS_TAB[MÊS],0)),"")</f>
        <v>4</v>
      </c>
    </row>
    <row r="219" spans="1:11" x14ac:dyDescent="0.2">
      <c r="A219" s="1">
        <v>1473</v>
      </c>
      <c r="B219" s="1">
        <v>1</v>
      </c>
      <c r="C219" s="3">
        <v>45029</v>
      </c>
      <c r="D219" s="1" t="s">
        <v>77</v>
      </c>
      <c r="E219" s="1" t="s">
        <v>462</v>
      </c>
      <c r="F219" s="4">
        <v>650</v>
      </c>
      <c r="G219" s="3">
        <v>45029</v>
      </c>
      <c r="H219" s="1" t="str">
        <f>TEXT(Tabela_NOTAS_FISCAIS[[#This Row],[Data Emissão]],"aaaa")</f>
        <v>2023</v>
      </c>
      <c r="I219" s="1" t="str">
        <f>UPPER(TEXT(Tabela_NOTAS_FISCAIS[[#This Row],[Data Emissão]],"MMM"))</f>
        <v>ABR</v>
      </c>
      <c r="J219" s="1" t="str">
        <f>IFERROR(INDEX(CLIENTES[CLIENTES_2],MATCH(Tabela_NOTAS_FISCAIS[Razão Social do Tomador],CLIENTES[CLIENTES_TABELA],0)),"")</f>
        <v>TUTTI DELI</v>
      </c>
      <c r="K219" s="1">
        <f>IFERROR(INDEX(MÊS_TAB[NUN_MÊS],MATCH(Tabela_NOTAS_FISCAIS[MÊS_EMISSÃO],MÊS_TAB[MÊS],0)),"")</f>
        <v>4</v>
      </c>
    </row>
    <row r="220" spans="1:11" x14ac:dyDescent="0.2">
      <c r="A220" s="1">
        <v>1474</v>
      </c>
      <c r="B220" s="1">
        <v>1</v>
      </c>
      <c r="C220" s="3">
        <v>45030</v>
      </c>
      <c r="D220" s="1" t="s">
        <v>77</v>
      </c>
      <c r="E220" s="1" t="s">
        <v>87</v>
      </c>
      <c r="F220" s="4">
        <v>800</v>
      </c>
      <c r="G220" s="3">
        <v>45030</v>
      </c>
      <c r="H220" s="1" t="str">
        <f>TEXT(Tabela_NOTAS_FISCAIS[[#This Row],[Data Emissão]],"aaaa")</f>
        <v>2023</v>
      </c>
      <c r="I220" s="1" t="str">
        <f>UPPER(TEXT(Tabela_NOTAS_FISCAIS[[#This Row],[Data Emissão]],"MMM"))</f>
        <v>ABR</v>
      </c>
      <c r="J220" s="1" t="str">
        <f>IFERROR(INDEX(CLIENTES[CLIENTES_2],MATCH(Tabela_NOTAS_FISCAIS[Razão Social do Tomador],CLIENTES[CLIENTES_TABELA],0)),"")</f>
        <v xml:space="preserve">GRUPO GENNIUS </v>
      </c>
      <c r="K220" s="1">
        <f>IFERROR(INDEX(MÊS_TAB[NUN_MÊS],MATCH(Tabela_NOTAS_FISCAIS[MÊS_EMISSÃO],MÊS_TAB[MÊS],0)),"")</f>
        <v>4</v>
      </c>
    </row>
    <row r="221" spans="1:11" x14ac:dyDescent="0.2">
      <c r="A221" s="1">
        <v>1475</v>
      </c>
      <c r="B221" s="1">
        <v>1</v>
      </c>
      <c r="C221" s="3">
        <v>45030</v>
      </c>
      <c r="D221" s="1" t="s">
        <v>77</v>
      </c>
      <c r="E221" s="1" t="s">
        <v>87</v>
      </c>
      <c r="F221" s="4">
        <v>800</v>
      </c>
      <c r="G221" s="3">
        <v>45030</v>
      </c>
      <c r="H221" s="1" t="str">
        <f>TEXT(Tabela_NOTAS_FISCAIS[[#This Row],[Data Emissão]],"aaaa")</f>
        <v>2023</v>
      </c>
      <c r="I221" s="1" t="str">
        <f>UPPER(TEXT(Tabela_NOTAS_FISCAIS[[#This Row],[Data Emissão]],"MMM"))</f>
        <v>ABR</v>
      </c>
      <c r="J221" s="1" t="str">
        <f>IFERROR(INDEX(CLIENTES[CLIENTES_2],MATCH(Tabela_NOTAS_FISCAIS[Razão Social do Tomador],CLIENTES[CLIENTES_TABELA],0)),"")</f>
        <v xml:space="preserve">GRUPO GENNIUS </v>
      </c>
      <c r="K221" s="1">
        <f>IFERROR(INDEX(MÊS_TAB[NUN_MÊS],MATCH(Tabela_NOTAS_FISCAIS[MÊS_EMISSÃO],MÊS_TAB[MÊS],0)),"")</f>
        <v>4</v>
      </c>
    </row>
    <row r="222" spans="1:11" x14ac:dyDescent="0.2">
      <c r="A222" s="1">
        <v>1476</v>
      </c>
      <c r="B222" s="1">
        <v>1</v>
      </c>
      <c r="C222" s="3">
        <v>45030</v>
      </c>
      <c r="D222" s="1" t="s">
        <v>77</v>
      </c>
      <c r="E222" s="1" t="s">
        <v>87</v>
      </c>
      <c r="F222" s="4">
        <v>1600</v>
      </c>
      <c r="G222" s="3">
        <v>45030</v>
      </c>
      <c r="H222" s="1" t="str">
        <f>TEXT(Tabela_NOTAS_FISCAIS[[#This Row],[Data Emissão]],"aaaa")</f>
        <v>2023</v>
      </c>
      <c r="I222" s="1" t="str">
        <f>UPPER(TEXT(Tabela_NOTAS_FISCAIS[[#This Row],[Data Emissão]],"MMM"))</f>
        <v>ABR</v>
      </c>
      <c r="J222" s="1" t="str">
        <f>IFERROR(INDEX(CLIENTES[CLIENTES_2],MATCH(Tabela_NOTAS_FISCAIS[Razão Social do Tomador],CLIENTES[CLIENTES_TABELA],0)),"")</f>
        <v xml:space="preserve">GRUPO GENNIUS </v>
      </c>
      <c r="K222" s="1">
        <f>IFERROR(INDEX(MÊS_TAB[NUN_MÊS],MATCH(Tabela_NOTAS_FISCAIS[MÊS_EMISSÃO],MÊS_TAB[MÊS],0)),"")</f>
        <v>4</v>
      </c>
    </row>
    <row r="223" spans="1:11" x14ac:dyDescent="0.2">
      <c r="A223" s="1">
        <v>1477</v>
      </c>
      <c r="B223" s="1">
        <v>1</v>
      </c>
      <c r="C223" s="3">
        <v>45030</v>
      </c>
      <c r="D223" s="1" t="s">
        <v>77</v>
      </c>
      <c r="E223" s="1" t="s">
        <v>87</v>
      </c>
      <c r="F223" s="4">
        <v>800</v>
      </c>
      <c r="G223" s="3">
        <v>45030</v>
      </c>
      <c r="H223" s="1" t="str">
        <f>TEXT(Tabela_NOTAS_FISCAIS[[#This Row],[Data Emissão]],"aaaa")</f>
        <v>2023</v>
      </c>
      <c r="I223" s="1" t="str">
        <f>UPPER(TEXT(Tabela_NOTAS_FISCAIS[[#This Row],[Data Emissão]],"MMM"))</f>
        <v>ABR</v>
      </c>
      <c r="J223" s="1" t="str">
        <f>IFERROR(INDEX(CLIENTES[CLIENTES_2],MATCH(Tabela_NOTAS_FISCAIS[Razão Social do Tomador],CLIENTES[CLIENTES_TABELA],0)),"")</f>
        <v xml:space="preserve">GRUPO GENNIUS </v>
      </c>
      <c r="K223" s="1">
        <f>IFERROR(INDEX(MÊS_TAB[NUN_MÊS],MATCH(Tabela_NOTAS_FISCAIS[MÊS_EMISSÃO],MÊS_TAB[MÊS],0)),"")</f>
        <v>4</v>
      </c>
    </row>
    <row r="224" spans="1:11" x14ac:dyDescent="0.2">
      <c r="A224" s="1">
        <v>1478</v>
      </c>
      <c r="B224" s="1">
        <v>1</v>
      </c>
      <c r="C224" s="3">
        <v>45033</v>
      </c>
      <c r="D224" s="1" t="s">
        <v>77</v>
      </c>
      <c r="E224" s="1" t="s">
        <v>87</v>
      </c>
      <c r="F224" s="4">
        <v>3582</v>
      </c>
      <c r="G224" s="3">
        <v>45033</v>
      </c>
      <c r="H224" s="1" t="str">
        <f>TEXT(Tabela_NOTAS_FISCAIS[[#This Row],[Data Emissão]],"aaaa")</f>
        <v>2023</v>
      </c>
      <c r="I224" s="1" t="str">
        <f>UPPER(TEXT(Tabela_NOTAS_FISCAIS[[#This Row],[Data Emissão]],"MMM"))</f>
        <v>ABR</v>
      </c>
      <c r="J224" s="1" t="str">
        <f>IFERROR(INDEX(CLIENTES[CLIENTES_2],MATCH(Tabela_NOTAS_FISCAIS[Razão Social do Tomador],CLIENTES[CLIENTES_TABELA],0)),"")</f>
        <v xml:space="preserve">GRUPO GENNIUS </v>
      </c>
      <c r="K224" s="1">
        <f>IFERROR(INDEX(MÊS_TAB[NUN_MÊS],MATCH(Tabela_NOTAS_FISCAIS[MÊS_EMISSÃO],MÊS_TAB[MÊS],0)),"")</f>
        <v>4</v>
      </c>
    </row>
    <row r="225" spans="1:11" x14ac:dyDescent="0.2">
      <c r="A225" s="1">
        <v>1479</v>
      </c>
      <c r="B225" s="1">
        <v>1</v>
      </c>
      <c r="C225" s="3">
        <v>45033</v>
      </c>
      <c r="D225" s="1" t="s">
        <v>77</v>
      </c>
      <c r="E225" s="1" t="s">
        <v>87</v>
      </c>
      <c r="F225" s="4">
        <v>2692</v>
      </c>
      <c r="G225" s="3">
        <v>45033</v>
      </c>
      <c r="H225" s="1" t="str">
        <f>TEXT(Tabela_NOTAS_FISCAIS[[#This Row],[Data Emissão]],"aaaa")</f>
        <v>2023</v>
      </c>
      <c r="I225" s="1" t="str">
        <f>UPPER(TEXT(Tabela_NOTAS_FISCAIS[[#This Row],[Data Emissão]],"MMM"))</f>
        <v>ABR</v>
      </c>
      <c r="J225" s="1" t="str">
        <f>IFERROR(INDEX(CLIENTES[CLIENTES_2],MATCH(Tabela_NOTAS_FISCAIS[Razão Social do Tomador],CLIENTES[CLIENTES_TABELA],0)),"")</f>
        <v xml:space="preserve">GRUPO GENNIUS </v>
      </c>
      <c r="K225" s="1">
        <f>IFERROR(INDEX(MÊS_TAB[NUN_MÊS],MATCH(Tabela_NOTAS_FISCAIS[MÊS_EMISSÃO],MÊS_TAB[MÊS],0)),"")</f>
        <v>4</v>
      </c>
    </row>
    <row r="226" spans="1:11" x14ac:dyDescent="0.2">
      <c r="A226" s="1">
        <v>1480</v>
      </c>
      <c r="B226" s="1">
        <v>1</v>
      </c>
      <c r="C226" s="3">
        <v>45033</v>
      </c>
      <c r="D226" s="1" t="s">
        <v>77</v>
      </c>
      <c r="E226" s="1" t="s">
        <v>115</v>
      </c>
      <c r="F226" s="4">
        <v>6271</v>
      </c>
      <c r="G226" s="3">
        <v>45033</v>
      </c>
      <c r="H226" s="1" t="str">
        <f>TEXT(Tabela_NOTAS_FISCAIS[[#This Row],[Data Emissão]],"aaaa")</f>
        <v>2023</v>
      </c>
      <c r="I226" s="1" t="str">
        <f>UPPER(TEXT(Tabela_NOTAS_FISCAIS[[#This Row],[Data Emissão]],"MMM"))</f>
        <v>ABR</v>
      </c>
      <c r="J226" s="1" t="str">
        <f>IFERROR(INDEX(CLIENTES[CLIENTES_2],MATCH(Tabela_NOTAS_FISCAIS[Razão Social do Tomador],CLIENTES[CLIENTES_TABELA],0)),"")</f>
        <v xml:space="preserve">GRUPO GENNIUS </v>
      </c>
      <c r="K226" s="1">
        <f>IFERROR(INDEX(MÊS_TAB[NUN_MÊS],MATCH(Tabela_NOTAS_FISCAIS[MÊS_EMISSÃO],MÊS_TAB[MÊS],0)),"")</f>
        <v>4</v>
      </c>
    </row>
    <row r="227" spans="1:11" x14ac:dyDescent="0.2">
      <c r="A227" s="1">
        <v>1481</v>
      </c>
      <c r="B227" s="1">
        <v>1</v>
      </c>
      <c r="C227" s="3">
        <v>45033</v>
      </c>
      <c r="D227" s="1" t="s">
        <v>77</v>
      </c>
      <c r="E227" s="1" t="s">
        <v>87</v>
      </c>
      <c r="F227" s="4">
        <v>2400</v>
      </c>
      <c r="G227" s="3">
        <v>45033</v>
      </c>
      <c r="H227" s="1" t="str">
        <f>TEXT(Tabela_NOTAS_FISCAIS[[#This Row],[Data Emissão]],"aaaa")</f>
        <v>2023</v>
      </c>
      <c r="I227" s="1" t="str">
        <f>UPPER(TEXT(Tabela_NOTAS_FISCAIS[[#This Row],[Data Emissão]],"MMM"))</f>
        <v>ABR</v>
      </c>
      <c r="J227" s="1" t="str">
        <f>IFERROR(INDEX(CLIENTES[CLIENTES_2],MATCH(Tabela_NOTAS_FISCAIS[Razão Social do Tomador],CLIENTES[CLIENTES_TABELA],0)),"")</f>
        <v xml:space="preserve">GRUPO GENNIUS </v>
      </c>
      <c r="K227" s="1">
        <f>IFERROR(INDEX(MÊS_TAB[NUN_MÊS],MATCH(Tabela_NOTAS_FISCAIS[MÊS_EMISSÃO],MÊS_TAB[MÊS],0)),"")</f>
        <v>4</v>
      </c>
    </row>
    <row r="228" spans="1:11" x14ac:dyDescent="0.2">
      <c r="A228" s="1">
        <v>1482</v>
      </c>
      <c r="B228" s="1">
        <v>1</v>
      </c>
      <c r="C228" s="3">
        <v>45033</v>
      </c>
      <c r="D228" s="1" t="s">
        <v>77</v>
      </c>
      <c r="E228" s="1" t="s">
        <v>87</v>
      </c>
      <c r="F228" s="4">
        <v>490</v>
      </c>
      <c r="G228" s="3">
        <v>45033</v>
      </c>
      <c r="H228" s="1" t="str">
        <f>TEXT(Tabela_NOTAS_FISCAIS[[#This Row],[Data Emissão]],"aaaa")</f>
        <v>2023</v>
      </c>
      <c r="I228" s="1" t="str">
        <f>UPPER(TEXT(Tabela_NOTAS_FISCAIS[[#This Row],[Data Emissão]],"MMM"))</f>
        <v>ABR</v>
      </c>
      <c r="J228" s="1" t="str">
        <f>IFERROR(INDEX(CLIENTES[CLIENTES_2],MATCH(Tabela_NOTAS_FISCAIS[Razão Social do Tomador],CLIENTES[CLIENTES_TABELA],0)),"")</f>
        <v xml:space="preserve">GRUPO GENNIUS </v>
      </c>
      <c r="K228" s="1">
        <f>IFERROR(INDEX(MÊS_TAB[NUN_MÊS],MATCH(Tabela_NOTAS_FISCAIS[MÊS_EMISSÃO],MÊS_TAB[MÊS],0)),"")</f>
        <v>4</v>
      </c>
    </row>
    <row r="229" spans="1:11" x14ac:dyDescent="0.2">
      <c r="A229" s="1">
        <v>1485</v>
      </c>
      <c r="B229" s="1">
        <v>1</v>
      </c>
      <c r="C229" s="3">
        <v>45034</v>
      </c>
      <c r="D229" s="1" t="s">
        <v>77</v>
      </c>
      <c r="E229" s="1" t="s">
        <v>87</v>
      </c>
      <c r="F229" s="4">
        <v>5300</v>
      </c>
      <c r="G229" s="3">
        <v>45034</v>
      </c>
      <c r="H229" s="1" t="str">
        <f>TEXT(Tabela_NOTAS_FISCAIS[[#This Row],[Data Emissão]],"aaaa")</f>
        <v>2023</v>
      </c>
      <c r="I229" s="1" t="str">
        <f>UPPER(TEXT(Tabela_NOTAS_FISCAIS[[#This Row],[Data Emissão]],"MMM"))</f>
        <v>ABR</v>
      </c>
      <c r="J229" s="1" t="str">
        <f>IFERROR(INDEX(CLIENTES[CLIENTES_2],MATCH(Tabela_NOTAS_FISCAIS[Razão Social do Tomador],CLIENTES[CLIENTES_TABELA],0)),"")</f>
        <v xml:space="preserve">GRUPO GENNIUS </v>
      </c>
      <c r="K229" s="1">
        <f>IFERROR(INDEX(MÊS_TAB[NUN_MÊS],MATCH(Tabela_NOTAS_FISCAIS[MÊS_EMISSÃO],MÊS_TAB[MÊS],0)),"")</f>
        <v>4</v>
      </c>
    </row>
    <row r="230" spans="1:11" x14ac:dyDescent="0.2">
      <c r="A230" s="1">
        <v>1486</v>
      </c>
      <c r="B230" s="1">
        <v>1</v>
      </c>
      <c r="C230" s="3">
        <v>45034</v>
      </c>
      <c r="D230" s="1" t="s">
        <v>77</v>
      </c>
      <c r="E230" s="1" t="s">
        <v>87</v>
      </c>
      <c r="F230" s="4">
        <v>800</v>
      </c>
      <c r="G230" s="3">
        <v>45034</v>
      </c>
      <c r="H230" s="1" t="str">
        <f>TEXT(Tabela_NOTAS_FISCAIS[[#This Row],[Data Emissão]],"aaaa")</f>
        <v>2023</v>
      </c>
      <c r="I230" s="1" t="str">
        <f>UPPER(TEXT(Tabela_NOTAS_FISCAIS[[#This Row],[Data Emissão]],"MMM"))</f>
        <v>ABR</v>
      </c>
      <c r="J230" s="1" t="str">
        <f>IFERROR(INDEX(CLIENTES[CLIENTES_2],MATCH(Tabela_NOTAS_FISCAIS[Razão Social do Tomador],CLIENTES[CLIENTES_TABELA],0)),"")</f>
        <v xml:space="preserve">GRUPO GENNIUS </v>
      </c>
      <c r="K230" s="1">
        <f>IFERROR(INDEX(MÊS_TAB[NUN_MÊS],MATCH(Tabela_NOTAS_FISCAIS[MÊS_EMISSÃO],MÊS_TAB[MÊS],0)),"")</f>
        <v>4</v>
      </c>
    </row>
    <row r="231" spans="1:11" x14ac:dyDescent="0.2">
      <c r="A231" s="1">
        <v>1487</v>
      </c>
      <c r="B231" s="1">
        <v>1</v>
      </c>
      <c r="C231" s="3">
        <v>45034</v>
      </c>
      <c r="D231" s="1" t="s">
        <v>77</v>
      </c>
      <c r="E231" s="1" t="s">
        <v>185</v>
      </c>
      <c r="F231" s="4">
        <v>700</v>
      </c>
      <c r="G231" s="3">
        <v>45034</v>
      </c>
      <c r="H231" s="1" t="str">
        <f>TEXT(Tabela_NOTAS_FISCAIS[[#This Row],[Data Emissão]],"aaaa")</f>
        <v>2023</v>
      </c>
      <c r="I231" s="1" t="str">
        <f>UPPER(TEXT(Tabela_NOTAS_FISCAIS[[#This Row],[Data Emissão]],"MMM"))</f>
        <v>ABR</v>
      </c>
      <c r="J231" s="1" t="str">
        <f>IFERROR(INDEX(CLIENTES[CLIENTES_2],MATCH(Tabela_NOTAS_FISCAIS[Razão Social do Tomador],CLIENTES[CLIENTES_TABELA],0)),"")</f>
        <v xml:space="preserve">CAMARAVE </v>
      </c>
      <c r="K231" s="1">
        <f>IFERROR(INDEX(MÊS_TAB[NUN_MÊS],MATCH(Tabela_NOTAS_FISCAIS[MÊS_EMISSÃO],MÊS_TAB[MÊS],0)),"")</f>
        <v>4</v>
      </c>
    </row>
    <row r="232" spans="1:11" x14ac:dyDescent="0.2">
      <c r="A232" s="1">
        <v>1488</v>
      </c>
      <c r="B232" s="1">
        <v>1</v>
      </c>
      <c r="C232" s="3">
        <v>45034</v>
      </c>
      <c r="D232" s="1" t="s">
        <v>77</v>
      </c>
      <c r="E232" s="1" t="s">
        <v>87</v>
      </c>
      <c r="F232" s="4">
        <v>50</v>
      </c>
      <c r="G232" s="3">
        <v>45034</v>
      </c>
      <c r="H232" s="1" t="str">
        <f>TEXT(Tabela_NOTAS_FISCAIS[[#This Row],[Data Emissão]],"aaaa")</f>
        <v>2023</v>
      </c>
      <c r="I232" s="1" t="str">
        <f>UPPER(TEXT(Tabela_NOTAS_FISCAIS[[#This Row],[Data Emissão]],"MMM"))</f>
        <v>ABR</v>
      </c>
      <c r="J232" s="1" t="str">
        <f>IFERROR(INDEX(CLIENTES[CLIENTES_2],MATCH(Tabela_NOTAS_FISCAIS[Razão Social do Tomador],CLIENTES[CLIENTES_TABELA],0)),"")</f>
        <v xml:space="preserve">GRUPO GENNIUS </v>
      </c>
      <c r="K232" s="1">
        <f>IFERROR(INDEX(MÊS_TAB[NUN_MÊS],MATCH(Tabela_NOTAS_FISCAIS[MÊS_EMISSÃO],MÊS_TAB[MÊS],0)),"")</f>
        <v>4</v>
      </c>
    </row>
    <row r="233" spans="1:11" x14ac:dyDescent="0.2">
      <c r="A233" s="1">
        <v>1489</v>
      </c>
      <c r="B233" s="1">
        <v>1</v>
      </c>
      <c r="C233" s="3">
        <v>45034</v>
      </c>
      <c r="D233" s="1" t="s">
        <v>77</v>
      </c>
      <c r="E233" s="1" t="s">
        <v>87</v>
      </c>
      <c r="F233" s="4">
        <v>500</v>
      </c>
      <c r="G233" s="3">
        <v>45034</v>
      </c>
      <c r="H233" s="1" t="str">
        <f>TEXT(Tabela_NOTAS_FISCAIS[[#This Row],[Data Emissão]],"aaaa")</f>
        <v>2023</v>
      </c>
      <c r="I233" s="1" t="str">
        <f>UPPER(TEXT(Tabela_NOTAS_FISCAIS[[#This Row],[Data Emissão]],"MMM"))</f>
        <v>ABR</v>
      </c>
      <c r="J233" s="1" t="str">
        <f>IFERROR(INDEX(CLIENTES[CLIENTES_2],MATCH(Tabela_NOTAS_FISCAIS[Razão Social do Tomador],CLIENTES[CLIENTES_TABELA],0)),"")</f>
        <v xml:space="preserve">GRUPO GENNIUS </v>
      </c>
      <c r="K233" s="1">
        <f>IFERROR(INDEX(MÊS_TAB[NUN_MÊS],MATCH(Tabela_NOTAS_FISCAIS[MÊS_EMISSÃO],MÊS_TAB[MÊS],0)),"")</f>
        <v>4</v>
      </c>
    </row>
    <row r="234" spans="1:11" x14ac:dyDescent="0.2">
      <c r="A234" s="1">
        <v>1490</v>
      </c>
      <c r="B234" s="1">
        <v>1</v>
      </c>
      <c r="C234" s="3">
        <v>45034</v>
      </c>
      <c r="D234" s="1" t="s">
        <v>77</v>
      </c>
      <c r="E234" s="1" t="s">
        <v>87</v>
      </c>
      <c r="F234" s="4">
        <v>1100</v>
      </c>
      <c r="G234" s="3">
        <v>45034</v>
      </c>
      <c r="H234" s="1" t="str">
        <f>TEXT(Tabela_NOTAS_FISCAIS[[#This Row],[Data Emissão]],"aaaa")</f>
        <v>2023</v>
      </c>
      <c r="I234" s="1" t="str">
        <f>UPPER(TEXT(Tabela_NOTAS_FISCAIS[[#This Row],[Data Emissão]],"MMM"))</f>
        <v>ABR</v>
      </c>
      <c r="J234" s="1" t="str">
        <f>IFERROR(INDEX(CLIENTES[CLIENTES_2],MATCH(Tabela_NOTAS_FISCAIS[Razão Social do Tomador],CLIENTES[CLIENTES_TABELA],0)),"")</f>
        <v xml:space="preserve">GRUPO GENNIUS </v>
      </c>
      <c r="K234" s="1">
        <f>IFERROR(INDEX(MÊS_TAB[NUN_MÊS],MATCH(Tabela_NOTAS_FISCAIS[MÊS_EMISSÃO],MÊS_TAB[MÊS],0)),"")</f>
        <v>4</v>
      </c>
    </row>
    <row r="235" spans="1:11" x14ac:dyDescent="0.2">
      <c r="A235" s="1">
        <v>1491</v>
      </c>
      <c r="B235" s="1">
        <v>1</v>
      </c>
      <c r="C235" s="3">
        <v>45035</v>
      </c>
      <c r="D235" s="1" t="s">
        <v>77</v>
      </c>
      <c r="E235" s="1" t="s">
        <v>87</v>
      </c>
      <c r="F235" s="4">
        <v>1200</v>
      </c>
      <c r="G235" s="3">
        <v>45035</v>
      </c>
      <c r="H235" s="1" t="str">
        <f>TEXT(Tabela_NOTAS_FISCAIS[[#This Row],[Data Emissão]],"aaaa")</f>
        <v>2023</v>
      </c>
      <c r="I235" s="1" t="str">
        <f>UPPER(TEXT(Tabela_NOTAS_FISCAIS[[#This Row],[Data Emissão]],"MMM"))</f>
        <v>ABR</v>
      </c>
      <c r="J235" s="1" t="str">
        <f>IFERROR(INDEX(CLIENTES[CLIENTES_2],MATCH(Tabela_NOTAS_FISCAIS[Razão Social do Tomador],CLIENTES[CLIENTES_TABELA],0)),"")</f>
        <v xml:space="preserve">GRUPO GENNIUS </v>
      </c>
      <c r="K235" s="1">
        <f>IFERROR(INDEX(MÊS_TAB[NUN_MÊS],MATCH(Tabela_NOTAS_FISCAIS[MÊS_EMISSÃO],MÊS_TAB[MÊS],0)),"")</f>
        <v>4</v>
      </c>
    </row>
    <row r="236" spans="1:11" x14ac:dyDescent="0.2">
      <c r="A236" s="1">
        <v>1492</v>
      </c>
      <c r="B236" s="1">
        <v>1</v>
      </c>
      <c r="C236" s="3">
        <v>45035</v>
      </c>
      <c r="D236" s="1" t="s">
        <v>77</v>
      </c>
      <c r="E236" s="1" t="s">
        <v>462</v>
      </c>
      <c r="F236" s="4">
        <v>1950</v>
      </c>
      <c r="G236" s="3">
        <v>45035</v>
      </c>
      <c r="H236" s="1" t="str">
        <f>TEXT(Tabela_NOTAS_FISCAIS[[#This Row],[Data Emissão]],"aaaa")</f>
        <v>2023</v>
      </c>
      <c r="I236" s="1" t="str">
        <f>UPPER(TEXT(Tabela_NOTAS_FISCAIS[[#This Row],[Data Emissão]],"MMM"))</f>
        <v>ABR</v>
      </c>
      <c r="J236" s="1" t="str">
        <f>IFERROR(INDEX(CLIENTES[CLIENTES_2],MATCH(Tabela_NOTAS_FISCAIS[Razão Social do Tomador],CLIENTES[CLIENTES_TABELA],0)),"")</f>
        <v>TUTTI DELI</v>
      </c>
      <c r="K236" s="1">
        <f>IFERROR(INDEX(MÊS_TAB[NUN_MÊS],MATCH(Tabela_NOTAS_FISCAIS[MÊS_EMISSÃO],MÊS_TAB[MÊS],0)),"")</f>
        <v>4</v>
      </c>
    </row>
    <row r="237" spans="1:11" x14ac:dyDescent="0.2">
      <c r="A237" s="1">
        <v>1493</v>
      </c>
      <c r="B237" s="1">
        <v>1</v>
      </c>
      <c r="C237" s="3">
        <v>45036</v>
      </c>
      <c r="D237" s="1" t="s">
        <v>77</v>
      </c>
      <c r="E237" s="1" t="s">
        <v>185</v>
      </c>
      <c r="F237" s="4">
        <v>700</v>
      </c>
      <c r="G237" s="3">
        <v>45036</v>
      </c>
      <c r="H237" s="1" t="str">
        <f>TEXT(Tabela_NOTAS_FISCAIS[[#This Row],[Data Emissão]],"aaaa")</f>
        <v>2023</v>
      </c>
      <c r="I237" s="1" t="str">
        <f>UPPER(TEXT(Tabela_NOTAS_FISCAIS[[#This Row],[Data Emissão]],"MMM"))</f>
        <v>ABR</v>
      </c>
      <c r="J237" s="1" t="str">
        <f>IFERROR(INDEX(CLIENTES[CLIENTES_2],MATCH(Tabela_NOTAS_FISCAIS[Razão Social do Tomador],CLIENTES[CLIENTES_TABELA],0)),"")</f>
        <v xml:space="preserve">CAMARAVE </v>
      </c>
      <c r="K237" s="1">
        <f>IFERROR(INDEX(MÊS_TAB[NUN_MÊS],MATCH(Tabela_NOTAS_FISCAIS[MÊS_EMISSÃO],MÊS_TAB[MÊS],0)),"")</f>
        <v>4</v>
      </c>
    </row>
    <row r="238" spans="1:11" x14ac:dyDescent="0.2">
      <c r="A238" s="1">
        <v>1494</v>
      </c>
      <c r="B238" s="1">
        <v>1</v>
      </c>
      <c r="C238" s="3">
        <v>45036</v>
      </c>
      <c r="D238" s="1" t="s">
        <v>77</v>
      </c>
      <c r="E238" s="1" t="s">
        <v>87</v>
      </c>
      <c r="F238" s="4">
        <v>5312</v>
      </c>
      <c r="G238" s="3">
        <v>45036</v>
      </c>
      <c r="H238" s="1" t="str">
        <f>TEXT(Tabela_NOTAS_FISCAIS[[#This Row],[Data Emissão]],"aaaa")</f>
        <v>2023</v>
      </c>
      <c r="I238" s="1" t="str">
        <f>UPPER(TEXT(Tabela_NOTAS_FISCAIS[[#This Row],[Data Emissão]],"MMM"))</f>
        <v>ABR</v>
      </c>
      <c r="J238" s="1" t="str">
        <f>IFERROR(INDEX(CLIENTES[CLIENTES_2],MATCH(Tabela_NOTAS_FISCAIS[Razão Social do Tomador],CLIENTES[CLIENTES_TABELA],0)),"")</f>
        <v xml:space="preserve">GRUPO GENNIUS </v>
      </c>
      <c r="K238" s="1">
        <f>IFERROR(INDEX(MÊS_TAB[NUN_MÊS],MATCH(Tabela_NOTAS_FISCAIS[MÊS_EMISSÃO],MÊS_TAB[MÊS],0)),"")</f>
        <v>4</v>
      </c>
    </row>
    <row r="239" spans="1:11" x14ac:dyDescent="0.2">
      <c r="A239" s="1">
        <v>1496</v>
      </c>
      <c r="B239" s="1">
        <v>1</v>
      </c>
      <c r="C239" s="3">
        <v>45040</v>
      </c>
      <c r="D239" s="1" t="s">
        <v>77</v>
      </c>
      <c r="E239" s="1" t="s">
        <v>115</v>
      </c>
      <c r="F239" s="4">
        <v>6271</v>
      </c>
      <c r="G239" s="3">
        <v>45040</v>
      </c>
      <c r="H239" s="1" t="str">
        <f>TEXT(Tabela_NOTAS_FISCAIS[[#This Row],[Data Emissão]],"aaaa")</f>
        <v>2023</v>
      </c>
      <c r="I239" s="1" t="str">
        <f>UPPER(TEXT(Tabela_NOTAS_FISCAIS[[#This Row],[Data Emissão]],"MMM"))</f>
        <v>ABR</v>
      </c>
      <c r="J239" s="1" t="str">
        <f>IFERROR(INDEX(CLIENTES[CLIENTES_2],MATCH(Tabela_NOTAS_FISCAIS[Razão Social do Tomador],CLIENTES[CLIENTES_TABELA],0)),"")</f>
        <v xml:space="preserve">GRUPO GENNIUS </v>
      </c>
      <c r="K239" s="1">
        <f>IFERROR(INDEX(MÊS_TAB[NUN_MÊS],MATCH(Tabela_NOTAS_FISCAIS[MÊS_EMISSÃO],MÊS_TAB[MÊS],0)),"")</f>
        <v>4</v>
      </c>
    </row>
    <row r="240" spans="1:11" x14ac:dyDescent="0.2">
      <c r="A240" s="1">
        <v>1497</v>
      </c>
      <c r="B240" s="1">
        <v>1</v>
      </c>
      <c r="C240" s="3">
        <v>45040</v>
      </c>
      <c r="D240" s="1" t="s">
        <v>77</v>
      </c>
      <c r="E240" s="1" t="s">
        <v>87</v>
      </c>
      <c r="F240" s="4">
        <v>3328</v>
      </c>
      <c r="G240" s="3">
        <v>45040</v>
      </c>
      <c r="H240" s="1" t="str">
        <f>TEXT(Tabela_NOTAS_FISCAIS[[#This Row],[Data Emissão]],"aaaa")</f>
        <v>2023</v>
      </c>
      <c r="I240" s="1" t="str">
        <f>UPPER(TEXT(Tabela_NOTAS_FISCAIS[[#This Row],[Data Emissão]],"MMM"))</f>
        <v>ABR</v>
      </c>
      <c r="J240" s="1" t="str">
        <f>IFERROR(INDEX(CLIENTES[CLIENTES_2],MATCH(Tabela_NOTAS_FISCAIS[Razão Social do Tomador],CLIENTES[CLIENTES_TABELA],0)),"")</f>
        <v xml:space="preserve">GRUPO GENNIUS </v>
      </c>
      <c r="K240" s="1">
        <f>IFERROR(INDEX(MÊS_TAB[NUN_MÊS],MATCH(Tabela_NOTAS_FISCAIS[MÊS_EMISSÃO],MÊS_TAB[MÊS],0)),"")</f>
        <v>4</v>
      </c>
    </row>
    <row r="241" spans="1:11" x14ac:dyDescent="0.2">
      <c r="A241" s="1">
        <v>1498</v>
      </c>
      <c r="B241" s="1">
        <v>1</v>
      </c>
      <c r="C241" s="3">
        <v>45040</v>
      </c>
      <c r="D241" s="1" t="s">
        <v>77</v>
      </c>
      <c r="E241" s="1" t="s">
        <v>87</v>
      </c>
      <c r="F241" s="4">
        <v>400</v>
      </c>
      <c r="G241" s="3">
        <v>45040</v>
      </c>
      <c r="H241" s="1" t="str">
        <f>TEXT(Tabela_NOTAS_FISCAIS[[#This Row],[Data Emissão]],"aaaa")</f>
        <v>2023</v>
      </c>
      <c r="I241" s="1" t="str">
        <f>UPPER(TEXT(Tabela_NOTAS_FISCAIS[[#This Row],[Data Emissão]],"MMM"))</f>
        <v>ABR</v>
      </c>
      <c r="J241" s="1" t="str">
        <f>IFERROR(INDEX(CLIENTES[CLIENTES_2],MATCH(Tabela_NOTAS_FISCAIS[Razão Social do Tomador],CLIENTES[CLIENTES_TABELA],0)),"")</f>
        <v xml:space="preserve">GRUPO GENNIUS </v>
      </c>
      <c r="K241" s="1">
        <f>IFERROR(INDEX(MÊS_TAB[NUN_MÊS],MATCH(Tabela_NOTAS_FISCAIS[MÊS_EMISSÃO],MÊS_TAB[MÊS],0)),"")</f>
        <v>4</v>
      </c>
    </row>
    <row r="242" spans="1:11" x14ac:dyDescent="0.2">
      <c r="A242" s="1">
        <v>1499</v>
      </c>
      <c r="B242" s="1">
        <v>1</v>
      </c>
      <c r="C242" s="3">
        <v>45040</v>
      </c>
      <c r="D242" s="1" t="s">
        <v>77</v>
      </c>
      <c r="E242" s="1" t="s">
        <v>87</v>
      </c>
      <c r="F242" s="4">
        <v>4200</v>
      </c>
      <c r="G242" s="3">
        <v>45040</v>
      </c>
      <c r="H242" s="1" t="str">
        <f>TEXT(Tabela_NOTAS_FISCAIS[[#This Row],[Data Emissão]],"aaaa")</f>
        <v>2023</v>
      </c>
      <c r="I242" s="1" t="str">
        <f>UPPER(TEXT(Tabela_NOTAS_FISCAIS[[#This Row],[Data Emissão]],"MMM"))</f>
        <v>ABR</v>
      </c>
      <c r="J242" s="1" t="str">
        <f>IFERROR(INDEX(CLIENTES[CLIENTES_2],MATCH(Tabela_NOTAS_FISCAIS[Razão Social do Tomador],CLIENTES[CLIENTES_TABELA],0)),"")</f>
        <v xml:space="preserve">GRUPO GENNIUS </v>
      </c>
      <c r="K242" s="1">
        <f>IFERROR(INDEX(MÊS_TAB[NUN_MÊS],MATCH(Tabela_NOTAS_FISCAIS[MÊS_EMISSÃO],MÊS_TAB[MÊS],0)),"")</f>
        <v>4</v>
      </c>
    </row>
    <row r="243" spans="1:11" x14ac:dyDescent="0.2">
      <c r="A243" s="1">
        <v>1500</v>
      </c>
      <c r="B243" s="1">
        <v>1</v>
      </c>
      <c r="C243" s="3">
        <v>45040</v>
      </c>
      <c r="D243" s="1" t="s">
        <v>77</v>
      </c>
      <c r="E243" s="1" t="s">
        <v>185</v>
      </c>
      <c r="F243" s="4">
        <v>700</v>
      </c>
      <c r="G243" s="3">
        <v>45040</v>
      </c>
      <c r="H243" s="1" t="str">
        <f>TEXT(Tabela_NOTAS_FISCAIS[[#This Row],[Data Emissão]],"aaaa")</f>
        <v>2023</v>
      </c>
      <c r="I243" s="1" t="str">
        <f>UPPER(TEXT(Tabela_NOTAS_FISCAIS[[#This Row],[Data Emissão]],"MMM"))</f>
        <v>ABR</v>
      </c>
      <c r="J243" s="1" t="str">
        <f>IFERROR(INDEX(CLIENTES[CLIENTES_2],MATCH(Tabela_NOTAS_FISCAIS[Razão Social do Tomador],CLIENTES[CLIENTES_TABELA],0)),"")</f>
        <v xml:space="preserve">CAMARAVE </v>
      </c>
      <c r="K243" s="1">
        <f>IFERROR(INDEX(MÊS_TAB[NUN_MÊS],MATCH(Tabela_NOTAS_FISCAIS[MÊS_EMISSÃO],MÊS_TAB[MÊS],0)),"")</f>
        <v>4</v>
      </c>
    </row>
    <row r="244" spans="1:11" x14ac:dyDescent="0.2">
      <c r="A244" s="1">
        <v>1501</v>
      </c>
      <c r="B244" s="1">
        <v>1</v>
      </c>
      <c r="C244" s="3">
        <v>45041</v>
      </c>
      <c r="D244" s="1" t="s">
        <v>77</v>
      </c>
      <c r="E244" s="1" t="s">
        <v>87</v>
      </c>
      <c r="F244" s="4">
        <v>3800</v>
      </c>
      <c r="G244" s="3">
        <v>45041</v>
      </c>
      <c r="H244" s="1" t="str">
        <f>TEXT(Tabela_NOTAS_FISCAIS[[#This Row],[Data Emissão]],"aaaa")</f>
        <v>2023</v>
      </c>
      <c r="I244" s="1" t="str">
        <f>UPPER(TEXT(Tabela_NOTAS_FISCAIS[[#This Row],[Data Emissão]],"MMM"))</f>
        <v>ABR</v>
      </c>
      <c r="J244" s="1" t="str">
        <f>IFERROR(INDEX(CLIENTES[CLIENTES_2],MATCH(Tabela_NOTAS_FISCAIS[Razão Social do Tomador],CLIENTES[CLIENTES_TABELA],0)),"")</f>
        <v xml:space="preserve">GRUPO GENNIUS </v>
      </c>
      <c r="K244" s="1">
        <f>IFERROR(INDEX(MÊS_TAB[NUN_MÊS],MATCH(Tabela_NOTAS_FISCAIS[MÊS_EMISSÃO],MÊS_TAB[MÊS],0)),"")</f>
        <v>4</v>
      </c>
    </row>
    <row r="245" spans="1:11" x14ac:dyDescent="0.2">
      <c r="A245" s="1">
        <v>1502</v>
      </c>
      <c r="B245" s="1">
        <v>1</v>
      </c>
      <c r="C245" s="3">
        <v>45042</v>
      </c>
      <c r="D245" s="1" t="s">
        <v>77</v>
      </c>
      <c r="E245" s="1" t="s">
        <v>138</v>
      </c>
      <c r="F245" s="4">
        <v>850</v>
      </c>
      <c r="G245" s="3">
        <v>45042</v>
      </c>
      <c r="H245" s="1" t="str">
        <f>TEXT(Tabela_NOTAS_FISCAIS[[#This Row],[Data Emissão]],"aaaa")</f>
        <v>2023</v>
      </c>
      <c r="I245" s="1" t="str">
        <f>UPPER(TEXT(Tabela_NOTAS_FISCAIS[[#This Row],[Data Emissão]],"MMM"))</f>
        <v>ABR</v>
      </c>
      <c r="J245" s="1" t="str">
        <f>IFERROR(INDEX(CLIENTES[CLIENTES_2],MATCH(Tabela_NOTAS_FISCAIS[Razão Social do Tomador],CLIENTES[CLIENTES_TABELA],0)),"")</f>
        <v xml:space="preserve">SOTILLE COMERCIO </v>
      </c>
      <c r="K245" s="1">
        <f>IFERROR(INDEX(MÊS_TAB[NUN_MÊS],MATCH(Tabela_NOTAS_FISCAIS[MÊS_EMISSÃO],MÊS_TAB[MÊS],0)),"")</f>
        <v>4</v>
      </c>
    </row>
    <row r="246" spans="1:11" x14ac:dyDescent="0.2">
      <c r="A246" s="1">
        <v>1503</v>
      </c>
      <c r="B246" s="1">
        <v>1</v>
      </c>
      <c r="C246" s="3">
        <v>45043</v>
      </c>
      <c r="D246" s="1" t="s">
        <v>77</v>
      </c>
      <c r="E246" s="1" t="s">
        <v>87</v>
      </c>
      <c r="F246" s="4">
        <v>1100</v>
      </c>
      <c r="G246" s="3">
        <v>45043</v>
      </c>
      <c r="H246" s="1" t="str">
        <f>TEXT(Tabela_NOTAS_FISCAIS[[#This Row],[Data Emissão]],"aaaa")</f>
        <v>2023</v>
      </c>
      <c r="I246" s="1" t="str">
        <f>UPPER(TEXT(Tabela_NOTAS_FISCAIS[[#This Row],[Data Emissão]],"MMM"))</f>
        <v>ABR</v>
      </c>
      <c r="J246" s="1" t="str">
        <f>IFERROR(INDEX(CLIENTES[CLIENTES_2],MATCH(Tabela_NOTAS_FISCAIS[Razão Social do Tomador],CLIENTES[CLIENTES_TABELA],0)),"")</f>
        <v xml:space="preserve">GRUPO GENNIUS </v>
      </c>
      <c r="K246" s="1">
        <f>IFERROR(INDEX(MÊS_TAB[NUN_MÊS],MATCH(Tabela_NOTAS_FISCAIS[MÊS_EMISSÃO],MÊS_TAB[MÊS],0)),"")</f>
        <v>4</v>
      </c>
    </row>
    <row r="247" spans="1:11" x14ac:dyDescent="0.2">
      <c r="A247" s="1">
        <v>1504</v>
      </c>
      <c r="B247" s="1">
        <v>1</v>
      </c>
      <c r="C247" s="3">
        <v>45043</v>
      </c>
      <c r="D247" s="1" t="s">
        <v>77</v>
      </c>
      <c r="E247" s="1" t="s">
        <v>87</v>
      </c>
      <c r="F247" s="4">
        <v>10500</v>
      </c>
      <c r="G247" s="3">
        <v>45043</v>
      </c>
      <c r="H247" s="1" t="str">
        <f>TEXT(Tabela_NOTAS_FISCAIS[[#This Row],[Data Emissão]],"aaaa")</f>
        <v>2023</v>
      </c>
      <c r="I247" s="1" t="str">
        <f>UPPER(TEXT(Tabela_NOTAS_FISCAIS[[#This Row],[Data Emissão]],"MMM"))</f>
        <v>ABR</v>
      </c>
      <c r="J247" s="1" t="str">
        <f>IFERROR(INDEX(CLIENTES[CLIENTES_2],MATCH(Tabela_NOTAS_FISCAIS[Razão Social do Tomador],CLIENTES[CLIENTES_TABELA],0)),"")</f>
        <v xml:space="preserve">GRUPO GENNIUS </v>
      </c>
      <c r="K247" s="1">
        <f>IFERROR(INDEX(MÊS_TAB[NUN_MÊS],MATCH(Tabela_NOTAS_FISCAIS[MÊS_EMISSÃO],MÊS_TAB[MÊS],0)),"")</f>
        <v>4</v>
      </c>
    </row>
    <row r="248" spans="1:11" x14ac:dyDescent="0.2">
      <c r="A248" s="1">
        <v>1505</v>
      </c>
      <c r="B248" s="1">
        <v>1</v>
      </c>
      <c r="C248" s="3">
        <v>45043</v>
      </c>
      <c r="D248" s="1" t="s">
        <v>77</v>
      </c>
      <c r="E248" s="1" t="s">
        <v>462</v>
      </c>
      <c r="F248" s="4">
        <v>650</v>
      </c>
      <c r="G248" s="3">
        <v>45043</v>
      </c>
      <c r="H248" s="1" t="str">
        <f>TEXT(Tabela_NOTAS_FISCAIS[[#This Row],[Data Emissão]],"aaaa")</f>
        <v>2023</v>
      </c>
      <c r="I248" s="1" t="str">
        <f>UPPER(TEXT(Tabela_NOTAS_FISCAIS[[#This Row],[Data Emissão]],"MMM"))</f>
        <v>ABR</v>
      </c>
      <c r="J248" s="1" t="str">
        <f>IFERROR(INDEX(CLIENTES[CLIENTES_2],MATCH(Tabela_NOTAS_FISCAIS[Razão Social do Tomador],CLIENTES[CLIENTES_TABELA],0)),"")</f>
        <v>TUTTI DELI</v>
      </c>
      <c r="K248" s="1">
        <f>IFERROR(INDEX(MÊS_TAB[NUN_MÊS],MATCH(Tabela_NOTAS_FISCAIS[MÊS_EMISSÃO],MÊS_TAB[MÊS],0)),"")</f>
        <v>4</v>
      </c>
    </row>
    <row r="249" spans="1:11" x14ac:dyDescent="0.2">
      <c r="A249" s="1">
        <v>1506</v>
      </c>
      <c r="B249" s="1">
        <v>1</v>
      </c>
      <c r="C249" s="3">
        <v>45044</v>
      </c>
      <c r="D249" s="1" t="s">
        <v>77</v>
      </c>
      <c r="E249" s="1" t="s">
        <v>87</v>
      </c>
      <c r="F249" s="4">
        <v>4200</v>
      </c>
      <c r="G249" s="3">
        <v>45044</v>
      </c>
      <c r="H249" s="1" t="str">
        <f>TEXT(Tabela_NOTAS_FISCAIS[[#This Row],[Data Emissão]],"aaaa")</f>
        <v>2023</v>
      </c>
      <c r="I249" s="1" t="str">
        <f>UPPER(TEXT(Tabela_NOTAS_FISCAIS[[#This Row],[Data Emissão]],"MMM"))</f>
        <v>ABR</v>
      </c>
      <c r="J249" s="1" t="str">
        <f>IFERROR(INDEX(CLIENTES[CLIENTES_2],MATCH(Tabela_NOTAS_FISCAIS[Razão Social do Tomador],CLIENTES[CLIENTES_TABELA],0)),"")</f>
        <v xml:space="preserve">GRUPO GENNIUS </v>
      </c>
      <c r="K249" s="1">
        <f>IFERROR(INDEX(MÊS_TAB[NUN_MÊS],MATCH(Tabela_NOTAS_FISCAIS[MÊS_EMISSÃO],MÊS_TAB[MÊS],0)),"")</f>
        <v>4</v>
      </c>
    </row>
    <row r="250" spans="1:11" x14ac:dyDescent="0.2">
      <c r="A250" s="1">
        <v>1507</v>
      </c>
      <c r="B250" s="1">
        <v>1</v>
      </c>
      <c r="C250" s="3">
        <v>45048</v>
      </c>
      <c r="D250" s="1" t="s">
        <v>77</v>
      </c>
      <c r="E250" s="1" t="s">
        <v>683</v>
      </c>
      <c r="F250" s="4">
        <v>1600</v>
      </c>
      <c r="G250" s="3">
        <v>45048</v>
      </c>
      <c r="H250" s="1" t="str">
        <f>TEXT(Tabela_NOTAS_FISCAIS[[#This Row],[Data Emissão]],"aaaa")</f>
        <v>2023</v>
      </c>
      <c r="I250" s="1" t="str">
        <f>UPPER(TEXT(Tabela_NOTAS_FISCAIS[[#This Row],[Data Emissão]],"MMM"))</f>
        <v>MAI</v>
      </c>
      <c r="J250" s="1" t="str">
        <f>IFERROR(INDEX(CLIENTES[CLIENTES_2],MATCH(Tabela_NOTAS_FISCAIS[Razão Social do Tomador],CLIENTES[CLIENTES_TABELA],0)),"")</f>
        <v>MERCATO EXPRESS</v>
      </c>
      <c r="K250" s="1">
        <f>IFERROR(INDEX(MÊS_TAB[NUN_MÊS],MATCH(Tabela_NOTAS_FISCAIS[MÊS_EMISSÃO],MÊS_TAB[MÊS],0)),"")</f>
        <v>5</v>
      </c>
    </row>
    <row r="251" spans="1:11" x14ac:dyDescent="0.2">
      <c r="A251" s="1">
        <v>1508</v>
      </c>
      <c r="B251" s="1">
        <v>1</v>
      </c>
      <c r="C251" s="3">
        <v>45048</v>
      </c>
      <c r="D251" s="1" t="s">
        <v>77</v>
      </c>
      <c r="E251" s="1" t="s">
        <v>87</v>
      </c>
      <c r="F251" s="4">
        <v>4200</v>
      </c>
      <c r="G251" s="3">
        <v>45048</v>
      </c>
      <c r="H251" s="1" t="str">
        <f>TEXT(Tabela_NOTAS_FISCAIS[[#This Row],[Data Emissão]],"aaaa")</f>
        <v>2023</v>
      </c>
      <c r="I251" s="1" t="str">
        <f>UPPER(TEXT(Tabela_NOTAS_FISCAIS[[#This Row],[Data Emissão]],"MMM"))</f>
        <v>MAI</v>
      </c>
      <c r="J251" s="1" t="str">
        <f>IFERROR(INDEX(CLIENTES[CLIENTES_2],MATCH(Tabela_NOTAS_FISCAIS[Razão Social do Tomador],CLIENTES[CLIENTES_TABELA],0)),"")</f>
        <v xml:space="preserve">GRUPO GENNIUS </v>
      </c>
      <c r="K251" s="1">
        <f>IFERROR(INDEX(MÊS_TAB[NUN_MÊS],MATCH(Tabela_NOTAS_FISCAIS[MÊS_EMISSÃO],MÊS_TAB[MÊS],0)),"")</f>
        <v>5</v>
      </c>
    </row>
    <row r="252" spans="1:11" x14ac:dyDescent="0.2">
      <c r="A252" s="1">
        <v>1509</v>
      </c>
      <c r="B252" s="1">
        <v>1</v>
      </c>
      <c r="C252" s="3">
        <v>45048</v>
      </c>
      <c r="D252" s="1" t="s">
        <v>77</v>
      </c>
      <c r="E252" s="1" t="s">
        <v>87</v>
      </c>
      <c r="F252" s="4">
        <v>1100</v>
      </c>
      <c r="G252" s="3">
        <v>45048</v>
      </c>
      <c r="H252" s="1" t="str">
        <f>TEXT(Tabela_NOTAS_FISCAIS[[#This Row],[Data Emissão]],"aaaa")</f>
        <v>2023</v>
      </c>
      <c r="I252" s="1" t="str">
        <f>UPPER(TEXT(Tabela_NOTAS_FISCAIS[[#This Row],[Data Emissão]],"MMM"))</f>
        <v>MAI</v>
      </c>
      <c r="J252" s="1" t="str">
        <f>IFERROR(INDEX(CLIENTES[CLIENTES_2],MATCH(Tabela_NOTAS_FISCAIS[Razão Social do Tomador],CLIENTES[CLIENTES_TABELA],0)),"")</f>
        <v xml:space="preserve">GRUPO GENNIUS </v>
      </c>
      <c r="K252" s="1">
        <f>IFERROR(INDEX(MÊS_TAB[NUN_MÊS],MATCH(Tabela_NOTAS_FISCAIS[MÊS_EMISSÃO],MÊS_TAB[MÊS],0)),"")</f>
        <v>5</v>
      </c>
    </row>
    <row r="253" spans="1:11" x14ac:dyDescent="0.2">
      <c r="A253" s="1">
        <v>1510</v>
      </c>
      <c r="B253" s="1">
        <v>1</v>
      </c>
      <c r="C253" s="3">
        <v>45049</v>
      </c>
      <c r="D253" s="1" t="s">
        <v>77</v>
      </c>
      <c r="E253" s="1" t="s">
        <v>185</v>
      </c>
      <c r="F253" s="4">
        <v>650</v>
      </c>
      <c r="G253" s="3">
        <v>45049</v>
      </c>
      <c r="H253" s="1" t="str">
        <f>TEXT(Tabela_NOTAS_FISCAIS[[#This Row],[Data Emissão]],"aaaa")</f>
        <v>2023</v>
      </c>
      <c r="I253" s="1" t="str">
        <f>UPPER(TEXT(Tabela_NOTAS_FISCAIS[[#This Row],[Data Emissão]],"MMM"))</f>
        <v>MAI</v>
      </c>
      <c r="J253" s="1" t="str">
        <f>IFERROR(INDEX(CLIENTES[CLIENTES_2],MATCH(Tabela_NOTAS_FISCAIS[Razão Social do Tomador],CLIENTES[CLIENTES_TABELA],0)),"")</f>
        <v xml:space="preserve">CAMARAVE </v>
      </c>
      <c r="K253" s="1">
        <f>IFERROR(INDEX(MÊS_TAB[NUN_MÊS],MATCH(Tabela_NOTAS_FISCAIS[MÊS_EMISSÃO],MÊS_TAB[MÊS],0)),"")</f>
        <v>5</v>
      </c>
    </row>
    <row r="254" spans="1:11" x14ac:dyDescent="0.2">
      <c r="A254" s="1">
        <v>1511</v>
      </c>
      <c r="B254" s="1">
        <v>1</v>
      </c>
      <c r="C254" s="3">
        <v>45050</v>
      </c>
      <c r="D254" s="1" t="s">
        <v>77</v>
      </c>
      <c r="E254" s="1" t="s">
        <v>462</v>
      </c>
      <c r="F254" s="4">
        <v>650</v>
      </c>
      <c r="G254" s="3">
        <v>45050</v>
      </c>
      <c r="H254" s="1" t="str">
        <f>TEXT(Tabela_NOTAS_FISCAIS[[#This Row],[Data Emissão]],"aaaa")</f>
        <v>2023</v>
      </c>
      <c r="I254" s="1" t="str">
        <f>UPPER(TEXT(Tabela_NOTAS_FISCAIS[[#This Row],[Data Emissão]],"MMM"))</f>
        <v>MAI</v>
      </c>
      <c r="J254" s="1" t="str">
        <f>IFERROR(INDEX(CLIENTES[CLIENTES_2],MATCH(Tabela_NOTAS_FISCAIS[Razão Social do Tomador],CLIENTES[CLIENTES_TABELA],0)),"")</f>
        <v>TUTTI DELI</v>
      </c>
      <c r="K254" s="1">
        <f>IFERROR(INDEX(MÊS_TAB[NUN_MÊS],MATCH(Tabela_NOTAS_FISCAIS[MÊS_EMISSÃO],MÊS_TAB[MÊS],0)),"")</f>
        <v>5</v>
      </c>
    </row>
    <row r="255" spans="1:11" x14ac:dyDescent="0.2">
      <c r="A255" s="1">
        <v>1512</v>
      </c>
      <c r="B255" s="1">
        <v>1</v>
      </c>
      <c r="C255" s="3">
        <v>45050</v>
      </c>
      <c r="D255" s="1" t="s">
        <v>77</v>
      </c>
      <c r="E255" s="1" t="s">
        <v>87</v>
      </c>
      <c r="F255" s="4">
        <v>1800</v>
      </c>
      <c r="G255" s="3">
        <v>45050</v>
      </c>
      <c r="H255" s="1" t="str">
        <f>TEXT(Tabela_NOTAS_FISCAIS[[#This Row],[Data Emissão]],"aaaa")</f>
        <v>2023</v>
      </c>
      <c r="I255" s="1" t="str">
        <f>UPPER(TEXT(Tabela_NOTAS_FISCAIS[[#This Row],[Data Emissão]],"MMM"))</f>
        <v>MAI</v>
      </c>
      <c r="J255" s="1" t="str">
        <f>IFERROR(INDEX(CLIENTES[CLIENTES_2],MATCH(Tabela_NOTAS_FISCAIS[Razão Social do Tomador],CLIENTES[CLIENTES_TABELA],0)),"")</f>
        <v xml:space="preserve">GRUPO GENNIUS </v>
      </c>
      <c r="K255" s="1">
        <f>IFERROR(INDEX(MÊS_TAB[NUN_MÊS],MATCH(Tabela_NOTAS_FISCAIS[MÊS_EMISSÃO],MÊS_TAB[MÊS],0)),"")</f>
        <v>5</v>
      </c>
    </row>
    <row r="256" spans="1:11" x14ac:dyDescent="0.2">
      <c r="A256" s="1">
        <v>1513</v>
      </c>
      <c r="B256" s="1">
        <v>1</v>
      </c>
      <c r="C256" s="3">
        <v>45051</v>
      </c>
      <c r="D256" s="1" t="s">
        <v>77</v>
      </c>
      <c r="E256" s="1" t="s">
        <v>828</v>
      </c>
      <c r="F256" s="4">
        <v>7332</v>
      </c>
      <c r="G256" s="3">
        <v>45051</v>
      </c>
      <c r="H256" s="1" t="str">
        <f>TEXT(Tabela_NOTAS_FISCAIS[[#This Row],[Data Emissão]],"aaaa")</f>
        <v>2023</v>
      </c>
      <c r="I256" s="1" t="str">
        <f>UPPER(TEXT(Tabela_NOTAS_FISCAIS[[#This Row],[Data Emissão]],"MMM"))</f>
        <v>MAI</v>
      </c>
      <c r="J256" s="1" t="str">
        <f>IFERROR(INDEX(CLIENTES[CLIENTES_2],MATCH(Tabela_NOTAS_FISCAIS[Razão Social do Tomador],CLIENTES[CLIENTES_TABELA],0)),"")</f>
        <v>FRIOZEM</v>
      </c>
      <c r="K256" s="1">
        <f>IFERROR(INDEX(MÊS_TAB[NUN_MÊS],MATCH(Tabela_NOTAS_FISCAIS[MÊS_EMISSÃO],MÊS_TAB[MÊS],0)),"")</f>
        <v>5</v>
      </c>
    </row>
    <row r="257" spans="1:11" x14ac:dyDescent="0.2">
      <c r="A257" s="1">
        <v>1514</v>
      </c>
      <c r="B257" s="1">
        <v>1</v>
      </c>
      <c r="C257" s="3">
        <v>45054</v>
      </c>
      <c r="D257" s="1" t="s">
        <v>77</v>
      </c>
      <c r="E257" s="1" t="s">
        <v>185</v>
      </c>
      <c r="F257" s="4">
        <v>700</v>
      </c>
      <c r="G257" s="3">
        <v>45054</v>
      </c>
      <c r="H257" s="1" t="str">
        <f>TEXT(Tabela_NOTAS_FISCAIS[[#This Row],[Data Emissão]],"aaaa")</f>
        <v>2023</v>
      </c>
      <c r="I257" s="1" t="str">
        <f>UPPER(TEXT(Tabela_NOTAS_FISCAIS[[#This Row],[Data Emissão]],"MMM"))</f>
        <v>MAI</v>
      </c>
      <c r="J257" s="1" t="str">
        <f>IFERROR(INDEX(CLIENTES[CLIENTES_2],MATCH(Tabela_NOTAS_FISCAIS[Razão Social do Tomador],CLIENTES[CLIENTES_TABELA],0)),"")</f>
        <v xml:space="preserve">CAMARAVE </v>
      </c>
      <c r="K257" s="1">
        <f>IFERROR(INDEX(MÊS_TAB[NUN_MÊS],MATCH(Tabela_NOTAS_FISCAIS[MÊS_EMISSÃO],MÊS_TAB[MÊS],0)),"")</f>
        <v>5</v>
      </c>
    </row>
    <row r="258" spans="1:11" x14ac:dyDescent="0.2">
      <c r="A258" s="1">
        <v>1515</v>
      </c>
      <c r="B258" s="1">
        <v>1</v>
      </c>
      <c r="C258" s="3">
        <v>45054</v>
      </c>
      <c r="D258" s="1" t="s">
        <v>77</v>
      </c>
      <c r="E258" s="1" t="s">
        <v>87</v>
      </c>
      <c r="F258" s="4">
        <v>4200</v>
      </c>
      <c r="G258" s="3">
        <v>45054</v>
      </c>
      <c r="H258" s="1" t="str">
        <f>TEXT(Tabela_NOTAS_FISCAIS[[#This Row],[Data Emissão]],"aaaa")</f>
        <v>2023</v>
      </c>
      <c r="I258" s="1" t="str">
        <f>UPPER(TEXT(Tabela_NOTAS_FISCAIS[[#This Row],[Data Emissão]],"MMM"))</f>
        <v>MAI</v>
      </c>
      <c r="J258" s="1" t="str">
        <f>IFERROR(INDEX(CLIENTES[CLIENTES_2],MATCH(Tabela_NOTAS_FISCAIS[Razão Social do Tomador],CLIENTES[CLIENTES_TABELA],0)),"")</f>
        <v xml:space="preserve">GRUPO GENNIUS </v>
      </c>
      <c r="K258" s="1">
        <f>IFERROR(INDEX(MÊS_TAB[NUN_MÊS],MATCH(Tabela_NOTAS_FISCAIS[MÊS_EMISSÃO],MÊS_TAB[MÊS],0)),"")</f>
        <v>5</v>
      </c>
    </row>
    <row r="259" spans="1:11" x14ac:dyDescent="0.2">
      <c r="A259" s="1">
        <v>1516</v>
      </c>
      <c r="B259" s="1">
        <v>1</v>
      </c>
      <c r="C259" s="3">
        <v>45054</v>
      </c>
      <c r="D259" s="1" t="s">
        <v>77</v>
      </c>
      <c r="E259" s="1" t="s">
        <v>87</v>
      </c>
      <c r="F259" s="4">
        <v>1100</v>
      </c>
      <c r="G259" s="3">
        <v>45054</v>
      </c>
      <c r="H259" s="1" t="str">
        <f>TEXT(Tabela_NOTAS_FISCAIS[[#This Row],[Data Emissão]],"aaaa")</f>
        <v>2023</v>
      </c>
      <c r="I259" s="1" t="str">
        <f>UPPER(TEXT(Tabela_NOTAS_FISCAIS[[#This Row],[Data Emissão]],"MMM"))</f>
        <v>MAI</v>
      </c>
      <c r="J259" s="1" t="str">
        <f>IFERROR(INDEX(CLIENTES[CLIENTES_2],MATCH(Tabela_NOTAS_FISCAIS[Razão Social do Tomador],CLIENTES[CLIENTES_TABELA],0)),"")</f>
        <v xml:space="preserve">GRUPO GENNIUS </v>
      </c>
      <c r="K259" s="1">
        <f>IFERROR(INDEX(MÊS_TAB[NUN_MÊS],MATCH(Tabela_NOTAS_FISCAIS[MÊS_EMISSÃO],MÊS_TAB[MÊS],0)),"")</f>
        <v>5</v>
      </c>
    </row>
    <row r="260" spans="1:11" x14ac:dyDescent="0.2">
      <c r="A260" s="1">
        <v>1517</v>
      </c>
      <c r="B260" s="1">
        <v>1</v>
      </c>
      <c r="C260" s="3">
        <v>45055</v>
      </c>
      <c r="D260" s="1" t="s">
        <v>77</v>
      </c>
      <c r="E260" s="1" t="s">
        <v>138</v>
      </c>
      <c r="F260" s="4">
        <v>2500</v>
      </c>
      <c r="G260" s="3">
        <v>45055</v>
      </c>
      <c r="H260" s="1" t="str">
        <f>TEXT(Tabela_NOTAS_FISCAIS[[#This Row],[Data Emissão]],"aaaa")</f>
        <v>2023</v>
      </c>
      <c r="I260" s="1" t="str">
        <f>UPPER(TEXT(Tabela_NOTAS_FISCAIS[[#This Row],[Data Emissão]],"MMM"))</f>
        <v>MAI</v>
      </c>
      <c r="J260" s="1" t="str">
        <f>IFERROR(INDEX(CLIENTES[CLIENTES_2],MATCH(Tabela_NOTAS_FISCAIS[Razão Social do Tomador],CLIENTES[CLIENTES_TABELA],0)),"")</f>
        <v xml:space="preserve">SOTILLE COMERCIO </v>
      </c>
      <c r="K260" s="1">
        <f>IFERROR(INDEX(MÊS_TAB[NUN_MÊS],MATCH(Tabela_NOTAS_FISCAIS[MÊS_EMISSÃO],MÊS_TAB[MÊS],0)),"")</f>
        <v>5</v>
      </c>
    </row>
    <row r="261" spans="1:11" x14ac:dyDescent="0.2">
      <c r="A261" s="1">
        <v>1518</v>
      </c>
      <c r="B261" s="1">
        <v>1</v>
      </c>
      <c r="C261" s="3">
        <v>45055</v>
      </c>
      <c r="D261" s="1" t="s">
        <v>77</v>
      </c>
      <c r="E261" s="1" t="s">
        <v>185</v>
      </c>
      <c r="F261" s="4">
        <v>700</v>
      </c>
      <c r="G261" s="3">
        <v>45055</v>
      </c>
      <c r="H261" s="1" t="str">
        <f>TEXT(Tabela_NOTAS_FISCAIS[[#This Row],[Data Emissão]],"aaaa")</f>
        <v>2023</v>
      </c>
      <c r="I261" s="1" t="str">
        <f>UPPER(TEXT(Tabela_NOTAS_FISCAIS[[#This Row],[Data Emissão]],"MMM"))</f>
        <v>MAI</v>
      </c>
      <c r="J261" s="1" t="str">
        <f>IFERROR(INDEX(CLIENTES[CLIENTES_2],MATCH(Tabela_NOTAS_FISCAIS[Razão Social do Tomador],CLIENTES[CLIENTES_TABELA],0)),"")</f>
        <v xml:space="preserve">CAMARAVE </v>
      </c>
      <c r="K261" s="1">
        <f>IFERROR(INDEX(MÊS_TAB[NUN_MÊS],MATCH(Tabela_NOTAS_FISCAIS[MÊS_EMISSÃO],MÊS_TAB[MÊS],0)),"")</f>
        <v>5</v>
      </c>
    </row>
    <row r="262" spans="1:11" x14ac:dyDescent="0.2">
      <c r="A262" s="1">
        <v>1519</v>
      </c>
      <c r="B262" s="1">
        <v>1</v>
      </c>
      <c r="C262" s="3">
        <v>45056</v>
      </c>
      <c r="D262" s="1" t="s">
        <v>77</v>
      </c>
      <c r="E262" s="1" t="s">
        <v>185</v>
      </c>
      <c r="F262" s="4">
        <v>8</v>
      </c>
      <c r="G262" s="3">
        <v>45056</v>
      </c>
      <c r="H262" s="1" t="str">
        <f>TEXT(Tabela_NOTAS_FISCAIS[[#This Row],[Data Emissão]],"aaaa")</f>
        <v>2023</v>
      </c>
      <c r="I262" s="1" t="str">
        <f>UPPER(TEXT(Tabela_NOTAS_FISCAIS[[#This Row],[Data Emissão]],"MMM"))</f>
        <v>MAI</v>
      </c>
      <c r="J262" s="1" t="str">
        <f>IFERROR(INDEX(CLIENTES[CLIENTES_2],MATCH(Tabela_NOTAS_FISCAIS[Razão Social do Tomador],CLIENTES[CLIENTES_TABELA],0)),"")</f>
        <v xml:space="preserve">CAMARAVE </v>
      </c>
      <c r="K262" s="1">
        <f>IFERROR(INDEX(MÊS_TAB[NUN_MÊS],MATCH(Tabela_NOTAS_FISCAIS[MÊS_EMISSÃO],MÊS_TAB[MÊS],0)),"")</f>
        <v>5</v>
      </c>
    </row>
    <row r="263" spans="1:11" x14ac:dyDescent="0.2">
      <c r="A263" s="1">
        <v>1520</v>
      </c>
      <c r="B263" s="1">
        <v>1</v>
      </c>
      <c r="C263" s="3">
        <v>45056</v>
      </c>
      <c r="D263" s="1" t="s">
        <v>77</v>
      </c>
      <c r="E263" s="1" t="s">
        <v>87</v>
      </c>
      <c r="F263" s="4">
        <v>400</v>
      </c>
      <c r="G263" s="3">
        <v>45056</v>
      </c>
      <c r="H263" s="1" t="str">
        <f>TEXT(Tabela_NOTAS_FISCAIS[[#This Row],[Data Emissão]],"aaaa")</f>
        <v>2023</v>
      </c>
      <c r="I263" s="1" t="str">
        <f>UPPER(TEXT(Tabela_NOTAS_FISCAIS[[#This Row],[Data Emissão]],"MMM"))</f>
        <v>MAI</v>
      </c>
      <c r="J263" s="1" t="str">
        <f>IFERROR(INDEX(CLIENTES[CLIENTES_2],MATCH(Tabela_NOTAS_FISCAIS[Razão Social do Tomador],CLIENTES[CLIENTES_TABELA],0)),"")</f>
        <v xml:space="preserve">GRUPO GENNIUS </v>
      </c>
      <c r="K263" s="1">
        <f>IFERROR(INDEX(MÊS_TAB[NUN_MÊS],MATCH(Tabela_NOTAS_FISCAIS[MÊS_EMISSÃO],MÊS_TAB[MÊS],0)),"")</f>
        <v>5</v>
      </c>
    </row>
    <row r="264" spans="1:11" x14ac:dyDescent="0.2">
      <c r="A264" s="1">
        <v>1521</v>
      </c>
      <c r="B264" s="1">
        <v>1</v>
      </c>
      <c r="C264" s="3">
        <v>45057</v>
      </c>
      <c r="D264" s="1" t="s">
        <v>77</v>
      </c>
      <c r="E264" s="1" t="s">
        <v>115</v>
      </c>
      <c r="F264" s="4">
        <v>6271</v>
      </c>
      <c r="G264" s="3">
        <v>45057</v>
      </c>
      <c r="H264" s="1" t="str">
        <f>TEXT(Tabela_NOTAS_FISCAIS[[#This Row],[Data Emissão]],"aaaa")</f>
        <v>2023</v>
      </c>
      <c r="I264" s="1" t="str">
        <f>UPPER(TEXT(Tabela_NOTAS_FISCAIS[[#This Row],[Data Emissão]],"MMM"))</f>
        <v>MAI</v>
      </c>
      <c r="J264" s="1" t="str">
        <f>IFERROR(INDEX(CLIENTES[CLIENTES_2],MATCH(Tabela_NOTAS_FISCAIS[Razão Social do Tomador],CLIENTES[CLIENTES_TABELA],0)),"")</f>
        <v xml:space="preserve">GRUPO GENNIUS </v>
      </c>
      <c r="K264" s="1">
        <f>IFERROR(INDEX(MÊS_TAB[NUN_MÊS],MATCH(Tabela_NOTAS_FISCAIS[MÊS_EMISSÃO],MÊS_TAB[MÊS],0)),"")</f>
        <v>5</v>
      </c>
    </row>
    <row r="265" spans="1:11" x14ac:dyDescent="0.2">
      <c r="A265" s="1">
        <v>1522</v>
      </c>
      <c r="B265" s="1">
        <v>1</v>
      </c>
      <c r="C265" s="3">
        <v>45058</v>
      </c>
      <c r="D265" s="1" t="s">
        <v>77</v>
      </c>
      <c r="E265" s="1" t="s">
        <v>87</v>
      </c>
      <c r="F265" s="4">
        <v>5300</v>
      </c>
      <c r="G265" s="3">
        <v>45058</v>
      </c>
      <c r="H265" s="1" t="str">
        <f>TEXT(Tabela_NOTAS_FISCAIS[[#This Row],[Data Emissão]],"aaaa")</f>
        <v>2023</v>
      </c>
      <c r="I265" s="1" t="str">
        <f>UPPER(TEXT(Tabela_NOTAS_FISCAIS[[#This Row],[Data Emissão]],"MMM"))</f>
        <v>MAI</v>
      </c>
      <c r="J265" s="1" t="str">
        <f>IFERROR(INDEX(CLIENTES[CLIENTES_2],MATCH(Tabela_NOTAS_FISCAIS[Razão Social do Tomador],CLIENTES[CLIENTES_TABELA],0)),"")</f>
        <v xml:space="preserve">GRUPO GENNIUS </v>
      </c>
      <c r="K265" s="1">
        <f>IFERROR(INDEX(MÊS_TAB[NUN_MÊS],MATCH(Tabela_NOTAS_FISCAIS[MÊS_EMISSÃO],MÊS_TAB[MÊS],0)),"")</f>
        <v>5</v>
      </c>
    </row>
    <row r="266" spans="1:11" x14ac:dyDescent="0.2">
      <c r="A266" s="1">
        <v>1523</v>
      </c>
      <c r="B266" s="1">
        <v>1</v>
      </c>
      <c r="C266" s="3">
        <v>45058</v>
      </c>
      <c r="D266" s="1" t="s">
        <v>77</v>
      </c>
      <c r="E266" s="1" t="s">
        <v>87</v>
      </c>
      <c r="F266" s="4">
        <v>1100</v>
      </c>
      <c r="G266" s="3">
        <v>45058</v>
      </c>
      <c r="H266" s="1" t="str">
        <f>TEXT(Tabela_NOTAS_FISCAIS[[#This Row],[Data Emissão]],"aaaa")</f>
        <v>2023</v>
      </c>
      <c r="I266" s="1" t="str">
        <f>UPPER(TEXT(Tabela_NOTAS_FISCAIS[[#This Row],[Data Emissão]],"MMM"))</f>
        <v>MAI</v>
      </c>
      <c r="J266" s="1" t="str">
        <f>IFERROR(INDEX(CLIENTES[CLIENTES_2],MATCH(Tabela_NOTAS_FISCAIS[Razão Social do Tomador],CLIENTES[CLIENTES_TABELA],0)),"")</f>
        <v xml:space="preserve">GRUPO GENNIUS </v>
      </c>
      <c r="K266" s="1">
        <f>IFERROR(INDEX(MÊS_TAB[NUN_MÊS],MATCH(Tabela_NOTAS_FISCAIS[MÊS_EMISSÃO],MÊS_TAB[MÊS],0)),"")</f>
        <v>5</v>
      </c>
    </row>
    <row r="267" spans="1:11" x14ac:dyDescent="0.2">
      <c r="A267" s="1">
        <v>1524</v>
      </c>
      <c r="B267" s="1">
        <v>1</v>
      </c>
      <c r="C267" s="3">
        <v>45061</v>
      </c>
      <c r="D267" s="1" t="s">
        <v>77</v>
      </c>
      <c r="E267" s="1" t="s">
        <v>87</v>
      </c>
      <c r="F267" s="4">
        <v>5450</v>
      </c>
      <c r="G267" s="3">
        <v>45061</v>
      </c>
      <c r="H267" s="1" t="str">
        <f>TEXT(Tabela_NOTAS_FISCAIS[[#This Row],[Data Emissão]],"aaaa")</f>
        <v>2023</v>
      </c>
      <c r="I267" s="1" t="str">
        <f>UPPER(TEXT(Tabela_NOTAS_FISCAIS[[#This Row],[Data Emissão]],"MMM"))</f>
        <v>MAI</v>
      </c>
      <c r="J267" s="1" t="str">
        <f>IFERROR(INDEX(CLIENTES[CLIENTES_2],MATCH(Tabela_NOTAS_FISCAIS[Razão Social do Tomador],CLIENTES[CLIENTES_TABELA],0)),"")</f>
        <v xml:space="preserve">GRUPO GENNIUS </v>
      </c>
      <c r="K267" s="1">
        <f>IFERROR(INDEX(MÊS_TAB[NUN_MÊS],MATCH(Tabela_NOTAS_FISCAIS[MÊS_EMISSÃO],MÊS_TAB[MÊS],0)),"")</f>
        <v>5</v>
      </c>
    </row>
    <row r="268" spans="1:11" x14ac:dyDescent="0.2">
      <c r="A268" s="1">
        <v>1525</v>
      </c>
      <c r="B268" s="1">
        <v>1</v>
      </c>
      <c r="C268" s="3">
        <v>45062</v>
      </c>
      <c r="D268" s="1" t="s">
        <v>77</v>
      </c>
      <c r="E268" s="1" t="s">
        <v>115</v>
      </c>
      <c r="F268" s="4">
        <v>6271</v>
      </c>
      <c r="G268" s="3">
        <v>45062</v>
      </c>
      <c r="H268" s="1" t="str">
        <f>TEXT(Tabela_NOTAS_FISCAIS[[#This Row],[Data Emissão]],"aaaa")</f>
        <v>2023</v>
      </c>
      <c r="I268" s="1" t="str">
        <f>UPPER(TEXT(Tabela_NOTAS_FISCAIS[[#This Row],[Data Emissão]],"MMM"))</f>
        <v>MAI</v>
      </c>
      <c r="J268" s="1" t="str">
        <f>IFERROR(INDEX(CLIENTES[CLIENTES_2],MATCH(Tabela_NOTAS_FISCAIS[Razão Social do Tomador],CLIENTES[CLIENTES_TABELA],0)),"")</f>
        <v xml:space="preserve">GRUPO GENNIUS </v>
      </c>
      <c r="K268" s="1">
        <f>IFERROR(INDEX(MÊS_TAB[NUN_MÊS],MATCH(Tabela_NOTAS_FISCAIS[MÊS_EMISSÃO],MÊS_TAB[MÊS],0)),"")</f>
        <v>5</v>
      </c>
    </row>
    <row r="269" spans="1:11" x14ac:dyDescent="0.2">
      <c r="A269" s="1">
        <v>1526</v>
      </c>
      <c r="B269" s="1">
        <v>1</v>
      </c>
      <c r="C269" s="3">
        <v>45062</v>
      </c>
      <c r="D269" s="1" t="s">
        <v>77</v>
      </c>
      <c r="E269" s="1" t="s">
        <v>87</v>
      </c>
      <c r="F269" s="4">
        <v>3000</v>
      </c>
      <c r="G269" s="3">
        <v>45062</v>
      </c>
      <c r="H269" s="1" t="str">
        <f>TEXT(Tabela_NOTAS_FISCAIS[[#This Row],[Data Emissão]],"aaaa")</f>
        <v>2023</v>
      </c>
      <c r="I269" s="1" t="str">
        <f>UPPER(TEXT(Tabela_NOTAS_FISCAIS[[#This Row],[Data Emissão]],"MMM"))</f>
        <v>MAI</v>
      </c>
      <c r="J269" s="1" t="str">
        <f>IFERROR(INDEX(CLIENTES[CLIENTES_2],MATCH(Tabela_NOTAS_FISCAIS[Razão Social do Tomador],CLIENTES[CLIENTES_TABELA],0)),"")</f>
        <v xml:space="preserve">GRUPO GENNIUS </v>
      </c>
      <c r="K269" s="1">
        <f>IFERROR(INDEX(MÊS_TAB[NUN_MÊS],MATCH(Tabela_NOTAS_FISCAIS[MÊS_EMISSÃO],MÊS_TAB[MÊS],0)),"")</f>
        <v>5</v>
      </c>
    </row>
    <row r="270" spans="1:11" x14ac:dyDescent="0.2">
      <c r="A270" s="1">
        <v>1527</v>
      </c>
      <c r="B270" s="1">
        <v>1</v>
      </c>
      <c r="C270" s="3">
        <v>45063</v>
      </c>
      <c r="D270" s="1" t="s">
        <v>77</v>
      </c>
      <c r="E270" s="1" t="s">
        <v>87</v>
      </c>
      <c r="F270" s="4">
        <v>5300</v>
      </c>
      <c r="G270" s="3">
        <v>45063</v>
      </c>
      <c r="H270" s="1" t="str">
        <f>TEXT(Tabela_NOTAS_FISCAIS[[#This Row],[Data Emissão]],"aaaa")</f>
        <v>2023</v>
      </c>
      <c r="I270" s="1" t="str">
        <f>UPPER(TEXT(Tabela_NOTAS_FISCAIS[[#This Row],[Data Emissão]],"MMM"))</f>
        <v>MAI</v>
      </c>
      <c r="J270" s="1" t="str">
        <f>IFERROR(INDEX(CLIENTES[CLIENTES_2],MATCH(Tabela_NOTAS_FISCAIS[Razão Social do Tomador],CLIENTES[CLIENTES_TABELA],0)),"")</f>
        <v xml:space="preserve">GRUPO GENNIUS </v>
      </c>
      <c r="K270" s="1">
        <f>IFERROR(INDEX(MÊS_TAB[NUN_MÊS],MATCH(Tabela_NOTAS_FISCAIS[MÊS_EMISSÃO],MÊS_TAB[MÊS],0)),"")</f>
        <v>5</v>
      </c>
    </row>
    <row r="271" spans="1:11" x14ac:dyDescent="0.2">
      <c r="A271" s="1">
        <v>1528</v>
      </c>
      <c r="B271" s="1">
        <v>1</v>
      </c>
      <c r="C271" s="3">
        <v>45064</v>
      </c>
      <c r="D271" s="1" t="s">
        <v>77</v>
      </c>
      <c r="E271" s="1" t="s">
        <v>87</v>
      </c>
      <c r="F271" s="4">
        <v>400</v>
      </c>
      <c r="G271" s="3">
        <v>45064</v>
      </c>
      <c r="H271" s="1" t="str">
        <f>TEXT(Tabela_NOTAS_FISCAIS[[#This Row],[Data Emissão]],"aaaa")</f>
        <v>2023</v>
      </c>
      <c r="I271" s="1" t="str">
        <f>UPPER(TEXT(Tabela_NOTAS_FISCAIS[[#This Row],[Data Emissão]],"MMM"))</f>
        <v>MAI</v>
      </c>
      <c r="J271" s="1" t="str">
        <f>IFERROR(INDEX(CLIENTES[CLIENTES_2],MATCH(Tabela_NOTAS_FISCAIS[Razão Social do Tomador],CLIENTES[CLIENTES_TABELA],0)),"")</f>
        <v xml:space="preserve">GRUPO GENNIUS </v>
      </c>
      <c r="K271" s="1">
        <f>IFERROR(INDEX(MÊS_TAB[NUN_MÊS],MATCH(Tabela_NOTAS_FISCAIS[MÊS_EMISSÃO],MÊS_TAB[MÊS],0)),"")</f>
        <v>5</v>
      </c>
    </row>
    <row r="272" spans="1:11" x14ac:dyDescent="0.2">
      <c r="A272" s="1">
        <v>1529</v>
      </c>
      <c r="B272" s="1">
        <v>1</v>
      </c>
      <c r="C272" s="3">
        <v>45064</v>
      </c>
      <c r="D272" s="1" t="s">
        <v>77</v>
      </c>
      <c r="E272" s="1" t="s">
        <v>87</v>
      </c>
      <c r="F272" s="4">
        <v>2500</v>
      </c>
      <c r="G272" s="3">
        <v>45064</v>
      </c>
      <c r="H272" s="1" t="str">
        <f>TEXT(Tabela_NOTAS_FISCAIS[[#This Row],[Data Emissão]],"aaaa")</f>
        <v>2023</v>
      </c>
      <c r="I272" s="1" t="str">
        <f>UPPER(TEXT(Tabela_NOTAS_FISCAIS[[#This Row],[Data Emissão]],"MMM"))</f>
        <v>MAI</v>
      </c>
      <c r="J272" s="1" t="str">
        <f>IFERROR(INDEX(CLIENTES[CLIENTES_2],MATCH(Tabela_NOTAS_FISCAIS[Razão Social do Tomador],CLIENTES[CLIENTES_TABELA],0)),"")</f>
        <v xml:space="preserve">GRUPO GENNIUS </v>
      </c>
      <c r="K272" s="1">
        <f>IFERROR(INDEX(MÊS_TAB[NUN_MÊS],MATCH(Tabela_NOTAS_FISCAIS[MÊS_EMISSÃO],MÊS_TAB[MÊS],0)),"")</f>
        <v>5</v>
      </c>
    </row>
    <row r="273" spans="1:11" x14ac:dyDescent="0.2">
      <c r="A273" s="1">
        <v>1530</v>
      </c>
      <c r="B273" s="1">
        <v>1</v>
      </c>
      <c r="C273" s="3">
        <v>45064</v>
      </c>
      <c r="D273" s="1" t="s">
        <v>77</v>
      </c>
      <c r="E273" s="1" t="s">
        <v>87</v>
      </c>
      <c r="F273" s="4">
        <v>800</v>
      </c>
      <c r="G273" s="3">
        <v>45064</v>
      </c>
      <c r="H273" s="1" t="str">
        <f>TEXT(Tabela_NOTAS_FISCAIS[[#This Row],[Data Emissão]],"aaaa")</f>
        <v>2023</v>
      </c>
      <c r="I273" s="1" t="str">
        <f>UPPER(TEXT(Tabela_NOTAS_FISCAIS[[#This Row],[Data Emissão]],"MMM"))</f>
        <v>MAI</v>
      </c>
      <c r="J273" s="1" t="str">
        <f>IFERROR(INDEX(CLIENTES[CLIENTES_2],MATCH(Tabela_NOTAS_FISCAIS[Razão Social do Tomador],CLIENTES[CLIENTES_TABELA],0)),"")</f>
        <v xml:space="preserve">GRUPO GENNIUS </v>
      </c>
      <c r="K273" s="1">
        <f>IFERROR(INDEX(MÊS_TAB[NUN_MÊS],MATCH(Tabela_NOTAS_FISCAIS[MÊS_EMISSÃO],MÊS_TAB[MÊS],0)),"")</f>
        <v>5</v>
      </c>
    </row>
    <row r="274" spans="1:11" x14ac:dyDescent="0.2">
      <c r="A274" s="1">
        <v>1531</v>
      </c>
      <c r="B274" s="1">
        <v>1</v>
      </c>
      <c r="C274" s="3">
        <v>45064</v>
      </c>
      <c r="D274" s="1" t="s">
        <v>77</v>
      </c>
      <c r="E274" s="1" t="s">
        <v>462</v>
      </c>
      <c r="F274" s="4">
        <v>650</v>
      </c>
      <c r="G274" s="3">
        <v>45064</v>
      </c>
      <c r="H274" s="1" t="str">
        <f>TEXT(Tabela_NOTAS_FISCAIS[[#This Row],[Data Emissão]],"aaaa")</f>
        <v>2023</v>
      </c>
      <c r="I274" s="1" t="str">
        <f>UPPER(TEXT(Tabela_NOTAS_FISCAIS[[#This Row],[Data Emissão]],"MMM"))</f>
        <v>MAI</v>
      </c>
      <c r="J274" s="1" t="str">
        <f>IFERROR(INDEX(CLIENTES[CLIENTES_2],MATCH(Tabela_NOTAS_FISCAIS[Razão Social do Tomador],CLIENTES[CLIENTES_TABELA],0)),"")</f>
        <v>TUTTI DELI</v>
      </c>
      <c r="K274" s="1">
        <f>IFERROR(INDEX(MÊS_TAB[NUN_MÊS],MATCH(Tabela_NOTAS_FISCAIS[MÊS_EMISSÃO],MÊS_TAB[MÊS],0)),"")</f>
        <v>5</v>
      </c>
    </row>
    <row r="275" spans="1:11" x14ac:dyDescent="0.2">
      <c r="A275" s="1">
        <v>1532</v>
      </c>
      <c r="B275" s="1">
        <v>1</v>
      </c>
      <c r="C275" s="3">
        <v>45065</v>
      </c>
      <c r="D275" s="1" t="s">
        <v>77</v>
      </c>
      <c r="E275" s="1" t="s">
        <v>87</v>
      </c>
      <c r="F275" s="4">
        <v>500</v>
      </c>
      <c r="G275" s="3">
        <v>45065</v>
      </c>
      <c r="H275" s="1" t="str">
        <f>TEXT(Tabela_NOTAS_FISCAIS[[#This Row],[Data Emissão]],"aaaa")</f>
        <v>2023</v>
      </c>
      <c r="I275" s="1" t="str">
        <f>UPPER(TEXT(Tabela_NOTAS_FISCAIS[[#This Row],[Data Emissão]],"MMM"))</f>
        <v>MAI</v>
      </c>
      <c r="J275" s="1" t="str">
        <f>IFERROR(INDEX(CLIENTES[CLIENTES_2],MATCH(Tabela_NOTAS_FISCAIS[Razão Social do Tomador],CLIENTES[CLIENTES_TABELA],0)),"")</f>
        <v xml:space="preserve">GRUPO GENNIUS </v>
      </c>
      <c r="K275" s="1">
        <f>IFERROR(INDEX(MÊS_TAB[NUN_MÊS],MATCH(Tabela_NOTAS_FISCAIS[MÊS_EMISSÃO],MÊS_TAB[MÊS],0)),"")</f>
        <v>5</v>
      </c>
    </row>
    <row r="276" spans="1:11" x14ac:dyDescent="0.2">
      <c r="A276" s="1">
        <v>1533</v>
      </c>
      <c r="B276" s="1">
        <v>1</v>
      </c>
      <c r="C276" s="3">
        <v>45065</v>
      </c>
      <c r="D276" s="1" t="s">
        <v>77</v>
      </c>
      <c r="E276" s="1" t="s">
        <v>138</v>
      </c>
      <c r="F276" s="4">
        <v>2250</v>
      </c>
      <c r="G276" s="3">
        <v>45065</v>
      </c>
      <c r="H276" s="1" t="str">
        <f>TEXT(Tabela_NOTAS_FISCAIS[[#This Row],[Data Emissão]],"aaaa")</f>
        <v>2023</v>
      </c>
      <c r="I276" s="1" t="str">
        <f>UPPER(TEXT(Tabela_NOTAS_FISCAIS[[#This Row],[Data Emissão]],"MMM"))</f>
        <v>MAI</v>
      </c>
      <c r="J276" s="1" t="str">
        <f>IFERROR(INDEX(CLIENTES[CLIENTES_2],MATCH(Tabela_NOTAS_FISCAIS[Razão Social do Tomador],CLIENTES[CLIENTES_TABELA],0)),"")</f>
        <v xml:space="preserve">SOTILLE COMERCIO </v>
      </c>
      <c r="K276" s="1">
        <f>IFERROR(INDEX(MÊS_TAB[NUN_MÊS],MATCH(Tabela_NOTAS_FISCAIS[MÊS_EMISSÃO],MÊS_TAB[MÊS],0)),"")</f>
        <v>5</v>
      </c>
    </row>
    <row r="277" spans="1:11" x14ac:dyDescent="0.2">
      <c r="A277" s="1">
        <v>1534</v>
      </c>
      <c r="B277" s="1">
        <v>1</v>
      </c>
      <c r="C277" s="3">
        <v>45065</v>
      </c>
      <c r="D277" s="1" t="s">
        <v>77</v>
      </c>
      <c r="E277" s="1" t="s">
        <v>87</v>
      </c>
      <c r="F277" s="4">
        <v>7000</v>
      </c>
      <c r="G277" s="3">
        <v>45065</v>
      </c>
      <c r="H277" s="1" t="str">
        <f>TEXT(Tabela_NOTAS_FISCAIS[[#This Row],[Data Emissão]],"aaaa")</f>
        <v>2023</v>
      </c>
      <c r="I277" s="1" t="str">
        <f>UPPER(TEXT(Tabela_NOTAS_FISCAIS[[#This Row],[Data Emissão]],"MMM"))</f>
        <v>MAI</v>
      </c>
      <c r="J277" s="1" t="str">
        <f>IFERROR(INDEX(CLIENTES[CLIENTES_2],MATCH(Tabela_NOTAS_FISCAIS[Razão Social do Tomador],CLIENTES[CLIENTES_TABELA],0)),"")</f>
        <v xml:space="preserve">GRUPO GENNIUS </v>
      </c>
      <c r="K277" s="1">
        <f>IFERROR(INDEX(MÊS_TAB[NUN_MÊS],MATCH(Tabela_NOTAS_FISCAIS[MÊS_EMISSÃO],MÊS_TAB[MÊS],0)),"")</f>
        <v>5</v>
      </c>
    </row>
    <row r="278" spans="1:11" x14ac:dyDescent="0.2">
      <c r="A278" s="1">
        <v>1535</v>
      </c>
      <c r="B278" s="1">
        <v>1</v>
      </c>
      <c r="C278" s="3">
        <v>45068</v>
      </c>
      <c r="D278" s="1" t="s">
        <v>77</v>
      </c>
      <c r="E278" s="1" t="s">
        <v>87</v>
      </c>
      <c r="F278" s="4">
        <v>750</v>
      </c>
      <c r="G278" s="3">
        <v>45068</v>
      </c>
      <c r="H278" s="1" t="str">
        <f>TEXT(Tabela_NOTAS_FISCAIS[[#This Row],[Data Emissão]],"aaaa")</f>
        <v>2023</v>
      </c>
      <c r="I278" s="1" t="str">
        <f>UPPER(TEXT(Tabela_NOTAS_FISCAIS[[#This Row],[Data Emissão]],"MMM"))</f>
        <v>MAI</v>
      </c>
      <c r="J278" s="1" t="str">
        <f>IFERROR(INDEX(CLIENTES[CLIENTES_2],MATCH(Tabela_NOTAS_FISCAIS[Razão Social do Tomador],CLIENTES[CLIENTES_TABELA],0)),"")</f>
        <v xml:space="preserve">GRUPO GENNIUS </v>
      </c>
      <c r="K278" s="1">
        <f>IFERROR(INDEX(MÊS_TAB[NUN_MÊS],MATCH(Tabela_NOTAS_FISCAIS[MÊS_EMISSÃO],MÊS_TAB[MÊS],0)),"")</f>
        <v>5</v>
      </c>
    </row>
    <row r="279" spans="1:11" x14ac:dyDescent="0.2">
      <c r="A279" s="1">
        <v>1536</v>
      </c>
      <c r="B279" s="1">
        <v>1</v>
      </c>
      <c r="C279" s="3">
        <v>45068</v>
      </c>
      <c r="D279" s="1" t="s">
        <v>77</v>
      </c>
      <c r="E279" s="1" t="s">
        <v>87</v>
      </c>
      <c r="F279" s="4">
        <v>1200</v>
      </c>
      <c r="G279" s="3">
        <v>45068</v>
      </c>
      <c r="H279" s="1" t="str">
        <f>TEXT(Tabela_NOTAS_FISCAIS[[#This Row],[Data Emissão]],"aaaa")</f>
        <v>2023</v>
      </c>
      <c r="I279" s="1" t="str">
        <f>UPPER(TEXT(Tabela_NOTAS_FISCAIS[[#This Row],[Data Emissão]],"MMM"))</f>
        <v>MAI</v>
      </c>
      <c r="J279" s="1" t="str">
        <f>IFERROR(INDEX(CLIENTES[CLIENTES_2],MATCH(Tabela_NOTAS_FISCAIS[Razão Social do Tomador],CLIENTES[CLIENTES_TABELA],0)),"")</f>
        <v xml:space="preserve">GRUPO GENNIUS </v>
      </c>
      <c r="K279" s="1">
        <f>IFERROR(INDEX(MÊS_TAB[NUN_MÊS],MATCH(Tabela_NOTAS_FISCAIS[MÊS_EMISSÃO],MÊS_TAB[MÊS],0)),"")</f>
        <v>5</v>
      </c>
    </row>
    <row r="280" spans="1:11" x14ac:dyDescent="0.2">
      <c r="A280" s="1">
        <v>1537</v>
      </c>
      <c r="B280" s="1">
        <v>1</v>
      </c>
      <c r="C280" s="3">
        <v>45068</v>
      </c>
      <c r="D280" s="1" t="s">
        <v>77</v>
      </c>
      <c r="E280" s="1" t="s">
        <v>87</v>
      </c>
      <c r="F280" s="4">
        <v>584</v>
      </c>
      <c r="G280" s="3">
        <v>45068</v>
      </c>
      <c r="H280" s="1" t="str">
        <f>TEXT(Tabela_NOTAS_FISCAIS[[#This Row],[Data Emissão]],"aaaa")</f>
        <v>2023</v>
      </c>
      <c r="I280" s="1" t="str">
        <f>UPPER(TEXT(Tabela_NOTAS_FISCAIS[[#This Row],[Data Emissão]],"MMM"))</f>
        <v>MAI</v>
      </c>
      <c r="J280" s="1" t="str">
        <f>IFERROR(INDEX(CLIENTES[CLIENTES_2],MATCH(Tabela_NOTAS_FISCAIS[Razão Social do Tomador],CLIENTES[CLIENTES_TABELA],0)),"")</f>
        <v xml:space="preserve">GRUPO GENNIUS </v>
      </c>
      <c r="K280" s="1">
        <f>IFERROR(INDEX(MÊS_TAB[NUN_MÊS],MATCH(Tabela_NOTAS_FISCAIS[MÊS_EMISSÃO],MÊS_TAB[MÊS],0)),"")</f>
        <v>5</v>
      </c>
    </row>
    <row r="281" spans="1:11" x14ac:dyDescent="0.2">
      <c r="A281" s="1">
        <v>1538</v>
      </c>
      <c r="B281" s="1">
        <v>1</v>
      </c>
      <c r="C281" s="3">
        <v>45068</v>
      </c>
      <c r="D281" s="1" t="s">
        <v>77</v>
      </c>
      <c r="E281" s="1" t="s">
        <v>87</v>
      </c>
      <c r="F281" s="4">
        <v>584</v>
      </c>
      <c r="G281" s="3">
        <v>45068</v>
      </c>
      <c r="H281" s="1" t="str">
        <f>TEXT(Tabela_NOTAS_FISCAIS[[#This Row],[Data Emissão]],"aaaa")</f>
        <v>2023</v>
      </c>
      <c r="I281" s="1" t="str">
        <f>UPPER(TEXT(Tabela_NOTAS_FISCAIS[[#This Row],[Data Emissão]],"MMM"))</f>
        <v>MAI</v>
      </c>
      <c r="J281" s="1" t="str">
        <f>IFERROR(INDEX(CLIENTES[CLIENTES_2],MATCH(Tabela_NOTAS_FISCAIS[Razão Social do Tomador],CLIENTES[CLIENTES_TABELA],0)),"")</f>
        <v xml:space="preserve">GRUPO GENNIUS </v>
      </c>
      <c r="K281" s="1">
        <f>IFERROR(INDEX(MÊS_TAB[NUN_MÊS],MATCH(Tabela_NOTAS_FISCAIS[MÊS_EMISSÃO],MÊS_TAB[MÊS],0)),"")</f>
        <v>5</v>
      </c>
    </row>
    <row r="282" spans="1:11" x14ac:dyDescent="0.2">
      <c r="A282" s="1">
        <v>1539</v>
      </c>
      <c r="B282" s="1">
        <v>1</v>
      </c>
      <c r="C282" s="3">
        <v>45068</v>
      </c>
      <c r="D282" s="1" t="s">
        <v>77</v>
      </c>
      <c r="E282" s="1" t="s">
        <v>87</v>
      </c>
      <c r="F282" s="4">
        <v>5000</v>
      </c>
      <c r="G282" s="3">
        <v>45068</v>
      </c>
      <c r="H282" s="1" t="str">
        <f>TEXT(Tabela_NOTAS_FISCAIS[[#This Row],[Data Emissão]],"aaaa")</f>
        <v>2023</v>
      </c>
      <c r="I282" s="1" t="str">
        <f>UPPER(TEXT(Tabela_NOTAS_FISCAIS[[#This Row],[Data Emissão]],"MMM"))</f>
        <v>MAI</v>
      </c>
      <c r="J282" s="1" t="str">
        <f>IFERROR(INDEX(CLIENTES[CLIENTES_2],MATCH(Tabela_NOTAS_FISCAIS[Razão Social do Tomador],CLIENTES[CLIENTES_TABELA],0)),"")</f>
        <v xml:space="preserve">GRUPO GENNIUS </v>
      </c>
      <c r="K282" s="1">
        <f>IFERROR(INDEX(MÊS_TAB[NUN_MÊS],MATCH(Tabela_NOTAS_FISCAIS[MÊS_EMISSÃO],MÊS_TAB[MÊS],0)),"")</f>
        <v>5</v>
      </c>
    </row>
    <row r="283" spans="1:11" x14ac:dyDescent="0.2">
      <c r="A283" s="1">
        <v>1540</v>
      </c>
      <c r="B283" s="1">
        <v>1</v>
      </c>
      <c r="C283" s="3">
        <v>45068</v>
      </c>
      <c r="D283" s="1" t="s">
        <v>77</v>
      </c>
      <c r="E283" s="1" t="s">
        <v>87</v>
      </c>
      <c r="F283" s="4">
        <v>5800</v>
      </c>
      <c r="G283" s="3">
        <v>45068</v>
      </c>
      <c r="H283" s="1" t="str">
        <f>TEXT(Tabela_NOTAS_FISCAIS[[#This Row],[Data Emissão]],"aaaa")</f>
        <v>2023</v>
      </c>
      <c r="I283" s="1" t="str">
        <f>UPPER(TEXT(Tabela_NOTAS_FISCAIS[[#This Row],[Data Emissão]],"MMM"))</f>
        <v>MAI</v>
      </c>
      <c r="J283" s="1" t="str">
        <f>IFERROR(INDEX(CLIENTES[CLIENTES_2],MATCH(Tabela_NOTAS_FISCAIS[Razão Social do Tomador],CLIENTES[CLIENTES_TABELA],0)),"")</f>
        <v xml:space="preserve">GRUPO GENNIUS </v>
      </c>
      <c r="K283" s="1">
        <f>IFERROR(INDEX(MÊS_TAB[NUN_MÊS],MATCH(Tabela_NOTAS_FISCAIS[MÊS_EMISSÃO],MÊS_TAB[MÊS],0)),"")</f>
        <v>5</v>
      </c>
    </row>
    <row r="284" spans="1:11" x14ac:dyDescent="0.2">
      <c r="A284" s="1">
        <v>1541</v>
      </c>
      <c r="B284" s="1">
        <v>1</v>
      </c>
      <c r="C284" s="3">
        <v>45068</v>
      </c>
      <c r="D284" s="1" t="s">
        <v>77</v>
      </c>
      <c r="E284" s="1" t="s">
        <v>87</v>
      </c>
      <c r="F284" s="4">
        <v>1600</v>
      </c>
      <c r="G284" s="3">
        <v>45068</v>
      </c>
      <c r="H284" s="1" t="str">
        <f>TEXT(Tabela_NOTAS_FISCAIS[[#This Row],[Data Emissão]],"aaaa")</f>
        <v>2023</v>
      </c>
      <c r="I284" s="1" t="str">
        <f>UPPER(TEXT(Tabela_NOTAS_FISCAIS[[#This Row],[Data Emissão]],"MMM"))</f>
        <v>MAI</v>
      </c>
      <c r="J284" s="1" t="str">
        <f>IFERROR(INDEX(CLIENTES[CLIENTES_2],MATCH(Tabela_NOTAS_FISCAIS[Razão Social do Tomador],CLIENTES[CLIENTES_TABELA],0)),"")</f>
        <v xml:space="preserve">GRUPO GENNIUS </v>
      </c>
      <c r="K284" s="1">
        <f>IFERROR(INDEX(MÊS_TAB[NUN_MÊS],MATCH(Tabela_NOTAS_FISCAIS[MÊS_EMISSÃO],MÊS_TAB[MÊS],0)),"")</f>
        <v>5</v>
      </c>
    </row>
    <row r="285" spans="1:11" x14ac:dyDescent="0.2">
      <c r="A285" s="1">
        <v>1542</v>
      </c>
      <c r="B285" s="1">
        <v>1</v>
      </c>
      <c r="C285" s="3">
        <v>45069</v>
      </c>
      <c r="D285" s="1" t="s">
        <v>77</v>
      </c>
      <c r="E285" s="1" t="s">
        <v>138</v>
      </c>
      <c r="F285" s="4">
        <v>800</v>
      </c>
      <c r="G285" s="3">
        <v>45069</v>
      </c>
      <c r="H285" s="1" t="str">
        <f>TEXT(Tabela_NOTAS_FISCAIS[[#This Row],[Data Emissão]],"aaaa")</f>
        <v>2023</v>
      </c>
      <c r="I285" s="1" t="str">
        <f>UPPER(TEXT(Tabela_NOTAS_FISCAIS[[#This Row],[Data Emissão]],"MMM"))</f>
        <v>MAI</v>
      </c>
      <c r="J285" s="1" t="str">
        <f>IFERROR(INDEX(CLIENTES[CLIENTES_2],MATCH(Tabela_NOTAS_FISCAIS[Razão Social do Tomador],CLIENTES[CLIENTES_TABELA],0)),"")</f>
        <v xml:space="preserve">SOTILLE COMERCIO </v>
      </c>
      <c r="K285" s="1">
        <f>IFERROR(INDEX(MÊS_TAB[NUN_MÊS],MATCH(Tabela_NOTAS_FISCAIS[MÊS_EMISSÃO],MÊS_TAB[MÊS],0)),"")</f>
        <v>5</v>
      </c>
    </row>
    <row r="286" spans="1:11" x14ac:dyDescent="0.2">
      <c r="A286" s="1">
        <v>1543</v>
      </c>
      <c r="B286" s="1">
        <v>1</v>
      </c>
      <c r="C286" s="3">
        <v>45069</v>
      </c>
      <c r="D286" s="1" t="s">
        <v>77</v>
      </c>
      <c r="E286" s="1" t="s">
        <v>87</v>
      </c>
      <c r="F286" s="4">
        <v>800</v>
      </c>
      <c r="G286" s="3">
        <v>45069</v>
      </c>
      <c r="H286" s="1" t="str">
        <f>TEXT(Tabela_NOTAS_FISCAIS[[#This Row],[Data Emissão]],"aaaa")</f>
        <v>2023</v>
      </c>
      <c r="I286" s="1" t="str">
        <f>UPPER(TEXT(Tabela_NOTAS_FISCAIS[[#This Row],[Data Emissão]],"MMM"))</f>
        <v>MAI</v>
      </c>
      <c r="J286" s="1" t="str">
        <f>IFERROR(INDEX(CLIENTES[CLIENTES_2],MATCH(Tabela_NOTAS_FISCAIS[Razão Social do Tomador],CLIENTES[CLIENTES_TABELA],0)),"")</f>
        <v xml:space="preserve">GRUPO GENNIUS </v>
      </c>
      <c r="K286" s="1">
        <f>IFERROR(INDEX(MÊS_TAB[NUN_MÊS],MATCH(Tabela_NOTAS_FISCAIS[MÊS_EMISSÃO],MÊS_TAB[MÊS],0)),"")</f>
        <v>5</v>
      </c>
    </row>
    <row r="287" spans="1:11" x14ac:dyDescent="0.2">
      <c r="A287" s="1">
        <v>1544</v>
      </c>
      <c r="B287" s="1">
        <v>1</v>
      </c>
      <c r="C287" s="3">
        <v>45069</v>
      </c>
      <c r="D287" s="1" t="s">
        <v>77</v>
      </c>
      <c r="E287" s="1" t="s">
        <v>87</v>
      </c>
      <c r="F287" s="4">
        <v>1168</v>
      </c>
      <c r="G287" s="3">
        <v>45069</v>
      </c>
      <c r="H287" s="1" t="str">
        <f>TEXT(Tabela_NOTAS_FISCAIS[[#This Row],[Data Emissão]],"aaaa")</f>
        <v>2023</v>
      </c>
      <c r="I287" s="1" t="str">
        <f>UPPER(TEXT(Tabela_NOTAS_FISCAIS[[#This Row],[Data Emissão]],"MMM"))</f>
        <v>MAI</v>
      </c>
      <c r="J287" s="1" t="str">
        <f>IFERROR(INDEX(CLIENTES[CLIENTES_2],MATCH(Tabela_NOTAS_FISCAIS[Razão Social do Tomador],CLIENTES[CLIENTES_TABELA],0)),"")</f>
        <v xml:space="preserve">GRUPO GENNIUS </v>
      </c>
      <c r="K287" s="1">
        <f>IFERROR(INDEX(MÊS_TAB[NUN_MÊS],MATCH(Tabela_NOTAS_FISCAIS[MÊS_EMISSÃO],MÊS_TAB[MÊS],0)),"")</f>
        <v>5</v>
      </c>
    </row>
    <row r="288" spans="1:11" x14ac:dyDescent="0.2">
      <c r="A288" s="1">
        <v>1545</v>
      </c>
      <c r="B288" s="1">
        <v>1</v>
      </c>
      <c r="C288" s="3">
        <v>45070</v>
      </c>
      <c r="D288" s="1" t="s">
        <v>77</v>
      </c>
      <c r="E288" s="1" t="s">
        <v>87</v>
      </c>
      <c r="F288" s="4">
        <v>800</v>
      </c>
      <c r="G288" s="3">
        <v>45070</v>
      </c>
      <c r="H288" s="1" t="str">
        <f>TEXT(Tabela_NOTAS_FISCAIS[[#This Row],[Data Emissão]],"aaaa")</f>
        <v>2023</v>
      </c>
      <c r="I288" s="1" t="str">
        <f>UPPER(TEXT(Tabela_NOTAS_FISCAIS[[#This Row],[Data Emissão]],"MMM"))</f>
        <v>MAI</v>
      </c>
      <c r="J288" s="1" t="str">
        <f>IFERROR(INDEX(CLIENTES[CLIENTES_2],MATCH(Tabela_NOTAS_FISCAIS[Razão Social do Tomador],CLIENTES[CLIENTES_TABELA],0)),"")</f>
        <v xml:space="preserve">GRUPO GENNIUS </v>
      </c>
      <c r="K288" s="1">
        <f>IFERROR(INDEX(MÊS_TAB[NUN_MÊS],MATCH(Tabela_NOTAS_FISCAIS[MÊS_EMISSÃO],MÊS_TAB[MÊS],0)),"")</f>
        <v>5</v>
      </c>
    </row>
    <row r="289" spans="1:11" x14ac:dyDescent="0.2">
      <c r="A289" s="1">
        <v>1546</v>
      </c>
      <c r="B289" s="1">
        <v>1</v>
      </c>
      <c r="C289" s="3">
        <v>45070</v>
      </c>
      <c r="D289" s="1" t="s">
        <v>77</v>
      </c>
      <c r="E289" s="1" t="s">
        <v>462</v>
      </c>
      <c r="F289" s="4">
        <v>1350</v>
      </c>
      <c r="G289" s="3">
        <v>45070</v>
      </c>
      <c r="H289" s="1" t="str">
        <f>TEXT(Tabela_NOTAS_FISCAIS[[#This Row],[Data Emissão]],"aaaa")</f>
        <v>2023</v>
      </c>
      <c r="I289" s="1" t="str">
        <f>UPPER(TEXT(Tabela_NOTAS_FISCAIS[[#This Row],[Data Emissão]],"MMM"))</f>
        <v>MAI</v>
      </c>
      <c r="J289" s="1" t="str">
        <f>IFERROR(INDEX(CLIENTES[CLIENTES_2],MATCH(Tabela_NOTAS_FISCAIS[Razão Social do Tomador],CLIENTES[CLIENTES_TABELA],0)),"")</f>
        <v>TUTTI DELI</v>
      </c>
      <c r="K289" s="1">
        <f>IFERROR(INDEX(MÊS_TAB[NUN_MÊS],MATCH(Tabela_NOTAS_FISCAIS[MÊS_EMISSÃO],MÊS_TAB[MÊS],0)),"")</f>
        <v>5</v>
      </c>
    </row>
    <row r="290" spans="1:11" x14ac:dyDescent="0.2">
      <c r="A290" s="1">
        <v>1547</v>
      </c>
      <c r="B290" s="1">
        <v>1</v>
      </c>
      <c r="C290" s="3">
        <v>45070</v>
      </c>
      <c r="D290" s="1" t="s">
        <v>77</v>
      </c>
      <c r="E290" s="1" t="s">
        <v>87</v>
      </c>
      <c r="F290" s="4">
        <v>500</v>
      </c>
      <c r="G290" s="3">
        <v>45070</v>
      </c>
      <c r="H290" s="1" t="str">
        <f>TEXT(Tabela_NOTAS_FISCAIS[[#This Row],[Data Emissão]],"aaaa")</f>
        <v>2023</v>
      </c>
      <c r="I290" s="1" t="str">
        <f>UPPER(TEXT(Tabela_NOTAS_FISCAIS[[#This Row],[Data Emissão]],"MMM"))</f>
        <v>MAI</v>
      </c>
      <c r="J290" s="1" t="str">
        <f>IFERROR(INDEX(CLIENTES[CLIENTES_2],MATCH(Tabela_NOTAS_FISCAIS[Razão Social do Tomador],CLIENTES[CLIENTES_TABELA],0)),"")</f>
        <v xml:space="preserve">GRUPO GENNIUS </v>
      </c>
      <c r="K290" s="1">
        <f>IFERROR(INDEX(MÊS_TAB[NUN_MÊS],MATCH(Tabela_NOTAS_FISCAIS[MÊS_EMISSÃO],MÊS_TAB[MÊS],0)),"")</f>
        <v>5</v>
      </c>
    </row>
    <row r="291" spans="1:11" x14ac:dyDescent="0.2">
      <c r="A291" s="1">
        <v>1548</v>
      </c>
      <c r="B291" s="1">
        <v>1</v>
      </c>
      <c r="C291" s="3">
        <v>45071</v>
      </c>
      <c r="D291" s="1" t="s">
        <v>77</v>
      </c>
      <c r="E291" s="1" t="s">
        <v>87</v>
      </c>
      <c r="F291" s="4">
        <v>9500</v>
      </c>
      <c r="G291" s="3">
        <v>45071</v>
      </c>
      <c r="H291" s="1" t="str">
        <f>TEXT(Tabela_NOTAS_FISCAIS[[#This Row],[Data Emissão]],"aaaa")</f>
        <v>2023</v>
      </c>
      <c r="I291" s="1" t="str">
        <f>UPPER(TEXT(Tabela_NOTAS_FISCAIS[[#This Row],[Data Emissão]],"MMM"))</f>
        <v>MAI</v>
      </c>
      <c r="J291" s="1" t="str">
        <f>IFERROR(INDEX(CLIENTES[CLIENTES_2],MATCH(Tabela_NOTAS_FISCAIS[Razão Social do Tomador],CLIENTES[CLIENTES_TABELA],0)),"")</f>
        <v xml:space="preserve">GRUPO GENNIUS </v>
      </c>
      <c r="K291" s="1">
        <f>IFERROR(INDEX(MÊS_TAB[NUN_MÊS],MATCH(Tabela_NOTAS_FISCAIS[MÊS_EMISSÃO],MÊS_TAB[MÊS],0)),"")</f>
        <v>5</v>
      </c>
    </row>
    <row r="292" spans="1:11" x14ac:dyDescent="0.2">
      <c r="A292" s="1">
        <v>1549</v>
      </c>
      <c r="B292" s="1">
        <v>1</v>
      </c>
      <c r="C292" s="3">
        <v>45071</v>
      </c>
      <c r="D292" s="1" t="s">
        <v>77</v>
      </c>
      <c r="E292" s="1" t="s">
        <v>87</v>
      </c>
      <c r="F292" s="4">
        <v>3188</v>
      </c>
      <c r="G292" s="3">
        <v>45071</v>
      </c>
      <c r="H292" s="1" t="str">
        <f>TEXT(Tabela_NOTAS_FISCAIS[[#This Row],[Data Emissão]],"aaaa")</f>
        <v>2023</v>
      </c>
      <c r="I292" s="1" t="str">
        <f>UPPER(TEXT(Tabela_NOTAS_FISCAIS[[#This Row],[Data Emissão]],"MMM"))</f>
        <v>MAI</v>
      </c>
      <c r="J292" s="1" t="str">
        <f>IFERROR(INDEX(CLIENTES[CLIENTES_2],MATCH(Tabela_NOTAS_FISCAIS[Razão Social do Tomador],CLIENTES[CLIENTES_TABELA],0)),"")</f>
        <v xml:space="preserve">GRUPO GENNIUS </v>
      </c>
      <c r="K292" s="1">
        <f>IFERROR(INDEX(MÊS_TAB[NUN_MÊS],MATCH(Tabela_NOTAS_FISCAIS[MÊS_EMISSÃO],MÊS_TAB[MÊS],0)),"")</f>
        <v>5</v>
      </c>
    </row>
    <row r="293" spans="1:11" x14ac:dyDescent="0.2">
      <c r="A293" s="1">
        <v>1550</v>
      </c>
      <c r="B293" s="1">
        <v>1</v>
      </c>
      <c r="C293" s="3">
        <v>45071</v>
      </c>
      <c r="D293" s="1" t="s">
        <v>77</v>
      </c>
      <c r="E293" s="1" t="s">
        <v>87</v>
      </c>
      <c r="F293" s="4">
        <v>2336</v>
      </c>
      <c r="G293" s="3">
        <v>45071</v>
      </c>
      <c r="H293" s="1" t="str">
        <f>TEXT(Tabela_NOTAS_FISCAIS[[#This Row],[Data Emissão]],"aaaa")</f>
        <v>2023</v>
      </c>
      <c r="I293" s="1" t="str">
        <f>UPPER(TEXT(Tabela_NOTAS_FISCAIS[[#This Row],[Data Emissão]],"MMM"))</f>
        <v>MAI</v>
      </c>
      <c r="J293" s="1" t="str">
        <f>IFERROR(INDEX(CLIENTES[CLIENTES_2],MATCH(Tabela_NOTAS_FISCAIS[Razão Social do Tomador],CLIENTES[CLIENTES_TABELA],0)),"")</f>
        <v xml:space="preserve">GRUPO GENNIUS </v>
      </c>
      <c r="K293" s="1">
        <f>IFERROR(INDEX(MÊS_TAB[NUN_MÊS],MATCH(Tabela_NOTAS_FISCAIS[MÊS_EMISSÃO],MÊS_TAB[MÊS],0)),"")</f>
        <v>5</v>
      </c>
    </row>
    <row r="294" spans="1:11" x14ac:dyDescent="0.2">
      <c r="A294" s="1">
        <v>1551</v>
      </c>
      <c r="B294" s="1">
        <v>1</v>
      </c>
      <c r="C294" s="3">
        <v>45072</v>
      </c>
      <c r="D294" s="1" t="s">
        <v>77</v>
      </c>
      <c r="E294" s="1" t="s">
        <v>115</v>
      </c>
      <c r="F294" s="4">
        <v>6271</v>
      </c>
      <c r="G294" s="3">
        <v>45072</v>
      </c>
      <c r="H294" s="1" t="str">
        <f>TEXT(Tabela_NOTAS_FISCAIS[[#This Row],[Data Emissão]],"aaaa")</f>
        <v>2023</v>
      </c>
      <c r="I294" s="1" t="str">
        <f>UPPER(TEXT(Tabela_NOTAS_FISCAIS[[#This Row],[Data Emissão]],"MMM"))</f>
        <v>MAI</v>
      </c>
      <c r="J294" s="1" t="str">
        <f>IFERROR(INDEX(CLIENTES[CLIENTES_2],MATCH(Tabela_NOTAS_FISCAIS[Razão Social do Tomador],CLIENTES[CLIENTES_TABELA],0)),"")</f>
        <v xml:space="preserve">GRUPO GENNIUS </v>
      </c>
      <c r="K294" s="1">
        <f>IFERROR(INDEX(MÊS_TAB[NUN_MÊS],MATCH(Tabela_NOTAS_FISCAIS[MÊS_EMISSÃO],MÊS_TAB[MÊS],0)),"")</f>
        <v>5</v>
      </c>
    </row>
    <row r="295" spans="1:11" x14ac:dyDescent="0.2">
      <c r="A295" s="1">
        <v>1552</v>
      </c>
      <c r="B295" s="1">
        <v>1</v>
      </c>
      <c r="C295" s="3">
        <v>45072</v>
      </c>
      <c r="D295" s="1" t="s">
        <v>77</v>
      </c>
      <c r="E295" s="1" t="s">
        <v>87</v>
      </c>
      <c r="F295" s="4">
        <v>500</v>
      </c>
      <c r="G295" s="3">
        <v>45072</v>
      </c>
      <c r="H295" s="1" t="str">
        <f>TEXT(Tabela_NOTAS_FISCAIS[[#This Row],[Data Emissão]],"aaaa")</f>
        <v>2023</v>
      </c>
      <c r="I295" s="1" t="str">
        <f>UPPER(TEXT(Tabela_NOTAS_FISCAIS[[#This Row],[Data Emissão]],"MMM"))</f>
        <v>MAI</v>
      </c>
      <c r="J295" s="1" t="str">
        <f>IFERROR(INDEX(CLIENTES[CLIENTES_2],MATCH(Tabela_NOTAS_FISCAIS[Razão Social do Tomador],CLIENTES[CLIENTES_TABELA],0)),"")</f>
        <v xml:space="preserve">GRUPO GENNIUS </v>
      </c>
      <c r="K295" s="1">
        <f>IFERROR(INDEX(MÊS_TAB[NUN_MÊS],MATCH(Tabela_NOTAS_FISCAIS[MÊS_EMISSÃO],MÊS_TAB[MÊS],0)),"")</f>
        <v>5</v>
      </c>
    </row>
    <row r="296" spans="1:11" x14ac:dyDescent="0.2">
      <c r="A296" s="1">
        <v>1553</v>
      </c>
      <c r="B296" s="1">
        <v>1</v>
      </c>
      <c r="C296" s="3">
        <v>45075</v>
      </c>
      <c r="D296" s="1" t="s">
        <v>77</v>
      </c>
      <c r="E296" s="1" t="s">
        <v>115</v>
      </c>
      <c r="F296" s="4">
        <v>9614</v>
      </c>
      <c r="G296" s="3">
        <v>45075</v>
      </c>
      <c r="H296" s="1" t="str">
        <f>TEXT(Tabela_NOTAS_FISCAIS[[#This Row],[Data Emissão]],"aaaa")</f>
        <v>2023</v>
      </c>
      <c r="I296" s="1" t="str">
        <f>UPPER(TEXT(Tabela_NOTAS_FISCAIS[[#This Row],[Data Emissão]],"MMM"))</f>
        <v>MAI</v>
      </c>
      <c r="J296" s="1" t="str">
        <f>IFERROR(INDEX(CLIENTES[CLIENTES_2],MATCH(Tabela_NOTAS_FISCAIS[Razão Social do Tomador],CLIENTES[CLIENTES_TABELA],0)),"")</f>
        <v xml:space="preserve">GRUPO GENNIUS </v>
      </c>
      <c r="K296" s="1">
        <f>IFERROR(INDEX(MÊS_TAB[NUN_MÊS],MATCH(Tabela_NOTAS_FISCAIS[MÊS_EMISSÃO],MÊS_TAB[MÊS],0)),"")</f>
        <v>5</v>
      </c>
    </row>
    <row r="297" spans="1:11" x14ac:dyDescent="0.2">
      <c r="A297" s="1">
        <v>1554</v>
      </c>
      <c r="B297" s="1">
        <v>1</v>
      </c>
      <c r="C297" s="3">
        <v>45075</v>
      </c>
      <c r="D297" s="1" t="s">
        <v>77</v>
      </c>
      <c r="E297" s="1" t="s">
        <v>87</v>
      </c>
      <c r="F297" s="4">
        <v>3404</v>
      </c>
      <c r="G297" s="3">
        <v>45075</v>
      </c>
      <c r="H297" s="1" t="str">
        <f>TEXT(Tabela_NOTAS_FISCAIS[[#This Row],[Data Emissão]],"aaaa")</f>
        <v>2023</v>
      </c>
      <c r="I297" s="1" t="str">
        <f>UPPER(TEXT(Tabela_NOTAS_FISCAIS[[#This Row],[Data Emissão]],"MMM"))</f>
        <v>MAI</v>
      </c>
      <c r="J297" s="1" t="str">
        <f>IFERROR(INDEX(CLIENTES[CLIENTES_2],MATCH(Tabela_NOTAS_FISCAIS[Razão Social do Tomador],CLIENTES[CLIENTES_TABELA],0)),"")</f>
        <v xml:space="preserve">GRUPO GENNIUS </v>
      </c>
      <c r="K297" s="1">
        <f>IFERROR(INDEX(MÊS_TAB[NUN_MÊS],MATCH(Tabela_NOTAS_FISCAIS[MÊS_EMISSÃO],MÊS_TAB[MÊS],0)),"")</f>
        <v>5</v>
      </c>
    </row>
    <row r="298" spans="1:11" x14ac:dyDescent="0.2">
      <c r="A298" s="1">
        <v>1555</v>
      </c>
      <c r="B298" s="1">
        <v>1</v>
      </c>
      <c r="C298" s="3">
        <v>45075</v>
      </c>
      <c r="D298" s="1" t="s">
        <v>77</v>
      </c>
      <c r="E298" s="1" t="s">
        <v>87</v>
      </c>
      <c r="F298" s="4">
        <v>438</v>
      </c>
      <c r="G298" s="3">
        <v>45075</v>
      </c>
      <c r="H298" s="1" t="str">
        <f>TEXT(Tabela_NOTAS_FISCAIS[[#This Row],[Data Emissão]],"aaaa")</f>
        <v>2023</v>
      </c>
      <c r="I298" s="1" t="str">
        <f>UPPER(TEXT(Tabela_NOTAS_FISCAIS[[#This Row],[Data Emissão]],"MMM"))</f>
        <v>MAI</v>
      </c>
      <c r="J298" s="1" t="str">
        <f>IFERROR(INDEX(CLIENTES[CLIENTES_2],MATCH(Tabela_NOTAS_FISCAIS[Razão Social do Tomador],CLIENTES[CLIENTES_TABELA],0)),"")</f>
        <v xml:space="preserve">GRUPO GENNIUS </v>
      </c>
      <c r="K298" s="1">
        <f>IFERROR(INDEX(MÊS_TAB[NUN_MÊS],MATCH(Tabela_NOTAS_FISCAIS[MÊS_EMISSÃO],MÊS_TAB[MÊS],0)),"")</f>
        <v>5</v>
      </c>
    </row>
    <row r="299" spans="1:11" x14ac:dyDescent="0.2">
      <c r="A299" s="1">
        <v>1556</v>
      </c>
      <c r="B299" s="1">
        <v>1</v>
      </c>
      <c r="C299" s="3">
        <v>45075</v>
      </c>
      <c r="D299" s="1" t="s">
        <v>77</v>
      </c>
      <c r="E299" s="1" t="s">
        <v>87</v>
      </c>
      <c r="F299" s="4">
        <v>5500</v>
      </c>
      <c r="G299" s="3">
        <v>45075</v>
      </c>
      <c r="H299" s="1" t="str">
        <f>TEXT(Tabela_NOTAS_FISCAIS[[#This Row],[Data Emissão]],"aaaa")</f>
        <v>2023</v>
      </c>
      <c r="I299" s="1" t="str">
        <f>UPPER(TEXT(Tabela_NOTAS_FISCAIS[[#This Row],[Data Emissão]],"MMM"))</f>
        <v>MAI</v>
      </c>
      <c r="J299" s="1" t="str">
        <f>IFERROR(INDEX(CLIENTES[CLIENTES_2],MATCH(Tabela_NOTAS_FISCAIS[Razão Social do Tomador],CLIENTES[CLIENTES_TABELA],0)),"")</f>
        <v xml:space="preserve">GRUPO GENNIUS </v>
      </c>
      <c r="K299" s="1">
        <f>IFERROR(INDEX(MÊS_TAB[NUN_MÊS],MATCH(Tabela_NOTAS_FISCAIS[MÊS_EMISSÃO],MÊS_TAB[MÊS],0)),"")</f>
        <v>5</v>
      </c>
    </row>
    <row r="300" spans="1:11" x14ac:dyDescent="0.2">
      <c r="A300" s="1">
        <v>1557</v>
      </c>
      <c r="B300" s="1">
        <v>1</v>
      </c>
      <c r="C300" s="3">
        <v>45075</v>
      </c>
      <c r="D300" s="1" t="s">
        <v>77</v>
      </c>
      <c r="E300" s="1" t="s">
        <v>87</v>
      </c>
      <c r="F300" s="4">
        <v>2000</v>
      </c>
      <c r="G300" s="3">
        <v>45075</v>
      </c>
      <c r="H300" s="1" t="str">
        <f>TEXT(Tabela_NOTAS_FISCAIS[[#This Row],[Data Emissão]],"aaaa")</f>
        <v>2023</v>
      </c>
      <c r="I300" s="1" t="str">
        <f>UPPER(TEXT(Tabela_NOTAS_FISCAIS[[#This Row],[Data Emissão]],"MMM"))</f>
        <v>MAI</v>
      </c>
      <c r="J300" s="1" t="str">
        <f>IFERROR(INDEX(CLIENTES[CLIENTES_2],MATCH(Tabela_NOTAS_FISCAIS[Razão Social do Tomador],CLIENTES[CLIENTES_TABELA],0)),"")</f>
        <v xml:space="preserve">GRUPO GENNIUS </v>
      </c>
      <c r="K300" s="1">
        <f>IFERROR(INDEX(MÊS_TAB[NUN_MÊS],MATCH(Tabela_NOTAS_FISCAIS[MÊS_EMISSÃO],MÊS_TAB[MÊS],0)),"")</f>
        <v>5</v>
      </c>
    </row>
    <row r="301" spans="1:11" x14ac:dyDescent="0.2">
      <c r="A301" s="1">
        <v>1558</v>
      </c>
      <c r="B301" s="1">
        <v>1</v>
      </c>
      <c r="C301" s="3">
        <v>45077</v>
      </c>
      <c r="D301" s="1" t="s">
        <v>77</v>
      </c>
      <c r="E301" s="1" t="s">
        <v>87</v>
      </c>
      <c r="F301" s="4">
        <v>2368</v>
      </c>
      <c r="G301" s="3">
        <v>45077</v>
      </c>
      <c r="H301" s="1" t="str">
        <f>TEXT(Tabela_NOTAS_FISCAIS[[#This Row],[Data Emissão]],"aaaa")</f>
        <v>2023</v>
      </c>
      <c r="I301" s="1" t="str">
        <f>UPPER(TEXT(Tabela_NOTAS_FISCAIS[[#This Row],[Data Emissão]],"MMM"))</f>
        <v>MAI</v>
      </c>
      <c r="J301" s="1" t="str">
        <f>IFERROR(INDEX(CLIENTES[CLIENTES_2],MATCH(Tabela_NOTAS_FISCAIS[Razão Social do Tomador],CLIENTES[CLIENTES_TABELA],0)),"")</f>
        <v xml:space="preserve">GRUPO GENNIUS </v>
      </c>
      <c r="K301" s="1">
        <f>IFERROR(INDEX(MÊS_TAB[NUN_MÊS],MATCH(Tabela_NOTAS_FISCAIS[MÊS_EMISSÃO],MÊS_TAB[MÊS],0)),"")</f>
        <v>5</v>
      </c>
    </row>
    <row r="302" spans="1:11" x14ac:dyDescent="0.2">
      <c r="A302" s="1">
        <v>1559</v>
      </c>
      <c r="B302" s="1">
        <v>1</v>
      </c>
      <c r="C302" s="3">
        <v>45077</v>
      </c>
      <c r="D302" s="1" t="s">
        <v>77</v>
      </c>
      <c r="E302" s="1" t="s">
        <v>462</v>
      </c>
      <c r="F302" s="4">
        <v>1400</v>
      </c>
      <c r="G302" s="3">
        <v>45077</v>
      </c>
      <c r="H302" s="1" t="str">
        <f>TEXT(Tabela_NOTAS_FISCAIS[[#This Row],[Data Emissão]],"aaaa")</f>
        <v>2023</v>
      </c>
      <c r="I302" s="1" t="str">
        <f>UPPER(TEXT(Tabela_NOTAS_FISCAIS[[#This Row],[Data Emissão]],"MMM"))</f>
        <v>MAI</v>
      </c>
      <c r="J302" s="1" t="str">
        <f>IFERROR(INDEX(CLIENTES[CLIENTES_2],MATCH(Tabela_NOTAS_FISCAIS[Razão Social do Tomador],CLIENTES[CLIENTES_TABELA],0)),"")</f>
        <v>TUTTI DELI</v>
      </c>
      <c r="K302" s="1">
        <f>IFERROR(INDEX(MÊS_TAB[NUN_MÊS],MATCH(Tabela_NOTAS_FISCAIS[MÊS_EMISSÃO],MÊS_TAB[MÊS],0)),"")</f>
        <v>5</v>
      </c>
    </row>
    <row r="303" spans="1:11" x14ac:dyDescent="0.2">
      <c r="A303" s="1">
        <v>1560</v>
      </c>
      <c r="B303" s="1">
        <v>1</v>
      </c>
      <c r="C303" s="3">
        <v>45077</v>
      </c>
      <c r="D303" s="1" t="s">
        <v>77</v>
      </c>
      <c r="E303" s="1" t="s">
        <v>87</v>
      </c>
      <c r="F303" s="4">
        <v>2368</v>
      </c>
      <c r="G303" s="3">
        <v>45077</v>
      </c>
      <c r="H303" s="1" t="str">
        <f>TEXT(Tabela_NOTAS_FISCAIS[[#This Row],[Data Emissão]],"aaaa")</f>
        <v>2023</v>
      </c>
      <c r="I303" s="1" t="str">
        <f>UPPER(TEXT(Tabela_NOTAS_FISCAIS[[#This Row],[Data Emissão]],"MMM"))</f>
        <v>MAI</v>
      </c>
      <c r="J303" s="1" t="str">
        <f>IFERROR(INDEX(CLIENTES[CLIENTES_2],MATCH(Tabela_NOTAS_FISCAIS[Razão Social do Tomador],CLIENTES[CLIENTES_TABELA],0)),"")</f>
        <v xml:space="preserve">GRUPO GENNIUS </v>
      </c>
      <c r="K303" s="1">
        <f>IFERROR(INDEX(MÊS_TAB[NUN_MÊS],MATCH(Tabela_NOTAS_FISCAIS[MÊS_EMISSÃO],MÊS_TAB[MÊS],0)),"")</f>
        <v>5</v>
      </c>
    </row>
    <row r="304" spans="1:11" x14ac:dyDescent="0.2">
      <c r="A304" s="1">
        <v>1561</v>
      </c>
      <c r="B304" s="1">
        <v>1</v>
      </c>
      <c r="C304" s="3">
        <v>45078</v>
      </c>
      <c r="D304" s="1" t="s">
        <v>77</v>
      </c>
      <c r="E304" s="1" t="s">
        <v>87</v>
      </c>
      <c r="F304" s="4">
        <v>6271</v>
      </c>
      <c r="G304" s="3">
        <v>45078</v>
      </c>
      <c r="H304" s="1" t="str">
        <f>TEXT(Tabela_NOTAS_FISCAIS[[#This Row],[Data Emissão]],"aaaa")</f>
        <v>2023</v>
      </c>
      <c r="I304" s="1" t="str">
        <f>UPPER(TEXT(Tabela_NOTAS_FISCAIS[[#This Row],[Data Emissão]],"MMM"))</f>
        <v>JUN</v>
      </c>
      <c r="J304" s="1" t="str">
        <f>IFERROR(INDEX(CLIENTES[CLIENTES_2],MATCH(Tabela_NOTAS_FISCAIS[Razão Social do Tomador],CLIENTES[CLIENTES_TABELA],0)),"")</f>
        <v xml:space="preserve">GRUPO GENNIUS </v>
      </c>
      <c r="K304" s="1">
        <f>IFERROR(INDEX(MÊS_TAB[NUN_MÊS],MATCH(Tabela_NOTAS_FISCAIS[MÊS_EMISSÃO],MÊS_TAB[MÊS],0)),"")</f>
        <v>6</v>
      </c>
    </row>
    <row r="305" spans="1:11" x14ac:dyDescent="0.2">
      <c r="A305" s="1">
        <v>1562</v>
      </c>
      <c r="B305" s="1">
        <v>1</v>
      </c>
      <c r="C305" s="3">
        <v>45078</v>
      </c>
      <c r="D305" s="1" t="s">
        <v>77</v>
      </c>
      <c r="E305" s="1" t="s">
        <v>87</v>
      </c>
      <c r="F305" s="4">
        <v>2774</v>
      </c>
      <c r="G305" s="3">
        <v>45078</v>
      </c>
      <c r="H305" s="1" t="str">
        <f>TEXT(Tabela_NOTAS_FISCAIS[[#This Row],[Data Emissão]],"aaaa")</f>
        <v>2023</v>
      </c>
      <c r="I305" s="1" t="str">
        <f>UPPER(TEXT(Tabela_NOTAS_FISCAIS[[#This Row],[Data Emissão]],"MMM"))</f>
        <v>JUN</v>
      </c>
      <c r="J305" s="1" t="str">
        <f>IFERROR(INDEX(CLIENTES[CLIENTES_2],MATCH(Tabela_NOTAS_FISCAIS[Razão Social do Tomador],CLIENTES[CLIENTES_TABELA],0)),"")</f>
        <v xml:space="preserve">GRUPO GENNIUS </v>
      </c>
      <c r="K305" s="1">
        <f>IFERROR(INDEX(MÊS_TAB[NUN_MÊS],MATCH(Tabela_NOTAS_FISCAIS[MÊS_EMISSÃO],MÊS_TAB[MÊS],0)),"")</f>
        <v>6</v>
      </c>
    </row>
    <row r="306" spans="1:11" x14ac:dyDescent="0.2">
      <c r="A306" s="1">
        <v>1563</v>
      </c>
      <c r="B306" s="1">
        <v>1</v>
      </c>
      <c r="C306" s="3">
        <v>45078</v>
      </c>
      <c r="D306" s="1" t="s">
        <v>77</v>
      </c>
      <c r="E306" s="1" t="s">
        <v>115</v>
      </c>
      <c r="F306" s="4">
        <v>6271</v>
      </c>
      <c r="G306" s="3">
        <v>45078</v>
      </c>
      <c r="H306" s="1" t="str">
        <f>TEXT(Tabela_NOTAS_FISCAIS[[#This Row],[Data Emissão]],"aaaa")</f>
        <v>2023</v>
      </c>
      <c r="I306" s="1" t="str">
        <f>UPPER(TEXT(Tabela_NOTAS_FISCAIS[[#This Row],[Data Emissão]],"MMM"))</f>
        <v>JUN</v>
      </c>
      <c r="J306" s="1" t="str">
        <f>IFERROR(INDEX(CLIENTES[CLIENTES_2],MATCH(Tabela_NOTAS_FISCAIS[Razão Social do Tomador],CLIENTES[CLIENTES_TABELA],0)),"")</f>
        <v xml:space="preserve">GRUPO GENNIUS </v>
      </c>
      <c r="K306" s="1">
        <f>IFERROR(INDEX(MÊS_TAB[NUN_MÊS],MATCH(Tabela_NOTAS_FISCAIS[MÊS_EMISSÃO],MÊS_TAB[MÊS],0)),"")</f>
        <v>6</v>
      </c>
    </row>
    <row r="307" spans="1:11" x14ac:dyDescent="0.2">
      <c r="A307" s="1">
        <v>1564</v>
      </c>
      <c r="B307" s="1">
        <v>1</v>
      </c>
      <c r="C307" s="3">
        <v>45079</v>
      </c>
      <c r="D307" s="1" t="s">
        <v>77</v>
      </c>
      <c r="E307" s="1" t="s">
        <v>138</v>
      </c>
      <c r="F307" s="4">
        <v>2600</v>
      </c>
      <c r="G307" s="3">
        <v>45079</v>
      </c>
      <c r="H307" s="1" t="str">
        <f>TEXT(Tabela_NOTAS_FISCAIS[[#This Row],[Data Emissão]],"aaaa")</f>
        <v>2023</v>
      </c>
      <c r="I307" s="1" t="str">
        <f>UPPER(TEXT(Tabela_NOTAS_FISCAIS[[#This Row],[Data Emissão]],"MMM"))</f>
        <v>JUN</v>
      </c>
      <c r="J307" s="1" t="str">
        <f>IFERROR(INDEX(CLIENTES[CLIENTES_2],MATCH(Tabela_NOTAS_FISCAIS[Razão Social do Tomador],CLIENTES[CLIENTES_TABELA],0)),"")</f>
        <v xml:space="preserve">SOTILLE COMERCIO </v>
      </c>
      <c r="K307" s="1">
        <f>IFERROR(INDEX(MÊS_TAB[NUN_MÊS],MATCH(Tabela_NOTAS_FISCAIS[MÊS_EMISSÃO],MÊS_TAB[MÊS],0)),"")</f>
        <v>6</v>
      </c>
    </row>
    <row r="308" spans="1:11" x14ac:dyDescent="0.2">
      <c r="A308" s="1">
        <v>1565</v>
      </c>
      <c r="B308" s="1">
        <v>1</v>
      </c>
      <c r="C308" s="3">
        <v>45079</v>
      </c>
      <c r="D308" s="1" t="s">
        <v>77</v>
      </c>
      <c r="E308" s="1" t="s">
        <v>87</v>
      </c>
      <c r="F308" s="4">
        <v>5800</v>
      </c>
      <c r="G308" s="3">
        <v>45079</v>
      </c>
      <c r="H308" s="1" t="str">
        <f>TEXT(Tabela_NOTAS_FISCAIS[[#This Row],[Data Emissão]],"aaaa")</f>
        <v>2023</v>
      </c>
      <c r="I308" s="1" t="str">
        <f>UPPER(TEXT(Tabela_NOTAS_FISCAIS[[#This Row],[Data Emissão]],"MMM"))</f>
        <v>JUN</v>
      </c>
      <c r="J308" s="1" t="str">
        <f>IFERROR(INDEX(CLIENTES[CLIENTES_2],MATCH(Tabela_NOTAS_FISCAIS[Razão Social do Tomador],CLIENTES[CLIENTES_TABELA],0)),"")</f>
        <v xml:space="preserve">GRUPO GENNIUS </v>
      </c>
      <c r="K308" s="1">
        <f>IFERROR(INDEX(MÊS_TAB[NUN_MÊS],MATCH(Tabela_NOTAS_FISCAIS[MÊS_EMISSÃO],MÊS_TAB[MÊS],0)),"")</f>
        <v>6</v>
      </c>
    </row>
    <row r="309" spans="1:11" x14ac:dyDescent="0.2">
      <c r="A309" s="1">
        <v>1566</v>
      </c>
      <c r="B309" s="1">
        <v>1</v>
      </c>
      <c r="C309" s="3">
        <v>45079</v>
      </c>
      <c r="D309" s="1" t="s">
        <v>77</v>
      </c>
      <c r="E309" s="1" t="s">
        <v>87</v>
      </c>
      <c r="F309" s="4">
        <v>5450</v>
      </c>
      <c r="G309" s="3">
        <v>45079</v>
      </c>
      <c r="H309" s="1" t="str">
        <f>TEXT(Tabela_NOTAS_FISCAIS[[#This Row],[Data Emissão]],"aaaa")</f>
        <v>2023</v>
      </c>
      <c r="I309" s="1" t="str">
        <f>UPPER(TEXT(Tabela_NOTAS_FISCAIS[[#This Row],[Data Emissão]],"MMM"))</f>
        <v>JUN</v>
      </c>
      <c r="J309" s="1" t="str">
        <f>IFERROR(INDEX(CLIENTES[CLIENTES_2],MATCH(Tabela_NOTAS_FISCAIS[Razão Social do Tomador],CLIENTES[CLIENTES_TABELA],0)),"")</f>
        <v xml:space="preserve">GRUPO GENNIUS </v>
      </c>
      <c r="K309" s="1">
        <f>IFERROR(INDEX(MÊS_TAB[NUN_MÊS],MATCH(Tabela_NOTAS_FISCAIS[MÊS_EMISSÃO],MÊS_TAB[MÊS],0)),"")</f>
        <v>6</v>
      </c>
    </row>
    <row r="310" spans="1:11" x14ac:dyDescent="0.2">
      <c r="A310" s="1">
        <v>1567</v>
      </c>
      <c r="B310" s="1">
        <v>1</v>
      </c>
      <c r="C310" s="3">
        <v>45079</v>
      </c>
      <c r="D310" s="1" t="s">
        <v>77</v>
      </c>
      <c r="E310" s="1" t="s">
        <v>87</v>
      </c>
      <c r="F310" s="4">
        <v>2160</v>
      </c>
      <c r="G310" s="3">
        <v>45079</v>
      </c>
      <c r="H310" s="1" t="str">
        <f>TEXT(Tabela_NOTAS_FISCAIS[[#This Row],[Data Emissão]],"aaaa")</f>
        <v>2023</v>
      </c>
      <c r="I310" s="1" t="str">
        <f>UPPER(TEXT(Tabela_NOTAS_FISCAIS[[#This Row],[Data Emissão]],"MMM"))</f>
        <v>JUN</v>
      </c>
      <c r="J310" s="1" t="str">
        <f>IFERROR(INDEX(CLIENTES[CLIENTES_2],MATCH(Tabela_NOTAS_FISCAIS[Razão Social do Tomador],CLIENTES[CLIENTES_TABELA],0)),"")</f>
        <v xml:space="preserve">GRUPO GENNIUS </v>
      </c>
      <c r="K310" s="1">
        <f>IFERROR(INDEX(MÊS_TAB[NUN_MÊS],MATCH(Tabela_NOTAS_FISCAIS[MÊS_EMISSÃO],MÊS_TAB[MÊS],0)),"")</f>
        <v>6</v>
      </c>
    </row>
    <row r="311" spans="1:11" x14ac:dyDescent="0.2">
      <c r="A311" s="1">
        <v>1568</v>
      </c>
      <c r="B311" s="1">
        <v>1</v>
      </c>
      <c r="C311" s="3">
        <v>45080</v>
      </c>
      <c r="D311" s="1" t="s">
        <v>77</v>
      </c>
      <c r="E311" s="1" t="s">
        <v>87</v>
      </c>
      <c r="F311" s="4">
        <v>800</v>
      </c>
      <c r="G311" s="3">
        <v>45080</v>
      </c>
      <c r="H311" s="1" t="str">
        <f>TEXT(Tabela_NOTAS_FISCAIS[[#This Row],[Data Emissão]],"aaaa")</f>
        <v>2023</v>
      </c>
      <c r="I311" s="1" t="str">
        <f>UPPER(TEXT(Tabela_NOTAS_FISCAIS[[#This Row],[Data Emissão]],"MMM"))</f>
        <v>JUN</v>
      </c>
      <c r="J311" s="1" t="str">
        <f>IFERROR(INDEX(CLIENTES[CLIENTES_2],MATCH(Tabela_NOTAS_FISCAIS[Razão Social do Tomador],CLIENTES[CLIENTES_TABELA],0)),"")</f>
        <v xml:space="preserve">GRUPO GENNIUS </v>
      </c>
      <c r="K311" s="1">
        <f>IFERROR(INDEX(MÊS_TAB[NUN_MÊS],MATCH(Tabela_NOTAS_FISCAIS[MÊS_EMISSÃO],MÊS_TAB[MÊS],0)),"")</f>
        <v>6</v>
      </c>
    </row>
    <row r="312" spans="1:11" x14ac:dyDescent="0.2">
      <c r="A312" s="1">
        <v>1569</v>
      </c>
      <c r="B312" s="1">
        <v>1</v>
      </c>
      <c r="C312" s="3">
        <v>45082</v>
      </c>
      <c r="D312" s="1" t="s">
        <v>77</v>
      </c>
      <c r="E312" s="1" t="s">
        <v>87</v>
      </c>
      <c r="F312" s="4">
        <v>4200</v>
      </c>
      <c r="G312" s="3">
        <v>45082</v>
      </c>
      <c r="H312" s="1" t="str">
        <f>TEXT(Tabela_NOTAS_FISCAIS[[#This Row],[Data Emissão]],"aaaa")</f>
        <v>2023</v>
      </c>
      <c r="I312" s="1" t="str">
        <f>UPPER(TEXT(Tabela_NOTAS_FISCAIS[[#This Row],[Data Emissão]],"MMM"))</f>
        <v>JUN</v>
      </c>
      <c r="J312" s="1" t="str">
        <f>IFERROR(INDEX(CLIENTES[CLIENTES_2],MATCH(Tabela_NOTAS_FISCAIS[Razão Social do Tomador],CLIENTES[CLIENTES_TABELA],0)),"")</f>
        <v xml:space="preserve">GRUPO GENNIUS </v>
      </c>
      <c r="K312" s="1">
        <f>IFERROR(INDEX(MÊS_TAB[NUN_MÊS],MATCH(Tabela_NOTAS_FISCAIS[MÊS_EMISSÃO],MÊS_TAB[MÊS],0)),"")</f>
        <v>6</v>
      </c>
    </row>
    <row r="313" spans="1:11" x14ac:dyDescent="0.2">
      <c r="A313" s="1">
        <v>1570</v>
      </c>
      <c r="B313" s="1">
        <v>1</v>
      </c>
      <c r="C313" s="3">
        <v>45082</v>
      </c>
      <c r="D313" s="1" t="s">
        <v>77</v>
      </c>
      <c r="E313" s="1" t="s">
        <v>87</v>
      </c>
      <c r="F313" s="4">
        <v>1200</v>
      </c>
      <c r="G313" s="3">
        <v>45082</v>
      </c>
      <c r="H313" s="1" t="str">
        <f>TEXT(Tabela_NOTAS_FISCAIS[[#This Row],[Data Emissão]],"aaaa")</f>
        <v>2023</v>
      </c>
      <c r="I313" s="1" t="str">
        <f>UPPER(TEXT(Tabela_NOTAS_FISCAIS[[#This Row],[Data Emissão]],"MMM"))</f>
        <v>JUN</v>
      </c>
      <c r="J313" s="1" t="str">
        <f>IFERROR(INDEX(CLIENTES[CLIENTES_2],MATCH(Tabela_NOTAS_FISCAIS[Razão Social do Tomador],CLIENTES[CLIENTES_TABELA],0)),"")</f>
        <v xml:space="preserve">GRUPO GENNIUS </v>
      </c>
      <c r="K313" s="1">
        <f>IFERROR(INDEX(MÊS_TAB[NUN_MÊS],MATCH(Tabela_NOTAS_FISCAIS[MÊS_EMISSÃO],MÊS_TAB[MÊS],0)),"")</f>
        <v>6</v>
      </c>
    </row>
    <row r="314" spans="1:11" x14ac:dyDescent="0.2">
      <c r="A314" s="1">
        <v>1571</v>
      </c>
      <c r="B314" s="1">
        <v>1</v>
      </c>
      <c r="C314" s="3">
        <v>45082</v>
      </c>
      <c r="D314" s="1" t="s">
        <v>77</v>
      </c>
      <c r="E314" s="1" t="s">
        <v>87</v>
      </c>
      <c r="F314" s="4">
        <v>800</v>
      </c>
      <c r="G314" s="3">
        <v>45082</v>
      </c>
      <c r="H314" s="1" t="str">
        <f>TEXT(Tabela_NOTAS_FISCAIS[[#This Row],[Data Emissão]],"aaaa")</f>
        <v>2023</v>
      </c>
      <c r="I314" s="1" t="str">
        <f>UPPER(TEXT(Tabela_NOTAS_FISCAIS[[#This Row],[Data Emissão]],"MMM"))</f>
        <v>JUN</v>
      </c>
      <c r="J314" s="1" t="str">
        <f>IFERROR(INDEX(CLIENTES[CLIENTES_2],MATCH(Tabela_NOTAS_FISCAIS[Razão Social do Tomador],CLIENTES[CLIENTES_TABELA],0)),"")</f>
        <v xml:space="preserve">GRUPO GENNIUS </v>
      </c>
      <c r="K314" s="1">
        <f>IFERROR(INDEX(MÊS_TAB[NUN_MÊS],MATCH(Tabela_NOTAS_FISCAIS[MÊS_EMISSÃO],MÊS_TAB[MÊS],0)),"")</f>
        <v>6</v>
      </c>
    </row>
    <row r="315" spans="1:11" x14ac:dyDescent="0.2">
      <c r="A315" s="1">
        <v>1572</v>
      </c>
      <c r="B315" s="1">
        <v>1</v>
      </c>
      <c r="C315" s="3">
        <v>45083</v>
      </c>
      <c r="D315" s="1" t="s">
        <v>77</v>
      </c>
      <c r="E315" s="1" t="s">
        <v>87</v>
      </c>
      <c r="F315" s="4">
        <v>800</v>
      </c>
      <c r="G315" s="3">
        <v>45083</v>
      </c>
      <c r="H315" s="1" t="str">
        <f>TEXT(Tabela_NOTAS_FISCAIS[[#This Row],[Data Emissão]],"aaaa")</f>
        <v>2023</v>
      </c>
      <c r="I315" s="1" t="str">
        <f>UPPER(TEXT(Tabela_NOTAS_FISCAIS[[#This Row],[Data Emissão]],"MMM"))</f>
        <v>JUN</v>
      </c>
      <c r="J315" s="1" t="str">
        <f>IFERROR(INDEX(CLIENTES[CLIENTES_2],MATCH(Tabela_NOTAS_FISCAIS[Razão Social do Tomador],CLIENTES[CLIENTES_TABELA],0)),"")</f>
        <v xml:space="preserve">GRUPO GENNIUS </v>
      </c>
      <c r="K315" s="1">
        <f>IFERROR(INDEX(MÊS_TAB[NUN_MÊS],MATCH(Tabela_NOTAS_FISCAIS[MÊS_EMISSÃO],MÊS_TAB[MÊS],0)),"")</f>
        <v>6</v>
      </c>
    </row>
    <row r="316" spans="1:11" x14ac:dyDescent="0.2">
      <c r="A316" s="1">
        <v>1573</v>
      </c>
      <c r="B316" s="1">
        <v>1</v>
      </c>
      <c r="C316" s="3">
        <v>45083</v>
      </c>
      <c r="D316" s="1" t="s">
        <v>77</v>
      </c>
      <c r="E316" s="1" t="s">
        <v>87</v>
      </c>
      <c r="F316" s="4">
        <v>2560</v>
      </c>
      <c r="G316" s="3">
        <v>45083</v>
      </c>
      <c r="H316" s="1" t="str">
        <f>TEXT(Tabela_NOTAS_FISCAIS[[#This Row],[Data Emissão]],"aaaa")</f>
        <v>2023</v>
      </c>
      <c r="I316" s="1" t="str">
        <f>UPPER(TEXT(Tabela_NOTAS_FISCAIS[[#This Row],[Data Emissão]],"MMM"))</f>
        <v>JUN</v>
      </c>
      <c r="J316" s="1" t="str">
        <f>IFERROR(INDEX(CLIENTES[CLIENTES_2],MATCH(Tabela_NOTAS_FISCAIS[Razão Social do Tomador],CLIENTES[CLIENTES_TABELA],0)),"")</f>
        <v xml:space="preserve">GRUPO GENNIUS </v>
      </c>
      <c r="K316" s="1">
        <f>IFERROR(INDEX(MÊS_TAB[NUN_MÊS],MATCH(Tabela_NOTAS_FISCAIS[MÊS_EMISSÃO],MÊS_TAB[MÊS],0)),"")</f>
        <v>6</v>
      </c>
    </row>
    <row r="317" spans="1:11" x14ac:dyDescent="0.2">
      <c r="A317" s="1">
        <v>1574</v>
      </c>
      <c r="B317" s="1">
        <v>1</v>
      </c>
      <c r="C317" s="3">
        <v>45083</v>
      </c>
      <c r="D317" s="1" t="s">
        <v>77</v>
      </c>
      <c r="E317" s="1" t="s">
        <v>462</v>
      </c>
      <c r="F317" s="4">
        <v>2150</v>
      </c>
      <c r="G317" s="3">
        <v>45083</v>
      </c>
      <c r="H317" s="1" t="str">
        <f>TEXT(Tabela_NOTAS_FISCAIS[[#This Row],[Data Emissão]],"aaaa")</f>
        <v>2023</v>
      </c>
      <c r="I317" s="1" t="str">
        <f>UPPER(TEXT(Tabela_NOTAS_FISCAIS[[#This Row],[Data Emissão]],"MMM"))</f>
        <v>JUN</v>
      </c>
      <c r="J317" s="1" t="str">
        <f>IFERROR(INDEX(CLIENTES[CLIENTES_2],MATCH(Tabela_NOTAS_FISCAIS[Razão Social do Tomador],CLIENTES[CLIENTES_TABELA],0)),"")</f>
        <v>TUTTI DELI</v>
      </c>
      <c r="K317" s="1">
        <f>IFERROR(INDEX(MÊS_TAB[NUN_MÊS],MATCH(Tabela_NOTAS_FISCAIS[MÊS_EMISSÃO],MÊS_TAB[MÊS],0)),"")</f>
        <v>6</v>
      </c>
    </row>
    <row r="318" spans="1:11" x14ac:dyDescent="0.2">
      <c r="A318" s="1">
        <v>1575</v>
      </c>
      <c r="B318" s="1">
        <v>1</v>
      </c>
      <c r="C318" s="3">
        <v>45083</v>
      </c>
      <c r="D318" s="1" t="s">
        <v>77</v>
      </c>
      <c r="E318" s="1" t="s">
        <v>87</v>
      </c>
      <c r="F318" s="4">
        <v>2592</v>
      </c>
      <c r="G318" s="3">
        <v>45083</v>
      </c>
      <c r="H318" s="1" t="str">
        <f>TEXT(Tabela_NOTAS_FISCAIS[[#This Row],[Data Emissão]],"aaaa")</f>
        <v>2023</v>
      </c>
      <c r="I318" s="1" t="str">
        <f>UPPER(TEXT(Tabela_NOTAS_FISCAIS[[#This Row],[Data Emissão]],"MMM"))</f>
        <v>JUN</v>
      </c>
      <c r="J318" s="1" t="str">
        <f>IFERROR(INDEX(CLIENTES[CLIENTES_2],MATCH(Tabela_NOTAS_FISCAIS[Razão Social do Tomador],CLIENTES[CLIENTES_TABELA],0)),"")</f>
        <v xml:space="preserve">GRUPO GENNIUS </v>
      </c>
      <c r="K318" s="1">
        <f>IFERROR(INDEX(MÊS_TAB[NUN_MÊS],MATCH(Tabela_NOTAS_FISCAIS[MÊS_EMISSÃO],MÊS_TAB[MÊS],0)),"")</f>
        <v>6</v>
      </c>
    </row>
    <row r="319" spans="1:11" x14ac:dyDescent="0.2">
      <c r="A319" s="1">
        <v>1576</v>
      </c>
      <c r="B319" s="1">
        <v>1</v>
      </c>
      <c r="C319" s="3">
        <v>45083</v>
      </c>
      <c r="D319" s="1" t="s">
        <v>77</v>
      </c>
      <c r="E319" s="1" t="s">
        <v>87</v>
      </c>
      <c r="F319" s="4">
        <v>1680</v>
      </c>
      <c r="G319" s="3">
        <v>45083</v>
      </c>
      <c r="H319" s="1" t="str">
        <f>TEXT(Tabela_NOTAS_FISCAIS[[#This Row],[Data Emissão]],"aaaa")</f>
        <v>2023</v>
      </c>
      <c r="I319" s="1" t="str">
        <f>UPPER(TEXT(Tabela_NOTAS_FISCAIS[[#This Row],[Data Emissão]],"MMM"))</f>
        <v>JUN</v>
      </c>
      <c r="J319" s="1" t="str">
        <f>IFERROR(INDEX(CLIENTES[CLIENTES_2],MATCH(Tabela_NOTAS_FISCAIS[Razão Social do Tomador],CLIENTES[CLIENTES_TABELA],0)),"")</f>
        <v xml:space="preserve">GRUPO GENNIUS </v>
      </c>
      <c r="K319" s="1">
        <f>IFERROR(INDEX(MÊS_TAB[NUN_MÊS],MATCH(Tabela_NOTAS_FISCAIS[MÊS_EMISSÃO],MÊS_TAB[MÊS],0)),"")</f>
        <v>6</v>
      </c>
    </row>
    <row r="320" spans="1:11" x14ac:dyDescent="0.2">
      <c r="A320" s="1">
        <v>1577</v>
      </c>
      <c r="B320" s="1">
        <v>1</v>
      </c>
      <c r="C320" s="3">
        <v>45084</v>
      </c>
      <c r="D320" s="1" t="s">
        <v>77</v>
      </c>
      <c r="E320" s="1" t="s">
        <v>87</v>
      </c>
      <c r="F320" s="4">
        <v>2240</v>
      </c>
      <c r="G320" s="3">
        <v>45084</v>
      </c>
      <c r="H320" s="1" t="str">
        <f>TEXT(Tabela_NOTAS_FISCAIS[[#This Row],[Data Emissão]],"aaaa")</f>
        <v>2023</v>
      </c>
      <c r="I320" s="1" t="str">
        <f>UPPER(TEXT(Tabela_NOTAS_FISCAIS[[#This Row],[Data Emissão]],"MMM"))</f>
        <v>JUN</v>
      </c>
      <c r="J320" s="1" t="str">
        <f>IFERROR(INDEX(CLIENTES[CLIENTES_2],MATCH(Tabela_NOTAS_FISCAIS[Razão Social do Tomador],CLIENTES[CLIENTES_TABELA],0)),"")</f>
        <v xml:space="preserve">GRUPO GENNIUS </v>
      </c>
      <c r="K320" s="1">
        <f>IFERROR(INDEX(MÊS_TAB[NUN_MÊS],MATCH(Tabela_NOTAS_FISCAIS[MÊS_EMISSÃO],MÊS_TAB[MÊS],0)),"")</f>
        <v>6</v>
      </c>
    </row>
    <row r="321" spans="1:11" x14ac:dyDescent="0.2">
      <c r="A321" s="1">
        <v>1578</v>
      </c>
      <c r="B321" s="1">
        <v>1</v>
      </c>
      <c r="C321" s="3">
        <v>45084</v>
      </c>
      <c r="D321" s="1" t="s">
        <v>77</v>
      </c>
      <c r="E321" s="1" t="s">
        <v>683</v>
      </c>
      <c r="F321" s="4">
        <v>1280</v>
      </c>
      <c r="G321" s="3">
        <v>45084</v>
      </c>
      <c r="H321" s="1" t="str">
        <f>TEXT(Tabela_NOTAS_FISCAIS[[#This Row],[Data Emissão]],"aaaa")</f>
        <v>2023</v>
      </c>
      <c r="I321" s="1" t="str">
        <f>UPPER(TEXT(Tabela_NOTAS_FISCAIS[[#This Row],[Data Emissão]],"MMM"))</f>
        <v>JUN</v>
      </c>
      <c r="J321" s="1" t="str">
        <f>IFERROR(INDEX(CLIENTES[CLIENTES_2],MATCH(Tabela_NOTAS_FISCAIS[Razão Social do Tomador],CLIENTES[CLIENTES_TABELA],0)),"")</f>
        <v>MERCATO EXPRESS</v>
      </c>
      <c r="K321" s="1">
        <f>IFERROR(INDEX(MÊS_TAB[NUN_MÊS],MATCH(Tabela_NOTAS_FISCAIS[MÊS_EMISSÃO],MÊS_TAB[MÊS],0)),"")</f>
        <v>6</v>
      </c>
    </row>
    <row r="322" spans="1:11" x14ac:dyDescent="0.2">
      <c r="A322" s="1">
        <v>1579</v>
      </c>
      <c r="B322" s="1">
        <v>1</v>
      </c>
      <c r="C322" s="3">
        <v>45084</v>
      </c>
      <c r="D322" s="1" t="s">
        <v>77</v>
      </c>
      <c r="E322" s="1" t="s">
        <v>87</v>
      </c>
      <c r="F322" s="4">
        <v>1500</v>
      </c>
      <c r="G322" s="3">
        <v>45084</v>
      </c>
      <c r="H322" s="1" t="str">
        <f>TEXT(Tabela_NOTAS_FISCAIS[[#This Row],[Data Emissão]],"aaaa")</f>
        <v>2023</v>
      </c>
      <c r="I322" s="1" t="str">
        <f>UPPER(TEXT(Tabela_NOTAS_FISCAIS[[#This Row],[Data Emissão]],"MMM"))</f>
        <v>JUN</v>
      </c>
      <c r="J322" s="1" t="str">
        <f>IFERROR(INDEX(CLIENTES[CLIENTES_2],MATCH(Tabela_NOTAS_FISCAIS[Razão Social do Tomador],CLIENTES[CLIENTES_TABELA],0)),"")</f>
        <v xml:space="preserve">GRUPO GENNIUS </v>
      </c>
      <c r="K322" s="1">
        <f>IFERROR(INDEX(MÊS_TAB[NUN_MÊS],MATCH(Tabela_NOTAS_FISCAIS[MÊS_EMISSÃO],MÊS_TAB[MÊS],0)),"")</f>
        <v>6</v>
      </c>
    </row>
    <row r="323" spans="1:11" x14ac:dyDescent="0.2">
      <c r="A323" s="1">
        <v>1580</v>
      </c>
      <c r="B323" s="1">
        <v>1</v>
      </c>
      <c r="C323" s="3">
        <v>45084</v>
      </c>
      <c r="D323" s="1" t="s">
        <v>77</v>
      </c>
      <c r="E323" s="1" t="s">
        <v>87</v>
      </c>
      <c r="F323" s="4">
        <v>500</v>
      </c>
      <c r="G323" s="3">
        <v>45084</v>
      </c>
      <c r="H323" s="1" t="str">
        <f>TEXT(Tabela_NOTAS_FISCAIS[[#This Row],[Data Emissão]],"aaaa")</f>
        <v>2023</v>
      </c>
      <c r="I323" s="1" t="str">
        <f>UPPER(TEXT(Tabela_NOTAS_FISCAIS[[#This Row],[Data Emissão]],"MMM"))</f>
        <v>JUN</v>
      </c>
      <c r="J323" s="1" t="str">
        <f>IFERROR(INDEX(CLIENTES[CLIENTES_2],MATCH(Tabela_NOTAS_FISCAIS[Razão Social do Tomador],CLIENTES[CLIENTES_TABELA],0)),"")</f>
        <v xml:space="preserve">GRUPO GENNIUS </v>
      </c>
      <c r="K323" s="1">
        <f>IFERROR(INDEX(MÊS_TAB[NUN_MÊS],MATCH(Tabela_NOTAS_FISCAIS[MÊS_EMISSÃO],MÊS_TAB[MÊS],0)),"")</f>
        <v>6</v>
      </c>
    </row>
    <row r="324" spans="1:11" x14ac:dyDescent="0.2">
      <c r="A324" s="1">
        <v>1581</v>
      </c>
      <c r="B324" s="1">
        <v>1</v>
      </c>
      <c r="C324" s="3">
        <v>45084</v>
      </c>
      <c r="D324" s="1" t="s">
        <v>77</v>
      </c>
      <c r="E324" s="1" t="s">
        <v>87</v>
      </c>
      <c r="F324" s="4">
        <v>480</v>
      </c>
      <c r="G324" s="3">
        <v>45084</v>
      </c>
      <c r="H324" s="1" t="str">
        <f>TEXT(Tabela_NOTAS_FISCAIS[[#This Row],[Data Emissão]],"aaaa")</f>
        <v>2023</v>
      </c>
      <c r="I324" s="1" t="str">
        <f>UPPER(TEXT(Tabela_NOTAS_FISCAIS[[#This Row],[Data Emissão]],"MMM"))</f>
        <v>JUN</v>
      </c>
      <c r="J324" s="1" t="str">
        <f>IFERROR(INDEX(CLIENTES[CLIENTES_2],MATCH(Tabela_NOTAS_FISCAIS[Razão Social do Tomador],CLIENTES[CLIENTES_TABELA],0)),"")</f>
        <v xml:space="preserve">GRUPO GENNIUS </v>
      </c>
      <c r="K324" s="1">
        <f>IFERROR(INDEX(MÊS_TAB[NUN_MÊS],MATCH(Tabela_NOTAS_FISCAIS[MÊS_EMISSÃO],MÊS_TAB[MÊS],0)),"")</f>
        <v>6</v>
      </c>
    </row>
    <row r="325" spans="1:11" x14ac:dyDescent="0.2">
      <c r="A325" s="1">
        <v>1582</v>
      </c>
      <c r="B325" s="1">
        <v>1</v>
      </c>
      <c r="C325" s="3">
        <v>45086</v>
      </c>
      <c r="D325" s="1" t="s">
        <v>77</v>
      </c>
      <c r="E325" s="1" t="s">
        <v>87</v>
      </c>
      <c r="F325" s="4">
        <v>300</v>
      </c>
      <c r="G325" s="3">
        <v>45086</v>
      </c>
      <c r="H325" s="1" t="str">
        <f>TEXT(Tabela_NOTAS_FISCAIS[[#This Row],[Data Emissão]],"aaaa")</f>
        <v>2023</v>
      </c>
      <c r="I325" s="1" t="str">
        <f>UPPER(TEXT(Tabela_NOTAS_FISCAIS[[#This Row],[Data Emissão]],"MMM"))</f>
        <v>JUN</v>
      </c>
      <c r="J325" s="1" t="str">
        <f>IFERROR(INDEX(CLIENTES[CLIENTES_2],MATCH(Tabela_NOTAS_FISCAIS[Razão Social do Tomador],CLIENTES[CLIENTES_TABELA],0)),"")</f>
        <v xml:space="preserve">GRUPO GENNIUS </v>
      </c>
      <c r="K325" s="1">
        <f>IFERROR(INDEX(MÊS_TAB[NUN_MÊS],MATCH(Tabela_NOTAS_FISCAIS[MÊS_EMISSÃO],MÊS_TAB[MÊS],0)),"")</f>
        <v>6</v>
      </c>
    </row>
    <row r="326" spans="1:11" x14ac:dyDescent="0.2">
      <c r="A326" s="1">
        <v>1583</v>
      </c>
      <c r="B326" s="1">
        <v>1</v>
      </c>
      <c r="C326" s="3">
        <v>45086</v>
      </c>
      <c r="D326" s="1" t="s">
        <v>77</v>
      </c>
      <c r="E326" s="1" t="s">
        <v>87</v>
      </c>
      <c r="F326" s="4">
        <v>500</v>
      </c>
      <c r="G326" s="3">
        <v>45086</v>
      </c>
      <c r="H326" s="1" t="str">
        <f>TEXT(Tabela_NOTAS_FISCAIS[[#This Row],[Data Emissão]],"aaaa")</f>
        <v>2023</v>
      </c>
      <c r="I326" s="1" t="str">
        <f>UPPER(TEXT(Tabela_NOTAS_FISCAIS[[#This Row],[Data Emissão]],"MMM"))</f>
        <v>JUN</v>
      </c>
      <c r="J326" s="1" t="str">
        <f>IFERROR(INDEX(CLIENTES[CLIENTES_2],MATCH(Tabela_NOTAS_FISCAIS[Razão Social do Tomador],CLIENTES[CLIENTES_TABELA],0)),"")</f>
        <v xml:space="preserve">GRUPO GENNIUS </v>
      </c>
      <c r="K326" s="1">
        <f>IFERROR(INDEX(MÊS_TAB[NUN_MÊS],MATCH(Tabela_NOTAS_FISCAIS[MÊS_EMISSÃO],MÊS_TAB[MÊS],0)),"")</f>
        <v>6</v>
      </c>
    </row>
    <row r="327" spans="1:11" x14ac:dyDescent="0.2">
      <c r="A327" s="1">
        <v>1584</v>
      </c>
      <c r="B327" s="1">
        <v>1</v>
      </c>
      <c r="C327" s="3">
        <v>45086</v>
      </c>
      <c r="D327" s="1" t="s">
        <v>77</v>
      </c>
      <c r="E327" s="1" t="s">
        <v>115</v>
      </c>
      <c r="F327" s="4">
        <v>5800</v>
      </c>
      <c r="G327" s="3">
        <v>45086</v>
      </c>
      <c r="H327" s="1" t="str">
        <f>TEXT(Tabela_NOTAS_FISCAIS[[#This Row],[Data Emissão]],"aaaa")</f>
        <v>2023</v>
      </c>
      <c r="I327" s="1" t="str">
        <f>UPPER(TEXT(Tabela_NOTAS_FISCAIS[[#This Row],[Data Emissão]],"MMM"))</f>
        <v>JUN</v>
      </c>
      <c r="J327" s="1" t="str">
        <f>IFERROR(INDEX(CLIENTES[CLIENTES_2],MATCH(Tabela_NOTAS_FISCAIS[Razão Social do Tomador],CLIENTES[CLIENTES_TABELA],0)),"")</f>
        <v xml:space="preserve">GRUPO GENNIUS </v>
      </c>
      <c r="K327" s="1">
        <f>IFERROR(INDEX(MÊS_TAB[NUN_MÊS],MATCH(Tabela_NOTAS_FISCAIS[MÊS_EMISSÃO],MÊS_TAB[MÊS],0)),"")</f>
        <v>6</v>
      </c>
    </row>
    <row r="328" spans="1:11" x14ac:dyDescent="0.2">
      <c r="A328" s="1">
        <v>1585</v>
      </c>
      <c r="B328" s="1">
        <v>1</v>
      </c>
      <c r="C328" s="3">
        <v>45086</v>
      </c>
      <c r="D328" s="1" t="s">
        <v>77</v>
      </c>
      <c r="E328" s="1" t="s">
        <v>87</v>
      </c>
      <c r="F328" s="4">
        <v>500</v>
      </c>
      <c r="G328" s="3">
        <v>45086</v>
      </c>
      <c r="H328" s="1" t="str">
        <f>TEXT(Tabela_NOTAS_FISCAIS[[#This Row],[Data Emissão]],"aaaa")</f>
        <v>2023</v>
      </c>
      <c r="I328" s="1" t="str">
        <f>UPPER(TEXT(Tabela_NOTAS_FISCAIS[[#This Row],[Data Emissão]],"MMM"))</f>
        <v>JUN</v>
      </c>
      <c r="J328" s="1" t="str">
        <f>IFERROR(INDEX(CLIENTES[CLIENTES_2],MATCH(Tabela_NOTAS_FISCAIS[Razão Social do Tomador],CLIENTES[CLIENTES_TABELA],0)),"")</f>
        <v xml:space="preserve">GRUPO GENNIUS </v>
      </c>
      <c r="K328" s="1">
        <f>IFERROR(INDEX(MÊS_TAB[NUN_MÊS],MATCH(Tabela_NOTAS_FISCAIS[MÊS_EMISSÃO],MÊS_TAB[MÊS],0)),"")</f>
        <v>6</v>
      </c>
    </row>
    <row r="329" spans="1:11" x14ac:dyDescent="0.2">
      <c r="A329" s="1">
        <v>1586</v>
      </c>
      <c r="B329" s="1">
        <v>1</v>
      </c>
      <c r="C329" s="3">
        <v>45086</v>
      </c>
      <c r="D329" s="1" t="s">
        <v>77</v>
      </c>
      <c r="E329" s="1" t="s">
        <v>87</v>
      </c>
      <c r="F329" s="4">
        <v>160</v>
      </c>
      <c r="G329" s="3">
        <v>45086</v>
      </c>
      <c r="H329" s="1" t="str">
        <f>TEXT(Tabela_NOTAS_FISCAIS[[#This Row],[Data Emissão]],"aaaa")</f>
        <v>2023</v>
      </c>
      <c r="I329" s="1" t="str">
        <f>UPPER(TEXT(Tabela_NOTAS_FISCAIS[[#This Row],[Data Emissão]],"MMM"))</f>
        <v>JUN</v>
      </c>
      <c r="J329" s="1" t="str">
        <f>IFERROR(INDEX(CLIENTES[CLIENTES_2],MATCH(Tabela_NOTAS_FISCAIS[Razão Social do Tomador],CLIENTES[CLIENTES_TABELA],0)),"")</f>
        <v xml:space="preserve">GRUPO GENNIUS </v>
      </c>
      <c r="K329" s="1">
        <f>IFERROR(INDEX(MÊS_TAB[NUN_MÊS],MATCH(Tabela_NOTAS_FISCAIS[MÊS_EMISSÃO],MÊS_TAB[MÊS],0)),"")</f>
        <v>6</v>
      </c>
    </row>
    <row r="330" spans="1:11" x14ac:dyDescent="0.2">
      <c r="A330" s="1">
        <v>1587</v>
      </c>
      <c r="B330" s="1">
        <v>1</v>
      </c>
      <c r="C330" s="3">
        <v>45086</v>
      </c>
      <c r="D330" s="1" t="s">
        <v>77</v>
      </c>
      <c r="E330" s="1" t="s">
        <v>87</v>
      </c>
      <c r="F330" s="4">
        <v>2560</v>
      </c>
      <c r="G330" s="3">
        <v>45086</v>
      </c>
      <c r="H330" s="1" t="str">
        <f>TEXT(Tabela_NOTAS_FISCAIS[[#This Row],[Data Emissão]],"aaaa")</f>
        <v>2023</v>
      </c>
      <c r="I330" s="1" t="str">
        <f>UPPER(TEXT(Tabela_NOTAS_FISCAIS[[#This Row],[Data Emissão]],"MMM"))</f>
        <v>JUN</v>
      </c>
      <c r="J330" s="1" t="str">
        <f>IFERROR(INDEX(CLIENTES[CLIENTES_2],MATCH(Tabela_NOTAS_FISCAIS[Razão Social do Tomador],CLIENTES[CLIENTES_TABELA],0)),"")</f>
        <v xml:space="preserve">GRUPO GENNIUS </v>
      </c>
      <c r="K330" s="1">
        <f>IFERROR(INDEX(MÊS_TAB[NUN_MÊS],MATCH(Tabela_NOTAS_FISCAIS[MÊS_EMISSÃO],MÊS_TAB[MÊS],0)),"")</f>
        <v>6</v>
      </c>
    </row>
    <row r="331" spans="1:11" x14ac:dyDescent="0.2">
      <c r="A331" s="1">
        <v>1588</v>
      </c>
      <c r="B331" s="1">
        <v>1</v>
      </c>
      <c r="C331" s="3">
        <v>45086</v>
      </c>
      <c r="D331" s="1" t="s">
        <v>77</v>
      </c>
      <c r="E331" s="1" t="s">
        <v>87</v>
      </c>
      <c r="F331" s="4">
        <v>800</v>
      </c>
      <c r="G331" s="3">
        <v>45086</v>
      </c>
      <c r="H331" s="1" t="str">
        <f>TEXT(Tabela_NOTAS_FISCAIS[[#This Row],[Data Emissão]],"aaaa")</f>
        <v>2023</v>
      </c>
      <c r="I331" s="1" t="str">
        <f>UPPER(TEXT(Tabela_NOTAS_FISCAIS[[#This Row],[Data Emissão]],"MMM"))</f>
        <v>JUN</v>
      </c>
      <c r="J331" s="1" t="str">
        <f>IFERROR(INDEX(CLIENTES[CLIENTES_2],MATCH(Tabela_NOTAS_FISCAIS[Razão Social do Tomador],CLIENTES[CLIENTES_TABELA],0)),"")</f>
        <v xml:space="preserve">GRUPO GENNIUS </v>
      </c>
      <c r="K331" s="1">
        <f>IFERROR(INDEX(MÊS_TAB[NUN_MÊS],MATCH(Tabela_NOTAS_FISCAIS[MÊS_EMISSÃO],MÊS_TAB[MÊS],0)),"")</f>
        <v>6</v>
      </c>
    </row>
    <row r="332" spans="1:11" x14ac:dyDescent="0.2">
      <c r="A332" s="1">
        <v>1589</v>
      </c>
      <c r="B332" s="1">
        <v>1</v>
      </c>
      <c r="C332" s="3">
        <v>45086</v>
      </c>
      <c r="D332" s="1" t="s">
        <v>77</v>
      </c>
      <c r="E332" s="1" t="s">
        <v>87</v>
      </c>
      <c r="F332" s="4">
        <v>1000</v>
      </c>
      <c r="G332" s="3">
        <v>45086</v>
      </c>
      <c r="H332" s="1" t="str">
        <f>TEXT(Tabela_NOTAS_FISCAIS[[#This Row],[Data Emissão]],"aaaa")</f>
        <v>2023</v>
      </c>
      <c r="I332" s="1" t="str">
        <f>UPPER(TEXT(Tabela_NOTAS_FISCAIS[[#This Row],[Data Emissão]],"MMM"))</f>
        <v>JUN</v>
      </c>
      <c r="J332" s="1" t="str">
        <f>IFERROR(INDEX(CLIENTES[CLIENTES_2],MATCH(Tabela_NOTAS_FISCAIS[Razão Social do Tomador],CLIENTES[CLIENTES_TABELA],0)),"")</f>
        <v xml:space="preserve">GRUPO GENNIUS </v>
      </c>
      <c r="K332" s="1">
        <f>IFERROR(INDEX(MÊS_TAB[NUN_MÊS],MATCH(Tabela_NOTAS_FISCAIS[MÊS_EMISSÃO],MÊS_TAB[MÊS],0)),"")</f>
        <v>6</v>
      </c>
    </row>
    <row r="333" spans="1:11" x14ac:dyDescent="0.2">
      <c r="A333" s="1">
        <v>1590</v>
      </c>
      <c r="B333" s="1">
        <v>1</v>
      </c>
      <c r="C333" s="3">
        <v>45086</v>
      </c>
      <c r="D333" s="1" t="s">
        <v>77</v>
      </c>
      <c r="E333" s="1" t="s">
        <v>87</v>
      </c>
      <c r="F333" s="4">
        <v>1120</v>
      </c>
      <c r="G333" s="3">
        <v>45086</v>
      </c>
      <c r="H333" s="1" t="str">
        <f>TEXT(Tabela_NOTAS_FISCAIS[[#This Row],[Data Emissão]],"aaaa")</f>
        <v>2023</v>
      </c>
      <c r="I333" s="1" t="str">
        <f>UPPER(TEXT(Tabela_NOTAS_FISCAIS[[#This Row],[Data Emissão]],"MMM"))</f>
        <v>JUN</v>
      </c>
      <c r="J333" s="1" t="str">
        <f>IFERROR(INDEX(CLIENTES[CLIENTES_2],MATCH(Tabela_NOTAS_FISCAIS[Razão Social do Tomador],CLIENTES[CLIENTES_TABELA],0)),"")</f>
        <v xml:space="preserve">GRUPO GENNIUS </v>
      </c>
      <c r="K333" s="1">
        <f>IFERROR(INDEX(MÊS_TAB[NUN_MÊS],MATCH(Tabela_NOTAS_FISCAIS[MÊS_EMISSÃO],MÊS_TAB[MÊS],0)),"")</f>
        <v>6</v>
      </c>
    </row>
    <row r="334" spans="1:11" x14ac:dyDescent="0.2">
      <c r="A334" s="1">
        <v>1591</v>
      </c>
      <c r="B334" s="1">
        <v>1</v>
      </c>
      <c r="C334" s="3">
        <v>45086</v>
      </c>
      <c r="D334" s="1" t="s">
        <v>77</v>
      </c>
      <c r="E334" s="1" t="s">
        <v>185</v>
      </c>
      <c r="F334" s="4">
        <v>650</v>
      </c>
      <c r="G334" s="3">
        <v>45086</v>
      </c>
      <c r="H334" s="1" t="str">
        <f>TEXT(Tabela_NOTAS_FISCAIS[[#This Row],[Data Emissão]],"aaaa")</f>
        <v>2023</v>
      </c>
      <c r="I334" s="1" t="str">
        <f>UPPER(TEXT(Tabela_NOTAS_FISCAIS[[#This Row],[Data Emissão]],"MMM"))</f>
        <v>JUN</v>
      </c>
      <c r="J334" s="1" t="str">
        <f>IFERROR(INDEX(CLIENTES[CLIENTES_2],MATCH(Tabela_NOTAS_FISCAIS[Razão Social do Tomador],CLIENTES[CLIENTES_TABELA],0)),"")</f>
        <v xml:space="preserve">CAMARAVE </v>
      </c>
      <c r="K334" s="1">
        <f>IFERROR(INDEX(MÊS_TAB[NUN_MÊS],MATCH(Tabela_NOTAS_FISCAIS[MÊS_EMISSÃO],MÊS_TAB[MÊS],0)),"")</f>
        <v>6</v>
      </c>
    </row>
    <row r="335" spans="1:11" x14ac:dyDescent="0.2">
      <c r="A335" s="1">
        <v>1592</v>
      </c>
      <c r="B335" s="1">
        <v>1</v>
      </c>
      <c r="C335" s="3">
        <v>45089</v>
      </c>
      <c r="D335" s="1" t="s">
        <v>77</v>
      </c>
      <c r="E335" s="1" t="s">
        <v>87</v>
      </c>
      <c r="F335" s="4">
        <v>800</v>
      </c>
      <c r="G335" s="3">
        <v>45089</v>
      </c>
      <c r="H335" s="1" t="str">
        <f>TEXT(Tabela_NOTAS_FISCAIS[[#This Row],[Data Emissão]],"aaaa")</f>
        <v>2023</v>
      </c>
      <c r="I335" s="1" t="str">
        <f>UPPER(TEXT(Tabela_NOTAS_FISCAIS[[#This Row],[Data Emissão]],"MMM"))</f>
        <v>JUN</v>
      </c>
      <c r="J335" s="1" t="str">
        <f>IFERROR(INDEX(CLIENTES[CLIENTES_2],MATCH(Tabela_NOTAS_FISCAIS[Razão Social do Tomador],CLIENTES[CLIENTES_TABELA],0)),"")</f>
        <v xml:space="preserve">GRUPO GENNIUS </v>
      </c>
      <c r="K335" s="1">
        <f>IFERROR(INDEX(MÊS_TAB[NUN_MÊS],MATCH(Tabela_NOTAS_FISCAIS[MÊS_EMISSÃO],MÊS_TAB[MÊS],0)),"")</f>
        <v>6</v>
      </c>
    </row>
    <row r="336" spans="1:11" x14ac:dyDescent="0.2">
      <c r="A336" s="1">
        <v>1593</v>
      </c>
      <c r="B336" s="1">
        <v>1</v>
      </c>
      <c r="C336" s="3">
        <v>45089</v>
      </c>
      <c r="D336" s="1" t="s">
        <v>77</v>
      </c>
      <c r="E336" s="1" t="s">
        <v>87</v>
      </c>
      <c r="F336" s="4">
        <v>2560</v>
      </c>
      <c r="G336" s="3">
        <v>45089</v>
      </c>
      <c r="H336" s="1" t="str">
        <f>TEXT(Tabela_NOTAS_FISCAIS[[#This Row],[Data Emissão]],"aaaa")</f>
        <v>2023</v>
      </c>
      <c r="I336" s="1" t="str">
        <f>UPPER(TEXT(Tabela_NOTAS_FISCAIS[[#This Row],[Data Emissão]],"MMM"))</f>
        <v>JUN</v>
      </c>
      <c r="J336" s="1" t="str">
        <f>IFERROR(INDEX(CLIENTES[CLIENTES_2],MATCH(Tabela_NOTAS_FISCAIS[Razão Social do Tomador],CLIENTES[CLIENTES_TABELA],0)),"")</f>
        <v xml:space="preserve">GRUPO GENNIUS </v>
      </c>
      <c r="K336" s="1">
        <f>IFERROR(INDEX(MÊS_TAB[NUN_MÊS],MATCH(Tabela_NOTAS_FISCAIS[MÊS_EMISSÃO],MÊS_TAB[MÊS],0)),"")</f>
        <v>6</v>
      </c>
    </row>
    <row r="337" spans="1:11" x14ac:dyDescent="0.2">
      <c r="A337" s="1">
        <v>1594</v>
      </c>
      <c r="B337" s="1">
        <v>1</v>
      </c>
      <c r="C337" s="3">
        <v>45089</v>
      </c>
      <c r="D337" s="1" t="s">
        <v>77</v>
      </c>
      <c r="E337" s="1" t="s">
        <v>87</v>
      </c>
      <c r="F337" s="4">
        <v>1600</v>
      </c>
      <c r="G337" s="3">
        <v>45089</v>
      </c>
      <c r="H337" s="1" t="str">
        <f>TEXT(Tabela_NOTAS_FISCAIS[[#This Row],[Data Emissão]],"aaaa")</f>
        <v>2023</v>
      </c>
      <c r="I337" s="1" t="str">
        <f>UPPER(TEXT(Tabela_NOTAS_FISCAIS[[#This Row],[Data Emissão]],"MMM"))</f>
        <v>JUN</v>
      </c>
      <c r="J337" s="1" t="str">
        <f>IFERROR(INDEX(CLIENTES[CLIENTES_2],MATCH(Tabela_NOTAS_FISCAIS[Razão Social do Tomador],CLIENTES[CLIENTES_TABELA],0)),"")</f>
        <v xml:space="preserve">GRUPO GENNIUS </v>
      </c>
      <c r="K337" s="1">
        <f>IFERROR(INDEX(MÊS_TAB[NUN_MÊS],MATCH(Tabela_NOTAS_FISCAIS[MÊS_EMISSÃO],MÊS_TAB[MÊS],0)),"")</f>
        <v>6</v>
      </c>
    </row>
    <row r="338" spans="1:11" x14ac:dyDescent="0.2">
      <c r="A338" s="1">
        <v>1596</v>
      </c>
      <c r="B338" s="1">
        <v>1</v>
      </c>
      <c r="C338" s="3">
        <v>45090</v>
      </c>
      <c r="D338" s="1" t="s">
        <v>77</v>
      </c>
      <c r="E338" s="1" t="s">
        <v>87</v>
      </c>
      <c r="F338" s="4">
        <v>800</v>
      </c>
      <c r="G338" s="3">
        <v>45090</v>
      </c>
      <c r="H338" s="1" t="str">
        <f>TEXT(Tabela_NOTAS_FISCAIS[[#This Row],[Data Emissão]],"aaaa")</f>
        <v>2023</v>
      </c>
      <c r="I338" s="1" t="str">
        <f>UPPER(TEXT(Tabela_NOTAS_FISCAIS[[#This Row],[Data Emissão]],"MMM"))</f>
        <v>JUN</v>
      </c>
      <c r="J338" s="1" t="str">
        <f>IFERROR(INDEX(CLIENTES[CLIENTES_2],MATCH(Tabela_NOTAS_FISCAIS[Razão Social do Tomador],CLIENTES[CLIENTES_TABELA],0)),"")</f>
        <v xml:space="preserve">GRUPO GENNIUS </v>
      </c>
      <c r="K338" s="1">
        <f>IFERROR(INDEX(MÊS_TAB[NUN_MÊS],MATCH(Tabela_NOTAS_FISCAIS[MÊS_EMISSÃO],MÊS_TAB[MÊS],0)),"")</f>
        <v>6</v>
      </c>
    </row>
    <row r="339" spans="1:11" x14ac:dyDescent="0.2">
      <c r="A339" s="1">
        <v>1597</v>
      </c>
      <c r="B339" s="1">
        <v>1</v>
      </c>
      <c r="C339" s="3">
        <v>45090</v>
      </c>
      <c r="D339" s="1" t="s">
        <v>77</v>
      </c>
      <c r="E339" s="1" t="s">
        <v>87</v>
      </c>
      <c r="F339" s="4">
        <v>800</v>
      </c>
      <c r="G339" s="3">
        <v>45090</v>
      </c>
      <c r="H339" s="1" t="str">
        <f>TEXT(Tabela_NOTAS_FISCAIS[[#This Row],[Data Emissão]],"aaaa")</f>
        <v>2023</v>
      </c>
      <c r="I339" s="1" t="str">
        <f>UPPER(TEXT(Tabela_NOTAS_FISCAIS[[#This Row],[Data Emissão]],"MMM"))</f>
        <v>JUN</v>
      </c>
      <c r="J339" s="1" t="str">
        <f>IFERROR(INDEX(CLIENTES[CLIENTES_2],MATCH(Tabela_NOTAS_FISCAIS[Razão Social do Tomador],CLIENTES[CLIENTES_TABELA],0)),"")</f>
        <v xml:space="preserve">GRUPO GENNIUS </v>
      </c>
      <c r="K339" s="1">
        <f>IFERROR(INDEX(MÊS_TAB[NUN_MÊS],MATCH(Tabela_NOTAS_FISCAIS[MÊS_EMISSÃO],MÊS_TAB[MÊS],0)),"")</f>
        <v>6</v>
      </c>
    </row>
    <row r="340" spans="1:11" x14ac:dyDescent="0.2">
      <c r="A340" s="1">
        <v>1598</v>
      </c>
      <c r="B340" s="1">
        <v>1</v>
      </c>
      <c r="C340" s="3">
        <v>45091</v>
      </c>
      <c r="D340" s="1" t="s">
        <v>77</v>
      </c>
      <c r="E340" s="1" t="s">
        <v>87</v>
      </c>
      <c r="F340" s="4">
        <v>2560</v>
      </c>
      <c r="G340" s="3">
        <v>45091</v>
      </c>
      <c r="H340" s="1" t="str">
        <f>TEXT(Tabela_NOTAS_FISCAIS[[#This Row],[Data Emissão]],"aaaa")</f>
        <v>2023</v>
      </c>
      <c r="I340" s="1" t="str">
        <f>UPPER(TEXT(Tabela_NOTAS_FISCAIS[[#This Row],[Data Emissão]],"MMM"))</f>
        <v>JUN</v>
      </c>
      <c r="J340" s="1" t="str">
        <f>IFERROR(INDEX(CLIENTES[CLIENTES_2],MATCH(Tabela_NOTAS_FISCAIS[Razão Social do Tomador],CLIENTES[CLIENTES_TABELA],0)),"")</f>
        <v xml:space="preserve">GRUPO GENNIUS </v>
      </c>
      <c r="K340" s="1">
        <f>IFERROR(INDEX(MÊS_TAB[NUN_MÊS],MATCH(Tabela_NOTAS_FISCAIS[MÊS_EMISSÃO],MÊS_TAB[MÊS],0)),"")</f>
        <v>6</v>
      </c>
    </row>
    <row r="341" spans="1:11" x14ac:dyDescent="0.2">
      <c r="A341" s="1">
        <v>1599</v>
      </c>
      <c r="B341" s="1">
        <v>1</v>
      </c>
      <c r="C341" s="3">
        <v>45091</v>
      </c>
      <c r="D341" s="1" t="s">
        <v>77</v>
      </c>
      <c r="E341" s="1" t="s">
        <v>87</v>
      </c>
      <c r="F341" s="4">
        <v>2560</v>
      </c>
      <c r="G341" s="3">
        <v>45091</v>
      </c>
      <c r="H341" s="1" t="str">
        <f>TEXT(Tabela_NOTAS_FISCAIS[[#This Row],[Data Emissão]],"aaaa")</f>
        <v>2023</v>
      </c>
      <c r="I341" s="1" t="str">
        <f>UPPER(TEXT(Tabela_NOTAS_FISCAIS[[#This Row],[Data Emissão]],"MMM"))</f>
        <v>JUN</v>
      </c>
      <c r="J341" s="1" t="str">
        <f>IFERROR(INDEX(CLIENTES[CLIENTES_2],MATCH(Tabela_NOTAS_FISCAIS[Razão Social do Tomador],CLIENTES[CLIENTES_TABELA],0)),"")</f>
        <v xml:space="preserve">GRUPO GENNIUS </v>
      </c>
      <c r="K341" s="1">
        <f>IFERROR(INDEX(MÊS_TAB[NUN_MÊS],MATCH(Tabela_NOTAS_FISCAIS[MÊS_EMISSÃO],MÊS_TAB[MÊS],0)),"")</f>
        <v>6</v>
      </c>
    </row>
    <row r="342" spans="1:11" x14ac:dyDescent="0.2">
      <c r="A342" s="1">
        <v>1600</v>
      </c>
      <c r="B342" s="1">
        <v>1</v>
      </c>
      <c r="C342" s="3">
        <v>45091</v>
      </c>
      <c r="D342" s="1" t="s">
        <v>77</v>
      </c>
      <c r="E342" s="1" t="s">
        <v>87</v>
      </c>
      <c r="F342" s="4">
        <v>800</v>
      </c>
      <c r="G342" s="3">
        <v>45091</v>
      </c>
      <c r="H342" s="1" t="str">
        <f>TEXT(Tabela_NOTAS_FISCAIS[[#This Row],[Data Emissão]],"aaaa")</f>
        <v>2023</v>
      </c>
      <c r="I342" s="1" t="str">
        <f>UPPER(TEXT(Tabela_NOTAS_FISCAIS[[#This Row],[Data Emissão]],"MMM"))</f>
        <v>JUN</v>
      </c>
      <c r="J342" s="1" t="str">
        <f>IFERROR(INDEX(CLIENTES[CLIENTES_2],MATCH(Tabela_NOTAS_FISCAIS[Razão Social do Tomador],CLIENTES[CLIENTES_TABELA],0)),"")</f>
        <v xml:space="preserve">GRUPO GENNIUS </v>
      </c>
      <c r="K342" s="1">
        <f>IFERROR(INDEX(MÊS_TAB[NUN_MÊS],MATCH(Tabela_NOTAS_FISCAIS[MÊS_EMISSÃO],MÊS_TAB[MÊS],0)),"")</f>
        <v>6</v>
      </c>
    </row>
    <row r="343" spans="1:11" x14ac:dyDescent="0.2">
      <c r="A343" s="1">
        <v>1601</v>
      </c>
      <c r="B343" s="1">
        <v>1</v>
      </c>
      <c r="C343" s="3">
        <v>45091</v>
      </c>
      <c r="D343" s="1" t="s">
        <v>77</v>
      </c>
      <c r="E343" s="1" t="s">
        <v>462</v>
      </c>
      <c r="F343" s="4">
        <v>2100</v>
      </c>
      <c r="G343" s="3">
        <v>45091</v>
      </c>
      <c r="H343" s="1" t="str">
        <f>TEXT(Tabela_NOTAS_FISCAIS[[#This Row],[Data Emissão]],"aaaa")</f>
        <v>2023</v>
      </c>
      <c r="I343" s="1" t="str">
        <f>UPPER(TEXT(Tabela_NOTAS_FISCAIS[[#This Row],[Data Emissão]],"MMM"))</f>
        <v>JUN</v>
      </c>
      <c r="J343" s="1" t="str">
        <f>IFERROR(INDEX(CLIENTES[CLIENTES_2],MATCH(Tabela_NOTAS_FISCAIS[Razão Social do Tomador],CLIENTES[CLIENTES_TABELA],0)),"")</f>
        <v>TUTTI DELI</v>
      </c>
      <c r="K343" s="1">
        <f>IFERROR(INDEX(MÊS_TAB[NUN_MÊS],MATCH(Tabela_NOTAS_FISCAIS[MÊS_EMISSÃO],MÊS_TAB[MÊS],0)),"")</f>
        <v>6</v>
      </c>
    </row>
    <row r="344" spans="1:11" x14ac:dyDescent="0.2">
      <c r="A344" s="1">
        <v>1602</v>
      </c>
      <c r="B344" s="1">
        <v>1</v>
      </c>
      <c r="C344" s="3">
        <v>45091</v>
      </c>
      <c r="D344" s="1" t="s">
        <v>77</v>
      </c>
      <c r="E344" s="1" t="s">
        <v>87</v>
      </c>
      <c r="F344" s="4">
        <v>500</v>
      </c>
      <c r="G344" s="3">
        <v>45091</v>
      </c>
      <c r="H344" s="1" t="str">
        <f>TEXT(Tabela_NOTAS_FISCAIS[[#This Row],[Data Emissão]],"aaaa")</f>
        <v>2023</v>
      </c>
      <c r="I344" s="1" t="str">
        <f>UPPER(TEXT(Tabela_NOTAS_FISCAIS[[#This Row],[Data Emissão]],"MMM"))</f>
        <v>JUN</v>
      </c>
      <c r="J344" s="1" t="str">
        <f>IFERROR(INDEX(CLIENTES[CLIENTES_2],MATCH(Tabela_NOTAS_FISCAIS[Razão Social do Tomador],CLIENTES[CLIENTES_TABELA],0)),"")</f>
        <v xml:space="preserve">GRUPO GENNIUS </v>
      </c>
      <c r="K344" s="1">
        <f>IFERROR(INDEX(MÊS_TAB[NUN_MÊS],MATCH(Tabela_NOTAS_FISCAIS[MÊS_EMISSÃO],MÊS_TAB[MÊS],0)),"")</f>
        <v>6</v>
      </c>
    </row>
    <row r="345" spans="1:11" x14ac:dyDescent="0.2">
      <c r="A345" s="1">
        <v>1603</v>
      </c>
      <c r="B345" s="1">
        <v>1</v>
      </c>
      <c r="C345" s="3">
        <v>45091</v>
      </c>
      <c r="D345" s="1" t="s">
        <v>77</v>
      </c>
      <c r="E345" s="1" t="s">
        <v>185</v>
      </c>
      <c r="F345" s="4">
        <v>658</v>
      </c>
      <c r="G345" s="3">
        <v>45091</v>
      </c>
      <c r="H345" s="1" t="str">
        <f>TEXT(Tabela_NOTAS_FISCAIS[[#This Row],[Data Emissão]],"aaaa")</f>
        <v>2023</v>
      </c>
      <c r="I345" s="1" t="str">
        <f>UPPER(TEXT(Tabela_NOTAS_FISCAIS[[#This Row],[Data Emissão]],"MMM"))</f>
        <v>JUN</v>
      </c>
      <c r="J345" s="1" t="str">
        <f>IFERROR(INDEX(CLIENTES[CLIENTES_2],MATCH(Tabela_NOTAS_FISCAIS[Razão Social do Tomador],CLIENTES[CLIENTES_TABELA],0)),"")</f>
        <v xml:space="preserve">CAMARAVE </v>
      </c>
      <c r="K345" s="1">
        <f>IFERROR(INDEX(MÊS_TAB[NUN_MÊS],MATCH(Tabela_NOTAS_FISCAIS[MÊS_EMISSÃO],MÊS_TAB[MÊS],0)),"")</f>
        <v>6</v>
      </c>
    </row>
    <row r="346" spans="1:11" x14ac:dyDescent="0.2">
      <c r="A346" s="1">
        <v>1604</v>
      </c>
      <c r="B346" s="1">
        <v>1</v>
      </c>
      <c r="C346" s="3">
        <v>45092</v>
      </c>
      <c r="D346" s="1" t="s">
        <v>77</v>
      </c>
      <c r="E346" s="1" t="s">
        <v>87</v>
      </c>
      <c r="F346" s="4">
        <v>500</v>
      </c>
      <c r="G346" s="3">
        <v>45092</v>
      </c>
      <c r="H346" s="1" t="str">
        <f>TEXT(Tabela_NOTAS_FISCAIS[[#This Row],[Data Emissão]],"aaaa")</f>
        <v>2023</v>
      </c>
      <c r="I346" s="1" t="str">
        <f>UPPER(TEXT(Tabela_NOTAS_FISCAIS[[#This Row],[Data Emissão]],"MMM"))</f>
        <v>JUN</v>
      </c>
      <c r="J346" s="1" t="str">
        <f>IFERROR(INDEX(CLIENTES[CLIENTES_2],MATCH(Tabela_NOTAS_FISCAIS[Razão Social do Tomador],CLIENTES[CLIENTES_TABELA],0)),"")</f>
        <v xml:space="preserve">GRUPO GENNIUS </v>
      </c>
      <c r="K346" s="1">
        <f>IFERROR(INDEX(MÊS_TAB[NUN_MÊS],MATCH(Tabela_NOTAS_FISCAIS[MÊS_EMISSÃO],MÊS_TAB[MÊS],0)),"")</f>
        <v>6</v>
      </c>
    </row>
    <row r="347" spans="1:11" x14ac:dyDescent="0.2">
      <c r="A347" s="1">
        <v>1605</v>
      </c>
      <c r="B347" s="1">
        <v>1</v>
      </c>
      <c r="C347" s="3">
        <v>45092</v>
      </c>
      <c r="D347" s="1" t="s">
        <v>77</v>
      </c>
      <c r="E347" s="1" t="s">
        <v>87</v>
      </c>
      <c r="F347" s="4">
        <v>800</v>
      </c>
      <c r="G347" s="3">
        <v>45092</v>
      </c>
      <c r="H347" s="1" t="str">
        <f>TEXT(Tabela_NOTAS_FISCAIS[[#This Row],[Data Emissão]],"aaaa")</f>
        <v>2023</v>
      </c>
      <c r="I347" s="1" t="str">
        <f>UPPER(TEXT(Tabela_NOTAS_FISCAIS[[#This Row],[Data Emissão]],"MMM"))</f>
        <v>JUN</v>
      </c>
      <c r="J347" s="1" t="str">
        <f>IFERROR(INDEX(CLIENTES[CLIENTES_2],MATCH(Tabela_NOTAS_FISCAIS[Razão Social do Tomador],CLIENTES[CLIENTES_TABELA],0)),"")</f>
        <v xml:space="preserve">GRUPO GENNIUS </v>
      </c>
      <c r="K347" s="1">
        <f>IFERROR(INDEX(MÊS_TAB[NUN_MÊS],MATCH(Tabela_NOTAS_FISCAIS[MÊS_EMISSÃO],MÊS_TAB[MÊS],0)),"")</f>
        <v>6</v>
      </c>
    </row>
    <row r="348" spans="1:11" x14ac:dyDescent="0.2">
      <c r="A348" s="1">
        <v>1606</v>
      </c>
      <c r="B348" s="1">
        <v>1</v>
      </c>
      <c r="C348" s="3">
        <v>45092</v>
      </c>
      <c r="D348" s="1" t="s">
        <v>77</v>
      </c>
      <c r="E348" s="1" t="s">
        <v>87</v>
      </c>
      <c r="F348" s="4">
        <v>2560</v>
      </c>
      <c r="G348" s="3">
        <v>45092</v>
      </c>
      <c r="H348" s="1" t="str">
        <f>TEXT(Tabela_NOTAS_FISCAIS[[#This Row],[Data Emissão]],"aaaa")</f>
        <v>2023</v>
      </c>
      <c r="I348" s="1" t="str">
        <f>UPPER(TEXT(Tabela_NOTAS_FISCAIS[[#This Row],[Data Emissão]],"MMM"))</f>
        <v>JUN</v>
      </c>
      <c r="J348" s="1" t="str">
        <f>IFERROR(INDEX(CLIENTES[CLIENTES_2],MATCH(Tabela_NOTAS_FISCAIS[Razão Social do Tomador],CLIENTES[CLIENTES_TABELA],0)),"")</f>
        <v xml:space="preserve">GRUPO GENNIUS </v>
      </c>
      <c r="K348" s="1">
        <f>IFERROR(INDEX(MÊS_TAB[NUN_MÊS],MATCH(Tabela_NOTAS_FISCAIS[MÊS_EMISSÃO],MÊS_TAB[MÊS],0)),"")</f>
        <v>6</v>
      </c>
    </row>
    <row r="349" spans="1:11" x14ac:dyDescent="0.2">
      <c r="A349" s="1">
        <v>1607</v>
      </c>
      <c r="B349" s="1">
        <v>1</v>
      </c>
      <c r="C349" s="3">
        <v>45093</v>
      </c>
      <c r="D349" s="1" t="s">
        <v>77</v>
      </c>
      <c r="E349" s="1" t="s">
        <v>87</v>
      </c>
      <c r="F349" s="4">
        <v>1050</v>
      </c>
      <c r="G349" s="3">
        <v>45093</v>
      </c>
      <c r="H349" s="1" t="str">
        <f>TEXT(Tabela_NOTAS_FISCAIS[[#This Row],[Data Emissão]],"aaaa")</f>
        <v>2023</v>
      </c>
      <c r="I349" s="1" t="str">
        <f>UPPER(TEXT(Tabela_NOTAS_FISCAIS[[#This Row],[Data Emissão]],"MMM"))</f>
        <v>JUN</v>
      </c>
      <c r="J349" s="1" t="str">
        <f>IFERROR(INDEX(CLIENTES[CLIENTES_2],MATCH(Tabela_NOTAS_FISCAIS[Razão Social do Tomador],CLIENTES[CLIENTES_TABELA],0)),"")</f>
        <v xml:space="preserve">GRUPO GENNIUS </v>
      </c>
      <c r="K349" s="1">
        <f>IFERROR(INDEX(MÊS_TAB[NUN_MÊS],MATCH(Tabela_NOTAS_FISCAIS[MÊS_EMISSÃO],MÊS_TAB[MÊS],0)),"")</f>
        <v>6</v>
      </c>
    </row>
    <row r="350" spans="1:11" x14ac:dyDescent="0.2">
      <c r="A350" s="1">
        <v>1608</v>
      </c>
      <c r="B350" s="1">
        <v>1</v>
      </c>
      <c r="C350" s="3">
        <v>45093</v>
      </c>
      <c r="D350" s="1" t="s">
        <v>77</v>
      </c>
      <c r="E350" s="1" t="s">
        <v>87</v>
      </c>
      <c r="F350" s="4">
        <v>1650</v>
      </c>
      <c r="G350" s="3">
        <v>45093</v>
      </c>
      <c r="H350" s="1" t="str">
        <f>TEXT(Tabela_NOTAS_FISCAIS[[#This Row],[Data Emissão]],"aaaa")</f>
        <v>2023</v>
      </c>
      <c r="I350" s="1" t="str">
        <f>UPPER(TEXT(Tabela_NOTAS_FISCAIS[[#This Row],[Data Emissão]],"MMM"))</f>
        <v>JUN</v>
      </c>
      <c r="J350" s="1" t="str">
        <f>IFERROR(INDEX(CLIENTES[CLIENTES_2],MATCH(Tabela_NOTAS_FISCAIS[Razão Social do Tomador],CLIENTES[CLIENTES_TABELA],0)),"")</f>
        <v xml:space="preserve">GRUPO GENNIUS </v>
      </c>
      <c r="K350" s="1">
        <f>IFERROR(INDEX(MÊS_TAB[NUN_MÊS],MATCH(Tabela_NOTAS_FISCAIS[MÊS_EMISSÃO],MÊS_TAB[MÊS],0)),"")</f>
        <v>6</v>
      </c>
    </row>
    <row r="351" spans="1:11" x14ac:dyDescent="0.2">
      <c r="A351" s="1">
        <v>1609</v>
      </c>
      <c r="B351" s="1">
        <v>1</v>
      </c>
      <c r="C351" s="3">
        <v>45093</v>
      </c>
      <c r="D351" s="1" t="s">
        <v>77</v>
      </c>
      <c r="E351" s="1" t="s">
        <v>87</v>
      </c>
      <c r="F351" s="4">
        <v>1800</v>
      </c>
      <c r="G351" s="3">
        <v>45093</v>
      </c>
      <c r="H351" s="1" t="str">
        <f>TEXT(Tabela_NOTAS_FISCAIS[[#This Row],[Data Emissão]],"aaaa")</f>
        <v>2023</v>
      </c>
      <c r="I351" s="1" t="str">
        <f>UPPER(TEXT(Tabela_NOTAS_FISCAIS[[#This Row],[Data Emissão]],"MMM"))</f>
        <v>JUN</v>
      </c>
      <c r="J351" s="1" t="str">
        <f>IFERROR(INDEX(CLIENTES[CLIENTES_2],MATCH(Tabela_NOTAS_FISCAIS[Razão Social do Tomador],CLIENTES[CLIENTES_TABELA],0)),"")</f>
        <v xml:space="preserve">GRUPO GENNIUS </v>
      </c>
      <c r="K351" s="1">
        <f>IFERROR(INDEX(MÊS_TAB[NUN_MÊS],MATCH(Tabela_NOTAS_FISCAIS[MÊS_EMISSÃO],MÊS_TAB[MÊS],0)),"")</f>
        <v>6</v>
      </c>
    </row>
    <row r="352" spans="1:11" x14ac:dyDescent="0.2">
      <c r="A352" s="1">
        <v>1610</v>
      </c>
      <c r="B352" s="1">
        <v>1</v>
      </c>
      <c r="C352" s="3">
        <v>45093</v>
      </c>
      <c r="D352" s="1" t="s">
        <v>77</v>
      </c>
      <c r="E352" s="1" t="s">
        <v>87</v>
      </c>
      <c r="F352" s="4">
        <v>1200</v>
      </c>
      <c r="G352" s="3">
        <v>45093</v>
      </c>
      <c r="H352" s="1" t="str">
        <f>TEXT(Tabela_NOTAS_FISCAIS[[#This Row],[Data Emissão]],"aaaa")</f>
        <v>2023</v>
      </c>
      <c r="I352" s="1" t="str">
        <f>UPPER(TEXT(Tabela_NOTAS_FISCAIS[[#This Row],[Data Emissão]],"MMM"))</f>
        <v>JUN</v>
      </c>
      <c r="J352" s="1" t="str">
        <f>IFERROR(INDEX(CLIENTES[CLIENTES_2],MATCH(Tabela_NOTAS_FISCAIS[Razão Social do Tomador],CLIENTES[CLIENTES_TABELA],0)),"")</f>
        <v xml:space="preserve">GRUPO GENNIUS </v>
      </c>
      <c r="K352" s="1">
        <f>IFERROR(INDEX(MÊS_TAB[NUN_MÊS],MATCH(Tabela_NOTAS_FISCAIS[MÊS_EMISSÃO],MÊS_TAB[MÊS],0)),"")</f>
        <v>6</v>
      </c>
    </row>
    <row r="353" spans="1:11" x14ac:dyDescent="0.2">
      <c r="A353" s="1">
        <v>1611</v>
      </c>
      <c r="B353" s="1">
        <v>1</v>
      </c>
      <c r="C353" s="3">
        <v>45093</v>
      </c>
      <c r="D353" s="1" t="s">
        <v>77</v>
      </c>
      <c r="E353" s="1" t="s">
        <v>87</v>
      </c>
      <c r="F353" s="4">
        <v>1050</v>
      </c>
      <c r="G353" s="3">
        <v>45093</v>
      </c>
      <c r="H353" s="1" t="str">
        <f>TEXT(Tabela_NOTAS_FISCAIS[[#This Row],[Data Emissão]],"aaaa")</f>
        <v>2023</v>
      </c>
      <c r="I353" s="1" t="str">
        <f>UPPER(TEXT(Tabela_NOTAS_FISCAIS[[#This Row],[Data Emissão]],"MMM"))</f>
        <v>JUN</v>
      </c>
      <c r="J353" s="1" t="str">
        <f>IFERROR(INDEX(CLIENTES[CLIENTES_2],MATCH(Tabela_NOTAS_FISCAIS[Razão Social do Tomador],CLIENTES[CLIENTES_TABELA],0)),"")</f>
        <v xml:space="preserve">GRUPO GENNIUS </v>
      </c>
      <c r="K353" s="1">
        <f>IFERROR(INDEX(MÊS_TAB[NUN_MÊS],MATCH(Tabela_NOTAS_FISCAIS[MÊS_EMISSÃO],MÊS_TAB[MÊS],0)),"")</f>
        <v>6</v>
      </c>
    </row>
    <row r="354" spans="1:11" x14ac:dyDescent="0.2">
      <c r="A354" s="1">
        <v>1612</v>
      </c>
      <c r="B354" s="1">
        <v>1</v>
      </c>
      <c r="C354" s="3">
        <v>45093</v>
      </c>
      <c r="D354" s="1" t="s">
        <v>77</v>
      </c>
      <c r="E354" s="1" t="s">
        <v>115</v>
      </c>
      <c r="F354" s="4">
        <v>6271</v>
      </c>
      <c r="G354" s="3">
        <v>45093</v>
      </c>
      <c r="H354" s="1" t="str">
        <f>TEXT(Tabela_NOTAS_FISCAIS[[#This Row],[Data Emissão]],"aaaa")</f>
        <v>2023</v>
      </c>
      <c r="I354" s="1" t="str">
        <f>UPPER(TEXT(Tabela_NOTAS_FISCAIS[[#This Row],[Data Emissão]],"MMM"))</f>
        <v>JUN</v>
      </c>
      <c r="J354" s="1" t="str">
        <f>IFERROR(INDEX(CLIENTES[CLIENTES_2],MATCH(Tabela_NOTAS_FISCAIS[Razão Social do Tomador],CLIENTES[CLIENTES_TABELA],0)),"")</f>
        <v xml:space="preserve">GRUPO GENNIUS </v>
      </c>
      <c r="K354" s="1">
        <f>IFERROR(INDEX(MÊS_TAB[NUN_MÊS],MATCH(Tabela_NOTAS_FISCAIS[MÊS_EMISSÃO],MÊS_TAB[MÊS],0)),"")</f>
        <v>6</v>
      </c>
    </row>
    <row r="355" spans="1:11" x14ac:dyDescent="0.2">
      <c r="A355" s="1">
        <v>1613</v>
      </c>
      <c r="B355" s="1">
        <v>1</v>
      </c>
      <c r="C355" s="3">
        <v>45093</v>
      </c>
      <c r="D355" s="1" t="s">
        <v>77</v>
      </c>
      <c r="E355" s="1" t="s">
        <v>87</v>
      </c>
      <c r="F355" s="4">
        <v>300</v>
      </c>
      <c r="G355" s="3">
        <v>45093</v>
      </c>
      <c r="H355" s="1" t="str">
        <f>TEXT(Tabela_NOTAS_FISCAIS[[#This Row],[Data Emissão]],"aaaa")</f>
        <v>2023</v>
      </c>
      <c r="I355" s="1" t="str">
        <f>UPPER(TEXT(Tabela_NOTAS_FISCAIS[[#This Row],[Data Emissão]],"MMM"))</f>
        <v>JUN</v>
      </c>
      <c r="J355" s="1" t="str">
        <f>IFERROR(INDEX(CLIENTES[CLIENTES_2],MATCH(Tabela_NOTAS_FISCAIS[Razão Social do Tomador],CLIENTES[CLIENTES_TABELA],0)),"")</f>
        <v xml:space="preserve">GRUPO GENNIUS </v>
      </c>
      <c r="K355" s="1">
        <f>IFERROR(INDEX(MÊS_TAB[NUN_MÊS],MATCH(Tabela_NOTAS_FISCAIS[MÊS_EMISSÃO],MÊS_TAB[MÊS],0)),"")</f>
        <v>6</v>
      </c>
    </row>
    <row r="356" spans="1:11" x14ac:dyDescent="0.2">
      <c r="A356" s="1">
        <v>1614</v>
      </c>
      <c r="B356" s="1">
        <v>1</v>
      </c>
      <c r="C356" s="3">
        <v>45093</v>
      </c>
      <c r="D356" s="1" t="s">
        <v>77</v>
      </c>
      <c r="E356" s="1" t="s">
        <v>138</v>
      </c>
      <c r="F356" s="4">
        <v>2600</v>
      </c>
      <c r="G356" s="3">
        <v>45093</v>
      </c>
      <c r="H356" s="1" t="str">
        <f>TEXT(Tabela_NOTAS_FISCAIS[[#This Row],[Data Emissão]],"aaaa")</f>
        <v>2023</v>
      </c>
      <c r="I356" s="1" t="str">
        <f>UPPER(TEXT(Tabela_NOTAS_FISCAIS[[#This Row],[Data Emissão]],"MMM"))</f>
        <v>JUN</v>
      </c>
      <c r="J356" s="1" t="str">
        <f>IFERROR(INDEX(CLIENTES[CLIENTES_2],MATCH(Tabela_NOTAS_FISCAIS[Razão Social do Tomador],CLIENTES[CLIENTES_TABELA],0)),"")</f>
        <v xml:space="preserve">SOTILLE COMERCIO </v>
      </c>
      <c r="K356" s="1">
        <f>IFERROR(INDEX(MÊS_TAB[NUN_MÊS],MATCH(Tabela_NOTAS_FISCAIS[MÊS_EMISSÃO],MÊS_TAB[MÊS],0)),"")</f>
        <v>6</v>
      </c>
    </row>
    <row r="357" spans="1:11" x14ac:dyDescent="0.2">
      <c r="A357" s="1">
        <v>1615</v>
      </c>
      <c r="B357" s="1">
        <v>1</v>
      </c>
      <c r="C357" s="3">
        <v>45096</v>
      </c>
      <c r="D357" s="1" t="s">
        <v>77</v>
      </c>
      <c r="E357" s="1" t="s">
        <v>87</v>
      </c>
      <c r="F357" s="4">
        <v>2240</v>
      </c>
      <c r="G357" s="3">
        <v>45096</v>
      </c>
      <c r="H357" s="1" t="str">
        <f>TEXT(Tabela_NOTAS_FISCAIS[[#This Row],[Data Emissão]],"aaaa")</f>
        <v>2023</v>
      </c>
      <c r="I357" s="1" t="str">
        <f>UPPER(TEXT(Tabela_NOTAS_FISCAIS[[#This Row],[Data Emissão]],"MMM"))</f>
        <v>JUN</v>
      </c>
      <c r="J357" s="1" t="str">
        <f>IFERROR(INDEX(CLIENTES[CLIENTES_2],MATCH(Tabela_NOTAS_FISCAIS[Razão Social do Tomador],CLIENTES[CLIENTES_TABELA],0)),"")</f>
        <v xml:space="preserve">GRUPO GENNIUS </v>
      </c>
      <c r="K357" s="1">
        <f>IFERROR(INDEX(MÊS_TAB[NUN_MÊS],MATCH(Tabela_NOTAS_FISCAIS[MÊS_EMISSÃO],MÊS_TAB[MÊS],0)),"")</f>
        <v>6</v>
      </c>
    </row>
    <row r="358" spans="1:11" x14ac:dyDescent="0.2">
      <c r="A358" s="1">
        <v>1616</v>
      </c>
      <c r="B358" s="1">
        <v>1</v>
      </c>
      <c r="C358" s="3">
        <v>45096</v>
      </c>
      <c r="D358" s="1" t="s">
        <v>77</v>
      </c>
      <c r="E358" s="1" t="s">
        <v>87</v>
      </c>
      <c r="F358" s="4">
        <v>1100</v>
      </c>
      <c r="G358" s="3">
        <v>45096</v>
      </c>
      <c r="H358" s="1" t="str">
        <f>TEXT(Tabela_NOTAS_FISCAIS[[#This Row],[Data Emissão]],"aaaa")</f>
        <v>2023</v>
      </c>
      <c r="I358" s="1" t="str">
        <f>UPPER(TEXT(Tabela_NOTAS_FISCAIS[[#This Row],[Data Emissão]],"MMM"))</f>
        <v>JUN</v>
      </c>
      <c r="J358" s="1" t="str">
        <f>IFERROR(INDEX(CLIENTES[CLIENTES_2],MATCH(Tabela_NOTAS_FISCAIS[Razão Social do Tomador],CLIENTES[CLIENTES_TABELA],0)),"")</f>
        <v xml:space="preserve">GRUPO GENNIUS </v>
      </c>
      <c r="K358" s="1">
        <f>IFERROR(INDEX(MÊS_TAB[NUN_MÊS],MATCH(Tabela_NOTAS_FISCAIS[MÊS_EMISSÃO],MÊS_TAB[MÊS],0)),"")</f>
        <v>6</v>
      </c>
    </row>
    <row r="359" spans="1:11" x14ac:dyDescent="0.2">
      <c r="A359" s="1">
        <v>1617</v>
      </c>
      <c r="B359" s="1">
        <v>1</v>
      </c>
      <c r="C359" s="3">
        <v>45096</v>
      </c>
      <c r="D359" s="1" t="s">
        <v>77</v>
      </c>
      <c r="E359" s="1" t="s">
        <v>87</v>
      </c>
      <c r="F359" s="4">
        <v>2560</v>
      </c>
      <c r="G359" s="3">
        <v>45096</v>
      </c>
      <c r="H359" s="1" t="str">
        <f>TEXT(Tabela_NOTAS_FISCAIS[[#This Row],[Data Emissão]],"aaaa")</f>
        <v>2023</v>
      </c>
      <c r="I359" s="1" t="str">
        <f>UPPER(TEXT(Tabela_NOTAS_FISCAIS[[#This Row],[Data Emissão]],"MMM"))</f>
        <v>JUN</v>
      </c>
      <c r="J359" s="1" t="str">
        <f>IFERROR(INDEX(CLIENTES[CLIENTES_2],MATCH(Tabela_NOTAS_FISCAIS[Razão Social do Tomador],CLIENTES[CLIENTES_TABELA],0)),"")</f>
        <v xml:space="preserve">GRUPO GENNIUS </v>
      </c>
      <c r="K359" s="1">
        <f>IFERROR(INDEX(MÊS_TAB[NUN_MÊS],MATCH(Tabela_NOTAS_FISCAIS[MÊS_EMISSÃO],MÊS_TAB[MÊS],0)),"")</f>
        <v>6</v>
      </c>
    </row>
    <row r="360" spans="1:11" x14ac:dyDescent="0.2">
      <c r="A360" s="1">
        <v>1618</v>
      </c>
      <c r="B360" s="1">
        <v>1</v>
      </c>
      <c r="C360" s="3">
        <v>45096</v>
      </c>
      <c r="D360" s="1" t="s">
        <v>77</v>
      </c>
      <c r="E360" s="1" t="s">
        <v>87</v>
      </c>
      <c r="F360" s="4">
        <v>5800</v>
      </c>
      <c r="G360" s="3">
        <v>45096</v>
      </c>
      <c r="H360" s="1" t="str">
        <f>TEXT(Tabela_NOTAS_FISCAIS[[#This Row],[Data Emissão]],"aaaa")</f>
        <v>2023</v>
      </c>
      <c r="I360" s="1" t="str">
        <f>UPPER(TEXT(Tabela_NOTAS_FISCAIS[[#This Row],[Data Emissão]],"MMM"))</f>
        <v>JUN</v>
      </c>
      <c r="J360" s="1" t="str">
        <f>IFERROR(INDEX(CLIENTES[CLIENTES_2],MATCH(Tabela_NOTAS_FISCAIS[Razão Social do Tomador],CLIENTES[CLIENTES_TABELA],0)),"")</f>
        <v xml:space="preserve">GRUPO GENNIUS </v>
      </c>
      <c r="K360" s="1">
        <f>IFERROR(INDEX(MÊS_TAB[NUN_MÊS],MATCH(Tabela_NOTAS_FISCAIS[MÊS_EMISSÃO],MÊS_TAB[MÊS],0)),"")</f>
        <v>6</v>
      </c>
    </row>
    <row r="361" spans="1:11" x14ac:dyDescent="0.2">
      <c r="A361" s="1">
        <v>1619</v>
      </c>
      <c r="B361" s="1">
        <v>1</v>
      </c>
      <c r="C361" s="3">
        <v>45096</v>
      </c>
      <c r="D361" s="1" t="s">
        <v>77</v>
      </c>
      <c r="E361" s="1" t="s">
        <v>87</v>
      </c>
      <c r="F361" s="4">
        <v>800</v>
      </c>
      <c r="G361" s="3">
        <v>45096</v>
      </c>
      <c r="H361" s="1" t="str">
        <f>TEXT(Tabela_NOTAS_FISCAIS[[#This Row],[Data Emissão]],"aaaa")</f>
        <v>2023</v>
      </c>
      <c r="I361" s="1" t="str">
        <f>UPPER(TEXT(Tabela_NOTAS_FISCAIS[[#This Row],[Data Emissão]],"MMM"))</f>
        <v>JUN</v>
      </c>
      <c r="J361" s="1" t="str">
        <f>IFERROR(INDEX(CLIENTES[CLIENTES_2],MATCH(Tabela_NOTAS_FISCAIS[Razão Social do Tomador],CLIENTES[CLIENTES_TABELA],0)),"")</f>
        <v xml:space="preserve">GRUPO GENNIUS </v>
      </c>
      <c r="K361" s="1">
        <f>IFERROR(INDEX(MÊS_TAB[NUN_MÊS],MATCH(Tabela_NOTAS_FISCAIS[MÊS_EMISSÃO],MÊS_TAB[MÊS],0)),"")</f>
        <v>6</v>
      </c>
    </row>
    <row r="362" spans="1:11" x14ac:dyDescent="0.2">
      <c r="A362" s="1">
        <v>1621</v>
      </c>
      <c r="B362" s="1">
        <v>1</v>
      </c>
      <c r="C362" s="3">
        <v>45097</v>
      </c>
      <c r="D362" s="1" t="s">
        <v>77</v>
      </c>
      <c r="E362" s="1" t="s">
        <v>115</v>
      </c>
      <c r="F362" s="4">
        <v>9614</v>
      </c>
      <c r="G362" s="3">
        <v>45097</v>
      </c>
      <c r="H362" s="1" t="str">
        <f>TEXT(Tabela_NOTAS_FISCAIS[[#This Row],[Data Emissão]],"aaaa")</f>
        <v>2023</v>
      </c>
      <c r="I362" s="1" t="str">
        <f>UPPER(TEXT(Tabela_NOTAS_FISCAIS[[#This Row],[Data Emissão]],"MMM"))</f>
        <v>JUN</v>
      </c>
      <c r="J362" s="1" t="str">
        <f>IFERROR(INDEX(CLIENTES[CLIENTES_2],MATCH(Tabela_NOTAS_FISCAIS[Razão Social do Tomador],CLIENTES[CLIENTES_TABELA],0)),"")</f>
        <v xml:space="preserve">GRUPO GENNIUS </v>
      </c>
      <c r="K362" s="1">
        <f>IFERROR(INDEX(MÊS_TAB[NUN_MÊS],MATCH(Tabela_NOTAS_FISCAIS[MÊS_EMISSÃO],MÊS_TAB[MÊS],0)),"")</f>
        <v>6</v>
      </c>
    </row>
    <row r="363" spans="1:11" x14ac:dyDescent="0.2">
      <c r="A363" s="1">
        <v>1622</v>
      </c>
      <c r="B363" s="1">
        <v>1</v>
      </c>
      <c r="C363" s="3">
        <v>45097</v>
      </c>
      <c r="D363" s="1" t="s">
        <v>77</v>
      </c>
      <c r="E363" s="1" t="s">
        <v>87</v>
      </c>
      <c r="F363" s="4">
        <v>2240</v>
      </c>
      <c r="G363" s="3">
        <v>45097</v>
      </c>
      <c r="H363" s="1" t="str">
        <f>TEXT(Tabela_NOTAS_FISCAIS[[#This Row],[Data Emissão]],"aaaa")</f>
        <v>2023</v>
      </c>
      <c r="I363" s="1" t="str">
        <f>UPPER(TEXT(Tabela_NOTAS_FISCAIS[[#This Row],[Data Emissão]],"MMM"))</f>
        <v>JUN</v>
      </c>
      <c r="J363" s="1" t="str">
        <f>IFERROR(INDEX(CLIENTES[CLIENTES_2],MATCH(Tabela_NOTAS_FISCAIS[Razão Social do Tomador],CLIENTES[CLIENTES_TABELA],0)),"")</f>
        <v xml:space="preserve">GRUPO GENNIUS </v>
      </c>
      <c r="K363" s="1">
        <f>IFERROR(INDEX(MÊS_TAB[NUN_MÊS],MATCH(Tabela_NOTAS_FISCAIS[MÊS_EMISSÃO],MÊS_TAB[MÊS],0)),"")</f>
        <v>6</v>
      </c>
    </row>
    <row r="364" spans="1:11" x14ac:dyDescent="0.2">
      <c r="A364" s="1">
        <v>1623</v>
      </c>
      <c r="B364" s="1">
        <v>1</v>
      </c>
      <c r="C364" s="3">
        <v>45097</v>
      </c>
      <c r="D364" s="1" t="s">
        <v>77</v>
      </c>
      <c r="E364" s="1" t="s">
        <v>185</v>
      </c>
      <c r="F364" s="4">
        <v>650</v>
      </c>
      <c r="G364" s="3">
        <v>45097</v>
      </c>
      <c r="H364" s="1" t="str">
        <f>TEXT(Tabela_NOTAS_FISCAIS[[#This Row],[Data Emissão]],"aaaa")</f>
        <v>2023</v>
      </c>
      <c r="I364" s="1" t="str">
        <f>UPPER(TEXT(Tabela_NOTAS_FISCAIS[[#This Row],[Data Emissão]],"MMM"))</f>
        <v>JUN</v>
      </c>
      <c r="J364" s="1" t="str">
        <f>IFERROR(INDEX(CLIENTES[CLIENTES_2],MATCH(Tabela_NOTAS_FISCAIS[Razão Social do Tomador],CLIENTES[CLIENTES_TABELA],0)),"")</f>
        <v xml:space="preserve">CAMARAVE </v>
      </c>
      <c r="K364" s="1">
        <f>IFERROR(INDEX(MÊS_TAB[NUN_MÊS],MATCH(Tabela_NOTAS_FISCAIS[MÊS_EMISSÃO],MÊS_TAB[MÊS],0)),"")</f>
        <v>6</v>
      </c>
    </row>
    <row r="365" spans="1:11" x14ac:dyDescent="0.2">
      <c r="A365" s="1">
        <v>1624</v>
      </c>
      <c r="B365" s="1">
        <v>1</v>
      </c>
      <c r="C365" s="3">
        <v>45098</v>
      </c>
      <c r="D365" s="1" t="s">
        <v>77</v>
      </c>
      <c r="E365" s="1" t="s">
        <v>115</v>
      </c>
      <c r="F365" s="4">
        <v>6271</v>
      </c>
      <c r="G365" s="3">
        <v>45098</v>
      </c>
      <c r="H365" s="1" t="str">
        <f>TEXT(Tabela_NOTAS_FISCAIS[[#This Row],[Data Emissão]],"aaaa")</f>
        <v>2023</v>
      </c>
      <c r="I365" s="1" t="str">
        <f>UPPER(TEXT(Tabela_NOTAS_FISCAIS[[#This Row],[Data Emissão]],"MMM"))</f>
        <v>JUN</v>
      </c>
      <c r="J365" s="1" t="str">
        <f>IFERROR(INDEX(CLIENTES[CLIENTES_2],MATCH(Tabela_NOTAS_FISCAIS[Razão Social do Tomador],CLIENTES[CLIENTES_TABELA],0)),"")</f>
        <v xml:space="preserve">GRUPO GENNIUS </v>
      </c>
      <c r="K365" s="1">
        <f>IFERROR(INDEX(MÊS_TAB[NUN_MÊS],MATCH(Tabela_NOTAS_FISCAIS[MÊS_EMISSÃO],MÊS_TAB[MÊS],0)),"")</f>
        <v>6</v>
      </c>
    </row>
    <row r="366" spans="1:11" x14ac:dyDescent="0.2">
      <c r="A366" s="1">
        <v>1625</v>
      </c>
      <c r="B366" s="1">
        <v>1</v>
      </c>
      <c r="C366" s="3">
        <v>45098</v>
      </c>
      <c r="D366" s="1" t="s">
        <v>77</v>
      </c>
      <c r="E366" s="1" t="s">
        <v>115</v>
      </c>
      <c r="F366" s="4">
        <v>4800</v>
      </c>
      <c r="G366" s="3">
        <v>45098</v>
      </c>
      <c r="H366" s="1" t="str">
        <f>TEXT(Tabela_NOTAS_FISCAIS[[#This Row],[Data Emissão]],"aaaa")</f>
        <v>2023</v>
      </c>
      <c r="I366" s="1" t="str">
        <f>UPPER(TEXT(Tabela_NOTAS_FISCAIS[[#This Row],[Data Emissão]],"MMM"))</f>
        <v>JUN</v>
      </c>
      <c r="J366" s="1" t="str">
        <f>IFERROR(INDEX(CLIENTES[CLIENTES_2],MATCH(Tabela_NOTAS_FISCAIS[Razão Social do Tomador],CLIENTES[CLIENTES_TABELA],0)),"")</f>
        <v xml:space="preserve">GRUPO GENNIUS </v>
      </c>
      <c r="K366" s="1">
        <f>IFERROR(INDEX(MÊS_TAB[NUN_MÊS],MATCH(Tabela_NOTAS_FISCAIS[MÊS_EMISSÃO],MÊS_TAB[MÊS],0)),"")</f>
        <v>6</v>
      </c>
    </row>
    <row r="367" spans="1:11" x14ac:dyDescent="0.2">
      <c r="A367" s="1">
        <v>1626</v>
      </c>
      <c r="B367" s="1">
        <v>1</v>
      </c>
      <c r="C367" s="3">
        <v>45098</v>
      </c>
      <c r="D367" s="1" t="s">
        <v>77</v>
      </c>
      <c r="E367" s="1" t="s">
        <v>87</v>
      </c>
      <c r="F367" s="4">
        <v>2240</v>
      </c>
      <c r="G367" s="3">
        <v>45098</v>
      </c>
      <c r="H367" s="1" t="str">
        <f>TEXT(Tabela_NOTAS_FISCAIS[[#This Row],[Data Emissão]],"aaaa")</f>
        <v>2023</v>
      </c>
      <c r="I367" s="1" t="str">
        <f>UPPER(TEXT(Tabela_NOTAS_FISCAIS[[#This Row],[Data Emissão]],"MMM"))</f>
        <v>JUN</v>
      </c>
      <c r="J367" s="1" t="str">
        <f>IFERROR(INDEX(CLIENTES[CLIENTES_2],MATCH(Tabela_NOTAS_FISCAIS[Razão Social do Tomador],CLIENTES[CLIENTES_TABELA],0)),"")</f>
        <v xml:space="preserve">GRUPO GENNIUS </v>
      </c>
      <c r="K367" s="1">
        <f>IFERROR(INDEX(MÊS_TAB[NUN_MÊS],MATCH(Tabela_NOTAS_FISCAIS[MÊS_EMISSÃO],MÊS_TAB[MÊS],0)),"")</f>
        <v>6</v>
      </c>
    </row>
    <row r="368" spans="1:11" x14ac:dyDescent="0.2">
      <c r="A368" s="1">
        <v>1627</v>
      </c>
      <c r="B368" s="1">
        <v>1</v>
      </c>
      <c r="C368" s="3">
        <v>45098</v>
      </c>
      <c r="D368" s="1" t="s">
        <v>77</v>
      </c>
      <c r="E368" s="1" t="s">
        <v>87</v>
      </c>
      <c r="F368" s="4">
        <v>1600</v>
      </c>
      <c r="G368" s="3">
        <v>45098</v>
      </c>
      <c r="H368" s="1" t="str">
        <f>TEXT(Tabela_NOTAS_FISCAIS[[#This Row],[Data Emissão]],"aaaa")</f>
        <v>2023</v>
      </c>
      <c r="I368" s="1" t="str">
        <f>UPPER(TEXT(Tabela_NOTAS_FISCAIS[[#This Row],[Data Emissão]],"MMM"))</f>
        <v>JUN</v>
      </c>
      <c r="J368" s="1" t="str">
        <f>IFERROR(INDEX(CLIENTES[CLIENTES_2],MATCH(Tabela_NOTAS_FISCAIS[Razão Social do Tomador],CLIENTES[CLIENTES_TABELA],0)),"")</f>
        <v xml:space="preserve">GRUPO GENNIUS </v>
      </c>
      <c r="K368" s="1">
        <f>IFERROR(INDEX(MÊS_TAB[NUN_MÊS],MATCH(Tabela_NOTAS_FISCAIS[MÊS_EMISSÃO],MÊS_TAB[MÊS],0)),"")</f>
        <v>6</v>
      </c>
    </row>
    <row r="369" spans="1:11" x14ac:dyDescent="0.2">
      <c r="A369" s="1">
        <v>1629</v>
      </c>
      <c r="B369" s="1">
        <v>1</v>
      </c>
      <c r="C369" s="3">
        <v>45098</v>
      </c>
      <c r="D369" s="1" t="s">
        <v>77</v>
      </c>
      <c r="E369" s="1" t="s">
        <v>87</v>
      </c>
      <c r="F369" s="4">
        <v>500</v>
      </c>
      <c r="G369" s="3">
        <v>45098</v>
      </c>
      <c r="H369" s="1" t="str">
        <f>TEXT(Tabela_NOTAS_FISCAIS[[#This Row],[Data Emissão]],"aaaa")</f>
        <v>2023</v>
      </c>
      <c r="I369" s="1" t="str">
        <f>UPPER(TEXT(Tabela_NOTAS_FISCAIS[[#This Row],[Data Emissão]],"MMM"))</f>
        <v>JUN</v>
      </c>
      <c r="J369" s="1" t="str">
        <f>IFERROR(INDEX(CLIENTES[CLIENTES_2],MATCH(Tabela_NOTAS_FISCAIS[Razão Social do Tomador],CLIENTES[CLIENTES_TABELA],0)),"")</f>
        <v xml:space="preserve">GRUPO GENNIUS </v>
      </c>
      <c r="K369" s="1">
        <f>IFERROR(INDEX(MÊS_TAB[NUN_MÊS],MATCH(Tabela_NOTAS_FISCAIS[MÊS_EMISSÃO],MÊS_TAB[MÊS],0)),"")</f>
        <v>6</v>
      </c>
    </row>
    <row r="370" spans="1:11" x14ac:dyDescent="0.2">
      <c r="A370" s="1">
        <v>1630</v>
      </c>
      <c r="B370" s="1">
        <v>1</v>
      </c>
      <c r="C370" s="3">
        <v>45099</v>
      </c>
      <c r="D370" s="1" t="s">
        <v>77</v>
      </c>
      <c r="E370" s="1" t="s">
        <v>462</v>
      </c>
      <c r="F370" s="4">
        <v>1400</v>
      </c>
      <c r="G370" s="3">
        <v>45099</v>
      </c>
      <c r="H370" s="1" t="str">
        <f>TEXT(Tabela_NOTAS_FISCAIS[[#This Row],[Data Emissão]],"aaaa")</f>
        <v>2023</v>
      </c>
      <c r="I370" s="1" t="str">
        <f>UPPER(TEXT(Tabela_NOTAS_FISCAIS[[#This Row],[Data Emissão]],"MMM"))</f>
        <v>JUN</v>
      </c>
      <c r="J370" s="1" t="str">
        <f>IFERROR(INDEX(CLIENTES[CLIENTES_2],MATCH(Tabela_NOTAS_FISCAIS[Razão Social do Tomador],CLIENTES[CLIENTES_TABELA],0)),"")</f>
        <v>TUTTI DELI</v>
      </c>
      <c r="K370" s="1">
        <f>IFERROR(INDEX(MÊS_TAB[NUN_MÊS],MATCH(Tabela_NOTAS_FISCAIS[MÊS_EMISSÃO],MÊS_TAB[MÊS],0)),"")</f>
        <v>6</v>
      </c>
    </row>
    <row r="371" spans="1:11" x14ac:dyDescent="0.2">
      <c r="A371" s="1">
        <v>1631</v>
      </c>
      <c r="B371" s="1">
        <v>1</v>
      </c>
      <c r="C371" s="3">
        <v>45099</v>
      </c>
      <c r="D371" s="1" t="s">
        <v>77</v>
      </c>
      <c r="E371" s="1" t="s">
        <v>87</v>
      </c>
      <c r="F371" s="4">
        <v>2500</v>
      </c>
      <c r="G371" s="3">
        <v>45099</v>
      </c>
      <c r="H371" s="1" t="str">
        <f>TEXT(Tabela_NOTAS_FISCAIS[[#This Row],[Data Emissão]],"aaaa")</f>
        <v>2023</v>
      </c>
      <c r="I371" s="1" t="str">
        <f>UPPER(TEXT(Tabela_NOTAS_FISCAIS[[#This Row],[Data Emissão]],"MMM"))</f>
        <v>JUN</v>
      </c>
      <c r="J371" s="1" t="str">
        <f>IFERROR(INDEX(CLIENTES[CLIENTES_2],MATCH(Tabela_NOTAS_FISCAIS[Razão Social do Tomador],CLIENTES[CLIENTES_TABELA],0)),"")</f>
        <v xml:space="preserve">GRUPO GENNIUS </v>
      </c>
      <c r="K371" s="1">
        <f>IFERROR(INDEX(MÊS_TAB[NUN_MÊS],MATCH(Tabela_NOTAS_FISCAIS[MÊS_EMISSÃO],MÊS_TAB[MÊS],0)),"")</f>
        <v>6</v>
      </c>
    </row>
    <row r="372" spans="1:11" x14ac:dyDescent="0.2">
      <c r="A372" s="1">
        <v>1632</v>
      </c>
      <c r="B372" s="1">
        <v>1</v>
      </c>
      <c r="C372" s="3">
        <v>45099</v>
      </c>
      <c r="D372" s="1" t="s">
        <v>77</v>
      </c>
      <c r="E372" s="1" t="s">
        <v>87</v>
      </c>
      <c r="F372" s="4">
        <v>2100</v>
      </c>
      <c r="G372" s="3">
        <v>45099</v>
      </c>
      <c r="H372" s="1" t="str">
        <f>TEXT(Tabela_NOTAS_FISCAIS[[#This Row],[Data Emissão]],"aaaa")</f>
        <v>2023</v>
      </c>
      <c r="I372" s="1" t="str">
        <f>UPPER(TEXT(Tabela_NOTAS_FISCAIS[[#This Row],[Data Emissão]],"MMM"))</f>
        <v>JUN</v>
      </c>
      <c r="J372" s="1" t="str">
        <f>IFERROR(INDEX(CLIENTES[CLIENTES_2],MATCH(Tabela_NOTAS_FISCAIS[Razão Social do Tomador],CLIENTES[CLIENTES_TABELA],0)),"")</f>
        <v xml:space="preserve">GRUPO GENNIUS </v>
      </c>
      <c r="K372" s="1">
        <f>IFERROR(INDEX(MÊS_TAB[NUN_MÊS],MATCH(Tabela_NOTAS_FISCAIS[MÊS_EMISSÃO],MÊS_TAB[MÊS],0)),"")</f>
        <v>6</v>
      </c>
    </row>
    <row r="373" spans="1:11" x14ac:dyDescent="0.2">
      <c r="A373" s="1">
        <v>1633</v>
      </c>
      <c r="B373" s="1">
        <v>1</v>
      </c>
      <c r="C373" s="3">
        <v>45099</v>
      </c>
      <c r="D373" s="1" t="s">
        <v>77</v>
      </c>
      <c r="E373" s="1" t="s">
        <v>87</v>
      </c>
      <c r="F373" s="4">
        <v>1050</v>
      </c>
      <c r="G373" s="3">
        <v>45099</v>
      </c>
      <c r="H373" s="1" t="str">
        <f>TEXT(Tabela_NOTAS_FISCAIS[[#This Row],[Data Emissão]],"aaaa")</f>
        <v>2023</v>
      </c>
      <c r="I373" s="1" t="str">
        <f>UPPER(TEXT(Tabela_NOTAS_FISCAIS[[#This Row],[Data Emissão]],"MMM"))</f>
        <v>JUN</v>
      </c>
      <c r="J373" s="1" t="str">
        <f>IFERROR(INDEX(CLIENTES[CLIENTES_2],MATCH(Tabela_NOTAS_FISCAIS[Razão Social do Tomador],CLIENTES[CLIENTES_TABELA],0)),"")</f>
        <v xml:space="preserve">GRUPO GENNIUS </v>
      </c>
      <c r="K373" s="1">
        <f>IFERROR(INDEX(MÊS_TAB[NUN_MÊS],MATCH(Tabela_NOTAS_FISCAIS[MÊS_EMISSÃO],MÊS_TAB[MÊS],0)),"")</f>
        <v>6</v>
      </c>
    </row>
    <row r="374" spans="1:11" x14ac:dyDescent="0.2">
      <c r="A374" s="1">
        <v>1634</v>
      </c>
      <c r="B374" s="1">
        <v>1</v>
      </c>
      <c r="C374" s="3">
        <v>45099</v>
      </c>
      <c r="D374" s="1" t="s">
        <v>77</v>
      </c>
      <c r="E374" s="1" t="s">
        <v>87</v>
      </c>
      <c r="F374" s="4">
        <v>1950</v>
      </c>
      <c r="G374" s="3">
        <v>45099</v>
      </c>
      <c r="H374" s="1" t="str">
        <f>TEXT(Tabela_NOTAS_FISCAIS[[#This Row],[Data Emissão]],"aaaa")</f>
        <v>2023</v>
      </c>
      <c r="I374" s="1" t="str">
        <f>UPPER(TEXT(Tabela_NOTAS_FISCAIS[[#This Row],[Data Emissão]],"MMM"))</f>
        <v>JUN</v>
      </c>
      <c r="J374" s="1" t="str">
        <f>IFERROR(INDEX(CLIENTES[CLIENTES_2],MATCH(Tabela_NOTAS_FISCAIS[Razão Social do Tomador],CLIENTES[CLIENTES_TABELA],0)),"")</f>
        <v xml:space="preserve">GRUPO GENNIUS </v>
      </c>
      <c r="K374" s="1">
        <f>IFERROR(INDEX(MÊS_TAB[NUN_MÊS],MATCH(Tabela_NOTAS_FISCAIS[MÊS_EMISSÃO],MÊS_TAB[MÊS],0)),"")</f>
        <v>6</v>
      </c>
    </row>
    <row r="375" spans="1:11" x14ac:dyDescent="0.2">
      <c r="A375" s="1">
        <v>1635</v>
      </c>
      <c r="B375" s="1">
        <v>1</v>
      </c>
      <c r="C375" s="3">
        <v>45099</v>
      </c>
      <c r="D375" s="1" t="s">
        <v>77</v>
      </c>
      <c r="E375" s="1" t="s">
        <v>87</v>
      </c>
      <c r="F375" s="4">
        <v>500</v>
      </c>
      <c r="G375" s="3">
        <v>45099</v>
      </c>
      <c r="H375" s="1" t="str">
        <f>TEXT(Tabela_NOTAS_FISCAIS[[#This Row],[Data Emissão]],"aaaa")</f>
        <v>2023</v>
      </c>
      <c r="I375" s="1" t="str">
        <f>UPPER(TEXT(Tabela_NOTAS_FISCAIS[[#This Row],[Data Emissão]],"MMM"))</f>
        <v>JUN</v>
      </c>
      <c r="J375" s="1" t="str">
        <f>IFERROR(INDEX(CLIENTES[CLIENTES_2],MATCH(Tabela_NOTAS_FISCAIS[Razão Social do Tomador],CLIENTES[CLIENTES_TABELA],0)),"")</f>
        <v xml:space="preserve">GRUPO GENNIUS </v>
      </c>
      <c r="K375" s="1">
        <f>IFERROR(INDEX(MÊS_TAB[NUN_MÊS],MATCH(Tabela_NOTAS_FISCAIS[MÊS_EMISSÃO],MÊS_TAB[MÊS],0)),"")</f>
        <v>6</v>
      </c>
    </row>
    <row r="376" spans="1:11" x14ac:dyDescent="0.2">
      <c r="A376" s="1">
        <v>1636</v>
      </c>
      <c r="B376" s="1">
        <v>1</v>
      </c>
      <c r="C376" s="3">
        <v>45099</v>
      </c>
      <c r="D376" s="1" t="s">
        <v>77</v>
      </c>
      <c r="E376" s="1" t="s">
        <v>87</v>
      </c>
      <c r="F376" s="4">
        <v>300</v>
      </c>
      <c r="G376" s="3">
        <v>45099</v>
      </c>
      <c r="H376" s="1" t="str">
        <f>TEXT(Tabela_NOTAS_FISCAIS[[#This Row],[Data Emissão]],"aaaa")</f>
        <v>2023</v>
      </c>
      <c r="I376" s="1" t="str">
        <f>UPPER(TEXT(Tabela_NOTAS_FISCAIS[[#This Row],[Data Emissão]],"MMM"))</f>
        <v>JUN</v>
      </c>
      <c r="J376" s="1" t="str">
        <f>IFERROR(INDEX(CLIENTES[CLIENTES_2],MATCH(Tabela_NOTAS_FISCAIS[Razão Social do Tomador],CLIENTES[CLIENTES_TABELA],0)),"")</f>
        <v xml:space="preserve">GRUPO GENNIUS </v>
      </c>
      <c r="K376" s="1">
        <f>IFERROR(INDEX(MÊS_TAB[NUN_MÊS],MATCH(Tabela_NOTAS_FISCAIS[MÊS_EMISSÃO],MÊS_TAB[MÊS],0)),"")</f>
        <v>6</v>
      </c>
    </row>
    <row r="377" spans="1:11" x14ac:dyDescent="0.2">
      <c r="A377" s="1">
        <v>1637</v>
      </c>
      <c r="B377" s="1">
        <v>1</v>
      </c>
      <c r="C377" s="3">
        <v>45100</v>
      </c>
      <c r="D377" s="1" t="s">
        <v>77</v>
      </c>
      <c r="E377" s="1" t="s">
        <v>87</v>
      </c>
      <c r="F377" s="4">
        <v>2560</v>
      </c>
      <c r="G377" s="3">
        <v>45100</v>
      </c>
      <c r="H377" s="1" t="str">
        <f>TEXT(Tabela_NOTAS_FISCAIS[[#This Row],[Data Emissão]],"aaaa")</f>
        <v>2023</v>
      </c>
      <c r="I377" s="1" t="str">
        <f>UPPER(TEXT(Tabela_NOTAS_FISCAIS[[#This Row],[Data Emissão]],"MMM"))</f>
        <v>JUN</v>
      </c>
      <c r="J377" s="1" t="str">
        <f>IFERROR(INDEX(CLIENTES[CLIENTES_2],MATCH(Tabela_NOTAS_FISCAIS[Razão Social do Tomador],CLIENTES[CLIENTES_TABELA],0)),"")</f>
        <v xml:space="preserve">GRUPO GENNIUS </v>
      </c>
      <c r="K377" s="1">
        <f>IFERROR(INDEX(MÊS_TAB[NUN_MÊS],MATCH(Tabela_NOTAS_FISCAIS[MÊS_EMISSÃO],MÊS_TAB[MÊS],0)),"")</f>
        <v>6</v>
      </c>
    </row>
    <row r="378" spans="1:11" x14ac:dyDescent="0.2">
      <c r="A378" s="1">
        <v>1638</v>
      </c>
      <c r="B378" s="1">
        <v>1</v>
      </c>
      <c r="C378" s="3">
        <v>45103</v>
      </c>
      <c r="D378" s="1" t="s">
        <v>77</v>
      </c>
      <c r="E378" s="1" t="s">
        <v>87</v>
      </c>
      <c r="F378" s="4">
        <v>2080</v>
      </c>
      <c r="G378" s="3">
        <v>45103</v>
      </c>
      <c r="H378" s="1" t="str">
        <f>TEXT(Tabela_NOTAS_FISCAIS[[#This Row],[Data Emissão]],"aaaa")</f>
        <v>2023</v>
      </c>
      <c r="I378" s="1" t="str">
        <f>UPPER(TEXT(Tabela_NOTAS_FISCAIS[[#This Row],[Data Emissão]],"MMM"))</f>
        <v>JUN</v>
      </c>
      <c r="J378" s="1" t="str">
        <f>IFERROR(INDEX(CLIENTES[CLIENTES_2],MATCH(Tabela_NOTAS_FISCAIS[Razão Social do Tomador],CLIENTES[CLIENTES_TABELA],0)),"")</f>
        <v xml:space="preserve">GRUPO GENNIUS </v>
      </c>
      <c r="K378" s="1">
        <f>IFERROR(INDEX(MÊS_TAB[NUN_MÊS],MATCH(Tabela_NOTAS_FISCAIS[MÊS_EMISSÃO],MÊS_TAB[MÊS],0)),"")</f>
        <v>6</v>
      </c>
    </row>
    <row r="379" spans="1:11" x14ac:dyDescent="0.2">
      <c r="A379" s="1">
        <v>1639</v>
      </c>
      <c r="B379" s="1">
        <v>1</v>
      </c>
      <c r="C379" s="3">
        <v>45103</v>
      </c>
      <c r="D379" s="1" t="s">
        <v>77</v>
      </c>
      <c r="E379" s="1" t="s">
        <v>87</v>
      </c>
      <c r="F379" s="4">
        <v>3744</v>
      </c>
      <c r="G379" s="3">
        <v>45103</v>
      </c>
      <c r="H379" s="1" t="str">
        <f>TEXT(Tabela_NOTAS_FISCAIS[[#This Row],[Data Emissão]],"aaaa")</f>
        <v>2023</v>
      </c>
      <c r="I379" s="1" t="str">
        <f>UPPER(TEXT(Tabela_NOTAS_FISCAIS[[#This Row],[Data Emissão]],"MMM"))</f>
        <v>JUN</v>
      </c>
      <c r="J379" s="1" t="str">
        <f>IFERROR(INDEX(CLIENTES[CLIENTES_2],MATCH(Tabela_NOTAS_FISCAIS[Razão Social do Tomador],CLIENTES[CLIENTES_TABELA],0)),"")</f>
        <v xml:space="preserve">GRUPO GENNIUS </v>
      </c>
      <c r="K379" s="1">
        <f>IFERROR(INDEX(MÊS_TAB[NUN_MÊS],MATCH(Tabela_NOTAS_FISCAIS[MÊS_EMISSÃO],MÊS_TAB[MÊS],0)),"")</f>
        <v>6</v>
      </c>
    </row>
    <row r="380" spans="1:11" x14ac:dyDescent="0.2">
      <c r="A380" s="1">
        <v>1640</v>
      </c>
      <c r="B380" s="1">
        <v>1</v>
      </c>
      <c r="C380" s="3">
        <v>45103</v>
      </c>
      <c r="D380" s="1" t="s">
        <v>77</v>
      </c>
      <c r="E380" s="1" t="s">
        <v>87</v>
      </c>
      <c r="F380" s="4">
        <v>2400</v>
      </c>
      <c r="G380" s="3">
        <v>45103</v>
      </c>
      <c r="H380" s="1" t="str">
        <f>TEXT(Tabela_NOTAS_FISCAIS[[#This Row],[Data Emissão]],"aaaa")</f>
        <v>2023</v>
      </c>
      <c r="I380" s="1" t="str">
        <f>UPPER(TEXT(Tabela_NOTAS_FISCAIS[[#This Row],[Data Emissão]],"MMM"))</f>
        <v>JUN</v>
      </c>
      <c r="J380" s="1" t="str">
        <f>IFERROR(INDEX(CLIENTES[CLIENTES_2],MATCH(Tabela_NOTAS_FISCAIS[Razão Social do Tomador],CLIENTES[CLIENTES_TABELA],0)),"")</f>
        <v xml:space="preserve">GRUPO GENNIUS </v>
      </c>
      <c r="K380" s="1">
        <f>IFERROR(INDEX(MÊS_TAB[NUN_MÊS],MATCH(Tabela_NOTAS_FISCAIS[MÊS_EMISSÃO],MÊS_TAB[MÊS],0)),"")</f>
        <v>6</v>
      </c>
    </row>
    <row r="381" spans="1:11" x14ac:dyDescent="0.2">
      <c r="A381" s="1">
        <v>1641</v>
      </c>
      <c r="B381" s="1">
        <v>1</v>
      </c>
      <c r="C381" s="3">
        <v>45103</v>
      </c>
      <c r="D381" s="1" t="s">
        <v>77</v>
      </c>
      <c r="E381" s="1" t="s">
        <v>115</v>
      </c>
      <c r="F381" s="4">
        <v>9614</v>
      </c>
      <c r="G381" s="3">
        <v>45103</v>
      </c>
      <c r="H381" s="1" t="str">
        <f>TEXT(Tabela_NOTAS_FISCAIS[[#This Row],[Data Emissão]],"aaaa")</f>
        <v>2023</v>
      </c>
      <c r="I381" s="1" t="str">
        <f>UPPER(TEXT(Tabela_NOTAS_FISCAIS[[#This Row],[Data Emissão]],"MMM"))</f>
        <v>JUN</v>
      </c>
      <c r="J381" s="1" t="str">
        <f>IFERROR(INDEX(CLIENTES[CLIENTES_2],MATCH(Tabela_NOTAS_FISCAIS[Razão Social do Tomador],CLIENTES[CLIENTES_TABELA],0)),"")</f>
        <v xml:space="preserve">GRUPO GENNIUS </v>
      </c>
      <c r="K381" s="1">
        <f>IFERROR(INDEX(MÊS_TAB[NUN_MÊS],MATCH(Tabela_NOTAS_FISCAIS[MÊS_EMISSÃO],MÊS_TAB[MÊS],0)),"")</f>
        <v>6</v>
      </c>
    </row>
    <row r="382" spans="1:11" x14ac:dyDescent="0.2">
      <c r="A382" s="1">
        <v>1642</v>
      </c>
      <c r="B382" s="1">
        <v>1</v>
      </c>
      <c r="C382" s="3">
        <v>45103</v>
      </c>
      <c r="D382" s="1" t="s">
        <v>77</v>
      </c>
      <c r="E382" s="1" t="s">
        <v>138</v>
      </c>
      <c r="F382" s="4">
        <v>850</v>
      </c>
      <c r="G382" s="3">
        <v>45103</v>
      </c>
      <c r="H382" s="1" t="str">
        <f>TEXT(Tabela_NOTAS_FISCAIS[[#This Row],[Data Emissão]],"aaaa")</f>
        <v>2023</v>
      </c>
      <c r="I382" s="1" t="str">
        <f>UPPER(TEXT(Tabela_NOTAS_FISCAIS[[#This Row],[Data Emissão]],"MMM"))</f>
        <v>JUN</v>
      </c>
      <c r="J382" s="1" t="str">
        <f>IFERROR(INDEX(CLIENTES[CLIENTES_2],MATCH(Tabela_NOTAS_FISCAIS[Razão Social do Tomador],CLIENTES[CLIENTES_TABELA],0)),"")</f>
        <v xml:space="preserve">SOTILLE COMERCIO </v>
      </c>
      <c r="K382" s="1">
        <f>IFERROR(INDEX(MÊS_TAB[NUN_MÊS],MATCH(Tabela_NOTAS_FISCAIS[MÊS_EMISSÃO],MÊS_TAB[MÊS],0)),"")</f>
        <v>6</v>
      </c>
    </row>
    <row r="383" spans="1:11" x14ac:dyDescent="0.2">
      <c r="A383" s="1">
        <v>1643</v>
      </c>
      <c r="B383" s="1">
        <v>1</v>
      </c>
      <c r="C383" s="3">
        <v>45104</v>
      </c>
      <c r="D383" s="1" t="s">
        <v>77</v>
      </c>
      <c r="E383" s="1" t="s">
        <v>87</v>
      </c>
      <c r="F383" s="4">
        <v>800</v>
      </c>
      <c r="G383" s="3">
        <v>45104</v>
      </c>
      <c r="H383" s="1" t="str">
        <f>TEXT(Tabela_NOTAS_FISCAIS[[#This Row],[Data Emissão]],"aaaa")</f>
        <v>2023</v>
      </c>
      <c r="I383" s="1" t="str">
        <f>UPPER(TEXT(Tabela_NOTAS_FISCAIS[[#This Row],[Data Emissão]],"MMM"))</f>
        <v>JUN</v>
      </c>
      <c r="J383" s="1" t="str">
        <f>IFERROR(INDEX(CLIENTES[CLIENTES_2],MATCH(Tabela_NOTAS_FISCAIS[Razão Social do Tomador],CLIENTES[CLIENTES_TABELA],0)),"")</f>
        <v xml:space="preserve">GRUPO GENNIUS </v>
      </c>
      <c r="K383" s="1">
        <f>IFERROR(INDEX(MÊS_TAB[NUN_MÊS],MATCH(Tabela_NOTAS_FISCAIS[MÊS_EMISSÃO],MÊS_TAB[MÊS],0)),"")</f>
        <v>6</v>
      </c>
    </row>
    <row r="384" spans="1:11" x14ac:dyDescent="0.2">
      <c r="A384" s="1">
        <v>1644</v>
      </c>
      <c r="B384" s="1">
        <v>1</v>
      </c>
      <c r="C384" s="3">
        <v>45104</v>
      </c>
      <c r="D384" s="1" t="s">
        <v>77</v>
      </c>
      <c r="E384" s="1" t="s">
        <v>87</v>
      </c>
      <c r="F384" s="4">
        <v>500</v>
      </c>
      <c r="G384" s="3">
        <v>45104</v>
      </c>
      <c r="H384" s="1" t="str">
        <f>TEXT(Tabela_NOTAS_FISCAIS[[#This Row],[Data Emissão]],"aaaa")</f>
        <v>2023</v>
      </c>
      <c r="I384" s="1" t="str">
        <f>UPPER(TEXT(Tabela_NOTAS_FISCAIS[[#This Row],[Data Emissão]],"MMM"))</f>
        <v>JUN</v>
      </c>
      <c r="J384" s="1" t="str">
        <f>IFERROR(INDEX(CLIENTES[CLIENTES_2],MATCH(Tabela_NOTAS_FISCAIS[Razão Social do Tomador],CLIENTES[CLIENTES_TABELA],0)),"")</f>
        <v xml:space="preserve">GRUPO GENNIUS </v>
      </c>
      <c r="K384" s="1">
        <f>IFERROR(INDEX(MÊS_TAB[NUN_MÊS],MATCH(Tabela_NOTAS_FISCAIS[MÊS_EMISSÃO],MÊS_TAB[MÊS],0)),"")</f>
        <v>6</v>
      </c>
    </row>
    <row r="385" spans="1:11" x14ac:dyDescent="0.2">
      <c r="A385" s="1">
        <v>1645</v>
      </c>
      <c r="B385" s="1">
        <v>1</v>
      </c>
      <c r="C385" s="3">
        <v>45105</v>
      </c>
      <c r="D385" s="1" t="s">
        <v>77</v>
      </c>
      <c r="E385" s="1" t="s">
        <v>87</v>
      </c>
      <c r="F385" s="4">
        <v>1650</v>
      </c>
      <c r="G385" s="3">
        <v>45105</v>
      </c>
      <c r="H385" s="1" t="str">
        <f>TEXT(Tabela_NOTAS_FISCAIS[[#This Row],[Data Emissão]],"aaaa")</f>
        <v>2023</v>
      </c>
      <c r="I385" s="1" t="str">
        <f>UPPER(TEXT(Tabela_NOTAS_FISCAIS[[#This Row],[Data Emissão]],"MMM"))</f>
        <v>JUN</v>
      </c>
      <c r="J385" s="1" t="str">
        <f>IFERROR(INDEX(CLIENTES[CLIENTES_2],MATCH(Tabela_NOTAS_FISCAIS[Razão Social do Tomador],CLIENTES[CLIENTES_TABELA],0)),"")</f>
        <v xml:space="preserve">GRUPO GENNIUS </v>
      </c>
      <c r="K385" s="1">
        <f>IFERROR(INDEX(MÊS_TAB[NUN_MÊS],MATCH(Tabela_NOTAS_FISCAIS[MÊS_EMISSÃO],MÊS_TAB[MÊS],0)),"")</f>
        <v>6</v>
      </c>
    </row>
    <row r="386" spans="1:11" x14ac:dyDescent="0.2">
      <c r="A386" s="1">
        <v>1646</v>
      </c>
      <c r="B386" s="1">
        <v>1</v>
      </c>
      <c r="C386" s="3">
        <v>45105</v>
      </c>
      <c r="D386" s="1" t="s">
        <v>77</v>
      </c>
      <c r="E386" s="1" t="s">
        <v>87</v>
      </c>
      <c r="F386" s="4">
        <v>800</v>
      </c>
      <c r="G386" s="3">
        <v>45105</v>
      </c>
      <c r="H386" s="1" t="str">
        <f>TEXT(Tabela_NOTAS_FISCAIS[[#This Row],[Data Emissão]],"aaaa")</f>
        <v>2023</v>
      </c>
      <c r="I386" s="1" t="str">
        <f>UPPER(TEXT(Tabela_NOTAS_FISCAIS[[#This Row],[Data Emissão]],"MMM"))</f>
        <v>JUN</v>
      </c>
      <c r="J386" s="1" t="str">
        <f>IFERROR(INDEX(CLIENTES[CLIENTES_2],MATCH(Tabela_NOTAS_FISCAIS[Razão Social do Tomador],CLIENTES[CLIENTES_TABELA],0)),"")</f>
        <v xml:space="preserve">GRUPO GENNIUS </v>
      </c>
      <c r="K386" s="1">
        <f>IFERROR(INDEX(MÊS_TAB[NUN_MÊS],MATCH(Tabela_NOTAS_FISCAIS[MÊS_EMISSÃO],MÊS_TAB[MÊS],0)),"")</f>
        <v>6</v>
      </c>
    </row>
    <row r="387" spans="1:11" x14ac:dyDescent="0.2">
      <c r="A387" s="1">
        <v>1647</v>
      </c>
      <c r="B387" s="1">
        <v>1</v>
      </c>
      <c r="C387" s="3">
        <v>45105</v>
      </c>
      <c r="D387" s="1" t="s">
        <v>77</v>
      </c>
      <c r="E387" s="1" t="s">
        <v>87</v>
      </c>
      <c r="F387" s="4">
        <v>800</v>
      </c>
      <c r="G387" s="3">
        <v>45105</v>
      </c>
      <c r="H387" s="1" t="str">
        <f>TEXT(Tabela_NOTAS_FISCAIS[[#This Row],[Data Emissão]],"aaaa")</f>
        <v>2023</v>
      </c>
      <c r="I387" s="1" t="str">
        <f>UPPER(TEXT(Tabela_NOTAS_FISCAIS[[#This Row],[Data Emissão]],"MMM"))</f>
        <v>JUN</v>
      </c>
      <c r="J387" s="1" t="str">
        <f>IFERROR(INDEX(CLIENTES[CLIENTES_2],MATCH(Tabela_NOTAS_FISCAIS[Razão Social do Tomador],CLIENTES[CLIENTES_TABELA],0)),"")</f>
        <v xml:space="preserve">GRUPO GENNIUS </v>
      </c>
      <c r="K387" s="1">
        <f>IFERROR(INDEX(MÊS_TAB[NUN_MÊS],MATCH(Tabela_NOTAS_FISCAIS[MÊS_EMISSÃO],MÊS_TAB[MÊS],0)),"")</f>
        <v>6</v>
      </c>
    </row>
    <row r="388" spans="1:11" x14ac:dyDescent="0.2">
      <c r="A388" s="1">
        <v>1648</v>
      </c>
      <c r="B388" s="1">
        <v>1</v>
      </c>
      <c r="C388" s="3">
        <v>45105</v>
      </c>
      <c r="D388" s="1" t="s">
        <v>77</v>
      </c>
      <c r="E388" s="1" t="s">
        <v>87</v>
      </c>
      <c r="F388" s="4">
        <v>1920</v>
      </c>
      <c r="G388" s="3">
        <v>45105</v>
      </c>
      <c r="H388" s="1" t="str">
        <f>TEXT(Tabela_NOTAS_FISCAIS[[#This Row],[Data Emissão]],"aaaa")</f>
        <v>2023</v>
      </c>
      <c r="I388" s="1" t="str">
        <f>UPPER(TEXT(Tabela_NOTAS_FISCAIS[[#This Row],[Data Emissão]],"MMM"))</f>
        <v>JUN</v>
      </c>
      <c r="J388" s="1" t="str">
        <f>IFERROR(INDEX(CLIENTES[CLIENTES_2],MATCH(Tabela_NOTAS_FISCAIS[Razão Social do Tomador],CLIENTES[CLIENTES_TABELA],0)),"")</f>
        <v xml:space="preserve">GRUPO GENNIUS </v>
      </c>
      <c r="K388" s="1">
        <f>IFERROR(INDEX(MÊS_TAB[NUN_MÊS],MATCH(Tabela_NOTAS_FISCAIS[MÊS_EMISSÃO],MÊS_TAB[MÊS],0)),"")</f>
        <v>6</v>
      </c>
    </row>
    <row r="389" spans="1:11" x14ac:dyDescent="0.2">
      <c r="A389" s="1">
        <v>1649</v>
      </c>
      <c r="B389" s="1">
        <v>1</v>
      </c>
      <c r="C389" s="3">
        <v>45105</v>
      </c>
      <c r="D389" s="1" t="s">
        <v>77</v>
      </c>
      <c r="E389" s="1" t="s">
        <v>462</v>
      </c>
      <c r="F389" s="4">
        <v>1400</v>
      </c>
      <c r="G389" s="3">
        <v>45105</v>
      </c>
      <c r="H389" s="1" t="str">
        <f>TEXT(Tabela_NOTAS_FISCAIS[[#This Row],[Data Emissão]],"aaaa")</f>
        <v>2023</v>
      </c>
      <c r="I389" s="1" t="str">
        <f>UPPER(TEXT(Tabela_NOTAS_FISCAIS[[#This Row],[Data Emissão]],"MMM"))</f>
        <v>JUN</v>
      </c>
      <c r="J389" s="1" t="str">
        <f>IFERROR(INDEX(CLIENTES[CLIENTES_2],MATCH(Tabela_NOTAS_FISCAIS[Razão Social do Tomador],CLIENTES[CLIENTES_TABELA],0)),"")</f>
        <v>TUTTI DELI</v>
      </c>
      <c r="K389" s="1">
        <f>IFERROR(INDEX(MÊS_TAB[NUN_MÊS],MATCH(Tabela_NOTAS_FISCAIS[MÊS_EMISSÃO],MÊS_TAB[MÊS],0)),"")</f>
        <v>6</v>
      </c>
    </row>
    <row r="390" spans="1:11" x14ac:dyDescent="0.2">
      <c r="A390" s="1">
        <v>1650</v>
      </c>
      <c r="B390" s="1">
        <v>1</v>
      </c>
      <c r="C390" s="3">
        <v>45105</v>
      </c>
      <c r="D390" s="1" t="s">
        <v>77</v>
      </c>
      <c r="E390" s="1" t="s">
        <v>138</v>
      </c>
      <c r="F390" s="4">
        <v>800</v>
      </c>
      <c r="G390" s="3">
        <v>45105</v>
      </c>
      <c r="H390" s="1" t="str">
        <f>TEXT(Tabela_NOTAS_FISCAIS[[#This Row],[Data Emissão]],"aaaa")</f>
        <v>2023</v>
      </c>
      <c r="I390" s="1" t="str">
        <f>UPPER(TEXT(Tabela_NOTAS_FISCAIS[[#This Row],[Data Emissão]],"MMM"))</f>
        <v>JUN</v>
      </c>
      <c r="J390" s="1" t="str">
        <f>IFERROR(INDEX(CLIENTES[CLIENTES_2],MATCH(Tabela_NOTAS_FISCAIS[Razão Social do Tomador],CLIENTES[CLIENTES_TABELA],0)),"")</f>
        <v xml:space="preserve">SOTILLE COMERCIO </v>
      </c>
      <c r="K390" s="1">
        <f>IFERROR(INDEX(MÊS_TAB[NUN_MÊS],MATCH(Tabela_NOTAS_FISCAIS[MÊS_EMISSÃO],MÊS_TAB[MÊS],0)),"")</f>
        <v>6</v>
      </c>
    </row>
    <row r="391" spans="1:11" x14ac:dyDescent="0.2">
      <c r="A391" s="1">
        <v>1651</v>
      </c>
      <c r="B391" s="1">
        <v>1</v>
      </c>
      <c r="C391" s="3">
        <v>45106</v>
      </c>
      <c r="D391" s="1" t="s">
        <v>77</v>
      </c>
      <c r="E391" s="1" t="s">
        <v>87</v>
      </c>
      <c r="F391" s="4">
        <v>1920</v>
      </c>
      <c r="G391" s="3">
        <v>45106</v>
      </c>
      <c r="H391" s="1" t="str">
        <f>TEXT(Tabela_NOTAS_FISCAIS[[#This Row],[Data Emissão]],"aaaa")</f>
        <v>2023</v>
      </c>
      <c r="I391" s="1" t="str">
        <f>UPPER(TEXT(Tabela_NOTAS_FISCAIS[[#This Row],[Data Emissão]],"MMM"))</f>
        <v>JUN</v>
      </c>
      <c r="J391" s="1" t="str">
        <f>IFERROR(INDEX(CLIENTES[CLIENTES_2],MATCH(Tabela_NOTAS_FISCAIS[Razão Social do Tomador],CLIENTES[CLIENTES_TABELA],0)),"")</f>
        <v xml:space="preserve">GRUPO GENNIUS </v>
      </c>
      <c r="K391" s="1">
        <f>IFERROR(INDEX(MÊS_TAB[NUN_MÊS],MATCH(Tabela_NOTAS_FISCAIS[MÊS_EMISSÃO],MÊS_TAB[MÊS],0)),"")</f>
        <v>6</v>
      </c>
    </row>
    <row r="392" spans="1:11" x14ac:dyDescent="0.2">
      <c r="A392" s="1">
        <v>1652</v>
      </c>
      <c r="B392" s="1">
        <v>1</v>
      </c>
      <c r="C392" s="3">
        <v>45107</v>
      </c>
      <c r="D392" s="1" t="s">
        <v>77</v>
      </c>
      <c r="E392" s="1" t="s">
        <v>87</v>
      </c>
      <c r="F392" s="4">
        <v>700</v>
      </c>
      <c r="G392" s="3">
        <v>45107</v>
      </c>
      <c r="H392" s="1" t="str">
        <f>TEXT(Tabela_NOTAS_FISCAIS[[#This Row],[Data Emissão]],"aaaa")</f>
        <v>2023</v>
      </c>
      <c r="I392" s="1" t="str">
        <f>UPPER(TEXT(Tabela_NOTAS_FISCAIS[[#This Row],[Data Emissão]],"MMM"))</f>
        <v>JUN</v>
      </c>
      <c r="J392" s="1" t="str">
        <f>IFERROR(INDEX(CLIENTES[CLIENTES_2],MATCH(Tabela_NOTAS_FISCAIS[Razão Social do Tomador],CLIENTES[CLIENTES_TABELA],0)),"")</f>
        <v xml:space="preserve">GRUPO GENNIUS </v>
      </c>
      <c r="K392" s="1">
        <f>IFERROR(INDEX(MÊS_TAB[NUN_MÊS],MATCH(Tabela_NOTAS_FISCAIS[MÊS_EMISSÃO],MÊS_TAB[MÊS],0)),"")</f>
        <v>6</v>
      </c>
    </row>
    <row r="393" spans="1:11" x14ac:dyDescent="0.2">
      <c r="A393" s="1">
        <v>1653</v>
      </c>
      <c r="B393" s="1">
        <v>1</v>
      </c>
      <c r="C393" s="3">
        <v>45107</v>
      </c>
      <c r="D393" s="1" t="s">
        <v>77</v>
      </c>
      <c r="E393" s="1" t="s">
        <v>115</v>
      </c>
      <c r="F393" s="4">
        <v>6271</v>
      </c>
      <c r="G393" s="3">
        <v>45107</v>
      </c>
      <c r="H393" s="1" t="str">
        <f>TEXT(Tabela_NOTAS_FISCAIS[[#This Row],[Data Emissão]],"aaaa")</f>
        <v>2023</v>
      </c>
      <c r="I393" s="1" t="str">
        <f>UPPER(TEXT(Tabela_NOTAS_FISCAIS[[#This Row],[Data Emissão]],"MMM"))</f>
        <v>JUN</v>
      </c>
      <c r="J393" s="1" t="str">
        <f>IFERROR(INDEX(CLIENTES[CLIENTES_2],MATCH(Tabela_NOTAS_FISCAIS[Razão Social do Tomador],CLIENTES[CLIENTES_TABELA],0)),"")</f>
        <v xml:space="preserve">GRUPO GENNIUS </v>
      </c>
      <c r="K393" s="1">
        <f>IFERROR(INDEX(MÊS_TAB[NUN_MÊS],MATCH(Tabela_NOTAS_FISCAIS[MÊS_EMISSÃO],MÊS_TAB[MÊS],0)),"")</f>
        <v>6</v>
      </c>
    </row>
    <row r="394" spans="1:11" x14ac:dyDescent="0.2">
      <c r="A394" s="1">
        <v>1654</v>
      </c>
      <c r="B394" s="1">
        <v>1</v>
      </c>
      <c r="C394" s="3">
        <v>45107</v>
      </c>
      <c r="D394" s="1" t="s">
        <v>77</v>
      </c>
      <c r="E394" s="1" t="s">
        <v>87</v>
      </c>
      <c r="F394" s="4">
        <v>750</v>
      </c>
      <c r="G394" s="3">
        <v>45107</v>
      </c>
      <c r="H394" s="1" t="str">
        <f>TEXT(Tabela_NOTAS_FISCAIS[[#This Row],[Data Emissão]],"aaaa")</f>
        <v>2023</v>
      </c>
      <c r="I394" s="1" t="str">
        <f>UPPER(TEXT(Tabela_NOTAS_FISCAIS[[#This Row],[Data Emissão]],"MMM"))</f>
        <v>JUN</v>
      </c>
      <c r="J394" s="1" t="str">
        <f>IFERROR(INDEX(CLIENTES[CLIENTES_2],MATCH(Tabela_NOTAS_FISCAIS[Razão Social do Tomador],CLIENTES[CLIENTES_TABELA],0)),"")</f>
        <v xml:space="preserve">GRUPO GENNIUS </v>
      </c>
      <c r="K394" s="1">
        <f>IFERROR(INDEX(MÊS_TAB[NUN_MÊS],MATCH(Tabela_NOTAS_FISCAIS[MÊS_EMISSÃO],MÊS_TAB[MÊS],0)),"")</f>
        <v>6</v>
      </c>
    </row>
    <row r="395" spans="1:11" x14ac:dyDescent="0.2">
      <c r="A395" s="1">
        <v>1655</v>
      </c>
      <c r="B395" s="1">
        <v>1</v>
      </c>
      <c r="C395" s="3">
        <v>45107</v>
      </c>
      <c r="D395" s="1" t="s">
        <v>77</v>
      </c>
      <c r="E395" s="1" t="s">
        <v>138</v>
      </c>
      <c r="F395" s="4">
        <v>2600</v>
      </c>
      <c r="G395" s="3">
        <v>45107</v>
      </c>
      <c r="H395" s="1" t="str">
        <f>TEXT(Tabela_NOTAS_FISCAIS[[#This Row],[Data Emissão]],"aaaa")</f>
        <v>2023</v>
      </c>
      <c r="I395" s="1" t="str">
        <f>UPPER(TEXT(Tabela_NOTAS_FISCAIS[[#This Row],[Data Emissão]],"MMM"))</f>
        <v>JUN</v>
      </c>
      <c r="J395" s="1" t="str">
        <f>IFERROR(INDEX(CLIENTES[CLIENTES_2],MATCH(Tabela_NOTAS_FISCAIS[Razão Social do Tomador],CLIENTES[CLIENTES_TABELA],0)),"")</f>
        <v xml:space="preserve">SOTILLE COMERCIO </v>
      </c>
      <c r="K395" s="1">
        <f>IFERROR(INDEX(MÊS_TAB[NUN_MÊS],MATCH(Tabela_NOTAS_FISCAIS[MÊS_EMISSÃO],MÊS_TAB[MÊS],0)),"")</f>
        <v>6</v>
      </c>
    </row>
    <row r="396" spans="1:11" x14ac:dyDescent="0.2">
      <c r="A396" s="1">
        <v>1656</v>
      </c>
      <c r="B396" s="1">
        <v>1</v>
      </c>
      <c r="C396" s="3">
        <v>45107</v>
      </c>
      <c r="D396" s="1" t="s">
        <v>77</v>
      </c>
      <c r="E396" s="1" t="s">
        <v>87</v>
      </c>
      <c r="F396" s="4">
        <v>800</v>
      </c>
      <c r="G396" s="3">
        <v>45107</v>
      </c>
      <c r="H396" s="1" t="str">
        <f>TEXT(Tabela_NOTAS_FISCAIS[[#This Row],[Data Emissão]],"aaaa")</f>
        <v>2023</v>
      </c>
      <c r="I396" s="1" t="str">
        <f>UPPER(TEXT(Tabela_NOTAS_FISCAIS[[#This Row],[Data Emissão]],"MMM"))</f>
        <v>JUN</v>
      </c>
      <c r="J396" s="1" t="str">
        <f>IFERROR(INDEX(CLIENTES[CLIENTES_2],MATCH(Tabela_NOTAS_FISCAIS[Razão Social do Tomador],CLIENTES[CLIENTES_TABELA],0)),"")</f>
        <v xml:space="preserve">GRUPO GENNIUS </v>
      </c>
      <c r="K396" s="1">
        <f>IFERROR(INDEX(MÊS_TAB[NUN_MÊS],MATCH(Tabela_NOTAS_FISCAIS[MÊS_EMISSÃO],MÊS_TAB[MÊS],0)),"")</f>
        <v>6</v>
      </c>
    </row>
    <row r="397" spans="1:11" x14ac:dyDescent="0.2">
      <c r="A397" s="1">
        <v>1657</v>
      </c>
      <c r="B397" s="1">
        <v>1</v>
      </c>
      <c r="C397" s="3">
        <v>45110</v>
      </c>
      <c r="D397" s="1" t="s">
        <v>77</v>
      </c>
      <c r="E397" s="1" t="s">
        <v>87</v>
      </c>
      <c r="F397" s="4">
        <v>5800</v>
      </c>
      <c r="G397" s="3">
        <v>45110</v>
      </c>
      <c r="H397" s="1" t="str">
        <f>TEXT(Tabela_NOTAS_FISCAIS[[#This Row],[Data Emissão]],"aaaa")</f>
        <v>2023</v>
      </c>
      <c r="I397" s="1" t="str">
        <f>UPPER(TEXT(Tabela_NOTAS_FISCAIS[[#This Row],[Data Emissão]],"MMM"))</f>
        <v>JUL</v>
      </c>
      <c r="J397" s="1" t="str">
        <f>IFERROR(INDEX(CLIENTES[CLIENTES_2],MATCH(Tabela_NOTAS_FISCAIS[Razão Social do Tomador],CLIENTES[CLIENTES_TABELA],0)),"")</f>
        <v xml:space="preserve">GRUPO GENNIUS </v>
      </c>
      <c r="K397" s="1">
        <f>IFERROR(INDEX(MÊS_TAB[NUN_MÊS],MATCH(Tabela_NOTAS_FISCAIS[MÊS_EMISSÃO],MÊS_TAB[MÊS],0)),"")</f>
        <v>7</v>
      </c>
    </row>
    <row r="398" spans="1:11" x14ac:dyDescent="0.2">
      <c r="A398" s="1">
        <v>1658</v>
      </c>
      <c r="B398" s="1">
        <v>1</v>
      </c>
      <c r="C398" s="3">
        <v>45110</v>
      </c>
      <c r="D398" s="1" t="s">
        <v>77</v>
      </c>
      <c r="E398" s="1" t="s">
        <v>87</v>
      </c>
      <c r="F398" s="4">
        <v>2800</v>
      </c>
      <c r="G398" s="3">
        <v>45110</v>
      </c>
      <c r="H398" s="1" t="str">
        <f>TEXT(Tabela_NOTAS_FISCAIS[[#This Row],[Data Emissão]],"aaaa")</f>
        <v>2023</v>
      </c>
      <c r="I398" s="1" t="str">
        <f>UPPER(TEXT(Tabela_NOTAS_FISCAIS[[#This Row],[Data Emissão]],"MMM"))</f>
        <v>JUL</v>
      </c>
      <c r="J398" s="1" t="str">
        <f>IFERROR(INDEX(CLIENTES[CLIENTES_2],MATCH(Tabela_NOTAS_FISCAIS[Razão Social do Tomador],CLIENTES[CLIENTES_TABELA],0)),"")</f>
        <v xml:space="preserve">GRUPO GENNIUS </v>
      </c>
      <c r="K398" s="1">
        <f>IFERROR(INDEX(MÊS_TAB[NUN_MÊS],MATCH(Tabela_NOTAS_FISCAIS[MÊS_EMISSÃO],MÊS_TAB[MÊS],0)),"")</f>
        <v>7</v>
      </c>
    </row>
    <row r="399" spans="1:11" x14ac:dyDescent="0.2">
      <c r="A399" s="1">
        <v>1659</v>
      </c>
      <c r="B399" s="1">
        <v>1</v>
      </c>
      <c r="C399" s="3">
        <v>45110</v>
      </c>
      <c r="D399" s="1" t="s">
        <v>77</v>
      </c>
      <c r="E399" s="1" t="s">
        <v>87</v>
      </c>
      <c r="F399" s="4">
        <v>2400</v>
      </c>
      <c r="G399" s="3">
        <v>45110</v>
      </c>
      <c r="H399" s="1" t="str">
        <f>TEXT(Tabela_NOTAS_FISCAIS[[#This Row],[Data Emissão]],"aaaa")</f>
        <v>2023</v>
      </c>
      <c r="I399" s="1" t="str">
        <f>UPPER(TEXT(Tabela_NOTAS_FISCAIS[[#This Row],[Data Emissão]],"MMM"))</f>
        <v>JUL</v>
      </c>
      <c r="J399" s="1" t="str">
        <f>IFERROR(INDEX(CLIENTES[CLIENTES_2],MATCH(Tabela_NOTAS_FISCAIS[Razão Social do Tomador],CLIENTES[CLIENTES_TABELA],0)),"")</f>
        <v xml:space="preserve">GRUPO GENNIUS </v>
      </c>
      <c r="K399" s="1">
        <f>IFERROR(INDEX(MÊS_TAB[NUN_MÊS],MATCH(Tabela_NOTAS_FISCAIS[MÊS_EMISSÃO],MÊS_TAB[MÊS],0)),"")</f>
        <v>7</v>
      </c>
    </row>
    <row r="400" spans="1:11" x14ac:dyDescent="0.2">
      <c r="A400" s="1">
        <v>1660</v>
      </c>
      <c r="B400" s="1">
        <v>1</v>
      </c>
      <c r="C400" s="3">
        <v>45110</v>
      </c>
      <c r="D400" s="1" t="s">
        <v>77</v>
      </c>
      <c r="E400" s="1" t="s">
        <v>87</v>
      </c>
      <c r="F400" s="4">
        <v>1600</v>
      </c>
      <c r="G400" s="3">
        <v>45110</v>
      </c>
      <c r="H400" s="1" t="str">
        <f>TEXT(Tabela_NOTAS_FISCAIS[[#This Row],[Data Emissão]],"aaaa")</f>
        <v>2023</v>
      </c>
      <c r="I400" s="1" t="str">
        <f>UPPER(TEXT(Tabela_NOTAS_FISCAIS[[#This Row],[Data Emissão]],"MMM"))</f>
        <v>JUL</v>
      </c>
      <c r="J400" s="1" t="str">
        <f>IFERROR(INDEX(CLIENTES[CLIENTES_2],MATCH(Tabela_NOTAS_FISCAIS[Razão Social do Tomador],CLIENTES[CLIENTES_TABELA],0)),"")</f>
        <v xml:space="preserve">GRUPO GENNIUS </v>
      </c>
      <c r="K400" s="1">
        <f>IFERROR(INDEX(MÊS_TAB[NUN_MÊS],MATCH(Tabela_NOTAS_FISCAIS[MÊS_EMISSÃO],MÊS_TAB[MÊS],0)),"")</f>
        <v>7</v>
      </c>
    </row>
    <row r="401" spans="1:11" x14ac:dyDescent="0.2">
      <c r="A401" s="1">
        <v>1661</v>
      </c>
      <c r="B401" s="1">
        <v>1</v>
      </c>
      <c r="C401" s="3">
        <v>45110</v>
      </c>
      <c r="D401" s="1" t="s">
        <v>77</v>
      </c>
      <c r="E401" s="1" t="s">
        <v>87</v>
      </c>
      <c r="F401" s="4">
        <v>800</v>
      </c>
      <c r="G401" s="3">
        <v>45110</v>
      </c>
      <c r="H401" s="1" t="str">
        <f>TEXT(Tabela_NOTAS_FISCAIS[[#This Row],[Data Emissão]],"aaaa")</f>
        <v>2023</v>
      </c>
      <c r="I401" s="1" t="str">
        <f>UPPER(TEXT(Tabela_NOTAS_FISCAIS[[#This Row],[Data Emissão]],"MMM"))</f>
        <v>JUL</v>
      </c>
      <c r="J401" s="1" t="str">
        <f>IFERROR(INDEX(CLIENTES[CLIENTES_2],MATCH(Tabela_NOTAS_FISCAIS[Razão Social do Tomador],CLIENTES[CLIENTES_TABELA],0)),"")</f>
        <v xml:space="preserve">GRUPO GENNIUS </v>
      </c>
      <c r="K401" s="1">
        <f>IFERROR(INDEX(MÊS_TAB[NUN_MÊS],MATCH(Tabela_NOTAS_FISCAIS[MÊS_EMISSÃO],MÊS_TAB[MÊS],0)),"")</f>
        <v>7</v>
      </c>
    </row>
    <row r="402" spans="1:11" x14ac:dyDescent="0.2">
      <c r="A402" s="1">
        <v>1662</v>
      </c>
      <c r="B402" s="1">
        <v>1</v>
      </c>
      <c r="C402" s="3">
        <v>45111</v>
      </c>
      <c r="D402" s="1" t="s">
        <v>77</v>
      </c>
      <c r="E402" s="1" t="s">
        <v>87</v>
      </c>
      <c r="F402" s="4">
        <v>2560</v>
      </c>
      <c r="G402" s="3">
        <v>45111</v>
      </c>
      <c r="H402" s="1" t="str">
        <f>TEXT(Tabela_NOTAS_FISCAIS[[#This Row],[Data Emissão]],"aaaa")</f>
        <v>2023</v>
      </c>
      <c r="I402" s="1" t="str">
        <f>UPPER(TEXT(Tabela_NOTAS_FISCAIS[[#This Row],[Data Emissão]],"MMM"))</f>
        <v>JUL</v>
      </c>
      <c r="J402" s="1" t="str">
        <f>IFERROR(INDEX(CLIENTES[CLIENTES_2],MATCH(Tabela_NOTAS_FISCAIS[Razão Social do Tomador],CLIENTES[CLIENTES_TABELA],0)),"")</f>
        <v xml:space="preserve">GRUPO GENNIUS </v>
      </c>
      <c r="K402" s="1">
        <f>IFERROR(INDEX(MÊS_TAB[NUN_MÊS],MATCH(Tabela_NOTAS_FISCAIS[MÊS_EMISSÃO],MÊS_TAB[MÊS],0)),"")</f>
        <v>7</v>
      </c>
    </row>
    <row r="403" spans="1:11" x14ac:dyDescent="0.2">
      <c r="A403" s="1">
        <v>1663</v>
      </c>
      <c r="B403" s="1">
        <v>1</v>
      </c>
      <c r="C403" s="3">
        <v>45111</v>
      </c>
      <c r="D403" s="1" t="s">
        <v>77</v>
      </c>
      <c r="E403" s="1" t="s">
        <v>87</v>
      </c>
      <c r="F403" s="4">
        <v>800</v>
      </c>
      <c r="G403" s="3">
        <v>45111</v>
      </c>
      <c r="H403" s="1" t="str">
        <f>TEXT(Tabela_NOTAS_FISCAIS[[#This Row],[Data Emissão]],"aaaa")</f>
        <v>2023</v>
      </c>
      <c r="I403" s="1" t="str">
        <f>UPPER(TEXT(Tabela_NOTAS_FISCAIS[[#This Row],[Data Emissão]],"MMM"))</f>
        <v>JUL</v>
      </c>
      <c r="J403" s="1" t="str">
        <f>IFERROR(INDEX(CLIENTES[CLIENTES_2],MATCH(Tabela_NOTAS_FISCAIS[Razão Social do Tomador],CLIENTES[CLIENTES_TABELA],0)),"")</f>
        <v xml:space="preserve">GRUPO GENNIUS </v>
      </c>
      <c r="K403" s="1">
        <f>IFERROR(INDEX(MÊS_TAB[NUN_MÊS],MATCH(Tabela_NOTAS_FISCAIS[MÊS_EMISSÃO],MÊS_TAB[MÊS],0)),"")</f>
        <v>7</v>
      </c>
    </row>
    <row r="404" spans="1:11" x14ac:dyDescent="0.2">
      <c r="A404" s="1">
        <v>1664</v>
      </c>
      <c r="B404" s="1">
        <v>1</v>
      </c>
      <c r="C404" s="3">
        <v>45111</v>
      </c>
      <c r="D404" s="1" t="s">
        <v>77</v>
      </c>
      <c r="E404" s="1" t="s">
        <v>185</v>
      </c>
      <c r="F404" s="4">
        <v>700</v>
      </c>
      <c r="G404" s="3">
        <v>45111</v>
      </c>
      <c r="H404" s="1" t="str">
        <f>TEXT(Tabela_NOTAS_FISCAIS[[#This Row],[Data Emissão]],"aaaa")</f>
        <v>2023</v>
      </c>
      <c r="I404" s="1" t="str">
        <f>UPPER(TEXT(Tabela_NOTAS_FISCAIS[[#This Row],[Data Emissão]],"MMM"))</f>
        <v>JUL</v>
      </c>
      <c r="J404" s="1" t="str">
        <f>IFERROR(INDEX(CLIENTES[CLIENTES_2],MATCH(Tabela_NOTAS_FISCAIS[Razão Social do Tomador],CLIENTES[CLIENTES_TABELA],0)),"")</f>
        <v xml:space="preserve">CAMARAVE </v>
      </c>
      <c r="K404" s="1">
        <f>IFERROR(INDEX(MÊS_TAB[NUN_MÊS],MATCH(Tabela_NOTAS_FISCAIS[MÊS_EMISSÃO],MÊS_TAB[MÊS],0)),"")</f>
        <v>7</v>
      </c>
    </row>
    <row r="405" spans="1:11" x14ac:dyDescent="0.2">
      <c r="A405" s="1">
        <v>1665</v>
      </c>
      <c r="B405" s="1">
        <v>1</v>
      </c>
      <c r="C405" s="3">
        <v>45112</v>
      </c>
      <c r="D405" s="1" t="s">
        <v>77</v>
      </c>
      <c r="E405" s="1" t="s">
        <v>87</v>
      </c>
      <c r="F405" s="4">
        <v>4160</v>
      </c>
      <c r="G405" s="3">
        <v>45112</v>
      </c>
      <c r="H405" s="1" t="str">
        <f>TEXT(Tabela_NOTAS_FISCAIS[[#This Row],[Data Emissão]],"aaaa")</f>
        <v>2023</v>
      </c>
      <c r="I405" s="1" t="str">
        <f>UPPER(TEXT(Tabela_NOTAS_FISCAIS[[#This Row],[Data Emissão]],"MMM"))</f>
        <v>JUL</v>
      </c>
      <c r="J405" s="1" t="str">
        <f>IFERROR(INDEX(CLIENTES[CLIENTES_2],MATCH(Tabela_NOTAS_FISCAIS[Razão Social do Tomador],CLIENTES[CLIENTES_TABELA],0)),"")</f>
        <v xml:space="preserve">GRUPO GENNIUS </v>
      </c>
      <c r="K405" s="1">
        <f>IFERROR(INDEX(MÊS_TAB[NUN_MÊS],MATCH(Tabela_NOTAS_FISCAIS[MÊS_EMISSÃO],MÊS_TAB[MÊS],0)),"")</f>
        <v>7</v>
      </c>
    </row>
    <row r="406" spans="1:11" x14ac:dyDescent="0.2">
      <c r="A406" s="1">
        <v>1666</v>
      </c>
      <c r="B406" s="1">
        <v>1</v>
      </c>
      <c r="C406" s="3">
        <v>45113</v>
      </c>
      <c r="D406" s="1" t="s">
        <v>77</v>
      </c>
      <c r="E406" s="1" t="s">
        <v>115</v>
      </c>
      <c r="F406" s="4">
        <v>6271</v>
      </c>
      <c r="G406" s="3">
        <v>45113</v>
      </c>
      <c r="H406" s="1" t="str">
        <f>TEXT(Tabela_NOTAS_FISCAIS[[#This Row],[Data Emissão]],"aaaa")</f>
        <v>2023</v>
      </c>
      <c r="I406" s="1" t="str">
        <f>UPPER(TEXT(Tabela_NOTAS_FISCAIS[[#This Row],[Data Emissão]],"MMM"))</f>
        <v>JUL</v>
      </c>
      <c r="J406" s="1" t="str">
        <f>IFERROR(INDEX(CLIENTES[CLIENTES_2],MATCH(Tabela_NOTAS_FISCAIS[Razão Social do Tomador],CLIENTES[CLIENTES_TABELA],0)),"")</f>
        <v xml:space="preserve">GRUPO GENNIUS </v>
      </c>
      <c r="K406" s="1">
        <f>IFERROR(INDEX(MÊS_TAB[NUN_MÊS],MATCH(Tabela_NOTAS_FISCAIS[MÊS_EMISSÃO],MÊS_TAB[MÊS],0)),"")</f>
        <v>7</v>
      </c>
    </row>
    <row r="407" spans="1:11" x14ac:dyDescent="0.2">
      <c r="A407" s="1">
        <v>1667</v>
      </c>
      <c r="B407" s="1">
        <v>1</v>
      </c>
      <c r="C407" s="3">
        <v>45114</v>
      </c>
      <c r="D407" s="1" t="s">
        <v>77</v>
      </c>
      <c r="E407" s="1" t="s">
        <v>87</v>
      </c>
      <c r="F407" s="4">
        <v>800</v>
      </c>
      <c r="G407" s="3">
        <v>45114</v>
      </c>
      <c r="H407" s="1" t="str">
        <f>TEXT(Tabela_NOTAS_FISCAIS[[#This Row],[Data Emissão]],"aaaa")</f>
        <v>2023</v>
      </c>
      <c r="I407" s="1" t="str">
        <f>UPPER(TEXT(Tabela_NOTAS_FISCAIS[[#This Row],[Data Emissão]],"MMM"))</f>
        <v>JUL</v>
      </c>
      <c r="J407" s="1" t="str">
        <f>IFERROR(INDEX(CLIENTES[CLIENTES_2],MATCH(Tabela_NOTAS_FISCAIS[Razão Social do Tomador],CLIENTES[CLIENTES_TABELA],0)),"")</f>
        <v xml:space="preserve">GRUPO GENNIUS </v>
      </c>
      <c r="K407" s="1">
        <f>IFERROR(INDEX(MÊS_TAB[NUN_MÊS],MATCH(Tabela_NOTAS_FISCAIS[MÊS_EMISSÃO],MÊS_TAB[MÊS],0)),"")</f>
        <v>7</v>
      </c>
    </row>
    <row r="408" spans="1:11" x14ac:dyDescent="0.2">
      <c r="A408" s="1">
        <v>1668</v>
      </c>
      <c r="B408" s="1">
        <v>1</v>
      </c>
      <c r="C408" s="3">
        <v>45114</v>
      </c>
      <c r="D408" s="1" t="s">
        <v>77</v>
      </c>
      <c r="E408" s="1" t="s">
        <v>87</v>
      </c>
      <c r="F408" s="4">
        <v>5800</v>
      </c>
      <c r="G408" s="3">
        <v>45114</v>
      </c>
      <c r="H408" s="1" t="str">
        <f>TEXT(Tabela_NOTAS_FISCAIS[[#This Row],[Data Emissão]],"aaaa")</f>
        <v>2023</v>
      </c>
      <c r="I408" s="1" t="str">
        <f>UPPER(TEXT(Tabela_NOTAS_FISCAIS[[#This Row],[Data Emissão]],"MMM"))</f>
        <v>JUL</v>
      </c>
      <c r="J408" s="1" t="str">
        <f>IFERROR(INDEX(CLIENTES[CLIENTES_2],MATCH(Tabela_NOTAS_FISCAIS[Razão Social do Tomador],CLIENTES[CLIENTES_TABELA],0)),"")</f>
        <v xml:space="preserve">GRUPO GENNIUS </v>
      </c>
      <c r="K408" s="1">
        <f>IFERROR(INDEX(MÊS_TAB[NUN_MÊS],MATCH(Tabela_NOTAS_FISCAIS[MÊS_EMISSÃO],MÊS_TAB[MÊS],0)),"")</f>
        <v>7</v>
      </c>
    </row>
    <row r="409" spans="1:11" x14ac:dyDescent="0.2">
      <c r="A409" s="1">
        <v>1669</v>
      </c>
      <c r="B409" s="1">
        <v>1</v>
      </c>
      <c r="C409" s="3">
        <v>45114</v>
      </c>
      <c r="D409" s="1" t="s">
        <v>77</v>
      </c>
      <c r="E409" s="1" t="s">
        <v>87</v>
      </c>
      <c r="F409" s="4">
        <v>2560</v>
      </c>
      <c r="G409" s="3">
        <v>45114</v>
      </c>
      <c r="H409" s="1" t="str">
        <f>TEXT(Tabela_NOTAS_FISCAIS[[#This Row],[Data Emissão]],"aaaa")</f>
        <v>2023</v>
      </c>
      <c r="I409" s="1" t="str">
        <f>UPPER(TEXT(Tabela_NOTAS_FISCAIS[[#This Row],[Data Emissão]],"MMM"))</f>
        <v>JUL</v>
      </c>
      <c r="J409" s="1" t="str">
        <f>IFERROR(INDEX(CLIENTES[CLIENTES_2],MATCH(Tabela_NOTAS_FISCAIS[Razão Social do Tomador],CLIENTES[CLIENTES_TABELA],0)),"")</f>
        <v xml:space="preserve">GRUPO GENNIUS </v>
      </c>
      <c r="K409" s="1">
        <f>IFERROR(INDEX(MÊS_TAB[NUN_MÊS],MATCH(Tabela_NOTAS_FISCAIS[MÊS_EMISSÃO],MÊS_TAB[MÊS],0)),"")</f>
        <v>7</v>
      </c>
    </row>
    <row r="410" spans="1:11" x14ac:dyDescent="0.2">
      <c r="A410" s="1">
        <v>1672</v>
      </c>
      <c r="B410" s="1">
        <v>1</v>
      </c>
      <c r="C410" s="3">
        <v>45117</v>
      </c>
      <c r="D410" s="1" t="s">
        <v>77</v>
      </c>
      <c r="E410" s="1" t="s">
        <v>87</v>
      </c>
      <c r="F410" s="4">
        <v>5450</v>
      </c>
      <c r="G410" s="3">
        <v>45117</v>
      </c>
      <c r="H410" s="1" t="str">
        <f>TEXT(Tabela_NOTAS_FISCAIS[[#This Row],[Data Emissão]],"aaaa")</f>
        <v>2023</v>
      </c>
      <c r="I410" s="1" t="str">
        <f>UPPER(TEXT(Tabela_NOTAS_FISCAIS[[#This Row],[Data Emissão]],"MMM"))</f>
        <v>JUL</v>
      </c>
      <c r="J410" s="1" t="str">
        <f>IFERROR(INDEX(CLIENTES[CLIENTES_2],MATCH(Tabela_NOTAS_FISCAIS[Razão Social do Tomador],CLIENTES[CLIENTES_TABELA],0)),"")</f>
        <v xml:space="preserve">GRUPO GENNIUS </v>
      </c>
      <c r="K410" s="1">
        <f>IFERROR(INDEX(MÊS_TAB[NUN_MÊS],MATCH(Tabela_NOTAS_FISCAIS[MÊS_EMISSÃO],MÊS_TAB[MÊS],0)),"")</f>
        <v>7</v>
      </c>
    </row>
    <row r="411" spans="1:11" x14ac:dyDescent="0.2">
      <c r="A411" s="1">
        <v>1673</v>
      </c>
      <c r="B411" s="1">
        <v>1</v>
      </c>
      <c r="C411" s="3">
        <v>45117</v>
      </c>
      <c r="D411" s="1" t="s">
        <v>77</v>
      </c>
      <c r="E411" s="1" t="s">
        <v>115</v>
      </c>
      <c r="F411" s="4">
        <v>6271</v>
      </c>
      <c r="G411" s="3">
        <v>45117</v>
      </c>
      <c r="H411" s="1" t="str">
        <f>TEXT(Tabela_NOTAS_FISCAIS[[#This Row],[Data Emissão]],"aaaa")</f>
        <v>2023</v>
      </c>
      <c r="I411" s="1" t="str">
        <f>UPPER(TEXT(Tabela_NOTAS_FISCAIS[[#This Row],[Data Emissão]],"MMM"))</f>
        <v>JUL</v>
      </c>
      <c r="J411" s="1" t="str">
        <f>IFERROR(INDEX(CLIENTES[CLIENTES_2],MATCH(Tabela_NOTAS_FISCAIS[Razão Social do Tomador],CLIENTES[CLIENTES_TABELA],0)),"")</f>
        <v xml:space="preserve">GRUPO GENNIUS </v>
      </c>
      <c r="K411" s="1">
        <f>IFERROR(INDEX(MÊS_TAB[NUN_MÊS],MATCH(Tabela_NOTAS_FISCAIS[MÊS_EMISSÃO],MÊS_TAB[MÊS],0)),"")</f>
        <v>7</v>
      </c>
    </row>
    <row r="412" spans="1:11" x14ac:dyDescent="0.2">
      <c r="A412" s="1">
        <v>1674</v>
      </c>
      <c r="B412" s="1">
        <v>1</v>
      </c>
      <c r="C412" s="3">
        <v>45118</v>
      </c>
      <c r="D412" s="1" t="s">
        <v>77</v>
      </c>
      <c r="E412" s="1" t="s">
        <v>87</v>
      </c>
      <c r="F412" s="4">
        <v>800</v>
      </c>
      <c r="G412" s="3">
        <v>45118</v>
      </c>
      <c r="H412" s="1" t="str">
        <f>TEXT(Tabela_NOTAS_FISCAIS[[#This Row],[Data Emissão]],"aaaa")</f>
        <v>2023</v>
      </c>
      <c r="I412" s="1" t="str">
        <f>UPPER(TEXT(Tabela_NOTAS_FISCAIS[[#This Row],[Data Emissão]],"MMM"))</f>
        <v>JUL</v>
      </c>
      <c r="J412" s="1" t="str">
        <f>IFERROR(INDEX(CLIENTES[CLIENTES_2],MATCH(Tabela_NOTAS_FISCAIS[Razão Social do Tomador],CLIENTES[CLIENTES_TABELA],0)),"")</f>
        <v xml:space="preserve">GRUPO GENNIUS </v>
      </c>
      <c r="K412" s="1">
        <f>IFERROR(INDEX(MÊS_TAB[NUN_MÊS],MATCH(Tabela_NOTAS_FISCAIS[MÊS_EMISSÃO],MÊS_TAB[MÊS],0)),"")</f>
        <v>7</v>
      </c>
    </row>
    <row r="413" spans="1:11" x14ac:dyDescent="0.2">
      <c r="A413" s="1">
        <v>1675</v>
      </c>
      <c r="B413" s="1">
        <v>1</v>
      </c>
      <c r="C413" s="3">
        <v>45119</v>
      </c>
      <c r="D413" s="1" t="s">
        <v>77</v>
      </c>
      <c r="E413" s="1" t="s">
        <v>87</v>
      </c>
      <c r="F413" s="4">
        <v>2560</v>
      </c>
      <c r="G413" s="3">
        <v>45119</v>
      </c>
      <c r="H413" s="1" t="str">
        <f>TEXT(Tabela_NOTAS_FISCAIS[[#This Row],[Data Emissão]],"aaaa")</f>
        <v>2023</v>
      </c>
      <c r="I413" s="1" t="str">
        <f>UPPER(TEXT(Tabela_NOTAS_FISCAIS[[#This Row],[Data Emissão]],"MMM"))</f>
        <v>JUL</v>
      </c>
      <c r="J413" s="1" t="str">
        <f>IFERROR(INDEX(CLIENTES[CLIENTES_2],MATCH(Tabela_NOTAS_FISCAIS[Razão Social do Tomador],CLIENTES[CLIENTES_TABELA],0)),"")</f>
        <v xml:space="preserve">GRUPO GENNIUS </v>
      </c>
      <c r="K413" s="1">
        <f>IFERROR(INDEX(MÊS_TAB[NUN_MÊS],MATCH(Tabela_NOTAS_FISCAIS[MÊS_EMISSÃO],MÊS_TAB[MÊS],0)),"")</f>
        <v>7</v>
      </c>
    </row>
    <row r="414" spans="1:11" x14ac:dyDescent="0.2">
      <c r="A414" s="1">
        <v>1676</v>
      </c>
      <c r="B414" s="1">
        <v>1</v>
      </c>
      <c r="C414" s="3">
        <v>45120</v>
      </c>
      <c r="D414" s="1" t="s">
        <v>77</v>
      </c>
      <c r="E414" s="1" t="s">
        <v>87</v>
      </c>
      <c r="F414" s="4">
        <v>800</v>
      </c>
      <c r="G414" s="3">
        <v>45120</v>
      </c>
      <c r="H414" s="1" t="str">
        <f>TEXT(Tabela_NOTAS_FISCAIS[[#This Row],[Data Emissão]],"aaaa")</f>
        <v>2023</v>
      </c>
      <c r="I414" s="1" t="str">
        <f>UPPER(TEXT(Tabela_NOTAS_FISCAIS[[#This Row],[Data Emissão]],"MMM"))</f>
        <v>JUL</v>
      </c>
      <c r="J414" s="1" t="str">
        <f>IFERROR(INDEX(CLIENTES[CLIENTES_2],MATCH(Tabela_NOTAS_FISCAIS[Razão Social do Tomador],CLIENTES[CLIENTES_TABELA],0)),"")</f>
        <v xml:space="preserve">GRUPO GENNIUS </v>
      </c>
      <c r="K414" s="1">
        <f>IFERROR(INDEX(MÊS_TAB[NUN_MÊS],MATCH(Tabela_NOTAS_FISCAIS[MÊS_EMISSÃO],MÊS_TAB[MÊS],0)),"")</f>
        <v>7</v>
      </c>
    </row>
    <row r="415" spans="1:11" x14ac:dyDescent="0.2">
      <c r="A415" s="1">
        <v>1677</v>
      </c>
      <c r="B415" s="1">
        <v>1</v>
      </c>
      <c r="C415" s="3">
        <v>45120</v>
      </c>
      <c r="D415" s="1" t="s">
        <v>77</v>
      </c>
      <c r="E415" s="1" t="s">
        <v>87</v>
      </c>
      <c r="F415" s="4">
        <v>800</v>
      </c>
      <c r="G415" s="3">
        <v>45120</v>
      </c>
      <c r="H415" s="1" t="str">
        <f>TEXT(Tabela_NOTAS_FISCAIS[[#This Row],[Data Emissão]],"aaaa")</f>
        <v>2023</v>
      </c>
      <c r="I415" s="1" t="str">
        <f>UPPER(TEXT(Tabela_NOTAS_FISCAIS[[#This Row],[Data Emissão]],"MMM"))</f>
        <v>JUL</v>
      </c>
      <c r="J415" s="1" t="str">
        <f>IFERROR(INDEX(CLIENTES[CLIENTES_2],MATCH(Tabela_NOTAS_FISCAIS[Razão Social do Tomador],CLIENTES[CLIENTES_TABELA],0)),"")</f>
        <v xml:space="preserve">GRUPO GENNIUS </v>
      </c>
      <c r="K415" s="1">
        <f>IFERROR(INDEX(MÊS_TAB[NUN_MÊS],MATCH(Tabela_NOTAS_FISCAIS[MÊS_EMISSÃO],MÊS_TAB[MÊS],0)),"")</f>
        <v>7</v>
      </c>
    </row>
    <row r="416" spans="1:11" x14ac:dyDescent="0.2">
      <c r="A416" s="1">
        <v>1678</v>
      </c>
      <c r="B416" s="1">
        <v>1</v>
      </c>
      <c r="C416" s="3">
        <v>45121</v>
      </c>
      <c r="D416" s="1" t="s">
        <v>77</v>
      </c>
      <c r="E416" s="1" t="s">
        <v>115</v>
      </c>
      <c r="F416" s="4">
        <v>9500</v>
      </c>
      <c r="G416" s="3">
        <v>45121</v>
      </c>
      <c r="H416" s="1" t="str">
        <f>TEXT(Tabela_NOTAS_FISCAIS[[#This Row],[Data Emissão]],"aaaa")</f>
        <v>2023</v>
      </c>
      <c r="I416" s="1" t="str">
        <f>UPPER(TEXT(Tabela_NOTAS_FISCAIS[[#This Row],[Data Emissão]],"MMM"))</f>
        <v>JUL</v>
      </c>
      <c r="J416" s="1" t="str">
        <f>IFERROR(INDEX(CLIENTES[CLIENTES_2],MATCH(Tabela_NOTAS_FISCAIS[Razão Social do Tomador],CLIENTES[CLIENTES_TABELA],0)),"")</f>
        <v xml:space="preserve">GRUPO GENNIUS </v>
      </c>
      <c r="K416" s="1">
        <f>IFERROR(INDEX(MÊS_TAB[NUN_MÊS],MATCH(Tabela_NOTAS_FISCAIS[MÊS_EMISSÃO],MÊS_TAB[MÊS],0)),"")</f>
        <v>7</v>
      </c>
    </row>
    <row r="417" spans="1:11" x14ac:dyDescent="0.2">
      <c r="A417" s="1">
        <v>1679</v>
      </c>
      <c r="B417" s="1">
        <v>1</v>
      </c>
      <c r="C417" s="3">
        <v>45121</v>
      </c>
      <c r="D417" s="1" t="s">
        <v>77</v>
      </c>
      <c r="E417" s="1" t="s">
        <v>87</v>
      </c>
      <c r="F417" s="4">
        <v>5450</v>
      </c>
      <c r="G417" s="3">
        <v>45121</v>
      </c>
      <c r="H417" s="1" t="str">
        <f>TEXT(Tabela_NOTAS_FISCAIS[[#This Row],[Data Emissão]],"aaaa")</f>
        <v>2023</v>
      </c>
      <c r="I417" s="1" t="str">
        <f>UPPER(TEXT(Tabela_NOTAS_FISCAIS[[#This Row],[Data Emissão]],"MMM"))</f>
        <v>JUL</v>
      </c>
      <c r="J417" s="1" t="str">
        <f>IFERROR(INDEX(CLIENTES[CLIENTES_2],MATCH(Tabela_NOTAS_FISCAIS[Razão Social do Tomador],CLIENTES[CLIENTES_TABELA],0)),"")</f>
        <v xml:space="preserve">GRUPO GENNIUS </v>
      </c>
      <c r="K417" s="1">
        <f>IFERROR(INDEX(MÊS_TAB[NUN_MÊS],MATCH(Tabela_NOTAS_FISCAIS[MÊS_EMISSÃO],MÊS_TAB[MÊS],0)),"")</f>
        <v>7</v>
      </c>
    </row>
    <row r="418" spans="1:11" x14ac:dyDescent="0.2">
      <c r="A418" s="1">
        <v>1680</v>
      </c>
      <c r="B418" s="1">
        <v>1</v>
      </c>
      <c r="C418" s="3">
        <v>45121</v>
      </c>
      <c r="D418" s="1" t="s">
        <v>77</v>
      </c>
      <c r="E418" s="1" t="s">
        <v>138</v>
      </c>
      <c r="F418" s="4">
        <v>2600</v>
      </c>
      <c r="G418" s="3">
        <v>45121</v>
      </c>
      <c r="H418" s="1" t="str">
        <f>TEXT(Tabela_NOTAS_FISCAIS[[#This Row],[Data Emissão]],"aaaa")</f>
        <v>2023</v>
      </c>
      <c r="I418" s="1" t="str">
        <f>UPPER(TEXT(Tabela_NOTAS_FISCAIS[[#This Row],[Data Emissão]],"MMM"))</f>
        <v>JUL</v>
      </c>
      <c r="J418" s="1" t="str">
        <f>IFERROR(INDEX(CLIENTES[CLIENTES_2],MATCH(Tabela_NOTAS_FISCAIS[Razão Social do Tomador],CLIENTES[CLIENTES_TABELA],0)),"")</f>
        <v xml:space="preserve">SOTILLE COMERCIO </v>
      </c>
      <c r="K418" s="1">
        <f>IFERROR(INDEX(MÊS_TAB[NUN_MÊS],MATCH(Tabela_NOTAS_FISCAIS[MÊS_EMISSÃO],MÊS_TAB[MÊS],0)),"")</f>
        <v>7</v>
      </c>
    </row>
    <row r="419" spans="1:11" x14ac:dyDescent="0.2">
      <c r="A419" s="1">
        <v>1681</v>
      </c>
      <c r="B419" s="1">
        <v>1</v>
      </c>
      <c r="C419" s="3">
        <v>45124</v>
      </c>
      <c r="D419" s="1" t="s">
        <v>77</v>
      </c>
      <c r="E419" s="1" t="s">
        <v>87</v>
      </c>
      <c r="F419" s="4">
        <v>800</v>
      </c>
      <c r="G419" s="3">
        <v>45124</v>
      </c>
      <c r="H419" s="1" t="str">
        <f>TEXT(Tabela_NOTAS_FISCAIS[[#This Row],[Data Emissão]],"aaaa")</f>
        <v>2023</v>
      </c>
      <c r="I419" s="1" t="str">
        <f>UPPER(TEXT(Tabela_NOTAS_FISCAIS[[#This Row],[Data Emissão]],"MMM"))</f>
        <v>JUL</v>
      </c>
      <c r="J419" s="1" t="str">
        <f>IFERROR(INDEX(CLIENTES[CLIENTES_2],MATCH(Tabela_NOTAS_FISCAIS[Razão Social do Tomador],CLIENTES[CLIENTES_TABELA],0)),"")</f>
        <v xml:space="preserve">GRUPO GENNIUS </v>
      </c>
      <c r="K419" s="1">
        <f>IFERROR(INDEX(MÊS_TAB[NUN_MÊS],MATCH(Tabela_NOTAS_FISCAIS[MÊS_EMISSÃO],MÊS_TAB[MÊS],0)),"")</f>
        <v>7</v>
      </c>
    </row>
    <row r="420" spans="1:11" x14ac:dyDescent="0.2">
      <c r="A420" s="1">
        <v>1682</v>
      </c>
      <c r="B420" s="1">
        <v>1</v>
      </c>
      <c r="C420" s="3">
        <v>45124</v>
      </c>
      <c r="D420" s="1" t="s">
        <v>77</v>
      </c>
      <c r="E420" s="1" t="s">
        <v>87</v>
      </c>
      <c r="F420" s="4">
        <v>2240</v>
      </c>
      <c r="G420" s="3">
        <v>45124</v>
      </c>
      <c r="H420" s="1" t="str">
        <f>TEXT(Tabela_NOTAS_FISCAIS[[#This Row],[Data Emissão]],"aaaa")</f>
        <v>2023</v>
      </c>
      <c r="I420" s="1" t="str">
        <f>UPPER(TEXT(Tabela_NOTAS_FISCAIS[[#This Row],[Data Emissão]],"MMM"))</f>
        <v>JUL</v>
      </c>
      <c r="J420" s="1" t="str">
        <f>IFERROR(INDEX(CLIENTES[CLIENTES_2],MATCH(Tabela_NOTAS_FISCAIS[Razão Social do Tomador],CLIENTES[CLIENTES_TABELA],0)),"")</f>
        <v xml:space="preserve">GRUPO GENNIUS </v>
      </c>
      <c r="K420" s="1">
        <f>IFERROR(INDEX(MÊS_TAB[NUN_MÊS],MATCH(Tabela_NOTAS_FISCAIS[MÊS_EMISSÃO],MÊS_TAB[MÊS],0)),"")</f>
        <v>7</v>
      </c>
    </row>
    <row r="421" spans="1:11" x14ac:dyDescent="0.2">
      <c r="A421" s="1">
        <v>1683</v>
      </c>
      <c r="B421" s="1">
        <v>1</v>
      </c>
      <c r="C421" s="3">
        <v>45124</v>
      </c>
      <c r="D421" s="1" t="s">
        <v>77</v>
      </c>
      <c r="E421" s="1" t="s">
        <v>87</v>
      </c>
      <c r="F421" s="4">
        <v>4320</v>
      </c>
      <c r="G421" s="3">
        <v>45124</v>
      </c>
      <c r="H421" s="1" t="str">
        <f>TEXT(Tabela_NOTAS_FISCAIS[[#This Row],[Data Emissão]],"aaaa")</f>
        <v>2023</v>
      </c>
      <c r="I421" s="1" t="str">
        <f>UPPER(TEXT(Tabela_NOTAS_FISCAIS[[#This Row],[Data Emissão]],"MMM"))</f>
        <v>JUL</v>
      </c>
      <c r="J421" s="1" t="str">
        <f>IFERROR(INDEX(CLIENTES[CLIENTES_2],MATCH(Tabela_NOTAS_FISCAIS[Razão Social do Tomador],CLIENTES[CLIENTES_TABELA],0)),"")</f>
        <v xml:space="preserve">GRUPO GENNIUS </v>
      </c>
      <c r="K421" s="1">
        <f>IFERROR(INDEX(MÊS_TAB[NUN_MÊS],MATCH(Tabela_NOTAS_FISCAIS[MÊS_EMISSÃO],MÊS_TAB[MÊS],0)),"")</f>
        <v>7</v>
      </c>
    </row>
    <row r="422" spans="1:11" x14ac:dyDescent="0.2">
      <c r="A422" s="1">
        <v>1684</v>
      </c>
      <c r="B422" s="1">
        <v>1</v>
      </c>
      <c r="C422" s="3">
        <v>45125</v>
      </c>
      <c r="D422" s="1" t="s">
        <v>77</v>
      </c>
      <c r="E422" s="1" t="s">
        <v>87</v>
      </c>
      <c r="F422" s="4">
        <v>800</v>
      </c>
      <c r="G422" s="3">
        <v>45125</v>
      </c>
      <c r="H422" s="1" t="str">
        <f>TEXT(Tabela_NOTAS_FISCAIS[[#This Row],[Data Emissão]],"aaaa")</f>
        <v>2023</v>
      </c>
      <c r="I422" s="1" t="str">
        <f>UPPER(TEXT(Tabela_NOTAS_FISCAIS[[#This Row],[Data Emissão]],"MMM"))</f>
        <v>JUL</v>
      </c>
      <c r="J422" s="1" t="str">
        <f>IFERROR(INDEX(CLIENTES[CLIENTES_2],MATCH(Tabela_NOTAS_FISCAIS[Razão Social do Tomador],CLIENTES[CLIENTES_TABELA],0)),"")</f>
        <v xml:space="preserve">GRUPO GENNIUS </v>
      </c>
      <c r="K422" s="1">
        <f>IFERROR(INDEX(MÊS_TAB[NUN_MÊS],MATCH(Tabela_NOTAS_FISCAIS[MÊS_EMISSÃO],MÊS_TAB[MÊS],0)),"")</f>
        <v>7</v>
      </c>
    </row>
    <row r="423" spans="1:11" x14ac:dyDescent="0.2">
      <c r="A423" s="1">
        <v>1685</v>
      </c>
      <c r="B423" s="1">
        <v>1</v>
      </c>
      <c r="C423" s="3">
        <v>45125</v>
      </c>
      <c r="D423" s="1" t="s">
        <v>77</v>
      </c>
      <c r="E423" s="1" t="s">
        <v>87</v>
      </c>
      <c r="F423" s="4">
        <v>1120</v>
      </c>
      <c r="G423" s="3">
        <v>45125</v>
      </c>
      <c r="H423" s="1" t="str">
        <f>TEXT(Tabela_NOTAS_FISCAIS[[#This Row],[Data Emissão]],"aaaa")</f>
        <v>2023</v>
      </c>
      <c r="I423" s="1" t="str">
        <f>UPPER(TEXT(Tabela_NOTAS_FISCAIS[[#This Row],[Data Emissão]],"MMM"))</f>
        <v>JUL</v>
      </c>
      <c r="J423" s="1" t="str">
        <f>IFERROR(INDEX(CLIENTES[CLIENTES_2],MATCH(Tabela_NOTAS_FISCAIS[Razão Social do Tomador],CLIENTES[CLIENTES_TABELA],0)),"")</f>
        <v xml:space="preserve">GRUPO GENNIUS </v>
      </c>
      <c r="K423" s="1">
        <f>IFERROR(INDEX(MÊS_TAB[NUN_MÊS],MATCH(Tabela_NOTAS_FISCAIS[MÊS_EMISSÃO],MÊS_TAB[MÊS],0)),"")</f>
        <v>7</v>
      </c>
    </row>
    <row r="424" spans="1:11" x14ac:dyDescent="0.2">
      <c r="A424" s="1">
        <v>1686</v>
      </c>
      <c r="B424" s="1">
        <v>1</v>
      </c>
      <c r="C424" s="3">
        <v>45126</v>
      </c>
      <c r="D424" s="1" t="s">
        <v>77</v>
      </c>
      <c r="E424" s="1" t="s">
        <v>87</v>
      </c>
      <c r="F424" s="4">
        <v>800</v>
      </c>
      <c r="G424" s="3">
        <v>45126</v>
      </c>
      <c r="H424" s="1" t="str">
        <f>TEXT(Tabela_NOTAS_FISCAIS[[#This Row],[Data Emissão]],"aaaa")</f>
        <v>2023</v>
      </c>
      <c r="I424" s="1" t="str">
        <f>UPPER(TEXT(Tabela_NOTAS_FISCAIS[[#This Row],[Data Emissão]],"MMM"))</f>
        <v>JUL</v>
      </c>
      <c r="J424" s="1" t="str">
        <f>IFERROR(INDEX(CLIENTES[CLIENTES_2],MATCH(Tabela_NOTAS_FISCAIS[Razão Social do Tomador],CLIENTES[CLIENTES_TABELA],0)),"")</f>
        <v xml:space="preserve">GRUPO GENNIUS </v>
      </c>
      <c r="K424" s="1">
        <f>IFERROR(INDEX(MÊS_TAB[NUN_MÊS],MATCH(Tabela_NOTAS_FISCAIS[MÊS_EMISSÃO],MÊS_TAB[MÊS],0)),"")</f>
        <v>7</v>
      </c>
    </row>
    <row r="425" spans="1:11" x14ac:dyDescent="0.2">
      <c r="A425" s="1">
        <v>1687</v>
      </c>
      <c r="B425" s="1">
        <v>1</v>
      </c>
      <c r="C425" s="3">
        <v>45126</v>
      </c>
      <c r="D425" s="1" t="s">
        <v>77</v>
      </c>
      <c r="E425" s="1" t="s">
        <v>87</v>
      </c>
      <c r="F425" s="4">
        <v>2240</v>
      </c>
      <c r="G425" s="3">
        <v>45126</v>
      </c>
      <c r="H425" s="1" t="str">
        <f>TEXT(Tabela_NOTAS_FISCAIS[[#This Row],[Data Emissão]],"aaaa")</f>
        <v>2023</v>
      </c>
      <c r="I425" s="1" t="str">
        <f>UPPER(TEXT(Tabela_NOTAS_FISCAIS[[#This Row],[Data Emissão]],"MMM"))</f>
        <v>JUL</v>
      </c>
      <c r="J425" s="1" t="str">
        <f>IFERROR(INDEX(CLIENTES[CLIENTES_2],MATCH(Tabela_NOTAS_FISCAIS[Razão Social do Tomador],CLIENTES[CLIENTES_TABELA],0)),"")</f>
        <v xml:space="preserve">GRUPO GENNIUS </v>
      </c>
      <c r="K425" s="1">
        <f>IFERROR(INDEX(MÊS_TAB[NUN_MÊS],MATCH(Tabela_NOTAS_FISCAIS[MÊS_EMISSÃO],MÊS_TAB[MÊS],0)),"")</f>
        <v>7</v>
      </c>
    </row>
    <row r="426" spans="1:11" x14ac:dyDescent="0.2">
      <c r="A426" s="1">
        <v>1688</v>
      </c>
      <c r="B426" s="1">
        <v>1</v>
      </c>
      <c r="C426" s="3">
        <v>45127</v>
      </c>
      <c r="D426" s="1" t="s">
        <v>77</v>
      </c>
      <c r="E426" s="1" t="s">
        <v>115</v>
      </c>
      <c r="F426" s="4">
        <v>6270</v>
      </c>
      <c r="G426" s="3">
        <v>45127</v>
      </c>
      <c r="H426" s="1" t="str">
        <f>TEXT(Tabela_NOTAS_FISCAIS[[#This Row],[Data Emissão]],"aaaa")</f>
        <v>2023</v>
      </c>
      <c r="I426" s="1" t="str">
        <f>UPPER(TEXT(Tabela_NOTAS_FISCAIS[[#This Row],[Data Emissão]],"MMM"))</f>
        <v>JUL</v>
      </c>
      <c r="J426" s="1" t="str">
        <f>IFERROR(INDEX(CLIENTES[CLIENTES_2],MATCH(Tabela_NOTAS_FISCAIS[Razão Social do Tomador],CLIENTES[CLIENTES_TABELA],0)),"")</f>
        <v xml:space="preserve">GRUPO GENNIUS </v>
      </c>
      <c r="K426" s="1">
        <f>IFERROR(INDEX(MÊS_TAB[NUN_MÊS],MATCH(Tabela_NOTAS_FISCAIS[MÊS_EMISSÃO],MÊS_TAB[MÊS],0)),"")</f>
        <v>7</v>
      </c>
    </row>
    <row r="427" spans="1:11" x14ac:dyDescent="0.2">
      <c r="A427" s="1">
        <v>1689</v>
      </c>
      <c r="B427" s="1">
        <v>1</v>
      </c>
      <c r="C427" s="3">
        <v>45127</v>
      </c>
      <c r="D427" s="1" t="s">
        <v>77</v>
      </c>
      <c r="E427" s="1" t="s">
        <v>87</v>
      </c>
      <c r="F427" s="4">
        <v>4200</v>
      </c>
      <c r="G427" s="3">
        <v>45127</v>
      </c>
      <c r="H427" s="1" t="str">
        <f>TEXT(Tabela_NOTAS_FISCAIS[[#This Row],[Data Emissão]],"aaaa")</f>
        <v>2023</v>
      </c>
      <c r="I427" s="1" t="str">
        <f>UPPER(TEXT(Tabela_NOTAS_FISCAIS[[#This Row],[Data Emissão]],"MMM"))</f>
        <v>JUL</v>
      </c>
      <c r="J427" s="1" t="str">
        <f>IFERROR(INDEX(CLIENTES[CLIENTES_2],MATCH(Tabela_NOTAS_FISCAIS[Razão Social do Tomador],CLIENTES[CLIENTES_TABELA],0)),"")</f>
        <v xml:space="preserve">GRUPO GENNIUS </v>
      </c>
      <c r="K427" s="1">
        <f>IFERROR(INDEX(MÊS_TAB[NUN_MÊS],MATCH(Tabela_NOTAS_FISCAIS[MÊS_EMISSÃO],MÊS_TAB[MÊS],0)),"")</f>
        <v>7</v>
      </c>
    </row>
    <row r="428" spans="1:11" x14ac:dyDescent="0.2">
      <c r="A428" s="1">
        <v>1690</v>
      </c>
      <c r="B428" s="1">
        <v>1</v>
      </c>
      <c r="C428" s="3">
        <v>45128</v>
      </c>
      <c r="D428" s="1" t="s">
        <v>77</v>
      </c>
      <c r="E428" s="1" t="s">
        <v>87</v>
      </c>
      <c r="F428" s="4">
        <v>2850</v>
      </c>
      <c r="G428" s="3">
        <v>45128</v>
      </c>
      <c r="H428" s="1" t="str">
        <f>TEXT(Tabela_NOTAS_FISCAIS[[#This Row],[Data Emissão]],"aaaa")</f>
        <v>2023</v>
      </c>
      <c r="I428" s="1" t="str">
        <f>UPPER(TEXT(Tabela_NOTAS_FISCAIS[[#This Row],[Data Emissão]],"MMM"))</f>
        <v>JUL</v>
      </c>
      <c r="J428" s="1" t="str">
        <f>IFERROR(INDEX(CLIENTES[CLIENTES_2],MATCH(Tabela_NOTAS_FISCAIS[Razão Social do Tomador],CLIENTES[CLIENTES_TABELA],0)),"")</f>
        <v xml:space="preserve">GRUPO GENNIUS </v>
      </c>
      <c r="K428" s="1">
        <f>IFERROR(INDEX(MÊS_TAB[NUN_MÊS],MATCH(Tabela_NOTAS_FISCAIS[MÊS_EMISSÃO],MÊS_TAB[MÊS],0)),"")</f>
        <v>7</v>
      </c>
    </row>
    <row r="429" spans="1:11" x14ac:dyDescent="0.2">
      <c r="A429" s="1">
        <v>1691</v>
      </c>
      <c r="B429" s="1">
        <v>1</v>
      </c>
      <c r="C429" s="3">
        <v>45128</v>
      </c>
      <c r="D429" s="1" t="s">
        <v>77</v>
      </c>
      <c r="E429" s="1" t="s">
        <v>87</v>
      </c>
      <c r="F429" s="4">
        <v>1950</v>
      </c>
      <c r="G429" s="3">
        <v>45128</v>
      </c>
      <c r="H429" s="1" t="str">
        <f>TEXT(Tabela_NOTAS_FISCAIS[[#This Row],[Data Emissão]],"aaaa")</f>
        <v>2023</v>
      </c>
      <c r="I429" s="1" t="str">
        <f>UPPER(TEXT(Tabela_NOTAS_FISCAIS[[#This Row],[Data Emissão]],"MMM"))</f>
        <v>JUL</v>
      </c>
      <c r="J429" s="1" t="str">
        <f>IFERROR(INDEX(CLIENTES[CLIENTES_2],MATCH(Tabela_NOTAS_FISCAIS[Razão Social do Tomador],CLIENTES[CLIENTES_TABELA],0)),"")</f>
        <v xml:space="preserve">GRUPO GENNIUS </v>
      </c>
      <c r="K429" s="1">
        <f>IFERROR(INDEX(MÊS_TAB[NUN_MÊS],MATCH(Tabela_NOTAS_FISCAIS[MÊS_EMISSÃO],MÊS_TAB[MÊS],0)),"")</f>
        <v>7</v>
      </c>
    </row>
    <row r="430" spans="1:11" x14ac:dyDescent="0.2">
      <c r="A430" s="1">
        <v>1692</v>
      </c>
      <c r="B430" s="1">
        <v>1</v>
      </c>
      <c r="C430" s="3">
        <v>45128</v>
      </c>
      <c r="D430" s="1" t="s">
        <v>77</v>
      </c>
      <c r="E430" s="1" t="s">
        <v>87</v>
      </c>
      <c r="F430" s="4">
        <v>5525</v>
      </c>
      <c r="G430" s="3">
        <v>45128</v>
      </c>
      <c r="H430" s="1" t="str">
        <f>TEXT(Tabela_NOTAS_FISCAIS[[#This Row],[Data Emissão]],"aaaa")</f>
        <v>2023</v>
      </c>
      <c r="I430" s="1" t="str">
        <f>UPPER(TEXT(Tabela_NOTAS_FISCAIS[[#This Row],[Data Emissão]],"MMM"))</f>
        <v>JUL</v>
      </c>
      <c r="J430" s="1" t="str">
        <f>IFERROR(INDEX(CLIENTES[CLIENTES_2],MATCH(Tabela_NOTAS_FISCAIS[Razão Social do Tomador],CLIENTES[CLIENTES_TABELA],0)),"")</f>
        <v xml:space="preserve">GRUPO GENNIUS </v>
      </c>
      <c r="K430" s="1">
        <f>IFERROR(INDEX(MÊS_TAB[NUN_MÊS],MATCH(Tabela_NOTAS_FISCAIS[MÊS_EMISSÃO],MÊS_TAB[MÊS],0)),"")</f>
        <v>7</v>
      </c>
    </row>
    <row r="431" spans="1:11" x14ac:dyDescent="0.2">
      <c r="A431" s="1">
        <v>1693</v>
      </c>
      <c r="B431" s="1">
        <v>1</v>
      </c>
      <c r="C431" s="3">
        <v>45128</v>
      </c>
      <c r="D431" s="1" t="s">
        <v>77</v>
      </c>
      <c r="E431" s="1" t="s">
        <v>87</v>
      </c>
      <c r="F431" s="4">
        <v>5300</v>
      </c>
      <c r="G431" s="3">
        <v>45128</v>
      </c>
      <c r="H431" s="1" t="str">
        <f>TEXT(Tabela_NOTAS_FISCAIS[[#This Row],[Data Emissão]],"aaaa")</f>
        <v>2023</v>
      </c>
      <c r="I431" s="1" t="str">
        <f>UPPER(TEXT(Tabela_NOTAS_FISCAIS[[#This Row],[Data Emissão]],"MMM"))</f>
        <v>JUL</v>
      </c>
      <c r="J431" s="1" t="str">
        <f>IFERROR(INDEX(CLIENTES[CLIENTES_2],MATCH(Tabela_NOTAS_FISCAIS[Razão Social do Tomador],CLIENTES[CLIENTES_TABELA],0)),"")</f>
        <v xml:space="preserve">GRUPO GENNIUS </v>
      </c>
      <c r="K431" s="1">
        <f>IFERROR(INDEX(MÊS_TAB[NUN_MÊS],MATCH(Tabela_NOTAS_FISCAIS[MÊS_EMISSÃO],MÊS_TAB[MÊS],0)),"")</f>
        <v>7</v>
      </c>
    </row>
    <row r="432" spans="1:11" x14ac:dyDescent="0.2">
      <c r="A432" s="1">
        <v>1694</v>
      </c>
      <c r="B432" s="1">
        <v>1</v>
      </c>
      <c r="C432" s="3">
        <v>45131</v>
      </c>
      <c r="D432" s="1" t="s">
        <v>77</v>
      </c>
      <c r="E432" s="1" t="s">
        <v>87</v>
      </c>
      <c r="F432" s="4">
        <v>5450</v>
      </c>
      <c r="G432" s="3">
        <v>45131</v>
      </c>
      <c r="H432" s="1" t="str">
        <f>TEXT(Tabela_NOTAS_FISCAIS[[#This Row],[Data Emissão]],"aaaa")</f>
        <v>2023</v>
      </c>
      <c r="I432" s="1" t="str">
        <f>UPPER(TEXT(Tabela_NOTAS_FISCAIS[[#This Row],[Data Emissão]],"MMM"))</f>
        <v>JUL</v>
      </c>
      <c r="J432" s="1" t="str">
        <f>IFERROR(INDEX(CLIENTES[CLIENTES_2],MATCH(Tabela_NOTAS_FISCAIS[Razão Social do Tomador],CLIENTES[CLIENTES_TABELA],0)),"")</f>
        <v xml:space="preserve">GRUPO GENNIUS </v>
      </c>
      <c r="K432" s="1">
        <f>IFERROR(INDEX(MÊS_TAB[NUN_MÊS],MATCH(Tabela_NOTAS_FISCAIS[MÊS_EMISSÃO],MÊS_TAB[MÊS],0)),"")</f>
        <v>7</v>
      </c>
    </row>
    <row r="433" spans="1:11" x14ac:dyDescent="0.2">
      <c r="A433" s="1">
        <v>1695</v>
      </c>
      <c r="B433" s="1">
        <v>1</v>
      </c>
      <c r="C433" s="3">
        <v>45131</v>
      </c>
      <c r="D433" s="1" t="s">
        <v>77</v>
      </c>
      <c r="E433" s="1" t="s">
        <v>87</v>
      </c>
      <c r="F433" s="4">
        <v>5450</v>
      </c>
      <c r="G433" s="3">
        <v>45131</v>
      </c>
      <c r="H433" s="1" t="str">
        <f>TEXT(Tabela_NOTAS_FISCAIS[[#This Row],[Data Emissão]],"aaaa")</f>
        <v>2023</v>
      </c>
      <c r="I433" s="1" t="str">
        <f>UPPER(TEXT(Tabela_NOTAS_FISCAIS[[#This Row],[Data Emissão]],"MMM"))</f>
        <v>JUL</v>
      </c>
      <c r="J433" s="1" t="str">
        <f>IFERROR(INDEX(CLIENTES[CLIENTES_2],MATCH(Tabela_NOTAS_FISCAIS[Razão Social do Tomador],CLIENTES[CLIENTES_TABELA],0)),"")</f>
        <v xml:space="preserve">GRUPO GENNIUS </v>
      </c>
      <c r="K433" s="1">
        <f>IFERROR(INDEX(MÊS_TAB[NUN_MÊS],MATCH(Tabela_NOTAS_FISCAIS[MÊS_EMISSÃO],MÊS_TAB[MÊS],0)),"")</f>
        <v>7</v>
      </c>
    </row>
    <row r="434" spans="1:11" x14ac:dyDescent="0.2">
      <c r="A434" s="1">
        <v>1696</v>
      </c>
      <c r="B434" s="1">
        <v>1</v>
      </c>
      <c r="C434" s="3">
        <v>45132</v>
      </c>
      <c r="D434" s="1" t="s">
        <v>77</v>
      </c>
      <c r="E434" s="1" t="s">
        <v>87</v>
      </c>
      <c r="F434" s="4">
        <v>1600</v>
      </c>
      <c r="G434" s="3">
        <v>45132</v>
      </c>
      <c r="H434" s="1" t="str">
        <f>TEXT(Tabela_NOTAS_FISCAIS[[#This Row],[Data Emissão]],"aaaa")</f>
        <v>2023</v>
      </c>
      <c r="I434" s="1" t="str">
        <f>UPPER(TEXT(Tabela_NOTAS_FISCAIS[[#This Row],[Data Emissão]],"MMM"))</f>
        <v>JUL</v>
      </c>
      <c r="J434" s="1" t="str">
        <f>IFERROR(INDEX(CLIENTES[CLIENTES_2],MATCH(Tabela_NOTAS_FISCAIS[Razão Social do Tomador],CLIENTES[CLIENTES_TABELA],0)),"")</f>
        <v xml:space="preserve">GRUPO GENNIUS </v>
      </c>
      <c r="K434" s="1">
        <f>IFERROR(INDEX(MÊS_TAB[NUN_MÊS],MATCH(Tabela_NOTAS_FISCAIS[MÊS_EMISSÃO],MÊS_TAB[MÊS],0)),"")</f>
        <v>7</v>
      </c>
    </row>
    <row r="435" spans="1:11" x14ac:dyDescent="0.2">
      <c r="A435" s="1">
        <v>1697</v>
      </c>
      <c r="B435" s="1">
        <v>1</v>
      </c>
      <c r="C435" s="3">
        <v>45133</v>
      </c>
      <c r="D435" s="1" t="s">
        <v>77</v>
      </c>
      <c r="E435" s="1" t="s">
        <v>87</v>
      </c>
      <c r="F435" s="4">
        <v>2400</v>
      </c>
      <c r="G435" s="3">
        <v>45133</v>
      </c>
      <c r="H435" s="1" t="str">
        <f>TEXT(Tabela_NOTAS_FISCAIS[[#This Row],[Data Emissão]],"aaaa")</f>
        <v>2023</v>
      </c>
      <c r="I435" s="1" t="str">
        <f>UPPER(TEXT(Tabela_NOTAS_FISCAIS[[#This Row],[Data Emissão]],"MMM"))</f>
        <v>JUL</v>
      </c>
      <c r="J435" s="1" t="str">
        <f>IFERROR(INDEX(CLIENTES[CLIENTES_2],MATCH(Tabela_NOTAS_FISCAIS[Razão Social do Tomador],CLIENTES[CLIENTES_TABELA],0)),"")</f>
        <v xml:space="preserve">GRUPO GENNIUS </v>
      </c>
      <c r="K435" s="1">
        <f>IFERROR(INDEX(MÊS_TAB[NUN_MÊS],MATCH(Tabela_NOTAS_FISCAIS[MÊS_EMISSÃO],MÊS_TAB[MÊS],0)),"")</f>
        <v>7</v>
      </c>
    </row>
    <row r="436" spans="1:11" x14ac:dyDescent="0.2">
      <c r="A436" s="1">
        <v>1698</v>
      </c>
      <c r="B436" s="1">
        <v>1</v>
      </c>
      <c r="C436" s="3">
        <v>45134</v>
      </c>
      <c r="D436" s="1" t="s">
        <v>77</v>
      </c>
      <c r="E436" s="1" t="s">
        <v>87</v>
      </c>
      <c r="F436" s="4">
        <v>800</v>
      </c>
      <c r="G436" s="3">
        <v>45134</v>
      </c>
      <c r="H436" s="1" t="str">
        <f>TEXT(Tabela_NOTAS_FISCAIS[[#This Row],[Data Emissão]],"aaaa")</f>
        <v>2023</v>
      </c>
      <c r="I436" s="1" t="str">
        <f>UPPER(TEXT(Tabela_NOTAS_FISCAIS[[#This Row],[Data Emissão]],"MMM"))</f>
        <v>JUL</v>
      </c>
      <c r="J436" s="1" t="str">
        <f>IFERROR(INDEX(CLIENTES[CLIENTES_2],MATCH(Tabela_NOTAS_FISCAIS[Razão Social do Tomador],CLIENTES[CLIENTES_TABELA],0)),"")</f>
        <v xml:space="preserve">GRUPO GENNIUS </v>
      </c>
      <c r="K436" s="1">
        <f>IFERROR(INDEX(MÊS_TAB[NUN_MÊS],MATCH(Tabela_NOTAS_FISCAIS[MÊS_EMISSÃO],MÊS_TAB[MÊS],0)),"")</f>
        <v>7</v>
      </c>
    </row>
  </sheetData>
  <mergeCells count="1">
    <mergeCell ref="R1:U2"/>
  </mergeCells>
  <phoneticPr fontId="3" type="noConversion"/>
  <pageMargins left="0.511811024" right="0.511811024" top="0.78740157499999996" bottom="0.78740157499999996" header="0.31496062000000002" footer="0.31496062000000002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30F2-AE95-4A20-9D55-A7754963DF10}">
  <sheetPr codeName="Planilha8"/>
  <dimension ref="A1:BU464"/>
  <sheetViews>
    <sheetView topLeftCell="B1" workbookViewId="0">
      <pane ySplit="1" topLeftCell="A427" activePane="bottomLeft" state="frozen"/>
      <selection pane="bottomLeft" activeCell="K436" sqref="K436"/>
    </sheetView>
  </sheetViews>
  <sheetFormatPr defaultRowHeight="15" outlineLevelRow="1" x14ac:dyDescent="0.25"/>
  <cols>
    <col min="1" max="1" width="2" customWidth="1"/>
    <col min="2" max="2" width="27.140625" customWidth="1"/>
    <col min="3" max="3" width="0.85546875" customWidth="1"/>
    <col min="4" max="4" width="2.28515625" customWidth="1"/>
    <col min="5" max="5" width="18.140625" style="24" customWidth="1"/>
    <col min="6" max="9" width="2.28515625" customWidth="1"/>
    <col min="10" max="10" width="0.7109375" customWidth="1"/>
    <col min="11" max="25" width="2.28515625" customWidth="1"/>
    <col min="26" max="26" width="1" customWidth="1"/>
    <col min="27" max="27" width="20.7109375" customWidth="1"/>
    <col min="28" max="29" width="2.28515625" customWidth="1"/>
    <col min="30" max="30" width="22.140625" customWidth="1"/>
    <col min="31" max="38" width="1.28515625" customWidth="1"/>
    <col min="39" max="44" width="1.140625" customWidth="1"/>
    <col min="45" max="50" width="0.85546875" customWidth="1"/>
    <col min="51" max="51" width="17.140625" customWidth="1"/>
    <col min="52" max="62" width="0.5703125" customWidth="1"/>
    <col min="63" max="64" width="0.7109375" customWidth="1"/>
    <col min="65" max="72" width="0.5703125" customWidth="1"/>
    <col min="73" max="73" width="23.5703125" customWidth="1"/>
  </cols>
  <sheetData>
    <row r="1" spans="1:73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 outlineLevel="1" x14ac:dyDescent="0.25">
      <c r="A2" s="1">
        <v>20</v>
      </c>
      <c r="B2" s="1">
        <v>1236</v>
      </c>
      <c r="C2" s="1">
        <v>1</v>
      </c>
      <c r="D2" s="1" t="s">
        <v>223</v>
      </c>
      <c r="E2" s="3">
        <v>44928.635138888887</v>
      </c>
      <c r="F2" s="1">
        <v>0</v>
      </c>
      <c r="G2" s="1">
        <v>1</v>
      </c>
      <c r="H2" s="1">
        <v>6</v>
      </c>
      <c r="I2" s="1">
        <v>44928</v>
      </c>
      <c r="J2" s="1">
        <v>2</v>
      </c>
      <c r="K2" s="1" t="s">
        <v>74</v>
      </c>
      <c r="L2" s="1" t="s">
        <v>75</v>
      </c>
      <c r="M2" s="1" t="s">
        <v>224</v>
      </c>
      <c r="N2" s="1" t="s">
        <v>76</v>
      </c>
      <c r="O2" s="1" t="s">
        <v>77</v>
      </c>
      <c r="P2" s="1" t="s">
        <v>78</v>
      </c>
      <c r="Q2" s="1" t="s">
        <v>79</v>
      </c>
      <c r="R2" s="1">
        <v>114</v>
      </c>
      <c r="S2" s="1" t="s">
        <v>224</v>
      </c>
      <c r="T2" s="1" t="s">
        <v>80</v>
      </c>
      <c r="U2" s="1" t="s">
        <v>81</v>
      </c>
      <c r="V2" s="1" t="s">
        <v>82</v>
      </c>
      <c r="W2" s="1" t="s">
        <v>83</v>
      </c>
      <c r="X2" s="1">
        <v>2134424404</v>
      </c>
      <c r="Y2" s="1" t="s">
        <v>84</v>
      </c>
      <c r="Z2" s="1">
        <v>2</v>
      </c>
      <c r="AA2" s="1" t="s">
        <v>85</v>
      </c>
      <c r="AB2" s="1" t="s">
        <v>86</v>
      </c>
      <c r="AC2" s="1" t="s">
        <v>224</v>
      </c>
      <c r="AD2" s="1" t="s">
        <v>87</v>
      </c>
      <c r="AE2" s="1" t="s">
        <v>78</v>
      </c>
      <c r="AF2" s="1" t="s">
        <v>88</v>
      </c>
      <c r="AG2" s="1" t="s">
        <v>225</v>
      </c>
      <c r="AH2" s="1" t="s">
        <v>89</v>
      </c>
      <c r="AI2" s="1" t="s">
        <v>90</v>
      </c>
      <c r="AJ2" s="1" t="s">
        <v>81</v>
      </c>
      <c r="AK2" s="1" t="s">
        <v>82</v>
      </c>
      <c r="AL2" s="1" t="s">
        <v>91</v>
      </c>
      <c r="AM2" s="1"/>
      <c r="AN2" s="1" t="s">
        <v>224</v>
      </c>
      <c r="AO2" s="1">
        <v>1</v>
      </c>
      <c r="AP2" s="1" t="s">
        <v>81</v>
      </c>
      <c r="AQ2" s="1" t="s">
        <v>82</v>
      </c>
      <c r="AR2" s="1">
        <v>0</v>
      </c>
      <c r="AS2" s="1">
        <v>1</v>
      </c>
      <c r="AT2" s="1">
        <v>0</v>
      </c>
      <c r="AU2" s="1">
        <v>1602</v>
      </c>
      <c r="AV2" s="1" t="s">
        <v>224</v>
      </c>
      <c r="AW2" s="1">
        <v>160204</v>
      </c>
      <c r="AX2" s="1">
        <v>0</v>
      </c>
      <c r="AY2" s="2">
        <v>3780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/>
      <c r="BM2" s="3">
        <v>44928</v>
      </c>
      <c r="BN2" s="1" t="s">
        <v>224</v>
      </c>
      <c r="BO2" s="1" t="s">
        <v>224</v>
      </c>
      <c r="BP2" s="1">
        <v>183198227</v>
      </c>
      <c r="BQ2" s="1" t="s">
        <v>224</v>
      </c>
      <c r="BR2" s="1" t="s">
        <v>224</v>
      </c>
      <c r="BS2" s="1">
        <v>0</v>
      </c>
      <c r="BT2" s="1">
        <v>0</v>
      </c>
      <c r="BU2" s="1" t="s">
        <v>226</v>
      </c>
    </row>
    <row r="3" spans="1:73" outlineLevel="1" x14ac:dyDescent="0.25">
      <c r="A3" s="1">
        <v>20</v>
      </c>
      <c r="B3" s="1">
        <v>1237</v>
      </c>
      <c r="C3" s="1">
        <v>1</v>
      </c>
      <c r="D3" s="1" t="s">
        <v>227</v>
      </c>
      <c r="E3" s="3">
        <v>44928.643252314818</v>
      </c>
      <c r="F3" s="1">
        <v>0</v>
      </c>
      <c r="G3" s="1">
        <v>1</v>
      </c>
      <c r="H3" s="1">
        <v>7</v>
      </c>
      <c r="I3" s="1">
        <v>44928</v>
      </c>
      <c r="J3" s="1">
        <v>2</v>
      </c>
      <c r="K3" s="1" t="s">
        <v>74</v>
      </c>
      <c r="L3" s="1" t="s">
        <v>75</v>
      </c>
      <c r="M3" s="1" t="s">
        <v>224</v>
      </c>
      <c r="N3" s="1" t="s">
        <v>76</v>
      </c>
      <c r="O3" s="1" t="s">
        <v>77</v>
      </c>
      <c r="P3" s="1" t="s">
        <v>78</v>
      </c>
      <c r="Q3" s="1" t="s">
        <v>79</v>
      </c>
      <c r="R3" s="1">
        <v>114</v>
      </c>
      <c r="S3" s="1" t="s">
        <v>224</v>
      </c>
      <c r="T3" s="1" t="s">
        <v>80</v>
      </c>
      <c r="U3" s="1" t="s">
        <v>81</v>
      </c>
      <c r="V3" s="1" t="s">
        <v>82</v>
      </c>
      <c r="W3" s="1" t="s">
        <v>83</v>
      </c>
      <c r="X3" s="1">
        <v>2134424404</v>
      </c>
      <c r="Y3" s="1" t="s">
        <v>84</v>
      </c>
      <c r="Z3" s="1">
        <v>2</v>
      </c>
      <c r="AA3" s="1" t="s">
        <v>85</v>
      </c>
      <c r="AB3" s="1" t="s">
        <v>86</v>
      </c>
      <c r="AC3" s="1" t="s">
        <v>224</v>
      </c>
      <c r="AD3" s="1" t="s">
        <v>87</v>
      </c>
      <c r="AE3" s="1" t="s">
        <v>78</v>
      </c>
      <c r="AF3" s="1" t="s">
        <v>88</v>
      </c>
      <c r="AG3" s="1" t="s">
        <v>225</v>
      </c>
      <c r="AH3" s="1" t="s">
        <v>89</v>
      </c>
      <c r="AI3" s="1" t="s">
        <v>90</v>
      </c>
      <c r="AJ3" s="1" t="s">
        <v>81</v>
      </c>
      <c r="AK3" s="1" t="s">
        <v>82</v>
      </c>
      <c r="AL3" s="1" t="s">
        <v>91</v>
      </c>
      <c r="AM3" s="1"/>
      <c r="AN3" s="1" t="s">
        <v>224</v>
      </c>
      <c r="AO3" s="1">
        <v>1</v>
      </c>
      <c r="AP3" s="1" t="s">
        <v>81</v>
      </c>
      <c r="AQ3" s="1" t="s">
        <v>82</v>
      </c>
      <c r="AR3" s="1">
        <v>0</v>
      </c>
      <c r="AS3" s="1">
        <v>1</v>
      </c>
      <c r="AT3" s="1">
        <v>0</v>
      </c>
      <c r="AU3" s="1">
        <v>1602</v>
      </c>
      <c r="AV3" s="1" t="s">
        <v>224</v>
      </c>
      <c r="AW3" s="1">
        <v>160204</v>
      </c>
      <c r="AX3" s="1">
        <v>0</v>
      </c>
      <c r="AY3" s="2">
        <v>1600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/>
      <c r="BM3" s="3">
        <v>44928</v>
      </c>
      <c r="BN3" s="1" t="s">
        <v>224</v>
      </c>
      <c r="BO3" s="1" t="s">
        <v>224</v>
      </c>
      <c r="BP3" s="1">
        <v>183200311</v>
      </c>
      <c r="BQ3" s="1" t="s">
        <v>224</v>
      </c>
      <c r="BR3" s="1" t="s">
        <v>224</v>
      </c>
      <c r="BS3" s="1">
        <v>0</v>
      </c>
      <c r="BT3" s="1">
        <v>0</v>
      </c>
      <c r="BU3" s="1" t="s">
        <v>228</v>
      </c>
    </row>
    <row r="4" spans="1:73" outlineLevel="1" x14ac:dyDescent="0.25">
      <c r="A4" s="1">
        <v>20</v>
      </c>
      <c r="B4" s="1">
        <v>1238</v>
      </c>
      <c r="C4" s="1">
        <v>1</v>
      </c>
      <c r="D4" s="1" t="s">
        <v>229</v>
      </c>
      <c r="E4" s="3">
        <v>44928.644305555557</v>
      </c>
      <c r="F4" s="1">
        <v>0</v>
      </c>
      <c r="G4" s="1">
        <v>1</v>
      </c>
      <c r="H4" s="1">
        <v>8</v>
      </c>
      <c r="I4" s="1">
        <v>44928</v>
      </c>
      <c r="J4" s="1">
        <v>2</v>
      </c>
      <c r="K4" s="1" t="s">
        <v>74</v>
      </c>
      <c r="L4" s="1" t="s">
        <v>75</v>
      </c>
      <c r="M4" s="1" t="s">
        <v>224</v>
      </c>
      <c r="N4" s="1" t="s">
        <v>76</v>
      </c>
      <c r="O4" s="1" t="s">
        <v>77</v>
      </c>
      <c r="P4" s="1" t="s">
        <v>78</v>
      </c>
      <c r="Q4" s="1" t="s">
        <v>79</v>
      </c>
      <c r="R4" s="1">
        <v>114</v>
      </c>
      <c r="S4" s="1" t="s">
        <v>224</v>
      </c>
      <c r="T4" s="1" t="s">
        <v>80</v>
      </c>
      <c r="U4" s="1" t="s">
        <v>81</v>
      </c>
      <c r="V4" s="1" t="s">
        <v>82</v>
      </c>
      <c r="W4" s="1" t="s">
        <v>83</v>
      </c>
      <c r="X4" s="1">
        <v>2134424404</v>
      </c>
      <c r="Y4" s="1" t="s">
        <v>84</v>
      </c>
      <c r="Z4" s="1">
        <v>2</v>
      </c>
      <c r="AA4" s="1" t="s">
        <v>85</v>
      </c>
      <c r="AB4" s="1" t="s">
        <v>86</v>
      </c>
      <c r="AC4" s="1" t="s">
        <v>224</v>
      </c>
      <c r="AD4" s="1" t="s">
        <v>87</v>
      </c>
      <c r="AE4" s="1" t="s">
        <v>78</v>
      </c>
      <c r="AF4" s="1" t="s">
        <v>88</v>
      </c>
      <c r="AG4" s="1" t="s">
        <v>225</v>
      </c>
      <c r="AH4" s="1" t="s">
        <v>89</v>
      </c>
      <c r="AI4" s="1" t="s">
        <v>90</v>
      </c>
      <c r="AJ4" s="1" t="s">
        <v>81</v>
      </c>
      <c r="AK4" s="1" t="s">
        <v>82</v>
      </c>
      <c r="AL4" s="1" t="s">
        <v>91</v>
      </c>
      <c r="AM4" s="1"/>
      <c r="AN4" s="1" t="s">
        <v>224</v>
      </c>
      <c r="AO4" s="1">
        <v>1</v>
      </c>
      <c r="AP4" s="1" t="s">
        <v>81</v>
      </c>
      <c r="AQ4" s="1" t="s">
        <v>82</v>
      </c>
      <c r="AR4" s="1">
        <v>0</v>
      </c>
      <c r="AS4" s="1">
        <v>1</v>
      </c>
      <c r="AT4" s="1">
        <v>0</v>
      </c>
      <c r="AU4" s="1">
        <v>1602</v>
      </c>
      <c r="AV4" s="1" t="s">
        <v>224</v>
      </c>
      <c r="AW4" s="1">
        <v>160204</v>
      </c>
      <c r="AX4" s="1">
        <v>0</v>
      </c>
      <c r="AY4" s="2">
        <v>1000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/>
      <c r="BM4" s="3">
        <v>44928</v>
      </c>
      <c r="BN4" s="1" t="s">
        <v>224</v>
      </c>
      <c r="BO4" s="1" t="s">
        <v>224</v>
      </c>
      <c r="BP4" s="1">
        <v>183200530</v>
      </c>
      <c r="BQ4" s="1" t="s">
        <v>224</v>
      </c>
      <c r="BR4" s="1" t="s">
        <v>224</v>
      </c>
      <c r="BS4" s="1">
        <v>0</v>
      </c>
      <c r="BT4" s="1">
        <v>0</v>
      </c>
      <c r="BU4" s="1" t="s">
        <v>230</v>
      </c>
    </row>
    <row r="5" spans="1:73" outlineLevel="1" x14ac:dyDescent="0.25">
      <c r="A5" s="1">
        <v>20</v>
      </c>
      <c r="B5" s="1">
        <v>1239</v>
      </c>
      <c r="C5" s="1">
        <v>1</v>
      </c>
      <c r="D5" s="1" t="s">
        <v>231</v>
      </c>
      <c r="E5" s="3">
        <v>44928.645462962966</v>
      </c>
      <c r="F5" s="1">
        <v>0</v>
      </c>
      <c r="G5" s="1">
        <v>1</v>
      </c>
      <c r="H5" s="1">
        <v>9</v>
      </c>
      <c r="I5" s="1">
        <v>44928</v>
      </c>
      <c r="J5" s="1">
        <v>2</v>
      </c>
      <c r="K5" s="1" t="s">
        <v>74</v>
      </c>
      <c r="L5" s="1" t="s">
        <v>75</v>
      </c>
      <c r="M5" s="1" t="s">
        <v>224</v>
      </c>
      <c r="N5" s="1" t="s">
        <v>76</v>
      </c>
      <c r="O5" s="1" t="s">
        <v>77</v>
      </c>
      <c r="P5" s="1" t="s">
        <v>78</v>
      </c>
      <c r="Q5" s="1" t="s">
        <v>79</v>
      </c>
      <c r="R5" s="1">
        <v>114</v>
      </c>
      <c r="S5" s="1" t="s">
        <v>224</v>
      </c>
      <c r="T5" s="1" t="s">
        <v>80</v>
      </c>
      <c r="U5" s="1" t="s">
        <v>81</v>
      </c>
      <c r="V5" s="1" t="s">
        <v>82</v>
      </c>
      <c r="W5" s="1" t="s">
        <v>83</v>
      </c>
      <c r="X5" s="1">
        <v>2134424404</v>
      </c>
      <c r="Y5" s="1" t="s">
        <v>84</v>
      </c>
      <c r="Z5" s="1">
        <v>2</v>
      </c>
      <c r="AA5" s="1" t="s">
        <v>85</v>
      </c>
      <c r="AB5" s="1" t="s">
        <v>86</v>
      </c>
      <c r="AC5" s="1" t="s">
        <v>224</v>
      </c>
      <c r="AD5" s="1" t="s">
        <v>87</v>
      </c>
      <c r="AE5" s="1" t="s">
        <v>78</v>
      </c>
      <c r="AF5" s="1" t="s">
        <v>88</v>
      </c>
      <c r="AG5" s="1" t="s">
        <v>225</v>
      </c>
      <c r="AH5" s="1" t="s">
        <v>89</v>
      </c>
      <c r="AI5" s="1" t="s">
        <v>90</v>
      </c>
      <c r="AJ5" s="1" t="s">
        <v>81</v>
      </c>
      <c r="AK5" s="1" t="s">
        <v>82</v>
      </c>
      <c r="AL5" s="1" t="s">
        <v>91</v>
      </c>
      <c r="AM5" s="1"/>
      <c r="AN5" s="1" t="s">
        <v>224</v>
      </c>
      <c r="AO5" s="1">
        <v>1</v>
      </c>
      <c r="AP5" s="1" t="s">
        <v>81</v>
      </c>
      <c r="AQ5" s="1" t="s">
        <v>82</v>
      </c>
      <c r="AR5" s="1">
        <v>0</v>
      </c>
      <c r="AS5" s="1">
        <v>1</v>
      </c>
      <c r="AT5" s="1">
        <v>0</v>
      </c>
      <c r="AU5" s="1">
        <v>1602</v>
      </c>
      <c r="AV5" s="1" t="s">
        <v>224</v>
      </c>
      <c r="AW5" s="1">
        <v>160204</v>
      </c>
      <c r="AX5" s="1">
        <v>0</v>
      </c>
      <c r="AY5" s="2">
        <v>800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/>
      <c r="BM5" s="3">
        <v>44928</v>
      </c>
      <c r="BN5" s="1" t="s">
        <v>224</v>
      </c>
      <c r="BO5" s="1" t="s">
        <v>224</v>
      </c>
      <c r="BP5" s="1">
        <v>183200779</v>
      </c>
      <c r="BQ5" s="1" t="s">
        <v>224</v>
      </c>
      <c r="BR5" s="1" t="s">
        <v>224</v>
      </c>
      <c r="BS5" s="1">
        <v>0</v>
      </c>
      <c r="BT5" s="1">
        <v>0</v>
      </c>
      <c r="BU5" s="1" t="s">
        <v>232</v>
      </c>
    </row>
    <row r="6" spans="1:73" outlineLevel="1" x14ac:dyDescent="0.25">
      <c r="A6" s="1">
        <v>20</v>
      </c>
      <c r="B6" s="1">
        <v>1240</v>
      </c>
      <c r="C6" s="1">
        <v>1</v>
      </c>
      <c r="D6" s="1" t="s">
        <v>233</v>
      </c>
      <c r="E6" s="3">
        <v>44928.646412037036</v>
      </c>
      <c r="F6" s="1">
        <v>0</v>
      </c>
      <c r="G6" s="1">
        <v>1</v>
      </c>
      <c r="H6" s="1">
        <v>10</v>
      </c>
      <c r="I6" s="1">
        <v>44928</v>
      </c>
      <c r="J6" s="1">
        <v>2</v>
      </c>
      <c r="K6" s="1" t="s">
        <v>74</v>
      </c>
      <c r="L6" s="1" t="s">
        <v>75</v>
      </c>
      <c r="M6" s="1" t="s">
        <v>224</v>
      </c>
      <c r="N6" s="1" t="s">
        <v>76</v>
      </c>
      <c r="O6" s="1" t="s">
        <v>77</v>
      </c>
      <c r="P6" s="1" t="s">
        <v>78</v>
      </c>
      <c r="Q6" s="1" t="s">
        <v>79</v>
      </c>
      <c r="R6" s="1">
        <v>114</v>
      </c>
      <c r="S6" s="1" t="s">
        <v>224</v>
      </c>
      <c r="T6" s="1" t="s">
        <v>80</v>
      </c>
      <c r="U6" s="1" t="s">
        <v>81</v>
      </c>
      <c r="V6" s="1" t="s">
        <v>82</v>
      </c>
      <c r="W6" s="1" t="s">
        <v>83</v>
      </c>
      <c r="X6" s="1">
        <v>2134424404</v>
      </c>
      <c r="Y6" s="1" t="s">
        <v>84</v>
      </c>
      <c r="Z6" s="1">
        <v>2</v>
      </c>
      <c r="AA6" s="1" t="s">
        <v>85</v>
      </c>
      <c r="AB6" s="1" t="s">
        <v>86</v>
      </c>
      <c r="AC6" s="1" t="s">
        <v>224</v>
      </c>
      <c r="AD6" s="1" t="s">
        <v>87</v>
      </c>
      <c r="AE6" s="1" t="s">
        <v>78</v>
      </c>
      <c r="AF6" s="1" t="s">
        <v>88</v>
      </c>
      <c r="AG6" s="1" t="s">
        <v>225</v>
      </c>
      <c r="AH6" s="1" t="s">
        <v>89</v>
      </c>
      <c r="AI6" s="1" t="s">
        <v>90</v>
      </c>
      <c r="AJ6" s="1" t="s">
        <v>81</v>
      </c>
      <c r="AK6" s="1" t="s">
        <v>82</v>
      </c>
      <c r="AL6" s="1" t="s">
        <v>91</v>
      </c>
      <c r="AM6" s="1"/>
      <c r="AN6" s="1" t="s">
        <v>224</v>
      </c>
      <c r="AO6" s="1">
        <v>1</v>
      </c>
      <c r="AP6" s="1" t="s">
        <v>81</v>
      </c>
      <c r="AQ6" s="1" t="s">
        <v>82</v>
      </c>
      <c r="AR6" s="1">
        <v>0</v>
      </c>
      <c r="AS6" s="1">
        <v>1</v>
      </c>
      <c r="AT6" s="1">
        <v>0</v>
      </c>
      <c r="AU6" s="1">
        <v>1602</v>
      </c>
      <c r="AV6" s="1" t="s">
        <v>224</v>
      </c>
      <c r="AW6" s="1">
        <v>160204</v>
      </c>
      <c r="AX6" s="1">
        <v>0</v>
      </c>
      <c r="AY6" s="2">
        <v>1400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/>
      <c r="BM6" s="3">
        <v>44928</v>
      </c>
      <c r="BN6" s="1" t="s">
        <v>224</v>
      </c>
      <c r="BO6" s="1" t="s">
        <v>224</v>
      </c>
      <c r="BP6" s="1">
        <v>183201022</v>
      </c>
      <c r="BQ6" s="1" t="s">
        <v>224</v>
      </c>
      <c r="BR6" s="1" t="s">
        <v>224</v>
      </c>
      <c r="BS6" s="1">
        <v>0</v>
      </c>
      <c r="BT6" s="1">
        <v>0</v>
      </c>
      <c r="BU6" s="1" t="s">
        <v>234</v>
      </c>
    </row>
    <row r="7" spans="1:73" outlineLevel="1" x14ac:dyDescent="0.25">
      <c r="A7" s="1">
        <v>20</v>
      </c>
      <c r="B7" s="1">
        <v>1241</v>
      </c>
      <c r="C7" s="1">
        <v>1</v>
      </c>
      <c r="D7" s="1" t="s">
        <v>235</v>
      </c>
      <c r="E7" s="3">
        <v>44928.647488425922</v>
      </c>
      <c r="F7" s="1">
        <v>0</v>
      </c>
      <c r="G7" s="1">
        <v>1</v>
      </c>
      <c r="H7" s="1">
        <v>11</v>
      </c>
      <c r="I7" s="1">
        <v>44928</v>
      </c>
      <c r="J7" s="1">
        <v>2</v>
      </c>
      <c r="K7" s="1" t="s">
        <v>74</v>
      </c>
      <c r="L7" s="1" t="s">
        <v>75</v>
      </c>
      <c r="M7" s="1" t="s">
        <v>224</v>
      </c>
      <c r="N7" s="1" t="s">
        <v>76</v>
      </c>
      <c r="O7" s="1" t="s">
        <v>77</v>
      </c>
      <c r="P7" s="1" t="s">
        <v>78</v>
      </c>
      <c r="Q7" s="1" t="s">
        <v>79</v>
      </c>
      <c r="R7" s="1">
        <v>114</v>
      </c>
      <c r="S7" s="1" t="s">
        <v>224</v>
      </c>
      <c r="T7" s="1" t="s">
        <v>80</v>
      </c>
      <c r="U7" s="1" t="s">
        <v>81</v>
      </c>
      <c r="V7" s="1" t="s">
        <v>82</v>
      </c>
      <c r="W7" s="1" t="s">
        <v>83</v>
      </c>
      <c r="X7" s="1">
        <v>2134424404</v>
      </c>
      <c r="Y7" s="1" t="s">
        <v>84</v>
      </c>
      <c r="Z7" s="1">
        <v>2</v>
      </c>
      <c r="AA7" s="1" t="s">
        <v>85</v>
      </c>
      <c r="AB7" s="1" t="s">
        <v>86</v>
      </c>
      <c r="AC7" s="1" t="s">
        <v>224</v>
      </c>
      <c r="AD7" s="1" t="s">
        <v>87</v>
      </c>
      <c r="AE7" s="1" t="s">
        <v>78</v>
      </c>
      <c r="AF7" s="1" t="s">
        <v>88</v>
      </c>
      <c r="AG7" s="1" t="s">
        <v>225</v>
      </c>
      <c r="AH7" s="1" t="s">
        <v>89</v>
      </c>
      <c r="AI7" s="1" t="s">
        <v>90</v>
      </c>
      <c r="AJ7" s="1" t="s">
        <v>81</v>
      </c>
      <c r="AK7" s="1" t="s">
        <v>82</v>
      </c>
      <c r="AL7" s="1" t="s">
        <v>91</v>
      </c>
      <c r="AM7" s="1"/>
      <c r="AN7" s="1" t="s">
        <v>224</v>
      </c>
      <c r="AO7" s="1">
        <v>1</v>
      </c>
      <c r="AP7" s="1" t="s">
        <v>81</v>
      </c>
      <c r="AQ7" s="1" t="s">
        <v>82</v>
      </c>
      <c r="AR7" s="1">
        <v>0</v>
      </c>
      <c r="AS7" s="1">
        <v>1</v>
      </c>
      <c r="AT7" s="1">
        <v>0</v>
      </c>
      <c r="AU7" s="1">
        <v>1602</v>
      </c>
      <c r="AV7" s="1" t="s">
        <v>224</v>
      </c>
      <c r="AW7" s="1">
        <v>160204</v>
      </c>
      <c r="AX7" s="1">
        <v>0</v>
      </c>
      <c r="AY7" s="2">
        <v>2400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/>
      <c r="BM7" s="3">
        <v>44928</v>
      </c>
      <c r="BN7" s="1" t="s">
        <v>224</v>
      </c>
      <c r="BO7" s="1" t="s">
        <v>224</v>
      </c>
      <c r="BP7" s="1">
        <v>183201274</v>
      </c>
      <c r="BQ7" s="1" t="s">
        <v>224</v>
      </c>
      <c r="BR7" s="1" t="s">
        <v>224</v>
      </c>
      <c r="BS7" s="1">
        <v>0</v>
      </c>
      <c r="BT7" s="1">
        <v>0</v>
      </c>
      <c r="BU7" s="1" t="s">
        <v>236</v>
      </c>
    </row>
    <row r="8" spans="1:73" outlineLevel="1" x14ac:dyDescent="0.25">
      <c r="A8" s="1">
        <v>20</v>
      </c>
      <c r="B8" s="1">
        <v>1242</v>
      </c>
      <c r="C8" s="1">
        <v>1</v>
      </c>
      <c r="D8" s="1" t="s">
        <v>237</v>
      </c>
      <c r="E8" s="3">
        <v>44928.648495370369</v>
      </c>
      <c r="F8" s="1">
        <v>0</v>
      </c>
      <c r="G8" s="1">
        <v>1</v>
      </c>
      <c r="H8" s="1">
        <v>12</v>
      </c>
      <c r="I8" s="1">
        <v>44928</v>
      </c>
      <c r="J8" s="1">
        <v>2</v>
      </c>
      <c r="K8" s="1" t="s">
        <v>74</v>
      </c>
      <c r="L8" s="1" t="s">
        <v>75</v>
      </c>
      <c r="M8" s="1" t="s">
        <v>224</v>
      </c>
      <c r="N8" s="1" t="s">
        <v>76</v>
      </c>
      <c r="O8" s="1" t="s">
        <v>77</v>
      </c>
      <c r="P8" s="1" t="s">
        <v>78</v>
      </c>
      <c r="Q8" s="1" t="s">
        <v>79</v>
      </c>
      <c r="R8" s="1">
        <v>114</v>
      </c>
      <c r="S8" s="1" t="s">
        <v>224</v>
      </c>
      <c r="T8" s="1" t="s">
        <v>80</v>
      </c>
      <c r="U8" s="1" t="s">
        <v>81</v>
      </c>
      <c r="V8" s="1" t="s">
        <v>82</v>
      </c>
      <c r="W8" s="1" t="s">
        <v>83</v>
      </c>
      <c r="X8" s="1">
        <v>2134424404</v>
      </c>
      <c r="Y8" s="1" t="s">
        <v>84</v>
      </c>
      <c r="Z8" s="1">
        <v>2</v>
      </c>
      <c r="AA8" s="1" t="s">
        <v>85</v>
      </c>
      <c r="AB8" s="1" t="s">
        <v>86</v>
      </c>
      <c r="AC8" s="1" t="s">
        <v>224</v>
      </c>
      <c r="AD8" s="1" t="s">
        <v>87</v>
      </c>
      <c r="AE8" s="1" t="s">
        <v>78</v>
      </c>
      <c r="AF8" s="1" t="s">
        <v>88</v>
      </c>
      <c r="AG8" s="1" t="s">
        <v>225</v>
      </c>
      <c r="AH8" s="1" t="s">
        <v>89</v>
      </c>
      <c r="AI8" s="1" t="s">
        <v>90</v>
      </c>
      <c r="AJ8" s="1" t="s">
        <v>81</v>
      </c>
      <c r="AK8" s="1" t="s">
        <v>82</v>
      </c>
      <c r="AL8" s="1" t="s">
        <v>91</v>
      </c>
      <c r="AM8" s="1"/>
      <c r="AN8" s="1" t="s">
        <v>224</v>
      </c>
      <c r="AO8" s="1">
        <v>1</v>
      </c>
      <c r="AP8" s="1" t="s">
        <v>81</v>
      </c>
      <c r="AQ8" s="1" t="s">
        <v>82</v>
      </c>
      <c r="AR8" s="1">
        <v>0</v>
      </c>
      <c r="AS8" s="1">
        <v>1</v>
      </c>
      <c r="AT8" s="1">
        <v>0</v>
      </c>
      <c r="AU8" s="1">
        <v>1602</v>
      </c>
      <c r="AV8" s="1" t="s">
        <v>224</v>
      </c>
      <c r="AW8" s="1">
        <v>160204</v>
      </c>
      <c r="AX8" s="1">
        <v>0</v>
      </c>
      <c r="AY8" s="2">
        <v>500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/>
      <c r="BM8" s="3">
        <v>44928</v>
      </c>
      <c r="BN8" s="1" t="s">
        <v>224</v>
      </c>
      <c r="BO8" s="1" t="s">
        <v>224</v>
      </c>
      <c r="BP8" s="1">
        <v>183201551</v>
      </c>
      <c r="BQ8" s="1" t="s">
        <v>224</v>
      </c>
      <c r="BR8" s="1" t="s">
        <v>224</v>
      </c>
      <c r="BS8" s="1">
        <v>0</v>
      </c>
      <c r="BT8" s="1">
        <v>0</v>
      </c>
      <c r="BU8" s="1" t="s">
        <v>238</v>
      </c>
    </row>
    <row r="9" spans="1:73" outlineLevel="1" x14ac:dyDescent="0.25">
      <c r="A9" s="1">
        <v>20</v>
      </c>
      <c r="B9" s="1">
        <v>1243</v>
      </c>
      <c r="C9" s="1">
        <v>1</v>
      </c>
      <c r="D9" s="1" t="s">
        <v>239</v>
      </c>
      <c r="E9" s="3">
        <v>44928.650219907409</v>
      </c>
      <c r="F9" s="1">
        <v>0</v>
      </c>
      <c r="G9" s="1">
        <v>1</v>
      </c>
      <c r="H9" s="1">
        <v>13</v>
      </c>
      <c r="I9" s="1">
        <v>44928</v>
      </c>
      <c r="J9" s="1">
        <v>2</v>
      </c>
      <c r="K9" s="1" t="s">
        <v>74</v>
      </c>
      <c r="L9" s="1" t="s">
        <v>75</v>
      </c>
      <c r="M9" s="1" t="s">
        <v>224</v>
      </c>
      <c r="N9" s="1" t="s">
        <v>76</v>
      </c>
      <c r="O9" s="1" t="s">
        <v>77</v>
      </c>
      <c r="P9" s="1" t="s">
        <v>78</v>
      </c>
      <c r="Q9" s="1" t="s">
        <v>79</v>
      </c>
      <c r="R9" s="1">
        <v>114</v>
      </c>
      <c r="S9" s="1" t="s">
        <v>224</v>
      </c>
      <c r="T9" s="1" t="s">
        <v>80</v>
      </c>
      <c r="U9" s="1" t="s">
        <v>81</v>
      </c>
      <c r="V9" s="1" t="s">
        <v>82</v>
      </c>
      <c r="W9" s="1" t="s">
        <v>83</v>
      </c>
      <c r="X9" s="1">
        <v>2134424404</v>
      </c>
      <c r="Y9" s="1" t="s">
        <v>84</v>
      </c>
      <c r="Z9" s="1">
        <v>2</v>
      </c>
      <c r="AA9" s="1" t="s">
        <v>85</v>
      </c>
      <c r="AB9" s="1" t="s">
        <v>86</v>
      </c>
      <c r="AC9" s="1" t="s">
        <v>224</v>
      </c>
      <c r="AD9" s="1" t="s">
        <v>87</v>
      </c>
      <c r="AE9" s="1" t="s">
        <v>78</v>
      </c>
      <c r="AF9" s="1" t="s">
        <v>88</v>
      </c>
      <c r="AG9" s="1" t="s">
        <v>225</v>
      </c>
      <c r="AH9" s="1" t="s">
        <v>89</v>
      </c>
      <c r="AI9" s="1" t="s">
        <v>90</v>
      </c>
      <c r="AJ9" s="1" t="s">
        <v>81</v>
      </c>
      <c r="AK9" s="1" t="s">
        <v>82</v>
      </c>
      <c r="AL9" s="1" t="s">
        <v>91</v>
      </c>
      <c r="AM9" s="1"/>
      <c r="AN9" s="1" t="s">
        <v>224</v>
      </c>
      <c r="AO9" s="1">
        <v>1</v>
      </c>
      <c r="AP9" s="1" t="s">
        <v>81</v>
      </c>
      <c r="AQ9" s="1" t="s">
        <v>82</v>
      </c>
      <c r="AR9" s="1">
        <v>0</v>
      </c>
      <c r="AS9" s="1">
        <v>1</v>
      </c>
      <c r="AT9" s="1">
        <v>0</v>
      </c>
      <c r="AU9" s="1">
        <v>1602</v>
      </c>
      <c r="AV9" s="1" t="s">
        <v>224</v>
      </c>
      <c r="AW9" s="1">
        <v>160204</v>
      </c>
      <c r="AX9" s="1">
        <v>0</v>
      </c>
      <c r="AY9" s="2">
        <v>660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/>
      <c r="BM9" s="3">
        <v>44928</v>
      </c>
      <c r="BN9" s="1" t="s">
        <v>224</v>
      </c>
      <c r="BO9" s="1" t="s">
        <v>224</v>
      </c>
      <c r="BP9" s="1">
        <v>183201934</v>
      </c>
      <c r="BQ9" s="1" t="s">
        <v>224</v>
      </c>
      <c r="BR9" s="1" t="s">
        <v>224</v>
      </c>
      <c r="BS9" s="1">
        <v>0</v>
      </c>
      <c r="BT9" s="1">
        <v>0</v>
      </c>
      <c r="BU9" s="1" t="s">
        <v>240</v>
      </c>
    </row>
    <row r="10" spans="1:73" outlineLevel="1" x14ac:dyDescent="0.25">
      <c r="A10" s="1">
        <v>20</v>
      </c>
      <c r="B10" s="1">
        <v>1244</v>
      </c>
      <c r="C10" s="1">
        <v>1</v>
      </c>
      <c r="D10" s="1" t="s">
        <v>241</v>
      </c>
      <c r="E10" s="3">
        <v>44928.65960648148</v>
      </c>
      <c r="F10" s="1">
        <v>0</v>
      </c>
      <c r="G10" s="1">
        <v>1</v>
      </c>
      <c r="H10" s="1">
        <v>14</v>
      </c>
      <c r="I10" s="1">
        <v>44928</v>
      </c>
      <c r="J10" s="1">
        <v>2</v>
      </c>
      <c r="K10" s="1" t="s">
        <v>74</v>
      </c>
      <c r="L10" s="1" t="s">
        <v>75</v>
      </c>
      <c r="M10" s="1" t="s">
        <v>224</v>
      </c>
      <c r="N10" s="1" t="s">
        <v>76</v>
      </c>
      <c r="O10" s="1" t="s">
        <v>77</v>
      </c>
      <c r="P10" s="1" t="s">
        <v>78</v>
      </c>
      <c r="Q10" s="1" t="s">
        <v>79</v>
      </c>
      <c r="R10" s="1">
        <v>114</v>
      </c>
      <c r="S10" s="1" t="s">
        <v>224</v>
      </c>
      <c r="T10" s="1" t="s">
        <v>80</v>
      </c>
      <c r="U10" s="1" t="s">
        <v>81</v>
      </c>
      <c r="V10" s="1" t="s">
        <v>82</v>
      </c>
      <c r="W10" s="1" t="s">
        <v>83</v>
      </c>
      <c r="X10" s="1">
        <v>2134424404</v>
      </c>
      <c r="Y10" s="1" t="s">
        <v>84</v>
      </c>
      <c r="Z10" s="1">
        <v>2</v>
      </c>
      <c r="AA10" s="1" t="s">
        <v>85</v>
      </c>
      <c r="AB10" s="1" t="s">
        <v>86</v>
      </c>
      <c r="AC10" s="1" t="s">
        <v>224</v>
      </c>
      <c r="AD10" s="1" t="s">
        <v>87</v>
      </c>
      <c r="AE10" s="1" t="s">
        <v>78</v>
      </c>
      <c r="AF10" s="1" t="s">
        <v>88</v>
      </c>
      <c r="AG10" s="1" t="s">
        <v>225</v>
      </c>
      <c r="AH10" s="1" t="s">
        <v>89</v>
      </c>
      <c r="AI10" s="1" t="s">
        <v>90</v>
      </c>
      <c r="AJ10" s="1" t="s">
        <v>81</v>
      </c>
      <c r="AK10" s="1" t="s">
        <v>82</v>
      </c>
      <c r="AL10" s="1" t="s">
        <v>91</v>
      </c>
      <c r="AM10" s="1"/>
      <c r="AN10" s="1" t="s">
        <v>224</v>
      </c>
      <c r="AO10" s="1">
        <v>1</v>
      </c>
      <c r="AP10" s="1" t="s">
        <v>81</v>
      </c>
      <c r="AQ10" s="1" t="s">
        <v>82</v>
      </c>
      <c r="AR10" s="1">
        <v>0</v>
      </c>
      <c r="AS10" s="1">
        <v>1</v>
      </c>
      <c r="AT10" s="1">
        <v>0</v>
      </c>
      <c r="AU10" s="1">
        <v>1602</v>
      </c>
      <c r="AV10" s="1" t="s">
        <v>224</v>
      </c>
      <c r="AW10" s="1">
        <v>160204</v>
      </c>
      <c r="AX10" s="1">
        <v>0</v>
      </c>
      <c r="AY10" s="2">
        <v>672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/>
      <c r="BM10" s="3">
        <v>44928</v>
      </c>
      <c r="BN10" s="1" t="s">
        <v>224</v>
      </c>
      <c r="BO10" s="1" t="s">
        <v>224</v>
      </c>
      <c r="BP10" s="1">
        <v>183203736</v>
      </c>
      <c r="BQ10" s="1" t="s">
        <v>224</v>
      </c>
      <c r="BR10" s="1" t="s">
        <v>224</v>
      </c>
      <c r="BS10" s="1">
        <v>0</v>
      </c>
      <c r="BT10" s="1">
        <v>0</v>
      </c>
      <c r="BU10" s="1" t="s">
        <v>242</v>
      </c>
    </row>
    <row r="11" spans="1:73" outlineLevel="1" x14ac:dyDescent="0.25">
      <c r="A11" s="1">
        <v>20</v>
      </c>
      <c r="B11" s="1">
        <v>1245</v>
      </c>
      <c r="C11" s="1">
        <v>1</v>
      </c>
      <c r="D11" s="1" t="s">
        <v>243</v>
      </c>
      <c r="E11" s="3">
        <v>44929.444571759261</v>
      </c>
      <c r="F11" s="1">
        <v>0</v>
      </c>
      <c r="G11" s="1">
        <v>1</v>
      </c>
      <c r="H11" s="1">
        <v>15</v>
      </c>
      <c r="I11" s="1">
        <v>44929</v>
      </c>
      <c r="J11" s="1">
        <v>2</v>
      </c>
      <c r="K11" s="1" t="s">
        <v>74</v>
      </c>
      <c r="L11" s="1" t="s">
        <v>75</v>
      </c>
      <c r="M11" s="1" t="s">
        <v>224</v>
      </c>
      <c r="N11" s="1" t="s">
        <v>76</v>
      </c>
      <c r="O11" s="1" t="s">
        <v>77</v>
      </c>
      <c r="P11" s="1" t="s">
        <v>78</v>
      </c>
      <c r="Q11" s="1" t="s">
        <v>79</v>
      </c>
      <c r="R11" s="1">
        <v>114</v>
      </c>
      <c r="S11" s="1" t="s">
        <v>224</v>
      </c>
      <c r="T11" s="1" t="s">
        <v>80</v>
      </c>
      <c r="U11" s="1" t="s">
        <v>81</v>
      </c>
      <c r="V11" s="1" t="s">
        <v>82</v>
      </c>
      <c r="W11" s="1" t="s">
        <v>83</v>
      </c>
      <c r="X11" s="1">
        <v>2134424404</v>
      </c>
      <c r="Y11" s="1" t="s">
        <v>84</v>
      </c>
      <c r="Z11" s="1">
        <v>2</v>
      </c>
      <c r="AA11" s="1" t="s">
        <v>244</v>
      </c>
      <c r="AB11" s="1" t="s">
        <v>245</v>
      </c>
      <c r="AC11" s="1" t="s">
        <v>224</v>
      </c>
      <c r="AD11" s="1" t="s">
        <v>246</v>
      </c>
      <c r="AE11" s="1" t="s">
        <v>78</v>
      </c>
      <c r="AF11" s="1" t="s">
        <v>247</v>
      </c>
      <c r="AG11" s="1" t="s">
        <v>248</v>
      </c>
      <c r="AH11" s="1" t="s">
        <v>89</v>
      </c>
      <c r="AI11" s="1" t="s">
        <v>249</v>
      </c>
      <c r="AJ11" s="1" t="s">
        <v>81</v>
      </c>
      <c r="AK11" s="1" t="s">
        <v>82</v>
      </c>
      <c r="AL11" s="1" t="s">
        <v>250</v>
      </c>
      <c r="AM11" s="1">
        <v>25840848</v>
      </c>
      <c r="AN11" s="1" t="s">
        <v>224</v>
      </c>
      <c r="AO11" s="1">
        <v>1</v>
      </c>
      <c r="AP11" s="1" t="s">
        <v>81</v>
      </c>
      <c r="AQ11" s="1" t="s">
        <v>82</v>
      </c>
      <c r="AR11" s="1">
        <v>0</v>
      </c>
      <c r="AS11" s="1">
        <v>1</v>
      </c>
      <c r="AT11" s="1">
        <v>0</v>
      </c>
      <c r="AU11" s="1">
        <v>1602</v>
      </c>
      <c r="AV11" s="1" t="s">
        <v>224</v>
      </c>
      <c r="AW11" s="1">
        <v>160204</v>
      </c>
      <c r="AX11" s="1">
        <v>0</v>
      </c>
      <c r="AY11" s="2">
        <v>18374.16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/>
      <c r="BM11" s="3">
        <v>44929</v>
      </c>
      <c r="BN11" s="1" t="s">
        <v>224</v>
      </c>
      <c r="BO11" s="1" t="s">
        <v>224</v>
      </c>
      <c r="BP11" s="1">
        <v>183258195</v>
      </c>
      <c r="BQ11" s="1" t="s">
        <v>224</v>
      </c>
      <c r="BR11" s="1" t="s">
        <v>224</v>
      </c>
      <c r="BS11" s="1">
        <v>0</v>
      </c>
      <c r="BT11" s="1">
        <v>0</v>
      </c>
      <c r="BU11" s="1" t="s">
        <v>251</v>
      </c>
    </row>
    <row r="12" spans="1:73" outlineLevel="1" x14ac:dyDescent="0.25">
      <c r="A12" s="1">
        <v>20</v>
      </c>
      <c r="B12" s="1">
        <v>1246</v>
      </c>
      <c r="C12" s="1">
        <v>1</v>
      </c>
      <c r="D12" s="1" t="s">
        <v>252</v>
      </c>
      <c r="E12" s="3">
        <v>44930.531689814816</v>
      </c>
      <c r="F12" s="1">
        <v>0</v>
      </c>
      <c r="G12" s="1">
        <v>1</v>
      </c>
      <c r="H12" s="1">
        <v>16</v>
      </c>
      <c r="I12" s="1">
        <v>44930</v>
      </c>
      <c r="J12" s="1">
        <v>2</v>
      </c>
      <c r="K12" s="1" t="s">
        <v>74</v>
      </c>
      <c r="L12" s="1" t="s">
        <v>75</v>
      </c>
      <c r="M12" s="1" t="s">
        <v>224</v>
      </c>
      <c r="N12" s="1" t="s">
        <v>76</v>
      </c>
      <c r="O12" s="1" t="s">
        <v>77</v>
      </c>
      <c r="P12" s="1" t="s">
        <v>78</v>
      </c>
      <c r="Q12" s="1" t="s">
        <v>79</v>
      </c>
      <c r="R12" s="1">
        <v>114</v>
      </c>
      <c r="S12" s="1" t="s">
        <v>224</v>
      </c>
      <c r="T12" s="1" t="s">
        <v>80</v>
      </c>
      <c r="U12" s="1" t="s">
        <v>81</v>
      </c>
      <c r="V12" s="1" t="s">
        <v>82</v>
      </c>
      <c r="W12" s="1" t="s">
        <v>83</v>
      </c>
      <c r="X12" s="1">
        <v>2134424404</v>
      </c>
      <c r="Y12" s="1" t="s">
        <v>84</v>
      </c>
      <c r="Z12" s="1">
        <v>2</v>
      </c>
      <c r="AA12" s="1" t="s">
        <v>85</v>
      </c>
      <c r="AB12" s="1" t="s">
        <v>86</v>
      </c>
      <c r="AC12" s="1" t="s">
        <v>224</v>
      </c>
      <c r="AD12" s="1" t="s">
        <v>87</v>
      </c>
      <c r="AE12" s="1" t="s">
        <v>78</v>
      </c>
      <c r="AF12" s="1" t="s">
        <v>88</v>
      </c>
      <c r="AG12" s="1" t="s">
        <v>225</v>
      </c>
      <c r="AH12" s="1" t="s">
        <v>89</v>
      </c>
      <c r="AI12" s="1" t="s">
        <v>90</v>
      </c>
      <c r="AJ12" s="1" t="s">
        <v>81</v>
      </c>
      <c r="AK12" s="1" t="s">
        <v>82</v>
      </c>
      <c r="AL12" s="1" t="s">
        <v>91</v>
      </c>
      <c r="AM12" s="1"/>
      <c r="AN12" s="1" t="s">
        <v>224</v>
      </c>
      <c r="AO12" s="1">
        <v>1</v>
      </c>
      <c r="AP12" s="1" t="s">
        <v>81</v>
      </c>
      <c r="AQ12" s="1" t="s">
        <v>82</v>
      </c>
      <c r="AR12" s="1">
        <v>0</v>
      </c>
      <c r="AS12" s="1">
        <v>1</v>
      </c>
      <c r="AT12" s="1">
        <v>0</v>
      </c>
      <c r="AU12" s="1">
        <v>1602</v>
      </c>
      <c r="AV12" s="1" t="s">
        <v>224</v>
      </c>
      <c r="AW12" s="1">
        <v>160204</v>
      </c>
      <c r="AX12" s="1">
        <v>0</v>
      </c>
      <c r="AY12" s="2">
        <v>2100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/>
      <c r="BM12" s="3">
        <v>44930</v>
      </c>
      <c r="BN12" s="1" t="s">
        <v>224</v>
      </c>
      <c r="BO12" s="1" t="s">
        <v>224</v>
      </c>
      <c r="BP12" s="1">
        <v>183339889</v>
      </c>
      <c r="BQ12" s="1" t="s">
        <v>224</v>
      </c>
      <c r="BR12" s="1" t="s">
        <v>224</v>
      </c>
      <c r="BS12" s="1">
        <v>0</v>
      </c>
      <c r="BT12" s="1">
        <v>0</v>
      </c>
      <c r="BU12" s="1" t="s">
        <v>253</v>
      </c>
    </row>
    <row r="13" spans="1:73" outlineLevel="1" x14ac:dyDescent="0.25">
      <c r="A13" s="1">
        <v>20</v>
      </c>
      <c r="B13" s="1">
        <v>1247</v>
      </c>
      <c r="C13" s="1">
        <v>1</v>
      </c>
      <c r="D13" s="1" t="s">
        <v>254</v>
      </c>
      <c r="E13" s="3">
        <v>44931.358784722222</v>
      </c>
      <c r="F13" s="1">
        <v>0</v>
      </c>
      <c r="G13" s="1">
        <v>1</v>
      </c>
      <c r="H13" s="1">
        <v>17</v>
      </c>
      <c r="I13" s="1">
        <v>44931</v>
      </c>
      <c r="J13" s="1">
        <v>2</v>
      </c>
      <c r="K13" s="1" t="s">
        <v>74</v>
      </c>
      <c r="L13" s="1" t="s">
        <v>75</v>
      </c>
      <c r="M13" s="1" t="s">
        <v>224</v>
      </c>
      <c r="N13" s="1" t="s">
        <v>76</v>
      </c>
      <c r="O13" s="1" t="s">
        <v>77</v>
      </c>
      <c r="P13" s="1" t="s">
        <v>78</v>
      </c>
      <c r="Q13" s="1" t="s">
        <v>79</v>
      </c>
      <c r="R13" s="1">
        <v>114</v>
      </c>
      <c r="S13" s="1" t="s">
        <v>224</v>
      </c>
      <c r="T13" s="1" t="s">
        <v>80</v>
      </c>
      <c r="U13" s="1" t="s">
        <v>81</v>
      </c>
      <c r="V13" s="1" t="s">
        <v>82</v>
      </c>
      <c r="W13" s="1" t="s">
        <v>83</v>
      </c>
      <c r="X13" s="1">
        <v>2134424404</v>
      </c>
      <c r="Y13" s="1" t="s">
        <v>84</v>
      </c>
      <c r="Z13" s="1">
        <v>2</v>
      </c>
      <c r="AA13" s="1" t="s">
        <v>85</v>
      </c>
      <c r="AB13" s="1" t="s">
        <v>86</v>
      </c>
      <c r="AC13" s="1" t="s">
        <v>224</v>
      </c>
      <c r="AD13" s="1" t="s">
        <v>87</v>
      </c>
      <c r="AE13" s="1" t="s">
        <v>78</v>
      </c>
      <c r="AF13" s="1" t="s">
        <v>88</v>
      </c>
      <c r="AG13" s="1" t="s">
        <v>225</v>
      </c>
      <c r="AH13" s="1" t="s">
        <v>89</v>
      </c>
      <c r="AI13" s="1" t="s">
        <v>90</v>
      </c>
      <c r="AJ13" s="1" t="s">
        <v>81</v>
      </c>
      <c r="AK13" s="1" t="s">
        <v>82</v>
      </c>
      <c r="AL13" s="1" t="s">
        <v>91</v>
      </c>
      <c r="AM13" s="1"/>
      <c r="AN13" s="1" t="s">
        <v>224</v>
      </c>
      <c r="AO13" s="1">
        <v>1</v>
      </c>
      <c r="AP13" s="1" t="s">
        <v>81</v>
      </c>
      <c r="AQ13" s="1" t="s">
        <v>82</v>
      </c>
      <c r="AR13" s="1">
        <v>0</v>
      </c>
      <c r="AS13" s="1">
        <v>1</v>
      </c>
      <c r="AT13" s="1">
        <v>0</v>
      </c>
      <c r="AU13" s="1">
        <v>1602</v>
      </c>
      <c r="AV13" s="1" t="s">
        <v>224</v>
      </c>
      <c r="AW13" s="1">
        <v>160204</v>
      </c>
      <c r="AX13" s="1">
        <v>0</v>
      </c>
      <c r="AY13" s="2">
        <v>600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/>
      <c r="BM13" s="3">
        <v>44931</v>
      </c>
      <c r="BN13" s="1" t="s">
        <v>224</v>
      </c>
      <c r="BO13" s="1" t="s">
        <v>224</v>
      </c>
      <c r="BP13" s="1">
        <v>183382549</v>
      </c>
      <c r="BQ13" s="1" t="s">
        <v>224</v>
      </c>
      <c r="BR13" s="1" t="s">
        <v>224</v>
      </c>
      <c r="BS13" s="1">
        <v>0</v>
      </c>
      <c r="BT13" s="1">
        <v>0</v>
      </c>
      <c r="BU13" s="1" t="s">
        <v>255</v>
      </c>
    </row>
    <row r="14" spans="1:73" outlineLevel="1" x14ac:dyDescent="0.25">
      <c r="A14" s="1">
        <v>20</v>
      </c>
      <c r="B14" s="1">
        <v>1248</v>
      </c>
      <c r="C14" s="1">
        <v>1</v>
      </c>
      <c r="D14" s="1" t="s">
        <v>256</v>
      </c>
      <c r="E14" s="3">
        <v>44932.559687499997</v>
      </c>
      <c r="F14" s="1">
        <v>0</v>
      </c>
      <c r="G14" s="1">
        <v>1</v>
      </c>
      <c r="H14" s="1">
        <v>18</v>
      </c>
      <c r="I14" s="1">
        <v>44932</v>
      </c>
      <c r="J14" s="1">
        <v>2</v>
      </c>
      <c r="K14" s="1" t="s">
        <v>74</v>
      </c>
      <c r="L14" s="1" t="s">
        <v>75</v>
      </c>
      <c r="M14" s="1" t="s">
        <v>224</v>
      </c>
      <c r="N14" s="1" t="s">
        <v>76</v>
      </c>
      <c r="O14" s="1" t="s">
        <v>77</v>
      </c>
      <c r="P14" s="1" t="s">
        <v>78</v>
      </c>
      <c r="Q14" s="1" t="s">
        <v>79</v>
      </c>
      <c r="R14" s="1">
        <v>114</v>
      </c>
      <c r="S14" s="1" t="s">
        <v>224</v>
      </c>
      <c r="T14" s="1" t="s">
        <v>80</v>
      </c>
      <c r="U14" s="1" t="s">
        <v>81</v>
      </c>
      <c r="V14" s="1" t="s">
        <v>82</v>
      </c>
      <c r="W14" s="1" t="s">
        <v>83</v>
      </c>
      <c r="X14" s="1">
        <v>2134424404</v>
      </c>
      <c r="Y14" s="1" t="s">
        <v>84</v>
      </c>
      <c r="Z14" s="1">
        <v>2</v>
      </c>
      <c r="AA14" s="1" t="s">
        <v>94</v>
      </c>
      <c r="AB14" s="1" t="s">
        <v>224</v>
      </c>
      <c r="AC14" s="1" t="s">
        <v>224</v>
      </c>
      <c r="AD14" s="1" t="s">
        <v>115</v>
      </c>
      <c r="AE14" s="1" t="s">
        <v>224</v>
      </c>
      <c r="AF14" s="1" t="s">
        <v>95</v>
      </c>
      <c r="AG14" s="1" t="s">
        <v>257</v>
      </c>
      <c r="AH14" s="1" t="s">
        <v>224</v>
      </c>
      <c r="AI14" s="1" t="s">
        <v>96</v>
      </c>
      <c r="AJ14" s="1" t="s">
        <v>97</v>
      </c>
      <c r="AK14" s="1" t="s">
        <v>98</v>
      </c>
      <c r="AL14" s="1" t="s">
        <v>99</v>
      </c>
      <c r="AM14" s="1"/>
      <c r="AN14" s="1" t="s">
        <v>224</v>
      </c>
      <c r="AO14" s="1">
        <v>1</v>
      </c>
      <c r="AP14" s="1" t="s">
        <v>81</v>
      </c>
      <c r="AQ14" s="1" t="s">
        <v>82</v>
      </c>
      <c r="AR14" s="1">
        <v>0</v>
      </c>
      <c r="AS14" s="1">
        <v>1</v>
      </c>
      <c r="AT14" s="1">
        <v>0</v>
      </c>
      <c r="AU14" s="1">
        <v>1602</v>
      </c>
      <c r="AV14" s="1" t="s">
        <v>224</v>
      </c>
      <c r="AW14" s="1">
        <v>160204</v>
      </c>
      <c r="AX14" s="1">
        <v>0</v>
      </c>
      <c r="AY14" s="2">
        <v>3000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/>
      <c r="BM14" s="3">
        <v>44932</v>
      </c>
      <c r="BN14" s="1" t="s">
        <v>224</v>
      </c>
      <c r="BO14" s="1" t="s">
        <v>224</v>
      </c>
      <c r="BP14" s="1">
        <v>183457239</v>
      </c>
      <c r="BQ14" s="1" t="s">
        <v>224</v>
      </c>
      <c r="BR14" s="1" t="s">
        <v>224</v>
      </c>
      <c r="BS14" s="1">
        <v>0</v>
      </c>
      <c r="BT14" s="1">
        <v>0</v>
      </c>
      <c r="BU14" s="1" t="s">
        <v>258</v>
      </c>
    </row>
    <row r="15" spans="1:73" outlineLevel="1" x14ac:dyDescent="0.25">
      <c r="A15" s="1">
        <v>20</v>
      </c>
      <c r="B15" s="1">
        <v>1249</v>
      </c>
      <c r="C15" s="1">
        <v>2</v>
      </c>
      <c r="D15" s="1" t="s">
        <v>259</v>
      </c>
      <c r="E15" s="3">
        <v>44935.364374999997</v>
      </c>
      <c r="F15" s="1">
        <v>0</v>
      </c>
      <c r="G15" s="1">
        <v>1</v>
      </c>
      <c r="H15" s="1">
        <v>19</v>
      </c>
      <c r="I15" s="1">
        <v>44935</v>
      </c>
      <c r="J15" s="1">
        <v>2</v>
      </c>
      <c r="K15" s="1" t="s">
        <v>74</v>
      </c>
      <c r="L15" s="1" t="s">
        <v>75</v>
      </c>
      <c r="M15" s="1" t="s">
        <v>224</v>
      </c>
      <c r="N15" s="1" t="s">
        <v>76</v>
      </c>
      <c r="O15" s="1" t="s">
        <v>77</v>
      </c>
      <c r="P15" s="1" t="s">
        <v>78</v>
      </c>
      <c r="Q15" s="1" t="s">
        <v>79</v>
      </c>
      <c r="R15" s="1">
        <v>114</v>
      </c>
      <c r="S15" s="1" t="s">
        <v>224</v>
      </c>
      <c r="T15" s="1" t="s">
        <v>80</v>
      </c>
      <c r="U15" s="1" t="s">
        <v>81</v>
      </c>
      <c r="V15" s="1" t="s">
        <v>82</v>
      </c>
      <c r="W15" s="1" t="s">
        <v>83</v>
      </c>
      <c r="X15" s="1">
        <v>2134424404</v>
      </c>
      <c r="Y15" s="1" t="s">
        <v>84</v>
      </c>
      <c r="Z15" s="1">
        <v>2</v>
      </c>
      <c r="AA15" s="1" t="s">
        <v>85</v>
      </c>
      <c r="AB15" s="1" t="s">
        <v>86</v>
      </c>
      <c r="AC15" s="1" t="s">
        <v>224</v>
      </c>
      <c r="AD15" s="1" t="s">
        <v>87</v>
      </c>
      <c r="AE15" s="1" t="s">
        <v>78</v>
      </c>
      <c r="AF15" s="1" t="s">
        <v>88</v>
      </c>
      <c r="AG15" s="1" t="s">
        <v>225</v>
      </c>
      <c r="AH15" s="1" t="s">
        <v>89</v>
      </c>
      <c r="AI15" s="1" t="s">
        <v>90</v>
      </c>
      <c r="AJ15" s="1" t="s">
        <v>81</v>
      </c>
      <c r="AK15" s="1" t="s">
        <v>82</v>
      </c>
      <c r="AL15" s="1" t="s">
        <v>91</v>
      </c>
      <c r="AM15" s="1"/>
      <c r="AN15" s="1" t="s">
        <v>224</v>
      </c>
      <c r="AO15" s="1">
        <v>1</v>
      </c>
      <c r="AP15" s="1" t="s">
        <v>81</v>
      </c>
      <c r="AQ15" s="1" t="s">
        <v>82</v>
      </c>
      <c r="AR15" s="1">
        <v>0</v>
      </c>
      <c r="AS15" s="1">
        <v>1</v>
      </c>
      <c r="AT15" s="1">
        <v>0</v>
      </c>
      <c r="AU15" s="1">
        <v>1602</v>
      </c>
      <c r="AV15" s="1" t="s">
        <v>224</v>
      </c>
      <c r="AW15" s="1">
        <v>160204</v>
      </c>
      <c r="AX15" s="1">
        <v>0</v>
      </c>
      <c r="AY15" s="2">
        <v>1600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44935</v>
      </c>
      <c r="BM15" s="3">
        <v>44935</v>
      </c>
      <c r="BN15" s="1" t="s">
        <v>224</v>
      </c>
      <c r="BO15" s="1" t="s">
        <v>224</v>
      </c>
      <c r="BP15" s="1">
        <v>183530306</v>
      </c>
      <c r="BQ15" s="1" t="s">
        <v>224</v>
      </c>
      <c r="BR15" s="1" t="s">
        <v>224</v>
      </c>
      <c r="BS15" s="1">
        <v>0</v>
      </c>
      <c r="BT15" s="1">
        <v>0</v>
      </c>
      <c r="BU15" s="1" t="s">
        <v>260</v>
      </c>
    </row>
    <row r="16" spans="1:73" outlineLevel="1" x14ac:dyDescent="0.25">
      <c r="A16" s="1">
        <v>20</v>
      </c>
      <c r="B16" s="1">
        <v>1250</v>
      </c>
      <c r="C16" s="1">
        <v>1</v>
      </c>
      <c r="D16" s="1" t="s">
        <v>261</v>
      </c>
      <c r="E16" s="3">
        <v>44935.367337962962</v>
      </c>
      <c r="F16" s="1">
        <v>0</v>
      </c>
      <c r="G16" s="1">
        <v>1</v>
      </c>
      <c r="H16" s="1">
        <v>20</v>
      </c>
      <c r="I16" s="1">
        <v>44935</v>
      </c>
      <c r="J16" s="1">
        <v>2</v>
      </c>
      <c r="K16" s="1" t="s">
        <v>74</v>
      </c>
      <c r="L16" s="1" t="s">
        <v>75</v>
      </c>
      <c r="M16" s="1" t="s">
        <v>224</v>
      </c>
      <c r="N16" s="1" t="s">
        <v>76</v>
      </c>
      <c r="O16" s="1" t="s">
        <v>77</v>
      </c>
      <c r="P16" s="1" t="s">
        <v>78</v>
      </c>
      <c r="Q16" s="1" t="s">
        <v>79</v>
      </c>
      <c r="R16" s="1">
        <v>114</v>
      </c>
      <c r="S16" s="1" t="s">
        <v>224</v>
      </c>
      <c r="T16" s="1" t="s">
        <v>80</v>
      </c>
      <c r="U16" s="1" t="s">
        <v>81</v>
      </c>
      <c r="V16" s="1" t="s">
        <v>82</v>
      </c>
      <c r="W16" s="1" t="s">
        <v>83</v>
      </c>
      <c r="X16" s="1">
        <v>2134424404</v>
      </c>
      <c r="Y16" s="1" t="s">
        <v>84</v>
      </c>
      <c r="Z16" s="1">
        <v>2</v>
      </c>
      <c r="AA16" s="1" t="s">
        <v>85</v>
      </c>
      <c r="AB16" s="1" t="s">
        <v>86</v>
      </c>
      <c r="AC16" s="1" t="s">
        <v>224</v>
      </c>
      <c r="AD16" s="1" t="s">
        <v>87</v>
      </c>
      <c r="AE16" s="1" t="s">
        <v>78</v>
      </c>
      <c r="AF16" s="1" t="s">
        <v>88</v>
      </c>
      <c r="AG16" s="1" t="s">
        <v>225</v>
      </c>
      <c r="AH16" s="1" t="s">
        <v>89</v>
      </c>
      <c r="AI16" s="1" t="s">
        <v>90</v>
      </c>
      <c r="AJ16" s="1" t="s">
        <v>81</v>
      </c>
      <c r="AK16" s="1" t="s">
        <v>82</v>
      </c>
      <c r="AL16" s="1" t="s">
        <v>91</v>
      </c>
      <c r="AM16" s="1"/>
      <c r="AN16" s="1" t="s">
        <v>224</v>
      </c>
      <c r="AO16" s="1">
        <v>1</v>
      </c>
      <c r="AP16" s="1" t="s">
        <v>81</v>
      </c>
      <c r="AQ16" s="1" t="s">
        <v>82</v>
      </c>
      <c r="AR16" s="1">
        <v>0</v>
      </c>
      <c r="AS16" s="1">
        <v>1</v>
      </c>
      <c r="AT16" s="1">
        <v>0</v>
      </c>
      <c r="AU16" s="1">
        <v>1602</v>
      </c>
      <c r="AV16" s="1" t="s">
        <v>224</v>
      </c>
      <c r="AW16" s="1">
        <v>160204</v>
      </c>
      <c r="AX16" s="1">
        <v>0</v>
      </c>
      <c r="AY16" s="2">
        <v>1600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/>
      <c r="BM16" s="3">
        <v>44935</v>
      </c>
      <c r="BN16" s="1" t="s">
        <v>224</v>
      </c>
      <c r="BO16" s="1" t="s">
        <v>224</v>
      </c>
      <c r="BP16" s="1">
        <v>183530430</v>
      </c>
      <c r="BQ16" s="1" t="s">
        <v>224</v>
      </c>
      <c r="BR16" s="1" t="s">
        <v>224</v>
      </c>
      <c r="BS16" s="1">
        <v>0</v>
      </c>
      <c r="BT16" s="1">
        <v>0</v>
      </c>
      <c r="BU16" s="1" t="s">
        <v>262</v>
      </c>
    </row>
    <row r="17" spans="1:73" outlineLevel="1" x14ac:dyDescent="0.25">
      <c r="A17" s="1">
        <v>20</v>
      </c>
      <c r="B17" s="1">
        <v>1251</v>
      </c>
      <c r="C17" s="1">
        <v>1</v>
      </c>
      <c r="D17" s="1" t="s">
        <v>263</v>
      </c>
      <c r="E17" s="3">
        <v>44935.496192129627</v>
      </c>
      <c r="F17" s="1">
        <v>0</v>
      </c>
      <c r="G17" s="1">
        <v>1</v>
      </c>
      <c r="H17" s="1">
        <v>21</v>
      </c>
      <c r="I17" s="1">
        <v>44935</v>
      </c>
      <c r="J17" s="1">
        <v>2</v>
      </c>
      <c r="K17" s="1" t="s">
        <v>74</v>
      </c>
      <c r="L17" s="1" t="s">
        <v>75</v>
      </c>
      <c r="M17" s="1" t="s">
        <v>224</v>
      </c>
      <c r="N17" s="1" t="s">
        <v>76</v>
      </c>
      <c r="O17" s="1" t="s">
        <v>77</v>
      </c>
      <c r="P17" s="1" t="s">
        <v>78</v>
      </c>
      <c r="Q17" s="1" t="s">
        <v>79</v>
      </c>
      <c r="R17" s="1">
        <v>114</v>
      </c>
      <c r="S17" s="1" t="s">
        <v>224</v>
      </c>
      <c r="T17" s="1" t="s">
        <v>80</v>
      </c>
      <c r="U17" s="1" t="s">
        <v>81</v>
      </c>
      <c r="V17" s="1" t="s">
        <v>82</v>
      </c>
      <c r="W17" s="1" t="s">
        <v>83</v>
      </c>
      <c r="X17" s="1">
        <v>2134424404</v>
      </c>
      <c r="Y17" s="1" t="s">
        <v>84</v>
      </c>
      <c r="Z17" s="1">
        <v>2</v>
      </c>
      <c r="AA17" s="1" t="s">
        <v>85</v>
      </c>
      <c r="AB17" s="1" t="s">
        <v>86</v>
      </c>
      <c r="AC17" s="1" t="s">
        <v>224</v>
      </c>
      <c r="AD17" s="1" t="s">
        <v>87</v>
      </c>
      <c r="AE17" s="1" t="s">
        <v>78</v>
      </c>
      <c r="AF17" s="1" t="s">
        <v>88</v>
      </c>
      <c r="AG17" s="1" t="s">
        <v>225</v>
      </c>
      <c r="AH17" s="1" t="s">
        <v>89</v>
      </c>
      <c r="AI17" s="1" t="s">
        <v>90</v>
      </c>
      <c r="AJ17" s="1" t="s">
        <v>81</v>
      </c>
      <c r="AK17" s="1" t="s">
        <v>82</v>
      </c>
      <c r="AL17" s="1" t="s">
        <v>91</v>
      </c>
      <c r="AM17" s="1"/>
      <c r="AN17" s="1" t="s">
        <v>224</v>
      </c>
      <c r="AO17" s="1">
        <v>1</v>
      </c>
      <c r="AP17" s="1" t="s">
        <v>81</v>
      </c>
      <c r="AQ17" s="1" t="s">
        <v>82</v>
      </c>
      <c r="AR17" s="1">
        <v>0</v>
      </c>
      <c r="AS17" s="1">
        <v>1</v>
      </c>
      <c r="AT17" s="1">
        <v>0</v>
      </c>
      <c r="AU17" s="1">
        <v>1602</v>
      </c>
      <c r="AV17" s="1" t="s">
        <v>224</v>
      </c>
      <c r="AW17" s="1">
        <v>160204</v>
      </c>
      <c r="AX17" s="1">
        <v>0</v>
      </c>
      <c r="AY17" s="2">
        <v>1100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/>
      <c r="BM17" s="3">
        <v>44935</v>
      </c>
      <c r="BN17" s="1" t="s">
        <v>224</v>
      </c>
      <c r="BO17" s="1" t="s">
        <v>224</v>
      </c>
      <c r="BP17" s="1">
        <v>183546694</v>
      </c>
      <c r="BQ17" s="1" t="s">
        <v>224</v>
      </c>
      <c r="BR17" s="1" t="s">
        <v>224</v>
      </c>
      <c r="BS17" s="1">
        <v>0</v>
      </c>
      <c r="BT17" s="1">
        <v>0</v>
      </c>
      <c r="BU17" s="1" t="s">
        <v>264</v>
      </c>
    </row>
    <row r="18" spans="1:73" outlineLevel="1" x14ac:dyDescent="0.25">
      <c r="A18" s="1">
        <v>20</v>
      </c>
      <c r="B18" s="1">
        <v>1252</v>
      </c>
      <c r="C18" s="1">
        <v>1</v>
      </c>
      <c r="D18" s="1" t="s">
        <v>265</v>
      </c>
      <c r="E18" s="3">
        <v>44936.374791666669</v>
      </c>
      <c r="F18" s="1">
        <v>0</v>
      </c>
      <c r="G18" s="1">
        <v>1</v>
      </c>
      <c r="H18" s="1">
        <v>22</v>
      </c>
      <c r="I18" s="1">
        <v>44936</v>
      </c>
      <c r="J18" s="1">
        <v>2</v>
      </c>
      <c r="K18" s="1" t="s">
        <v>74</v>
      </c>
      <c r="L18" s="1" t="s">
        <v>75</v>
      </c>
      <c r="M18" s="1" t="s">
        <v>224</v>
      </c>
      <c r="N18" s="1" t="s">
        <v>76</v>
      </c>
      <c r="O18" s="1" t="s">
        <v>77</v>
      </c>
      <c r="P18" s="1" t="s">
        <v>78</v>
      </c>
      <c r="Q18" s="1" t="s">
        <v>79</v>
      </c>
      <c r="R18" s="1">
        <v>114</v>
      </c>
      <c r="S18" s="1" t="s">
        <v>224</v>
      </c>
      <c r="T18" s="1" t="s">
        <v>80</v>
      </c>
      <c r="U18" s="1" t="s">
        <v>81</v>
      </c>
      <c r="V18" s="1" t="s">
        <v>82</v>
      </c>
      <c r="W18" s="1" t="s">
        <v>83</v>
      </c>
      <c r="X18" s="1">
        <v>2134424404</v>
      </c>
      <c r="Y18" s="1" t="s">
        <v>84</v>
      </c>
      <c r="Z18" s="1">
        <v>2</v>
      </c>
      <c r="AA18" s="1" t="s">
        <v>85</v>
      </c>
      <c r="AB18" s="1" t="s">
        <v>86</v>
      </c>
      <c r="AC18" s="1" t="s">
        <v>224</v>
      </c>
      <c r="AD18" s="1" t="s">
        <v>87</v>
      </c>
      <c r="AE18" s="1" t="s">
        <v>78</v>
      </c>
      <c r="AF18" s="1" t="s">
        <v>88</v>
      </c>
      <c r="AG18" s="1" t="s">
        <v>225</v>
      </c>
      <c r="AH18" s="1" t="s">
        <v>89</v>
      </c>
      <c r="AI18" s="1" t="s">
        <v>90</v>
      </c>
      <c r="AJ18" s="1" t="s">
        <v>81</v>
      </c>
      <c r="AK18" s="1" t="s">
        <v>82</v>
      </c>
      <c r="AL18" s="1" t="s">
        <v>91</v>
      </c>
      <c r="AM18" s="1"/>
      <c r="AN18" s="1" t="s">
        <v>224</v>
      </c>
      <c r="AO18" s="1">
        <v>1</v>
      </c>
      <c r="AP18" s="1" t="s">
        <v>81</v>
      </c>
      <c r="AQ18" s="1" t="s">
        <v>82</v>
      </c>
      <c r="AR18" s="1">
        <v>0</v>
      </c>
      <c r="AS18" s="1">
        <v>1</v>
      </c>
      <c r="AT18" s="1">
        <v>0</v>
      </c>
      <c r="AU18" s="1">
        <v>1602</v>
      </c>
      <c r="AV18" s="1" t="s">
        <v>224</v>
      </c>
      <c r="AW18" s="1">
        <v>160204</v>
      </c>
      <c r="AX18" s="1">
        <v>0</v>
      </c>
      <c r="AY18" s="2">
        <v>800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/>
      <c r="BM18" s="3">
        <v>44936</v>
      </c>
      <c r="BN18" s="1" t="s">
        <v>224</v>
      </c>
      <c r="BO18" s="1" t="s">
        <v>224</v>
      </c>
      <c r="BP18" s="1">
        <v>183607205</v>
      </c>
      <c r="BQ18" s="1" t="s">
        <v>224</v>
      </c>
      <c r="BR18" s="1" t="s">
        <v>224</v>
      </c>
      <c r="BS18" s="1">
        <v>0</v>
      </c>
      <c r="BT18" s="1">
        <v>0</v>
      </c>
      <c r="BU18" s="1" t="s">
        <v>266</v>
      </c>
    </row>
    <row r="19" spans="1:73" outlineLevel="1" x14ac:dyDescent="0.25">
      <c r="A19" s="1">
        <v>20</v>
      </c>
      <c r="B19" s="1">
        <v>1253</v>
      </c>
      <c r="C19" s="1">
        <v>1</v>
      </c>
      <c r="D19" s="1" t="s">
        <v>267</v>
      </c>
      <c r="E19" s="3">
        <v>44936.629606481481</v>
      </c>
      <c r="F19" s="1">
        <v>0</v>
      </c>
      <c r="G19" s="1">
        <v>1</v>
      </c>
      <c r="H19" s="1">
        <v>23</v>
      </c>
      <c r="I19" s="1">
        <v>44936</v>
      </c>
      <c r="J19" s="1">
        <v>2</v>
      </c>
      <c r="K19" s="1" t="s">
        <v>74</v>
      </c>
      <c r="L19" s="1" t="s">
        <v>75</v>
      </c>
      <c r="M19" s="1" t="s">
        <v>224</v>
      </c>
      <c r="N19" s="1" t="s">
        <v>76</v>
      </c>
      <c r="O19" s="1" t="s">
        <v>77</v>
      </c>
      <c r="P19" s="1" t="s">
        <v>78</v>
      </c>
      <c r="Q19" s="1" t="s">
        <v>79</v>
      </c>
      <c r="R19" s="1">
        <v>114</v>
      </c>
      <c r="S19" s="1" t="s">
        <v>224</v>
      </c>
      <c r="T19" s="1" t="s">
        <v>80</v>
      </c>
      <c r="U19" s="1" t="s">
        <v>81</v>
      </c>
      <c r="V19" s="1" t="s">
        <v>82</v>
      </c>
      <c r="W19" s="1" t="s">
        <v>83</v>
      </c>
      <c r="X19" s="1">
        <v>2134424404</v>
      </c>
      <c r="Y19" s="1" t="s">
        <v>84</v>
      </c>
      <c r="Z19" s="1">
        <v>2</v>
      </c>
      <c r="AA19" s="1" t="s">
        <v>85</v>
      </c>
      <c r="AB19" s="1" t="s">
        <v>86</v>
      </c>
      <c r="AC19" s="1" t="s">
        <v>224</v>
      </c>
      <c r="AD19" s="1" t="s">
        <v>87</v>
      </c>
      <c r="AE19" s="1" t="s">
        <v>78</v>
      </c>
      <c r="AF19" s="1" t="s">
        <v>88</v>
      </c>
      <c r="AG19" s="1" t="s">
        <v>225</v>
      </c>
      <c r="AH19" s="1" t="s">
        <v>89</v>
      </c>
      <c r="AI19" s="1" t="s">
        <v>90</v>
      </c>
      <c r="AJ19" s="1" t="s">
        <v>81</v>
      </c>
      <c r="AK19" s="1" t="s">
        <v>82</v>
      </c>
      <c r="AL19" s="1" t="s">
        <v>91</v>
      </c>
      <c r="AM19" s="1"/>
      <c r="AN19" s="1" t="s">
        <v>224</v>
      </c>
      <c r="AO19" s="1">
        <v>1</v>
      </c>
      <c r="AP19" s="1" t="s">
        <v>81</v>
      </c>
      <c r="AQ19" s="1" t="s">
        <v>82</v>
      </c>
      <c r="AR19" s="1">
        <v>0</v>
      </c>
      <c r="AS19" s="1">
        <v>1</v>
      </c>
      <c r="AT19" s="1">
        <v>0</v>
      </c>
      <c r="AU19" s="1">
        <v>1602</v>
      </c>
      <c r="AV19" s="1" t="s">
        <v>224</v>
      </c>
      <c r="AW19" s="1">
        <v>160204</v>
      </c>
      <c r="AX19" s="1">
        <v>0</v>
      </c>
      <c r="AY19" s="2">
        <v>1456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/>
      <c r="BM19" s="3">
        <v>44936</v>
      </c>
      <c r="BN19" s="1" t="s">
        <v>224</v>
      </c>
      <c r="BO19" s="1" t="s">
        <v>224</v>
      </c>
      <c r="BP19" s="1">
        <v>183625715</v>
      </c>
      <c r="BQ19" s="1" t="s">
        <v>224</v>
      </c>
      <c r="BR19" s="1" t="s">
        <v>224</v>
      </c>
      <c r="BS19" s="1">
        <v>0</v>
      </c>
      <c r="BT19" s="1">
        <v>0</v>
      </c>
      <c r="BU19" s="1" t="s">
        <v>268</v>
      </c>
    </row>
    <row r="20" spans="1:73" outlineLevel="1" x14ac:dyDescent="0.25">
      <c r="A20" s="1">
        <v>20</v>
      </c>
      <c r="B20" s="1">
        <v>1254</v>
      </c>
      <c r="C20" s="1">
        <v>1</v>
      </c>
      <c r="D20" s="1" t="s">
        <v>269</v>
      </c>
      <c r="E20" s="3">
        <v>44937.365578703706</v>
      </c>
      <c r="F20" s="1">
        <v>0</v>
      </c>
      <c r="G20" s="1">
        <v>1</v>
      </c>
      <c r="H20" s="1">
        <v>24</v>
      </c>
      <c r="I20" s="1">
        <v>44937</v>
      </c>
      <c r="J20" s="1">
        <v>2</v>
      </c>
      <c r="K20" s="1" t="s">
        <v>74</v>
      </c>
      <c r="L20" s="1" t="s">
        <v>75</v>
      </c>
      <c r="M20" s="1" t="s">
        <v>224</v>
      </c>
      <c r="N20" s="1" t="s">
        <v>76</v>
      </c>
      <c r="O20" s="1" t="s">
        <v>77</v>
      </c>
      <c r="P20" s="1" t="s">
        <v>78</v>
      </c>
      <c r="Q20" s="1" t="s">
        <v>79</v>
      </c>
      <c r="R20" s="1">
        <v>114</v>
      </c>
      <c r="S20" s="1" t="s">
        <v>224</v>
      </c>
      <c r="T20" s="1" t="s">
        <v>80</v>
      </c>
      <c r="U20" s="1" t="s">
        <v>81</v>
      </c>
      <c r="V20" s="1" t="s">
        <v>82</v>
      </c>
      <c r="W20" s="1" t="s">
        <v>83</v>
      </c>
      <c r="X20" s="1">
        <v>2134424404</v>
      </c>
      <c r="Y20" s="1" t="s">
        <v>84</v>
      </c>
      <c r="Z20" s="1">
        <v>2</v>
      </c>
      <c r="AA20" s="1" t="s">
        <v>85</v>
      </c>
      <c r="AB20" s="1" t="s">
        <v>86</v>
      </c>
      <c r="AC20" s="1" t="s">
        <v>224</v>
      </c>
      <c r="AD20" s="1" t="s">
        <v>87</v>
      </c>
      <c r="AE20" s="1" t="s">
        <v>78</v>
      </c>
      <c r="AF20" s="1" t="s">
        <v>88</v>
      </c>
      <c r="AG20" s="1" t="s">
        <v>225</v>
      </c>
      <c r="AH20" s="1" t="s">
        <v>89</v>
      </c>
      <c r="AI20" s="1" t="s">
        <v>90</v>
      </c>
      <c r="AJ20" s="1" t="s">
        <v>81</v>
      </c>
      <c r="AK20" s="1" t="s">
        <v>82</v>
      </c>
      <c r="AL20" s="1" t="s">
        <v>91</v>
      </c>
      <c r="AM20" s="1"/>
      <c r="AN20" s="1" t="s">
        <v>224</v>
      </c>
      <c r="AO20" s="1">
        <v>1</v>
      </c>
      <c r="AP20" s="1" t="s">
        <v>81</v>
      </c>
      <c r="AQ20" s="1" t="s">
        <v>82</v>
      </c>
      <c r="AR20" s="1">
        <v>0</v>
      </c>
      <c r="AS20" s="1">
        <v>1</v>
      </c>
      <c r="AT20" s="1">
        <v>0</v>
      </c>
      <c r="AU20" s="1">
        <v>1602</v>
      </c>
      <c r="AV20" s="1" t="s">
        <v>224</v>
      </c>
      <c r="AW20" s="1">
        <v>160204</v>
      </c>
      <c r="AX20" s="1">
        <v>0</v>
      </c>
      <c r="AY20" s="2">
        <v>500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/>
      <c r="BM20" s="3">
        <v>44937</v>
      </c>
      <c r="BN20" s="1" t="s">
        <v>224</v>
      </c>
      <c r="BO20" s="1" t="s">
        <v>224</v>
      </c>
      <c r="BP20" s="1">
        <v>183651603</v>
      </c>
      <c r="BQ20" s="1" t="s">
        <v>224</v>
      </c>
      <c r="BR20" s="1" t="s">
        <v>224</v>
      </c>
      <c r="BS20" s="1">
        <v>0</v>
      </c>
      <c r="BT20" s="1">
        <v>0</v>
      </c>
      <c r="BU20" s="1" t="s">
        <v>270</v>
      </c>
    </row>
    <row r="21" spans="1:73" outlineLevel="1" x14ac:dyDescent="0.25">
      <c r="A21" s="1">
        <v>20</v>
      </c>
      <c r="B21" s="1">
        <v>1255</v>
      </c>
      <c r="C21" s="1">
        <v>1</v>
      </c>
      <c r="D21" s="1" t="s">
        <v>271</v>
      </c>
      <c r="E21" s="3">
        <v>44937.721932870372</v>
      </c>
      <c r="F21" s="1">
        <v>0</v>
      </c>
      <c r="G21" s="1">
        <v>1</v>
      </c>
      <c r="H21" s="1">
        <v>25</v>
      </c>
      <c r="I21" s="1">
        <v>44937</v>
      </c>
      <c r="J21" s="1">
        <v>2</v>
      </c>
      <c r="K21" s="1" t="s">
        <v>74</v>
      </c>
      <c r="L21" s="1" t="s">
        <v>75</v>
      </c>
      <c r="M21" s="1" t="s">
        <v>224</v>
      </c>
      <c r="N21" s="1" t="s">
        <v>76</v>
      </c>
      <c r="O21" s="1" t="s">
        <v>77</v>
      </c>
      <c r="P21" s="1" t="s">
        <v>78</v>
      </c>
      <c r="Q21" s="1" t="s">
        <v>79</v>
      </c>
      <c r="R21" s="1">
        <v>114</v>
      </c>
      <c r="S21" s="1" t="s">
        <v>224</v>
      </c>
      <c r="T21" s="1" t="s">
        <v>80</v>
      </c>
      <c r="U21" s="1" t="s">
        <v>81</v>
      </c>
      <c r="V21" s="1" t="s">
        <v>82</v>
      </c>
      <c r="W21" s="1" t="s">
        <v>83</v>
      </c>
      <c r="X21" s="1">
        <v>2134424404</v>
      </c>
      <c r="Y21" s="1" t="s">
        <v>84</v>
      </c>
      <c r="Z21" s="1">
        <v>2</v>
      </c>
      <c r="AA21" s="1" t="s">
        <v>85</v>
      </c>
      <c r="AB21" s="1" t="s">
        <v>86</v>
      </c>
      <c r="AC21" s="1" t="s">
        <v>224</v>
      </c>
      <c r="AD21" s="1" t="s">
        <v>87</v>
      </c>
      <c r="AE21" s="1" t="s">
        <v>78</v>
      </c>
      <c r="AF21" s="1" t="s">
        <v>88</v>
      </c>
      <c r="AG21" s="1" t="s">
        <v>225</v>
      </c>
      <c r="AH21" s="1" t="s">
        <v>89</v>
      </c>
      <c r="AI21" s="1" t="s">
        <v>90</v>
      </c>
      <c r="AJ21" s="1" t="s">
        <v>81</v>
      </c>
      <c r="AK21" s="1" t="s">
        <v>82</v>
      </c>
      <c r="AL21" s="1" t="s">
        <v>91</v>
      </c>
      <c r="AM21" s="1"/>
      <c r="AN21" s="1" t="s">
        <v>224</v>
      </c>
      <c r="AO21" s="1">
        <v>1</v>
      </c>
      <c r="AP21" s="1" t="s">
        <v>81</v>
      </c>
      <c r="AQ21" s="1" t="s">
        <v>82</v>
      </c>
      <c r="AR21" s="1">
        <v>0</v>
      </c>
      <c r="AS21" s="1">
        <v>1</v>
      </c>
      <c r="AT21" s="1">
        <v>0</v>
      </c>
      <c r="AU21" s="1">
        <v>1602</v>
      </c>
      <c r="AV21" s="1" t="s">
        <v>224</v>
      </c>
      <c r="AW21" s="1">
        <v>160204</v>
      </c>
      <c r="AX21" s="1">
        <v>0</v>
      </c>
      <c r="AY21" s="2">
        <v>1200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/>
      <c r="BM21" s="3">
        <v>44937</v>
      </c>
      <c r="BN21" s="1" t="s">
        <v>224</v>
      </c>
      <c r="BO21" s="1" t="s">
        <v>224</v>
      </c>
      <c r="BP21" s="1">
        <v>183695469</v>
      </c>
      <c r="BQ21" s="1" t="s">
        <v>224</v>
      </c>
      <c r="BR21" s="1" t="s">
        <v>224</v>
      </c>
      <c r="BS21" s="1">
        <v>0</v>
      </c>
      <c r="BT21" s="1">
        <v>0</v>
      </c>
      <c r="BU21" s="1" t="s">
        <v>272</v>
      </c>
    </row>
    <row r="22" spans="1:73" outlineLevel="1" x14ac:dyDescent="0.25">
      <c r="A22" s="1">
        <v>20</v>
      </c>
      <c r="B22" s="1">
        <v>1256</v>
      </c>
      <c r="C22" s="1">
        <v>1</v>
      </c>
      <c r="D22" s="1" t="s">
        <v>273</v>
      </c>
      <c r="E22" s="3">
        <v>44938.705937500003</v>
      </c>
      <c r="F22" s="1">
        <v>0</v>
      </c>
      <c r="G22" s="1">
        <v>1</v>
      </c>
      <c r="H22" s="1">
        <v>26</v>
      </c>
      <c r="I22" s="1">
        <v>44938</v>
      </c>
      <c r="J22" s="1">
        <v>2</v>
      </c>
      <c r="K22" s="1" t="s">
        <v>74</v>
      </c>
      <c r="L22" s="1" t="s">
        <v>75</v>
      </c>
      <c r="M22" s="1" t="s">
        <v>224</v>
      </c>
      <c r="N22" s="1" t="s">
        <v>76</v>
      </c>
      <c r="O22" s="1" t="s">
        <v>77</v>
      </c>
      <c r="P22" s="1" t="s">
        <v>78</v>
      </c>
      <c r="Q22" s="1" t="s">
        <v>79</v>
      </c>
      <c r="R22" s="1">
        <v>114</v>
      </c>
      <c r="S22" s="1" t="s">
        <v>224</v>
      </c>
      <c r="T22" s="1" t="s">
        <v>80</v>
      </c>
      <c r="U22" s="1" t="s">
        <v>81</v>
      </c>
      <c r="V22" s="1" t="s">
        <v>82</v>
      </c>
      <c r="W22" s="1" t="s">
        <v>83</v>
      </c>
      <c r="X22" s="1">
        <v>2134424404</v>
      </c>
      <c r="Y22" s="1" t="s">
        <v>84</v>
      </c>
      <c r="Z22" s="1">
        <v>2</v>
      </c>
      <c r="AA22" s="1" t="s">
        <v>85</v>
      </c>
      <c r="AB22" s="1" t="s">
        <v>86</v>
      </c>
      <c r="AC22" s="1" t="s">
        <v>224</v>
      </c>
      <c r="AD22" s="1" t="s">
        <v>87</v>
      </c>
      <c r="AE22" s="1" t="s">
        <v>78</v>
      </c>
      <c r="AF22" s="1" t="s">
        <v>88</v>
      </c>
      <c r="AG22" s="1" t="s">
        <v>225</v>
      </c>
      <c r="AH22" s="1" t="s">
        <v>89</v>
      </c>
      <c r="AI22" s="1" t="s">
        <v>90</v>
      </c>
      <c r="AJ22" s="1" t="s">
        <v>81</v>
      </c>
      <c r="AK22" s="1" t="s">
        <v>82</v>
      </c>
      <c r="AL22" s="1" t="s">
        <v>91</v>
      </c>
      <c r="AM22" s="1"/>
      <c r="AN22" s="1" t="s">
        <v>224</v>
      </c>
      <c r="AO22" s="1">
        <v>1</v>
      </c>
      <c r="AP22" s="1" t="s">
        <v>81</v>
      </c>
      <c r="AQ22" s="1" t="s">
        <v>82</v>
      </c>
      <c r="AR22" s="1">
        <v>0</v>
      </c>
      <c r="AS22" s="1">
        <v>1</v>
      </c>
      <c r="AT22" s="1">
        <v>0</v>
      </c>
      <c r="AU22" s="1">
        <v>1602</v>
      </c>
      <c r="AV22" s="1" t="s">
        <v>224</v>
      </c>
      <c r="AW22" s="1">
        <v>160204</v>
      </c>
      <c r="AX22" s="1">
        <v>0</v>
      </c>
      <c r="AY22" s="2">
        <v>500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/>
      <c r="BM22" s="3">
        <v>44938</v>
      </c>
      <c r="BN22" s="1" t="s">
        <v>224</v>
      </c>
      <c r="BO22" s="1" t="s">
        <v>224</v>
      </c>
      <c r="BP22" s="1">
        <v>183746072</v>
      </c>
      <c r="BQ22" s="1" t="s">
        <v>224</v>
      </c>
      <c r="BR22" s="1" t="s">
        <v>224</v>
      </c>
      <c r="BS22" s="1">
        <v>0</v>
      </c>
      <c r="BT22" s="1">
        <v>0</v>
      </c>
      <c r="BU22" s="1" t="s">
        <v>274</v>
      </c>
    </row>
    <row r="23" spans="1:73" outlineLevel="1" x14ac:dyDescent="0.25">
      <c r="A23" s="1">
        <v>20</v>
      </c>
      <c r="B23" s="1">
        <v>1257</v>
      </c>
      <c r="C23" s="1">
        <v>2</v>
      </c>
      <c r="D23" s="1" t="s">
        <v>275</v>
      </c>
      <c r="E23" s="3">
        <v>44939.665949074071</v>
      </c>
      <c r="F23" s="1">
        <v>0</v>
      </c>
      <c r="G23" s="1">
        <v>1</v>
      </c>
      <c r="H23" s="1">
        <v>27</v>
      </c>
      <c r="I23" s="1">
        <v>44939</v>
      </c>
      <c r="J23" s="1">
        <v>2</v>
      </c>
      <c r="K23" s="1" t="s">
        <v>74</v>
      </c>
      <c r="L23" s="1" t="s">
        <v>75</v>
      </c>
      <c r="M23" s="1" t="s">
        <v>224</v>
      </c>
      <c r="N23" s="1" t="s">
        <v>76</v>
      </c>
      <c r="O23" s="1" t="s">
        <v>77</v>
      </c>
      <c r="P23" s="1" t="s">
        <v>78</v>
      </c>
      <c r="Q23" s="1" t="s">
        <v>79</v>
      </c>
      <c r="R23" s="1">
        <v>114</v>
      </c>
      <c r="S23" s="1" t="s">
        <v>224</v>
      </c>
      <c r="T23" s="1" t="s">
        <v>80</v>
      </c>
      <c r="U23" s="1" t="s">
        <v>81</v>
      </c>
      <c r="V23" s="1" t="s">
        <v>82</v>
      </c>
      <c r="W23" s="1" t="s">
        <v>83</v>
      </c>
      <c r="X23" s="1">
        <v>2134424404</v>
      </c>
      <c r="Y23" s="1" t="s">
        <v>84</v>
      </c>
      <c r="Z23" s="1">
        <v>2</v>
      </c>
      <c r="AA23" s="1" t="s">
        <v>85</v>
      </c>
      <c r="AB23" s="1" t="s">
        <v>86</v>
      </c>
      <c r="AC23" s="1" t="s">
        <v>224</v>
      </c>
      <c r="AD23" s="1" t="s">
        <v>87</v>
      </c>
      <c r="AE23" s="1" t="s">
        <v>78</v>
      </c>
      <c r="AF23" s="1" t="s">
        <v>88</v>
      </c>
      <c r="AG23" s="1" t="s">
        <v>225</v>
      </c>
      <c r="AH23" s="1" t="s">
        <v>89</v>
      </c>
      <c r="AI23" s="1" t="s">
        <v>90</v>
      </c>
      <c r="AJ23" s="1" t="s">
        <v>81</v>
      </c>
      <c r="AK23" s="1" t="s">
        <v>82</v>
      </c>
      <c r="AL23" s="1" t="s">
        <v>91</v>
      </c>
      <c r="AM23" s="1"/>
      <c r="AN23" s="1" t="s">
        <v>224</v>
      </c>
      <c r="AO23" s="1">
        <v>1</v>
      </c>
      <c r="AP23" s="1" t="s">
        <v>81</v>
      </c>
      <c r="AQ23" s="1" t="s">
        <v>82</v>
      </c>
      <c r="AR23" s="1">
        <v>0</v>
      </c>
      <c r="AS23" s="1">
        <v>1</v>
      </c>
      <c r="AT23" s="1">
        <v>0</v>
      </c>
      <c r="AU23" s="1">
        <v>1602</v>
      </c>
      <c r="AV23" s="1" t="s">
        <v>224</v>
      </c>
      <c r="AW23" s="1">
        <v>160204</v>
      </c>
      <c r="AX23" s="1">
        <v>0</v>
      </c>
      <c r="AY23" s="2">
        <v>4152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44939</v>
      </c>
      <c r="BM23" s="3">
        <v>44939</v>
      </c>
      <c r="BN23" s="1" t="s">
        <v>224</v>
      </c>
      <c r="BO23" s="1" t="s">
        <v>224</v>
      </c>
      <c r="BP23" s="1">
        <v>183796394</v>
      </c>
      <c r="BQ23" s="1" t="s">
        <v>224</v>
      </c>
      <c r="BR23" s="1" t="s">
        <v>224</v>
      </c>
      <c r="BS23" s="1">
        <v>0</v>
      </c>
      <c r="BT23" s="1">
        <v>0</v>
      </c>
      <c r="BU23" s="1" t="s">
        <v>276</v>
      </c>
    </row>
    <row r="24" spans="1:73" outlineLevel="1" x14ac:dyDescent="0.25">
      <c r="A24" s="1">
        <v>20</v>
      </c>
      <c r="B24" s="1">
        <v>1258</v>
      </c>
      <c r="C24" s="1">
        <v>1</v>
      </c>
      <c r="D24" s="1" t="s">
        <v>277</v>
      </c>
      <c r="E24" s="3">
        <v>44939.668541666666</v>
      </c>
      <c r="F24" s="1">
        <v>0</v>
      </c>
      <c r="G24" s="1">
        <v>1</v>
      </c>
      <c r="H24" s="1">
        <v>28</v>
      </c>
      <c r="I24" s="1">
        <v>44939</v>
      </c>
      <c r="J24" s="1">
        <v>2</v>
      </c>
      <c r="K24" s="1" t="s">
        <v>74</v>
      </c>
      <c r="L24" s="1" t="s">
        <v>75</v>
      </c>
      <c r="M24" s="1" t="s">
        <v>224</v>
      </c>
      <c r="N24" s="1" t="s">
        <v>76</v>
      </c>
      <c r="O24" s="1" t="s">
        <v>77</v>
      </c>
      <c r="P24" s="1" t="s">
        <v>78</v>
      </c>
      <c r="Q24" s="1" t="s">
        <v>79</v>
      </c>
      <c r="R24" s="1">
        <v>114</v>
      </c>
      <c r="S24" s="1" t="s">
        <v>224</v>
      </c>
      <c r="T24" s="1" t="s">
        <v>80</v>
      </c>
      <c r="U24" s="1" t="s">
        <v>81</v>
      </c>
      <c r="V24" s="1" t="s">
        <v>82</v>
      </c>
      <c r="W24" s="1" t="s">
        <v>83</v>
      </c>
      <c r="X24" s="1">
        <v>2134424404</v>
      </c>
      <c r="Y24" s="1" t="s">
        <v>84</v>
      </c>
      <c r="Z24" s="1">
        <v>2</v>
      </c>
      <c r="AA24" s="1" t="s">
        <v>85</v>
      </c>
      <c r="AB24" s="1" t="s">
        <v>86</v>
      </c>
      <c r="AC24" s="1" t="s">
        <v>224</v>
      </c>
      <c r="AD24" s="1" t="s">
        <v>87</v>
      </c>
      <c r="AE24" s="1" t="s">
        <v>78</v>
      </c>
      <c r="AF24" s="1" t="s">
        <v>88</v>
      </c>
      <c r="AG24" s="1" t="s">
        <v>225</v>
      </c>
      <c r="AH24" s="1" t="s">
        <v>89</v>
      </c>
      <c r="AI24" s="1" t="s">
        <v>90</v>
      </c>
      <c r="AJ24" s="1" t="s">
        <v>81</v>
      </c>
      <c r="AK24" s="1" t="s">
        <v>82</v>
      </c>
      <c r="AL24" s="1" t="s">
        <v>91</v>
      </c>
      <c r="AM24" s="1"/>
      <c r="AN24" s="1" t="s">
        <v>224</v>
      </c>
      <c r="AO24" s="1">
        <v>1</v>
      </c>
      <c r="AP24" s="1" t="s">
        <v>81</v>
      </c>
      <c r="AQ24" s="1" t="s">
        <v>82</v>
      </c>
      <c r="AR24" s="1">
        <v>0</v>
      </c>
      <c r="AS24" s="1">
        <v>1</v>
      </c>
      <c r="AT24" s="1">
        <v>0</v>
      </c>
      <c r="AU24" s="1">
        <v>1602</v>
      </c>
      <c r="AV24" s="1" t="s">
        <v>224</v>
      </c>
      <c r="AW24" s="1">
        <v>160204</v>
      </c>
      <c r="AX24" s="1">
        <v>0</v>
      </c>
      <c r="AY24" s="2">
        <v>4152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/>
      <c r="BM24" s="3">
        <v>44939</v>
      </c>
      <c r="BN24" s="1" t="s">
        <v>224</v>
      </c>
      <c r="BO24" s="1" t="s">
        <v>224</v>
      </c>
      <c r="BP24" s="1">
        <v>183796586</v>
      </c>
      <c r="BQ24" s="1" t="s">
        <v>224</v>
      </c>
      <c r="BR24" s="1" t="s">
        <v>224</v>
      </c>
      <c r="BS24" s="1">
        <v>0</v>
      </c>
      <c r="BT24" s="1">
        <v>0</v>
      </c>
      <c r="BU24" s="1" t="s">
        <v>278</v>
      </c>
    </row>
    <row r="25" spans="1:73" outlineLevel="1" x14ac:dyDescent="0.25">
      <c r="A25" s="1">
        <v>20</v>
      </c>
      <c r="B25" s="1">
        <v>1259</v>
      </c>
      <c r="C25" s="1">
        <v>1</v>
      </c>
      <c r="D25" s="1" t="s">
        <v>279</v>
      </c>
      <c r="E25" s="3">
        <v>44942.687719907408</v>
      </c>
      <c r="F25" s="1">
        <v>0</v>
      </c>
      <c r="G25" s="1">
        <v>1</v>
      </c>
      <c r="H25" s="1">
        <v>29</v>
      </c>
      <c r="I25" s="1">
        <v>44942</v>
      </c>
      <c r="J25" s="1">
        <v>2</v>
      </c>
      <c r="K25" s="1" t="s">
        <v>74</v>
      </c>
      <c r="L25" s="1" t="s">
        <v>75</v>
      </c>
      <c r="M25" s="1" t="s">
        <v>224</v>
      </c>
      <c r="N25" s="1" t="s">
        <v>76</v>
      </c>
      <c r="O25" s="1" t="s">
        <v>77</v>
      </c>
      <c r="P25" s="1" t="s">
        <v>78</v>
      </c>
      <c r="Q25" s="1" t="s">
        <v>79</v>
      </c>
      <c r="R25" s="1">
        <v>114</v>
      </c>
      <c r="S25" s="1" t="s">
        <v>224</v>
      </c>
      <c r="T25" s="1" t="s">
        <v>80</v>
      </c>
      <c r="U25" s="1" t="s">
        <v>81</v>
      </c>
      <c r="V25" s="1" t="s">
        <v>82</v>
      </c>
      <c r="W25" s="1" t="s">
        <v>83</v>
      </c>
      <c r="X25" s="1">
        <v>2134424404</v>
      </c>
      <c r="Y25" s="1" t="s">
        <v>84</v>
      </c>
      <c r="Z25" s="1">
        <v>2</v>
      </c>
      <c r="AA25" s="1" t="s">
        <v>85</v>
      </c>
      <c r="AB25" s="1" t="s">
        <v>86</v>
      </c>
      <c r="AC25" s="1" t="s">
        <v>224</v>
      </c>
      <c r="AD25" s="1" t="s">
        <v>87</v>
      </c>
      <c r="AE25" s="1" t="s">
        <v>78</v>
      </c>
      <c r="AF25" s="1" t="s">
        <v>88</v>
      </c>
      <c r="AG25" s="1" t="s">
        <v>225</v>
      </c>
      <c r="AH25" s="1" t="s">
        <v>89</v>
      </c>
      <c r="AI25" s="1" t="s">
        <v>90</v>
      </c>
      <c r="AJ25" s="1" t="s">
        <v>81</v>
      </c>
      <c r="AK25" s="1" t="s">
        <v>82</v>
      </c>
      <c r="AL25" s="1" t="s">
        <v>91</v>
      </c>
      <c r="AM25" s="1"/>
      <c r="AN25" s="1" t="s">
        <v>224</v>
      </c>
      <c r="AO25" s="1">
        <v>1</v>
      </c>
      <c r="AP25" s="1" t="s">
        <v>81</v>
      </c>
      <c r="AQ25" s="1" t="s">
        <v>82</v>
      </c>
      <c r="AR25" s="1">
        <v>0</v>
      </c>
      <c r="AS25" s="1">
        <v>1</v>
      </c>
      <c r="AT25" s="1">
        <v>0</v>
      </c>
      <c r="AU25" s="1">
        <v>1602</v>
      </c>
      <c r="AV25" s="1" t="s">
        <v>224</v>
      </c>
      <c r="AW25" s="1">
        <v>160204</v>
      </c>
      <c r="AX25" s="1">
        <v>0</v>
      </c>
      <c r="AY25" s="2">
        <v>2100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/>
      <c r="BM25" s="3">
        <v>44942</v>
      </c>
      <c r="BN25" s="1" t="s">
        <v>224</v>
      </c>
      <c r="BO25" s="1" t="s">
        <v>224</v>
      </c>
      <c r="BP25" s="1">
        <v>183883014</v>
      </c>
      <c r="BQ25" s="1" t="s">
        <v>224</v>
      </c>
      <c r="BR25" s="1" t="s">
        <v>224</v>
      </c>
      <c r="BS25" s="1">
        <v>0</v>
      </c>
      <c r="BT25" s="1">
        <v>0</v>
      </c>
      <c r="BU25" s="1" t="s">
        <v>280</v>
      </c>
    </row>
    <row r="26" spans="1:73" outlineLevel="1" x14ac:dyDescent="0.25">
      <c r="A26" s="1">
        <v>20</v>
      </c>
      <c r="B26" s="1">
        <v>1260</v>
      </c>
      <c r="C26" s="1">
        <v>1</v>
      </c>
      <c r="D26" s="1" t="s">
        <v>281</v>
      </c>
      <c r="E26" s="3">
        <v>44943.667546296296</v>
      </c>
      <c r="F26" s="1">
        <v>0</v>
      </c>
      <c r="G26" s="1">
        <v>1</v>
      </c>
      <c r="H26" s="1">
        <v>30</v>
      </c>
      <c r="I26" s="1">
        <v>44943</v>
      </c>
      <c r="J26" s="1">
        <v>2</v>
      </c>
      <c r="K26" s="1" t="s">
        <v>74</v>
      </c>
      <c r="L26" s="1" t="s">
        <v>75</v>
      </c>
      <c r="M26" s="1" t="s">
        <v>224</v>
      </c>
      <c r="N26" s="1" t="s">
        <v>76</v>
      </c>
      <c r="O26" s="1" t="s">
        <v>77</v>
      </c>
      <c r="P26" s="1" t="s">
        <v>78</v>
      </c>
      <c r="Q26" s="1" t="s">
        <v>79</v>
      </c>
      <c r="R26" s="1">
        <v>114</v>
      </c>
      <c r="S26" s="1" t="s">
        <v>224</v>
      </c>
      <c r="T26" s="1" t="s">
        <v>80</v>
      </c>
      <c r="U26" s="1" t="s">
        <v>81</v>
      </c>
      <c r="V26" s="1" t="s">
        <v>82</v>
      </c>
      <c r="W26" s="1" t="s">
        <v>83</v>
      </c>
      <c r="X26" s="1">
        <v>2134424404</v>
      </c>
      <c r="Y26" s="1" t="s">
        <v>84</v>
      </c>
      <c r="Z26" s="1">
        <v>2</v>
      </c>
      <c r="AA26" s="1" t="s">
        <v>85</v>
      </c>
      <c r="AB26" s="1" t="s">
        <v>86</v>
      </c>
      <c r="AC26" s="1" t="s">
        <v>224</v>
      </c>
      <c r="AD26" s="1" t="s">
        <v>87</v>
      </c>
      <c r="AE26" s="1" t="s">
        <v>78</v>
      </c>
      <c r="AF26" s="1" t="s">
        <v>88</v>
      </c>
      <c r="AG26" s="1" t="s">
        <v>225</v>
      </c>
      <c r="AH26" s="1" t="s">
        <v>89</v>
      </c>
      <c r="AI26" s="1" t="s">
        <v>90</v>
      </c>
      <c r="AJ26" s="1" t="s">
        <v>81</v>
      </c>
      <c r="AK26" s="1" t="s">
        <v>82</v>
      </c>
      <c r="AL26" s="1" t="s">
        <v>91</v>
      </c>
      <c r="AM26" s="1"/>
      <c r="AN26" s="1" t="s">
        <v>224</v>
      </c>
      <c r="AO26" s="1">
        <v>1</v>
      </c>
      <c r="AP26" s="1" t="s">
        <v>81</v>
      </c>
      <c r="AQ26" s="1" t="s">
        <v>82</v>
      </c>
      <c r="AR26" s="1">
        <v>0</v>
      </c>
      <c r="AS26" s="1">
        <v>1</v>
      </c>
      <c r="AT26" s="1">
        <v>0</v>
      </c>
      <c r="AU26" s="1">
        <v>1602</v>
      </c>
      <c r="AV26" s="1" t="s">
        <v>224</v>
      </c>
      <c r="AW26" s="1">
        <v>160204</v>
      </c>
      <c r="AX26" s="1">
        <v>0</v>
      </c>
      <c r="AY26" s="2">
        <v>500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/>
      <c r="BM26" s="3">
        <v>44943</v>
      </c>
      <c r="BN26" s="1" t="s">
        <v>224</v>
      </c>
      <c r="BO26" s="1" t="s">
        <v>224</v>
      </c>
      <c r="BP26" s="1">
        <v>183932616</v>
      </c>
      <c r="BQ26" s="1" t="s">
        <v>224</v>
      </c>
      <c r="BR26" s="1" t="s">
        <v>224</v>
      </c>
      <c r="BS26" s="1">
        <v>0</v>
      </c>
      <c r="BT26" s="1">
        <v>0</v>
      </c>
      <c r="BU26" s="1" t="s">
        <v>282</v>
      </c>
    </row>
    <row r="27" spans="1:73" outlineLevel="1" x14ac:dyDescent="0.25">
      <c r="A27" s="1">
        <v>20</v>
      </c>
      <c r="B27" s="1">
        <v>1261</v>
      </c>
      <c r="C27" s="1">
        <v>1</v>
      </c>
      <c r="D27" s="1" t="s">
        <v>283</v>
      </c>
      <c r="E27" s="3">
        <v>44943.667627314811</v>
      </c>
      <c r="F27" s="1">
        <v>0</v>
      </c>
      <c r="G27" s="1">
        <v>1</v>
      </c>
      <c r="H27" s="1">
        <v>31</v>
      </c>
      <c r="I27" s="1">
        <v>44943</v>
      </c>
      <c r="J27" s="1">
        <v>2</v>
      </c>
      <c r="K27" s="1" t="s">
        <v>74</v>
      </c>
      <c r="L27" s="1" t="s">
        <v>75</v>
      </c>
      <c r="M27" s="1" t="s">
        <v>224</v>
      </c>
      <c r="N27" s="1" t="s">
        <v>76</v>
      </c>
      <c r="O27" s="1" t="s">
        <v>77</v>
      </c>
      <c r="P27" s="1" t="s">
        <v>78</v>
      </c>
      <c r="Q27" s="1" t="s">
        <v>79</v>
      </c>
      <c r="R27" s="1">
        <v>114</v>
      </c>
      <c r="S27" s="1" t="s">
        <v>224</v>
      </c>
      <c r="T27" s="1" t="s">
        <v>80</v>
      </c>
      <c r="U27" s="1" t="s">
        <v>81</v>
      </c>
      <c r="V27" s="1" t="s">
        <v>82</v>
      </c>
      <c r="W27" s="1" t="s">
        <v>83</v>
      </c>
      <c r="X27" s="1">
        <v>2134424404</v>
      </c>
      <c r="Y27" s="1" t="s">
        <v>84</v>
      </c>
      <c r="Z27" s="1">
        <v>2</v>
      </c>
      <c r="AA27" s="1" t="s">
        <v>85</v>
      </c>
      <c r="AB27" s="1" t="s">
        <v>86</v>
      </c>
      <c r="AC27" s="1" t="s">
        <v>224</v>
      </c>
      <c r="AD27" s="1" t="s">
        <v>87</v>
      </c>
      <c r="AE27" s="1" t="s">
        <v>78</v>
      </c>
      <c r="AF27" s="1" t="s">
        <v>88</v>
      </c>
      <c r="AG27" s="1" t="s">
        <v>225</v>
      </c>
      <c r="AH27" s="1" t="s">
        <v>89</v>
      </c>
      <c r="AI27" s="1" t="s">
        <v>90</v>
      </c>
      <c r="AJ27" s="1" t="s">
        <v>81</v>
      </c>
      <c r="AK27" s="1" t="s">
        <v>82</v>
      </c>
      <c r="AL27" s="1" t="s">
        <v>91</v>
      </c>
      <c r="AM27" s="1"/>
      <c r="AN27" s="1" t="s">
        <v>224</v>
      </c>
      <c r="AO27" s="1">
        <v>1</v>
      </c>
      <c r="AP27" s="1" t="s">
        <v>81</v>
      </c>
      <c r="AQ27" s="1" t="s">
        <v>82</v>
      </c>
      <c r="AR27" s="1">
        <v>0</v>
      </c>
      <c r="AS27" s="1">
        <v>1</v>
      </c>
      <c r="AT27" s="1">
        <v>0</v>
      </c>
      <c r="AU27" s="1">
        <v>1602</v>
      </c>
      <c r="AV27" s="1" t="s">
        <v>224</v>
      </c>
      <c r="AW27" s="1">
        <v>160204</v>
      </c>
      <c r="AX27" s="1">
        <v>0</v>
      </c>
      <c r="AY27" s="2">
        <v>880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/>
      <c r="BM27" s="3">
        <v>44943</v>
      </c>
      <c r="BN27" s="1" t="s">
        <v>224</v>
      </c>
      <c r="BO27" s="1" t="s">
        <v>224</v>
      </c>
      <c r="BP27" s="1">
        <v>183932629</v>
      </c>
      <c r="BQ27" s="1" t="s">
        <v>224</v>
      </c>
      <c r="BR27" s="1" t="s">
        <v>224</v>
      </c>
      <c r="BS27" s="1">
        <v>0</v>
      </c>
      <c r="BT27" s="1">
        <v>0</v>
      </c>
      <c r="BU27" s="1" t="s">
        <v>284</v>
      </c>
    </row>
    <row r="28" spans="1:73" outlineLevel="1" x14ac:dyDescent="0.25">
      <c r="A28" s="1">
        <v>20</v>
      </c>
      <c r="B28" s="1">
        <v>1262</v>
      </c>
      <c r="C28" s="1">
        <v>1</v>
      </c>
      <c r="D28" s="1" t="s">
        <v>285</v>
      </c>
      <c r="E28" s="3">
        <v>44944.712442129632</v>
      </c>
      <c r="F28" s="1">
        <v>0</v>
      </c>
      <c r="G28" s="1">
        <v>1</v>
      </c>
      <c r="H28" s="1">
        <v>32</v>
      </c>
      <c r="I28" s="1">
        <v>44944</v>
      </c>
      <c r="J28" s="1">
        <v>2</v>
      </c>
      <c r="K28" s="1" t="s">
        <v>74</v>
      </c>
      <c r="L28" s="1" t="s">
        <v>75</v>
      </c>
      <c r="M28" s="1" t="s">
        <v>224</v>
      </c>
      <c r="N28" s="1" t="s">
        <v>76</v>
      </c>
      <c r="O28" s="1" t="s">
        <v>77</v>
      </c>
      <c r="P28" s="1" t="s">
        <v>78</v>
      </c>
      <c r="Q28" s="1" t="s">
        <v>79</v>
      </c>
      <c r="R28" s="1">
        <v>114</v>
      </c>
      <c r="S28" s="1" t="s">
        <v>224</v>
      </c>
      <c r="T28" s="1" t="s">
        <v>80</v>
      </c>
      <c r="U28" s="1" t="s">
        <v>81</v>
      </c>
      <c r="V28" s="1" t="s">
        <v>82</v>
      </c>
      <c r="W28" s="1" t="s">
        <v>83</v>
      </c>
      <c r="X28" s="1">
        <v>2134424404</v>
      </c>
      <c r="Y28" s="1" t="s">
        <v>84</v>
      </c>
      <c r="Z28" s="1">
        <v>2</v>
      </c>
      <c r="AA28" s="1" t="s">
        <v>244</v>
      </c>
      <c r="AB28" s="1" t="s">
        <v>245</v>
      </c>
      <c r="AC28" s="1" t="s">
        <v>224</v>
      </c>
      <c r="AD28" s="1" t="s">
        <v>246</v>
      </c>
      <c r="AE28" s="1" t="s">
        <v>78</v>
      </c>
      <c r="AF28" s="1" t="s">
        <v>247</v>
      </c>
      <c r="AG28" s="1" t="s">
        <v>248</v>
      </c>
      <c r="AH28" s="1" t="s">
        <v>89</v>
      </c>
      <c r="AI28" s="1" t="s">
        <v>249</v>
      </c>
      <c r="AJ28" s="1" t="s">
        <v>81</v>
      </c>
      <c r="AK28" s="1" t="s">
        <v>82</v>
      </c>
      <c r="AL28" s="1" t="s">
        <v>250</v>
      </c>
      <c r="AM28" s="1">
        <v>25840848</v>
      </c>
      <c r="AN28" s="1" t="s">
        <v>224</v>
      </c>
      <c r="AO28" s="1">
        <v>1</v>
      </c>
      <c r="AP28" s="1" t="s">
        <v>81</v>
      </c>
      <c r="AQ28" s="1" t="s">
        <v>82</v>
      </c>
      <c r="AR28" s="1">
        <v>0</v>
      </c>
      <c r="AS28" s="1">
        <v>1</v>
      </c>
      <c r="AT28" s="1">
        <v>0</v>
      </c>
      <c r="AU28" s="1">
        <v>1602</v>
      </c>
      <c r="AV28" s="1" t="s">
        <v>224</v>
      </c>
      <c r="AW28" s="1">
        <v>160204</v>
      </c>
      <c r="AX28" s="1">
        <v>0</v>
      </c>
      <c r="AY28" s="2">
        <v>19273.2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/>
      <c r="BM28" s="3">
        <v>44944</v>
      </c>
      <c r="BN28" s="1" t="s">
        <v>224</v>
      </c>
      <c r="BO28" s="1" t="s">
        <v>224</v>
      </c>
      <c r="BP28" s="1">
        <v>183991155</v>
      </c>
      <c r="BQ28" s="1" t="s">
        <v>224</v>
      </c>
      <c r="BR28" s="1" t="s">
        <v>224</v>
      </c>
      <c r="BS28" s="1">
        <v>0</v>
      </c>
      <c r="BT28" s="1">
        <v>0</v>
      </c>
      <c r="BU28" s="1" t="s">
        <v>286</v>
      </c>
    </row>
    <row r="29" spans="1:73" outlineLevel="1" x14ac:dyDescent="0.25">
      <c r="A29" s="1">
        <v>20</v>
      </c>
      <c r="B29" s="1">
        <v>1263</v>
      </c>
      <c r="C29" s="1">
        <v>1</v>
      </c>
      <c r="D29" s="1" t="s">
        <v>287</v>
      </c>
      <c r="E29" s="3">
        <v>44945.447060185186</v>
      </c>
      <c r="F29" s="1">
        <v>0</v>
      </c>
      <c r="G29" s="1">
        <v>1</v>
      </c>
      <c r="H29" s="1">
        <v>33</v>
      </c>
      <c r="I29" s="1">
        <v>44945</v>
      </c>
      <c r="J29" s="1">
        <v>2</v>
      </c>
      <c r="K29" s="1" t="s">
        <v>74</v>
      </c>
      <c r="L29" s="1" t="s">
        <v>75</v>
      </c>
      <c r="M29" s="1" t="s">
        <v>224</v>
      </c>
      <c r="N29" s="1" t="s">
        <v>76</v>
      </c>
      <c r="O29" s="1" t="s">
        <v>77</v>
      </c>
      <c r="P29" s="1" t="s">
        <v>78</v>
      </c>
      <c r="Q29" s="1" t="s">
        <v>79</v>
      </c>
      <c r="R29" s="1">
        <v>114</v>
      </c>
      <c r="S29" s="1" t="s">
        <v>224</v>
      </c>
      <c r="T29" s="1" t="s">
        <v>80</v>
      </c>
      <c r="U29" s="1" t="s">
        <v>81</v>
      </c>
      <c r="V29" s="1" t="s">
        <v>82</v>
      </c>
      <c r="W29" s="1" t="s">
        <v>83</v>
      </c>
      <c r="X29" s="1">
        <v>2134424404</v>
      </c>
      <c r="Y29" s="1" t="s">
        <v>84</v>
      </c>
      <c r="Z29" s="1">
        <v>2</v>
      </c>
      <c r="AA29" s="1" t="s">
        <v>85</v>
      </c>
      <c r="AB29" s="1" t="s">
        <v>86</v>
      </c>
      <c r="AC29" s="1" t="s">
        <v>224</v>
      </c>
      <c r="AD29" s="1" t="s">
        <v>87</v>
      </c>
      <c r="AE29" s="1" t="s">
        <v>78</v>
      </c>
      <c r="AF29" s="1" t="s">
        <v>88</v>
      </c>
      <c r="AG29" s="1" t="s">
        <v>225</v>
      </c>
      <c r="AH29" s="1" t="s">
        <v>89</v>
      </c>
      <c r="AI29" s="1" t="s">
        <v>90</v>
      </c>
      <c r="AJ29" s="1" t="s">
        <v>81</v>
      </c>
      <c r="AK29" s="1" t="s">
        <v>82</v>
      </c>
      <c r="AL29" s="1" t="s">
        <v>91</v>
      </c>
      <c r="AM29" s="1"/>
      <c r="AN29" s="1" t="s">
        <v>224</v>
      </c>
      <c r="AO29" s="1">
        <v>1</v>
      </c>
      <c r="AP29" s="1" t="s">
        <v>81</v>
      </c>
      <c r="AQ29" s="1" t="s">
        <v>82</v>
      </c>
      <c r="AR29" s="1">
        <v>0</v>
      </c>
      <c r="AS29" s="1">
        <v>1</v>
      </c>
      <c r="AT29" s="1">
        <v>0</v>
      </c>
      <c r="AU29" s="1">
        <v>1602</v>
      </c>
      <c r="AV29" s="1" t="s">
        <v>224</v>
      </c>
      <c r="AW29" s="1">
        <v>160204</v>
      </c>
      <c r="AX29" s="1">
        <v>0</v>
      </c>
      <c r="AY29" s="2">
        <v>500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/>
      <c r="BM29" s="3">
        <v>44945</v>
      </c>
      <c r="BN29" s="1" t="s">
        <v>224</v>
      </c>
      <c r="BO29" s="1" t="s">
        <v>224</v>
      </c>
      <c r="BP29" s="1">
        <v>184027402</v>
      </c>
      <c r="BQ29" s="1" t="s">
        <v>224</v>
      </c>
      <c r="BR29" s="1" t="s">
        <v>224</v>
      </c>
      <c r="BS29" s="1">
        <v>0</v>
      </c>
      <c r="BT29" s="1">
        <v>0</v>
      </c>
      <c r="BU29" s="1" t="s">
        <v>288</v>
      </c>
    </row>
    <row r="30" spans="1:73" outlineLevel="1" x14ac:dyDescent="0.25">
      <c r="A30" s="1">
        <v>20</v>
      </c>
      <c r="B30" s="1">
        <v>1264</v>
      </c>
      <c r="C30" s="1">
        <v>1</v>
      </c>
      <c r="D30" s="1" t="s">
        <v>289</v>
      </c>
      <c r="E30" s="3">
        <v>44946.406840277778</v>
      </c>
      <c r="F30" s="1">
        <v>0</v>
      </c>
      <c r="G30" s="1">
        <v>1</v>
      </c>
      <c r="H30" s="1">
        <v>34</v>
      </c>
      <c r="I30" s="1">
        <v>44946</v>
      </c>
      <c r="J30" s="1">
        <v>2</v>
      </c>
      <c r="K30" s="1" t="s">
        <v>74</v>
      </c>
      <c r="L30" s="1" t="s">
        <v>75</v>
      </c>
      <c r="M30" s="1" t="s">
        <v>224</v>
      </c>
      <c r="N30" s="1" t="s">
        <v>76</v>
      </c>
      <c r="O30" s="1" t="s">
        <v>77</v>
      </c>
      <c r="P30" s="1" t="s">
        <v>78</v>
      </c>
      <c r="Q30" s="1" t="s">
        <v>79</v>
      </c>
      <c r="R30" s="1">
        <v>114</v>
      </c>
      <c r="S30" s="1" t="s">
        <v>224</v>
      </c>
      <c r="T30" s="1" t="s">
        <v>80</v>
      </c>
      <c r="U30" s="1" t="s">
        <v>81</v>
      </c>
      <c r="V30" s="1" t="s">
        <v>82</v>
      </c>
      <c r="W30" s="1" t="s">
        <v>83</v>
      </c>
      <c r="X30" s="1">
        <v>2134424404</v>
      </c>
      <c r="Y30" s="1" t="s">
        <v>84</v>
      </c>
      <c r="Z30" s="1">
        <v>2</v>
      </c>
      <c r="AA30" s="1" t="s">
        <v>85</v>
      </c>
      <c r="AB30" s="1" t="s">
        <v>86</v>
      </c>
      <c r="AC30" s="1" t="s">
        <v>224</v>
      </c>
      <c r="AD30" s="1" t="s">
        <v>87</v>
      </c>
      <c r="AE30" s="1" t="s">
        <v>78</v>
      </c>
      <c r="AF30" s="1" t="s">
        <v>88</v>
      </c>
      <c r="AG30" s="1" t="s">
        <v>225</v>
      </c>
      <c r="AH30" s="1" t="s">
        <v>89</v>
      </c>
      <c r="AI30" s="1" t="s">
        <v>90</v>
      </c>
      <c r="AJ30" s="1" t="s">
        <v>81</v>
      </c>
      <c r="AK30" s="1" t="s">
        <v>82</v>
      </c>
      <c r="AL30" s="1" t="s">
        <v>91</v>
      </c>
      <c r="AM30" s="1"/>
      <c r="AN30" s="1" t="s">
        <v>224</v>
      </c>
      <c r="AO30" s="1">
        <v>1</v>
      </c>
      <c r="AP30" s="1" t="s">
        <v>81</v>
      </c>
      <c r="AQ30" s="1" t="s">
        <v>82</v>
      </c>
      <c r="AR30" s="1">
        <v>0</v>
      </c>
      <c r="AS30" s="1">
        <v>1</v>
      </c>
      <c r="AT30" s="1">
        <v>0</v>
      </c>
      <c r="AU30" s="1">
        <v>1602</v>
      </c>
      <c r="AV30" s="1" t="s">
        <v>224</v>
      </c>
      <c r="AW30" s="1">
        <v>160204</v>
      </c>
      <c r="AX30" s="1">
        <v>0</v>
      </c>
      <c r="AY30" s="2">
        <v>700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/>
      <c r="BM30" s="3">
        <v>44946</v>
      </c>
      <c r="BN30" s="1" t="s">
        <v>224</v>
      </c>
      <c r="BO30" s="1" t="s">
        <v>224</v>
      </c>
      <c r="BP30" s="1">
        <v>184072212</v>
      </c>
      <c r="BQ30" s="1" t="s">
        <v>224</v>
      </c>
      <c r="BR30" s="1" t="s">
        <v>224</v>
      </c>
      <c r="BS30" s="1">
        <v>0</v>
      </c>
      <c r="BT30" s="1">
        <v>0</v>
      </c>
      <c r="BU30" s="1" t="s">
        <v>290</v>
      </c>
    </row>
    <row r="31" spans="1:73" outlineLevel="1" x14ac:dyDescent="0.25">
      <c r="A31" s="1">
        <v>20</v>
      </c>
      <c r="B31" s="1">
        <v>1265</v>
      </c>
      <c r="C31" s="1">
        <v>1</v>
      </c>
      <c r="D31" s="1" t="s">
        <v>291</v>
      </c>
      <c r="E31" s="3">
        <v>44946.429398148146</v>
      </c>
      <c r="F31" s="1">
        <v>0</v>
      </c>
      <c r="G31" s="1">
        <v>1</v>
      </c>
      <c r="H31" s="1">
        <v>35</v>
      </c>
      <c r="I31" s="1">
        <v>44946</v>
      </c>
      <c r="J31" s="1">
        <v>2</v>
      </c>
      <c r="K31" s="1" t="s">
        <v>74</v>
      </c>
      <c r="L31" s="1" t="s">
        <v>75</v>
      </c>
      <c r="M31" s="1" t="s">
        <v>224</v>
      </c>
      <c r="N31" s="1" t="s">
        <v>76</v>
      </c>
      <c r="O31" s="1" t="s">
        <v>77</v>
      </c>
      <c r="P31" s="1" t="s">
        <v>78</v>
      </c>
      <c r="Q31" s="1" t="s">
        <v>79</v>
      </c>
      <c r="R31" s="1">
        <v>114</v>
      </c>
      <c r="S31" s="1" t="s">
        <v>224</v>
      </c>
      <c r="T31" s="1" t="s">
        <v>80</v>
      </c>
      <c r="U31" s="1" t="s">
        <v>81</v>
      </c>
      <c r="V31" s="1" t="s">
        <v>82</v>
      </c>
      <c r="W31" s="1" t="s">
        <v>83</v>
      </c>
      <c r="X31" s="1">
        <v>2134424404</v>
      </c>
      <c r="Y31" s="1" t="s">
        <v>84</v>
      </c>
      <c r="Z31" s="1">
        <v>2</v>
      </c>
      <c r="AA31" s="1" t="s">
        <v>85</v>
      </c>
      <c r="AB31" s="1" t="s">
        <v>86</v>
      </c>
      <c r="AC31" s="1" t="s">
        <v>224</v>
      </c>
      <c r="AD31" s="1" t="s">
        <v>87</v>
      </c>
      <c r="AE31" s="1" t="s">
        <v>78</v>
      </c>
      <c r="AF31" s="1" t="s">
        <v>88</v>
      </c>
      <c r="AG31" s="1" t="s">
        <v>225</v>
      </c>
      <c r="AH31" s="1" t="s">
        <v>89</v>
      </c>
      <c r="AI31" s="1" t="s">
        <v>90</v>
      </c>
      <c r="AJ31" s="1" t="s">
        <v>81</v>
      </c>
      <c r="AK31" s="1" t="s">
        <v>82</v>
      </c>
      <c r="AL31" s="1" t="s">
        <v>91</v>
      </c>
      <c r="AM31" s="1"/>
      <c r="AN31" s="1" t="s">
        <v>224</v>
      </c>
      <c r="AO31" s="1">
        <v>1</v>
      </c>
      <c r="AP31" s="1" t="s">
        <v>81</v>
      </c>
      <c r="AQ31" s="1" t="s">
        <v>82</v>
      </c>
      <c r="AR31" s="1">
        <v>0</v>
      </c>
      <c r="AS31" s="1">
        <v>1</v>
      </c>
      <c r="AT31" s="1">
        <v>0</v>
      </c>
      <c r="AU31" s="1">
        <v>1602</v>
      </c>
      <c r="AV31" s="1" t="s">
        <v>224</v>
      </c>
      <c r="AW31" s="1">
        <v>160204</v>
      </c>
      <c r="AX31" s="1">
        <v>0</v>
      </c>
      <c r="AY31" s="2">
        <v>800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/>
      <c r="BM31" s="3">
        <v>44946</v>
      </c>
      <c r="BN31" s="1" t="s">
        <v>224</v>
      </c>
      <c r="BO31" s="1" t="s">
        <v>224</v>
      </c>
      <c r="BP31" s="1">
        <v>184073394</v>
      </c>
      <c r="BQ31" s="1" t="s">
        <v>224</v>
      </c>
      <c r="BR31" s="1" t="s">
        <v>224</v>
      </c>
      <c r="BS31" s="1">
        <v>0</v>
      </c>
      <c r="BT31" s="1">
        <v>0</v>
      </c>
      <c r="BU31" s="1" t="s">
        <v>292</v>
      </c>
    </row>
    <row r="32" spans="1:73" outlineLevel="1" x14ac:dyDescent="0.25">
      <c r="A32" s="1">
        <v>20</v>
      </c>
      <c r="B32" s="1">
        <v>1266</v>
      </c>
      <c r="C32" s="1">
        <v>1</v>
      </c>
      <c r="D32" s="1" t="s">
        <v>293</v>
      </c>
      <c r="E32" s="3">
        <v>44949.543888888889</v>
      </c>
      <c r="F32" s="1">
        <v>0</v>
      </c>
      <c r="G32" s="1">
        <v>1</v>
      </c>
      <c r="H32" s="1">
        <v>37</v>
      </c>
      <c r="I32" s="1">
        <v>44949</v>
      </c>
      <c r="J32" s="1">
        <v>2</v>
      </c>
      <c r="K32" s="1" t="s">
        <v>74</v>
      </c>
      <c r="L32" s="1" t="s">
        <v>75</v>
      </c>
      <c r="M32" s="1" t="s">
        <v>224</v>
      </c>
      <c r="N32" s="1" t="s">
        <v>76</v>
      </c>
      <c r="O32" s="1" t="s">
        <v>77</v>
      </c>
      <c r="P32" s="1" t="s">
        <v>78</v>
      </c>
      <c r="Q32" s="1" t="s">
        <v>79</v>
      </c>
      <c r="R32" s="1">
        <v>114</v>
      </c>
      <c r="S32" s="1" t="s">
        <v>224</v>
      </c>
      <c r="T32" s="1" t="s">
        <v>80</v>
      </c>
      <c r="U32" s="1" t="s">
        <v>81</v>
      </c>
      <c r="V32" s="1" t="s">
        <v>82</v>
      </c>
      <c r="W32" s="1" t="s">
        <v>83</v>
      </c>
      <c r="X32" s="1">
        <v>2134424404</v>
      </c>
      <c r="Y32" s="1" t="s">
        <v>84</v>
      </c>
      <c r="Z32" s="1">
        <v>2</v>
      </c>
      <c r="AA32" s="1" t="s">
        <v>85</v>
      </c>
      <c r="AB32" s="1" t="s">
        <v>86</v>
      </c>
      <c r="AC32" s="1" t="s">
        <v>224</v>
      </c>
      <c r="AD32" s="1" t="s">
        <v>87</v>
      </c>
      <c r="AE32" s="1" t="s">
        <v>78</v>
      </c>
      <c r="AF32" s="1" t="s">
        <v>88</v>
      </c>
      <c r="AG32" s="1" t="s">
        <v>225</v>
      </c>
      <c r="AH32" s="1" t="s">
        <v>89</v>
      </c>
      <c r="AI32" s="1" t="s">
        <v>90</v>
      </c>
      <c r="AJ32" s="1" t="s">
        <v>81</v>
      </c>
      <c r="AK32" s="1" t="s">
        <v>82</v>
      </c>
      <c r="AL32" s="1" t="s">
        <v>91</v>
      </c>
      <c r="AM32" s="1"/>
      <c r="AN32" s="1" t="s">
        <v>224</v>
      </c>
      <c r="AO32" s="1">
        <v>1</v>
      </c>
      <c r="AP32" s="1" t="s">
        <v>81</v>
      </c>
      <c r="AQ32" s="1" t="s">
        <v>82</v>
      </c>
      <c r="AR32" s="1">
        <v>0</v>
      </c>
      <c r="AS32" s="1">
        <v>1</v>
      </c>
      <c r="AT32" s="1">
        <v>0</v>
      </c>
      <c r="AU32" s="1">
        <v>1602</v>
      </c>
      <c r="AV32" s="1" t="s">
        <v>224</v>
      </c>
      <c r="AW32" s="1">
        <v>160204</v>
      </c>
      <c r="AX32" s="1">
        <v>0</v>
      </c>
      <c r="AY32" s="2">
        <v>318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/>
      <c r="BM32" s="3">
        <v>44949</v>
      </c>
      <c r="BN32" s="1" t="s">
        <v>224</v>
      </c>
      <c r="BO32" s="1" t="s">
        <v>224</v>
      </c>
      <c r="BP32" s="1">
        <v>184144600</v>
      </c>
      <c r="BQ32" s="1" t="s">
        <v>224</v>
      </c>
      <c r="BR32" s="1" t="s">
        <v>224</v>
      </c>
      <c r="BS32" s="1">
        <v>0</v>
      </c>
      <c r="BT32" s="1">
        <v>0</v>
      </c>
      <c r="BU32" s="1" t="s">
        <v>294</v>
      </c>
    </row>
    <row r="33" spans="1:73" outlineLevel="1" x14ac:dyDescent="0.25">
      <c r="A33" s="1">
        <v>20</v>
      </c>
      <c r="B33" s="1">
        <v>1267</v>
      </c>
      <c r="C33" s="1">
        <v>1</v>
      </c>
      <c r="D33" s="1" t="s">
        <v>295</v>
      </c>
      <c r="E33" s="3">
        <v>44949.543981481482</v>
      </c>
      <c r="F33" s="1">
        <v>0</v>
      </c>
      <c r="G33" s="1">
        <v>1</v>
      </c>
      <c r="H33" s="1">
        <v>36</v>
      </c>
      <c r="I33" s="1">
        <v>44949</v>
      </c>
      <c r="J33" s="1">
        <v>2</v>
      </c>
      <c r="K33" s="1" t="s">
        <v>74</v>
      </c>
      <c r="L33" s="1" t="s">
        <v>75</v>
      </c>
      <c r="M33" s="1" t="s">
        <v>224</v>
      </c>
      <c r="N33" s="1" t="s">
        <v>76</v>
      </c>
      <c r="O33" s="1" t="s">
        <v>77</v>
      </c>
      <c r="P33" s="1" t="s">
        <v>78</v>
      </c>
      <c r="Q33" s="1" t="s">
        <v>79</v>
      </c>
      <c r="R33" s="1">
        <v>114</v>
      </c>
      <c r="S33" s="1" t="s">
        <v>224</v>
      </c>
      <c r="T33" s="1" t="s">
        <v>80</v>
      </c>
      <c r="U33" s="1" t="s">
        <v>81</v>
      </c>
      <c r="V33" s="1" t="s">
        <v>82</v>
      </c>
      <c r="W33" s="1" t="s">
        <v>83</v>
      </c>
      <c r="X33" s="1">
        <v>2134424404</v>
      </c>
      <c r="Y33" s="1" t="s">
        <v>84</v>
      </c>
      <c r="Z33" s="1">
        <v>2</v>
      </c>
      <c r="AA33" s="1" t="s">
        <v>85</v>
      </c>
      <c r="AB33" s="1" t="s">
        <v>86</v>
      </c>
      <c r="AC33" s="1" t="s">
        <v>224</v>
      </c>
      <c r="AD33" s="1" t="s">
        <v>87</v>
      </c>
      <c r="AE33" s="1" t="s">
        <v>78</v>
      </c>
      <c r="AF33" s="1" t="s">
        <v>88</v>
      </c>
      <c r="AG33" s="1" t="s">
        <v>225</v>
      </c>
      <c r="AH33" s="1" t="s">
        <v>89</v>
      </c>
      <c r="AI33" s="1" t="s">
        <v>90</v>
      </c>
      <c r="AJ33" s="1" t="s">
        <v>81</v>
      </c>
      <c r="AK33" s="1" t="s">
        <v>82</v>
      </c>
      <c r="AL33" s="1" t="s">
        <v>91</v>
      </c>
      <c r="AM33" s="1"/>
      <c r="AN33" s="1" t="s">
        <v>224</v>
      </c>
      <c r="AO33" s="1">
        <v>1</v>
      </c>
      <c r="AP33" s="1" t="s">
        <v>81</v>
      </c>
      <c r="AQ33" s="1" t="s">
        <v>82</v>
      </c>
      <c r="AR33" s="1">
        <v>0</v>
      </c>
      <c r="AS33" s="1">
        <v>1</v>
      </c>
      <c r="AT33" s="1">
        <v>0</v>
      </c>
      <c r="AU33" s="1">
        <v>1602</v>
      </c>
      <c r="AV33" s="1" t="s">
        <v>224</v>
      </c>
      <c r="AW33" s="1">
        <v>160204</v>
      </c>
      <c r="AX33" s="1">
        <v>0</v>
      </c>
      <c r="AY33" s="2">
        <v>500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/>
      <c r="BM33" s="3">
        <v>44949</v>
      </c>
      <c r="BN33" s="1" t="s">
        <v>224</v>
      </c>
      <c r="BO33" s="1" t="s">
        <v>224</v>
      </c>
      <c r="BP33" s="1">
        <v>184144634</v>
      </c>
      <c r="BQ33" s="1" t="s">
        <v>224</v>
      </c>
      <c r="BR33" s="1" t="s">
        <v>224</v>
      </c>
      <c r="BS33" s="1">
        <v>0</v>
      </c>
      <c r="BT33" s="1">
        <v>0</v>
      </c>
      <c r="BU33" s="1" t="s">
        <v>296</v>
      </c>
    </row>
    <row r="34" spans="1:73" outlineLevel="1" x14ac:dyDescent="0.25">
      <c r="A34" s="1">
        <v>20</v>
      </c>
      <c r="B34" s="1">
        <v>1268</v>
      </c>
      <c r="C34" s="1">
        <v>2</v>
      </c>
      <c r="D34" s="1" t="s">
        <v>297</v>
      </c>
      <c r="E34" s="3">
        <v>44950.442685185182</v>
      </c>
      <c r="F34" s="1">
        <v>0</v>
      </c>
      <c r="G34" s="1">
        <v>1</v>
      </c>
      <c r="H34" s="1">
        <v>38</v>
      </c>
      <c r="I34" s="1">
        <v>44950</v>
      </c>
      <c r="J34" s="1">
        <v>2</v>
      </c>
      <c r="K34" s="1" t="s">
        <v>74</v>
      </c>
      <c r="L34" s="1" t="s">
        <v>75</v>
      </c>
      <c r="M34" s="1" t="s">
        <v>224</v>
      </c>
      <c r="N34" s="1" t="s">
        <v>76</v>
      </c>
      <c r="O34" s="1" t="s">
        <v>77</v>
      </c>
      <c r="P34" s="1" t="s">
        <v>78</v>
      </c>
      <c r="Q34" s="1" t="s">
        <v>79</v>
      </c>
      <c r="R34" s="1">
        <v>114</v>
      </c>
      <c r="S34" s="1" t="s">
        <v>224</v>
      </c>
      <c r="T34" s="1" t="s">
        <v>80</v>
      </c>
      <c r="U34" s="1" t="s">
        <v>81</v>
      </c>
      <c r="V34" s="1" t="s">
        <v>82</v>
      </c>
      <c r="W34" s="1" t="s">
        <v>83</v>
      </c>
      <c r="X34" s="1">
        <v>2134424404</v>
      </c>
      <c r="Y34" s="1" t="s">
        <v>84</v>
      </c>
      <c r="Z34" s="1">
        <v>2</v>
      </c>
      <c r="AA34" s="1" t="s">
        <v>85</v>
      </c>
      <c r="AB34" s="1" t="s">
        <v>86</v>
      </c>
      <c r="AC34" s="1" t="s">
        <v>224</v>
      </c>
      <c r="AD34" s="1" t="s">
        <v>87</v>
      </c>
      <c r="AE34" s="1" t="s">
        <v>78</v>
      </c>
      <c r="AF34" s="1" t="s">
        <v>88</v>
      </c>
      <c r="AG34" s="1" t="s">
        <v>225</v>
      </c>
      <c r="AH34" s="1" t="s">
        <v>89</v>
      </c>
      <c r="AI34" s="1" t="s">
        <v>90</v>
      </c>
      <c r="AJ34" s="1" t="s">
        <v>81</v>
      </c>
      <c r="AK34" s="1" t="s">
        <v>82</v>
      </c>
      <c r="AL34" s="1" t="s">
        <v>91</v>
      </c>
      <c r="AM34" s="1"/>
      <c r="AN34" s="1" t="s">
        <v>224</v>
      </c>
      <c r="AO34" s="1">
        <v>1</v>
      </c>
      <c r="AP34" s="1" t="s">
        <v>81</v>
      </c>
      <c r="AQ34" s="1" t="s">
        <v>82</v>
      </c>
      <c r="AR34" s="1">
        <v>0</v>
      </c>
      <c r="AS34" s="1">
        <v>1</v>
      </c>
      <c r="AT34" s="1">
        <v>0</v>
      </c>
      <c r="AU34" s="1">
        <v>1602</v>
      </c>
      <c r="AV34" s="1" t="s">
        <v>224</v>
      </c>
      <c r="AW34" s="1">
        <v>160204</v>
      </c>
      <c r="AX34" s="1">
        <v>0</v>
      </c>
      <c r="AY34" s="2">
        <v>6271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44950</v>
      </c>
      <c r="BM34" s="3">
        <v>44950</v>
      </c>
      <c r="BN34" s="1" t="s">
        <v>224</v>
      </c>
      <c r="BO34" s="1" t="s">
        <v>224</v>
      </c>
      <c r="BP34" s="1">
        <v>184207173</v>
      </c>
      <c r="BQ34" s="1" t="s">
        <v>224</v>
      </c>
      <c r="BR34" s="1" t="s">
        <v>224</v>
      </c>
      <c r="BS34" s="1">
        <v>0</v>
      </c>
      <c r="BT34" s="1">
        <v>0</v>
      </c>
      <c r="BU34" s="1" t="s">
        <v>298</v>
      </c>
    </row>
    <row r="35" spans="1:73" outlineLevel="1" x14ac:dyDescent="0.25">
      <c r="A35" s="1">
        <v>20</v>
      </c>
      <c r="B35" s="1">
        <v>1269</v>
      </c>
      <c r="C35" s="1">
        <v>2</v>
      </c>
      <c r="D35" s="1" t="s">
        <v>299</v>
      </c>
      <c r="E35" s="3">
        <v>44950.447812500002</v>
      </c>
      <c r="F35" s="1">
        <v>0</v>
      </c>
      <c r="G35" s="1">
        <v>1</v>
      </c>
      <c r="H35" s="1">
        <v>39</v>
      </c>
      <c r="I35" s="1">
        <v>44950</v>
      </c>
      <c r="J35" s="1">
        <v>2</v>
      </c>
      <c r="K35" s="1" t="s">
        <v>74</v>
      </c>
      <c r="L35" s="1" t="s">
        <v>75</v>
      </c>
      <c r="M35" s="1" t="s">
        <v>224</v>
      </c>
      <c r="N35" s="1" t="s">
        <v>76</v>
      </c>
      <c r="O35" s="1" t="s">
        <v>77</v>
      </c>
      <c r="P35" s="1" t="s">
        <v>78</v>
      </c>
      <c r="Q35" s="1" t="s">
        <v>79</v>
      </c>
      <c r="R35" s="1">
        <v>114</v>
      </c>
      <c r="S35" s="1" t="s">
        <v>224</v>
      </c>
      <c r="T35" s="1" t="s">
        <v>80</v>
      </c>
      <c r="U35" s="1" t="s">
        <v>81</v>
      </c>
      <c r="V35" s="1" t="s">
        <v>82</v>
      </c>
      <c r="W35" s="1" t="s">
        <v>83</v>
      </c>
      <c r="X35" s="1">
        <v>2134424404</v>
      </c>
      <c r="Y35" s="1" t="s">
        <v>84</v>
      </c>
      <c r="Z35" s="1">
        <v>2</v>
      </c>
      <c r="AA35" s="1" t="s">
        <v>114</v>
      </c>
      <c r="AB35" s="1" t="s">
        <v>224</v>
      </c>
      <c r="AC35" s="1" t="s">
        <v>224</v>
      </c>
      <c r="AD35" s="1" t="s">
        <v>115</v>
      </c>
      <c r="AE35" s="1" t="s">
        <v>224</v>
      </c>
      <c r="AF35" s="1" t="s">
        <v>116</v>
      </c>
      <c r="AG35" s="1" t="s">
        <v>300</v>
      </c>
      <c r="AH35" s="1" t="s">
        <v>224</v>
      </c>
      <c r="AI35" s="1" t="s">
        <v>117</v>
      </c>
      <c r="AJ35" s="1" t="s">
        <v>118</v>
      </c>
      <c r="AK35" s="1" t="s">
        <v>98</v>
      </c>
      <c r="AL35" s="1" t="s">
        <v>119</v>
      </c>
      <c r="AM35" s="1"/>
      <c r="AN35" s="1" t="s">
        <v>120</v>
      </c>
      <c r="AO35" s="1">
        <v>1</v>
      </c>
      <c r="AP35" s="1" t="s">
        <v>81</v>
      </c>
      <c r="AQ35" s="1" t="s">
        <v>82</v>
      </c>
      <c r="AR35" s="1">
        <v>0</v>
      </c>
      <c r="AS35" s="1">
        <v>1</v>
      </c>
      <c r="AT35" s="1">
        <v>0</v>
      </c>
      <c r="AU35" s="1">
        <v>1602</v>
      </c>
      <c r="AV35" s="1" t="s">
        <v>224</v>
      </c>
      <c r="AW35" s="1">
        <v>160204</v>
      </c>
      <c r="AX35" s="1">
        <v>0</v>
      </c>
      <c r="AY35" s="2">
        <v>6271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44951</v>
      </c>
      <c r="BM35" s="3">
        <v>44950</v>
      </c>
      <c r="BN35" s="1" t="s">
        <v>224</v>
      </c>
      <c r="BO35" s="1" t="s">
        <v>224</v>
      </c>
      <c r="BP35" s="1">
        <v>184207978</v>
      </c>
      <c r="BQ35" s="1" t="s">
        <v>224</v>
      </c>
      <c r="BR35" s="1" t="s">
        <v>224</v>
      </c>
      <c r="BS35" s="1">
        <v>0</v>
      </c>
      <c r="BT35" s="1">
        <v>0</v>
      </c>
      <c r="BU35" s="1" t="s">
        <v>298</v>
      </c>
    </row>
    <row r="36" spans="1:73" outlineLevel="1" x14ac:dyDescent="0.25">
      <c r="A36" s="1">
        <v>20</v>
      </c>
      <c r="B36" s="1">
        <v>1270</v>
      </c>
      <c r="C36" s="1">
        <v>1</v>
      </c>
      <c r="D36" s="1" t="s">
        <v>301</v>
      </c>
      <c r="E36" s="3">
        <v>44950.470081018517</v>
      </c>
      <c r="F36" s="1">
        <v>0</v>
      </c>
      <c r="G36" s="1">
        <v>1</v>
      </c>
      <c r="H36" s="1">
        <v>40</v>
      </c>
      <c r="I36" s="1">
        <v>44950</v>
      </c>
      <c r="J36" s="1">
        <v>2</v>
      </c>
      <c r="K36" s="1" t="s">
        <v>74</v>
      </c>
      <c r="L36" s="1" t="s">
        <v>75</v>
      </c>
      <c r="M36" s="1" t="s">
        <v>224</v>
      </c>
      <c r="N36" s="1" t="s">
        <v>76</v>
      </c>
      <c r="O36" s="1" t="s">
        <v>77</v>
      </c>
      <c r="P36" s="1" t="s">
        <v>78</v>
      </c>
      <c r="Q36" s="1" t="s">
        <v>79</v>
      </c>
      <c r="R36" s="1">
        <v>114</v>
      </c>
      <c r="S36" s="1" t="s">
        <v>224</v>
      </c>
      <c r="T36" s="1" t="s">
        <v>80</v>
      </c>
      <c r="U36" s="1" t="s">
        <v>81</v>
      </c>
      <c r="V36" s="1" t="s">
        <v>82</v>
      </c>
      <c r="W36" s="1" t="s">
        <v>83</v>
      </c>
      <c r="X36" s="1">
        <v>2134424404</v>
      </c>
      <c r="Y36" s="1" t="s">
        <v>84</v>
      </c>
      <c r="Z36" s="1">
        <v>2</v>
      </c>
      <c r="AA36" s="1" t="s">
        <v>85</v>
      </c>
      <c r="AB36" s="1" t="s">
        <v>86</v>
      </c>
      <c r="AC36" s="1" t="s">
        <v>224</v>
      </c>
      <c r="AD36" s="1" t="s">
        <v>87</v>
      </c>
      <c r="AE36" s="1" t="s">
        <v>78</v>
      </c>
      <c r="AF36" s="1" t="s">
        <v>88</v>
      </c>
      <c r="AG36" s="1" t="s">
        <v>225</v>
      </c>
      <c r="AH36" s="1" t="s">
        <v>89</v>
      </c>
      <c r="AI36" s="1" t="s">
        <v>90</v>
      </c>
      <c r="AJ36" s="1" t="s">
        <v>81</v>
      </c>
      <c r="AK36" s="1" t="s">
        <v>82</v>
      </c>
      <c r="AL36" s="1" t="s">
        <v>91</v>
      </c>
      <c r="AM36" s="1"/>
      <c r="AN36" s="1" t="s">
        <v>224</v>
      </c>
      <c r="AO36" s="1">
        <v>1</v>
      </c>
      <c r="AP36" s="1" t="s">
        <v>81</v>
      </c>
      <c r="AQ36" s="1" t="s">
        <v>82</v>
      </c>
      <c r="AR36" s="1">
        <v>0</v>
      </c>
      <c r="AS36" s="1">
        <v>1</v>
      </c>
      <c r="AT36" s="1">
        <v>0</v>
      </c>
      <c r="AU36" s="1">
        <v>1602</v>
      </c>
      <c r="AV36" s="1" t="s">
        <v>224</v>
      </c>
      <c r="AW36" s="1">
        <v>160204</v>
      </c>
      <c r="AX36" s="1">
        <v>0</v>
      </c>
      <c r="AY36" s="2">
        <v>1100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/>
      <c r="BM36" s="3">
        <v>44950</v>
      </c>
      <c r="BN36" s="1" t="s">
        <v>224</v>
      </c>
      <c r="BO36" s="1" t="s">
        <v>224</v>
      </c>
      <c r="BP36" s="1">
        <v>184211949</v>
      </c>
      <c r="BQ36" s="1" t="s">
        <v>224</v>
      </c>
      <c r="BR36" s="1" t="s">
        <v>224</v>
      </c>
      <c r="BS36" s="1">
        <v>0</v>
      </c>
      <c r="BT36" s="1">
        <v>0</v>
      </c>
      <c r="BU36" s="1" t="s">
        <v>302</v>
      </c>
    </row>
    <row r="37" spans="1:73" outlineLevel="1" x14ac:dyDescent="0.25">
      <c r="A37" s="1">
        <v>20</v>
      </c>
      <c r="B37" s="1">
        <v>1271</v>
      </c>
      <c r="C37" s="1">
        <v>1</v>
      </c>
      <c r="D37" s="1" t="s">
        <v>303</v>
      </c>
      <c r="E37" s="3">
        <v>44950.545428240737</v>
      </c>
      <c r="F37" s="1">
        <v>0</v>
      </c>
      <c r="G37" s="1">
        <v>1</v>
      </c>
      <c r="H37" s="1">
        <v>42</v>
      </c>
      <c r="I37" s="1">
        <v>44950</v>
      </c>
      <c r="J37" s="1">
        <v>2</v>
      </c>
      <c r="K37" s="1" t="s">
        <v>74</v>
      </c>
      <c r="L37" s="1" t="s">
        <v>75</v>
      </c>
      <c r="M37" s="1" t="s">
        <v>224</v>
      </c>
      <c r="N37" s="1" t="s">
        <v>76</v>
      </c>
      <c r="O37" s="1" t="s">
        <v>77</v>
      </c>
      <c r="P37" s="1" t="s">
        <v>78</v>
      </c>
      <c r="Q37" s="1" t="s">
        <v>79</v>
      </c>
      <c r="R37" s="1">
        <v>114</v>
      </c>
      <c r="S37" s="1" t="s">
        <v>224</v>
      </c>
      <c r="T37" s="1" t="s">
        <v>80</v>
      </c>
      <c r="U37" s="1" t="s">
        <v>81</v>
      </c>
      <c r="V37" s="1" t="s">
        <v>82</v>
      </c>
      <c r="W37" s="1" t="s">
        <v>83</v>
      </c>
      <c r="X37" s="1">
        <v>2134424404</v>
      </c>
      <c r="Y37" s="1" t="s">
        <v>84</v>
      </c>
      <c r="Z37" s="1">
        <v>2</v>
      </c>
      <c r="AA37" s="1" t="s">
        <v>85</v>
      </c>
      <c r="AB37" s="1" t="s">
        <v>86</v>
      </c>
      <c r="AC37" s="1" t="s">
        <v>224</v>
      </c>
      <c r="AD37" s="1" t="s">
        <v>87</v>
      </c>
      <c r="AE37" s="1" t="s">
        <v>78</v>
      </c>
      <c r="AF37" s="1" t="s">
        <v>88</v>
      </c>
      <c r="AG37" s="1" t="s">
        <v>225</v>
      </c>
      <c r="AH37" s="1" t="s">
        <v>89</v>
      </c>
      <c r="AI37" s="1" t="s">
        <v>90</v>
      </c>
      <c r="AJ37" s="1" t="s">
        <v>81</v>
      </c>
      <c r="AK37" s="1" t="s">
        <v>82</v>
      </c>
      <c r="AL37" s="1" t="s">
        <v>91</v>
      </c>
      <c r="AM37" s="1"/>
      <c r="AN37" s="1" t="s">
        <v>224</v>
      </c>
      <c r="AO37" s="1">
        <v>1</v>
      </c>
      <c r="AP37" s="1" t="s">
        <v>81</v>
      </c>
      <c r="AQ37" s="1" t="s">
        <v>82</v>
      </c>
      <c r="AR37" s="1">
        <v>0</v>
      </c>
      <c r="AS37" s="1">
        <v>1</v>
      </c>
      <c r="AT37" s="1">
        <v>0</v>
      </c>
      <c r="AU37" s="1">
        <v>1602</v>
      </c>
      <c r="AV37" s="1" t="s">
        <v>224</v>
      </c>
      <c r="AW37" s="1">
        <v>160204</v>
      </c>
      <c r="AX37" s="1">
        <v>0</v>
      </c>
      <c r="AY37" s="2">
        <v>2200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/>
      <c r="BM37" s="3">
        <v>44950</v>
      </c>
      <c r="BN37" s="1" t="s">
        <v>224</v>
      </c>
      <c r="BO37" s="1" t="s">
        <v>224</v>
      </c>
      <c r="BP37" s="1">
        <v>184218616</v>
      </c>
      <c r="BQ37" s="1" t="s">
        <v>224</v>
      </c>
      <c r="BR37" s="1" t="s">
        <v>224</v>
      </c>
      <c r="BS37" s="1">
        <v>0</v>
      </c>
      <c r="BT37" s="1">
        <v>0</v>
      </c>
      <c r="BU37" s="1" t="s">
        <v>304</v>
      </c>
    </row>
    <row r="38" spans="1:73" outlineLevel="1" x14ac:dyDescent="0.25">
      <c r="A38" s="1">
        <v>20</v>
      </c>
      <c r="B38" s="1">
        <v>1272</v>
      </c>
      <c r="C38" s="1">
        <v>1</v>
      </c>
      <c r="D38" s="1" t="s">
        <v>305</v>
      </c>
      <c r="E38" s="3">
        <v>44950.545428240737</v>
      </c>
      <c r="F38" s="1">
        <v>0</v>
      </c>
      <c r="G38" s="1">
        <v>1</v>
      </c>
      <c r="H38" s="1">
        <v>41</v>
      </c>
      <c r="I38" s="1">
        <v>44950</v>
      </c>
      <c r="J38" s="1">
        <v>2</v>
      </c>
      <c r="K38" s="1" t="s">
        <v>74</v>
      </c>
      <c r="L38" s="1" t="s">
        <v>75</v>
      </c>
      <c r="M38" s="1" t="s">
        <v>224</v>
      </c>
      <c r="N38" s="1" t="s">
        <v>76</v>
      </c>
      <c r="O38" s="1" t="s">
        <v>77</v>
      </c>
      <c r="P38" s="1" t="s">
        <v>78</v>
      </c>
      <c r="Q38" s="1" t="s">
        <v>79</v>
      </c>
      <c r="R38" s="1">
        <v>114</v>
      </c>
      <c r="S38" s="1" t="s">
        <v>224</v>
      </c>
      <c r="T38" s="1" t="s">
        <v>80</v>
      </c>
      <c r="U38" s="1" t="s">
        <v>81</v>
      </c>
      <c r="V38" s="1" t="s">
        <v>82</v>
      </c>
      <c r="W38" s="1" t="s">
        <v>83</v>
      </c>
      <c r="X38" s="1">
        <v>2134424404</v>
      </c>
      <c r="Y38" s="1" t="s">
        <v>84</v>
      </c>
      <c r="Z38" s="1">
        <v>2</v>
      </c>
      <c r="AA38" s="1" t="s">
        <v>85</v>
      </c>
      <c r="AB38" s="1" t="s">
        <v>86</v>
      </c>
      <c r="AC38" s="1" t="s">
        <v>224</v>
      </c>
      <c r="AD38" s="1" t="s">
        <v>87</v>
      </c>
      <c r="AE38" s="1" t="s">
        <v>78</v>
      </c>
      <c r="AF38" s="1" t="s">
        <v>88</v>
      </c>
      <c r="AG38" s="1" t="s">
        <v>225</v>
      </c>
      <c r="AH38" s="1" t="s">
        <v>89</v>
      </c>
      <c r="AI38" s="1" t="s">
        <v>90</v>
      </c>
      <c r="AJ38" s="1" t="s">
        <v>81</v>
      </c>
      <c r="AK38" s="1" t="s">
        <v>82</v>
      </c>
      <c r="AL38" s="1" t="s">
        <v>91</v>
      </c>
      <c r="AM38" s="1"/>
      <c r="AN38" s="1" t="s">
        <v>224</v>
      </c>
      <c r="AO38" s="1">
        <v>1</v>
      </c>
      <c r="AP38" s="1" t="s">
        <v>81</v>
      </c>
      <c r="AQ38" s="1" t="s">
        <v>82</v>
      </c>
      <c r="AR38" s="1">
        <v>0</v>
      </c>
      <c r="AS38" s="1">
        <v>1</v>
      </c>
      <c r="AT38" s="1">
        <v>0</v>
      </c>
      <c r="AU38" s="1">
        <v>1602</v>
      </c>
      <c r="AV38" s="1" t="s">
        <v>224</v>
      </c>
      <c r="AW38" s="1">
        <v>160204</v>
      </c>
      <c r="AX38" s="1">
        <v>0</v>
      </c>
      <c r="AY38" s="2">
        <v>2200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/>
      <c r="BM38" s="3">
        <v>44950</v>
      </c>
      <c r="BN38" s="1" t="s">
        <v>224</v>
      </c>
      <c r="BO38" s="1" t="s">
        <v>224</v>
      </c>
      <c r="BP38" s="1">
        <v>184218617</v>
      </c>
      <c r="BQ38" s="1" t="s">
        <v>224</v>
      </c>
      <c r="BR38" s="1" t="s">
        <v>224</v>
      </c>
      <c r="BS38" s="1">
        <v>0</v>
      </c>
      <c r="BT38" s="1">
        <v>0</v>
      </c>
      <c r="BU38" s="1" t="s">
        <v>306</v>
      </c>
    </row>
    <row r="39" spans="1:73" outlineLevel="1" x14ac:dyDescent="0.25">
      <c r="A39" s="1">
        <v>20</v>
      </c>
      <c r="B39" s="1">
        <v>1273</v>
      </c>
      <c r="C39" s="1">
        <v>1</v>
      </c>
      <c r="D39" s="1" t="s">
        <v>307</v>
      </c>
      <c r="E39" s="3">
        <v>44950.545763888891</v>
      </c>
      <c r="F39" s="1">
        <v>0</v>
      </c>
      <c r="G39" s="1">
        <v>1</v>
      </c>
      <c r="H39" s="1">
        <v>43</v>
      </c>
      <c r="I39" s="1">
        <v>44950</v>
      </c>
      <c r="J39" s="1">
        <v>2</v>
      </c>
      <c r="K39" s="1" t="s">
        <v>74</v>
      </c>
      <c r="L39" s="1" t="s">
        <v>75</v>
      </c>
      <c r="M39" s="1" t="s">
        <v>224</v>
      </c>
      <c r="N39" s="1" t="s">
        <v>76</v>
      </c>
      <c r="O39" s="1" t="s">
        <v>77</v>
      </c>
      <c r="P39" s="1" t="s">
        <v>78</v>
      </c>
      <c r="Q39" s="1" t="s">
        <v>79</v>
      </c>
      <c r="R39" s="1">
        <v>114</v>
      </c>
      <c r="S39" s="1" t="s">
        <v>224</v>
      </c>
      <c r="T39" s="1" t="s">
        <v>80</v>
      </c>
      <c r="U39" s="1" t="s">
        <v>81</v>
      </c>
      <c r="V39" s="1" t="s">
        <v>82</v>
      </c>
      <c r="W39" s="1" t="s">
        <v>83</v>
      </c>
      <c r="X39" s="1">
        <v>2134424404</v>
      </c>
      <c r="Y39" s="1" t="s">
        <v>84</v>
      </c>
      <c r="Z39" s="1">
        <v>2</v>
      </c>
      <c r="AA39" s="1" t="s">
        <v>85</v>
      </c>
      <c r="AB39" s="1" t="s">
        <v>86</v>
      </c>
      <c r="AC39" s="1" t="s">
        <v>224</v>
      </c>
      <c r="AD39" s="1" t="s">
        <v>87</v>
      </c>
      <c r="AE39" s="1" t="s">
        <v>78</v>
      </c>
      <c r="AF39" s="1" t="s">
        <v>88</v>
      </c>
      <c r="AG39" s="1" t="s">
        <v>225</v>
      </c>
      <c r="AH39" s="1" t="s">
        <v>89</v>
      </c>
      <c r="AI39" s="1" t="s">
        <v>90</v>
      </c>
      <c r="AJ39" s="1" t="s">
        <v>81</v>
      </c>
      <c r="AK39" s="1" t="s">
        <v>82</v>
      </c>
      <c r="AL39" s="1" t="s">
        <v>91</v>
      </c>
      <c r="AM39" s="1"/>
      <c r="AN39" s="1" t="s">
        <v>224</v>
      </c>
      <c r="AO39" s="1">
        <v>1</v>
      </c>
      <c r="AP39" s="1" t="s">
        <v>81</v>
      </c>
      <c r="AQ39" s="1" t="s">
        <v>82</v>
      </c>
      <c r="AR39" s="1">
        <v>0</v>
      </c>
      <c r="AS39" s="1">
        <v>1</v>
      </c>
      <c r="AT39" s="1">
        <v>0</v>
      </c>
      <c r="AU39" s="1">
        <v>1602</v>
      </c>
      <c r="AV39" s="1" t="s">
        <v>224</v>
      </c>
      <c r="AW39" s="1">
        <v>160204</v>
      </c>
      <c r="AX39" s="1">
        <v>0</v>
      </c>
      <c r="AY39" s="2">
        <v>1100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/>
      <c r="BM39" s="3">
        <v>44950</v>
      </c>
      <c r="BN39" s="1" t="s">
        <v>224</v>
      </c>
      <c r="BO39" s="1" t="s">
        <v>224</v>
      </c>
      <c r="BP39" s="1">
        <v>184218629</v>
      </c>
      <c r="BQ39" s="1" t="s">
        <v>224</v>
      </c>
      <c r="BR39" s="1" t="s">
        <v>224</v>
      </c>
      <c r="BS39" s="1">
        <v>0</v>
      </c>
      <c r="BT39" s="1">
        <v>0</v>
      </c>
      <c r="BU39" s="1" t="s">
        <v>308</v>
      </c>
    </row>
    <row r="40" spans="1:73" outlineLevel="1" x14ac:dyDescent="0.25">
      <c r="A40" s="1">
        <v>20</v>
      </c>
      <c r="B40" s="1">
        <v>1274</v>
      </c>
      <c r="C40" s="1">
        <v>1</v>
      </c>
      <c r="D40" s="1" t="s">
        <v>309</v>
      </c>
      <c r="E40" s="3">
        <v>44951.73673611111</v>
      </c>
      <c r="F40" s="1">
        <v>0</v>
      </c>
      <c r="G40" s="1">
        <v>1</v>
      </c>
      <c r="H40" s="1">
        <v>44</v>
      </c>
      <c r="I40" s="1">
        <v>44951</v>
      </c>
      <c r="J40" s="1">
        <v>2</v>
      </c>
      <c r="K40" s="1" t="s">
        <v>74</v>
      </c>
      <c r="L40" s="1" t="s">
        <v>75</v>
      </c>
      <c r="M40" s="1" t="s">
        <v>224</v>
      </c>
      <c r="N40" s="1" t="s">
        <v>76</v>
      </c>
      <c r="O40" s="1" t="s">
        <v>77</v>
      </c>
      <c r="P40" s="1" t="s">
        <v>78</v>
      </c>
      <c r="Q40" s="1" t="s">
        <v>79</v>
      </c>
      <c r="R40" s="1">
        <v>114</v>
      </c>
      <c r="S40" s="1" t="s">
        <v>224</v>
      </c>
      <c r="T40" s="1" t="s">
        <v>80</v>
      </c>
      <c r="U40" s="1" t="s">
        <v>81</v>
      </c>
      <c r="V40" s="1" t="s">
        <v>82</v>
      </c>
      <c r="W40" s="1" t="s">
        <v>83</v>
      </c>
      <c r="X40" s="1">
        <v>2134424404</v>
      </c>
      <c r="Y40" s="1" t="s">
        <v>84</v>
      </c>
      <c r="Z40" s="1">
        <v>2</v>
      </c>
      <c r="AA40" s="1" t="s">
        <v>85</v>
      </c>
      <c r="AB40" s="1" t="s">
        <v>86</v>
      </c>
      <c r="AC40" s="1" t="s">
        <v>224</v>
      </c>
      <c r="AD40" s="1" t="s">
        <v>87</v>
      </c>
      <c r="AE40" s="1" t="s">
        <v>78</v>
      </c>
      <c r="AF40" s="1" t="s">
        <v>88</v>
      </c>
      <c r="AG40" s="1" t="s">
        <v>225</v>
      </c>
      <c r="AH40" s="1" t="s">
        <v>89</v>
      </c>
      <c r="AI40" s="1" t="s">
        <v>90</v>
      </c>
      <c r="AJ40" s="1" t="s">
        <v>81</v>
      </c>
      <c r="AK40" s="1" t="s">
        <v>82</v>
      </c>
      <c r="AL40" s="1" t="s">
        <v>91</v>
      </c>
      <c r="AM40" s="1"/>
      <c r="AN40" s="1" t="s">
        <v>224</v>
      </c>
      <c r="AO40" s="1">
        <v>1</v>
      </c>
      <c r="AP40" s="1" t="s">
        <v>81</v>
      </c>
      <c r="AQ40" s="1" t="s">
        <v>82</v>
      </c>
      <c r="AR40" s="1">
        <v>0</v>
      </c>
      <c r="AS40" s="1">
        <v>1</v>
      </c>
      <c r="AT40" s="1">
        <v>0</v>
      </c>
      <c r="AU40" s="1">
        <v>1602</v>
      </c>
      <c r="AV40" s="1" t="s">
        <v>224</v>
      </c>
      <c r="AW40" s="1">
        <v>160204</v>
      </c>
      <c r="AX40" s="1">
        <v>0</v>
      </c>
      <c r="AY40" s="2">
        <v>1100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/>
      <c r="BM40" s="3">
        <v>44951</v>
      </c>
      <c r="BN40" s="1" t="s">
        <v>224</v>
      </c>
      <c r="BO40" s="1" t="s">
        <v>224</v>
      </c>
      <c r="BP40" s="1">
        <v>184284229</v>
      </c>
      <c r="BQ40" s="1" t="s">
        <v>224</v>
      </c>
      <c r="BR40" s="1" t="s">
        <v>224</v>
      </c>
      <c r="BS40" s="1">
        <v>0</v>
      </c>
      <c r="BT40" s="1">
        <v>0</v>
      </c>
      <c r="BU40" s="1" t="s">
        <v>310</v>
      </c>
    </row>
    <row r="41" spans="1:73" outlineLevel="1" x14ac:dyDescent="0.25">
      <c r="A41" s="1">
        <v>20</v>
      </c>
      <c r="B41" s="1">
        <v>1275</v>
      </c>
      <c r="C41" s="1">
        <v>1</v>
      </c>
      <c r="D41" s="1" t="s">
        <v>311</v>
      </c>
      <c r="E41" s="3">
        <v>44952.651574074072</v>
      </c>
      <c r="F41" s="1">
        <v>0</v>
      </c>
      <c r="G41" s="1">
        <v>1</v>
      </c>
      <c r="H41" s="1">
        <v>45</v>
      </c>
      <c r="I41" s="1">
        <v>44952</v>
      </c>
      <c r="J41" s="1">
        <v>2</v>
      </c>
      <c r="K41" s="1" t="s">
        <v>74</v>
      </c>
      <c r="L41" s="1" t="s">
        <v>75</v>
      </c>
      <c r="M41" s="1" t="s">
        <v>224</v>
      </c>
      <c r="N41" s="1" t="s">
        <v>76</v>
      </c>
      <c r="O41" s="1" t="s">
        <v>77</v>
      </c>
      <c r="P41" s="1" t="s">
        <v>78</v>
      </c>
      <c r="Q41" s="1" t="s">
        <v>79</v>
      </c>
      <c r="R41" s="1">
        <v>114</v>
      </c>
      <c r="S41" s="1" t="s">
        <v>224</v>
      </c>
      <c r="T41" s="1" t="s">
        <v>80</v>
      </c>
      <c r="U41" s="1" t="s">
        <v>81</v>
      </c>
      <c r="V41" s="1" t="s">
        <v>82</v>
      </c>
      <c r="W41" s="1" t="s">
        <v>83</v>
      </c>
      <c r="X41" s="1">
        <v>2134424404</v>
      </c>
      <c r="Y41" s="1" t="s">
        <v>84</v>
      </c>
      <c r="Z41" s="1">
        <v>2</v>
      </c>
      <c r="AA41" s="1" t="s">
        <v>114</v>
      </c>
      <c r="AB41" s="1" t="s">
        <v>224</v>
      </c>
      <c r="AC41" s="1" t="s">
        <v>224</v>
      </c>
      <c r="AD41" s="1" t="s">
        <v>115</v>
      </c>
      <c r="AE41" s="1" t="s">
        <v>224</v>
      </c>
      <c r="AF41" s="1" t="s">
        <v>116</v>
      </c>
      <c r="AG41" s="1" t="s">
        <v>300</v>
      </c>
      <c r="AH41" s="1" t="s">
        <v>224</v>
      </c>
      <c r="AI41" s="1" t="s">
        <v>117</v>
      </c>
      <c r="AJ41" s="1" t="s">
        <v>118</v>
      </c>
      <c r="AK41" s="1" t="s">
        <v>98</v>
      </c>
      <c r="AL41" s="1" t="s">
        <v>119</v>
      </c>
      <c r="AM41" s="1"/>
      <c r="AN41" s="1" t="s">
        <v>120</v>
      </c>
      <c r="AO41" s="1">
        <v>1</v>
      </c>
      <c r="AP41" s="1" t="s">
        <v>81</v>
      </c>
      <c r="AQ41" s="1" t="s">
        <v>82</v>
      </c>
      <c r="AR41" s="1">
        <v>0</v>
      </c>
      <c r="AS41" s="1">
        <v>1</v>
      </c>
      <c r="AT41" s="1">
        <v>0</v>
      </c>
      <c r="AU41" s="1">
        <v>1602</v>
      </c>
      <c r="AV41" s="1" t="s">
        <v>224</v>
      </c>
      <c r="AW41" s="1">
        <v>160204</v>
      </c>
      <c r="AX41" s="1">
        <v>0</v>
      </c>
      <c r="AY41" s="2">
        <v>6271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/>
      <c r="BM41" s="3">
        <v>44952</v>
      </c>
      <c r="BN41" s="1" t="s">
        <v>224</v>
      </c>
      <c r="BO41" s="1" t="s">
        <v>224</v>
      </c>
      <c r="BP41" s="1">
        <v>184321776</v>
      </c>
      <c r="BQ41" s="1" t="s">
        <v>224</v>
      </c>
      <c r="BR41" s="1" t="s">
        <v>224</v>
      </c>
      <c r="BS41" s="1">
        <v>0</v>
      </c>
      <c r="BT41" s="1">
        <v>0</v>
      </c>
      <c r="BU41" s="1" t="s">
        <v>312</v>
      </c>
    </row>
    <row r="42" spans="1:73" outlineLevel="1" x14ac:dyDescent="0.25">
      <c r="A42" s="1">
        <v>20</v>
      </c>
      <c r="B42" s="1">
        <v>1276</v>
      </c>
      <c r="C42" s="1">
        <v>1</v>
      </c>
      <c r="D42" s="1" t="s">
        <v>313</v>
      </c>
      <c r="E42" s="3">
        <v>44952.65320601852</v>
      </c>
      <c r="F42" s="1">
        <v>0</v>
      </c>
      <c r="G42" s="1">
        <v>1</v>
      </c>
      <c r="H42" s="1">
        <v>46</v>
      </c>
      <c r="I42" s="1">
        <v>44952</v>
      </c>
      <c r="J42" s="1">
        <v>2</v>
      </c>
      <c r="K42" s="1" t="s">
        <v>74</v>
      </c>
      <c r="L42" s="1" t="s">
        <v>75</v>
      </c>
      <c r="M42" s="1" t="s">
        <v>224</v>
      </c>
      <c r="N42" s="1" t="s">
        <v>76</v>
      </c>
      <c r="O42" s="1" t="s">
        <v>77</v>
      </c>
      <c r="P42" s="1" t="s">
        <v>78</v>
      </c>
      <c r="Q42" s="1" t="s">
        <v>79</v>
      </c>
      <c r="R42" s="1">
        <v>114</v>
      </c>
      <c r="S42" s="1" t="s">
        <v>224</v>
      </c>
      <c r="T42" s="1" t="s">
        <v>80</v>
      </c>
      <c r="U42" s="1" t="s">
        <v>81</v>
      </c>
      <c r="V42" s="1" t="s">
        <v>82</v>
      </c>
      <c r="W42" s="1" t="s">
        <v>83</v>
      </c>
      <c r="X42" s="1">
        <v>2134424404</v>
      </c>
      <c r="Y42" s="1" t="s">
        <v>84</v>
      </c>
      <c r="Z42" s="1">
        <v>2</v>
      </c>
      <c r="AA42" s="1" t="s">
        <v>85</v>
      </c>
      <c r="AB42" s="1" t="s">
        <v>86</v>
      </c>
      <c r="AC42" s="1" t="s">
        <v>224</v>
      </c>
      <c r="AD42" s="1" t="s">
        <v>87</v>
      </c>
      <c r="AE42" s="1" t="s">
        <v>78</v>
      </c>
      <c r="AF42" s="1" t="s">
        <v>88</v>
      </c>
      <c r="AG42" s="1" t="s">
        <v>225</v>
      </c>
      <c r="AH42" s="1" t="s">
        <v>89</v>
      </c>
      <c r="AI42" s="1" t="s">
        <v>90</v>
      </c>
      <c r="AJ42" s="1" t="s">
        <v>81</v>
      </c>
      <c r="AK42" s="1" t="s">
        <v>82</v>
      </c>
      <c r="AL42" s="1" t="s">
        <v>91</v>
      </c>
      <c r="AM42" s="1"/>
      <c r="AN42" s="1" t="s">
        <v>224</v>
      </c>
      <c r="AO42" s="1">
        <v>1</v>
      </c>
      <c r="AP42" s="1" t="s">
        <v>81</v>
      </c>
      <c r="AQ42" s="1" t="s">
        <v>82</v>
      </c>
      <c r="AR42" s="1">
        <v>0</v>
      </c>
      <c r="AS42" s="1">
        <v>1</v>
      </c>
      <c r="AT42" s="1">
        <v>0</v>
      </c>
      <c r="AU42" s="1">
        <v>1602</v>
      </c>
      <c r="AV42" s="1" t="s">
        <v>224</v>
      </c>
      <c r="AW42" s="1">
        <v>160204</v>
      </c>
      <c r="AX42" s="1">
        <v>0</v>
      </c>
      <c r="AY42" s="2">
        <v>2100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/>
      <c r="BM42" s="3">
        <v>44952</v>
      </c>
      <c r="BN42" s="1" t="s">
        <v>224</v>
      </c>
      <c r="BO42" s="1" t="s">
        <v>224</v>
      </c>
      <c r="BP42" s="1">
        <v>184321910</v>
      </c>
      <c r="BQ42" s="1" t="s">
        <v>224</v>
      </c>
      <c r="BR42" s="1" t="s">
        <v>224</v>
      </c>
      <c r="BS42" s="1">
        <v>0</v>
      </c>
      <c r="BT42" s="1">
        <v>0</v>
      </c>
      <c r="BU42" s="1" t="s">
        <v>314</v>
      </c>
    </row>
    <row r="43" spans="1:73" outlineLevel="1" x14ac:dyDescent="0.25">
      <c r="A43" s="1">
        <v>20</v>
      </c>
      <c r="B43" s="1">
        <v>1277</v>
      </c>
      <c r="C43" s="1">
        <v>1</v>
      </c>
      <c r="D43" s="1" t="s">
        <v>315</v>
      </c>
      <c r="E43" s="3">
        <v>44952.653912037036</v>
      </c>
      <c r="F43" s="1">
        <v>0</v>
      </c>
      <c r="G43" s="1">
        <v>1</v>
      </c>
      <c r="H43" s="1">
        <v>47</v>
      </c>
      <c r="I43" s="1">
        <v>44952</v>
      </c>
      <c r="J43" s="1">
        <v>2</v>
      </c>
      <c r="K43" s="1" t="s">
        <v>74</v>
      </c>
      <c r="L43" s="1" t="s">
        <v>75</v>
      </c>
      <c r="M43" s="1" t="s">
        <v>224</v>
      </c>
      <c r="N43" s="1" t="s">
        <v>76</v>
      </c>
      <c r="O43" s="1" t="s">
        <v>77</v>
      </c>
      <c r="P43" s="1" t="s">
        <v>78</v>
      </c>
      <c r="Q43" s="1" t="s">
        <v>79</v>
      </c>
      <c r="R43" s="1">
        <v>114</v>
      </c>
      <c r="S43" s="1" t="s">
        <v>224</v>
      </c>
      <c r="T43" s="1" t="s">
        <v>80</v>
      </c>
      <c r="U43" s="1" t="s">
        <v>81</v>
      </c>
      <c r="V43" s="1" t="s">
        <v>82</v>
      </c>
      <c r="W43" s="1" t="s">
        <v>83</v>
      </c>
      <c r="X43" s="1">
        <v>2134424404</v>
      </c>
      <c r="Y43" s="1" t="s">
        <v>84</v>
      </c>
      <c r="Z43" s="1">
        <v>2</v>
      </c>
      <c r="AA43" s="1" t="s">
        <v>85</v>
      </c>
      <c r="AB43" s="1" t="s">
        <v>86</v>
      </c>
      <c r="AC43" s="1" t="s">
        <v>224</v>
      </c>
      <c r="AD43" s="1" t="s">
        <v>87</v>
      </c>
      <c r="AE43" s="1" t="s">
        <v>78</v>
      </c>
      <c r="AF43" s="1" t="s">
        <v>88</v>
      </c>
      <c r="AG43" s="1" t="s">
        <v>225</v>
      </c>
      <c r="AH43" s="1" t="s">
        <v>89</v>
      </c>
      <c r="AI43" s="1" t="s">
        <v>90</v>
      </c>
      <c r="AJ43" s="1" t="s">
        <v>81</v>
      </c>
      <c r="AK43" s="1" t="s">
        <v>82</v>
      </c>
      <c r="AL43" s="1" t="s">
        <v>91</v>
      </c>
      <c r="AM43" s="1"/>
      <c r="AN43" s="1" t="s">
        <v>224</v>
      </c>
      <c r="AO43" s="1">
        <v>1</v>
      </c>
      <c r="AP43" s="1" t="s">
        <v>81</v>
      </c>
      <c r="AQ43" s="1" t="s">
        <v>82</v>
      </c>
      <c r="AR43" s="1">
        <v>0</v>
      </c>
      <c r="AS43" s="1">
        <v>1</v>
      </c>
      <c r="AT43" s="1">
        <v>0</v>
      </c>
      <c r="AU43" s="1">
        <v>1602</v>
      </c>
      <c r="AV43" s="1" t="s">
        <v>224</v>
      </c>
      <c r="AW43" s="1">
        <v>160204</v>
      </c>
      <c r="AX43" s="1">
        <v>0</v>
      </c>
      <c r="AY43" s="2">
        <v>1100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/>
      <c r="BM43" s="3">
        <v>44952</v>
      </c>
      <c r="BN43" s="1" t="s">
        <v>224</v>
      </c>
      <c r="BO43" s="1" t="s">
        <v>224</v>
      </c>
      <c r="BP43" s="1">
        <v>184321976</v>
      </c>
      <c r="BQ43" s="1" t="s">
        <v>224</v>
      </c>
      <c r="BR43" s="1" t="s">
        <v>224</v>
      </c>
      <c r="BS43" s="1">
        <v>0</v>
      </c>
      <c r="BT43" s="1">
        <v>0</v>
      </c>
      <c r="BU43" s="1" t="s">
        <v>316</v>
      </c>
    </row>
    <row r="44" spans="1:73" outlineLevel="1" x14ac:dyDescent="0.25">
      <c r="A44" s="1">
        <v>20</v>
      </c>
      <c r="B44" s="1">
        <v>1278</v>
      </c>
      <c r="C44" s="1">
        <v>1</v>
      </c>
      <c r="D44" s="1" t="s">
        <v>317</v>
      </c>
      <c r="E44" s="3">
        <v>44952.654722222222</v>
      </c>
      <c r="F44" s="1">
        <v>0</v>
      </c>
      <c r="G44" s="1">
        <v>1</v>
      </c>
      <c r="H44" s="1">
        <v>48</v>
      </c>
      <c r="I44" s="1">
        <v>44952</v>
      </c>
      <c r="J44" s="1">
        <v>2</v>
      </c>
      <c r="K44" s="1" t="s">
        <v>74</v>
      </c>
      <c r="L44" s="1" t="s">
        <v>75</v>
      </c>
      <c r="M44" s="1" t="s">
        <v>224</v>
      </c>
      <c r="N44" s="1" t="s">
        <v>76</v>
      </c>
      <c r="O44" s="1" t="s">
        <v>77</v>
      </c>
      <c r="P44" s="1" t="s">
        <v>78</v>
      </c>
      <c r="Q44" s="1" t="s">
        <v>79</v>
      </c>
      <c r="R44" s="1">
        <v>114</v>
      </c>
      <c r="S44" s="1" t="s">
        <v>224</v>
      </c>
      <c r="T44" s="1" t="s">
        <v>80</v>
      </c>
      <c r="U44" s="1" t="s">
        <v>81</v>
      </c>
      <c r="V44" s="1" t="s">
        <v>82</v>
      </c>
      <c r="W44" s="1" t="s">
        <v>83</v>
      </c>
      <c r="X44" s="1">
        <v>2134424404</v>
      </c>
      <c r="Y44" s="1" t="s">
        <v>84</v>
      </c>
      <c r="Z44" s="1">
        <v>2</v>
      </c>
      <c r="AA44" s="1" t="s">
        <v>85</v>
      </c>
      <c r="AB44" s="1" t="s">
        <v>86</v>
      </c>
      <c r="AC44" s="1" t="s">
        <v>224</v>
      </c>
      <c r="AD44" s="1" t="s">
        <v>87</v>
      </c>
      <c r="AE44" s="1" t="s">
        <v>78</v>
      </c>
      <c r="AF44" s="1" t="s">
        <v>88</v>
      </c>
      <c r="AG44" s="1" t="s">
        <v>225</v>
      </c>
      <c r="AH44" s="1" t="s">
        <v>89</v>
      </c>
      <c r="AI44" s="1" t="s">
        <v>90</v>
      </c>
      <c r="AJ44" s="1" t="s">
        <v>81</v>
      </c>
      <c r="AK44" s="1" t="s">
        <v>82</v>
      </c>
      <c r="AL44" s="1" t="s">
        <v>91</v>
      </c>
      <c r="AM44" s="1"/>
      <c r="AN44" s="1" t="s">
        <v>224</v>
      </c>
      <c r="AO44" s="1">
        <v>1</v>
      </c>
      <c r="AP44" s="1" t="s">
        <v>81</v>
      </c>
      <c r="AQ44" s="1" t="s">
        <v>82</v>
      </c>
      <c r="AR44" s="1">
        <v>0</v>
      </c>
      <c r="AS44" s="1">
        <v>1</v>
      </c>
      <c r="AT44" s="1">
        <v>0</v>
      </c>
      <c r="AU44" s="1">
        <v>1602</v>
      </c>
      <c r="AV44" s="1" t="s">
        <v>224</v>
      </c>
      <c r="AW44" s="1">
        <v>160204</v>
      </c>
      <c r="AX44" s="1">
        <v>0</v>
      </c>
      <c r="AY44" s="2">
        <v>500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/>
      <c r="BM44" s="3">
        <v>44952</v>
      </c>
      <c r="BN44" s="1" t="s">
        <v>224</v>
      </c>
      <c r="BO44" s="1" t="s">
        <v>224</v>
      </c>
      <c r="BP44" s="1">
        <v>184322045</v>
      </c>
      <c r="BQ44" s="1" t="s">
        <v>224</v>
      </c>
      <c r="BR44" s="1" t="s">
        <v>224</v>
      </c>
      <c r="BS44" s="1">
        <v>0</v>
      </c>
      <c r="BT44" s="1">
        <v>0</v>
      </c>
      <c r="BU44" s="1" t="s">
        <v>318</v>
      </c>
    </row>
    <row r="45" spans="1:73" outlineLevel="1" x14ac:dyDescent="0.25">
      <c r="A45" s="1">
        <v>20</v>
      </c>
      <c r="B45" s="1">
        <v>1279</v>
      </c>
      <c r="C45" s="1">
        <v>1</v>
      </c>
      <c r="D45" s="1" t="s">
        <v>319</v>
      </c>
      <c r="E45" s="3">
        <v>44952.656192129631</v>
      </c>
      <c r="F45" s="1">
        <v>0</v>
      </c>
      <c r="G45" s="1">
        <v>1</v>
      </c>
      <c r="H45" s="1">
        <v>49</v>
      </c>
      <c r="I45" s="1">
        <v>44952</v>
      </c>
      <c r="J45" s="1">
        <v>2</v>
      </c>
      <c r="K45" s="1" t="s">
        <v>74</v>
      </c>
      <c r="L45" s="1" t="s">
        <v>75</v>
      </c>
      <c r="M45" s="1" t="s">
        <v>224</v>
      </c>
      <c r="N45" s="1" t="s">
        <v>76</v>
      </c>
      <c r="O45" s="1" t="s">
        <v>77</v>
      </c>
      <c r="P45" s="1" t="s">
        <v>78</v>
      </c>
      <c r="Q45" s="1" t="s">
        <v>79</v>
      </c>
      <c r="R45" s="1">
        <v>114</v>
      </c>
      <c r="S45" s="1" t="s">
        <v>224</v>
      </c>
      <c r="T45" s="1" t="s">
        <v>80</v>
      </c>
      <c r="U45" s="1" t="s">
        <v>81</v>
      </c>
      <c r="V45" s="1" t="s">
        <v>82</v>
      </c>
      <c r="W45" s="1" t="s">
        <v>83</v>
      </c>
      <c r="X45" s="1">
        <v>2134424404</v>
      </c>
      <c r="Y45" s="1" t="s">
        <v>84</v>
      </c>
      <c r="Z45" s="1">
        <v>2</v>
      </c>
      <c r="AA45" s="1" t="s">
        <v>85</v>
      </c>
      <c r="AB45" s="1" t="s">
        <v>86</v>
      </c>
      <c r="AC45" s="1" t="s">
        <v>224</v>
      </c>
      <c r="AD45" s="1" t="s">
        <v>87</v>
      </c>
      <c r="AE45" s="1" t="s">
        <v>78</v>
      </c>
      <c r="AF45" s="1" t="s">
        <v>88</v>
      </c>
      <c r="AG45" s="1" t="s">
        <v>225</v>
      </c>
      <c r="AH45" s="1" t="s">
        <v>89</v>
      </c>
      <c r="AI45" s="1" t="s">
        <v>90</v>
      </c>
      <c r="AJ45" s="1" t="s">
        <v>81</v>
      </c>
      <c r="AK45" s="1" t="s">
        <v>82</v>
      </c>
      <c r="AL45" s="1" t="s">
        <v>91</v>
      </c>
      <c r="AM45" s="1"/>
      <c r="AN45" s="1" t="s">
        <v>224</v>
      </c>
      <c r="AO45" s="1">
        <v>1</v>
      </c>
      <c r="AP45" s="1" t="s">
        <v>81</v>
      </c>
      <c r="AQ45" s="1" t="s">
        <v>82</v>
      </c>
      <c r="AR45" s="1">
        <v>0</v>
      </c>
      <c r="AS45" s="1">
        <v>1</v>
      </c>
      <c r="AT45" s="1">
        <v>0</v>
      </c>
      <c r="AU45" s="1">
        <v>1602</v>
      </c>
      <c r="AV45" s="1" t="s">
        <v>224</v>
      </c>
      <c r="AW45" s="1">
        <v>160204</v>
      </c>
      <c r="AX45" s="1">
        <v>0</v>
      </c>
      <c r="AY45" s="2">
        <v>318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/>
      <c r="BM45" s="3">
        <v>44952</v>
      </c>
      <c r="BN45" s="1" t="s">
        <v>224</v>
      </c>
      <c r="BO45" s="1" t="s">
        <v>224</v>
      </c>
      <c r="BP45" s="1">
        <v>184322242</v>
      </c>
      <c r="BQ45" s="1" t="s">
        <v>224</v>
      </c>
      <c r="BR45" s="1" t="s">
        <v>224</v>
      </c>
      <c r="BS45" s="1">
        <v>0</v>
      </c>
      <c r="BT45" s="1">
        <v>0</v>
      </c>
      <c r="BU45" s="1" t="s">
        <v>320</v>
      </c>
    </row>
    <row r="46" spans="1:73" outlineLevel="1" x14ac:dyDescent="0.25">
      <c r="A46" s="1">
        <v>20</v>
      </c>
      <c r="B46" s="1">
        <v>1280</v>
      </c>
      <c r="C46" s="1">
        <v>1</v>
      </c>
      <c r="D46" s="1" t="s">
        <v>321</v>
      </c>
      <c r="E46" s="3">
        <v>44952.669537037036</v>
      </c>
      <c r="F46" s="1">
        <v>0</v>
      </c>
      <c r="G46" s="1">
        <v>1</v>
      </c>
      <c r="H46" s="1">
        <v>50</v>
      </c>
      <c r="I46" s="1">
        <v>44952</v>
      </c>
      <c r="J46" s="1">
        <v>2</v>
      </c>
      <c r="K46" s="1" t="s">
        <v>74</v>
      </c>
      <c r="L46" s="1" t="s">
        <v>75</v>
      </c>
      <c r="M46" s="1" t="s">
        <v>224</v>
      </c>
      <c r="N46" s="1" t="s">
        <v>76</v>
      </c>
      <c r="O46" s="1" t="s">
        <v>77</v>
      </c>
      <c r="P46" s="1" t="s">
        <v>78</v>
      </c>
      <c r="Q46" s="1" t="s">
        <v>79</v>
      </c>
      <c r="R46" s="1">
        <v>114</v>
      </c>
      <c r="S46" s="1" t="s">
        <v>224</v>
      </c>
      <c r="T46" s="1" t="s">
        <v>80</v>
      </c>
      <c r="U46" s="1" t="s">
        <v>81</v>
      </c>
      <c r="V46" s="1" t="s">
        <v>82</v>
      </c>
      <c r="W46" s="1" t="s">
        <v>83</v>
      </c>
      <c r="X46" s="1">
        <v>2134424404</v>
      </c>
      <c r="Y46" s="1" t="s">
        <v>84</v>
      </c>
      <c r="Z46" s="1">
        <v>2</v>
      </c>
      <c r="AA46" s="1" t="s">
        <v>85</v>
      </c>
      <c r="AB46" s="1" t="s">
        <v>86</v>
      </c>
      <c r="AC46" s="1" t="s">
        <v>224</v>
      </c>
      <c r="AD46" s="1" t="s">
        <v>87</v>
      </c>
      <c r="AE46" s="1" t="s">
        <v>78</v>
      </c>
      <c r="AF46" s="1" t="s">
        <v>88</v>
      </c>
      <c r="AG46" s="1" t="s">
        <v>225</v>
      </c>
      <c r="AH46" s="1" t="s">
        <v>89</v>
      </c>
      <c r="AI46" s="1" t="s">
        <v>90</v>
      </c>
      <c r="AJ46" s="1" t="s">
        <v>81</v>
      </c>
      <c r="AK46" s="1" t="s">
        <v>82</v>
      </c>
      <c r="AL46" s="1" t="s">
        <v>91</v>
      </c>
      <c r="AM46" s="1"/>
      <c r="AN46" s="1" t="s">
        <v>224</v>
      </c>
      <c r="AO46" s="1">
        <v>1</v>
      </c>
      <c r="AP46" s="1" t="s">
        <v>81</v>
      </c>
      <c r="AQ46" s="1" t="s">
        <v>82</v>
      </c>
      <c r="AR46" s="1">
        <v>0</v>
      </c>
      <c r="AS46" s="1">
        <v>1</v>
      </c>
      <c r="AT46" s="1">
        <v>0</v>
      </c>
      <c r="AU46" s="1">
        <v>1602</v>
      </c>
      <c r="AV46" s="1" t="s">
        <v>224</v>
      </c>
      <c r="AW46" s="1">
        <v>160204</v>
      </c>
      <c r="AX46" s="1">
        <v>0</v>
      </c>
      <c r="AY46" s="2">
        <v>800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/>
      <c r="BM46" s="3">
        <v>44952</v>
      </c>
      <c r="BN46" s="1" t="s">
        <v>224</v>
      </c>
      <c r="BO46" s="1" t="s">
        <v>224</v>
      </c>
      <c r="BP46" s="1">
        <v>184323465</v>
      </c>
      <c r="BQ46" s="1" t="s">
        <v>224</v>
      </c>
      <c r="BR46" s="1" t="s">
        <v>224</v>
      </c>
      <c r="BS46" s="1">
        <v>0</v>
      </c>
      <c r="BT46" s="1">
        <v>0</v>
      </c>
      <c r="BU46" s="1" t="s">
        <v>322</v>
      </c>
    </row>
    <row r="47" spans="1:73" outlineLevel="1" x14ac:dyDescent="0.25">
      <c r="A47" s="1">
        <v>20</v>
      </c>
      <c r="B47" s="1">
        <v>1281</v>
      </c>
      <c r="C47" s="1">
        <v>1</v>
      </c>
      <c r="D47" s="1" t="s">
        <v>323</v>
      </c>
      <c r="E47" s="3">
        <v>44952.755509259259</v>
      </c>
      <c r="F47" s="1">
        <v>0</v>
      </c>
      <c r="G47" s="1">
        <v>1</v>
      </c>
      <c r="H47" s="1">
        <v>51</v>
      </c>
      <c r="I47" s="1">
        <v>44952</v>
      </c>
      <c r="J47" s="1">
        <v>2</v>
      </c>
      <c r="K47" s="1" t="s">
        <v>74</v>
      </c>
      <c r="L47" s="1" t="s">
        <v>75</v>
      </c>
      <c r="M47" s="1" t="s">
        <v>224</v>
      </c>
      <c r="N47" s="1" t="s">
        <v>76</v>
      </c>
      <c r="O47" s="1" t="s">
        <v>77</v>
      </c>
      <c r="P47" s="1" t="s">
        <v>78</v>
      </c>
      <c r="Q47" s="1" t="s">
        <v>79</v>
      </c>
      <c r="R47" s="1">
        <v>114</v>
      </c>
      <c r="S47" s="1" t="s">
        <v>224</v>
      </c>
      <c r="T47" s="1" t="s">
        <v>80</v>
      </c>
      <c r="U47" s="1" t="s">
        <v>81</v>
      </c>
      <c r="V47" s="1" t="s">
        <v>82</v>
      </c>
      <c r="W47" s="1" t="s">
        <v>83</v>
      </c>
      <c r="X47" s="1">
        <v>2134424404</v>
      </c>
      <c r="Y47" s="1" t="s">
        <v>84</v>
      </c>
      <c r="Z47" s="1">
        <v>2</v>
      </c>
      <c r="AA47" s="1" t="s">
        <v>85</v>
      </c>
      <c r="AB47" s="1" t="s">
        <v>86</v>
      </c>
      <c r="AC47" s="1" t="s">
        <v>224</v>
      </c>
      <c r="AD47" s="1" t="s">
        <v>87</v>
      </c>
      <c r="AE47" s="1" t="s">
        <v>78</v>
      </c>
      <c r="AF47" s="1" t="s">
        <v>88</v>
      </c>
      <c r="AG47" s="1" t="s">
        <v>225</v>
      </c>
      <c r="AH47" s="1" t="s">
        <v>89</v>
      </c>
      <c r="AI47" s="1" t="s">
        <v>90</v>
      </c>
      <c r="AJ47" s="1" t="s">
        <v>81</v>
      </c>
      <c r="AK47" s="1" t="s">
        <v>82</v>
      </c>
      <c r="AL47" s="1" t="s">
        <v>91</v>
      </c>
      <c r="AM47" s="1"/>
      <c r="AN47" s="1" t="s">
        <v>224</v>
      </c>
      <c r="AO47" s="1">
        <v>1</v>
      </c>
      <c r="AP47" s="1" t="s">
        <v>81</v>
      </c>
      <c r="AQ47" s="1" t="s">
        <v>82</v>
      </c>
      <c r="AR47" s="1">
        <v>0</v>
      </c>
      <c r="AS47" s="1">
        <v>1</v>
      </c>
      <c r="AT47" s="1">
        <v>0</v>
      </c>
      <c r="AU47" s="1">
        <v>1602</v>
      </c>
      <c r="AV47" s="1" t="s">
        <v>224</v>
      </c>
      <c r="AW47" s="1">
        <v>160204</v>
      </c>
      <c r="AX47" s="1">
        <v>0</v>
      </c>
      <c r="AY47" s="2">
        <v>800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/>
      <c r="BM47" s="3">
        <v>44952</v>
      </c>
      <c r="BN47" s="1" t="s">
        <v>224</v>
      </c>
      <c r="BO47" s="1" t="s">
        <v>224</v>
      </c>
      <c r="BP47" s="1">
        <v>184330095</v>
      </c>
      <c r="BQ47" s="1" t="s">
        <v>224</v>
      </c>
      <c r="BR47" s="1" t="s">
        <v>224</v>
      </c>
      <c r="BS47" s="1">
        <v>0</v>
      </c>
      <c r="BT47" s="1">
        <v>0</v>
      </c>
      <c r="BU47" s="1" t="s">
        <v>324</v>
      </c>
    </row>
    <row r="48" spans="1:73" outlineLevel="1" x14ac:dyDescent="0.25">
      <c r="A48" s="1">
        <v>20</v>
      </c>
      <c r="B48" s="1">
        <v>1282</v>
      </c>
      <c r="C48" s="1">
        <v>1</v>
      </c>
      <c r="D48" s="1" t="s">
        <v>325</v>
      </c>
      <c r="E48" s="3">
        <v>44953.649664351855</v>
      </c>
      <c r="F48" s="1">
        <v>0</v>
      </c>
      <c r="G48" s="1">
        <v>1</v>
      </c>
      <c r="H48" s="1">
        <v>52</v>
      </c>
      <c r="I48" s="1">
        <v>44953</v>
      </c>
      <c r="J48" s="1">
        <v>2</v>
      </c>
      <c r="K48" s="1" t="s">
        <v>74</v>
      </c>
      <c r="L48" s="1" t="s">
        <v>75</v>
      </c>
      <c r="M48" s="1" t="s">
        <v>224</v>
      </c>
      <c r="N48" s="1" t="s">
        <v>76</v>
      </c>
      <c r="O48" s="1" t="s">
        <v>77</v>
      </c>
      <c r="P48" s="1" t="s">
        <v>78</v>
      </c>
      <c r="Q48" s="1" t="s">
        <v>79</v>
      </c>
      <c r="R48" s="1">
        <v>114</v>
      </c>
      <c r="S48" s="1" t="s">
        <v>224</v>
      </c>
      <c r="T48" s="1" t="s">
        <v>80</v>
      </c>
      <c r="U48" s="1" t="s">
        <v>81</v>
      </c>
      <c r="V48" s="1" t="s">
        <v>82</v>
      </c>
      <c r="W48" s="1" t="s">
        <v>83</v>
      </c>
      <c r="X48" s="1">
        <v>2134424404</v>
      </c>
      <c r="Y48" s="1" t="s">
        <v>84</v>
      </c>
      <c r="Z48" s="1">
        <v>2</v>
      </c>
      <c r="AA48" s="1" t="s">
        <v>94</v>
      </c>
      <c r="AB48" s="1" t="s">
        <v>224</v>
      </c>
      <c r="AC48" s="1" t="s">
        <v>224</v>
      </c>
      <c r="AD48" s="1" t="s">
        <v>115</v>
      </c>
      <c r="AE48" s="1" t="s">
        <v>224</v>
      </c>
      <c r="AF48" s="1" t="s">
        <v>95</v>
      </c>
      <c r="AG48" s="1" t="s">
        <v>257</v>
      </c>
      <c r="AH48" s="1" t="s">
        <v>224</v>
      </c>
      <c r="AI48" s="1" t="s">
        <v>96</v>
      </c>
      <c r="AJ48" s="1" t="s">
        <v>97</v>
      </c>
      <c r="AK48" s="1" t="s">
        <v>98</v>
      </c>
      <c r="AL48" s="1" t="s">
        <v>99</v>
      </c>
      <c r="AM48" s="1"/>
      <c r="AN48" s="1" t="s">
        <v>224</v>
      </c>
      <c r="AO48" s="1">
        <v>1</v>
      </c>
      <c r="AP48" s="1" t="s">
        <v>81</v>
      </c>
      <c r="AQ48" s="1" t="s">
        <v>82</v>
      </c>
      <c r="AR48" s="1">
        <v>0</v>
      </c>
      <c r="AS48" s="1">
        <v>1</v>
      </c>
      <c r="AT48" s="1">
        <v>0</v>
      </c>
      <c r="AU48" s="1">
        <v>1602</v>
      </c>
      <c r="AV48" s="1" t="s">
        <v>224</v>
      </c>
      <c r="AW48" s="1">
        <v>160204</v>
      </c>
      <c r="AX48" s="1">
        <v>0</v>
      </c>
      <c r="AY48" s="2">
        <v>3800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/>
      <c r="BM48" s="3">
        <v>44953</v>
      </c>
      <c r="BN48" s="1" t="s">
        <v>224</v>
      </c>
      <c r="BO48" s="1" t="s">
        <v>224</v>
      </c>
      <c r="BP48" s="1">
        <v>184398857</v>
      </c>
      <c r="BQ48" s="1" t="s">
        <v>224</v>
      </c>
      <c r="BR48" s="1" t="s">
        <v>224</v>
      </c>
      <c r="BS48" s="1">
        <v>0</v>
      </c>
      <c r="BT48" s="1">
        <v>0</v>
      </c>
      <c r="BU48" s="1" t="s">
        <v>326</v>
      </c>
    </row>
    <row r="49" spans="1:73" outlineLevel="1" x14ac:dyDescent="0.25">
      <c r="A49" s="1">
        <v>20</v>
      </c>
      <c r="B49" s="1">
        <v>1283</v>
      </c>
      <c r="C49" s="1">
        <v>2</v>
      </c>
      <c r="D49" s="1" t="s">
        <v>327</v>
      </c>
      <c r="E49" s="3">
        <v>44953.721863425926</v>
      </c>
      <c r="F49" s="1">
        <v>0</v>
      </c>
      <c r="G49" s="1">
        <v>1</v>
      </c>
      <c r="H49" s="1">
        <v>53</v>
      </c>
      <c r="I49" s="1">
        <v>44953</v>
      </c>
      <c r="J49" s="1">
        <v>2</v>
      </c>
      <c r="K49" s="1" t="s">
        <v>74</v>
      </c>
      <c r="L49" s="1" t="s">
        <v>75</v>
      </c>
      <c r="M49" s="1" t="s">
        <v>224</v>
      </c>
      <c r="N49" s="1" t="s">
        <v>76</v>
      </c>
      <c r="O49" s="1" t="s">
        <v>77</v>
      </c>
      <c r="P49" s="1" t="s">
        <v>78</v>
      </c>
      <c r="Q49" s="1" t="s">
        <v>79</v>
      </c>
      <c r="R49" s="1">
        <v>114</v>
      </c>
      <c r="S49" s="1" t="s">
        <v>224</v>
      </c>
      <c r="T49" s="1" t="s">
        <v>80</v>
      </c>
      <c r="U49" s="1" t="s">
        <v>81</v>
      </c>
      <c r="V49" s="1" t="s">
        <v>82</v>
      </c>
      <c r="W49" s="1" t="s">
        <v>83</v>
      </c>
      <c r="X49" s="1">
        <v>2134424404</v>
      </c>
      <c r="Y49" s="1" t="s">
        <v>84</v>
      </c>
      <c r="Z49" s="1">
        <v>2</v>
      </c>
      <c r="AA49" s="1" t="s">
        <v>94</v>
      </c>
      <c r="AB49" s="1" t="s">
        <v>224</v>
      </c>
      <c r="AC49" s="1" t="s">
        <v>224</v>
      </c>
      <c r="AD49" s="1" t="s">
        <v>115</v>
      </c>
      <c r="AE49" s="1" t="s">
        <v>224</v>
      </c>
      <c r="AF49" s="1" t="s">
        <v>95</v>
      </c>
      <c r="AG49" s="1" t="s">
        <v>257</v>
      </c>
      <c r="AH49" s="1" t="s">
        <v>224</v>
      </c>
      <c r="AI49" s="1" t="s">
        <v>96</v>
      </c>
      <c r="AJ49" s="1" t="s">
        <v>97</v>
      </c>
      <c r="AK49" s="1" t="s">
        <v>98</v>
      </c>
      <c r="AL49" s="1" t="s">
        <v>99</v>
      </c>
      <c r="AM49" s="1"/>
      <c r="AN49" s="1" t="s">
        <v>224</v>
      </c>
      <c r="AO49" s="1">
        <v>1</v>
      </c>
      <c r="AP49" s="1" t="s">
        <v>81</v>
      </c>
      <c r="AQ49" s="1" t="s">
        <v>82</v>
      </c>
      <c r="AR49" s="1">
        <v>0</v>
      </c>
      <c r="AS49" s="1">
        <v>1</v>
      </c>
      <c r="AT49" s="1">
        <v>0</v>
      </c>
      <c r="AU49" s="1">
        <v>1602</v>
      </c>
      <c r="AV49" s="1" t="s">
        <v>224</v>
      </c>
      <c r="AW49" s="1">
        <v>160204</v>
      </c>
      <c r="AX49" s="1">
        <v>0</v>
      </c>
      <c r="AY49" s="2">
        <v>720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44953</v>
      </c>
      <c r="BM49" s="3">
        <v>44953</v>
      </c>
      <c r="BN49" s="1" t="s">
        <v>224</v>
      </c>
      <c r="BO49" s="1" t="s">
        <v>224</v>
      </c>
      <c r="BP49" s="1">
        <v>184411930</v>
      </c>
      <c r="BQ49" s="1" t="s">
        <v>224</v>
      </c>
      <c r="BR49" s="1" t="s">
        <v>224</v>
      </c>
      <c r="BS49" s="1">
        <v>0</v>
      </c>
      <c r="BT49" s="1">
        <v>0</v>
      </c>
      <c r="BU49" s="1" t="s">
        <v>328</v>
      </c>
    </row>
    <row r="50" spans="1:73" outlineLevel="1" x14ac:dyDescent="0.25">
      <c r="A50" s="1">
        <v>20</v>
      </c>
      <c r="B50" s="1">
        <v>1284</v>
      </c>
      <c r="C50" s="1">
        <v>1</v>
      </c>
      <c r="D50" s="1" t="s">
        <v>329</v>
      </c>
      <c r="E50" s="3">
        <v>44953.739641203705</v>
      </c>
      <c r="F50" s="1">
        <v>0</v>
      </c>
      <c r="G50" s="1">
        <v>1</v>
      </c>
      <c r="H50" s="1">
        <v>54</v>
      </c>
      <c r="I50" s="1">
        <v>44953</v>
      </c>
      <c r="J50" s="1">
        <v>2</v>
      </c>
      <c r="K50" s="1" t="s">
        <v>74</v>
      </c>
      <c r="L50" s="1" t="s">
        <v>75</v>
      </c>
      <c r="M50" s="1" t="s">
        <v>224</v>
      </c>
      <c r="N50" s="1" t="s">
        <v>76</v>
      </c>
      <c r="O50" s="1" t="s">
        <v>77</v>
      </c>
      <c r="P50" s="1" t="s">
        <v>78</v>
      </c>
      <c r="Q50" s="1" t="s">
        <v>79</v>
      </c>
      <c r="R50" s="1">
        <v>114</v>
      </c>
      <c r="S50" s="1" t="s">
        <v>224</v>
      </c>
      <c r="T50" s="1" t="s">
        <v>80</v>
      </c>
      <c r="U50" s="1" t="s">
        <v>81</v>
      </c>
      <c r="V50" s="1" t="s">
        <v>82</v>
      </c>
      <c r="W50" s="1" t="s">
        <v>83</v>
      </c>
      <c r="X50" s="1">
        <v>2134424404</v>
      </c>
      <c r="Y50" s="1" t="s">
        <v>84</v>
      </c>
      <c r="Z50" s="1">
        <v>2</v>
      </c>
      <c r="AA50" s="1" t="s">
        <v>94</v>
      </c>
      <c r="AB50" s="1" t="s">
        <v>224</v>
      </c>
      <c r="AC50" s="1" t="s">
        <v>224</v>
      </c>
      <c r="AD50" s="1" t="s">
        <v>115</v>
      </c>
      <c r="AE50" s="1" t="s">
        <v>224</v>
      </c>
      <c r="AF50" s="1" t="s">
        <v>95</v>
      </c>
      <c r="AG50" s="1" t="s">
        <v>257</v>
      </c>
      <c r="AH50" s="1" t="s">
        <v>224</v>
      </c>
      <c r="AI50" s="1" t="s">
        <v>96</v>
      </c>
      <c r="AJ50" s="1" t="s">
        <v>97</v>
      </c>
      <c r="AK50" s="1" t="s">
        <v>98</v>
      </c>
      <c r="AL50" s="1" t="s">
        <v>99</v>
      </c>
      <c r="AM50" s="1"/>
      <c r="AN50" s="1" t="s">
        <v>224</v>
      </c>
      <c r="AO50" s="1">
        <v>1</v>
      </c>
      <c r="AP50" s="1" t="s">
        <v>81</v>
      </c>
      <c r="AQ50" s="1" t="s">
        <v>82</v>
      </c>
      <c r="AR50" s="1">
        <v>0</v>
      </c>
      <c r="AS50" s="1">
        <v>1</v>
      </c>
      <c r="AT50" s="1">
        <v>0</v>
      </c>
      <c r="AU50" s="1">
        <v>1602</v>
      </c>
      <c r="AV50" s="1" t="s">
        <v>224</v>
      </c>
      <c r="AW50" s="1">
        <v>160204</v>
      </c>
      <c r="AX50" s="1">
        <v>0</v>
      </c>
      <c r="AY50" s="2">
        <v>720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/>
      <c r="BM50" s="3">
        <v>44953</v>
      </c>
      <c r="BN50" s="1" t="s">
        <v>224</v>
      </c>
      <c r="BO50" s="1" t="s">
        <v>224</v>
      </c>
      <c r="BP50" s="1">
        <v>184414680</v>
      </c>
      <c r="BQ50" s="1" t="s">
        <v>224</v>
      </c>
      <c r="BR50" s="1" t="s">
        <v>224</v>
      </c>
      <c r="BS50" s="1">
        <v>0</v>
      </c>
      <c r="BT50" s="1">
        <v>0</v>
      </c>
      <c r="BU50" s="1" t="s">
        <v>330</v>
      </c>
    </row>
    <row r="51" spans="1:73" outlineLevel="1" x14ac:dyDescent="0.25">
      <c r="A51" s="1">
        <v>20</v>
      </c>
      <c r="B51" s="1">
        <v>1285</v>
      </c>
      <c r="C51" s="1">
        <v>1</v>
      </c>
      <c r="D51" s="1" t="s">
        <v>331</v>
      </c>
      <c r="E51" s="3">
        <v>44956.426712962966</v>
      </c>
      <c r="F51" s="1">
        <v>0</v>
      </c>
      <c r="G51" s="1">
        <v>1</v>
      </c>
      <c r="H51" s="1">
        <v>55</v>
      </c>
      <c r="I51" s="1">
        <v>44956</v>
      </c>
      <c r="J51" s="1">
        <v>2</v>
      </c>
      <c r="K51" s="1" t="s">
        <v>74</v>
      </c>
      <c r="L51" s="1" t="s">
        <v>75</v>
      </c>
      <c r="M51" s="1" t="s">
        <v>224</v>
      </c>
      <c r="N51" s="1" t="s">
        <v>76</v>
      </c>
      <c r="O51" s="1" t="s">
        <v>77</v>
      </c>
      <c r="P51" s="1" t="s">
        <v>78</v>
      </c>
      <c r="Q51" s="1" t="s">
        <v>79</v>
      </c>
      <c r="R51" s="1">
        <v>114</v>
      </c>
      <c r="S51" s="1" t="s">
        <v>224</v>
      </c>
      <c r="T51" s="1" t="s">
        <v>80</v>
      </c>
      <c r="U51" s="1" t="s">
        <v>81</v>
      </c>
      <c r="V51" s="1" t="s">
        <v>82</v>
      </c>
      <c r="W51" s="1" t="s">
        <v>83</v>
      </c>
      <c r="X51" s="1">
        <v>2134424404</v>
      </c>
      <c r="Y51" s="1" t="s">
        <v>84</v>
      </c>
      <c r="Z51" s="1">
        <v>2</v>
      </c>
      <c r="AA51" s="1" t="s">
        <v>85</v>
      </c>
      <c r="AB51" s="1" t="s">
        <v>86</v>
      </c>
      <c r="AC51" s="1" t="s">
        <v>224</v>
      </c>
      <c r="AD51" s="1" t="s">
        <v>87</v>
      </c>
      <c r="AE51" s="1" t="s">
        <v>78</v>
      </c>
      <c r="AF51" s="1" t="s">
        <v>88</v>
      </c>
      <c r="AG51" s="1" t="s">
        <v>225</v>
      </c>
      <c r="AH51" s="1" t="s">
        <v>89</v>
      </c>
      <c r="AI51" s="1" t="s">
        <v>90</v>
      </c>
      <c r="AJ51" s="1" t="s">
        <v>81</v>
      </c>
      <c r="AK51" s="1" t="s">
        <v>82</v>
      </c>
      <c r="AL51" s="1" t="s">
        <v>91</v>
      </c>
      <c r="AM51" s="1"/>
      <c r="AN51" s="1" t="s">
        <v>224</v>
      </c>
      <c r="AO51" s="1">
        <v>1</v>
      </c>
      <c r="AP51" s="1" t="s">
        <v>81</v>
      </c>
      <c r="AQ51" s="1" t="s">
        <v>82</v>
      </c>
      <c r="AR51" s="1">
        <v>0</v>
      </c>
      <c r="AS51" s="1">
        <v>1</v>
      </c>
      <c r="AT51" s="1">
        <v>0</v>
      </c>
      <c r="AU51" s="1">
        <v>1602</v>
      </c>
      <c r="AV51" s="1" t="s">
        <v>224</v>
      </c>
      <c r="AW51" s="1">
        <v>160204</v>
      </c>
      <c r="AX51" s="1">
        <v>0</v>
      </c>
      <c r="AY51" s="2">
        <v>700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/>
      <c r="BM51" s="3">
        <v>44956</v>
      </c>
      <c r="BN51" s="1" t="s">
        <v>224</v>
      </c>
      <c r="BO51" s="1" t="s">
        <v>224</v>
      </c>
      <c r="BP51" s="1">
        <v>184534627</v>
      </c>
      <c r="BQ51" s="1" t="s">
        <v>224</v>
      </c>
      <c r="BR51" s="1" t="s">
        <v>224</v>
      </c>
      <c r="BS51" s="1">
        <v>0</v>
      </c>
      <c r="BT51" s="1">
        <v>0</v>
      </c>
      <c r="BU51" s="1" t="s">
        <v>332</v>
      </c>
    </row>
    <row r="52" spans="1:73" outlineLevel="1" x14ac:dyDescent="0.25">
      <c r="A52" s="1">
        <v>20</v>
      </c>
      <c r="B52" s="1">
        <v>1286</v>
      </c>
      <c r="C52" s="1">
        <v>1</v>
      </c>
      <c r="D52" s="1" t="s">
        <v>333</v>
      </c>
      <c r="E52" s="3">
        <v>44956.426817129628</v>
      </c>
      <c r="F52" s="1">
        <v>0</v>
      </c>
      <c r="G52" s="1">
        <v>1</v>
      </c>
      <c r="H52" s="1">
        <v>56</v>
      </c>
      <c r="I52" s="1">
        <v>44956</v>
      </c>
      <c r="J52" s="1">
        <v>2</v>
      </c>
      <c r="K52" s="1" t="s">
        <v>74</v>
      </c>
      <c r="L52" s="1" t="s">
        <v>75</v>
      </c>
      <c r="M52" s="1" t="s">
        <v>224</v>
      </c>
      <c r="N52" s="1" t="s">
        <v>76</v>
      </c>
      <c r="O52" s="1" t="s">
        <v>77</v>
      </c>
      <c r="P52" s="1" t="s">
        <v>78</v>
      </c>
      <c r="Q52" s="1" t="s">
        <v>79</v>
      </c>
      <c r="R52" s="1">
        <v>114</v>
      </c>
      <c r="S52" s="1" t="s">
        <v>224</v>
      </c>
      <c r="T52" s="1" t="s">
        <v>80</v>
      </c>
      <c r="U52" s="1" t="s">
        <v>81</v>
      </c>
      <c r="V52" s="1" t="s">
        <v>82</v>
      </c>
      <c r="W52" s="1" t="s">
        <v>83</v>
      </c>
      <c r="X52" s="1">
        <v>2134424404</v>
      </c>
      <c r="Y52" s="1" t="s">
        <v>84</v>
      </c>
      <c r="Z52" s="1">
        <v>2</v>
      </c>
      <c r="AA52" s="1" t="s">
        <v>85</v>
      </c>
      <c r="AB52" s="1" t="s">
        <v>86</v>
      </c>
      <c r="AC52" s="1" t="s">
        <v>224</v>
      </c>
      <c r="AD52" s="1" t="s">
        <v>87</v>
      </c>
      <c r="AE52" s="1" t="s">
        <v>78</v>
      </c>
      <c r="AF52" s="1" t="s">
        <v>88</v>
      </c>
      <c r="AG52" s="1" t="s">
        <v>225</v>
      </c>
      <c r="AH52" s="1" t="s">
        <v>89</v>
      </c>
      <c r="AI52" s="1" t="s">
        <v>90</v>
      </c>
      <c r="AJ52" s="1" t="s">
        <v>81</v>
      </c>
      <c r="AK52" s="1" t="s">
        <v>82</v>
      </c>
      <c r="AL52" s="1" t="s">
        <v>91</v>
      </c>
      <c r="AM52" s="1"/>
      <c r="AN52" s="1" t="s">
        <v>224</v>
      </c>
      <c r="AO52" s="1">
        <v>1</v>
      </c>
      <c r="AP52" s="1" t="s">
        <v>81</v>
      </c>
      <c r="AQ52" s="1" t="s">
        <v>82</v>
      </c>
      <c r="AR52" s="1">
        <v>0</v>
      </c>
      <c r="AS52" s="1">
        <v>1</v>
      </c>
      <c r="AT52" s="1">
        <v>0</v>
      </c>
      <c r="AU52" s="1">
        <v>1602</v>
      </c>
      <c r="AV52" s="1" t="s">
        <v>224</v>
      </c>
      <c r="AW52" s="1">
        <v>160204</v>
      </c>
      <c r="AX52" s="1">
        <v>0</v>
      </c>
      <c r="AY52" s="2">
        <v>3800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/>
      <c r="BM52" s="3">
        <v>44956</v>
      </c>
      <c r="BN52" s="1" t="s">
        <v>224</v>
      </c>
      <c r="BO52" s="1" t="s">
        <v>224</v>
      </c>
      <c r="BP52" s="1">
        <v>184534636</v>
      </c>
      <c r="BQ52" s="1" t="s">
        <v>224</v>
      </c>
      <c r="BR52" s="1" t="s">
        <v>224</v>
      </c>
      <c r="BS52" s="1">
        <v>0</v>
      </c>
      <c r="BT52" s="1">
        <v>0</v>
      </c>
      <c r="BU52" s="1" t="s">
        <v>334</v>
      </c>
    </row>
    <row r="53" spans="1:73" outlineLevel="1" x14ac:dyDescent="0.25">
      <c r="A53" s="1">
        <v>20</v>
      </c>
      <c r="B53" s="1">
        <v>1287</v>
      </c>
      <c r="C53" s="1">
        <v>1</v>
      </c>
      <c r="D53" s="1" t="s">
        <v>335</v>
      </c>
      <c r="E53" s="3">
        <v>44956.427384259259</v>
      </c>
      <c r="F53" s="1">
        <v>0</v>
      </c>
      <c r="G53" s="1">
        <v>1</v>
      </c>
      <c r="H53" s="1">
        <v>57</v>
      </c>
      <c r="I53" s="1">
        <v>44956</v>
      </c>
      <c r="J53" s="1">
        <v>2</v>
      </c>
      <c r="K53" s="1" t="s">
        <v>74</v>
      </c>
      <c r="L53" s="1" t="s">
        <v>75</v>
      </c>
      <c r="M53" s="1" t="s">
        <v>224</v>
      </c>
      <c r="N53" s="1" t="s">
        <v>76</v>
      </c>
      <c r="O53" s="1" t="s">
        <v>77</v>
      </c>
      <c r="P53" s="1" t="s">
        <v>78</v>
      </c>
      <c r="Q53" s="1" t="s">
        <v>79</v>
      </c>
      <c r="R53" s="1">
        <v>114</v>
      </c>
      <c r="S53" s="1" t="s">
        <v>224</v>
      </c>
      <c r="T53" s="1" t="s">
        <v>80</v>
      </c>
      <c r="U53" s="1" t="s">
        <v>81</v>
      </c>
      <c r="V53" s="1" t="s">
        <v>82</v>
      </c>
      <c r="W53" s="1" t="s">
        <v>83</v>
      </c>
      <c r="X53" s="1">
        <v>2134424404</v>
      </c>
      <c r="Y53" s="1" t="s">
        <v>84</v>
      </c>
      <c r="Z53" s="1">
        <v>2</v>
      </c>
      <c r="AA53" s="1" t="s">
        <v>94</v>
      </c>
      <c r="AB53" s="1" t="s">
        <v>224</v>
      </c>
      <c r="AC53" s="1" t="s">
        <v>224</v>
      </c>
      <c r="AD53" s="1" t="s">
        <v>115</v>
      </c>
      <c r="AE53" s="1" t="s">
        <v>224</v>
      </c>
      <c r="AF53" s="1" t="s">
        <v>95</v>
      </c>
      <c r="AG53" s="1" t="s">
        <v>257</v>
      </c>
      <c r="AH53" s="1" t="s">
        <v>224</v>
      </c>
      <c r="AI53" s="1" t="s">
        <v>96</v>
      </c>
      <c r="AJ53" s="1" t="s">
        <v>97</v>
      </c>
      <c r="AK53" s="1" t="s">
        <v>98</v>
      </c>
      <c r="AL53" s="1" t="s">
        <v>99</v>
      </c>
      <c r="AM53" s="1"/>
      <c r="AN53" s="1" t="s">
        <v>224</v>
      </c>
      <c r="AO53" s="1">
        <v>1</v>
      </c>
      <c r="AP53" s="1" t="s">
        <v>81</v>
      </c>
      <c r="AQ53" s="1" t="s">
        <v>82</v>
      </c>
      <c r="AR53" s="1">
        <v>0</v>
      </c>
      <c r="AS53" s="1">
        <v>1</v>
      </c>
      <c r="AT53" s="1">
        <v>0</v>
      </c>
      <c r="AU53" s="1">
        <v>1602</v>
      </c>
      <c r="AV53" s="1" t="s">
        <v>224</v>
      </c>
      <c r="AW53" s="1">
        <v>160204</v>
      </c>
      <c r="AX53" s="1">
        <v>0</v>
      </c>
      <c r="AY53" s="2">
        <v>3800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/>
      <c r="BM53" s="3">
        <v>44956</v>
      </c>
      <c r="BN53" s="1" t="s">
        <v>224</v>
      </c>
      <c r="BO53" s="1" t="s">
        <v>224</v>
      </c>
      <c r="BP53" s="1">
        <v>184534812</v>
      </c>
      <c r="BQ53" s="1" t="s">
        <v>224</v>
      </c>
      <c r="BR53" s="1" t="s">
        <v>224</v>
      </c>
      <c r="BS53" s="1">
        <v>0</v>
      </c>
      <c r="BT53" s="1">
        <v>0</v>
      </c>
      <c r="BU53" s="1" t="s">
        <v>336</v>
      </c>
    </row>
    <row r="54" spans="1:73" outlineLevel="1" x14ac:dyDescent="0.25">
      <c r="A54" s="1">
        <v>20</v>
      </c>
      <c r="B54" s="1">
        <v>1288</v>
      </c>
      <c r="C54" s="1">
        <v>1</v>
      </c>
      <c r="D54" s="1" t="s">
        <v>337</v>
      </c>
      <c r="E54" s="3">
        <v>44956.752060185187</v>
      </c>
      <c r="F54" s="1">
        <v>0</v>
      </c>
      <c r="G54" s="1">
        <v>1</v>
      </c>
      <c r="H54" s="1">
        <v>58</v>
      </c>
      <c r="I54" s="1">
        <v>44956</v>
      </c>
      <c r="J54" s="1">
        <v>2</v>
      </c>
      <c r="K54" s="1" t="s">
        <v>74</v>
      </c>
      <c r="L54" s="1" t="s">
        <v>75</v>
      </c>
      <c r="M54" s="1" t="s">
        <v>224</v>
      </c>
      <c r="N54" s="1" t="s">
        <v>76</v>
      </c>
      <c r="O54" s="1" t="s">
        <v>77</v>
      </c>
      <c r="P54" s="1" t="s">
        <v>78</v>
      </c>
      <c r="Q54" s="1" t="s">
        <v>79</v>
      </c>
      <c r="R54" s="1">
        <v>114</v>
      </c>
      <c r="S54" s="1" t="s">
        <v>224</v>
      </c>
      <c r="T54" s="1" t="s">
        <v>80</v>
      </c>
      <c r="U54" s="1" t="s">
        <v>81</v>
      </c>
      <c r="V54" s="1" t="s">
        <v>82</v>
      </c>
      <c r="W54" s="1" t="s">
        <v>83</v>
      </c>
      <c r="X54" s="1">
        <v>2134424404</v>
      </c>
      <c r="Y54" s="1" t="s">
        <v>84</v>
      </c>
      <c r="Z54" s="1">
        <v>2</v>
      </c>
      <c r="AA54" s="1" t="s">
        <v>85</v>
      </c>
      <c r="AB54" s="1" t="s">
        <v>86</v>
      </c>
      <c r="AC54" s="1" t="s">
        <v>224</v>
      </c>
      <c r="AD54" s="1" t="s">
        <v>87</v>
      </c>
      <c r="AE54" s="1" t="s">
        <v>78</v>
      </c>
      <c r="AF54" s="1" t="s">
        <v>88</v>
      </c>
      <c r="AG54" s="1" t="s">
        <v>225</v>
      </c>
      <c r="AH54" s="1" t="s">
        <v>89</v>
      </c>
      <c r="AI54" s="1" t="s">
        <v>90</v>
      </c>
      <c r="AJ54" s="1" t="s">
        <v>81</v>
      </c>
      <c r="AK54" s="1" t="s">
        <v>82</v>
      </c>
      <c r="AL54" s="1" t="s">
        <v>91</v>
      </c>
      <c r="AM54" s="1"/>
      <c r="AN54" s="1" t="s">
        <v>224</v>
      </c>
      <c r="AO54" s="1">
        <v>1</v>
      </c>
      <c r="AP54" s="1" t="s">
        <v>81</v>
      </c>
      <c r="AQ54" s="1" t="s">
        <v>82</v>
      </c>
      <c r="AR54" s="1">
        <v>0</v>
      </c>
      <c r="AS54" s="1">
        <v>1</v>
      </c>
      <c r="AT54" s="1">
        <v>0</v>
      </c>
      <c r="AU54" s="1">
        <v>1602</v>
      </c>
      <c r="AV54" s="1" t="s">
        <v>224</v>
      </c>
      <c r="AW54" s="1">
        <v>160204</v>
      </c>
      <c r="AX54" s="1">
        <v>0</v>
      </c>
      <c r="AY54" s="2">
        <v>4088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/>
      <c r="BM54" s="3">
        <v>44956</v>
      </c>
      <c r="BN54" s="1" t="s">
        <v>224</v>
      </c>
      <c r="BO54" s="1" t="s">
        <v>224</v>
      </c>
      <c r="BP54" s="1">
        <v>184581322</v>
      </c>
      <c r="BQ54" s="1" t="s">
        <v>224</v>
      </c>
      <c r="BR54" s="1" t="s">
        <v>224</v>
      </c>
      <c r="BS54" s="1">
        <v>0</v>
      </c>
      <c r="BT54" s="1">
        <v>0</v>
      </c>
      <c r="BU54" s="1" t="s">
        <v>338</v>
      </c>
    </row>
    <row r="55" spans="1:73" outlineLevel="1" x14ac:dyDescent="0.25">
      <c r="A55" s="1">
        <v>20</v>
      </c>
      <c r="B55" s="1">
        <v>1289</v>
      </c>
      <c r="C55" s="1">
        <v>1</v>
      </c>
      <c r="D55" s="1" t="s">
        <v>339</v>
      </c>
      <c r="E55" s="3">
        <v>44957.659004629626</v>
      </c>
      <c r="F55" s="1">
        <v>0</v>
      </c>
      <c r="G55" s="1">
        <v>1</v>
      </c>
      <c r="H55" s="1">
        <v>59</v>
      </c>
      <c r="I55" s="1">
        <v>44957</v>
      </c>
      <c r="J55" s="1">
        <v>2</v>
      </c>
      <c r="K55" s="1" t="s">
        <v>74</v>
      </c>
      <c r="L55" s="1" t="s">
        <v>75</v>
      </c>
      <c r="M55" s="1" t="s">
        <v>224</v>
      </c>
      <c r="N55" s="1" t="s">
        <v>76</v>
      </c>
      <c r="O55" s="1" t="s">
        <v>77</v>
      </c>
      <c r="P55" s="1" t="s">
        <v>78</v>
      </c>
      <c r="Q55" s="1" t="s">
        <v>79</v>
      </c>
      <c r="R55" s="1">
        <v>114</v>
      </c>
      <c r="S55" s="1" t="s">
        <v>224</v>
      </c>
      <c r="T55" s="1" t="s">
        <v>80</v>
      </c>
      <c r="U55" s="1" t="s">
        <v>81</v>
      </c>
      <c r="V55" s="1" t="s">
        <v>82</v>
      </c>
      <c r="W55" s="1" t="s">
        <v>83</v>
      </c>
      <c r="X55" s="1">
        <v>2134424404</v>
      </c>
      <c r="Y55" s="1" t="s">
        <v>84</v>
      </c>
      <c r="Z55" s="1">
        <v>2</v>
      </c>
      <c r="AA55" s="1" t="s">
        <v>85</v>
      </c>
      <c r="AB55" s="1" t="s">
        <v>86</v>
      </c>
      <c r="AC55" s="1" t="s">
        <v>224</v>
      </c>
      <c r="AD55" s="1" t="s">
        <v>87</v>
      </c>
      <c r="AE55" s="1" t="s">
        <v>78</v>
      </c>
      <c r="AF55" s="1" t="s">
        <v>88</v>
      </c>
      <c r="AG55" s="1" t="s">
        <v>225</v>
      </c>
      <c r="AH55" s="1" t="s">
        <v>89</v>
      </c>
      <c r="AI55" s="1" t="s">
        <v>90</v>
      </c>
      <c r="AJ55" s="1" t="s">
        <v>81</v>
      </c>
      <c r="AK55" s="1" t="s">
        <v>82</v>
      </c>
      <c r="AL55" s="1" t="s">
        <v>91</v>
      </c>
      <c r="AM55" s="1"/>
      <c r="AN55" s="1" t="s">
        <v>224</v>
      </c>
      <c r="AO55" s="1">
        <v>1</v>
      </c>
      <c r="AP55" s="1" t="s">
        <v>81</v>
      </c>
      <c r="AQ55" s="1" t="s">
        <v>82</v>
      </c>
      <c r="AR55" s="1">
        <v>0</v>
      </c>
      <c r="AS55" s="1">
        <v>1</v>
      </c>
      <c r="AT55" s="1">
        <v>0</v>
      </c>
      <c r="AU55" s="1">
        <v>1602</v>
      </c>
      <c r="AV55" s="1" t="s">
        <v>224</v>
      </c>
      <c r="AW55" s="1">
        <v>160204</v>
      </c>
      <c r="AX55" s="1">
        <v>0</v>
      </c>
      <c r="AY55" s="2">
        <v>800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/>
      <c r="BM55" s="3">
        <v>44957</v>
      </c>
      <c r="BN55" s="1" t="s">
        <v>224</v>
      </c>
      <c r="BO55" s="1" t="s">
        <v>224</v>
      </c>
      <c r="BP55" s="1">
        <v>184645993</v>
      </c>
      <c r="BQ55" s="1" t="s">
        <v>224</v>
      </c>
      <c r="BR55" s="1" t="s">
        <v>224</v>
      </c>
      <c r="BS55" s="1">
        <v>0</v>
      </c>
      <c r="BT55" s="1">
        <v>0</v>
      </c>
      <c r="BU55" s="1" t="s">
        <v>340</v>
      </c>
    </row>
    <row r="56" spans="1:73" outlineLevel="1" x14ac:dyDescent="0.25">
      <c r="A56" s="1">
        <v>20</v>
      </c>
      <c r="B56" s="1">
        <v>1290</v>
      </c>
      <c r="C56" s="1">
        <v>1</v>
      </c>
      <c r="D56" s="1" t="s">
        <v>341</v>
      </c>
      <c r="E56" s="3">
        <v>44957.688009259262</v>
      </c>
      <c r="F56" s="1">
        <v>0</v>
      </c>
      <c r="G56" s="1">
        <v>1</v>
      </c>
      <c r="H56" s="1">
        <v>60</v>
      </c>
      <c r="I56" s="1">
        <v>44957</v>
      </c>
      <c r="J56" s="1">
        <v>2</v>
      </c>
      <c r="K56" s="1" t="s">
        <v>74</v>
      </c>
      <c r="L56" s="1" t="s">
        <v>75</v>
      </c>
      <c r="M56" s="1" t="s">
        <v>224</v>
      </c>
      <c r="N56" s="1" t="s">
        <v>76</v>
      </c>
      <c r="O56" s="1" t="s">
        <v>77</v>
      </c>
      <c r="P56" s="1" t="s">
        <v>78</v>
      </c>
      <c r="Q56" s="1" t="s">
        <v>79</v>
      </c>
      <c r="R56" s="1">
        <v>114</v>
      </c>
      <c r="S56" s="1" t="s">
        <v>224</v>
      </c>
      <c r="T56" s="1" t="s">
        <v>80</v>
      </c>
      <c r="U56" s="1" t="s">
        <v>81</v>
      </c>
      <c r="V56" s="1" t="s">
        <v>82</v>
      </c>
      <c r="W56" s="1" t="s">
        <v>83</v>
      </c>
      <c r="X56" s="1">
        <v>2134424404</v>
      </c>
      <c r="Y56" s="1" t="s">
        <v>84</v>
      </c>
      <c r="Z56" s="1">
        <v>2</v>
      </c>
      <c r="AA56" s="1" t="s">
        <v>85</v>
      </c>
      <c r="AB56" s="1" t="s">
        <v>86</v>
      </c>
      <c r="AC56" s="1" t="s">
        <v>224</v>
      </c>
      <c r="AD56" s="1" t="s">
        <v>87</v>
      </c>
      <c r="AE56" s="1" t="s">
        <v>78</v>
      </c>
      <c r="AF56" s="1" t="s">
        <v>88</v>
      </c>
      <c r="AG56" s="1" t="s">
        <v>225</v>
      </c>
      <c r="AH56" s="1" t="s">
        <v>89</v>
      </c>
      <c r="AI56" s="1" t="s">
        <v>90</v>
      </c>
      <c r="AJ56" s="1" t="s">
        <v>81</v>
      </c>
      <c r="AK56" s="1" t="s">
        <v>82</v>
      </c>
      <c r="AL56" s="1" t="s">
        <v>91</v>
      </c>
      <c r="AM56" s="1"/>
      <c r="AN56" s="1" t="s">
        <v>224</v>
      </c>
      <c r="AO56" s="1">
        <v>1</v>
      </c>
      <c r="AP56" s="1" t="s">
        <v>81</v>
      </c>
      <c r="AQ56" s="1" t="s">
        <v>82</v>
      </c>
      <c r="AR56" s="1">
        <v>0</v>
      </c>
      <c r="AS56" s="1">
        <v>1</v>
      </c>
      <c r="AT56" s="1">
        <v>0</v>
      </c>
      <c r="AU56" s="1">
        <v>1602</v>
      </c>
      <c r="AV56" s="1" t="s">
        <v>224</v>
      </c>
      <c r="AW56" s="1">
        <v>160204</v>
      </c>
      <c r="AX56" s="1">
        <v>0</v>
      </c>
      <c r="AY56" s="2">
        <v>2336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/>
      <c r="BM56" s="3">
        <v>44957</v>
      </c>
      <c r="BN56" s="1" t="s">
        <v>224</v>
      </c>
      <c r="BO56" s="1" t="s">
        <v>224</v>
      </c>
      <c r="BP56" s="1">
        <v>184650360</v>
      </c>
      <c r="BQ56" s="1" t="s">
        <v>224</v>
      </c>
      <c r="BR56" s="1" t="s">
        <v>224</v>
      </c>
      <c r="BS56" s="1">
        <v>0</v>
      </c>
      <c r="BT56" s="1">
        <v>0</v>
      </c>
      <c r="BU56" s="1" t="s">
        <v>342</v>
      </c>
    </row>
    <row r="57" spans="1:73" outlineLevel="1" x14ac:dyDescent="0.25">
      <c r="A57" s="1">
        <v>20</v>
      </c>
      <c r="B57" s="1">
        <v>1291</v>
      </c>
      <c r="C57" s="1">
        <v>1</v>
      </c>
      <c r="D57" s="1" t="s">
        <v>343</v>
      </c>
      <c r="E57" s="3">
        <v>44958.669548611113</v>
      </c>
      <c r="F57" s="1">
        <v>0</v>
      </c>
      <c r="G57" s="1">
        <v>1</v>
      </c>
      <c r="H57" s="1">
        <v>61</v>
      </c>
      <c r="I57" s="1">
        <v>44958</v>
      </c>
      <c r="J57" s="1">
        <v>2</v>
      </c>
      <c r="K57" s="1" t="s">
        <v>74</v>
      </c>
      <c r="L57" s="1" t="s">
        <v>75</v>
      </c>
      <c r="M57" s="1" t="s">
        <v>224</v>
      </c>
      <c r="N57" s="1" t="s">
        <v>76</v>
      </c>
      <c r="O57" s="1" t="s">
        <v>77</v>
      </c>
      <c r="P57" s="1" t="s">
        <v>78</v>
      </c>
      <c r="Q57" s="1" t="s">
        <v>79</v>
      </c>
      <c r="R57" s="1">
        <v>114</v>
      </c>
      <c r="S57" s="1" t="s">
        <v>224</v>
      </c>
      <c r="T57" s="1" t="s">
        <v>80</v>
      </c>
      <c r="U57" s="1" t="s">
        <v>81</v>
      </c>
      <c r="V57" s="1" t="s">
        <v>82</v>
      </c>
      <c r="W57" s="1" t="s">
        <v>83</v>
      </c>
      <c r="X57" s="1">
        <v>2134424404</v>
      </c>
      <c r="Y57" s="1" t="s">
        <v>84</v>
      </c>
      <c r="Z57" s="1">
        <v>2</v>
      </c>
      <c r="AA57" s="1" t="s">
        <v>149</v>
      </c>
      <c r="AB57" s="1" t="s">
        <v>224</v>
      </c>
      <c r="AC57" s="1" t="s">
        <v>224</v>
      </c>
      <c r="AD57" s="1" t="s">
        <v>115</v>
      </c>
      <c r="AE57" s="1" t="s">
        <v>224</v>
      </c>
      <c r="AF57" s="1" t="s">
        <v>150</v>
      </c>
      <c r="AG57" s="1" t="s">
        <v>151</v>
      </c>
      <c r="AH57" s="1" t="s">
        <v>224</v>
      </c>
      <c r="AI57" s="1" t="s">
        <v>152</v>
      </c>
      <c r="AJ57" s="1" t="s">
        <v>153</v>
      </c>
      <c r="AK57" s="1" t="s">
        <v>154</v>
      </c>
      <c r="AL57" s="1" t="s">
        <v>155</v>
      </c>
      <c r="AM57" s="1"/>
      <c r="AN57" s="1" t="s">
        <v>120</v>
      </c>
      <c r="AO57" s="1">
        <v>1</v>
      </c>
      <c r="AP57" s="1" t="s">
        <v>81</v>
      </c>
      <c r="AQ57" s="1" t="s">
        <v>82</v>
      </c>
      <c r="AR57" s="1">
        <v>0</v>
      </c>
      <c r="AS57" s="1">
        <v>1</v>
      </c>
      <c r="AT57" s="1">
        <v>0</v>
      </c>
      <c r="AU57" s="1">
        <v>1602</v>
      </c>
      <c r="AV57" s="1" t="s">
        <v>224</v>
      </c>
      <c r="AW57" s="1">
        <v>160204</v>
      </c>
      <c r="AX57" s="1">
        <v>0</v>
      </c>
      <c r="AY57" s="2">
        <v>9500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/>
      <c r="BM57" s="3">
        <v>44958</v>
      </c>
      <c r="BN57" s="1" t="s">
        <v>224</v>
      </c>
      <c r="BO57" s="1" t="s">
        <v>224</v>
      </c>
      <c r="BP57" s="1">
        <v>184745253</v>
      </c>
      <c r="BQ57" s="1" t="s">
        <v>224</v>
      </c>
      <c r="BR57" s="1" t="s">
        <v>224</v>
      </c>
      <c r="BS57" s="1">
        <v>0</v>
      </c>
      <c r="BT57" s="1">
        <v>0</v>
      </c>
      <c r="BU57" s="1" t="s">
        <v>344</v>
      </c>
    </row>
    <row r="58" spans="1:73" outlineLevel="1" x14ac:dyDescent="0.25">
      <c r="A58" s="1">
        <v>20</v>
      </c>
      <c r="B58" s="1">
        <v>1292</v>
      </c>
      <c r="C58" s="1">
        <v>2</v>
      </c>
      <c r="D58" s="1" t="s">
        <v>345</v>
      </c>
      <c r="E58" s="3">
        <v>44959.462592592594</v>
      </c>
      <c r="F58" s="1">
        <v>0</v>
      </c>
      <c r="G58" s="1"/>
      <c r="H58" s="1"/>
      <c r="I58" s="1"/>
      <c r="J58" s="1">
        <v>2</v>
      </c>
      <c r="K58" s="1" t="s">
        <v>74</v>
      </c>
      <c r="L58" s="1" t="s">
        <v>75</v>
      </c>
      <c r="M58" s="1" t="s">
        <v>224</v>
      </c>
      <c r="N58" s="1" t="s">
        <v>76</v>
      </c>
      <c r="O58" s="1" t="s">
        <v>77</v>
      </c>
      <c r="P58" s="1" t="s">
        <v>78</v>
      </c>
      <c r="Q58" s="1" t="s">
        <v>79</v>
      </c>
      <c r="R58" s="1">
        <v>114</v>
      </c>
      <c r="S58" s="1" t="s">
        <v>224</v>
      </c>
      <c r="T58" s="1" t="s">
        <v>80</v>
      </c>
      <c r="U58" s="1" t="s">
        <v>81</v>
      </c>
      <c r="V58" s="1" t="s">
        <v>82</v>
      </c>
      <c r="W58" s="1" t="s">
        <v>83</v>
      </c>
      <c r="X58" s="1">
        <v>2134424404</v>
      </c>
      <c r="Y58" s="1" t="s">
        <v>84</v>
      </c>
      <c r="Z58" s="1">
        <v>2</v>
      </c>
      <c r="AA58" s="1" t="s">
        <v>244</v>
      </c>
      <c r="AB58" s="1" t="s">
        <v>245</v>
      </c>
      <c r="AC58" s="1" t="s">
        <v>224</v>
      </c>
      <c r="AD58" s="1" t="s">
        <v>246</v>
      </c>
      <c r="AE58" s="1" t="s">
        <v>78</v>
      </c>
      <c r="AF58" s="1" t="s">
        <v>247</v>
      </c>
      <c r="AG58" s="1" t="s">
        <v>248</v>
      </c>
      <c r="AH58" s="1" t="s">
        <v>89</v>
      </c>
      <c r="AI58" s="1" t="s">
        <v>249</v>
      </c>
      <c r="AJ58" s="1" t="s">
        <v>81</v>
      </c>
      <c r="AK58" s="1" t="s">
        <v>82</v>
      </c>
      <c r="AL58" s="1" t="s">
        <v>250</v>
      </c>
      <c r="AM58" s="1">
        <v>25840848</v>
      </c>
      <c r="AN58" s="1" t="s">
        <v>224</v>
      </c>
      <c r="AO58" s="1">
        <v>1</v>
      </c>
      <c r="AP58" s="1" t="s">
        <v>81</v>
      </c>
      <c r="AQ58" s="1" t="s">
        <v>82</v>
      </c>
      <c r="AR58" s="1">
        <v>0</v>
      </c>
      <c r="AS58" s="1">
        <v>1</v>
      </c>
      <c r="AT58" s="1">
        <v>0</v>
      </c>
      <c r="AU58" s="1">
        <v>1602</v>
      </c>
      <c r="AV58" s="1" t="s">
        <v>224</v>
      </c>
      <c r="AW58" s="1">
        <v>160204</v>
      </c>
      <c r="AX58" s="1">
        <v>0</v>
      </c>
      <c r="AY58" s="2">
        <v>17997.330000000002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44960</v>
      </c>
      <c r="BM58" s="3">
        <v>44959</v>
      </c>
      <c r="BN58" s="1" t="s">
        <v>224</v>
      </c>
      <c r="BO58" s="1" t="s">
        <v>224</v>
      </c>
      <c r="BP58" s="1">
        <v>0</v>
      </c>
      <c r="BQ58" s="1" t="s">
        <v>224</v>
      </c>
      <c r="BR58" s="1" t="s">
        <v>224</v>
      </c>
      <c r="BS58" s="1">
        <v>0</v>
      </c>
      <c r="BT58" s="1">
        <v>0</v>
      </c>
      <c r="BU58" s="1" t="s">
        <v>346</v>
      </c>
    </row>
    <row r="59" spans="1:73" outlineLevel="1" x14ac:dyDescent="0.25">
      <c r="A59" s="1">
        <v>20</v>
      </c>
      <c r="B59" s="1">
        <v>1293</v>
      </c>
      <c r="C59" s="1">
        <v>1</v>
      </c>
      <c r="D59" s="1" t="s">
        <v>347</v>
      </c>
      <c r="E59" s="3">
        <v>44959.47016203704</v>
      </c>
      <c r="F59" s="1">
        <v>0</v>
      </c>
      <c r="G59" s="1"/>
      <c r="H59" s="1"/>
      <c r="I59" s="1"/>
      <c r="J59" s="1">
        <v>2</v>
      </c>
      <c r="K59" s="1" t="s">
        <v>74</v>
      </c>
      <c r="L59" s="1" t="s">
        <v>75</v>
      </c>
      <c r="M59" s="1" t="s">
        <v>224</v>
      </c>
      <c r="N59" s="1" t="s">
        <v>76</v>
      </c>
      <c r="O59" s="1" t="s">
        <v>77</v>
      </c>
      <c r="P59" s="1" t="s">
        <v>78</v>
      </c>
      <c r="Q59" s="1" t="s">
        <v>79</v>
      </c>
      <c r="R59" s="1">
        <v>114</v>
      </c>
      <c r="S59" s="1" t="s">
        <v>224</v>
      </c>
      <c r="T59" s="1" t="s">
        <v>80</v>
      </c>
      <c r="U59" s="1" t="s">
        <v>81</v>
      </c>
      <c r="V59" s="1" t="s">
        <v>82</v>
      </c>
      <c r="W59" s="1" t="s">
        <v>83</v>
      </c>
      <c r="X59" s="1">
        <v>2134424404</v>
      </c>
      <c r="Y59" s="1" t="s">
        <v>84</v>
      </c>
      <c r="Z59" s="1">
        <v>2</v>
      </c>
      <c r="AA59" s="1" t="s">
        <v>85</v>
      </c>
      <c r="AB59" s="1" t="s">
        <v>86</v>
      </c>
      <c r="AC59" s="1" t="s">
        <v>224</v>
      </c>
      <c r="AD59" s="1" t="s">
        <v>87</v>
      </c>
      <c r="AE59" s="1" t="s">
        <v>78</v>
      </c>
      <c r="AF59" s="1" t="s">
        <v>88</v>
      </c>
      <c r="AG59" s="1" t="s">
        <v>225</v>
      </c>
      <c r="AH59" s="1" t="s">
        <v>89</v>
      </c>
      <c r="AI59" s="1" t="s">
        <v>90</v>
      </c>
      <c r="AJ59" s="1" t="s">
        <v>81</v>
      </c>
      <c r="AK59" s="1" t="s">
        <v>82</v>
      </c>
      <c r="AL59" s="1" t="s">
        <v>91</v>
      </c>
      <c r="AM59" s="1"/>
      <c r="AN59" s="1" t="s">
        <v>224</v>
      </c>
      <c r="AO59" s="1">
        <v>1</v>
      </c>
      <c r="AP59" s="1" t="s">
        <v>81</v>
      </c>
      <c r="AQ59" s="1" t="s">
        <v>82</v>
      </c>
      <c r="AR59" s="1">
        <v>0</v>
      </c>
      <c r="AS59" s="1">
        <v>1</v>
      </c>
      <c r="AT59" s="1">
        <v>0</v>
      </c>
      <c r="AU59" s="1">
        <v>1602</v>
      </c>
      <c r="AV59" s="1" t="s">
        <v>224</v>
      </c>
      <c r="AW59" s="1">
        <v>160204</v>
      </c>
      <c r="AX59" s="1">
        <v>0</v>
      </c>
      <c r="AY59" s="2">
        <v>800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/>
      <c r="BM59" s="3">
        <v>44959</v>
      </c>
      <c r="BN59" s="1" t="s">
        <v>224</v>
      </c>
      <c r="BO59" s="1" t="s">
        <v>224</v>
      </c>
      <c r="BP59" s="1">
        <v>0</v>
      </c>
      <c r="BQ59" s="1" t="s">
        <v>224</v>
      </c>
      <c r="BR59" s="1" t="s">
        <v>224</v>
      </c>
      <c r="BS59" s="1">
        <v>0</v>
      </c>
      <c r="BT59" s="1">
        <v>0</v>
      </c>
      <c r="BU59" s="1" t="s">
        <v>348</v>
      </c>
    </row>
    <row r="60" spans="1:73" outlineLevel="1" x14ac:dyDescent="0.25">
      <c r="A60" s="1">
        <v>20</v>
      </c>
      <c r="B60" s="1">
        <v>1294</v>
      </c>
      <c r="C60" s="1">
        <v>2</v>
      </c>
      <c r="D60" s="1" t="s">
        <v>349</v>
      </c>
      <c r="E60" s="3">
        <v>44959.478773148148</v>
      </c>
      <c r="F60" s="1">
        <v>0</v>
      </c>
      <c r="G60" s="1">
        <v>1</v>
      </c>
      <c r="H60" s="1">
        <v>62</v>
      </c>
      <c r="I60" s="1">
        <v>44959</v>
      </c>
      <c r="J60" s="1">
        <v>2</v>
      </c>
      <c r="K60" s="1" t="s">
        <v>74</v>
      </c>
      <c r="L60" s="1" t="s">
        <v>75</v>
      </c>
      <c r="M60" s="1" t="s">
        <v>224</v>
      </c>
      <c r="N60" s="1" t="s">
        <v>76</v>
      </c>
      <c r="O60" s="1" t="s">
        <v>77</v>
      </c>
      <c r="P60" s="1" t="s">
        <v>78</v>
      </c>
      <c r="Q60" s="1" t="s">
        <v>79</v>
      </c>
      <c r="R60" s="1">
        <v>114</v>
      </c>
      <c r="S60" s="1" t="s">
        <v>224</v>
      </c>
      <c r="T60" s="1" t="s">
        <v>80</v>
      </c>
      <c r="U60" s="1" t="s">
        <v>81</v>
      </c>
      <c r="V60" s="1" t="s">
        <v>82</v>
      </c>
      <c r="W60" s="1" t="s">
        <v>83</v>
      </c>
      <c r="X60" s="1">
        <v>2134424404</v>
      </c>
      <c r="Y60" s="1" t="s">
        <v>84</v>
      </c>
      <c r="Z60" s="1">
        <v>2</v>
      </c>
      <c r="AA60" s="1" t="s">
        <v>244</v>
      </c>
      <c r="AB60" s="1" t="s">
        <v>245</v>
      </c>
      <c r="AC60" s="1" t="s">
        <v>224</v>
      </c>
      <c r="AD60" s="1" t="s">
        <v>246</v>
      </c>
      <c r="AE60" s="1" t="s">
        <v>78</v>
      </c>
      <c r="AF60" s="1" t="s">
        <v>247</v>
      </c>
      <c r="AG60" s="1" t="s">
        <v>248</v>
      </c>
      <c r="AH60" s="1" t="s">
        <v>89</v>
      </c>
      <c r="AI60" s="1" t="s">
        <v>249</v>
      </c>
      <c r="AJ60" s="1" t="s">
        <v>81</v>
      </c>
      <c r="AK60" s="1" t="s">
        <v>82</v>
      </c>
      <c r="AL60" s="1" t="s">
        <v>250</v>
      </c>
      <c r="AM60" s="1">
        <v>25840848</v>
      </c>
      <c r="AN60" s="1" t="s">
        <v>224</v>
      </c>
      <c r="AO60" s="1">
        <v>1</v>
      </c>
      <c r="AP60" s="1" t="s">
        <v>81</v>
      </c>
      <c r="AQ60" s="1" t="s">
        <v>82</v>
      </c>
      <c r="AR60" s="1">
        <v>0</v>
      </c>
      <c r="AS60" s="1">
        <v>1</v>
      </c>
      <c r="AT60" s="1">
        <v>0</v>
      </c>
      <c r="AU60" s="1">
        <v>1602</v>
      </c>
      <c r="AV60" s="1" t="s">
        <v>224</v>
      </c>
      <c r="AW60" s="1">
        <v>160204</v>
      </c>
      <c r="AX60" s="1">
        <v>0</v>
      </c>
      <c r="AY60" s="2">
        <v>17997.330000000002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44959</v>
      </c>
      <c r="BM60" s="3">
        <v>44959</v>
      </c>
      <c r="BN60" s="1" t="s">
        <v>224</v>
      </c>
      <c r="BO60" s="1" t="s">
        <v>224</v>
      </c>
      <c r="BP60" s="1">
        <v>184788043</v>
      </c>
      <c r="BQ60" s="1" t="s">
        <v>224</v>
      </c>
      <c r="BR60" s="1" t="s">
        <v>224</v>
      </c>
      <c r="BS60" s="1">
        <v>0</v>
      </c>
      <c r="BT60" s="1">
        <v>0</v>
      </c>
      <c r="BU60" s="1" t="s">
        <v>350</v>
      </c>
    </row>
    <row r="61" spans="1:73" outlineLevel="1" x14ac:dyDescent="0.25">
      <c r="A61" s="1">
        <v>20</v>
      </c>
      <c r="B61" s="1">
        <v>1295</v>
      </c>
      <c r="C61" s="1">
        <v>2</v>
      </c>
      <c r="D61" s="1" t="s">
        <v>351</v>
      </c>
      <c r="E61" s="3">
        <v>44959.510405092595</v>
      </c>
      <c r="F61" s="1">
        <v>0</v>
      </c>
      <c r="G61" s="1">
        <v>1</v>
      </c>
      <c r="H61" s="1">
        <v>63</v>
      </c>
      <c r="I61" s="1">
        <v>44959</v>
      </c>
      <c r="J61" s="1">
        <v>2</v>
      </c>
      <c r="K61" s="1" t="s">
        <v>74</v>
      </c>
      <c r="L61" s="1" t="s">
        <v>75</v>
      </c>
      <c r="M61" s="1" t="s">
        <v>224</v>
      </c>
      <c r="N61" s="1" t="s">
        <v>76</v>
      </c>
      <c r="O61" s="1" t="s">
        <v>77</v>
      </c>
      <c r="P61" s="1" t="s">
        <v>78</v>
      </c>
      <c r="Q61" s="1" t="s">
        <v>79</v>
      </c>
      <c r="R61" s="1">
        <v>114</v>
      </c>
      <c r="S61" s="1" t="s">
        <v>224</v>
      </c>
      <c r="T61" s="1" t="s">
        <v>80</v>
      </c>
      <c r="U61" s="1" t="s">
        <v>81</v>
      </c>
      <c r="V61" s="1" t="s">
        <v>82</v>
      </c>
      <c r="W61" s="1" t="s">
        <v>83</v>
      </c>
      <c r="X61" s="1">
        <v>2134424404</v>
      </c>
      <c r="Y61" s="1" t="s">
        <v>84</v>
      </c>
      <c r="Z61" s="1">
        <v>2</v>
      </c>
      <c r="AA61" s="1" t="s">
        <v>85</v>
      </c>
      <c r="AB61" s="1" t="s">
        <v>86</v>
      </c>
      <c r="AC61" s="1" t="s">
        <v>224</v>
      </c>
      <c r="AD61" s="1" t="s">
        <v>87</v>
      </c>
      <c r="AE61" s="1" t="s">
        <v>78</v>
      </c>
      <c r="AF61" s="1" t="s">
        <v>88</v>
      </c>
      <c r="AG61" s="1" t="s">
        <v>225</v>
      </c>
      <c r="AH61" s="1" t="s">
        <v>89</v>
      </c>
      <c r="AI61" s="1" t="s">
        <v>90</v>
      </c>
      <c r="AJ61" s="1" t="s">
        <v>81</v>
      </c>
      <c r="AK61" s="1" t="s">
        <v>82</v>
      </c>
      <c r="AL61" s="1" t="s">
        <v>91</v>
      </c>
      <c r="AM61" s="1"/>
      <c r="AN61" s="1" t="s">
        <v>224</v>
      </c>
      <c r="AO61" s="1">
        <v>1</v>
      </c>
      <c r="AP61" s="1" t="s">
        <v>81</v>
      </c>
      <c r="AQ61" s="1" t="s">
        <v>82</v>
      </c>
      <c r="AR61" s="1">
        <v>0</v>
      </c>
      <c r="AS61" s="1">
        <v>1</v>
      </c>
      <c r="AT61" s="1">
        <v>0</v>
      </c>
      <c r="AU61" s="1">
        <v>1602</v>
      </c>
      <c r="AV61" s="1" t="s">
        <v>224</v>
      </c>
      <c r="AW61" s="1">
        <v>160204</v>
      </c>
      <c r="AX61" s="1">
        <v>0</v>
      </c>
      <c r="AY61" s="2">
        <v>800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44959</v>
      </c>
      <c r="BM61" s="3">
        <v>44959</v>
      </c>
      <c r="BN61" s="1" t="s">
        <v>224</v>
      </c>
      <c r="BO61" s="1" t="s">
        <v>224</v>
      </c>
      <c r="BP61" s="1">
        <v>184793960</v>
      </c>
      <c r="BQ61" s="1" t="s">
        <v>224</v>
      </c>
      <c r="BR61" s="1" t="s">
        <v>224</v>
      </c>
      <c r="BS61" s="1">
        <v>0</v>
      </c>
      <c r="BT61" s="1">
        <v>0</v>
      </c>
      <c r="BU61" s="1" t="s">
        <v>352</v>
      </c>
    </row>
    <row r="62" spans="1:73" outlineLevel="1" x14ac:dyDescent="0.25">
      <c r="A62" s="1">
        <v>20</v>
      </c>
      <c r="B62" s="1">
        <v>1296</v>
      </c>
      <c r="C62" s="1">
        <v>1</v>
      </c>
      <c r="D62" s="1" t="s">
        <v>353</v>
      </c>
      <c r="E62" s="3">
        <v>44959.649988425925</v>
      </c>
      <c r="F62" s="1">
        <v>0</v>
      </c>
      <c r="G62" s="1">
        <v>1</v>
      </c>
      <c r="H62" s="1">
        <v>64</v>
      </c>
      <c r="I62" s="1">
        <v>44959</v>
      </c>
      <c r="J62" s="1">
        <v>2</v>
      </c>
      <c r="K62" s="1" t="s">
        <v>74</v>
      </c>
      <c r="L62" s="1" t="s">
        <v>75</v>
      </c>
      <c r="M62" s="1" t="s">
        <v>224</v>
      </c>
      <c r="N62" s="1" t="s">
        <v>76</v>
      </c>
      <c r="O62" s="1" t="s">
        <v>77</v>
      </c>
      <c r="P62" s="1" t="s">
        <v>78</v>
      </c>
      <c r="Q62" s="1" t="s">
        <v>79</v>
      </c>
      <c r="R62" s="1">
        <v>114</v>
      </c>
      <c r="S62" s="1" t="s">
        <v>224</v>
      </c>
      <c r="T62" s="1" t="s">
        <v>80</v>
      </c>
      <c r="U62" s="1" t="s">
        <v>81</v>
      </c>
      <c r="V62" s="1" t="s">
        <v>82</v>
      </c>
      <c r="W62" s="1" t="s">
        <v>83</v>
      </c>
      <c r="X62" s="1">
        <v>2134424404</v>
      </c>
      <c r="Y62" s="1" t="s">
        <v>84</v>
      </c>
      <c r="Z62" s="1">
        <v>2</v>
      </c>
      <c r="AA62" s="1" t="s">
        <v>85</v>
      </c>
      <c r="AB62" s="1" t="s">
        <v>86</v>
      </c>
      <c r="AC62" s="1" t="s">
        <v>224</v>
      </c>
      <c r="AD62" s="1" t="s">
        <v>87</v>
      </c>
      <c r="AE62" s="1" t="s">
        <v>78</v>
      </c>
      <c r="AF62" s="1" t="s">
        <v>88</v>
      </c>
      <c r="AG62" s="1" t="s">
        <v>225</v>
      </c>
      <c r="AH62" s="1" t="s">
        <v>89</v>
      </c>
      <c r="AI62" s="1" t="s">
        <v>90</v>
      </c>
      <c r="AJ62" s="1" t="s">
        <v>81</v>
      </c>
      <c r="AK62" s="1" t="s">
        <v>82</v>
      </c>
      <c r="AL62" s="1" t="s">
        <v>91</v>
      </c>
      <c r="AM62" s="1"/>
      <c r="AN62" s="1" t="s">
        <v>224</v>
      </c>
      <c r="AO62" s="1">
        <v>1</v>
      </c>
      <c r="AP62" s="1" t="s">
        <v>81</v>
      </c>
      <c r="AQ62" s="1" t="s">
        <v>82</v>
      </c>
      <c r="AR62" s="1">
        <v>0</v>
      </c>
      <c r="AS62" s="1">
        <v>1</v>
      </c>
      <c r="AT62" s="1">
        <v>0</v>
      </c>
      <c r="AU62" s="1">
        <v>1602</v>
      </c>
      <c r="AV62" s="1" t="s">
        <v>224</v>
      </c>
      <c r="AW62" s="1">
        <v>160204</v>
      </c>
      <c r="AX62" s="1">
        <v>0</v>
      </c>
      <c r="AY62" s="2">
        <v>800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/>
      <c r="BM62" s="3">
        <v>44959</v>
      </c>
      <c r="BN62" s="1" t="s">
        <v>224</v>
      </c>
      <c r="BO62" s="1" t="s">
        <v>224</v>
      </c>
      <c r="BP62" s="1">
        <v>184813342</v>
      </c>
      <c r="BQ62" s="1" t="s">
        <v>224</v>
      </c>
      <c r="BR62" s="1" t="s">
        <v>224</v>
      </c>
      <c r="BS62" s="1">
        <v>0</v>
      </c>
      <c r="BT62" s="1">
        <v>0</v>
      </c>
      <c r="BU62" s="1" t="s">
        <v>354</v>
      </c>
    </row>
    <row r="63" spans="1:73" outlineLevel="1" x14ac:dyDescent="0.25">
      <c r="A63" s="1">
        <v>20</v>
      </c>
      <c r="B63" s="1">
        <v>1297</v>
      </c>
      <c r="C63" s="1">
        <v>1</v>
      </c>
      <c r="D63" s="1" t="s">
        <v>355</v>
      </c>
      <c r="E63" s="3">
        <v>44959.651076388887</v>
      </c>
      <c r="F63" s="1">
        <v>0</v>
      </c>
      <c r="G63" s="1">
        <v>1</v>
      </c>
      <c r="H63" s="1">
        <v>65</v>
      </c>
      <c r="I63" s="1">
        <v>44959</v>
      </c>
      <c r="J63" s="1">
        <v>2</v>
      </c>
      <c r="K63" s="1" t="s">
        <v>74</v>
      </c>
      <c r="L63" s="1" t="s">
        <v>75</v>
      </c>
      <c r="M63" s="1" t="s">
        <v>224</v>
      </c>
      <c r="N63" s="1" t="s">
        <v>76</v>
      </c>
      <c r="O63" s="1" t="s">
        <v>77</v>
      </c>
      <c r="P63" s="1" t="s">
        <v>78</v>
      </c>
      <c r="Q63" s="1" t="s">
        <v>79</v>
      </c>
      <c r="R63" s="1">
        <v>114</v>
      </c>
      <c r="S63" s="1" t="s">
        <v>224</v>
      </c>
      <c r="T63" s="1" t="s">
        <v>80</v>
      </c>
      <c r="U63" s="1" t="s">
        <v>81</v>
      </c>
      <c r="V63" s="1" t="s">
        <v>82</v>
      </c>
      <c r="W63" s="1" t="s">
        <v>83</v>
      </c>
      <c r="X63" s="1">
        <v>2134424404</v>
      </c>
      <c r="Y63" s="1" t="s">
        <v>84</v>
      </c>
      <c r="Z63" s="1">
        <v>2</v>
      </c>
      <c r="AA63" s="1" t="s">
        <v>85</v>
      </c>
      <c r="AB63" s="1" t="s">
        <v>86</v>
      </c>
      <c r="AC63" s="1" t="s">
        <v>224</v>
      </c>
      <c r="AD63" s="1" t="s">
        <v>87</v>
      </c>
      <c r="AE63" s="1" t="s">
        <v>78</v>
      </c>
      <c r="AF63" s="1" t="s">
        <v>88</v>
      </c>
      <c r="AG63" s="1" t="s">
        <v>225</v>
      </c>
      <c r="AH63" s="1" t="s">
        <v>89</v>
      </c>
      <c r="AI63" s="1" t="s">
        <v>90</v>
      </c>
      <c r="AJ63" s="1" t="s">
        <v>81</v>
      </c>
      <c r="AK63" s="1" t="s">
        <v>82</v>
      </c>
      <c r="AL63" s="1" t="s">
        <v>91</v>
      </c>
      <c r="AM63" s="1"/>
      <c r="AN63" s="1" t="s">
        <v>224</v>
      </c>
      <c r="AO63" s="1">
        <v>1</v>
      </c>
      <c r="AP63" s="1" t="s">
        <v>81</v>
      </c>
      <c r="AQ63" s="1" t="s">
        <v>82</v>
      </c>
      <c r="AR63" s="1">
        <v>0</v>
      </c>
      <c r="AS63" s="1">
        <v>1</v>
      </c>
      <c r="AT63" s="1">
        <v>0</v>
      </c>
      <c r="AU63" s="1">
        <v>1602</v>
      </c>
      <c r="AV63" s="1" t="s">
        <v>224</v>
      </c>
      <c r="AW63" s="1">
        <v>160204</v>
      </c>
      <c r="AX63" s="1">
        <v>0</v>
      </c>
      <c r="AY63" s="2">
        <v>1100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/>
      <c r="BM63" s="3">
        <v>44959</v>
      </c>
      <c r="BN63" s="1" t="s">
        <v>224</v>
      </c>
      <c r="BO63" s="1" t="s">
        <v>224</v>
      </c>
      <c r="BP63" s="1">
        <v>184813469</v>
      </c>
      <c r="BQ63" s="1" t="s">
        <v>224</v>
      </c>
      <c r="BR63" s="1" t="s">
        <v>224</v>
      </c>
      <c r="BS63" s="1">
        <v>0</v>
      </c>
      <c r="BT63" s="1">
        <v>0</v>
      </c>
      <c r="BU63" s="1" t="s">
        <v>356</v>
      </c>
    </row>
    <row r="64" spans="1:73" outlineLevel="1" x14ac:dyDescent="0.25">
      <c r="A64" s="1">
        <v>20</v>
      </c>
      <c r="B64" s="1">
        <v>1298</v>
      </c>
      <c r="C64" s="1">
        <v>1</v>
      </c>
      <c r="D64" s="1" t="s">
        <v>357</v>
      </c>
      <c r="E64" s="3">
        <v>44959.651608796295</v>
      </c>
      <c r="F64" s="1">
        <v>0</v>
      </c>
      <c r="G64" s="1">
        <v>1</v>
      </c>
      <c r="H64" s="1">
        <v>66</v>
      </c>
      <c r="I64" s="1">
        <v>44959</v>
      </c>
      <c r="J64" s="1">
        <v>2</v>
      </c>
      <c r="K64" s="1" t="s">
        <v>74</v>
      </c>
      <c r="L64" s="1" t="s">
        <v>75</v>
      </c>
      <c r="M64" s="1" t="s">
        <v>224</v>
      </c>
      <c r="N64" s="1" t="s">
        <v>76</v>
      </c>
      <c r="O64" s="1" t="s">
        <v>77</v>
      </c>
      <c r="P64" s="1" t="s">
        <v>78</v>
      </c>
      <c r="Q64" s="1" t="s">
        <v>79</v>
      </c>
      <c r="R64" s="1">
        <v>114</v>
      </c>
      <c r="S64" s="1" t="s">
        <v>224</v>
      </c>
      <c r="T64" s="1" t="s">
        <v>80</v>
      </c>
      <c r="U64" s="1" t="s">
        <v>81</v>
      </c>
      <c r="V64" s="1" t="s">
        <v>82</v>
      </c>
      <c r="W64" s="1" t="s">
        <v>83</v>
      </c>
      <c r="X64" s="1">
        <v>2134424404</v>
      </c>
      <c r="Y64" s="1" t="s">
        <v>84</v>
      </c>
      <c r="Z64" s="1">
        <v>2</v>
      </c>
      <c r="AA64" s="1" t="s">
        <v>85</v>
      </c>
      <c r="AB64" s="1" t="s">
        <v>86</v>
      </c>
      <c r="AC64" s="1" t="s">
        <v>224</v>
      </c>
      <c r="AD64" s="1" t="s">
        <v>87</v>
      </c>
      <c r="AE64" s="1" t="s">
        <v>78</v>
      </c>
      <c r="AF64" s="1" t="s">
        <v>88</v>
      </c>
      <c r="AG64" s="1" t="s">
        <v>225</v>
      </c>
      <c r="AH64" s="1" t="s">
        <v>89</v>
      </c>
      <c r="AI64" s="1" t="s">
        <v>90</v>
      </c>
      <c r="AJ64" s="1" t="s">
        <v>81</v>
      </c>
      <c r="AK64" s="1" t="s">
        <v>82</v>
      </c>
      <c r="AL64" s="1" t="s">
        <v>91</v>
      </c>
      <c r="AM64" s="1"/>
      <c r="AN64" s="1" t="s">
        <v>224</v>
      </c>
      <c r="AO64" s="1">
        <v>1</v>
      </c>
      <c r="AP64" s="1" t="s">
        <v>81</v>
      </c>
      <c r="AQ64" s="1" t="s">
        <v>82</v>
      </c>
      <c r="AR64" s="1">
        <v>0</v>
      </c>
      <c r="AS64" s="1">
        <v>1</v>
      </c>
      <c r="AT64" s="1">
        <v>0</v>
      </c>
      <c r="AU64" s="1">
        <v>1602</v>
      </c>
      <c r="AV64" s="1" t="s">
        <v>224</v>
      </c>
      <c r="AW64" s="1">
        <v>160204</v>
      </c>
      <c r="AX64" s="1">
        <v>0</v>
      </c>
      <c r="AY64" s="2">
        <v>636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/>
      <c r="BM64" s="3">
        <v>44959</v>
      </c>
      <c r="BN64" s="1" t="s">
        <v>224</v>
      </c>
      <c r="BO64" s="1" t="s">
        <v>224</v>
      </c>
      <c r="BP64" s="1">
        <v>184813610</v>
      </c>
      <c r="BQ64" s="1" t="s">
        <v>224</v>
      </c>
      <c r="BR64" s="1" t="s">
        <v>224</v>
      </c>
      <c r="BS64" s="1">
        <v>0</v>
      </c>
      <c r="BT64" s="1">
        <v>0</v>
      </c>
      <c r="BU64" s="1" t="s">
        <v>358</v>
      </c>
    </row>
    <row r="65" spans="1:73" outlineLevel="1" x14ac:dyDescent="0.25">
      <c r="A65" s="1">
        <v>20</v>
      </c>
      <c r="B65" s="1">
        <v>1299</v>
      </c>
      <c r="C65" s="1">
        <v>2</v>
      </c>
      <c r="D65" s="1" t="s">
        <v>359</v>
      </c>
      <c r="E65" s="3">
        <v>44959.788344907407</v>
      </c>
      <c r="F65" s="1">
        <v>0</v>
      </c>
      <c r="G65" s="1">
        <v>1</v>
      </c>
      <c r="H65" s="1">
        <v>68</v>
      </c>
      <c r="I65" s="1">
        <v>44959</v>
      </c>
      <c r="J65" s="1">
        <v>2</v>
      </c>
      <c r="K65" s="1" t="s">
        <v>74</v>
      </c>
      <c r="L65" s="1" t="s">
        <v>75</v>
      </c>
      <c r="M65" s="1" t="s">
        <v>224</v>
      </c>
      <c r="N65" s="1" t="s">
        <v>76</v>
      </c>
      <c r="O65" s="1" t="s">
        <v>77</v>
      </c>
      <c r="P65" s="1" t="s">
        <v>78</v>
      </c>
      <c r="Q65" s="1" t="s">
        <v>79</v>
      </c>
      <c r="R65" s="1">
        <v>114</v>
      </c>
      <c r="S65" s="1" t="s">
        <v>224</v>
      </c>
      <c r="T65" s="1" t="s">
        <v>80</v>
      </c>
      <c r="U65" s="1" t="s">
        <v>81</v>
      </c>
      <c r="V65" s="1" t="s">
        <v>82</v>
      </c>
      <c r="W65" s="1" t="s">
        <v>83</v>
      </c>
      <c r="X65" s="1">
        <v>2134424404</v>
      </c>
      <c r="Y65" s="1" t="s">
        <v>84</v>
      </c>
      <c r="Z65" s="1">
        <v>2</v>
      </c>
      <c r="AA65" s="1" t="s">
        <v>85</v>
      </c>
      <c r="AB65" s="1" t="s">
        <v>86</v>
      </c>
      <c r="AC65" s="1" t="s">
        <v>224</v>
      </c>
      <c r="AD65" s="1" t="s">
        <v>87</v>
      </c>
      <c r="AE65" s="1" t="s">
        <v>78</v>
      </c>
      <c r="AF65" s="1" t="s">
        <v>88</v>
      </c>
      <c r="AG65" s="1" t="s">
        <v>225</v>
      </c>
      <c r="AH65" s="1" t="s">
        <v>89</v>
      </c>
      <c r="AI65" s="1" t="s">
        <v>90</v>
      </c>
      <c r="AJ65" s="1" t="s">
        <v>81</v>
      </c>
      <c r="AK65" s="1" t="s">
        <v>82</v>
      </c>
      <c r="AL65" s="1" t="s">
        <v>91</v>
      </c>
      <c r="AM65" s="1"/>
      <c r="AN65" s="1" t="s">
        <v>224</v>
      </c>
      <c r="AO65" s="1">
        <v>1</v>
      </c>
      <c r="AP65" s="1" t="s">
        <v>81</v>
      </c>
      <c r="AQ65" s="1" t="s">
        <v>82</v>
      </c>
      <c r="AR65" s="1">
        <v>0</v>
      </c>
      <c r="AS65" s="1">
        <v>1</v>
      </c>
      <c r="AT65" s="1">
        <v>0</v>
      </c>
      <c r="AU65" s="1">
        <v>1602</v>
      </c>
      <c r="AV65" s="1" t="s">
        <v>224</v>
      </c>
      <c r="AW65" s="1">
        <v>160204</v>
      </c>
      <c r="AX65" s="1">
        <v>0</v>
      </c>
      <c r="AY65" s="2">
        <v>500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44959</v>
      </c>
      <c r="BM65" s="3">
        <v>44959</v>
      </c>
      <c r="BN65" s="1" t="s">
        <v>224</v>
      </c>
      <c r="BO65" s="1" t="s">
        <v>224</v>
      </c>
      <c r="BP65" s="1">
        <v>184825522</v>
      </c>
      <c r="BQ65" s="1" t="s">
        <v>224</v>
      </c>
      <c r="BR65" s="1" t="s">
        <v>224</v>
      </c>
      <c r="BS65" s="1">
        <v>0</v>
      </c>
      <c r="BT65" s="1">
        <v>0</v>
      </c>
      <c r="BU65" s="1" t="s">
        <v>360</v>
      </c>
    </row>
    <row r="66" spans="1:73" outlineLevel="1" x14ac:dyDescent="0.25">
      <c r="A66" s="1">
        <v>20</v>
      </c>
      <c r="B66" s="1">
        <v>1300</v>
      </c>
      <c r="C66" s="1">
        <v>1</v>
      </c>
      <c r="D66" s="1" t="s">
        <v>361</v>
      </c>
      <c r="E66" s="3">
        <v>44959.789131944446</v>
      </c>
      <c r="F66" s="1">
        <v>0</v>
      </c>
      <c r="G66" s="1">
        <v>1</v>
      </c>
      <c r="H66" s="1">
        <v>69</v>
      </c>
      <c r="I66" s="1">
        <v>44959</v>
      </c>
      <c r="J66" s="1">
        <v>2</v>
      </c>
      <c r="K66" s="1" t="s">
        <v>74</v>
      </c>
      <c r="L66" s="1" t="s">
        <v>75</v>
      </c>
      <c r="M66" s="1" t="s">
        <v>224</v>
      </c>
      <c r="N66" s="1" t="s">
        <v>76</v>
      </c>
      <c r="O66" s="1" t="s">
        <v>77</v>
      </c>
      <c r="P66" s="1" t="s">
        <v>78</v>
      </c>
      <c r="Q66" s="1" t="s">
        <v>79</v>
      </c>
      <c r="R66" s="1">
        <v>114</v>
      </c>
      <c r="S66" s="1" t="s">
        <v>224</v>
      </c>
      <c r="T66" s="1" t="s">
        <v>80</v>
      </c>
      <c r="U66" s="1" t="s">
        <v>81</v>
      </c>
      <c r="V66" s="1" t="s">
        <v>82</v>
      </c>
      <c r="W66" s="1" t="s">
        <v>83</v>
      </c>
      <c r="X66" s="1">
        <v>2134424404</v>
      </c>
      <c r="Y66" s="1" t="s">
        <v>84</v>
      </c>
      <c r="Z66" s="1">
        <v>2</v>
      </c>
      <c r="AA66" s="1" t="s">
        <v>94</v>
      </c>
      <c r="AB66" s="1" t="s">
        <v>224</v>
      </c>
      <c r="AC66" s="1" t="s">
        <v>224</v>
      </c>
      <c r="AD66" s="1" t="s">
        <v>115</v>
      </c>
      <c r="AE66" s="1" t="s">
        <v>224</v>
      </c>
      <c r="AF66" s="1" t="s">
        <v>95</v>
      </c>
      <c r="AG66" s="1" t="s">
        <v>257</v>
      </c>
      <c r="AH66" s="1" t="s">
        <v>224</v>
      </c>
      <c r="AI66" s="1" t="s">
        <v>96</v>
      </c>
      <c r="AJ66" s="1" t="s">
        <v>97</v>
      </c>
      <c r="AK66" s="1" t="s">
        <v>98</v>
      </c>
      <c r="AL66" s="1" t="s">
        <v>99</v>
      </c>
      <c r="AM66" s="1"/>
      <c r="AN66" s="1" t="s">
        <v>224</v>
      </c>
      <c r="AO66" s="1">
        <v>1</v>
      </c>
      <c r="AP66" s="1" t="s">
        <v>81</v>
      </c>
      <c r="AQ66" s="1" t="s">
        <v>82</v>
      </c>
      <c r="AR66" s="1">
        <v>0</v>
      </c>
      <c r="AS66" s="1">
        <v>1</v>
      </c>
      <c r="AT66" s="1">
        <v>0</v>
      </c>
      <c r="AU66" s="1">
        <v>1602</v>
      </c>
      <c r="AV66" s="1" t="s">
        <v>224</v>
      </c>
      <c r="AW66" s="1">
        <v>160204</v>
      </c>
      <c r="AX66" s="1">
        <v>0</v>
      </c>
      <c r="AY66" s="2">
        <v>500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/>
      <c r="BM66" s="3">
        <v>44959</v>
      </c>
      <c r="BN66" s="1" t="s">
        <v>224</v>
      </c>
      <c r="BO66" s="1" t="s">
        <v>224</v>
      </c>
      <c r="BP66" s="1">
        <v>184825553</v>
      </c>
      <c r="BQ66" s="1" t="s">
        <v>224</v>
      </c>
      <c r="BR66" s="1" t="s">
        <v>224</v>
      </c>
      <c r="BS66" s="1">
        <v>0</v>
      </c>
      <c r="BT66" s="1">
        <v>0</v>
      </c>
      <c r="BU66" s="1" t="s">
        <v>360</v>
      </c>
    </row>
    <row r="67" spans="1:73" outlineLevel="1" x14ac:dyDescent="0.25">
      <c r="A67" s="1">
        <v>20</v>
      </c>
      <c r="B67" s="1">
        <v>1301</v>
      </c>
      <c r="C67" s="1">
        <v>1</v>
      </c>
      <c r="D67" s="1" t="s">
        <v>362</v>
      </c>
      <c r="E67" s="3">
        <v>44960.413773148146</v>
      </c>
      <c r="F67" s="1">
        <v>0</v>
      </c>
      <c r="G67" s="1">
        <v>1</v>
      </c>
      <c r="H67" s="1">
        <v>70</v>
      </c>
      <c r="I67" s="1">
        <v>44960</v>
      </c>
      <c r="J67" s="1">
        <v>2</v>
      </c>
      <c r="K67" s="1" t="s">
        <v>74</v>
      </c>
      <c r="L67" s="1" t="s">
        <v>75</v>
      </c>
      <c r="M67" s="1" t="s">
        <v>224</v>
      </c>
      <c r="N67" s="1" t="s">
        <v>76</v>
      </c>
      <c r="O67" s="1" t="s">
        <v>77</v>
      </c>
      <c r="P67" s="1" t="s">
        <v>78</v>
      </c>
      <c r="Q67" s="1" t="s">
        <v>79</v>
      </c>
      <c r="R67" s="1">
        <v>114</v>
      </c>
      <c r="S67" s="1" t="s">
        <v>224</v>
      </c>
      <c r="T67" s="1" t="s">
        <v>80</v>
      </c>
      <c r="U67" s="1" t="s">
        <v>81</v>
      </c>
      <c r="V67" s="1" t="s">
        <v>82</v>
      </c>
      <c r="W67" s="1" t="s">
        <v>83</v>
      </c>
      <c r="X67" s="1">
        <v>2134424404</v>
      </c>
      <c r="Y67" s="1" t="s">
        <v>84</v>
      </c>
      <c r="Z67" s="1">
        <v>2</v>
      </c>
      <c r="AA67" s="1" t="s">
        <v>244</v>
      </c>
      <c r="AB67" s="1" t="s">
        <v>245</v>
      </c>
      <c r="AC67" s="1" t="s">
        <v>224</v>
      </c>
      <c r="AD67" s="1" t="s">
        <v>246</v>
      </c>
      <c r="AE67" s="1" t="s">
        <v>78</v>
      </c>
      <c r="AF67" s="1" t="s">
        <v>247</v>
      </c>
      <c r="AG67" s="1" t="s">
        <v>248</v>
      </c>
      <c r="AH67" s="1" t="s">
        <v>89</v>
      </c>
      <c r="AI67" s="1" t="s">
        <v>249</v>
      </c>
      <c r="AJ67" s="1" t="s">
        <v>81</v>
      </c>
      <c r="AK67" s="1" t="s">
        <v>82</v>
      </c>
      <c r="AL67" s="1" t="s">
        <v>250</v>
      </c>
      <c r="AM67" s="1">
        <v>25840848</v>
      </c>
      <c r="AN67" s="1" t="s">
        <v>224</v>
      </c>
      <c r="AO67" s="1">
        <v>1</v>
      </c>
      <c r="AP67" s="1" t="s">
        <v>81</v>
      </c>
      <c r="AQ67" s="1" t="s">
        <v>82</v>
      </c>
      <c r="AR67" s="1">
        <v>0</v>
      </c>
      <c r="AS67" s="1">
        <v>1</v>
      </c>
      <c r="AT67" s="1">
        <v>0</v>
      </c>
      <c r="AU67" s="1">
        <v>1602</v>
      </c>
      <c r="AV67" s="1" t="s">
        <v>224</v>
      </c>
      <c r="AW67" s="1">
        <v>160204</v>
      </c>
      <c r="AX67" s="1">
        <v>0</v>
      </c>
      <c r="AY67" s="2">
        <v>19247.330000000002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/>
      <c r="BM67" s="3">
        <v>44960</v>
      </c>
      <c r="BN67" s="1" t="s">
        <v>224</v>
      </c>
      <c r="BO67" s="1" t="s">
        <v>224</v>
      </c>
      <c r="BP67" s="1">
        <v>184857811</v>
      </c>
      <c r="BQ67" s="1" t="s">
        <v>224</v>
      </c>
      <c r="BR67" s="1" t="s">
        <v>224</v>
      </c>
      <c r="BS67" s="1">
        <v>0</v>
      </c>
      <c r="BT67" s="1">
        <v>0</v>
      </c>
      <c r="BU67" s="1" t="s">
        <v>363</v>
      </c>
    </row>
    <row r="68" spans="1:73" outlineLevel="1" x14ac:dyDescent="0.25">
      <c r="A68" s="1">
        <v>20</v>
      </c>
      <c r="B68" s="1">
        <v>1302</v>
      </c>
      <c r="C68" s="1">
        <v>1</v>
      </c>
      <c r="D68" s="1" t="s">
        <v>364</v>
      </c>
      <c r="E68" s="3">
        <v>44960.689606481479</v>
      </c>
      <c r="F68" s="1">
        <v>0</v>
      </c>
      <c r="G68" s="1">
        <v>1</v>
      </c>
      <c r="H68" s="1">
        <v>71</v>
      </c>
      <c r="I68" s="1">
        <v>44960</v>
      </c>
      <c r="J68" s="1">
        <v>2</v>
      </c>
      <c r="K68" s="1" t="s">
        <v>74</v>
      </c>
      <c r="L68" s="1" t="s">
        <v>75</v>
      </c>
      <c r="M68" s="1" t="s">
        <v>224</v>
      </c>
      <c r="N68" s="1" t="s">
        <v>76</v>
      </c>
      <c r="O68" s="1" t="s">
        <v>77</v>
      </c>
      <c r="P68" s="1" t="s">
        <v>78</v>
      </c>
      <c r="Q68" s="1" t="s">
        <v>79</v>
      </c>
      <c r="R68" s="1">
        <v>114</v>
      </c>
      <c r="S68" s="1" t="s">
        <v>224</v>
      </c>
      <c r="T68" s="1" t="s">
        <v>80</v>
      </c>
      <c r="U68" s="1" t="s">
        <v>81</v>
      </c>
      <c r="V68" s="1" t="s">
        <v>82</v>
      </c>
      <c r="W68" s="1" t="s">
        <v>83</v>
      </c>
      <c r="X68" s="1">
        <v>2134424404</v>
      </c>
      <c r="Y68" s="1" t="s">
        <v>84</v>
      </c>
      <c r="Z68" s="1">
        <v>2</v>
      </c>
      <c r="AA68" s="1" t="s">
        <v>85</v>
      </c>
      <c r="AB68" s="1" t="s">
        <v>86</v>
      </c>
      <c r="AC68" s="1" t="s">
        <v>224</v>
      </c>
      <c r="AD68" s="1" t="s">
        <v>87</v>
      </c>
      <c r="AE68" s="1" t="s">
        <v>78</v>
      </c>
      <c r="AF68" s="1" t="s">
        <v>88</v>
      </c>
      <c r="AG68" s="1" t="s">
        <v>225</v>
      </c>
      <c r="AH68" s="1" t="s">
        <v>89</v>
      </c>
      <c r="AI68" s="1" t="s">
        <v>90</v>
      </c>
      <c r="AJ68" s="1" t="s">
        <v>81</v>
      </c>
      <c r="AK68" s="1" t="s">
        <v>82</v>
      </c>
      <c r="AL68" s="1" t="s">
        <v>91</v>
      </c>
      <c r="AM68" s="1"/>
      <c r="AN68" s="1" t="s">
        <v>224</v>
      </c>
      <c r="AO68" s="1">
        <v>1</v>
      </c>
      <c r="AP68" s="1" t="s">
        <v>81</v>
      </c>
      <c r="AQ68" s="1" t="s">
        <v>82</v>
      </c>
      <c r="AR68" s="1">
        <v>0</v>
      </c>
      <c r="AS68" s="1">
        <v>1</v>
      </c>
      <c r="AT68" s="1">
        <v>0</v>
      </c>
      <c r="AU68" s="1">
        <v>1602</v>
      </c>
      <c r="AV68" s="1" t="s">
        <v>224</v>
      </c>
      <c r="AW68" s="1">
        <v>160204</v>
      </c>
      <c r="AX68" s="1">
        <v>0</v>
      </c>
      <c r="AY68" s="2">
        <v>700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/>
      <c r="BM68" s="3">
        <v>44960</v>
      </c>
      <c r="BN68" s="1" t="s">
        <v>224</v>
      </c>
      <c r="BO68" s="1" t="s">
        <v>224</v>
      </c>
      <c r="BP68" s="1">
        <v>184886323</v>
      </c>
      <c r="BQ68" s="1" t="s">
        <v>224</v>
      </c>
      <c r="BR68" s="1" t="s">
        <v>224</v>
      </c>
      <c r="BS68" s="1">
        <v>0</v>
      </c>
      <c r="BT68" s="1">
        <v>0</v>
      </c>
      <c r="BU68" s="1" t="s">
        <v>365</v>
      </c>
    </row>
    <row r="69" spans="1:73" outlineLevel="1" x14ac:dyDescent="0.25">
      <c r="A69" s="1">
        <v>20</v>
      </c>
      <c r="B69" s="1">
        <v>1303</v>
      </c>
      <c r="C69" s="1">
        <v>1</v>
      </c>
      <c r="D69" s="1" t="s">
        <v>366</v>
      </c>
      <c r="E69" s="3">
        <v>44960.690625000003</v>
      </c>
      <c r="F69" s="1">
        <v>0</v>
      </c>
      <c r="G69" s="1">
        <v>1</v>
      </c>
      <c r="H69" s="1">
        <v>72</v>
      </c>
      <c r="I69" s="1">
        <v>44960</v>
      </c>
      <c r="J69" s="1">
        <v>2</v>
      </c>
      <c r="K69" s="1" t="s">
        <v>74</v>
      </c>
      <c r="L69" s="1" t="s">
        <v>75</v>
      </c>
      <c r="M69" s="1" t="s">
        <v>224</v>
      </c>
      <c r="N69" s="1" t="s">
        <v>76</v>
      </c>
      <c r="O69" s="1" t="s">
        <v>77</v>
      </c>
      <c r="P69" s="1" t="s">
        <v>78</v>
      </c>
      <c r="Q69" s="1" t="s">
        <v>79</v>
      </c>
      <c r="R69" s="1">
        <v>114</v>
      </c>
      <c r="S69" s="1" t="s">
        <v>224</v>
      </c>
      <c r="T69" s="1" t="s">
        <v>80</v>
      </c>
      <c r="U69" s="1" t="s">
        <v>81</v>
      </c>
      <c r="V69" s="1" t="s">
        <v>82</v>
      </c>
      <c r="W69" s="1" t="s">
        <v>83</v>
      </c>
      <c r="X69" s="1">
        <v>2134424404</v>
      </c>
      <c r="Y69" s="1" t="s">
        <v>84</v>
      </c>
      <c r="Z69" s="1">
        <v>2</v>
      </c>
      <c r="AA69" s="1" t="s">
        <v>85</v>
      </c>
      <c r="AB69" s="1" t="s">
        <v>86</v>
      </c>
      <c r="AC69" s="1" t="s">
        <v>224</v>
      </c>
      <c r="AD69" s="1" t="s">
        <v>87</v>
      </c>
      <c r="AE69" s="1" t="s">
        <v>78</v>
      </c>
      <c r="AF69" s="1" t="s">
        <v>88</v>
      </c>
      <c r="AG69" s="1" t="s">
        <v>225</v>
      </c>
      <c r="AH69" s="1" t="s">
        <v>89</v>
      </c>
      <c r="AI69" s="1" t="s">
        <v>90</v>
      </c>
      <c r="AJ69" s="1" t="s">
        <v>81</v>
      </c>
      <c r="AK69" s="1" t="s">
        <v>82</v>
      </c>
      <c r="AL69" s="1" t="s">
        <v>91</v>
      </c>
      <c r="AM69" s="1"/>
      <c r="AN69" s="1" t="s">
        <v>224</v>
      </c>
      <c r="AO69" s="1">
        <v>1</v>
      </c>
      <c r="AP69" s="1" t="s">
        <v>81</v>
      </c>
      <c r="AQ69" s="1" t="s">
        <v>82</v>
      </c>
      <c r="AR69" s="1">
        <v>0</v>
      </c>
      <c r="AS69" s="1">
        <v>1</v>
      </c>
      <c r="AT69" s="1">
        <v>0</v>
      </c>
      <c r="AU69" s="1">
        <v>1602</v>
      </c>
      <c r="AV69" s="1" t="s">
        <v>224</v>
      </c>
      <c r="AW69" s="1">
        <v>160204</v>
      </c>
      <c r="AX69" s="1">
        <v>0</v>
      </c>
      <c r="AY69" s="2">
        <v>800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/>
      <c r="BM69" s="3">
        <v>44960</v>
      </c>
      <c r="BN69" s="1" t="s">
        <v>224</v>
      </c>
      <c r="BO69" s="1" t="s">
        <v>224</v>
      </c>
      <c r="BP69" s="1">
        <v>184886494</v>
      </c>
      <c r="BQ69" s="1" t="s">
        <v>224</v>
      </c>
      <c r="BR69" s="1" t="s">
        <v>224</v>
      </c>
      <c r="BS69" s="1">
        <v>0</v>
      </c>
      <c r="BT69" s="1">
        <v>0</v>
      </c>
      <c r="BU69" s="1" t="s">
        <v>367</v>
      </c>
    </row>
    <row r="70" spans="1:73" outlineLevel="1" x14ac:dyDescent="0.25">
      <c r="A70" s="1">
        <v>20</v>
      </c>
      <c r="B70" s="1">
        <v>1304</v>
      </c>
      <c r="C70" s="1">
        <v>1</v>
      </c>
      <c r="D70" s="1" t="s">
        <v>368</v>
      </c>
      <c r="E70" s="3">
        <v>44960.695150462961</v>
      </c>
      <c r="F70" s="1">
        <v>0</v>
      </c>
      <c r="G70" s="1">
        <v>1</v>
      </c>
      <c r="H70" s="1">
        <v>73</v>
      </c>
      <c r="I70" s="1">
        <v>44960</v>
      </c>
      <c r="J70" s="1">
        <v>2</v>
      </c>
      <c r="K70" s="1" t="s">
        <v>74</v>
      </c>
      <c r="L70" s="1" t="s">
        <v>75</v>
      </c>
      <c r="M70" s="1" t="s">
        <v>224</v>
      </c>
      <c r="N70" s="1" t="s">
        <v>76</v>
      </c>
      <c r="O70" s="1" t="s">
        <v>77</v>
      </c>
      <c r="P70" s="1" t="s">
        <v>78</v>
      </c>
      <c r="Q70" s="1" t="s">
        <v>79</v>
      </c>
      <c r="R70" s="1">
        <v>114</v>
      </c>
      <c r="S70" s="1" t="s">
        <v>224</v>
      </c>
      <c r="T70" s="1" t="s">
        <v>80</v>
      </c>
      <c r="U70" s="1" t="s">
        <v>81</v>
      </c>
      <c r="V70" s="1" t="s">
        <v>82</v>
      </c>
      <c r="W70" s="1" t="s">
        <v>83</v>
      </c>
      <c r="X70" s="1">
        <v>2134424404</v>
      </c>
      <c r="Y70" s="1" t="s">
        <v>84</v>
      </c>
      <c r="Z70" s="1">
        <v>2</v>
      </c>
      <c r="AA70" s="1" t="s">
        <v>85</v>
      </c>
      <c r="AB70" s="1" t="s">
        <v>86</v>
      </c>
      <c r="AC70" s="1" t="s">
        <v>224</v>
      </c>
      <c r="AD70" s="1" t="s">
        <v>87</v>
      </c>
      <c r="AE70" s="1" t="s">
        <v>78</v>
      </c>
      <c r="AF70" s="1" t="s">
        <v>88</v>
      </c>
      <c r="AG70" s="1" t="s">
        <v>225</v>
      </c>
      <c r="AH70" s="1" t="s">
        <v>89</v>
      </c>
      <c r="AI70" s="1" t="s">
        <v>90</v>
      </c>
      <c r="AJ70" s="1" t="s">
        <v>81</v>
      </c>
      <c r="AK70" s="1" t="s">
        <v>82</v>
      </c>
      <c r="AL70" s="1" t="s">
        <v>91</v>
      </c>
      <c r="AM70" s="1"/>
      <c r="AN70" s="1" t="s">
        <v>224</v>
      </c>
      <c r="AO70" s="1">
        <v>1</v>
      </c>
      <c r="AP70" s="1" t="s">
        <v>81</v>
      </c>
      <c r="AQ70" s="1" t="s">
        <v>82</v>
      </c>
      <c r="AR70" s="1">
        <v>0</v>
      </c>
      <c r="AS70" s="1">
        <v>1</v>
      </c>
      <c r="AT70" s="1">
        <v>0</v>
      </c>
      <c r="AU70" s="1">
        <v>1602</v>
      </c>
      <c r="AV70" s="1" t="s">
        <v>224</v>
      </c>
      <c r="AW70" s="1">
        <v>160204</v>
      </c>
      <c r="AX70" s="1">
        <v>0</v>
      </c>
      <c r="AY70" s="2">
        <v>600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/>
      <c r="BM70" s="3">
        <v>44960</v>
      </c>
      <c r="BN70" s="1" t="s">
        <v>224</v>
      </c>
      <c r="BO70" s="1" t="s">
        <v>224</v>
      </c>
      <c r="BP70" s="1">
        <v>184887032</v>
      </c>
      <c r="BQ70" s="1" t="s">
        <v>224</v>
      </c>
      <c r="BR70" s="1" t="s">
        <v>224</v>
      </c>
      <c r="BS70" s="1">
        <v>0</v>
      </c>
      <c r="BT70" s="1">
        <v>0</v>
      </c>
      <c r="BU70" s="1" t="s">
        <v>369</v>
      </c>
    </row>
    <row r="71" spans="1:73" outlineLevel="1" x14ac:dyDescent="0.25">
      <c r="A71" s="1">
        <v>20</v>
      </c>
      <c r="B71" s="1">
        <v>1305</v>
      </c>
      <c r="C71" s="1">
        <v>1</v>
      </c>
      <c r="D71" s="1" t="s">
        <v>370</v>
      </c>
      <c r="E71" s="3">
        <v>44963.454328703701</v>
      </c>
      <c r="F71" s="1">
        <v>0</v>
      </c>
      <c r="G71" s="1">
        <v>1</v>
      </c>
      <c r="H71" s="1">
        <v>74</v>
      </c>
      <c r="I71" s="1">
        <v>44963</v>
      </c>
      <c r="J71" s="1">
        <v>2</v>
      </c>
      <c r="K71" s="1" t="s">
        <v>74</v>
      </c>
      <c r="L71" s="1" t="s">
        <v>75</v>
      </c>
      <c r="M71" s="1" t="s">
        <v>224</v>
      </c>
      <c r="N71" s="1" t="s">
        <v>76</v>
      </c>
      <c r="O71" s="1" t="s">
        <v>77</v>
      </c>
      <c r="P71" s="1" t="s">
        <v>78</v>
      </c>
      <c r="Q71" s="1" t="s">
        <v>79</v>
      </c>
      <c r="R71" s="1">
        <v>114</v>
      </c>
      <c r="S71" s="1" t="s">
        <v>224</v>
      </c>
      <c r="T71" s="1" t="s">
        <v>80</v>
      </c>
      <c r="U71" s="1" t="s">
        <v>81</v>
      </c>
      <c r="V71" s="1" t="s">
        <v>82</v>
      </c>
      <c r="W71" s="1" t="s">
        <v>83</v>
      </c>
      <c r="X71" s="1">
        <v>2134424404</v>
      </c>
      <c r="Y71" s="1" t="s">
        <v>84</v>
      </c>
      <c r="Z71" s="1">
        <v>2</v>
      </c>
      <c r="AA71" s="1" t="s">
        <v>94</v>
      </c>
      <c r="AB71" s="1" t="s">
        <v>224</v>
      </c>
      <c r="AC71" s="1" t="s">
        <v>224</v>
      </c>
      <c r="AD71" s="1" t="s">
        <v>115</v>
      </c>
      <c r="AE71" s="1" t="s">
        <v>224</v>
      </c>
      <c r="AF71" s="1" t="s">
        <v>95</v>
      </c>
      <c r="AG71" s="1" t="s">
        <v>257</v>
      </c>
      <c r="AH71" s="1" t="s">
        <v>224</v>
      </c>
      <c r="AI71" s="1" t="s">
        <v>96</v>
      </c>
      <c r="AJ71" s="1" t="s">
        <v>97</v>
      </c>
      <c r="AK71" s="1" t="s">
        <v>98</v>
      </c>
      <c r="AL71" s="1" t="s">
        <v>99</v>
      </c>
      <c r="AM71" s="1"/>
      <c r="AN71" s="1" t="s">
        <v>224</v>
      </c>
      <c r="AO71" s="1">
        <v>1</v>
      </c>
      <c r="AP71" s="1" t="s">
        <v>81</v>
      </c>
      <c r="AQ71" s="1" t="s">
        <v>82</v>
      </c>
      <c r="AR71" s="1">
        <v>0</v>
      </c>
      <c r="AS71" s="1">
        <v>1</v>
      </c>
      <c r="AT71" s="1">
        <v>0</v>
      </c>
      <c r="AU71" s="1">
        <v>1602</v>
      </c>
      <c r="AV71" s="1" t="s">
        <v>224</v>
      </c>
      <c r="AW71" s="1">
        <v>160204</v>
      </c>
      <c r="AX71" s="1">
        <v>0</v>
      </c>
      <c r="AY71" s="2">
        <v>5000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/>
      <c r="BM71" s="3">
        <v>44963</v>
      </c>
      <c r="BN71" s="1" t="s">
        <v>224</v>
      </c>
      <c r="BO71" s="1" t="s">
        <v>224</v>
      </c>
      <c r="BP71" s="1">
        <v>184973862</v>
      </c>
      <c r="BQ71" s="1" t="s">
        <v>224</v>
      </c>
      <c r="BR71" s="1" t="s">
        <v>224</v>
      </c>
      <c r="BS71" s="1">
        <v>0</v>
      </c>
      <c r="BT71" s="1">
        <v>0</v>
      </c>
      <c r="BU71" s="1" t="s">
        <v>371</v>
      </c>
    </row>
    <row r="72" spans="1:73" outlineLevel="1" x14ac:dyDescent="0.25">
      <c r="A72" s="1">
        <v>20</v>
      </c>
      <c r="B72" s="1">
        <v>1306</v>
      </c>
      <c r="C72" s="1">
        <v>1</v>
      </c>
      <c r="D72" s="1" t="s">
        <v>372</v>
      </c>
      <c r="E72" s="3">
        <v>44963.512083333335</v>
      </c>
      <c r="F72" s="1">
        <v>0</v>
      </c>
      <c r="G72" s="1">
        <v>1</v>
      </c>
      <c r="H72" s="1">
        <v>75</v>
      </c>
      <c r="I72" s="1">
        <v>44963</v>
      </c>
      <c r="J72" s="1">
        <v>2</v>
      </c>
      <c r="K72" s="1" t="s">
        <v>74</v>
      </c>
      <c r="L72" s="1" t="s">
        <v>75</v>
      </c>
      <c r="M72" s="1" t="s">
        <v>224</v>
      </c>
      <c r="N72" s="1" t="s">
        <v>76</v>
      </c>
      <c r="O72" s="1" t="s">
        <v>77</v>
      </c>
      <c r="P72" s="1" t="s">
        <v>78</v>
      </c>
      <c r="Q72" s="1" t="s">
        <v>79</v>
      </c>
      <c r="R72" s="1">
        <v>114</v>
      </c>
      <c r="S72" s="1" t="s">
        <v>224</v>
      </c>
      <c r="T72" s="1" t="s">
        <v>80</v>
      </c>
      <c r="U72" s="1" t="s">
        <v>81</v>
      </c>
      <c r="V72" s="1" t="s">
        <v>82</v>
      </c>
      <c r="W72" s="1" t="s">
        <v>83</v>
      </c>
      <c r="X72" s="1">
        <v>2134424404</v>
      </c>
      <c r="Y72" s="1" t="s">
        <v>84</v>
      </c>
      <c r="Z72" s="1">
        <v>2</v>
      </c>
      <c r="AA72" s="1" t="s">
        <v>85</v>
      </c>
      <c r="AB72" s="1" t="s">
        <v>86</v>
      </c>
      <c r="AC72" s="1" t="s">
        <v>224</v>
      </c>
      <c r="AD72" s="1" t="s">
        <v>87</v>
      </c>
      <c r="AE72" s="1" t="s">
        <v>78</v>
      </c>
      <c r="AF72" s="1" t="s">
        <v>88</v>
      </c>
      <c r="AG72" s="1" t="s">
        <v>225</v>
      </c>
      <c r="AH72" s="1" t="s">
        <v>89</v>
      </c>
      <c r="AI72" s="1" t="s">
        <v>90</v>
      </c>
      <c r="AJ72" s="1" t="s">
        <v>81</v>
      </c>
      <c r="AK72" s="1" t="s">
        <v>82</v>
      </c>
      <c r="AL72" s="1" t="s">
        <v>91</v>
      </c>
      <c r="AM72" s="1"/>
      <c r="AN72" s="1" t="s">
        <v>224</v>
      </c>
      <c r="AO72" s="1">
        <v>1</v>
      </c>
      <c r="AP72" s="1" t="s">
        <v>81</v>
      </c>
      <c r="AQ72" s="1" t="s">
        <v>82</v>
      </c>
      <c r="AR72" s="1">
        <v>0</v>
      </c>
      <c r="AS72" s="1">
        <v>1</v>
      </c>
      <c r="AT72" s="1">
        <v>0</v>
      </c>
      <c r="AU72" s="1">
        <v>1602</v>
      </c>
      <c r="AV72" s="1" t="s">
        <v>224</v>
      </c>
      <c r="AW72" s="1">
        <v>160204</v>
      </c>
      <c r="AX72" s="1">
        <v>0</v>
      </c>
      <c r="AY72" s="2">
        <v>2336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/>
      <c r="BM72" s="3">
        <v>44963</v>
      </c>
      <c r="BN72" s="1" t="s">
        <v>224</v>
      </c>
      <c r="BO72" s="1" t="s">
        <v>224</v>
      </c>
      <c r="BP72" s="1">
        <v>184980841</v>
      </c>
      <c r="BQ72" s="1" t="s">
        <v>224</v>
      </c>
      <c r="BR72" s="1" t="s">
        <v>224</v>
      </c>
      <c r="BS72" s="1">
        <v>0</v>
      </c>
      <c r="BT72" s="1">
        <v>0</v>
      </c>
      <c r="BU72" s="1" t="s">
        <v>373</v>
      </c>
    </row>
    <row r="73" spans="1:73" outlineLevel="1" x14ac:dyDescent="0.25">
      <c r="A73" s="1">
        <v>20</v>
      </c>
      <c r="B73" s="1">
        <v>1307</v>
      </c>
      <c r="C73" s="1">
        <v>1</v>
      </c>
      <c r="D73" s="1" t="s">
        <v>374</v>
      </c>
      <c r="E73" s="3">
        <v>44963.512523148151</v>
      </c>
      <c r="F73" s="1">
        <v>0</v>
      </c>
      <c r="G73" s="1">
        <v>1</v>
      </c>
      <c r="H73" s="1">
        <v>76</v>
      </c>
      <c r="I73" s="1">
        <v>44963</v>
      </c>
      <c r="J73" s="1">
        <v>2</v>
      </c>
      <c r="K73" s="1" t="s">
        <v>74</v>
      </c>
      <c r="L73" s="1" t="s">
        <v>75</v>
      </c>
      <c r="M73" s="1" t="s">
        <v>224</v>
      </c>
      <c r="N73" s="1" t="s">
        <v>76</v>
      </c>
      <c r="O73" s="1" t="s">
        <v>77</v>
      </c>
      <c r="P73" s="1" t="s">
        <v>78</v>
      </c>
      <c r="Q73" s="1" t="s">
        <v>79</v>
      </c>
      <c r="R73" s="1">
        <v>114</v>
      </c>
      <c r="S73" s="1" t="s">
        <v>224</v>
      </c>
      <c r="T73" s="1" t="s">
        <v>80</v>
      </c>
      <c r="U73" s="1" t="s">
        <v>81</v>
      </c>
      <c r="V73" s="1" t="s">
        <v>82</v>
      </c>
      <c r="W73" s="1" t="s">
        <v>83</v>
      </c>
      <c r="X73" s="1">
        <v>2134424404</v>
      </c>
      <c r="Y73" s="1" t="s">
        <v>84</v>
      </c>
      <c r="Z73" s="1">
        <v>2</v>
      </c>
      <c r="AA73" s="1" t="s">
        <v>114</v>
      </c>
      <c r="AB73" s="1" t="s">
        <v>224</v>
      </c>
      <c r="AC73" s="1" t="s">
        <v>224</v>
      </c>
      <c r="AD73" s="1" t="s">
        <v>115</v>
      </c>
      <c r="AE73" s="1" t="s">
        <v>224</v>
      </c>
      <c r="AF73" s="1" t="s">
        <v>116</v>
      </c>
      <c r="AG73" s="1" t="s">
        <v>300</v>
      </c>
      <c r="AH73" s="1" t="s">
        <v>224</v>
      </c>
      <c r="AI73" s="1" t="s">
        <v>117</v>
      </c>
      <c r="AJ73" s="1" t="s">
        <v>118</v>
      </c>
      <c r="AK73" s="1" t="s">
        <v>98</v>
      </c>
      <c r="AL73" s="1" t="s">
        <v>119</v>
      </c>
      <c r="AM73" s="1"/>
      <c r="AN73" s="1" t="s">
        <v>120</v>
      </c>
      <c r="AO73" s="1">
        <v>1</v>
      </c>
      <c r="AP73" s="1" t="s">
        <v>81</v>
      </c>
      <c r="AQ73" s="1" t="s">
        <v>82</v>
      </c>
      <c r="AR73" s="1">
        <v>0</v>
      </c>
      <c r="AS73" s="1">
        <v>1</v>
      </c>
      <c r="AT73" s="1">
        <v>0</v>
      </c>
      <c r="AU73" s="1">
        <v>1602</v>
      </c>
      <c r="AV73" s="1" t="s">
        <v>224</v>
      </c>
      <c r="AW73" s="1">
        <v>160204</v>
      </c>
      <c r="AX73" s="1">
        <v>0</v>
      </c>
      <c r="AY73" s="2">
        <v>6271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/>
      <c r="BM73" s="3">
        <v>44963</v>
      </c>
      <c r="BN73" s="1" t="s">
        <v>224</v>
      </c>
      <c r="BO73" s="1" t="s">
        <v>224</v>
      </c>
      <c r="BP73" s="1">
        <v>184980977</v>
      </c>
      <c r="BQ73" s="1" t="s">
        <v>224</v>
      </c>
      <c r="BR73" s="1" t="s">
        <v>224</v>
      </c>
      <c r="BS73" s="1">
        <v>0</v>
      </c>
      <c r="BT73" s="1">
        <v>0</v>
      </c>
      <c r="BU73" s="1" t="s">
        <v>375</v>
      </c>
    </row>
    <row r="74" spans="1:73" outlineLevel="1" x14ac:dyDescent="0.25">
      <c r="A74" s="1">
        <v>20</v>
      </c>
      <c r="B74" s="1">
        <v>1308</v>
      </c>
      <c r="C74" s="1">
        <v>1</v>
      </c>
      <c r="D74" s="1" t="s">
        <v>376</v>
      </c>
      <c r="E74" s="3">
        <v>44963.514826388891</v>
      </c>
      <c r="F74" s="1">
        <v>0</v>
      </c>
      <c r="G74" s="1">
        <v>1</v>
      </c>
      <c r="H74" s="1">
        <v>77</v>
      </c>
      <c r="I74" s="1">
        <v>44963</v>
      </c>
      <c r="J74" s="1">
        <v>2</v>
      </c>
      <c r="K74" s="1" t="s">
        <v>74</v>
      </c>
      <c r="L74" s="1" t="s">
        <v>75</v>
      </c>
      <c r="M74" s="1" t="s">
        <v>224</v>
      </c>
      <c r="N74" s="1" t="s">
        <v>76</v>
      </c>
      <c r="O74" s="1" t="s">
        <v>77</v>
      </c>
      <c r="P74" s="1" t="s">
        <v>78</v>
      </c>
      <c r="Q74" s="1" t="s">
        <v>79</v>
      </c>
      <c r="R74" s="1">
        <v>114</v>
      </c>
      <c r="S74" s="1" t="s">
        <v>224</v>
      </c>
      <c r="T74" s="1" t="s">
        <v>80</v>
      </c>
      <c r="U74" s="1" t="s">
        <v>81</v>
      </c>
      <c r="V74" s="1" t="s">
        <v>82</v>
      </c>
      <c r="W74" s="1" t="s">
        <v>83</v>
      </c>
      <c r="X74" s="1">
        <v>2134424404</v>
      </c>
      <c r="Y74" s="1" t="s">
        <v>84</v>
      </c>
      <c r="Z74" s="1">
        <v>2</v>
      </c>
      <c r="AA74" s="1" t="s">
        <v>94</v>
      </c>
      <c r="AB74" s="1" t="s">
        <v>224</v>
      </c>
      <c r="AC74" s="1" t="s">
        <v>224</v>
      </c>
      <c r="AD74" s="1" t="s">
        <v>115</v>
      </c>
      <c r="AE74" s="1" t="s">
        <v>224</v>
      </c>
      <c r="AF74" s="1" t="s">
        <v>95</v>
      </c>
      <c r="AG74" s="1" t="s">
        <v>257</v>
      </c>
      <c r="AH74" s="1" t="s">
        <v>224</v>
      </c>
      <c r="AI74" s="1" t="s">
        <v>96</v>
      </c>
      <c r="AJ74" s="1" t="s">
        <v>97</v>
      </c>
      <c r="AK74" s="1" t="s">
        <v>98</v>
      </c>
      <c r="AL74" s="1" t="s">
        <v>99</v>
      </c>
      <c r="AM74" s="1"/>
      <c r="AN74" s="1" t="s">
        <v>224</v>
      </c>
      <c r="AO74" s="1">
        <v>1</v>
      </c>
      <c r="AP74" s="1" t="s">
        <v>81</v>
      </c>
      <c r="AQ74" s="1" t="s">
        <v>82</v>
      </c>
      <c r="AR74" s="1">
        <v>0</v>
      </c>
      <c r="AS74" s="1">
        <v>1</v>
      </c>
      <c r="AT74" s="1">
        <v>0</v>
      </c>
      <c r="AU74" s="1">
        <v>1602</v>
      </c>
      <c r="AV74" s="1" t="s">
        <v>224</v>
      </c>
      <c r="AW74" s="1">
        <v>160204</v>
      </c>
      <c r="AX74" s="1">
        <v>0</v>
      </c>
      <c r="AY74" s="2">
        <v>5500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/>
      <c r="BM74" s="3">
        <v>44963</v>
      </c>
      <c r="BN74" s="1" t="s">
        <v>224</v>
      </c>
      <c r="BO74" s="1" t="s">
        <v>224</v>
      </c>
      <c r="BP74" s="1">
        <v>184981736</v>
      </c>
      <c r="BQ74" s="1" t="s">
        <v>224</v>
      </c>
      <c r="BR74" s="1" t="s">
        <v>224</v>
      </c>
      <c r="BS74" s="1">
        <v>0</v>
      </c>
      <c r="BT74" s="1">
        <v>0</v>
      </c>
      <c r="BU74" s="1" t="s">
        <v>377</v>
      </c>
    </row>
    <row r="75" spans="1:73" outlineLevel="1" x14ac:dyDescent="0.25">
      <c r="A75" s="1">
        <v>20</v>
      </c>
      <c r="B75" s="1">
        <v>1309</v>
      </c>
      <c r="C75" s="1">
        <v>1</v>
      </c>
      <c r="D75" s="1" t="s">
        <v>378</v>
      </c>
      <c r="E75" s="3">
        <v>44964.701863425929</v>
      </c>
      <c r="F75" s="1">
        <v>0</v>
      </c>
      <c r="G75" s="1">
        <v>1</v>
      </c>
      <c r="H75" s="1">
        <v>78</v>
      </c>
      <c r="I75" s="1">
        <v>44964</v>
      </c>
      <c r="J75" s="1">
        <v>2</v>
      </c>
      <c r="K75" s="1" t="s">
        <v>74</v>
      </c>
      <c r="L75" s="1" t="s">
        <v>75</v>
      </c>
      <c r="M75" s="1" t="s">
        <v>224</v>
      </c>
      <c r="N75" s="1" t="s">
        <v>76</v>
      </c>
      <c r="O75" s="1" t="s">
        <v>77</v>
      </c>
      <c r="P75" s="1" t="s">
        <v>78</v>
      </c>
      <c r="Q75" s="1" t="s">
        <v>79</v>
      </c>
      <c r="R75" s="1">
        <v>114</v>
      </c>
      <c r="S75" s="1" t="s">
        <v>224</v>
      </c>
      <c r="T75" s="1" t="s">
        <v>80</v>
      </c>
      <c r="U75" s="1" t="s">
        <v>81</v>
      </c>
      <c r="V75" s="1" t="s">
        <v>82</v>
      </c>
      <c r="W75" s="1" t="s">
        <v>83</v>
      </c>
      <c r="X75" s="1">
        <v>2134424404</v>
      </c>
      <c r="Y75" s="1" t="s">
        <v>84</v>
      </c>
      <c r="Z75" s="1">
        <v>2</v>
      </c>
      <c r="AA75" s="1" t="s">
        <v>85</v>
      </c>
      <c r="AB75" s="1" t="s">
        <v>86</v>
      </c>
      <c r="AC75" s="1" t="s">
        <v>224</v>
      </c>
      <c r="AD75" s="1" t="s">
        <v>87</v>
      </c>
      <c r="AE75" s="1" t="s">
        <v>78</v>
      </c>
      <c r="AF75" s="1" t="s">
        <v>88</v>
      </c>
      <c r="AG75" s="1" t="s">
        <v>225</v>
      </c>
      <c r="AH75" s="1" t="s">
        <v>89</v>
      </c>
      <c r="AI75" s="1" t="s">
        <v>90</v>
      </c>
      <c r="AJ75" s="1" t="s">
        <v>81</v>
      </c>
      <c r="AK75" s="1" t="s">
        <v>82</v>
      </c>
      <c r="AL75" s="1" t="s">
        <v>91</v>
      </c>
      <c r="AM75" s="1"/>
      <c r="AN75" s="1" t="s">
        <v>224</v>
      </c>
      <c r="AO75" s="1">
        <v>1</v>
      </c>
      <c r="AP75" s="1" t="s">
        <v>81</v>
      </c>
      <c r="AQ75" s="1" t="s">
        <v>82</v>
      </c>
      <c r="AR75" s="1">
        <v>0</v>
      </c>
      <c r="AS75" s="1">
        <v>1</v>
      </c>
      <c r="AT75" s="1">
        <v>0</v>
      </c>
      <c r="AU75" s="1">
        <v>1602</v>
      </c>
      <c r="AV75" s="1" t="s">
        <v>224</v>
      </c>
      <c r="AW75" s="1">
        <v>160204</v>
      </c>
      <c r="AX75" s="1">
        <v>0</v>
      </c>
      <c r="AY75" s="2">
        <v>1320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/>
      <c r="BM75" s="3">
        <v>44964</v>
      </c>
      <c r="BN75" s="1" t="s">
        <v>224</v>
      </c>
      <c r="BO75" s="1" t="s">
        <v>224</v>
      </c>
      <c r="BP75" s="1">
        <v>185074766</v>
      </c>
      <c r="BQ75" s="1" t="s">
        <v>224</v>
      </c>
      <c r="BR75" s="1" t="s">
        <v>224</v>
      </c>
      <c r="BS75" s="1">
        <v>0</v>
      </c>
      <c r="BT75" s="1">
        <v>0</v>
      </c>
      <c r="BU75" s="1" t="s">
        <v>379</v>
      </c>
    </row>
    <row r="76" spans="1:73" outlineLevel="1" x14ac:dyDescent="0.25">
      <c r="A76" s="1">
        <v>20</v>
      </c>
      <c r="B76" s="1">
        <v>1310</v>
      </c>
      <c r="C76" s="1">
        <v>1</v>
      </c>
      <c r="D76" s="1" t="s">
        <v>380</v>
      </c>
      <c r="E76" s="3">
        <v>44964.702557870369</v>
      </c>
      <c r="F76" s="1">
        <v>0</v>
      </c>
      <c r="G76" s="1">
        <v>1</v>
      </c>
      <c r="H76" s="1">
        <v>79</v>
      </c>
      <c r="I76" s="1">
        <v>44964</v>
      </c>
      <c r="J76" s="1">
        <v>2</v>
      </c>
      <c r="K76" s="1" t="s">
        <v>74</v>
      </c>
      <c r="L76" s="1" t="s">
        <v>75</v>
      </c>
      <c r="M76" s="1" t="s">
        <v>224</v>
      </c>
      <c r="N76" s="1" t="s">
        <v>76</v>
      </c>
      <c r="O76" s="1" t="s">
        <v>77</v>
      </c>
      <c r="P76" s="1" t="s">
        <v>78</v>
      </c>
      <c r="Q76" s="1" t="s">
        <v>79</v>
      </c>
      <c r="R76" s="1">
        <v>114</v>
      </c>
      <c r="S76" s="1" t="s">
        <v>224</v>
      </c>
      <c r="T76" s="1" t="s">
        <v>80</v>
      </c>
      <c r="U76" s="1" t="s">
        <v>81</v>
      </c>
      <c r="V76" s="1" t="s">
        <v>82</v>
      </c>
      <c r="W76" s="1" t="s">
        <v>83</v>
      </c>
      <c r="X76" s="1">
        <v>2134424404</v>
      </c>
      <c r="Y76" s="1" t="s">
        <v>84</v>
      </c>
      <c r="Z76" s="1">
        <v>2</v>
      </c>
      <c r="AA76" s="1" t="s">
        <v>85</v>
      </c>
      <c r="AB76" s="1" t="s">
        <v>86</v>
      </c>
      <c r="AC76" s="1" t="s">
        <v>224</v>
      </c>
      <c r="AD76" s="1" t="s">
        <v>87</v>
      </c>
      <c r="AE76" s="1" t="s">
        <v>78</v>
      </c>
      <c r="AF76" s="1" t="s">
        <v>88</v>
      </c>
      <c r="AG76" s="1" t="s">
        <v>225</v>
      </c>
      <c r="AH76" s="1" t="s">
        <v>89</v>
      </c>
      <c r="AI76" s="1" t="s">
        <v>90</v>
      </c>
      <c r="AJ76" s="1" t="s">
        <v>81</v>
      </c>
      <c r="AK76" s="1" t="s">
        <v>82</v>
      </c>
      <c r="AL76" s="1" t="s">
        <v>91</v>
      </c>
      <c r="AM76" s="1"/>
      <c r="AN76" s="1" t="s">
        <v>224</v>
      </c>
      <c r="AO76" s="1">
        <v>1</v>
      </c>
      <c r="AP76" s="1" t="s">
        <v>81</v>
      </c>
      <c r="AQ76" s="1" t="s">
        <v>82</v>
      </c>
      <c r="AR76" s="1">
        <v>0</v>
      </c>
      <c r="AS76" s="1">
        <v>1</v>
      </c>
      <c r="AT76" s="1">
        <v>0</v>
      </c>
      <c r="AU76" s="1">
        <v>1602</v>
      </c>
      <c r="AV76" s="1" t="s">
        <v>224</v>
      </c>
      <c r="AW76" s="1">
        <v>160204</v>
      </c>
      <c r="AX76" s="1">
        <v>0</v>
      </c>
      <c r="AY76" s="2">
        <v>1100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/>
      <c r="BM76" s="3">
        <v>44964</v>
      </c>
      <c r="BN76" s="1" t="s">
        <v>224</v>
      </c>
      <c r="BO76" s="1" t="s">
        <v>224</v>
      </c>
      <c r="BP76" s="1">
        <v>185074848</v>
      </c>
      <c r="BQ76" s="1" t="s">
        <v>224</v>
      </c>
      <c r="BR76" s="1" t="s">
        <v>224</v>
      </c>
      <c r="BS76" s="1">
        <v>0</v>
      </c>
      <c r="BT76" s="1">
        <v>0</v>
      </c>
      <c r="BU76" s="1" t="s">
        <v>381</v>
      </c>
    </row>
    <row r="77" spans="1:73" outlineLevel="1" x14ac:dyDescent="0.25">
      <c r="A77" s="1">
        <v>20</v>
      </c>
      <c r="B77" s="1">
        <v>1311</v>
      </c>
      <c r="C77" s="1">
        <v>1</v>
      </c>
      <c r="D77" s="1" t="s">
        <v>382</v>
      </c>
      <c r="E77" s="3">
        <v>44964.757141203707</v>
      </c>
      <c r="F77" s="1">
        <v>0</v>
      </c>
      <c r="G77" s="1">
        <v>1</v>
      </c>
      <c r="H77" s="1">
        <v>80</v>
      </c>
      <c r="I77" s="1">
        <v>44964</v>
      </c>
      <c r="J77" s="1">
        <v>2</v>
      </c>
      <c r="K77" s="1" t="s">
        <v>74</v>
      </c>
      <c r="L77" s="1" t="s">
        <v>75</v>
      </c>
      <c r="M77" s="1" t="s">
        <v>224</v>
      </c>
      <c r="N77" s="1" t="s">
        <v>76</v>
      </c>
      <c r="O77" s="1" t="s">
        <v>77</v>
      </c>
      <c r="P77" s="1" t="s">
        <v>78</v>
      </c>
      <c r="Q77" s="1" t="s">
        <v>79</v>
      </c>
      <c r="R77" s="1">
        <v>114</v>
      </c>
      <c r="S77" s="1" t="s">
        <v>224</v>
      </c>
      <c r="T77" s="1" t="s">
        <v>80</v>
      </c>
      <c r="U77" s="1" t="s">
        <v>81</v>
      </c>
      <c r="V77" s="1" t="s">
        <v>82</v>
      </c>
      <c r="W77" s="1" t="s">
        <v>83</v>
      </c>
      <c r="X77" s="1">
        <v>2134424404</v>
      </c>
      <c r="Y77" s="1" t="s">
        <v>84</v>
      </c>
      <c r="Z77" s="1">
        <v>2</v>
      </c>
      <c r="AA77" s="1" t="s">
        <v>85</v>
      </c>
      <c r="AB77" s="1" t="s">
        <v>86</v>
      </c>
      <c r="AC77" s="1" t="s">
        <v>224</v>
      </c>
      <c r="AD77" s="1" t="s">
        <v>87</v>
      </c>
      <c r="AE77" s="1" t="s">
        <v>78</v>
      </c>
      <c r="AF77" s="1" t="s">
        <v>88</v>
      </c>
      <c r="AG77" s="1" t="s">
        <v>225</v>
      </c>
      <c r="AH77" s="1" t="s">
        <v>89</v>
      </c>
      <c r="AI77" s="1" t="s">
        <v>90</v>
      </c>
      <c r="AJ77" s="1" t="s">
        <v>81</v>
      </c>
      <c r="AK77" s="1" t="s">
        <v>82</v>
      </c>
      <c r="AL77" s="1" t="s">
        <v>91</v>
      </c>
      <c r="AM77" s="1"/>
      <c r="AN77" s="1" t="s">
        <v>224</v>
      </c>
      <c r="AO77" s="1">
        <v>1</v>
      </c>
      <c r="AP77" s="1" t="s">
        <v>81</v>
      </c>
      <c r="AQ77" s="1" t="s">
        <v>82</v>
      </c>
      <c r="AR77" s="1">
        <v>0</v>
      </c>
      <c r="AS77" s="1">
        <v>1</v>
      </c>
      <c r="AT77" s="1">
        <v>0</v>
      </c>
      <c r="AU77" s="1">
        <v>1602</v>
      </c>
      <c r="AV77" s="1" t="s">
        <v>224</v>
      </c>
      <c r="AW77" s="1">
        <v>160204</v>
      </c>
      <c r="AX77" s="1">
        <v>0</v>
      </c>
      <c r="AY77" s="2">
        <v>7000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/>
      <c r="BM77" s="3">
        <v>44964</v>
      </c>
      <c r="BN77" s="1" t="s">
        <v>224</v>
      </c>
      <c r="BO77" s="1" t="s">
        <v>224</v>
      </c>
      <c r="BP77" s="1">
        <v>185087669</v>
      </c>
      <c r="BQ77" s="1" t="s">
        <v>224</v>
      </c>
      <c r="BR77" s="1" t="s">
        <v>224</v>
      </c>
      <c r="BS77" s="1">
        <v>0</v>
      </c>
      <c r="BT77" s="1">
        <v>0</v>
      </c>
      <c r="BU77" s="1" t="s">
        <v>383</v>
      </c>
    </row>
    <row r="78" spans="1:73" outlineLevel="1" x14ac:dyDescent="0.25">
      <c r="A78" s="1">
        <v>20</v>
      </c>
      <c r="B78" s="1">
        <v>1312</v>
      </c>
      <c r="C78" s="1">
        <v>1</v>
      </c>
      <c r="D78" s="1" t="s">
        <v>384</v>
      </c>
      <c r="E78" s="3">
        <v>44965.455671296295</v>
      </c>
      <c r="F78" s="1">
        <v>0</v>
      </c>
      <c r="G78" s="1">
        <v>1</v>
      </c>
      <c r="H78" s="1">
        <v>81</v>
      </c>
      <c r="I78" s="1">
        <v>44965</v>
      </c>
      <c r="J78" s="1">
        <v>2</v>
      </c>
      <c r="K78" s="1" t="s">
        <v>74</v>
      </c>
      <c r="L78" s="1" t="s">
        <v>75</v>
      </c>
      <c r="M78" s="1" t="s">
        <v>224</v>
      </c>
      <c r="N78" s="1" t="s">
        <v>76</v>
      </c>
      <c r="O78" s="1" t="s">
        <v>77</v>
      </c>
      <c r="P78" s="1" t="s">
        <v>78</v>
      </c>
      <c r="Q78" s="1" t="s">
        <v>79</v>
      </c>
      <c r="R78" s="1">
        <v>114</v>
      </c>
      <c r="S78" s="1" t="s">
        <v>224</v>
      </c>
      <c r="T78" s="1" t="s">
        <v>80</v>
      </c>
      <c r="U78" s="1" t="s">
        <v>81</v>
      </c>
      <c r="V78" s="1" t="s">
        <v>82</v>
      </c>
      <c r="W78" s="1" t="s">
        <v>83</v>
      </c>
      <c r="X78" s="1">
        <v>2134424404</v>
      </c>
      <c r="Y78" s="1" t="s">
        <v>84</v>
      </c>
      <c r="Z78" s="1">
        <v>2</v>
      </c>
      <c r="AA78" s="1" t="s">
        <v>85</v>
      </c>
      <c r="AB78" s="1" t="s">
        <v>86</v>
      </c>
      <c r="AC78" s="1" t="s">
        <v>224</v>
      </c>
      <c r="AD78" s="1" t="s">
        <v>87</v>
      </c>
      <c r="AE78" s="1" t="s">
        <v>78</v>
      </c>
      <c r="AF78" s="1" t="s">
        <v>88</v>
      </c>
      <c r="AG78" s="1" t="s">
        <v>225</v>
      </c>
      <c r="AH78" s="1" t="s">
        <v>89</v>
      </c>
      <c r="AI78" s="1" t="s">
        <v>90</v>
      </c>
      <c r="AJ78" s="1" t="s">
        <v>81</v>
      </c>
      <c r="AK78" s="1" t="s">
        <v>82</v>
      </c>
      <c r="AL78" s="1" t="s">
        <v>91</v>
      </c>
      <c r="AM78" s="1"/>
      <c r="AN78" s="1" t="s">
        <v>224</v>
      </c>
      <c r="AO78" s="1">
        <v>1</v>
      </c>
      <c r="AP78" s="1" t="s">
        <v>81</v>
      </c>
      <c r="AQ78" s="1" t="s">
        <v>82</v>
      </c>
      <c r="AR78" s="1">
        <v>0</v>
      </c>
      <c r="AS78" s="1">
        <v>1</v>
      </c>
      <c r="AT78" s="1">
        <v>0</v>
      </c>
      <c r="AU78" s="1">
        <v>1602</v>
      </c>
      <c r="AV78" s="1" t="s">
        <v>224</v>
      </c>
      <c r="AW78" s="1">
        <v>160204</v>
      </c>
      <c r="AX78" s="1">
        <v>0</v>
      </c>
      <c r="AY78" s="2">
        <v>1200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/>
      <c r="BM78" s="3">
        <v>44965</v>
      </c>
      <c r="BN78" s="1" t="s">
        <v>224</v>
      </c>
      <c r="BO78" s="1" t="s">
        <v>224</v>
      </c>
      <c r="BP78" s="1">
        <v>185122910</v>
      </c>
      <c r="BQ78" s="1" t="s">
        <v>224</v>
      </c>
      <c r="BR78" s="1" t="s">
        <v>224</v>
      </c>
      <c r="BS78" s="1">
        <v>0</v>
      </c>
      <c r="BT78" s="1">
        <v>0</v>
      </c>
      <c r="BU78" s="1" t="s">
        <v>385</v>
      </c>
    </row>
    <row r="79" spans="1:73" outlineLevel="1" x14ac:dyDescent="0.25">
      <c r="A79" s="1">
        <v>20</v>
      </c>
      <c r="B79" s="1">
        <v>1313</v>
      </c>
      <c r="C79" s="1">
        <v>2</v>
      </c>
      <c r="D79" s="1" t="s">
        <v>386</v>
      </c>
      <c r="E79" s="3">
        <v>44965.541446759256</v>
      </c>
      <c r="F79" s="1">
        <v>0</v>
      </c>
      <c r="G79" s="1"/>
      <c r="H79" s="1"/>
      <c r="I79" s="1"/>
      <c r="J79" s="1">
        <v>2</v>
      </c>
      <c r="K79" s="1" t="s">
        <v>74</v>
      </c>
      <c r="L79" s="1" t="s">
        <v>75</v>
      </c>
      <c r="M79" s="1" t="s">
        <v>224</v>
      </c>
      <c r="N79" s="1" t="s">
        <v>76</v>
      </c>
      <c r="O79" s="1" t="s">
        <v>77</v>
      </c>
      <c r="P79" s="1" t="s">
        <v>78</v>
      </c>
      <c r="Q79" s="1" t="s">
        <v>79</v>
      </c>
      <c r="R79" s="1">
        <v>114</v>
      </c>
      <c r="S79" s="1" t="s">
        <v>224</v>
      </c>
      <c r="T79" s="1" t="s">
        <v>80</v>
      </c>
      <c r="U79" s="1" t="s">
        <v>81</v>
      </c>
      <c r="V79" s="1" t="s">
        <v>82</v>
      </c>
      <c r="W79" s="1" t="s">
        <v>83</v>
      </c>
      <c r="X79" s="1">
        <v>2134424404</v>
      </c>
      <c r="Y79" s="1" t="s">
        <v>84</v>
      </c>
      <c r="Z79" s="1">
        <v>2</v>
      </c>
      <c r="AA79" s="1" t="s">
        <v>94</v>
      </c>
      <c r="AB79" s="1" t="s">
        <v>224</v>
      </c>
      <c r="AC79" s="1" t="s">
        <v>224</v>
      </c>
      <c r="AD79" s="1" t="s">
        <v>115</v>
      </c>
      <c r="AE79" s="1" t="s">
        <v>224</v>
      </c>
      <c r="AF79" s="1" t="s">
        <v>95</v>
      </c>
      <c r="AG79" s="1" t="s">
        <v>257</v>
      </c>
      <c r="AH79" s="1" t="s">
        <v>224</v>
      </c>
      <c r="AI79" s="1" t="s">
        <v>96</v>
      </c>
      <c r="AJ79" s="1" t="s">
        <v>97</v>
      </c>
      <c r="AK79" s="1" t="s">
        <v>98</v>
      </c>
      <c r="AL79" s="1" t="s">
        <v>99</v>
      </c>
      <c r="AM79" s="1"/>
      <c r="AN79" s="1" t="s">
        <v>224</v>
      </c>
      <c r="AO79" s="1">
        <v>1</v>
      </c>
      <c r="AP79" s="1" t="s">
        <v>81</v>
      </c>
      <c r="AQ79" s="1" t="s">
        <v>82</v>
      </c>
      <c r="AR79" s="1">
        <v>0</v>
      </c>
      <c r="AS79" s="1">
        <v>1</v>
      </c>
      <c r="AT79" s="1">
        <v>0</v>
      </c>
      <c r="AU79" s="1">
        <v>1602</v>
      </c>
      <c r="AV79" s="1" t="s">
        <v>224</v>
      </c>
      <c r="AW79" s="1">
        <v>160204</v>
      </c>
      <c r="AX79" s="1">
        <v>0</v>
      </c>
      <c r="AY79" s="2">
        <v>5300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44965</v>
      </c>
      <c r="BM79" s="3">
        <v>44965</v>
      </c>
      <c r="BN79" s="1" t="s">
        <v>224</v>
      </c>
      <c r="BO79" s="1" t="s">
        <v>224</v>
      </c>
      <c r="BP79" s="1">
        <v>0</v>
      </c>
      <c r="BQ79" s="1" t="s">
        <v>224</v>
      </c>
      <c r="BR79" s="1" t="s">
        <v>224</v>
      </c>
      <c r="BS79" s="1">
        <v>0</v>
      </c>
      <c r="BT79" s="1">
        <v>0</v>
      </c>
      <c r="BU79" s="1" t="s">
        <v>387</v>
      </c>
    </row>
    <row r="80" spans="1:73" outlineLevel="1" x14ac:dyDescent="0.25">
      <c r="A80" s="1">
        <v>20</v>
      </c>
      <c r="B80" s="1">
        <v>1314</v>
      </c>
      <c r="C80" s="1">
        <v>2</v>
      </c>
      <c r="D80" s="1" t="s">
        <v>388</v>
      </c>
      <c r="E80" s="3">
        <v>44965.568506944444</v>
      </c>
      <c r="F80" s="1">
        <v>0</v>
      </c>
      <c r="G80" s="1">
        <v>1</v>
      </c>
      <c r="H80" s="1">
        <v>82</v>
      </c>
      <c r="I80" s="1">
        <v>44965</v>
      </c>
      <c r="J80" s="1">
        <v>2</v>
      </c>
      <c r="K80" s="1" t="s">
        <v>74</v>
      </c>
      <c r="L80" s="1" t="s">
        <v>75</v>
      </c>
      <c r="M80" s="1" t="s">
        <v>224</v>
      </c>
      <c r="N80" s="1" t="s">
        <v>76</v>
      </c>
      <c r="O80" s="1" t="s">
        <v>77</v>
      </c>
      <c r="P80" s="1" t="s">
        <v>78</v>
      </c>
      <c r="Q80" s="1" t="s">
        <v>79</v>
      </c>
      <c r="R80" s="1">
        <v>114</v>
      </c>
      <c r="S80" s="1" t="s">
        <v>224</v>
      </c>
      <c r="T80" s="1" t="s">
        <v>80</v>
      </c>
      <c r="U80" s="1" t="s">
        <v>81</v>
      </c>
      <c r="V80" s="1" t="s">
        <v>82</v>
      </c>
      <c r="W80" s="1" t="s">
        <v>83</v>
      </c>
      <c r="X80" s="1">
        <v>2134424404</v>
      </c>
      <c r="Y80" s="1" t="s">
        <v>84</v>
      </c>
      <c r="Z80" s="1">
        <v>2</v>
      </c>
      <c r="AA80" s="1" t="s">
        <v>94</v>
      </c>
      <c r="AB80" s="1" t="s">
        <v>224</v>
      </c>
      <c r="AC80" s="1" t="s">
        <v>224</v>
      </c>
      <c r="AD80" s="1" t="s">
        <v>87</v>
      </c>
      <c r="AE80" s="1" t="s">
        <v>224</v>
      </c>
      <c r="AF80" s="1" t="s">
        <v>95</v>
      </c>
      <c r="AG80" s="1" t="s">
        <v>257</v>
      </c>
      <c r="AH80" s="1" t="s">
        <v>389</v>
      </c>
      <c r="AI80" s="1" t="s">
        <v>96</v>
      </c>
      <c r="AJ80" s="1" t="s">
        <v>97</v>
      </c>
      <c r="AK80" s="1" t="s">
        <v>98</v>
      </c>
      <c r="AL80" s="1" t="s">
        <v>99</v>
      </c>
      <c r="AM80" s="1"/>
      <c r="AN80" s="1" t="s">
        <v>224</v>
      </c>
      <c r="AO80" s="1">
        <v>1</v>
      </c>
      <c r="AP80" s="1" t="s">
        <v>81</v>
      </c>
      <c r="AQ80" s="1" t="s">
        <v>82</v>
      </c>
      <c r="AR80" s="1">
        <v>0</v>
      </c>
      <c r="AS80" s="1">
        <v>1</v>
      </c>
      <c r="AT80" s="1">
        <v>0</v>
      </c>
      <c r="AU80" s="1">
        <v>1602</v>
      </c>
      <c r="AV80" s="1" t="s">
        <v>224</v>
      </c>
      <c r="AW80" s="1">
        <v>160204</v>
      </c>
      <c r="AX80" s="1">
        <v>0</v>
      </c>
      <c r="AY80" s="2">
        <v>5300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44965</v>
      </c>
      <c r="BM80" s="3">
        <v>44965</v>
      </c>
      <c r="BN80" s="1" t="s">
        <v>224</v>
      </c>
      <c r="BO80" s="1" t="s">
        <v>224</v>
      </c>
      <c r="BP80" s="1">
        <v>185134437</v>
      </c>
      <c r="BQ80" s="1" t="s">
        <v>224</v>
      </c>
      <c r="BR80" s="1" t="s">
        <v>224</v>
      </c>
      <c r="BS80" s="1">
        <v>0</v>
      </c>
      <c r="BT80" s="1">
        <v>0</v>
      </c>
      <c r="BU80" s="1" t="s">
        <v>390</v>
      </c>
    </row>
    <row r="81" spans="1:73" outlineLevel="1" x14ac:dyDescent="0.25">
      <c r="A81" s="1">
        <v>20</v>
      </c>
      <c r="B81" s="1">
        <v>1315</v>
      </c>
      <c r="C81" s="1">
        <v>1</v>
      </c>
      <c r="D81" s="1" t="s">
        <v>391</v>
      </c>
      <c r="E81" s="3">
        <v>44965.635925925926</v>
      </c>
      <c r="F81" s="1">
        <v>0</v>
      </c>
      <c r="G81" s="1">
        <v>1</v>
      </c>
      <c r="H81" s="1">
        <v>83</v>
      </c>
      <c r="I81" s="1">
        <v>44965</v>
      </c>
      <c r="J81" s="1">
        <v>2</v>
      </c>
      <c r="K81" s="1" t="s">
        <v>74</v>
      </c>
      <c r="L81" s="1" t="s">
        <v>75</v>
      </c>
      <c r="M81" s="1" t="s">
        <v>224</v>
      </c>
      <c r="N81" s="1" t="s">
        <v>76</v>
      </c>
      <c r="O81" s="1" t="s">
        <v>77</v>
      </c>
      <c r="P81" s="1" t="s">
        <v>78</v>
      </c>
      <c r="Q81" s="1" t="s">
        <v>79</v>
      </c>
      <c r="R81" s="1">
        <v>114</v>
      </c>
      <c r="S81" s="1" t="s">
        <v>224</v>
      </c>
      <c r="T81" s="1" t="s">
        <v>80</v>
      </c>
      <c r="U81" s="1" t="s">
        <v>81</v>
      </c>
      <c r="V81" s="1" t="s">
        <v>82</v>
      </c>
      <c r="W81" s="1" t="s">
        <v>83</v>
      </c>
      <c r="X81" s="1">
        <v>2134424404</v>
      </c>
      <c r="Y81" s="1" t="s">
        <v>84</v>
      </c>
      <c r="Z81" s="1">
        <v>2</v>
      </c>
      <c r="AA81" s="1" t="s">
        <v>94</v>
      </c>
      <c r="AB81" s="1" t="s">
        <v>224</v>
      </c>
      <c r="AC81" s="1" t="s">
        <v>224</v>
      </c>
      <c r="AD81" s="1" t="s">
        <v>87</v>
      </c>
      <c r="AE81" s="1" t="s">
        <v>224</v>
      </c>
      <c r="AF81" s="1" t="s">
        <v>95</v>
      </c>
      <c r="AG81" s="1" t="s">
        <v>257</v>
      </c>
      <c r="AH81" s="1" t="s">
        <v>224</v>
      </c>
      <c r="AI81" s="1" t="s">
        <v>96</v>
      </c>
      <c r="AJ81" s="1" t="s">
        <v>97</v>
      </c>
      <c r="AK81" s="1" t="s">
        <v>98</v>
      </c>
      <c r="AL81" s="1" t="s">
        <v>99</v>
      </c>
      <c r="AM81" s="1"/>
      <c r="AN81" s="1" t="s">
        <v>224</v>
      </c>
      <c r="AO81" s="1">
        <v>1</v>
      </c>
      <c r="AP81" s="1" t="s">
        <v>81</v>
      </c>
      <c r="AQ81" s="1" t="s">
        <v>82</v>
      </c>
      <c r="AR81" s="1">
        <v>0</v>
      </c>
      <c r="AS81" s="1">
        <v>1</v>
      </c>
      <c r="AT81" s="1">
        <v>0</v>
      </c>
      <c r="AU81" s="1">
        <v>1602</v>
      </c>
      <c r="AV81" s="1" t="s">
        <v>224</v>
      </c>
      <c r="AW81" s="1">
        <v>160204</v>
      </c>
      <c r="AX81" s="1">
        <v>0</v>
      </c>
      <c r="AY81" s="2">
        <v>6000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/>
      <c r="BM81" s="3">
        <v>44965</v>
      </c>
      <c r="BN81" s="1" t="s">
        <v>224</v>
      </c>
      <c r="BO81" s="1" t="s">
        <v>224</v>
      </c>
      <c r="BP81" s="1">
        <v>185141963</v>
      </c>
      <c r="BQ81" s="1" t="s">
        <v>224</v>
      </c>
      <c r="BR81" s="1" t="s">
        <v>224</v>
      </c>
      <c r="BS81" s="1">
        <v>0</v>
      </c>
      <c r="BT81" s="1">
        <v>0</v>
      </c>
      <c r="BU81" s="1" t="s">
        <v>392</v>
      </c>
    </row>
    <row r="82" spans="1:73" outlineLevel="1" x14ac:dyDescent="0.25">
      <c r="A82" s="1">
        <v>20</v>
      </c>
      <c r="B82" s="1">
        <v>1316</v>
      </c>
      <c r="C82" s="1">
        <v>1</v>
      </c>
      <c r="D82" s="1" t="s">
        <v>393</v>
      </c>
      <c r="E82" s="3">
        <v>44965.767175925925</v>
      </c>
      <c r="F82" s="1">
        <v>0</v>
      </c>
      <c r="G82" s="1">
        <v>1</v>
      </c>
      <c r="H82" s="1">
        <v>84</v>
      </c>
      <c r="I82" s="1">
        <v>44965</v>
      </c>
      <c r="J82" s="1">
        <v>2</v>
      </c>
      <c r="K82" s="1" t="s">
        <v>74</v>
      </c>
      <c r="L82" s="1" t="s">
        <v>75</v>
      </c>
      <c r="M82" s="1" t="s">
        <v>224</v>
      </c>
      <c r="N82" s="1" t="s">
        <v>76</v>
      </c>
      <c r="O82" s="1" t="s">
        <v>77</v>
      </c>
      <c r="P82" s="1" t="s">
        <v>78</v>
      </c>
      <c r="Q82" s="1" t="s">
        <v>79</v>
      </c>
      <c r="R82" s="1">
        <v>114</v>
      </c>
      <c r="S82" s="1" t="s">
        <v>224</v>
      </c>
      <c r="T82" s="1" t="s">
        <v>80</v>
      </c>
      <c r="U82" s="1" t="s">
        <v>81</v>
      </c>
      <c r="V82" s="1" t="s">
        <v>82</v>
      </c>
      <c r="W82" s="1" t="s">
        <v>83</v>
      </c>
      <c r="X82" s="1">
        <v>2134424404</v>
      </c>
      <c r="Y82" s="1" t="s">
        <v>84</v>
      </c>
      <c r="Z82" s="1">
        <v>2</v>
      </c>
      <c r="AA82" s="1" t="s">
        <v>85</v>
      </c>
      <c r="AB82" s="1" t="s">
        <v>86</v>
      </c>
      <c r="AC82" s="1" t="s">
        <v>224</v>
      </c>
      <c r="AD82" s="1" t="s">
        <v>87</v>
      </c>
      <c r="AE82" s="1" t="s">
        <v>78</v>
      </c>
      <c r="AF82" s="1" t="s">
        <v>88</v>
      </c>
      <c r="AG82" s="1" t="s">
        <v>225</v>
      </c>
      <c r="AH82" s="1" t="s">
        <v>89</v>
      </c>
      <c r="AI82" s="1" t="s">
        <v>90</v>
      </c>
      <c r="AJ82" s="1" t="s">
        <v>81</v>
      </c>
      <c r="AK82" s="1" t="s">
        <v>82</v>
      </c>
      <c r="AL82" s="1" t="s">
        <v>91</v>
      </c>
      <c r="AM82" s="1"/>
      <c r="AN82" s="1" t="s">
        <v>224</v>
      </c>
      <c r="AO82" s="1">
        <v>1</v>
      </c>
      <c r="AP82" s="1" t="s">
        <v>81</v>
      </c>
      <c r="AQ82" s="1" t="s">
        <v>82</v>
      </c>
      <c r="AR82" s="1">
        <v>0</v>
      </c>
      <c r="AS82" s="1">
        <v>1</v>
      </c>
      <c r="AT82" s="1">
        <v>0</v>
      </c>
      <c r="AU82" s="1">
        <v>1602</v>
      </c>
      <c r="AV82" s="1" t="s">
        <v>224</v>
      </c>
      <c r="AW82" s="1">
        <v>160204</v>
      </c>
      <c r="AX82" s="1">
        <v>0</v>
      </c>
      <c r="AY82" s="2">
        <v>1022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/>
      <c r="BM82" s="3">
        <v>44965</v>
      </c>
      <c r="BN82" s="1" t="s">
        <v>224</v>
      </c>
      <c r="BO82" s="1" t="s">
        <v>224</v>
      </c>
      <c r="BP82" s="1">
        <v>185152791</v>
      </c>
      <c r="BQ82" s="1" t="s">
        <v>224</v>
      </c>
      <c r="BR82" s="1" t="s">
        <v>224</v>
      </c>
      <c r="BS82" s="1">
        <v>0</v>
      </c>
      <c r="BT82" s="1">
        <v>0</v>
      </c>
      <c r="BU82" s="1" t="s">
        <v>394</v>
      </c>
    </row>
    <row r="83" spans="1:73" outlineLevel="1" x14ac:dyDescent="0.25">
      <c r="A83" s="1">
        <v>20</v>
      </c>
      <c r="B83" s="1">
        <v>1317</v>
      </c>
      <c r="C83" s="1">
        <v>1</v>
      </c>
      <c r="D83" s="1" t="s">
        <v>395</v>
      </c>
      <c r="E83" s="3">
        <v>44966.52171296296</v>
      </c>
      <c r="F83" s="1">
        <v>0</v>
      </c>
      <c r="G83" s="1">
        <v>1</v>
      </c>
      <c r="H83" s="1">
        <v>85</v>
      </c>
      <c r="I83" s="1">
        <v>44966</v>
      </c>
      <c r="J83" s="1">
        <v>2</v>
      </c>
      <c r="K83" s="1" t="s">
        <v>74</v>
      </c>
      <c r="L83" s="1" t="s">
        <v>75</v>
      </c>
      <c r="M83" s="1" t="s">
        <v>224</v>
      </c>
      <c r="N83" s="1" t="s">
        <v>76</v>
      </c>
      <c r="O83" s="1" t="s">
        <v>77</v>
      </c>
      <c r="P83" s="1" t="s">
        <v>78</v>
      </c>
      <c r="Q83" s="1" t="s">
        <v>79</v>
      </c>
      <c r="R83" s="1">
        <v>114</v>
      </c>
      <c r="S83" s="1" t="s">
        <v>224</v>
      </c>
      <c r="T83" s="1" t="s">
        <v>80</v>
      </c>
      <c r="U83" s="1" t="s">
        <v>81</v>
      </c>
      <c r="V83" s="1" t="s">
        <v>82</v>
      </c>
      <c r="W83" s="1" t="s">
        <v>83</v>
      </c>
      <c r="X83" s="1">
        <v>2134424404</v>
      </c>
      <c r="Y83" s="1" t="s">
        <v>84</v>
      </c>
      <c r="Z83" s="1">
        <v>2</v>
      </c>
      <c r="AA83" s="1" t="s">
        <v>85</v>
      </c>
      <c r="AB83" s="1" t="s">
        <v>86</v>
      </c>
      <c r="AC83" s="1" t="s">
        <v>224</v>
      </c>
      <c r="AD83" s="1" t="s">
        <v>87</v>
      </c>
      <c r="AE83" s="1" t="s">
        <v>78</v>
      </c>
      <c r="AF83" s="1" t="s">
        <v>88</v>
      </c>
      <c r="AG83" s="1" t="s">
        <v>225</v>
      </c>
      <c r="AH83" s="1" t="s">
        <v>89</v>
      </c>
      <c r="AI83" s="1" t="s">
        <v>90</v>
      </c>
      <c r="AJ83" s="1" t="s">
        <v>81</v>
      </c>
      <c r="AK83" s="1" t="s">
        <v>82</v>
      </c>
      <c r="AL83" s="1" t="s">
        <v>91</v>
      </c>
      <c r="AM83" s="1"/>
      <c r="AN83" s="1" t="s">
        <v>224</v>
      </c>
      <c r="AO83" s="1">
        <v>1</v>
      </c>
      <c r="AP83" s="1" t="s">
        <v>81</v>
      </c>
      <c r="AQ83" s="1" t="s">
        <v>82</v>
      </c>
      <c r="AR83" s="1">
        <v>0</v>
      </c>
      <c r="AS83" s="1">
        <v>1</v>
      </c>
      <c r="AT83" s="1">
        <v>0</v>
      </c>
      <c r="AU83" s="1">
        <v>1602</v>
      </c>
      <c r="AV83" s="1" t="s">
        <v>224</v>
      </c>
      <c r="AW83" s="1">
        <v>160204</v>
      </c>
      <c r="AX83" s="1">
        <v>0</v>
      </c>
      <c r="AY83" s="2">
        <v>3800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/>
      <c r="BM83" s="3">
        <v>44966</v>
      </c>
      <c r="BN83" s="1" t="s">
        <v>224</v>
      </c>
      <c r="BO83" s="1" t="s">
        <v>224</v>
      </c>
      <c r="BP83" s="1">
        <v>185183060</v>
      </c>
      <c r="BQ83" s="1" t="s">
        <v>224</v>
      </c>
      <c r="BR83" s="1" t="s">
        <v>224</v>
      </c>
      <c r="BS83" s="1">
        <v>0</v>
      </c>
      <c r="BT83" s="1">
        <v>0</v>
      </c>
      <c r="BU83" s="1" t="s">
        <v>396</v>
      </c>
    </row>
    <row r="84" spans="1:73" outlineLevel="1" x14ac:dyDescent="0.25">
      <c r="A84" s="1">
        <v>20</v>
      </c>
      <c r="B84" s="1">
        <v>1318</v>
      </c>
      <c r="C84" s="1">
        <v>1</v>
      </c>
      <c r="D84" s="1" t="s">
        <v>397</v>
      </c>
      <c r="E84" s="3">
        <v>44967.48605324074</v>
      </c>
      <c r="F84" s="1">
        <v>0</v>
      </c>
      <c r="G84" s="1">
        <v>1</v>
      </c>
      <c r="H84" s="1">
        <v>86</v>
      </c>
      <c r="I84" s="1">
        <v>44967</v>
      </c>
      <c r="J84" s="1">
        <v>2</v>
      </c>
      <c r="K84" s="1" t="s">
        <v>74</v>
      </c>
      <c r="L84" s="1" t="s">
        <v>75</v>
      </c>
      <c r="M84" s="1" t="s">
        <v>224</v>
      </c>
      <c r="N84" s="1" t="s">
        <v>76</v>
      </c>
      <c r="O84" s="1" t="s">
        <v>77</v>
      </c>
      <c r="P84" s="1" t="s">
        <v>78</v>
      </c>
      <c r="Q84" s="1" t="s">
        <v>79</v>
      </c>
      <c r="R84" s="1">
        <v>114</v>
      </c>
      <c r="S84" s="1" t="s">
        <v>224</v>
      </c>
      <c r="T84" s="1" t="s">
        <v>80</v>
      </c>
      <c r="U84" s="1" t="s">
        <v>81</v>
      </c>
      <c r="V84" s="1" t="s">
        <v>82</v>
      </c>
      <c r="W84" s="1" t="s">
        <v>83</v>
      </c>
      <c r="X84" s="1">
        <v>2134424404</v>
      </c>
      <c r="Y84" s="1" t="s">
        <v>84</v>
      </c>
      <c r="Z84" s="1">
        <v>2</v>
      </c>
      <c r="AA84" s="1" t="s">
        <v>149</v>
      </c>
      <c r="AB84" s="1" t="s">
        <v>224</v>
      </c>
      <c r="AC84" s="1" t="s">
        <v>224</v>
      </c>
      <c r="AD84" s="1" t="s">
        <v>115</v>
      </c>
      <c r="AE84" s="1" t="s">
        <v>224</v>
      </c>
      <c r="AF84" s="1" t="s">
        <v>150</v>
      </c>
      <c r="AG84" s="1" t="s">
        <v>151</v>
      </c>
      <c r="AH84" s="1" t="s">
        <v>224</v>
      </c>
      <c r="AI84" s="1" t="s">
        <v>152</v>
      </c>
      <c r="AJ84" s="1" t="s">
        <v>153</v>
      </c>
      <c r="AK84" s="1" t="s">
        <v>154</v>
      </c>
      <c r="AL84" s="1" t="s">
        <v>155</v>
      </c>
      <c r="AM84" s="1"/>
      <c r="AN84" s="1" t="s">
        <v>120</v>
      </c>
      <c r="AO84" s="1">
        <v>1</v>
      </c>
      <c r="AP84" s="1" t="s">
        <v>81</v>
      </c>
      <c r="AQ84" s="1" t="s">
        <v>82</v>
      </c>
      <c r="AR84" s="1">
        <v>0</v>
      </c>
      <c r="AS84" s="1">
        <v>1</v>
      </c>
      <c r="AT84" s="1">
        <v>0</v>
      </c>
      <c r="AU84" s="1">
        <v>1602</v>
      </c>
      <c r="AV84" s="1" t="s">
        <v>224</v>
      </c>
      <c r="AW84" s="1">
        <v>160204</v>
      </c>
      <c r="AX84" s="1">
        <v>0</v>
      </c>
      <c r="AY84" s="2">
        <v>9500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/>
      <c r="BM84" s="3">
        <v>44967</v>
      </c>
      <c r="BN84" s="1" t="s">
        <v>224</v>
      </c>
      <c r="BO84" s="1" t="s">
        <v>224</v>
      </c>
      <c r="BP84" s="1">
        <v>185237355</v>
      </c>
      <c r="BQ84" s="1" t="s">
        <v>224</v>
      </c>
      <c r="BR84" s="1" t="s">
        <v>224</v>
      </c>
      <c r="BS84" s="1">
        <v>0</v>
      </c>
      <c r="BT84" s="1">
        <v>0</v>
      </c>
      <c r="BU84" s="1" t="s">
        <v>398</v>
      </c>
    </row>
    <row r="85" spans="1:73" outlineLevel="1" x14ac:dyDescent="0.25">
      <c r="A85" s="1">
        <v>20</v>
      </c>
      <c r="B85" s="1">
        <v>1319</v>
      </c>
      <c r="C85" s="1">
        <v>1</v>
      </c>
      <c r="D85" s="1" t="s">
        <v>399</v>
      </c>
      <c r="E85" s="3">
        <v>44967.486585648148</v>
      </c>
      <c r="F85" s="1">
        <v>0</v>
      </c>
      <c r="G85" s="1">
        <v>1</v>
      </c>
      <c r="H85" s="1">
        <v>87</v>
      </c>
      <c r="I85" s="1">
        <v>44967</v>
      </c>
      <c r="J85" s="1">
        <v>2</v>
      </c>
      <c r="K85" s="1" t="s">
        <v>74</v>
      </c>
      <c r="L85" s="1" t="s">
        <v>75</v>
      </c>
      <c r="M85" s="1" t="s">
        <v>224</v>
      </c>
      <c r="N85" s="1" t="s">
        <v>76</v>
      </c>
      <c r="O85" s="1" t="s">
        <v>77</v>
      </c>
      <c r="P85" s="1" t="s">
        <v>78</v>
      </c>
      <c r="Q85" s="1" t="s">
        <v>79</v>
      </c>
      <c r="R85" s="1">
        <v>114</v>
      </c>
      <c r="S85" s="1" t="s">
        <v>224</v>
      </c>
      <c r="T85" s="1" t="s">
        <v>80</v>
      </c>
      <c r="U85" s="1" t="s">
        <v>81</v>
      </c>
      <c r="V85" s="1" t="s">
        <v>82</v>
      </c>
      <c r="W85" s="1" t="s">
        <v>83</v>
      </c>
      <c r="X85" s="1">
        <v>2134424404</v>
      </c>
      <c r="Y85" s="1" t="s">
        <v>84</v>
      </c>
      <c r="Z85" s="1">
        <v>2</v>
      </c>
      <c r="AA85" s="1" t="s">
        <v>85</v>
      </c>
      <c r="AB85" s="1" t="s">
        <v>86</v>
      </c>
      <c r="AC85" s="1" t="s">
        <v>224</v>
      </c>
      <c r="AD85" s="1" t="s">
        <v>87</v>
      </c>
      <c r="AE85" s="1" t="s">
        <v>78</v>
      </c>
      <c r="AF85" s="1" t="s">
        <v>88</v>
      </c>
      <c r="AG85" s="1" t="s">
        <v>225</v>
      </c>
      <c r="AH85" s="1" t="s">
        <v>89</v>
      </c>
      <c r="AI85" s="1" t="s">
        <v>90</v>
      </c>
      <c r="AJ85" s="1" t="s">
        <v>81</v>
      </c>
      <c r="AK85" s="1" t="s">
        <v>82</v>
      </c>
      <c r="AL85" s="1" t="s">
        <v>91</v>
      </c>
      <c r="AM85" s="1"/>
      <c r="AN85" s="1" t="s">
        <v>224</v>
      </c>
      <c r="AO85" s="1">
        <v>1</v>
      </c>
      <c r="AP85" s="1" t="s">
        <v>81</v>
      </c>
      <c r="AQ85" s="1" t="s">
        <v>82</v>
      </c>
      <c r="AR85" s="1">
        <v>0</v>
      </c>
      <c r="AS85" s="1">
        <v>1</v>
      </c>
      <c r="AT85" s="1">
        <v>0</v>
      </c>
      <c r="AU85" s="1">
        <v>1602</v>
      </c>
      <c r="AV85" s="1" t="s">
        <v>224</v>
      </c>
      <c r="AW85" s="1">
        <v>160204</v>
      </c>
      <c r="AX85" s="1">
        <v>0</v>
      </c>
      <c r="AY85" s="2">
        <v>800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/>
      <c r="BM85" s="3">
        <v>44967</v>
      </c>
      <c r="BN85" s="1" t="s">
        <v>224</v>
      </c>
      <c r="BO85" s="1" t="s">
        <v>224</v>
      </c>
      <c r="BP85" s="1">
        <v>185237468</v>
      </c>
      <c r="BQ85" s="1" t="s">
        <v>224</v>
      </c>
      <c r="BR85" s="1" t="s">
        <v>224</v>
      </c>
      <c r="BS85" s="1">
        <v>0</v>
      </c>
      <c r="BT85" s="1">
        <v>0</v>
      </c>
      <c r="BU85" s="1" t="s">
        <v>400</v>
      </c>
    </row>
    <row r="86" spans="1:73" outlineLevel="1" x14ac:dyDescent="0.25">
      <c r="A86" s="1">
        <v>20</v>
      </c>
      <c r="B86" s="1">
        <v>1320</v>
      </c>
      <c r="C86" s="1">
        <v>1</v>
      </c>
      <c r="D86" s="1" t="s">
        <v>401</v>
      </c>
      <c r="E86" s="3">
        <v>44967.665312500001</v>
      </c>
      <c r="F86" s="1">
        <v>0</v>
      </c>
      <c r="G86" s="1">
        <v>1</v>
      </c>
      <c r="H86" s="1">
        <v>88</v>
      </c>
      <c r="I86" s="1">
        <v>44967</v>
      </c>
      <c r="J86" s="1">
        <v>2</v>
      </c>
      <c r="K86" s="1" t="s">
        <v>74</v>
      </c>
      <c r="L86" s="1" t="s">
        <v>75</v>
      </c>
      <c r="M86" s="1" t="s">
        <v>224</v>
      </c>
      <c r="N86" s="1" t="s">
        <v>76</v>
      </c>
      <c r="O86" s="1" t="s">
        <v>77</v>
      </c>
      <c r="P86" s="1" t="s">
        <v>78</v>
      </c>
      <c r="Q86" s="1" t="s">
        <v>79</v>
      </c>
      <c r="R86" s="1">
        <v>114</v>
      </c>
      <c r="S86" s="1" t="s">
        <v>224</v>
      </c>
      <c r="T86" s="1" t="s">
        <v>80</v>
      </c>
      <c r="U86" s="1" t="s">
        <v>81</v>
      </c>
      <c r="V86" s="1" t="s">
        <v>82</v>
      </c>
      <c r="W86" s="1" t="s">
        <v>83</v>
      </c>
      <c r="X86" s="1">
        <v>2134424404</v>
      </c>
      <c r="Y86" s="1" t="s">
        <v>84</v>
      </c>
      <c r="Z86" s="1">
        <v>2</v>
      </c>
      <c r="AA86" s="1" t="s">
        <v>85</v>
      </c>
      <c r="AB86" s="1" t="s">
        <v>86</v>
      </c>
      <c r="AC86" s="1" t="s">
        <v>224</v>
      </c>
      <c r="AD86" s="1" t="s">
        <v>87</v>
      </c>
      <c r="AE86" s="1" t="s">
        <v>78</v>
      </c>
      <c r="AF86" s="1" t="s">
        <v>88</v>
      </c>
      <c r="AG86" s="1" t="s">
        <v>225</v>
      </c>
      <c r="AH86" s="1" t="s">
        <v>89</v>
      </c>
      <c r="AI86" s="1" t="s">
        <v>90</v>
      </c>
      <c r="AJ86" s="1" t="s">
        <v>81</v>
      </c>
      <c r="AK86" s="1" t="s">
        <v>82</v>
      </c>
      <c r="AL86" s="1" t="s">
        <v>91</v>
      </c>
      <c r="AM86" s="1"/>
      <c r="AN86" s="1" t="s">
        <v>224</v>
      </c>
      <c r="AO86" s="1">
        <v>1</v>
      </c>
      <c r="AP86" s="1" t="s">
        <v>81</v>
      </c>
      <c r="AQ86" s="1" t="s">
        <v>82</v>
      </c>
      <c r="AR86" s="1">
        <v>0</v>
      </c>
      <c r="AS86" s="1">
        <v>1</v>
      </c>
      <c r="AT86" s="1">
        <v>0</v>
      </c>
      <c r="AU86" s="1">
        <v>1602</v>
      </c>
      <c r="AV86" s="1" t="s">
        <v>224</v>
      </c>
      <c r="AW86" s="1">
        <v>160204</v>
      </c>
      <c r="AX86" s="1">
        <v>0</v>
      </c>
      <c r="AY86" s="2">
        <v>1100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/>
      <c r="BM86" s="3">
        <v>44967</v>
      </c>
      <c r="BN86" s="1" t="s">
        <v>224</v>
      </c>
      <c r="BO86" s="1" t="s">
        <v>224</v>
      </c>
      <c r="BP86" s="1">
        <v>185252971</v>
      </c>
      <c r="BQ86" s="1" t="s">
        <v>224</v>
      </c>
      <c r="BR86" s="1" t="s">
        <v>224</v>
      </c>
      <c r="BS86" s="1">
        <v>0</v>
      </c>
      <c r="BT86" s="1">
        <v>0</v>
      </c>
      <c r="BU86" s="1" t="s">
        <v>402</v>
      </c>
    </row>
    <row r="87" spans="1:73" outlineLevel="1" x14ac:dyDescent="0.25">
      <c r="A87" s="1">
        <v>20</v>
      </c>
      <c r="B87" s="1">
        <v>1321</v>
      </c>
      <c r="C87" s="1">
        <v>1</v>
      </c>
      <c r="D87" s="1" t="s">
        <v>403</v>
      </c>
      <c r="E87" s="3">
        <v>44967.694305555553</v>
      </c>
      <c r="F87" s="1">
        <v>0</v>
      </c>
      <c r="G87" s="1">
        <v>1</v>
      </c>
      <c r="H87" s="1">
        <v>89</v>
      </c>
      <c r="I87" s="1">
        <v>44967</v>
      </c>
      <c r="J87" s="1">
        <v>2</v>
      </c>
      <c r="K87" s="1" t="s">
        <v>74</v>
      </c>
      <c r="L87" s="1" t="s">
        <v>75</v>
      </c>
      <c r="M87" s="1" t="s">
        <v>224</v>
      </c>
      <c r="N87" s="1" t="s">
        <v>76</v>
      </c>
      <c r="O87" s="1" t="s">
        <v>77</v>
      </c>
      <c r="P87" s="1" t="s">
        <v>78</v>
      </c>
      <c r="Q87" s="1" t="s">
        <v>79</v>
      </c>
      <c r="R87" s="1">
        <v>114</v>
      </c>
      <c r="S87" s="1" t="s">
        <v>224</v>
      </c>
      <c r="T87" s="1" t="s">
        <v>80</v>
      </c>
      <c r="U87" s="1" t="s">
        <v>81</v>
      </c>
      <c r="V87" s="1" t="s">
        <v>82</v>
      </c>
      <c r="W87" s="1" t="s">
        <v>83</v>
      </c>
      <c r="X87" s="1">
        <v>2134424404</v>
      </c>
      <c r="Y87" s="1" t="s">
        <v>84</v>
      </c>
      <c r="Z87" s="1">
        <v>2</v>
      </c>
      <c r="AA87" s="1" t="s">
        <v>85</v>
      </c>
      <c r="AB87" s="1" t="s">
        <v>86</v>
      </c>
      <c r="AC87" s="1" t="s">
        <v>224</v>
      </c>
      <c r="AD87" s="1" t="s">
        <v>87</v>
      </c>
      <c r="AE87" s="1" t="s">
        <v>78</v>
      </c>
      <c r="AF87" s="1" t="s">
        <v>88</v>
      </c>
      <c r="AG87" s="1" t="s">
        <v>225</v>
      </c>
      <c r="AH87" s="1" t="s">
        <v>89</v>
      </c>
      <c r="AI87" s="1" t="s">
        <v>90</v>
      </c>
      <c r="AJ87" s="1" t="s">
        <v>81</v>
      </c>
      <c r="AK87" s="1" t="s">
        <v>82</v>
      </c>
      <c r="AL87" s="1" t="s">
        <v>91</v>
      </c>
      <c r="AM87" s="1"/>
      <c r="AN87" s="1" t="s">
        <v>224</v>
      </c>
      <c r="AO87" s="1">
        <v>1</v>
      </c>
      <c r="AP87" s="1" t="s">
        <v>81</v>
      </c>
      <c r="AQ87" s="1" t="s">
        <v>82</v>
      </c>
      <c r="AR87" s="1">
        <v>0</v>
      </c>
      <c r="AS87" s="1">
        <v>1</v>
      </c>
      <c r="AT87" s="1">
        <v>0</v>
      </c>
      <c r="AU87" s="1">
        <v>1602</v>
      </c>
      <c r="AV87" s="1" t="s">
        <v>224</v>
      </c>
      <c r="AW87" s="1">
        <v>160204</v>
      </c>
      <c r="AX87" s="1">
        <v>0</v>
      </c>
      <c r="AY87" s="2">
        <v>800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/>
      <c r="BM87" s="3">
        <v>44967</v>
      </c>
      <c r="BN87" s="1" t="s">
        <v>224</v>
      </c>
      <c r="BO87" s="1" t="s">
        <v>224</v>
      </c>
      <c r="BP87" s="1">
        <v>185256168</v>
      </c>
      <c r="BQ87" s="1" t="s">
        <v>224</v>
      </c>
      <c r="BR87" s="1" t="s">
        <v>224</v>
      </c>
      <c r="BS87" s="1">
        <v>0</v>
      </c>
      <c r="BT87" s="1">
        <v>0</v>
      </c>
      <c r="BU87" s="1" t="s">
        <v>404</v>
      </c>
    </row>
    <row r="88" spans="1:73" outlineLevel="1" x14ac:dyDescent="0.25">
      <c r="A88" s="1">
        <v>20</v>
      </c>
      <c r="B88" s="1">
        <v>1322</v>
      </c>
      <c r="C88" s="1">
        <v>1</v>
      </c>
      <c r="D88" s="1" t="s">
        <v>405</v>
      </c>
      <c r="E88" s="3">
        <v>44970.436608796299</v>
      </c>
      <c r="F88" s="1">
        <v>0</v>
      </c>
      <c r="G88" s="1">
        <v>1</v>
      </c>
      <c r="H88" s="1">
        <v>90</v>
      </c>
      <c r="I88" s="1">
        <v>44970</v>
      </c>
      <c r="J88" s="1">
        <v>2</v>
      </c>
      <c r="K88" s="1" t="s">
        <v>74</v>
      </c>
      <c r="L88" s="1" t="s">
        <v>75</v>
      </c>
      <c r="M88" s="1" t="s">
        <v>224</v>
      </c>
      <c r="N88" s="1" t="s">
        <v>76</v>
      </c>
      <c r="O88" s="1" t="s">
        <v>77</v>
      </c>
      <c r="P88" s="1" t="s">
        <v>78</v>
      </c>
      <c r="Q88" s="1" t="s">
        <v>79</v>
      </c>
      <c r="R88" s="1">
        <v>114</v>
      </c>
      <c r="S88" s="1" t="s">
        <v>224</v>
      </c>
      <c r="T88" s="1" t="s">
        <v>80</v>
      </c>
      <c r="U88" s="1" t="s">
        <v>81</v>
      </c>
      <c r="V88" s="1" t="s">
        <v>82</v>
      </c>
      <c r="W88" s="1" t="s">
        <v>83</v>
      </c>
      <c r="X88" s="1">
        <v>2134424404</v>
      </c>
      <c r="Y88" s="1" t="s">
        <v>84</v>
      </c>
      <c r="Z88" s="1">
        <v>2</v>
      </c>
      <c r="AA88" s="1" t="s">
        <v>85</v>
      </c>
      <c r="AB88" s="1" t="s">
        <v>86</v>
      </c>
      <c r="AC88" s="1" t="s">
        <v>224</v>
      </c>
      <c r="AD88" s="1" t="s">
        <v>87</v>
      </c>
      <c r="AE88" s="1" t="s">
        <v>78</v>
      </c>
      <c r="AF88" s="1" t="s">
        <v>88</v>
      </c>
      <c r="AG88" s="1" t="s">
        <v>225</v>
      </c>
      <c r="AH88" s="1" t="s">
        <v>89</v>
      </c>
      <c r="AI88" s="1" t="s">
        <v>90</v>
      </c>
      <c r="AJ88" s="1" t="s">
        <v>81</v>
      </c>
      <c r="AK88" s="1" t="s">
        <v>82</v>
      </c>
      <c r="AL88" s="1" t="s">
        <v>91</v>
      </c>
      <c r="AM88" s="1"/>
      <c r="AN88" s="1" t="s">
        <v>224</v>
      </c>
      <c r="AO88" s="1">
        <v>1</v>
      </c>
      <c r="AP88" s="1" t="s">
        <v>81</v>
      </c>
      <c r="AQ88" s="1" t="s">
        <v>82</v>
      </c>
      <c r="AR88" s="1">
        <v>0</v>
      </c>
      <c r="AS88" s="1">
        <v>1</v>
      </c>
      <c r="AT88" s="1">
        <v>0</v>
      </c>
      <c r="AU88" s="1">
        <v>1602</v>
      </c>
      <c r="AV88" s="1" t="s">
        <v>224</v>
      </c>
      <c r="AW88" s="1">
        <v>160204</v>
      </c>
      <c r="AX88" s="1">
        <v>0</v>
      </c>
      <c r="AY88" s="2">
        <v>2336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/>
      <c r="BM88" s="3">
        <v>44970</v>
      </c>
      <c r="BN88" s="1" t="s">
        <v>224</v>
      </c>
      <c r="BO88" s="1" t="s">
        <v>224</v>
      </c>
      <c r="BP88" s="1">
        <v>185321218</v>
      </c>
      <c r="BQ88" s="1" t="s">
        <v>224</v>
      </c>
      <c r="BR88" s="1" t="s">
        <v>224</v>
      </c>
      <c r="BS88" s="1">
        <v>0</v>
      </c>
      <c r="BT88" s="1">
        <v>0</v>
      </c>
      <c r="BU88" s="1" t="s">
        <v>406</v>
      </c>
    </row>
    <row r="89" spans="1:73" outlineLevel="1" x14ac:dyDescent="0.25">
      <c r="A89" s="1">
        <v>20</v>
      </c>
      <c r="B89" s="1">
        <v>1323</v>
      </c>
      <c r="C89" s="1">
        <v>1</v>
      </c>
      <c r="D89" s="1" t="s">
        <v>407</v>
      </c>
      <c r="E89" s="3">
        <v>44970.437175925923</v>
      </c>
      <c r="F89" s="1">
        <v>0</v>
      </c>
      <c r="G89" s="1">
        <v>1</v>
      </c>
      <c r="H89" s="1">
        <v>91</v>
      </c>
      <c r="I89" s="1">
        <v>44970</v>
      </c>
      <c r="J89" s="1">
        <v>2</v>
      </c>
      <c r="K89" s="1" t="s">
        <v>74</v>
      </c>
      <c r="L89" s="1" t="s">
        <v>75</v>
      </c>
      <c r="M89" s="1" t="s">
        <v>224</v>
      </c>
      <c r="N89" s="1" t="s">
        <v>76</v>
      </c>
      <c r="O89" s="1" t="s">
        <v>77</v>
      </c>
      <c r="P89" s="1" t="s">
        <v>78</v>
      </c>
      <c r="Q89" s="1" t="s">
        <v>79</v>
      </c>
      <c r="R89" s="1">
        <v>114</v>
      </c>
      <c r="S89" s="1" t="s">
        <v>224</v>
      </c>
      <c r="T89" s="1" t="s">
        <v>80</v>
      </c>
      <c r="U89" s="1" t="s">
        <v>81</v>
      </c>
      <c r="V89" s="1" t="s">
        <v>82</v>
      </c>
      <c r="W89" s="1" t="s">
        <v>83</v>
      </c>
      <c r="X89" s="1">
        <v>2134424404</v>
      </c>
      <c r="Y89" s="1" t="s">
        <v>84</v>
      </c>
      <c r="Z89" s="1">
        <v>2</v>
      </c>
      <c r="AA89" s="1" t="s">
        <v>94</v>
      </c>
      <c r="AB89" s="1" t="s">
        <v>224</v>
      </c>
      <c r="AC89" s="1" t="s">
        <v>224</v>
      </c>
      <c r="AD89" s="1" t="s">
        <v>87</v>
      </c>
      <c r="AE89" s="1" t="s">
        <v>224</v>
      </c>
      <c r="AF89" s="1" t="s">
        <v>95</v>
      </c>
      <c r="AG89" s="1" t="s">
        <v>257</v>
      </c>
      <c r="AH89" s="1" t="s">
        <v>224</v>
      </c>
      <c r="AI89" s="1" t="s">
        <v>96</v>
      </c>
      <c r="AJ89" s="1" t="s">
        <v>97</v>
      </c>
      <c r="AK89" s="1" t="s">
        <v>98</v>
      </c>
      <c r="AL89" s="1" t="s">
        <v>99</v>
      </c>
      <c r="AM89" s="1"/>
      <c r="AN89" s="1" t="s">
        <v>224</v>
      </c>
      <c r="AO89" s="1">
        <v>1</v>
      </c>
      <c r="AP89" s="1" t="s">
        <v>81</v>
      </c>
      <c r="AQ89" s="1" t="s">
        <v>82</v>
      </c>
      <c r="AR89" s="1">
        <v>0</v>
      </c>
      <c r="AS89" s="1">
        <v>1</v>
      </c>
      <c r="AT89" s="1">
        <v>0</v>
      </c>
      <c r="AU89" s="1">
        <v>1602</v>
      </c>
      <c r="AV89" s="1" t="s">
        <v>224</v>
      </c>
      <c r="AW89" s="1">
        <v>160204</v>
      </c>
      <c r="AX89" s="1">
        <v>0</v>
      </c>
      <c r="AY89" s="2">
        <v>3500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/>
      <c r="BM89" s="3">
        <v>44970</v>
      </c>
      <c r="BN89" s="1" t="s">
        <v>224</v>
      </c>
      <c r="BO89" s="1" t="s">
        <v>224</v>
      </c>
      <c r="BP89" s="1">
        <v>185321239</v>
      </c>
      <c r="BQ89" s="1" t="s">
        <v>224</v>
      </c>
      <c r="BR89" s="1" t="s">
        <v>224</v>
      </c>
      <c r="BS89" s="1">
        <v>0</v>
      </c>
      <c r="BT89" s="1">
        <v>0</v>
      </c>
      <c r="BU89" s="1" t="s">
        <v>408</v>
      </c>
    </row>
    <row r="90" spans="1:73" outlineLevel="1" x14ac:dyDescent="0.25">
      <c r="A90" s="1">
        <v>20</v>
      </c>
      <c r="B90" s="1">
        <v>1324</v>
      </c>
      <c r="C90" s="1">
        <v>1</v>
      </c>
      <c r="D90" s="1" t="s">
        <v>409</v>
      </c>
      <c r="E90" s="3">
        <v>44970.438240740739</v>
      </c>
      <c r="F90" s="1">
        <v>0</v>
      </c>
      <c r="G90" s="1">
        <v>1</v>
      </c>
      <c r="H90" s="1">
        <v>92</v>
      </c>
      <c r="I90" s="1">
        <v>44970</v>
      </c>
      <c r="J90" s="1">
        <v>2</v>
      </c>
      <c r="K90" s="1" t="s">
        <v>74</v>
      </c>
      <c r="L90" s="1" t="s">
        <v>75</v>
      </c>
      <c r="M90" s="1" t="s">
        <v>224</v>
      </c>
      <c r="N90" s="1" t="s">
        <v>76</v>
      </c>
      <c r="O90" s="1" t="s">
        <v>77</v>
      </c>
      <c r="P90" s="1" t="s">
        <v>78</v>
      </c>
      <c r="Q90" s="1" t="s">
        <v>79</v>
      </c>
      <c r="R90" s="1">
        <v>114</v>
      </c>
      <c r="S90" s="1" t="s">
        <v>224</v>
      </c>
      <c r="T90" s="1" t="s">
        <v>80</v>
      </c>
      <c r="U90" s="1" t="s">
        <v>81</v>
      </c>
      <c r="V90" s="1" t="s">
        <v>82</v>
      </c>
      <c r="W90" s="1" t="s">
        <v>83</v>
      </c>
      <c r="X90" s="1">
        <v>2134424404</v>
      </c>
      <c r="Y90" s="1" t="s">
        <v>84</v>
      </c>
      <c r="Z90" s="1">
        <v>2</v>
      </c>
      <c r="AA90" s="1" t="s">
        <v>85</v>
      </c>
      <c r="AB90" s="1" t="s">
        <v>86</v>
      </c>
      <c r="AC90" s="1" t="s">
        <v>224</v>
      </c>
      <c r="AD90" s="1" t="s">
        <v>87</v>
      </c>
      <c r="AE90" s="1" t="s">
        <v>78</v>
      </c>
      <c r="AF90" s="1" t="s">
        <v>88</v>
      </c>
      <c r="AG90" s="1" t="s">
        <v>225</v>
      </c>
      <c r="AH90" s="1" t="s">
        <v>89</v>
      </c>
      <c r="AI90" s="1" t="s">
        <v>90</v>
      </c>
      <c r="AJ90" s="1" t="s">
        <v>81</v>
      </c>
      <c r="AK90" s="1" t="s">
        <v>82</v>
      </c>
      <c r="AL90" s="1" t="s">
        <v>91</v>
      </c>
      <c r="AM90" s="1"/>
      <c r="AN90" s="1" t="s">
        <v>224</v>
      </c>
      <c r="AO90" s="1">
        <v>1</v>
      </c>
      <c r="AP90" s="1" t="s">
        <v>81</v>
      </c>
      <c r="AQ90" s="1" t="s">
        <v>82</v>
      </c>
      <c r="AR90" s="1">
        <v>0</v>
      </c>
      <c r="AS90" s="1">
        <v>1</v>
      </c>
      <c r="AT90" s="1">
        <v>0</v>
      </c>
      <c r="AU90" s="1">
        <v>1602</v>
      </c>
      <c r="AV90" s="1" t="s">
        <v>224</v>
      </c>
      <c r="AW90" s="1">
        <v>160204</v>
      </c>
      <c r="AX90" s="1">
        <v>0</v>
      </c>
      <c r="AY90" s="2">
        <v>438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/>
      <c r="BM90" s="3">
        <v>44970</v>
      </c>
      <c r="BN90" s="1" t="s">
        <v>224</v>
      </c>
      <c r="BO90" s="1" t="s">
        <v>224</v>
      </c>
      <c r="BP90" s="1">
        <v>185321406</v>
      </c>
      <c r="BQ90" s="1" t="s">
        <v>224</v>
      </c>
      <c r="BR90" s="1" t="s">
        <v>224</v>
      </c>
      <c r="BS90" s="1">
        <v>0</v>
      </c>
      <c r="BT90" s="1">
        <v>0</v>
      </c>
      <c r="BU90" s="1" t="s">
        <v>410</v>
      </c>
    </row>
    <row r="91" spans="1:73" outlineLevel="1" x14ac:dyDescent="0.25">
      <c r="A91" s="1">
        <v>20</v>
      </c>
      <c r="B91" s="1">
        <v>1325</v>
      </c>
      <c r="C91" s="1">
        <v>1</v>
      </c>
      <c r="D91" s="1" t="s">
        <v>411</v>
      </c>
      <c r="E91" s="3">
        <v>44970.439664351848</v>
      </c>
      <c r="F91" s="1">
        <v>0</v>
      </c>
      <c r="G91" s="1">
        <v>1</v>
      </c>
      <c r="H91" s="1">
        <v>93</v>
      </c>
      <c r="I91" s="1">
        <v>44970</v>
      </c>
      <c r="J91" s="1">
        <v>2</v>
      </c>
      <c r="K91" s="1" t="s">
        <v>74</v>
      </c>
      <c r="L91" s="1" t="s">
        <v>75</v>
      </c>
      <c r="M91" s="1" t="s">
        <v>224</v>
      </c>
      <c r="N91" s="1" t="s">
        <v>76</v>
      </c>
      <c r="O91" s="1" t="s">
        <v>77</v>
      </c>
      <c r="P91" s="1" t="s">
        <v>78</v>
      </c>
      <c r="Q91" s="1" t="s">
        <v>79</v>
      </c>
      <c r="R91" s="1">
        <v>114</v>
      </c>
      <c r="S91" s="1" t="s">
        <v>224</v>
      </c>
      <c r="T91" s="1" t="s">
        <v>80</v>
      </c>
      <c r="U91" s="1" t="s">
        <v>81</v>
      </c>
      <c r="V91" s="1" t="s">
        <v>82</v>
      </c>
      <c r="W91" s="1" t="s">
        <v>83</v>
      </c>
      <c r="X91" s="1">
        <v>2134424404</v>
      </c>
      <c r="Y91" s="1" t="s">
        <v>84</v>
      </c>
      <c r="Z91" s="1">
        <v>2</v>
      </c>
      <c r="AA91" s="1" t="s">
        <v>85</v>
      </c>
      <c r="AB91" s="1" t="s">
        <v>86</v>
      </c>
      <c r="AC91" s="1" t="s">
        <v>224</v>
      </c>
      <c r="AD91" s="1" t="s">
        <v>87</v>
      </c>
      <c r="AE91" s="1" t="s">
        <v>78</v>
      </c>
      <c r="AF91" s="1" t="s">
        <v>88</v>
      </c>
      <c r="AG91" s="1" t="s">
        <v>225</v>
      </c>
      <c r="AH91" s="1" t="s">
        <v>89</v>
      </c>
      <c r="AI91" s="1" t="s">
        <v>90</v>
      </c>
      <c r="AJ91" s="1" t="s">
        <v>81</v>
      </c>
      <c r="AK91" s="1" t="s">
        <v>82</v>
      </c>
      <c r="AL91" s="1" t="s">
        <v>91</v>
      </c>
      <c r="AM91" s="1"/>
      <c r="AN91" s="1" t="s">
        <v>224</v>
      </c>
      <c r="AO91" s="1">
        <v>1</v>
      </c>
      <c r="AP91" s="1" t="s">
        <v>81</v>
      </c>
      <c r="AQ91" s="1" t="s">
        <v>82</v>
      </c>
      <c r="AR91" s="1">
        <v>0</v>
      </c>
      <c r="AS91" s="1">
        <v>1</v>
      </c>
      <c r="AT91" s="1">
        <v>0</v>
      </c>
      <c r="AU91" s="1">
        <v>1602</v>
      </c>
      <c r="AV91" s="1" t="s">
        <v>224</v>
      </c>
      <c r="AW91" s="1">
        <v>160204</v>
      </c>
      <c r="AX91" s="1">
        <v>0</v>
      </c>
      <c r="AY91" s="2">
        <v>3500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/>
      <c r="BM91" s="3">
        <v>44970</v>
      </c>
      <c r="BN91" s="1" t="s">
        <v>224</v>
      </c>
      <c r="BO91" s="1" t="s">
        <v>224</v>
      </c>
      <c r="BP91" s="1">
        <v>185321704</v>
      </c>
      <c r="BQ91" s="1" t="s">
        <v>224</v>
      </c>
      <c r="BR91" s="1" t="s">
        <v>224</v>
      </c>
      <c r="BS91" s="1">
        <v>0</v>
      </c>
      <c r="BT91" s="1">
        <v>0</v>
      </c>
      <c r="BU91" s="1" t="s">
        <v>412</v>
      </c>
    </row>
    <row r="92" spans="1:73" outlineLevel="1" x14ac:dyDescent="0.25">
      <c r="A92" s="1">
        <v>20</v>
      </c>
      <c r="B92" s="1">
        <v>1326</v>
      </c>
      <c r="C92" s="1">
        <v>1</v>
      </c>
      <c r="D92" s="1" t="s">
        <v>413</v>
      </c>
      <c r="E92" s="3">
        <v>44970.440138888887</v>
      </c>
      <c r="F92" s="1">
        <v>0</v>
      </c>
      <c r="G92" s="1">
        <v>1</v>
      </c>
      <c r="H92" s="1">
        <v>94</v>
      </c>
      <c r="I92" s="1">
        <v>44970</v>
      </c>
      <c r="J92" s="1">
        <v>2</v>
      </c>
      <c r="K92" s="1" t="s">
        <v>74</v>
      </c>
      <c r="L92" s="1" t="s">
        <v>75</v>
      </c>
      <c r="M92" s="1" t="s">
        <v>224</v>
      </c>
      <c r="N92" s="1" t="s">
        <v>76</v>
      </c>
      <c r="O92" s="1" t="s">
        <v>77</v>
      </c>
      <c r="P92" s="1" t="s">
        <v>78</v>
      </c>
      <c r="Q92" s="1" t="s">
        <v>79</v>
      </c>
      <c r="R92" s="1">
        <v>114</v>
      </c>
      <c r="S92" s="1" t="s">
        <v>224</v>
      </c>
      <c r="T92" s="1" t="s">
        <v>80</v>
      </c>
      <c r="U92" s="1" t="s">
        <v>81</v>
      </c>
      <c r="V92" s="1" t="s">
        <v>82</v>
      </c>
      <c r="W92" s="1" t="s">
        <v>83</v>
      </c>
      <c r="X92" s="1">
        <v>2134424404</v>
      </c>
      <c r="Y92" s="1" t="s">
        <v>84</v>
      </c>
      <c r="Z92" s="1">
        <v>2</v>
      </c>
      <c r="AA92" s="1" t="s">
        <v>85</v>
      </c>
      <c r="AB92" s="1" t="s">
        <v>86</v>
      </c>
      <c r="AC92" s="1" t="s">
        <v>224</v>
      </c>
      <c r="AD92" s="1" t="s">
        <v>87</v>
      </c>
      <c r="AE92" s="1" t="s">
        <v>78</v>
      </c>
      <c r="AF92" s="1" t="s">
        <v>88</v>
      </c>
      <c r="AG92" s="1" t="s">
        <v>225</v>
      </c>
      <c r="AH92" s="1" t="s">
        <v>89</v>
      </c>
      <c r="AI92" s="1" t="s">
        <v>90</v>
      </c>
      <c r="AJ92" s="1" t="s">
        <v>81</v>
      </c>
      <c r="AK92" s="1" t="s">
        <v>82</v>
      </c>
      <c r="AL92" s="1" t="s">
        <v>91</v>
      </c>
      <c r="AM92" s="1"/>
      <c r="AN92" s="1" t="s">
        <v>224</v>
      </c>
      <c r="AO92" s="1">
        <v>1</v>
      </c>
      <c r="AP92" s="1" t="s">
        <v>81</v>
      </c>
      <c r="AQ92" s="1" t="s">
        <v>82</v>
      </c>
      <c r="AR92" s="1">
        <v>0</v>
      </c>
      <c r="AS92" s="1">
        <v>1</v>
      </c>
      <c r="AT92" s="1">
        <v>0</v>
      </c>
      <c r="AU92" s="1">
        <v>1602</v>
      </c>
      <c r="AV92" s="1" t="s">
        <v>224</v>
      </c>
      <c r="AW92" s="1">
        <v>160204</v>
      </c>
      <c r="AX92" s="1">
        <v>0</v>
      </c>
      <c r="AY92" s="2">
        <v>5500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/>
      <c r="BM92" s="3">
        <v>44970</v>
      </c>
      <c r="BN92" s="1" t="s">
        <v>224</v>
      </c>
      <c r="BO92" s="1" t="s">
        <v>224</v>
      </c>
      <c r="BP92" s="1">
        <v>185321908</v>
      </c>
      <c r="BQ92" s="1" t="s">
        <v>224</v>
      </c>
      <c r="BR92" s="1" t="s">
        <v>224</v>
      </c>
      <c r="BS92" s="1">
        <v>0</v>
      </c>
      <c r="BT92" s="1">
        <v>0</v>
      </c>
      <c r="BU92" s="1" t="s">
        <v>414</v>
      </c>
    </row>
    <row r="93" spans="1:73" outlineLevel="1" x14ac:dyDescent="0.25">
      <c r="A93" s="1">
        <v>20</v>
      </c>
      <c r="B93" s="1">
        <v>1327</v>
      </c>
      <c r="C93" s="1">
        <v>1</v>
      </c>
      <c r="D93" s="1" t="s">
        <v>415</v>
      </c>
      <c r="E93" s="3">
        <v>44970.440381944441</v>
      </c>
      <c r="F93" s="1">
        <v>0</v>
      </c>
      <c r="G93" s="1">
        <v>1</v>
      </c>
      <c r="H93" s="1">
        <v>95</v>
      </c>
      <c r="I93" s="1">
        <v>44970</v>
      </c>
      <c r="J93" s="1">
        <v>2</v>
      </c>
      <c r="K93" s="1" t="s">
        <v>74</v>
      </c>
      <c r="L93" s="1" t="s">
        <v>75</v>
      </c>
      <c r="M93" s="1" t="s">
        <v>224</v>
      </c>
      <c r="N93" s="1" t="s">
        <v>76</v>
      </c>
      <c r="O93" s="1" t="s">
        <v>77</v>
      </c>
      <c r="P93" s="1" t="s">
        <v>78</v>
      </c>
      <c r="Q93" s="1" t="s">
        <v>79</v>
      </c>
      <c r="R93" s="1">
        <v>114</v>
      </c>
      <c r="S93" s="1" t="s">
        <v>224</v>
      </c>
      <c r="T93" s="1" t="s">
        <v>80</v>
      </c>
      <c r="U93" s="1" t="s">
        <v>81</v>
      </c>
      <c r="V93" s="1" t="s">
        <v>82</v>
      </c>
      <c r="W93" s="1" t="s">
        <v>83</v>
      </c>
      <c r="X93" s="1">
        <v>2134424404</v>
      </c>
      <c r="Y93" s="1" t="s">
        <v>84</v>
      </c>
      <c r="Z93" s="1">
        <v>2</v>
      </c>
      <c r="AA93" s="1" t="s">
        <v>85</v>
      </c>
      <c r="AB93" s="1" t="s">
        <v>86</v>
      </c>
      <c r="AC93" s="1" t="s">
        <v>224</v>
      </c>
      <c r="AD93" s="1" t="s">
        <v>87</v>
      </c>
      <c r="AE93" s="1" t="s">
        <v>78</v>
      </c>
      <c r="AF93" s="1" t="s">
        <v>88</v>
      </c>
      <c r="AG93" s="1" t="s">
        <v>225</v>
      </c>
      <c r="AH93" s="1" t="s">
        <v>89</v>
      </c>
      <c r="AI93" s="1" t="s">
        <v>90</v>
      </c>
      <c r="AJ93" s="1" t="s">
        <v>81</v>
      </c>
      <c r="AK93" s="1" t="s">
        <v>82</v>
      </c>
      <c r="AL93" s="1" t="s">
        <v>91</v>
      </c>
      <c r="AM93" s="1"/>
      <c r="AN93" s="1" t="s">
        <v>224</v>
      </c>
      <c r="AO93" s="1">
        <v>1</v>
      </c>
      <c r="AP93" s="1" t="s">
        <v>81</v>
      </c>
      <c r="AQ93" s="1" t="s">
        <v>82</v>
      </c>
      <c r="AR93" s="1">
        <v>0</v>
      </c>
      <c r="AS93" s="1">
        <v>1</v>
      </c>
      <c r="AT93" s="1">
        <v>0</v>
      </c>
      <c r="AU93" s="1">
        <v>1602</v>
      </c>
      <c r="AV93" s="1" t="s">
        <v>224</v>
      </c>
      <c r="AW93" s="1">
        <v>160204</v>
      </c>
      <c r="AX93" s="1">
        <v>0</v>
      </c>
      <c r="AY93" s="2">
        <v>5500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/>
      <c r="BM93" s="3">
        <v>44970</v>
      </c>
      <c r="BN93" s="1" t="s">
        <v>224</v>
      </c>
      <c r="BO93" s="1" t="s">
        <v>224</v>
      </c>
      <c r="BP93" s="1">
        <v>185321940</v>
      </c>
      <c r="BQ93" s="1" t="s">
        <v>224</v>
      </c>
      <c r="BR93" s="1" t="s">
        <v>224</v>
      </c>
      <c r="BS93" s="1">
        <v>0</v>
      </c>
      <c r="BT93" s="1">
        <v>0</v>
      </c>
      <c r="BU93" s="1" t="s">
        <v>416</v>
      </c>
    </row>
    <row r="94" spans="1:73" outlineLevel="1" x14ac:dyDescent="0.25">
      <c r="A94" s="1">
        <v>20</v>
      </c>
      <c r="B94" s="1">
        <v>1328</v>
      </c>
      <c r="C94" s="1">
        <v>2</v>
      </c>
      <c r="D94" s="1" t="s">
        <v>417</v>
      </c>
      <c r="E94" s="3">
        <v>44971.545960648145</v>
      </c>
      <c r="F94" s="1">
        <v>0</v>
      </c>
      <c r="G94" s="1"/>
      <c r="H94" s="1"/>
      <c r="I94" s="1"/>
      <c r="J94" s="1">
        <v>2</v>
      </c>
      <c r="K94" s="1" t="s">
        <v>74</v>
      </c>
      <c r="L94" s="1" t="s">
        <v>75</v>
      </c>
      <c r="M94" s="1" t="s">
        <v>224</v>
      </c>
      <c r="N94" s="1" t="s">
        <v>76</v>
      </c>
      <c r="O94" s="1" t="s">
        <v>77</v>
      </c>
      <c r="P94" s="1" t="s">
        <v>78</v>
      </c>
      <c r="Q94" s="1" t="s">
        <v>79</v>
      </c>
      <c r="R94" s="1">
        <v>114</v>
      </c>
      <c r="S94" s="1" t="s">
        <v>224</v>
      </c>
      <c r="T94" s="1" t="s">
        <v>80</v>
      </c>
      <c r="U94" s="1" t="s">
        <v>81</v>
      </c>
      <c r="V94" s="1" t="s">
        <v>82</v>
      </c>
      <c r="W94" s="1" t="s">
        <v>83</v>
      </c>
      <c r="X94" s="1">
        <v>2134424404</v>
      </c>
      <c r="Y94" s="1" t="s">
        <v>84</v>
      </c>
      <c r="Z94" s="1">
        <v>2</v>
      </c>
      <c r="AA94" s="1" t="s">
        <v>94</v>
      </c>
      <c r="AB94" s="1" t="s">
        <v>224</v>
      </c>
      <c r="AC94" s="1" t="s">
        <v>224</v>
      </c>
      <c r="AD94" s="1" t="s">
        <v>87</v>
      </c>
      <c r="AE94" s="1" t="s">
        <v>224</v>
      </c>
      <c r="AF94" s="1" t="s">
        <v>95</v>
      </c>
      <c r="AG94" s="1" t="s">
        <v>257</v>
      </c>
      <c r="AH94" s="1" t="s">
        <v>224</v>
      </c>
      <c r="AI94" s="1" t="s">
        <v>96</v>
      </c>
      <c r="AJ94" s="1" t="s">
        <v>97</v>
      </c>
      <c r="AK94" s="1" t="s">
        <v>98</v>
      </c>
      <c r="AL94" s="1" t="s">
        <v>99</v>
      </c>
      <c r="AM94" s="1"/>
      <c r="AN94" s="1" t="s">
        <v>224</v>
      </c>
      <c r="AO94" s="1">
        <v>1</v>
      </c>
      <c r="AP94" s="1" t="s">
        <v>81</v>
      </c>
      <c r="AQ94" s="1" t="s">
        <v>82</v>
      </c>
      <c r="AR94" s="1">
        <v>0</v>
      </c>
      <c r="AS94" s="1">
        <v>1</v>
      </c>
      <c r="AT94" s="1">
        <v>0</v>
      </c>
      <c r="AU94" s="1">
        <v>1602</v>
      </c>
      <c r="AV94" s="1" t="s">
        <v>224</v>
      </c>
      <c r="AW94" s="1">
        <v>160204</v>
      </c>
      <c r="AX94" s="1">
        <v>0</v>
      </c>
      <c r="AY94" s="2">
        <v>1500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44971</v>
      </c>
      <c r="BM94" s="3">
        <v>44971</v>
      </c>
      <c r="BN94" s="1" t="s">
        <v>224</v>
      </c>
      <c r="BO94" s="1" t="s">
        <v>224</v>
      </c>
      <c r="BP94" s="1">
        <v>0</v>
      </c>
      <c r="BQ94" s="1" t="s">
        <v>224</v>
      </c>
      <c r="BR94" s="1" t="s">
        <v>224</v>
      </c>
      <c r="BS94" s="1">
        <v>0</v>
      </c>
      <c r="BT94" s="1">
        <v>0</v>
      </c>
      <c r="BU94" s="1" t="s">
        <v>418</v>
      </c>
    </row>
    <row r="95" spans="1:73" outlineLevel="1" x14ac:dyDescent="0.25">
      <c r="A95" s="1">
        <v>20</v>
      </c>
      <c r="B95" s="1">
        <v>1329</v>
      </c>
      <c r="C95" s="1">
        <v>2</v>
      </c>
      <c r="D95" s="1" t="s">
        <v>419</v>
      </c>
      <c r="E95" s="3">
        <v>44971.546585648146</v>
      </c>
      <c r="F95" s="1">
        <v>0</v>
      </c>
      <c r="G95" s="1"/>
      <c r="H95" s="1"/>
      <c r="I95" s="1"/>
      <c r="J95" s="1">
        <v>2</v>
      </c>
      <c r="K95" s="1" t="s">
        <v>74</v>
      </c>
      <c r="L95" s="1" t="s">
        <v>75</v>
      </c>
      <c r="M95" s="1" t="s">
        <v>224</v>
      </c>
      <c r="N95" s="1" t="s">
        <v>76</v>
      </c>
      <c r="O95" s="1" t="s">
        <v>77</v>
      </c>
      <c r="P95" s="1" t="s">
        <v>78</v>
      </c>
      <c r="Q95" s="1" t="s">
        <v>79</v>
      </c>
      <c r="R95" s="1">
        <v>114</v>
      </c>
      <c r="S95" s="1" t="s">
        <v>224</v>
      </c>
      <c r="T95" s="1" t="s">
        <v>80</v>
      </c>
      <c r="U95" s="1" t="s">
        <v>81</v>
      </c>
      <c r="V95" s="1" t="s">
        <v>82</v>
      </c>
      <c r="W95" s="1" t="s">
        <v>83</v>
      </c>
      <c r="X95" s="1">
        <v>2134424404</v>
      </c>
      <c r="Y95" s="1" t="s">
        <v>84</v>
      </c>
      <c r="Z95" s="1">
        <v>2</v>
      </c>
      <c r="AA95" s="1" t="s">
        <v>94</v>
      </c>
      <c r="AB95" s="1" t="s">
        <v>224</v>
      </c>
      <c r="AC95" s="1" t="s">
        <v>224</v>
      </c>
      <c r="AD95" s="1" t="s">
        <v>87</v>
      </c>
      <c r="AE95" s="1" t="s">
        <v>224</v>
      </c>
      <c r="AF95" s="1" t="s">
        <v>95</v>
      </c>
      <c r="AG95" s="1" t="s">
        <v>257</v>
      </c>
      <c r="AH95" s="1" t="s">
        <v>224</v>
      </c>
      <c r="AI95" s="1" t="s">
        <v>96</v>
      </c>
      <c r="AJ95" s="1" t="s">
        <v>97</v>
      </c>
      <c r="AK95" s="1" t="s">
        <v>98</v>
      </c>
      <c r="AL95" s="1" t="s">
        <v>99</v>
      </c>
      <c r="AM95" s="1"/>
      <c r="AN95" s="1" t="s">
        <v>224</v>
      </c>
      <c r="AO95" s="1">
        <v>1</v>
      </c>
      <c r="AP95" s="1" t="s">
        <v>81</v>
      </c>
      <c r="AQ95" s="1" t="s">
        <v>82</v>
      </c>
      <c r="AR95" s="1">
        <v>0</v>
      </c>
      <c r="AS95" s="1">
        <v>1</v>
      </c>
      <c r="AT95" s="1">
        <v>0</v>
      </c>
      <c r="AU95" s="1">
        <v>1602</v>
      </c>
      <c r="AV95" s="1" t="s">
        <v>224</v>
      </c>
      <c r="AW95" s="1">
        <v>160204</v>
      </c>
      <c r="AX95" s="1">
        <v>0</v>
      </c>
      <c r="AY95" s="2">
        <v>800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44971</v>
      </c>
      <c r="BM95" s="3">
        <v>44971</v>
      </c>
      <c r="BN95" s="1" t="s">
        <v>224</v>
      </c>
      <c r="BO95" s="1" t="s">
        <v>224</v>
      </c>
      <c r="BP95" s="1">
        <v>0</v>
      </c>
      <c r="BQ95" s="1" t="s">
        <v>224</v>
      </c>
      <c r="BR95" s="1" t="s">
        <v>224</v>
      </c>
      <c r="BS95" s="1">
        <v>0</v>
      </c>
      <c r="BT95" s="1">
        <v>0</v>
      </c>
      <c r="BU95" s="1" t="s">
        <v>420</v>
      </c>
    </row>
    <row r="96" spans="1:73" outlineLevel="1" x14ac:dyDescent="0.25">
      <c r="A96" s="1">
        <v>20</v>
      </c>
      <c r="B96" s="1">
        <v>1330</v>
      </c>
      <c r="C96" s="1">
        <v>2</v>
      </c>
      <c r="D96" s="1" t="s">
        <v>421</v>
      </c>
      <c r="E96" s="3">
        <v>44971.547222222223</v>
      </c>
      <c r="F96" s="1">
        <v>0</v>
      </c>
      <c r="G96" s="1"/>
      <c r="H96" s="1"/>
      <c r="I96" s="1"/>
      <c r="J96" s="1">
        <v>2</v>
      </c>
      <c r="K96" s="1" t="s">
        <v>74</v>
      </c>
      <c r="L96" s="1" t="s">
        <v>75</v>
      </c>
      <c r="M96" s="1" t="s">
        <v>224</v>
      </c>
      <c r="N96" s="1" t="s">
        <v>76</v>
      </c>
      <c r="O96" s="1" t="s">
        <v>77</v>
      </c>
      <c r="P96" s="1" t="s">
        <v>78</v>
      </c>
      <c r="Q96" s="1" t="s">
        <v>79</v>
      </c>
      <c r="R96" s="1">
        <v>114</v>
      </c>
      <c r="S96" s="1" t="s">
        <v>224</v>
      </c>
      <c r="T96" s="1" t="s">
        <v>80</v>
      </c>
      <c r="U96" s="1" t="s">
        <v>81</v>
      </c>
      <c r="V96" s="1" t="s">
        <v>82</v>
      </c>
      <c r="W96" s="1" t="s">
        <v>83</v>
      </c>
      <c r="X96" s="1">
        <v>2134424404</v>
      </c>
      <c r="Y96" s="1" t="s">
        <v>84</v>
      </c>
      <c r="Z96" s="1">
        <v>2</v>
      </c>
      <c r="AA96" s="1" t="s">
        <v>94</v>
      </c>
      <c r="AB96" s="1" t="s">
        <v>224</v>
      </c>
      <c r="AC96" s="1" t="s">
        <v>224</v>
      </c>
      <c r="AD96" s="1" t="s">
        <v>87</v>
      </c>
      <c r="AE96" s="1" t="s">
        <v>224</v>
      </c>
      <c r="AF96" s="1" t="s">
        <v>95</v>
      </c>
      <c r="AG96" s="1" t="s">
        <v>257</v>
      </c>
      <c r="AH96" s="1" t="s">
        <v>224</v>
      </c>
      <c r="AI96" s="1" t="s">
        <v>96</v>
      </c>
      <c r="AJ96" s="1" t="s">
        <v>97</v>
      </c>
      <c r="AK96" s="1" t="s">
        <v>98</v>
      </c>
      <c r="AL96" s="1" t="s">
        <v>99</v>
      </c>
      <c r="AM96" s="1"/>
      <c r="AN96" s="1" t="s">
        <v>224</v>
      </c>
      <c r="AO96" s="1">
        <v>1</v>
      </c>
      <c r="AP96" s="1" t="s">
        <v>81</v>
      </c>
      <c r="AQ96" s="1" t="s">
        <v>82</v>
      </c>
      <c r="AR96" s="1">
        <v>0</v>
      </c>
      <c r="AS96" s="1">
        <v>1</v>
      </c>
      <c r="AT96" s="1">
        <v>0</v>
      </c>
      <c r="AU96" s="1">
        <v>1602</v>
      </c>
      <c r="AV96" s="1" t="s">
        <v>224</v>
      </c>
      <c r="AW96" s="1">
        <v>160204</v>
      </c>
      <c r="AX96" s="1">
        <v>0</v>
      </c>
      <c r="AY96" s="2">
        <v>600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44971</v>
      </c>
      <c r="BM96" s="3">
        <v>44971</v>
      </c>
      <c r="BN96" s="1" t="s">
        <v>224</v>
      </c>
      <c r="BO96" s="1" t="s">
        <v>224</v>
      </c>
      <c r="BP96" s="1">
        <v>0</v>
      </c>
      <c r="BQ96" s="1" t="s">
        <v>224</v>
      </c>
      <c r="BR96" s="1" t="s">
        <v>224</v>
      </c>
      <c r="BS96" s="1">
        <v>0</v>
      </c>
      <c r="BT96" s="1">
        <v>0</v>
      </c>
      <c r="BU96" s="1" t="s">
        <v>422</v>
      </c>
    </row>
    <row r="97" spans="1:73" outlineLevel="1" x14ac:dyDescent="0.25">
      <c r="A97" s="1">
        <v>20</v>
      </c>
      <c r="B97" s="1">
        <v>1331</v>
      </c>
      <c r="C97" s="1">
        <v>2</v>
      </c>
      <c r="D97" s="1" t="s">
        <v>423</v>
      </c>
      <c r="E97" s="3">
        <v>44971.549537037034</v>
      </c>
      <c r="F97" s="1">
        <v>0</v>
      </c>
      <c r="G97" s="1"/>
      <c r="H97" s="1"/>
      <c r="I97" s="1"/>
      <c r="J97" s="1">
        <v>2</v>
      </c>
      <c r="K97" s="1" t="s">
        <v>74</v>
      </c>
      <c r="L97" s="1" t="s">
        <v>75</v>
      </c>
      <c r="M97" s="1" t="s">
        <v>224</v>
      </c>
      <c r="N97" s="1" t="s">
        <v>76</v>
      </c>
      <c r="O97" s="1" t="s">
        <v>77</v>
      </c>
      <c r="P97" s="1" t="s">
        <v>78</v>
      </c>
      <c r="Q97" s="1" t="s">
        <v>79</v>
      </c>
      <c r="R97" s="1">
        <v>114</v>
      </c>
      <c r="S97" s="1" t="s">
        <v>224</v>
      </c>
      <c r="T97" s="1" t="s">
        <v>80</v>
      </c>
      <c r="U97" s="1" t="s">
        <v>81</v>
      </c>
      <c r="V97" s="1" t="s">
        <v>82</v>
      </c>
      <c r="W97" s="1" t="s">
        <v>83</v>
      </c>
      <c r="X97" s="1">
        <v>2134424404</v>
      </c>
      <c r="Y97" s="1" t="s">
        <v>84</v>
      </c>
      <c r="Z97" s="1">
        <v>2</v>
      </c>
      <c r="AA97" s="1" t="s">
        <v>94</v>
      </c>
      <c r="AB97" s="1" t="s">
        <v>224</v>
      </c>
      <c r="AC97" s="1" t="s">
        <v>224</v>
      </c>
      <c r="AD97" s="1" t="s">
        <v>87</v>
      </c>
      <c r="AE97" s="1" t="s">
        <v>224</v>
      </c>
      <c r="AF97" s="1" t="s">
        <v>95</v>
      </c>
      <c r="AG97" s="1" t="s">
        <v>257</v>
      </c>
      <c r="AH97" s="1" t="s">
        <v>224</v>
      </c>
      <c r="AI97" s="1" t="s">
        <v>96</v>
      </c>
      <c r="AJ97" s="1" t="s">
        <v>97</v>
      </c>
      <c r="AK97" s="1" t="s">
        <v>98</v>
      </c>
      <c r="AL97" s="1" t="s">
        <v>99</v>
      </c>
      <c r="AM97" s="1"/>
      <c r="AN97" s="1" t="s">
        <v>224</v>
      </c>
      <c r="AO97" s="1">
        <v>1</v>
      </c>
      <c r="AP97" s="1" t="s">
        <v>81</v>
      </c>
      <c r="AQ97" s="1" t="s">
        <v>82</v>
      </c>
      <c r="AR97" s="1">
        <v>0</v>
      </c>
      <c r="AS97" s="1">
        <v>1</v>
      </c>
      <c r="AT97" s="1">
        <v>0</v>
      </c>
      <c r="AU97" s="1">
        <v>1602</v>
      </c>
      <c r="AV97" s="1" t="s">
        <v>224</v>
      </c>
      <c r="AW97" s="1">
        <v>160204</v>
      </c>
      <c r="AX97" s="1">
        <v>0</v>
      </c>
      <c r="AY97" s="2">
        <v>500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44971</v>
      </c>
      <c r="BM97" s="3">
        <v>44971</v>
      </c>
      <c r="BN97" s="1" t="s">
        <v>224</v>
      </c>
      <c r="BO97" s="1" t="s">
        <v>224</v>
      </c>
      <c r="BP97" s="1">
        <v>0</v>
      </c>
      <c r="BQ97" s="1" t="s">
        <v>224</v>
      </c>
      <c r="BR97" s="1" t="s">
        <v>224</v>
      </c>
      <c r="BS97" s="1">
        <v>0</v>
      </c>
      <c r="BT97" s="1">
        <v>0</v>
      </c>
      <c r="BU97" s="1" t="s">
        <v>424</v>
      </c>
    </row>
    <row r="98" spans="1:73" outlineLevel="1" x14ac:dyDescent="0.25">
      <c r="A98" s="1">
        <v>20</v>
      </c>
      <c r="B98" s="1">
        <v>1332</v>
      </c>
      <c r="C98" s="1">
        <v>1</v>
      </c>
      <c r="D98" s="1" t="s">
        <v>425</v>
      </c>
      <c r="E98" s="3">
        <v>44971.554131944446</v>
      </c>
      <c r="F98" s="1">
        <v>0</v>
      </c>
      <c r="G98" s="1"/>
      <c r="H98" s="1"/>
      <c r="I98" s="1"/>
      <c r="J98" s="1">
        <v>2</v>
      </c>
      <c r="K98" s="1" t="s">
        <v>74</v>
      </c>
      <c r="L98" s="1" t="s">
        <v>75</v>
      </c>
      <c r="M98" s="1" t="s">
        <v>224</v>
      </c>
      <c r="N98" s="1" t="s">
        <v>76</v>
      </c>
      <c r="O98" s="1" t="s">
        <v>77</v>
      </c>
      <c r="P98" s="1" t="s">
        <v>78</v>
      </c>
      <c r="Q98" s="1" t="s">
        <v>79</v>
      </c>
      <c r="R98" s="1">
        <v>114</v>
      </c>
      <c r="S98" s="1" t="s">
        <v>224</v>
      </c>
      <c r="T98" s="1" t="s">
        <v>80</v>
      </c>
      <c r="U98" s="1" t="s">
        <v>81</v>
      </c>
      <c r="V98" s="1" t="s">
        <v>82</v>
      </c>
      <c r="W98" s="1" t="s">
        <v>83</v>
      </c>
      <c r="X98" s="1">
        <v>2134424404</v>
      </c>
      <c r="Y98" s="1" t="s">
        <v>84</v>
      </c>
      <c r="Z98" s="1">
        <v>2</v>
      </c>
      <c r="AA98" s="1" t="s">
        <v>94</v>
      </c>
      <c r="AB98" s="1" t="s">
        <v>224</v>
      </c>
      <c r="AC98" s="1" t="s">
        <v>224</v>
      </c>
      <c r="AD98" s="1" t="s">
        <v>87</v>
      </c>
      <c r="AE98" s="1" t="s">
        <v>224</v>
      </c>
      <c r="AF98" s="1" t="s">
        <v>95</v>
      </c>
      <c r="AG98" s="1" t="s">
        <v>257</v>
      </c>
      <c r="AH98" s="1" t="s">
        <v>224</v>
      </c>
      <c r="AI98" s="1" t="s">
        <v>96</v>
      </c>
      <c r="AJ98" s="1" t="s">
        <v>97</v>
      </c>
      <c r="AK98" s="1" t="s">
        <v>98</v>
      </c>
      <c r="AL98" s="1" t="s">
        <v>99</v>
      </c>
      <c r="AM98" s="1"/>
      <c r="AN98" s="1" t="s">
        <v>224</v>
      </c>
      <c r="AO98" s="1">
        <v>1</v>
      </c>
      <c r="AP98" s="1" t="s">
        <v>81</v>
      </c>
      <c r="AQ98" s="1" t="s">
        <v>82</v>
      </c>
      <c r="AR98" s="1">
        <v>0</v>
      </c>
      <c r="AS98" s="1">
        <v>1</v>
      </c>
      <c r="AT98" s="1">
        <v>0</v>
      </c>
      <c r="AU98" s="1">
        <v>1602</v>
      </c>
      <c r="AV98" s="1" t="s">
        <v>224</v>
      </c>
      <c r="AW98" s="1">
        <v>160204</v>
      </c>
      <c r="AX98" s="1">
        <v>0</v>
      </c>
      <c r="AY98" s="2">
        <v>1500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/>
      <c r="BM98" s="3">
        <v>44971</v>
      </c>
      <c r="BN98" s="1" t="s">
        <v>224</v>
      </c>
      <c r="BO98" s="1" t="s">
        <v>224</v>
      </c>
      <c r="BP98" s="1">
        <v>0</v>
      </c>
      <c r="BQ98" s="1" t="s">
        <v>224</v>
      </c>
      <c r="BR98" s="1" t="s">
        <v>224</v>
      </c>
      <c r="BS98" s="1">
        <v>0</v>
      </c>
      <c r="BT98" s="1">
        <v>0</v>
      </c>
      <c r="BU98" s="1" t="s">
        <v>426</v>
      </c>
    </row>
    <row r="99" spans="1:73" outlineLevel="1" x14ac:dyDescent="0.25">
      <c r="A99" s="1">
        <v>20</v>
      </c>
      <c r="B99" s="1">
        <v>1333</v>
      </c>
      <c r="C99" s="1">
        <v>1</v>
      </c>
      <c r="D99" s="1" t="s">
        <v>427</v>
      </c>
      <c r="E99" s="3">
        <v>44971.554560185185</v>
      </c>
      <c r="F99" s="1">
        <v>0</v>
      </c>
      <c r="G99" s="1"/>
      <c r="H99" s="1"/>
      <c r="I99" s="1"/>
      <c r="J99" s="1">
        <v>2</v>
      </c>
      <c r="K99" s="1" t="s">
        <v>74</v>
      </c>
      <c r="L99" s="1" t="s">
        <v>75</v>
      </c>
      <c r="M99" s="1" t="s">
        <v>224</v>
      </c>
      <c r="N99" s="1" t="s">
        <v>76</v>
      </c>
      <c r="O99" s="1" t="s">
        <v>77</v>
      </c>
      <c r="P99" s="1" t="s">
        <v>78</v>
      </c>
      <c r="Q99" s="1" t="s">
        <v>79</v>
      </c>
      <c r="R99" s="1">
        <v>114</v>
      </c>
      <c r="S99" s="1" t="s">
        <v>224</v>
      </c>
      <c r="T99" s="1" t="s">
        <v>80</v>
      </c>
      <c r="U99" s="1" t="s">
        <v>81</v>
      </c>
      <c r="V99" s="1" t="s">
        <v>82</v>
      </c>
      <c r="W99" s="1" t="s">
        <v>83</v>
      </c>
      <c r="X99" s="1">
        <v>2134424404</v>
      </c>
      <c r="Y99" s="1" t="s">
        <v>84</v>
      </c>
      <c r="Z99" s="1">
        <v>2</v>
      </c>
      <c r="AA99" s="1" t="s">
        <v>94</v>
      </c>
      <c r="AB99" s="1" t="s">
        <v>224</v>
      </c>
      <c r="AC99" s="1" t="s">
        <v>224</v>
      </c>
      <c r="AD99" s="1" t="s">
        <v>87</v>
      </c>
      <c r="AE99" s="1" t="s">
        <v>224</v>
      </c>
      <c r="AF99" s="1" t="s">
        <v>95</v>
      </c>
      <c r="AG99" s="1" t="s">
        <v>257</v>
      </c>
      <c r="AH99" s="1" t="s">
        <v>224</v>
      </c>
      <c r="AI99" s="1" t="s">
        <v>96</v>
      </c>
      <c r="AJ99" s="1" t="s">
        <v>97</v>
      </c>
      <c r="AK99" s="1" t="s">
        <v>98</v>
      </c>
      <c r="AL99" s="1" t="s">
        <v>99</v>
      </c>
      <c r="AM99" s="1"/>
      <c r="AN99" s="1" t="s">
        <v>224</v>
      </c>
      <c r="AO99" s="1">
        <v>1</v>
      </c>
      <c r="AP99" s="1" t="s">
        <v>81</v>
      </c>
      <c r="AQ99" s="1" t="s">
        <v>82</v>
      </c>
      <c r="AR99" s="1">
        <v>0</v>
      </c>
      <c r="AS99" s="1">
        <v>1</v>
      </c>
      <c r="AT99" s="1">
        <v>0</v>
      </c>
      <c r="AU99" s="1">
        <v>1602</v>
      </c>
      <c r="AV99" s="1" t="s">
        <v>224</v>
      </c>
      <c r="AW99" s="1">
        <v>160204</v>
      </c>
      <c r="AX99" s="1">
        <v>0</v>
      </c>
      <c r="AY99" s="2">
        <v>800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/>
      <c r="BM99" s="3">
        <v>44971</v>
      </c>
      <c r="BN99" s="1" t="s">
        <v>224</v>
      </c>
      <c r="BO99" s="1" t="s">
        <v>224</v>
      </c>
      <c r="BP99" s="1">
        <v>0</v>
      </c>
      <c r="BQ99" s="1" t="s">
        <v>224</v>
      </c>
      <c r="BR99" s="1" t="s">
        <v>224</v>
      </c>
      <c r="BS99" s="1">
        <v>0</v>
      </c>
      <c r="BT99" s="1">
        <v>0</v>
      </c>
      <c r="BU99" s="1" t="s">
        <v>428</v>
      </c>
    </row>
    <row r="100" spans="1:73" outlineLevel="1" x14ac:dyDescent="0.25">
      <c r="A100" s="1">
        <v>20</v>
      </c>
      <c r="B100" s="1">
        <v>1334</v>
      </c>
      <c r="C100" s="1">
        <v>1</v>
      </c>
      <c r="D100" s="1" t="s">
        <v>429</v>
      </c>
      <c r="E100" s="3">
        <v>44971.554884259262</v>
      </c>
      <c r="F100" s="1">
        <v>0</v>
      </c>
      <c r="G100" s="1"/>
      <c r="H100" s="1"/>
      <c r="I100" s="1"/>
      <c r="J100" s="1">
        <v>2</v>
      </c>
      <c r="K100" s="1" t="s">
        <v>74</v>
      </c>
      <c r="L100" s="1" t="s">
        <v>75</v>
      </c>
      <c r="M100" s="1" t="s">
        <v>224</v>
      </c>
      <c r="N100" s="1" t="s">
        <v>76</v>
      </c>
      <c r="O100" s="1" t="s">
        <v>77</v>
      </c>
      <c r="P100" s="1" t="s">
        <v>78</v>
      </c>
      <c r="Q100" s="1" t="s">
        <v>79</v>
      </c>
      <c r="R100" s="1">
        <v>114</v>
      </c>
      <c r="S100" s="1" t="s">
        <v>224</v>
      </c>
      <c r="T100" s="1" t="s">
        <v>80</v>
      </c>
      <c r="U100" s="1" t="s">
        <v>81</v>
      </c>
      <c r="V100" s="1" t="s">
        <v>82</v>
      </c>
      <c r="W100" s="1" t="s">
        <v>83</v>
      </c>
      <c r="X100" s="1">
        <v>2134424404</v>
      </c>
      <c r="Y100" s="1" t="s">
        <v>84</v>
      </c>
      <c r="Z100" s="1">
        <v>2</v>
      </c>
      <c r="AA100" s="1" t="s">
        <v>94</v>
      </c>
      <c r="AB100" s="1" t="s">
        <v>224</v>
      </c>
      <c r="AC100" s="1" t="s">
        <v>224</v>
      </c>
      <c r="AD100" s="1" t="s">
        <v>87</v>
      </c>
      <c r="AE100" s="1" t="s">
        <v>224</v>
      </c>
      <c r="AF100" s="1" t="s">
        <v>95</v>
      </c>
      <c r="AG100" s="1" t="s">
        <v>257</v>
      </c>
      <c r="AH100" s="1" t="s">
        <v>224</v>
      </c>
      <c r="AI100" s="1" t="s">
        <v>96</v>
      </c>
      <c r="AJ100" s="1" t="s">
        <v>97</v>
      </c>
      <c r="AK100" s="1" t="s">
        <v>98</v>
      </c>
      <c r="AL100" s="1" t="s">
        <v>99</v>
      </c>
      <c r="AM100" s="1"/>
      <c r="AN100" s="1" t="s">
        <v>224</v>
      </c>
      <c r="AO100" s="1">
        <v>1</v>
      </c>
      <c r="AP100" s="1" t="s">
        <v>81</v>
      </c>
      <c r="AQ100" s="1" t="s">
        <v>82</v>
      </c>
      <c r="AR100" s="1">
        <v>0</v>
      </c>
      <c r="AS100" s="1">
        <v>1</v>
      </c>
      <c r="AT100" s="1">
        <v>0</v>
      </c>
      <c r="AU100" s="1">
        <v>1602</v>
      </c>
      <c r="AV100" s="1" t="s">
        <v>224</v>
      </c>
      <c r="AW100" s="1">
        <v>160204</v>
      </c>
      <c r="AX100" s="1">
        <v>0</v>
      </c>
      <c r="AY100" s="2">
        <v>600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/>
      <c r="BM100" s="3">
        <v>44971</v>
      </c>
      <c r="BN100" s="1" t="s">
        <v>224</v>
      </c>
      <c r="BO100" s="1" t="s">
        <v>224</v>
      </c>
      <c r="BP100" s="1">
        <v>0</v>
      </c>
      <c r="BQ100" s="1" t="s">
        <v>224</v>
      </c>
      <c r="BR100" s="1" t="s">
        <v>224</v>
      </c>
      <c r="BS100" s="1">
        <v>0</v>
      </c>
      <c r="BT100" s="1">
        <v>0</v>
      </c>
      <c r="BU100" s="1" t="s">
        <v>430</v>
      </c>
    </row>
    <row r="101" spans="1:73" outlineLevel="1" x14ac:dyDescent="0.25">
      <c r="A101" s="1">
        <v>20</v>
      </c>
      <c r="B101" s="1">
        <v>1335</v>
      </c>
      <c r="C101" s="1">
        <v>1</v>
      </c>
      <c r="D101" s="1" t="s">
        <v>431</v>
      </c>
      <c r="E101" s="3">
        <v>44971.555254629631</v>
      </c>
      <c r="F101" s="1">
        <v>0</v>
      </c>
      <c r="G101" s="1"/>
      <c r="H101" s="1"/>
      <c r="I101" s="1"/>
      <c r="J101" s="1">
        <v>2</v>
      </c>
      <c r="K101" s="1" t="s">
        <v>74</v>
      </c>
      <c r="L101" s="1" t="s">
        <v>75</v>
      </c>
      <c r="M101" s="1" t="s">
        <v>224</v>
      </c>
      <c r="N101" s="1" t="s">
        <v>76</v>
      </c>
      <c r="O101" s="1" t="s">
        <v>77</v>
      </c>
      <c r="P101" s="1" t="s">
        <v>78</v>
      </c>
      <c r="Q101" s="1" t="s">
        <v>79</v>
      </c>
      <c r="R101" s="1">
        <v>114</v>
      </c>
      <c r="S101" s="1" t="s">
        <v>224</v>
      </c>
      <c r="T101" s="1" t="s">
        <v>80</v>
      </c>
      <c r="U101" s="1" t="s">
        <v>81</v>
      </c>
      <c r="V101" s="1" t="s">
        <v>82</v>
      </c>
      <c r="W101" s="1" t="s">
        <v>83</v>
      </c>
      <c r="X101" s="1">
        <v>2134424404</v>
      </c>
      <c r="Y101" s="1" t="s">
        <v>84</v>
      </c>
      <c r="Z101" s="1">
        <v>2</v>
      </c>
      <c r="AA101" s="1" t="s">
        <v>94</v>
      </c>
      <c r="AB101" s="1" t="s">
        <v>224</v>
      </c>
      <c r="AC101" s="1" t="s">
        <v>224</v>
      </c>
      <c r="AD101" s="1" t="s">
        <v>87</v>
      </c>
      <c r="AE101" s="1" t="s">
        <v>224</v>
      </c>
      <c r="AF101" s="1" t="s">
        <v>95</v>
      </c>
      <c r="AG101" s="1" t="s">
        <v>257</v>
      </c>
      <c r="AH101" s="1" t="s">
        <v>224</v>
      </c>
      <c r="AI101" s="1" t="s">
        <v>96</v>
      </c>
      <c r="AJ101" s="1" t="s">
        <v>97</v>
      </c>
      <c r="AK101" s="1" t="s">
        <v>98</v>
      </c>
      <c r="AL101" s="1" t="s">
        <v>99</v>
      </c>
      <c r="AM101" s="1"/>
      <c r="AN101" s="1" t="s">
        <v>224</v>
      </c>
      <c r="AO101" s="1">
        <v>1</v>
      </c>
      <c r="AP101" s="1" t="s">
        <v>81</v>
      </c>
      <c r="AQ101" s="1" t="s">
        <v>82</v>
      </c>
      <c r="AR101" s="1">
        <v>0</v>
      </c>
      <c r="AS101" s="1">
        <v>1</v>
      </c>
      <c r="AT101" s="1">
        <v>0</v>
      </c>
      <c r="AU101" s="1">
        <v>1602</v>
      </c>
      <c r="AV101" s="1" t="s">
        <v>224</v>
      </c>
      <c r="AW101" s="1">
        <v>160204</v>
      </c>
      <c r="AX101" s="1">
        <v>0</v>
      </c>
      <c r="AY101" s="2">
        <v>500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/>
      <c r="BM101" s="3">
        <v>44971</v>
      </c>
      <c r="BN101" s="1" t="s">
        <v>224</v>
      </c>
      <c r="BO101" s="1" t="s">
        <v>224</v>
      </c>
      <c r="BP101" s="1">
        <v>0</v>
      </c>
      <c r="BQ101" s="1" t="s">
        <v>224</v>
      </c>
      <c r="BR101" s="1" t="s">
        <v>224</v>
      </c>
      <c r="BS101" s="1">
        <v>0</v>
      </c>
      <c r="BT101" s="1">
        <v>0</v>
      </c>
      <c r="BU101" s="1" t="s">
        <v>432</v>
      </c>
    </row>
    <row r="102" spans="1:73" outlineLevel="1" x14ac:dyDescent="0.25">
      <c r="A102" s="1">
        <v>20</v>
      </c>
      <c r="B102" s="1">
        <v>1336</v>
      </c>
      <c r="C102" s="1">
        <v>1</v>
      </c>
      <c r="D102" s="1" t="s">
        <v>433</v>
      </c>
      <c r="E102" s="3">
        <v>44971.555659722224</v>
      </c>
      <c r="F102" s="1">
        <v>0</v>
      </c>
      <c r="G102" s="1"/>
      <c r="H102" s="1"/>
      <c r="I102" s="1"/>
      <c r="J102" s="1">
        <v>2</v>
      </c>
      <c r="K102" s="1" t="s">
        <v>74</v>
      </c>
      <c r="L102" s="1" t="s">
        <v>75</v>
      </c>
      <c r="M102" s="1" t="s">
        <v>224</v>
      </c>
      <c r="N102" s="1" t="s">
        <v>76</v>
      </c>
      <c r="O102" s="1" t="s">
        <v>77</v>
      </c>
      <c r="P102" s="1" t="s">
        <v>78</v>
      </c>
      <c r="Q102" s="1" t="s">
        <v>79</v>
      </c>
      <c r="R102" s="1">
        <v>114</v>
      </c>
      <c r="S102" s="1" t="s">
        <v>224</v>
      </c>
      <c r="T102" s="1" t="s">
        <v>80</v>
      </c>
      <c r="U102" s="1" t="s">
        <v>81</v>
      </c>
      <c r="V102" s="1" t="s">
        <v>82</v>
      </c>
      <c r="W102" s="1" t="s">
        <v>83</v>
      </c>
      <c r="X102" s="1">
        <v>2134424404</v>
      </c>
      <c r="Y102" s="1" t="s">
        <v>84</v>
      </c>
      <c r="Z102" s="1">
        <v>2</v>
      </c>
      <c r="AA102" s="1" t="s">
        <v>94</v>
      </c>
      <c r="AB102" s="1" t="s">
        <v>224</v>
      </c>
      <c r="AC102" s="1" t="s">
        <v>224</v>
      </c>
      <c r="AD102" s="1" t="s">
        <v>87</v>
      </c>
      <c r="AE102" s="1" t="s">
        <v>224</v>
      </c>
      <c r="AF102" s="1" t="s">
        <v>95</v>
      </c>
      <c r="AG102" s="1" t="s">
        <v>257</v>
      </c>
      <c r="AH102" s="1" t="s">
        <v>224</v>
      </c>
      <c r="AI102" s="1" t="s">
        <v>96</v>
      </c>
      <c r="AJ102" s="1" t="s">
        <v>97</v>
      </c>
      <c r="AK102" s="1" t="s">
        <v>98</v>
      </c>
      <c r="AL102" s="1" t="s">
        <v>99</v>
      </c>
      <c r="AM102" s="1"/>
      <c r="AN102" s="1" t="s">
        <v>224</v>
      </c>
      <c r="AO102" s="1">
        <v>1</v>
      </c>
      <c r="AP102" s="1" t="s">
        <v>81</v>
      </c>
      <c r="AQ102" s="1" t="s">
        <v>82</v>
      </c>
      <c r="AR102" s="1">
        <v>0</v>
      </c>
      <c r="AS102" s="1">
        <v>1</v>
      </c>
      <c r="AT102" s="1">
        <v>0</v>
      </c>
      <c r="AU102" s="1">
        <v>1602</v>
      </c>
      <c r="AV102" s="1" t="s">
        <v>224</v>
      </c>
      <c r="AW102" s="1">
        <v>160204</v>
      </c>
      <c r="AX102" s="1">
        <v>0</v>
      </c>
      <c r="AY102" s="2">
        <v>1320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/>
      <c r="BM102" s="3">
        <v>44971</v>
      </c>
      <c r="BN102" s="1" t="s">
        <v>224</v>
      </c>
      <c r="BO102" s="1" t="s">
        <v>224</v>
      </c>
      <c r="BP102" s="1">
        <v>0</v>
      </c>
      <c r="BQ102" s="1" t="s">
        <v>224</v>
      </c>
      <c r="BR102" s="1" t="s">
        <v>224</v>
      </c>
      <c r="BS102" s="1">
        <v>0</v>
      </c>
      <c r="BT102" s="1">
        <v>0</v>
      </c>
      <c r="BU102" s="1" t="s">
        <v>434</v>
      </c>
    </row>
    <row r="103" spans="1:73" outlineLevel="1" x14ac:dyDescent="0.25">
      <c r="A103" s="1">
        <v>20</v>
      </c>
      <c r="B103" s="1">
        <v>1337</v>
      </c>
      <c r="C103" s="1">
        <v>1</v>
      </c>
      <c r="D103" s="1" t="s">
        <v>435</v>
      </c>
      <c r="E103" s="3">
        <v>44971.556331018517</v>
      </c>
      <c r="F103" s="1">
        <v>0</v>
      </c>
      <c r="G103" s="1"/>
      <c r="H103" s="1"/>
      <c r="I103" s="1"/>
      <c r="J103" s="1">
        <v>2</v>
      </c>
      <c r="K103" s="1" t="s">
        <v>74</v>
      </c>
      <c r="L103" s="1" t="s">
        <v>75</v>
      </c>
      <c r="M103" s="1" t="s">
        <v>224</v>
      </c>
      <c r="N103" s="1" t="s">
        <v>76</v>
      </c>
      <c r="O103" s="1" t="s">
        <v>77</v>
      </c>
      <c r="P103" s="1" t="s">
        <v>78</v>
      </c>
      <c r="Q103" s="1" t="s">
        <v>79</v>
      </c>
      <c r="R103" s="1">
        <v>114</v>
      </c>
      <c r="S103" s="1" t="s">
        <v>224</v>
      </c>
      <c r="T103" s="1" t="s">
        <v>80</v>
      </c>
      <c r="U103" s="1" t="s">
        <v>81</v>
      </c>
      <c r="V103" s="1" t="s">
        <v>82</v>
      </c>
      <c r="W103" s="1" t="s">
        <v>83</v>
      </c>
      <c r="X103" s="1">
        <v>2134424404</v>
      </c>
      <c r="Y103" s="1" t="s">
        <v>84</v>
      </c>
      <c r="Z103" s="1">
        <v>2</v>
      </c>
      <c r="AA103" s="1" t="s">
        <v>94</v>
      </c>
      <c r="AB103" s="1" t="s">
        <v>224</v>
      </c>
      <c r="AC103" s="1" t="s">
        <v>224</v>
      </c>
      <c r="AD103" s="1" t="s">
        <v>87</v>
      </c>
      <c r="AE103" s="1" t="s">
        <v>224</v>
      </c>
      <c r="AF103" s="1" t="s">
        <v>95</v>
      </c>
      <c r="AG103" s="1" t="s">
        <v>257</v>
      </c>
      <c r="AH103" s="1" t="s">
        <v>224</v>
      </c>
      <c r="AI103" s="1" t="s">
        <v>96</v>
      </c>
      <c r="AJ103" s="1" t="s">
        <v>97</v>
      </c>
      <c r="AK103" s="1" t="s">
        <v>98</v>
      </c>
      <c r="AL103" s="1" t="s">
        <v>99</v>
      </c>
      <c r="AM103" s="1"/>
      <c r="AN103" s="1" t="s">
        <v>224</v>
      </c>
      <c r="AO103" s="1">
        <v>1</v>
      </c>
      <c r="AP103" s="1" t="s">
        <v>81</v>
      </c>
      <c r="AQ103" s="1" t="s">
        <v>82</v>
      </c>
      <c r="AR103" s="1">
        <v>0</v>
      </c>
      <c r="AS103" s="1">
        <v>1</v>
      </c>
      <c r="AT103" s="1">
        <v>0</v>
      </c>
      <c r="AU103" s="1">
        <v>1602</v>
      </c>
      <c r="AV103" s="1" t="s">
        <v>224</v>
      </c>
      <c r="AW103" s="1">
        <v>160204</v>
      </c>
      <c r="AX103" s="1">
        <v>0</v>
      </c>
      <c r="AY103" s="2">
        <v>1760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/>
      <c r="BM103" s="3">
        <v>44971</v>
      </c>
      <c r="BN103" s="1" t="s">
        <v>224</v>
      </c>
      <c r="BO103" s="1" t="s">
        <v>224</v>
      </c>
      <c r="BP103" s="1">
        <v>0</v>
      </c>
      <c r="BQ103" s="1" t="s">
        <v>224</v>
      </c>
      <c r="BR103" s="1" t="s">
        <v>224</v>
      </c>
      <c r="BS103" s="1">
        <v>0</v>
      </c>
      <c r="BT103" s="1">
        <v>0</v>
      </c>
      <c r="BU103" s="1" t="s">
        <v>436</v>
      </c>
    </row>
    <row r="104" spans="1:73" outlineLevel="1" x14ac:dyDescent="0.25">
      <c r="A104" s="1">
        <v>20</v>
      </c>
      <c r="B104" s="1">
        <v>1338</v>
      </c>
      <c r="C104" s="1">
        <v>1</v>
      </c>
      <c r="D104" s="1" t="s">
        <v>437</v>
      </c>
      <c r="E104" s="3">
        <v>44971.556793981479</v>
      </c>
      <c r="F104" s="1">
        <v>0</v>
      </c>
      <c r="G104" s="1"/>
      <c r="H104" s="1"/>
      <c r="I104" s="1"/>
      <c r="J104" s="1">
        <v>2</v>
      </c>
      <c r="K104" s="1" t="s">
        <v>74</v>
      </c>
      <c r="L104" s="1" t="s">
        <v>75</v>
      </c>
      <c r="M104" s="1" t="s">
        <v>224</v>
      </c>
      <c r="N104" s="1" t="s">
        <v>76</v>
      </c>
      <c r="O104" s="1" t="s">
        <v>77</v>
      </c>
      <c r="P104" s="1" t="s">
        <v>78</v>
      </c>
      <c r="Q104" s="1" t="s">
        <v>79</v>
      </c>
      <c r="R104" s="1">
        <v>114</v>
      </c>
      <c r="S104" s="1" t="s">
        <v>224</v>
      </c>
      <c r="T104" s="1" t="s">
        <v>80</v>
      </c>
      <c r="U104" s="1" t="s">
        <v>81</v>
      </c>
      <c r="V104" s="1" t="s">
        <v>82</v>
      </c>
      <c r="W104" s="1" t="s">
        <v>83</v>
      </c>
      <c r="X104" s="1">
        <v>2134424404</v>
      </c>
      <c r="Y104" s="1" t="s">
        <v>84</v>
      </c>
      <c r="Z104" s="1">
        <v>2</v>
      </c>
      <c r="AA104" s="1" t="s">
        <v>94</v>
      </c>
      <c r="AB104" s="1" t="s">
        <v>224</v>
      </c>
      <c r="AC104" s="1" t="s">
        <v>224</v>
      </c>
      <c r="AD104" s="1" t="s">
        <v>87</v>
      </c>
      <c r="AE104" s="1" t="s">
        <v>224</v>
      </c>
      <c r="AF104" s="1" t="s">
        <v>95</v>
      </c>
      <c r="AG104" s="1" t="s">
        <v>257</v>
      </c>
      <c r="AH104" s="1" t="s">
        <v>224</v>
      </c>
      <c r="AI104" s="1" t="s">
        <v>96</v>
      </c>
      <c r="AJ104" s="1" t="s">
        <v>97</v>
      </c>
      <c r="AK104" s="1" t="s">
        <v>98</v>
      </c>
      <c r="AL104" s="1" t="s">
        <v>99</v>
      </c>
      <c r="AM104" s="1"/>
      <c r="AN104" s="1" t="s">
        <v>224</v>
      </c>
      <c r="AO104" s="1">
        <v>1</v>
      </c>
      <c r="AP104" s="1" t="s">
        <v>81</v>
      </c>
      <c r="AQ104" s="1" t="s">
        <v>82</v>
      </c>
      <c r="AR104" s="1">
        <v>0</v>
      </c>
      <c r="AS104" s="1">
        <v>1</v>
      </c>
      <c r="AT104" s="1">
        <v>0</v>
      </c>
      <c r="AU104" s="1">
        <v>1602</v>
      </c>
      <c r="AV104" s="1" t="s">
        <v>224</v>
      </c>
      <c r="AW104" s="1">
        <v>160204</v>
      </c>
      <c r="AX104" s="1">
        <v>0</v>
      </c>
      <c r="AY104" s="2">
        <v>1100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/>
      <c r="BM104" s="3">
        <v>44971</v>
      </c>
      <c r="BN104" s="1" t="s">
        <v>224</v>
      </c>
      <c r="BO104" s="1" t="s">
        <v>224</v>
      </c>
      <c r="BP104" s="1">
        <v>0</v>
      </c>
      <c r="BQ104" s="1" t="s">
        <v>224</v>
      </c>
      <c r="BR104" s="1" t="s">
        <v>224</v>
      </c>
      <c r="BS104" s="1">
        <v>0</v>
      </c>
      <c r="BT104" s="1">
        <v>0</v>
      </c>
      <c r="BU104" s="1" t="s">
        <v>438</v>
      </c>
    </row>
    <row r="105" spans="1:73" outlineLevel="1" x14ac:dyDescent="0.25">
      <c r="A105" s="1">
        <v>20</v>
      </c>
      <c r="B105" s="1">
        <v>1339</v>
      </c>
      <c r="C105" s="1">
        <v>1</v>
      </c>
      <c r="D105" s="1" t="s">
        <v>439</v>
      </c>
      <c r="E105" s="3">
        <v>44971.557349537034</v>
      </c>
      <c r="F105" s="1">
        <v>0</v>
      </c>
      <c r="G105" s="1"/>
      <c r="H105" s="1"/>
      <c r="I105" s="1"/>
      <c r="J105" s="1">
        <v>2</v>
      </c>
      <c r="K105" s="1" t="s">
        <v>74</v>
      </c>
      <c r="L105" s="1" t="s">
        <v>75</v>
      </c>
      <c r="M105" s="1" t="s">
        <v>224</v>
      </c>
      <c r="N105" s="1" t="s">
        <v>76</v>
      </c>
      <c r="O105" s="1" t="s">
        <v>77</v>
      </c>
      <c r="P105" s="1" t="s">
        <v>78</v>
      </c>
      <c r="Q105" s="1" t="s">
        <v>79</v>
      </c>
      <c r="R105" s="1">
        <v>114</v>
      </c>
      <c r="S105" s="1" t="s">
        <v>224</v>
      </c>
      <c r="T105" s="1" t="s">
        <v>80</v>
      </c>
      <c r="U105" s="1" t="s">
        <v>81</v>
      </c>
      <c r="V105" s="1" t="s">
        <v>82</v>
      </c>
      <c r="W105" s="1" t="s">
        <v>83</v>
      </c>
      <c r="X105" s="1">
        <v>2134424404</v>
      </c>
      <c r="Y105" s="1" t="s">
        <v>84</v>
      </c>
      <c r="Z105" s="1">
        <v>2</v>
      </c>
      <c r="AA105" s="1" t="s">
        <v>94</v>
      </c>
      <c r="AB105" s="1" t="s">
        <v>224</v>
      </c>
      <c r="AC105" s="1" t="s">
        <v>224</v>
      </c>
      <c r="AD105" s="1" t="s">
        <v>87</v>
      </c>
      <c r="AE105" s="1" t="s">
        <v>224</v>
      </c>
      <c r="AF105" s="1" t="s">
        <v>95</v>
      </c>
      <c r="AG105" s="1" t="s">
        <v>257</v>
      </c>
      <c r="AH105" s="1" t="s">
        <v>224</v>
      </c>
      <c r="AI105" s="1" t="s">
        <v>96</v>
      </c>
      <c r="AJ105" s="1" t="s">
        <v>97</v>
      </c>
      <c r="AK105" s="1" t="s">
        <v>98</v>
      </c>
      <c r="AL105" s="1" t="s">
        <v>99</v>
      </c>
      <c r="AM105" s="1"/>
      <c r="AN105" s="1" t="s">
        <v>224</v>
      </c>
      <c r="AO105" s="1">
        <v>1</v>
      </c>
      <c r="AP105" s="1" t="s">
        <v>81</v>
      </c>
      <c r="AQ105" s="1" t="s">
        <v>82</v>
      </c>
      <c r="AR105" s="1">
        <v>0</v>
      </c>
      <c r="AS105" s="1">
        <v>1</v>
      </c>
      <c r="AT105" s="1">
        <v>0</v>
      </c>
      <c r="AU105" s="1">
        <v>1602</v>
      </c>
      <c r="AV105" s="1" t="s">
        <v>224</v>
      </c>
      <c r="AW105" s="1">
        <v>160204</v>
      </c>
      <c r="AX105" s="1">
        <v>0</v>
      </c>
      <c r="AY105" s="2">
        <v>1320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/>
      <c r="BM105" s="3">
        <v>44971</v>
      </c>
      <c r="BN105" s="1" t="s">
        <v>224</v>
      </c>
      <c r="BO105" s="1" t="s">
        <v>224</v>
      </c>
      <c r="BP105" s="1">
        <v>0</v>
      </c>
      <c r="BQ105" s="1" t="s">
        <v>224</v>
      </c>
      <c r="BR105" s="1" t="s">
        <v>224</v>
      </c>
      <c r="BS105" s="1">
        <v>0</v>
      </c>
      <c r="BT105" s="1">
        <v>0</v>
      </c>
      <c r="BU105" s="1" t="s">
        <v>440</v>
      </c>
    </row>
    <row r="106" spans="1:73" outlineLevel="1" x14ac:dyDescent="0.25">
      <c r="A106" s="1">
        <v>20</v>
      </c>
      <c r="B106" s="1">
        <v>1340</v>
      </c>
      <c r="C106" s="1">
        <v>1</v>
      </c>
      <c r="D106" s="1" t="s">
        <v>441</v>
      </c>
      <c r="E106" s="3">
        <v>44971.557708333334</v>
      </c>
      <c r="F106" s="1">
        <v>0</v>
      </c>
      <c r="G106" s="1"/>
      <c r="H106" s="1"/>
      <c r="I106" s="1"/>
      <c r="J106" s="1">
        <v>2</v>
      </c>
      <c r="K106" s="1" t="s">
        <v>74</v>
      </c>
      <c r="L106" s="1" t="s">
        <v>75</v>
      </c>
      <c r="M106" s="1" t="s">
        <v>224</v>
      </c>
      <c r="N106" s="1" t="s">
        <v>76</v>
      </c>
      <c r="O106" s="1" t="s">
        <v>77</v>
      </c>
      <c r="P106" s="1" t="s">
        <v>78</v>
      </c>
      <c r="Q106" s="1" t="s">
        <v>79</v>
      </c>
      <c r="R106" s="1">
        <v>114</v>
      </c>
      <c r="S106" s="1" t="s">
        <v>224</v>
      </c>
      <c r="T106" s="1" t="s">
        <v>80</v>
      </c>
      <c r="U106" s="1" t="s">
        <v>81</v>
      </c>
      <c r="V106" s="1" t="s">
        <v>82</v>
      </c>
      <c r="W106" s="1" t="s">
        <v>83</v>
      </c>
      <c r="X106" s="1">
        <v>2134424404</v>
      </c>
      <c r="Y106" s="1" t="s">
        <v>84</v>
      </c>
      <c r="Z106" s="1">
        <v>2</v>
      </c>
      <c r="AA106" s="1" t="s">
        <v>94</v>
      </c>
      <c r="AB106" s="1" t="s">
        <v>224</v>
      </c>
      <c r="AC106" s="1" t="s">
        <v>224</v>
      </c>
      <c r="AD106" s="1" t="s">
        <v>87</v>
      </c>
      <c r="AE106" s="1" t="s">
        <v>224</v>
      </c>
      <c r="AF106" s="1" t="s">
        <v>95</v>
      </c>
      <c r="AG106" s="1" t="s">
        <v>257</v>
      </c>
      <c r="AH106" s="1" t="s">
        <v>224</v>
      </c>
      <c r="AI106" s="1" t="s">
        <v>96</v>
      </c>
      <c r="AJ106" s="1" t="s">
        <v>97</v>
      </c>
      <c r="AK106" s="1" t="s">
        <v>98</v>
      </c>
      <c r="AL106" s="1" t="s">
        <v>99</v>
      </c>
      <c r="AM106" s="1"/>
      <c r="AN106" s="1" t="s">
        <v>224</v>
      </c>
      <c r="AO106" s="1">
        <v>1</v>
      </c>
      <c r="AP106" s="1" t="s">
        <v>81</v>
      </c>
      <c r="AQ106" s="1" t="s">
        <v>82</v>
      </c>
      <c r="AR106" s="1">
        <v>0</v>
      </c>
      <c r="AS106" s="1">
        <v>1</v>
      </c>
      <c r="AT106" s="1">
        <v>0</v>
      </c>
      <c r="AU106" s="1">
        <v>1602</v>
      </c>
      <c r="AV106" s="1" t="s">
        <v>224</v>
      </c>
      <c r="AW106" s="1">
        <v>160204</v>
      </c>
      <c r="AX106" s="1">
        <v>0</v>
      </c>
      <c r="AY106" s="2">
        <v>1320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/>
      <c r="BM106" s="3">
        <v>44971</v>
      </c>
      <c r="BN106" s="1" t="s">
        <v>224</v>
      </c>
      <c r="BO106" s="1" t="s">
        <v>224</v>
      </c>
      <c r="BP106" s="1">
        <v>0</v>
      </c>
      <c r="BQ106" s="1" t="s">
        <v>224</v>
      </c>
      <c r="BR106" s="1" t="s">
        <v>224</v>
      </c>
      <c r="BS106" s="1">
        <v>0</v>
      </c>
      <c r="BT106" s="1">
        <v>0</v>
      </c>
      <c r="BU106" s="1" t="s">
        <v>442</v>
      </c>
    </row>
    <row r="107" spans="1:73" outlineLevel="1" x14ac:dyDescent="0.25">
      <c r="A107" s="1">
        <v>20</v>
      </c>
      <c r="B107" s="1">
        <v>1341</v>
      </c>
      <c r="C107" s="1">
        <v>1</v>
      </c>
      <c r="D107" s="1" t="s">
        <v>443</v>
      </c>
      <c r="E107" s="3">
        <v>44971.559537037036</v>
      </c>
      <c r="F107" s="1">
        <v>0</v>
      </c>
      <c r="G107" s="1"/>
      <c r="H107" s="1"/>
      <c r="I107" s="1"/>
      <c r="J107" s="1">
        <v>2</v>
      </c>
      <c r="K107" s="1" t="s">
        <v>74</v>
      </c>
      <c r="L107" s="1" t="s">
        <v>75</v>
      </c>
      <c r="M107" s="1" t="s">
        <v>224</v>
      </c>
      <c r="N107" s="1" t="s">
        <v>76</v>
      </c>
      <c r="O107" s="1" t="s">
        <v>77</v>
      </c>
      <c r="P107" s="1" t="s">
        <v>78</v>
      </c>
      <c r="Q107" s="1" t="s">
        <v>79</v>
      </c>
      <c r="R107" s="1">
        <v>114</v>
      </c>
      <c r="S107" s="1" t="s">
        <v>224</v>
      </c>
      <c r="T107" s="1" t="s">
        <v>80</v>
      </c>
      <c r="U107" s="1" t="s">
        <v>81</v>
      </c>
      <c r="V107" s="1" t="s">
        <v>82</v>
      </c>
      <c r="W107" s="1" t="s">
        <v>83</v>
      </c>
      <c r="X107" s="1">
        <v>2134424404</v>
      </c>
      <c r="Y107" s="1" t="s">
        <v>84</v>
      </c>
      <c r="Z107" s="1">
        <v>2</v>
      </c>
      <c r="AA107" s="1" t="s">
        <v>94</v>
      </c>
      <c r="AB107" s="1" t="s">
        <v>224</v>
      </c>
      <c r="AC107" s="1" t="s">
        <v>224</v>
      </c>
      <c r="AD107" s="1" t="s">
        <v>87</v>
      </c>
      <c r="AE107" s="1" t="s">
        <v>224</v>
      </c>
      <c r="AF107" s="1" t="s">
        <v>95</v>
      </c>
      <c r="AG107" s="1" t="s">
        <v>257</v>
      </c>
      <c r="AH107" s="1" t="s">
        <v>224</v>
      </c>
      <c r="AI107" s="1" t="s">
        <v>96</v>
      </c>
      <c r="AJ107" s="1" t="s">
        <v>97</v>
      </c>
      <c r="AK107" s="1" t="s">
        <v>98</v>
      </c>
      <c r="AL107" s="1" t="s">
        <v>99</v>
      </c>
      <c r="AM107" s="1"/>
      <c r="AN107" s="1" t="s">
        <v>224</v>
      </c>
      <c r="AO107" s="1">
        <v>1</v>
      </c>
      <c r="AP107" s="1" t="s">
        <v>81</v>
      </c>
      <c r="AQ107" s="1" t="s">
        <v>82</v>
      </c>
      <c r="AR107" s="1">
        <v>0</v>
      </c>
      <c r="AS107" s="1">
        <v>1</v>
      </c>
      <c r="AT107" s="1">
        <v>0</v>
      </c>
      <c r="AU107" s="1">
        <v>1602</v>
      </c>
      <c r="AV107" s="1" t="s">
        <v>224</v>
      </c>
      <c r="AW107" s="1">
        <v>160204</v>
      </c>
      <c r="AX107" s="1">
        <v>0</v>
      </c>
      <c r="AY107" s="2">
        <v>3500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/>
      <c r="BM107" s="3">
        <v>44971</v>
      </c>
      <c r="BN107" s="1" t="s">
        <v>224</v>
      </c>
      <c r="BO107" s="1" t="s">
        <v>224</v>
      </c>
      <c r="BP107" s="1">
        <v>0</v>
      </c>
      <c r="BQ107" s="1" t="s">
        <v>224</v>
      </c>
      <c r="BR107" s="1" t="s">
        <v>224</v>
      </c>
      <c r="BS107" s="1">
        <v>0</v>
      </c>
      <c r="BT107" s="1">
        <v>0</v>
      </c>
      <c r="BU107" s="1" t="s">
        <v>444</v>
      </c>
    </row>
    <row r="108" spans="1:73" outlineLevel="1" x14ac:dyDescent="0.25">
      <c r="A108" s="1">
        <v>20</v>
      </c>
      <c r="B108" s="1">
        <v>1342</v>
      </c>
      <c r="C108" s="1">
        <v>1</v>
      </c>
      <c r="D108" s="1" t="s">
        <v>445</v>
      </c>
      <c r="E108" s="3">
        <v>44971.560162037036</v>
      </c>
      <c r="F108" s="1">
        <v>0</v>
      </c>
      <c r="G108" s="1"/>
      <c r="H108" s="1"/>
      <c r="I108" s="1"/>
      <c r="J108" s="1">
        <v>2</v>
      </c>
      <c r="K108" s="1" t="s">
        <v>74</v>
      </c>
      <c r="L108" s="1" t="s">
        <v>75</v>
      </c>
      <c r="M108" s="1" t="s">
        <v>224</v>
      </c>
      <c r="N108" s="1" t="s">
        <v>76</v>
      </c>
      <c r="O108" s="1" t="s">
        <v>77</v>
      </c>
      <c r="P108" s="1" t="s">
        <v>78</v>
      </c>
      <c r="Q108" s="1" t="s">
        <v>79</v>
      </c>
      <c r="R108" s="1">
        <v>114</v>
      </c>
      <c r="S108" s="1" t="s">
        <v>224</v>
      </c>
      <c r="T108" s="1" t="s">
        <v>80</v>
      </c>
      <c r="U108" s="1" t="s">
        <v>81</v>
      </c>
      <c r="V108" s="1" t="s">
        <v>82</v>
      </c>
      <c r="W108" s="1" t="s">
        <v>83</v>
      </c>
      <c r="X108" s="1">
        <v>2134424404</v>
      </c>
      <c r="Y108" s="1" t="s">
        <v>84</v>
      </c>
      <c r="Z108" s="1">
        <v>2</v>
      </c>
      <c r="AA108" s="1" t="s">
        <v>85</v>
      </c>
      <c r="AB108" s="1" t="s">
        <v>86</v>
      </c>
      <c r="AC108" s="1" t="s">
        <v>224</v>
      </c>
      <c r="AD108" s="1" t="s">
        <v>87</v>
      </c>
      <c r="AE108" s="1" t="s">
        <v>78</v>
      </c>
      <c r="AF108" s="1" t="s">
        <v>88</v>
      </c>
      <c r="AG108" s="1" t="s">
        <v>225</v>
      </c>
      <c r="AH108" s="1" t="s">
        <v>89</v>
      </c>
      <c r="AI108" s="1" t="s">
        <v>90</v>
      </c>
      <c r="AJ108" s="1" t="s">
        <v>81</v>
      </c>
      <c r="AK108" s="1" t="s">
        <v>82</v>
      </c>
      <c r="AL108" s="1" t="s">
        <v>91</v>
      </c>
      <c r="AM108" s="1"/>
      <c r="AN108" s="1" t="s">
        <v>224</v>
      </c>
      <c r="AO108" s="1">
        <v>1</v>
      </c>
      <c r="AP108" s="1" t="s">
        <v>81</v>
      </c>
      <c r="AQ108" s="1" t="s">
        <v>82</v>
      </c>
      <c r="AR108" s="1">
        <v>0</v>
      </c>
      <c r="AS108" s="1">
        <v>1</v>
      </c>
      <c r="AT108" s="1">
        <v>0</v>
      </c>
      <c r="AU108" s="1">
        <v>1602</v>
      </c>
      <c r="AV108" s="1" t="s">
        <v>224</v>
      </c>
      <c r="AW108" s="1">
        <v>160204</v>
      </c>
      <c r="AX108" s="1">
        <v>0</v>
      </c>
      <c r="AY108" s="2">
        <v>800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/>
      <c r="BM108" s="3">
        <v>44971</v>
      </c>
      <c r="BN108" s="1" t="s">
        <v>224</v>
      </c>
      <c r="BO108" s="1" t="s">
        <v>224</v>
      </c>
      <c r="BP108" s="1">
        <v>0</v>
      </c>
      <c r="BQ108" s="1" t="s">
        <v>224</v>
      </c>
      <c r="BR108" s="1" t="s">
        <v>224</v>
      </c>
      <c r="BS108" s="1">
        <v>0</v>
      </c>
      <c r="BT108" s="1">
        <v>0</v>
      </c>
      <c r="BU108" s="1" t="s">
        <v>446</v>
      </c>
    </row>
    <row r="109" spans="1:73" outlineLevel="1" x14ac:dyDescent="0.25">
      <c r="A109" s="1">
        <v>20</v>
      </c>
      <c r="B109" s="1">
        <v>1343</v>
      </c>
      <c r="C109" s="1">
        <v>1</v>
      </c>
      <c r="D109" s="1" t="s">
        <v>447</v>
      </c>
      <c r="E109" s="3">
        <v>44971.642905092594</v>
      </c>
      <c r="F109" s="1">
        <v>0</v>
      </c>
      <c r="G109" s="1"/>
      <c r="H109" s="1"/>
      <c r="I109" s="1"/>
      <c r="J109" s="1">
        <v>2</v>
      </c>
      <c r="K109" s="1" t="s">
        <v>74</v>
      </c>
      <c r="L109" s="1" t="s">
        <v>75</v>
      </c>
      <c r="M109" s="1" t="s">
        <v>224</v>
      </c>
      <c r="N109" s="1" t="s">
        <v>76</v>
      </c>
      <c r="O109" s="1" t="s">
        <v>77</v>
      </c>
      <c r="P109" s="1" t="s">
        <v>78</v>
      </c>
      <c r="Q109" s="1" t="s">
        <v>79</v>
      </c>
      <c r="R109" s="1">
        <v>114</v>
      </c>
      <c r="S109" s="1" t="s">
        <v>224</v>
      </c>
      <c r="T109" s="1" t="s">
        <v>80</v>
      </c>
      <c r="U109" s="1" t="s">
        <v>81</v>
      </c>
      <c r="V109" s="1" t="s">
        <v>82</v>
      </c>
      <c r="W109" s="1" t="s">
        <v>83</v>
      </c>
      <c r="X109" s="1">
        <v>2134424404</v>
      </c>
      <c r="Y109" s="1" t="s">
        <v>84</v>
      </c>
      <c r="Z109" s="1">
        <v>2</v>
      </c>
      <c r="AA109" s="1" t="s">
        <v>244</v>
      </c>
      <c r="AB109" s="1" t="s">
        <v>245</v>
      </c>
      <c r="AC109" s="1" t="s">
        <v>224</v>
      </c>
      <c r="AD109" s="1" t="s">
        <v>246</v>
      </c>
      <c r="AE109" s="1" t="s">
        <v>78</v>
      </c>
      <c r="AF109" s="1" t="s">
        <v>247</v>
      </c>
      <c r="AG109" s="1" t="s">
        <v>248</v>
      </c>
      <c r="AH109" s="1" t="s">
        <v>89</v>
      </c>
      <c r="AI109" s="1" t="s">
        <v>249</v>
      </c>
      <c r="AJ109" s="1" t="s">
        <v>81</v>
      </c>
      <c r="AK109" s="1" t="s">
        <v>82</v>
      </c>
      <c r="AL109" s="1" t="s">
        <v>250</v>
      </c>
      <c r="AM109" s="1">
        <v>25840848</v>
      </c>
      <c r="AN109" s="1" t="s">
        <v>224</v>
      </c>
      <c r="AO109" s="1">
        <v>1</v>
      </c>
      <c r="AP109" s="1" t="s">
        <v>81</v>
      </c>
      <c r="AQ109" s="1" t="s">
        <v>82</v>
      </c>
      <c r="AR109" s="1">
        <v>0</v>
      </c>
      <c r="AS109" s="1">
        <v>1</v>
      </c>
      <c r="AT109" s="1">
        <v>0</v>
      </c>
      <c r="AU109" s="1">
        <v>1602</v>
      </c>
      <c r="AV109" s="1" t="s">
        <v>224</v>
      </c>
      <c r="AW109" s="1">
        <v>160204</v>
      </c>
      <c r="AX109" s="1">
        <v>0</v>
      </c>
      <c r="AY109" s="2">
        <v>19787.77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/>
      <c r="BM109" s="3">
        <v>44971</v>
      </c>
      <c r="BN109" s="1" t="s">
        <v>224</v>
      </c>
      <c r="BO109" s="1" t="s">
        <v>224</v>
      </c>
      <c r="BP109" s="1">
        <v>0</v>
      </c>
      <c r="BQ109" s="1" t="s">
        <v>224</v>
      </c>
      <c r="BR109" s="1" t="s">
        <v>224</v>
      </c>
      <c r="BS109" s="1">
        <v>0</v>
      </c>
      <c r="BT109" s="1">
        <v>0</v>
      </c>
      <c r="BU109" s="1" t="s">
        <v>448</v>
      </c>
    </row>
    <row r="110" spans="1:73" outlineLevel="1" x14ac:dyDescent="0.25">
      <c r="A110" s="1">
        <v>20</v>
      </c>
      <c r="B110" s="1">
        <v>1344</v>
      </c>
      <c r="C110" s="1">
        <v>1</v>
      </c>
      <c r="D110" s="1" t="s">
        <v>449</v>
      </c>
      <c r="E110" s="3">
        <v>44972.690729166665</v>
      </c>
      <c r="F110" s="1">
        <v>0</v>
      </c>
      <c r="G110" s="1"/>
      <c r="H110" s="1"/>
      <c r="I110" s="1"/>
      <c r="J110" s="1">
        <v>2</v>
      </c>
      <c r="K110" s="1" t="s">
        <v>74</v>
      </c>
      <c r="L110" s="1" t="s">
        <v>75</v>
      </c>
      <c r="M110" s="1" t="s">
        <v>224</v>
      </c>
      <c r="N110" s="1" t="s">
        <v>76</v>
      </c>
      <c r="O110" s="1" t="s">
        <v>77</v>
      </c>
      <c r="P110" s="1" t="s">
        <v>78</v>
      </c>
      <c r="Q110" s="1" t="s">
        <v>79</v>
      </c>
      <c r="R110" s="1">
        <v>114</v>
      </c>
      <c r="S110" s="1" t="s">
        <v>224</v>
      </c>
      <c r="T110" s="1" t="s">
        <v>80</v>
      </c>
      <c r="U110" s="1" t="s">
        <v>81</v>
      </c>
      <c r="V110" s="1" t="s">
        <v>82</v>
      </c>
      <c r="W110" s="1" t="s">
        <v>83</v>
      </c>
      <c r="X110" s="1">
        <v>2134424404</v>
      </c>
      <c r="Y110" s="1" t="s">
        <v>84</v>
      </c>
      <c r="Z110" s="1">
        <v>2</v>
      </c>
      <c r="AA110" s="1" t="s">
        <v>85</v>
      </c>
      <c r="AB110" s="1" t="s">
        <v>86</v>
      </c>
      <c r="AC110" s="1" t="s">
        <v>224</v>
      </c>
      <c r="AD110" s="1" t="s">
        <v>87</v>
      </c>
      <c r="AE110" s="1" t="s">
        <v>78</v>
      </c>
      <c r="AF110" s="1" t="s">
        <v>88</v>
      </c>
      <c r="AG110" s="1" t="s">
        <v>225</v>
      </c>
      <c r="AH110" s="1" t="s">
        <v>89</v>
      </c>
      <c r="AI110" s="1" t="s">
        <v>90</v>
      </c>
      <c r="AJ110" s="1" t="s">
        <v>81</v>
      </c>
      <c r="AK110" s="1" t="s">
        <v>82</v>
      </c>
      <c r="AL110" s="1" t="s">
        <v>91</v>
      </c>
      <c r="AM110" s="1"/>
      <c r="AN110" s="1" t="s">
        <v>224</v>
      </c>
      <c r="AO110" s="1">
        <v>1</v>
      </c>
      <c r="AP110" s="1" t="s">
        <v>81</v>
      </c>
      <c r="AQ110" s="1" t="s">
        <v>82</v>
      </c>
      <c r="AR110" s="1">
        <v>0</v>
      </c>
      <c r="AS110" s="1">
        <v>1</v>
      </c>
      <c r="AT110" s="1">
        <v>0</v>
      </c>
      <c r="AU110" s="1">
        <v>1602</v>
      </c>
      <c r="AV110" s="1" t="s">
        <v>224</v>
      </c>
      <c r="AW110" s="1">
        <v>160204</v>
      </c>
      <c r="AX110" s="1">
        <v>0</v>
      </c>
      <c r="AY110" s="2">
        <v>1100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/>
      <c r="BM110" s="3">
        <v>44972</v>
      </c>
      <c r="BN110" s="1" t="s">
        <v>224</v>
      </c>
      <c r="BO110" s="1" t="s">
        <v>224</v>
      </c>
      <c r="BP110" s="1">
        <v>0</v>
      </c>
      <c r="BQ110" s="1" t="s">
        <v>224</v>
      </c>
      <c r="BR110" s="1" t="s">
        <v>224</v>
      </c>
      <c r="BS110" s="1">
        <v>0</v>
      </c>
      <c r="BT110" s="1">
        <v>0</v>
      </c>
      <c r="BU110" s="1" t="s">
        <v>450</v>
      </c>
    </row>
    <row r="111" spans="1:73" outlineLevel="1" x14ac:dyDescent="0.25">
      <c r="A111" s="1">
        <v>20</v>
      </c>
      <c r="B111" s="1">
        <v>1345</v>
      </c>
      <c r="C111" s="1">
        <v>1</v>
      </c>
      <c r="D111" s="1" t="s">
        <v>451</v>
      </c>
      <c r="E111" s="3">
        <v>44972.691168981481</v>
      </c>
      <c r="F111" s="1">
        <v>0</v>
      </c>
      <c r="G111" s="1"/>
      <c r="H111" s="1"/>
      <c r="I111" s="1"/>
      <c r="J111" s="1">
        <v>2</v>
      </c>
      <c r="K111" s="1" t="s">
        <v>74</v>
      </c>
      <c r="L111" s="1" t="s">
        <v>75</v>
      </c>
      <c r="M111" s="1" t="s">
        <v>224</v>
      </c>
      <c r="N111" s="1" t="s">
        <v>76</v>
      </c>
      <c r="O111" s="1" t="s">
        <v>77</v>
      </c>
      <c r="P111" s="1" t="s">
        <v>78</v>
      </c>
      <c r="Q111" s="1" t="s">
        <v>79</v>
      </c>
      <c r="R111" s="1">
        <v>114</v>
      </c>
      <c r="S111" s="1" t="s">
        <v>224</v>
      </c>
      <c r="T111" s="1" t="s">
        <v>80</v>
      </c>
      <c r="U111" s="1" t="s">
        <v>81</v>
      </c>
      <c r="V111" s="1" t="s">
        <v>82</v>
      </c>
      <c r="W111" s="1" t="s">
        <v>83</v>
      </c>
      <c r="X111" s="1">
        <v>2134424404</v>
      </c>
      <c r="Y111" s="1" t="s">
        <v>84</v>
      </c>
      <c r="Z111" s="1">
        <v>2</v>
      </c>
      <c r="AA111" s="1" t="s">
        <v>85</v>
      </c>
      <c r="AB111" s="1" t="s">
        <v>86</v>
      </c>
      <c r="AC111" s="1" t="s">
        <v>224</v>
      </c>
      <c r="AD111" s="1" t="s">
        <v>87</v>
      </c>
      <c r="AE111" s="1" t="s">
        <v>78</v>
      </c>
      <c r="AF111" s="1" t="s">
        <v>88</v>
      </c>
      <c r="AG111" s="1" t="s">
        <v>225</v>
      </c>
      <c r="AH111" s="1" t="s">
        <v>89</v>
      </c>
      <c r="AI111" s="1" t="s">
        <v>90</v>
      </c>
      <c r="AJ111" s="1" t="s">
        <v>81</v>
      </c>
      <c r="AK111" s="1" t="s">
        <v>82</v>
      </c>
      <c r="AL111" s="1" t="s">
        <v>91</v>
      </c>
      <c r="AM111" s="1"/>
      <c r="AN111" s="1" t="s">
        <v>224</v>
      </c>
      <c r="AO111" s="1">
        <v>1</v>
      </c>
      <c r="AP111" s="1" t="s">
        <v>81</v>
      </c>
      <c r="AQ111" s="1" t="s">
        <v>82</v>
      </c>
      <c r="AR111" s="1">
        <v>0</v>
      </c>
      <c r="AS111" s="1">
        <v>1</v>
      </c>
      <c r="AT111" s="1">
        <v>0</v>
      </c>
      <c r="AU111" s="1">
        <v>1602</v>
      </c>
      <c r="AV111" s="1" t="s">
        <v>224</v>
      </c>
      <c r="AW111" s="1">
        <v>160204</v>
      </c>
      <c r="AX111" s="1">
        <v>0</v>
      </c>
      <c r="AY111" s="2">
        <v>800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/>
      <c r="BM111" s="3">
        <v>44972</v>
      </c>
      <c r="BN111" s="1" t="s">
        <v>224</v>
      </c>
      <c r="BO111" s="1" t="s">
        <v>224</v>
      </c>
      <c r="BP111" s="1">
        <v>0</v>
      </c>
      <c r="BQ111" s="1" t="s">
        <v>224</v>
      </c>
      <c r="BR111" s="1" t="s">
        <v>224</v>
      </c>
      <c r="BS111" s="1">
        <v>0</v>
      </c>
      <c r="BT111" s="1">
        <v>0</v>
      </c>
      <c r="BU111" s="1" t="s">
        <v>452</v>
      </c>
    </row>
    <row r="112" spans="1:73" outlineLevel="1" x14ac:dyDescent="0.25">
      <c r="A112" s="1">
        <v>20</v>
      </c>
      <c r="B112" s="1">
        <v>1346</v>
      </c>
      <c r="C112" s="1">
        <v>1</v>
      </c>
      <c r="D112" s="1" t="s">
        <v>453</v>
      </c>
      <c r="E112" s="3">
        <v>44972.694166666668</v>
      </c>
      <c r="F112" s="1">
        <v>0</v>
      </c>
      <c r="G112" s="1"/>
      <c r="H112" s="1"/>
      <c r="I112" s="1"/>
      <c r="J112" s="1">
        <v>2</v>
      </c>
      <c r="K112" s="1" t="s">
        <v>74</v>
      </c>
      <c r="L112" s="1" t="s">
        <v>75</v>
      </c>
      <c r="M112" s="1" t="s">
        <v>224</v>
      </c>
      <c r="N112" s="1" t="s">
        <v>76</v>
      </c>
      <c r="O112" s="1" t="s">
        <v>77</v>
      </c>
      <c r="P112" s="1" t="s">
        <v>78</v>
      </c>
      <c r="Q112" s="1" t="s">
        <v>79</v>
      </c>
      <c r="R112" s="1">
        <v>114</v>
      </c>
      <c r="S112" s="1" t="s">
        <v>224</v>
      </c>
      <c r="T112" s="1" t="s">
        <v>80</v>
      </c>
      <c r="U112" s="1" t="s">
        <v>81</v>
      </c>
      <c r="V112" s="1" t="s">
        <v>82</v>
      </c>
      <c r="W112" s="1" t="s">
        <v>83</v>
      </c>
      <c r="X112" s="1">
        <v>2134424404</v>
      </c>
      <c r="Y112" s="1" t="s">
        <v>84</v>
      </c>
      <c r="Z112" s="1">
        <v>2</v>
      </c>
      <c r="AA112" s="1" t="s">
        <v>85</v>
      </c>
      <c r="AB112" s="1" t="s">
        <v>86</v>
      </c>
      <c r="AC112" s="1" t="s">
        <v>224</v>
      </c>
      <c r="AD112" s="1" t="s">
        <v>87</v>
      </c>
      <c r="AE112" s="1" t="s">
        <v>78</v>
      </c>
      <c r="AF112" s="1" t="s">
        <v>88</v>
      </c>
      <c r="AG112" s="1" t="s">
        <v>225</v>
      </c>
      <c r="AH112" s="1" t="s">
        <v>89</v>
      </c>
      <c r="AI112" s="1" t="s">
        <v>90</v>
      </c>
      <c r="AJ112" s="1" t="s">
        <v>81</v>
      </c>
      <c r="AK112" s="1" t="s">
        <v>82</v>
      </c>
      <c r="AL112" s="1" t="s">
        <v>91</v>
      </c>
      <c r="AM112" s="1"/>
      <c r="AN112" s="1" t="s">
        <v>224</v>
      </c>
      <c r="AO112" s="1">
        <v>1</v>
      </c>
      <c r="AP112" s="1" t="s">
        <v>81</v>
      </c>
      <c r="AQ112" s="1" t="s">
        <v>82</v>
      </c>
      <c r="AR112" s="1">
        <v>0</v>
      </c>
      <c r="AS112" s="1">
        <v>1</v>
      </c>
      <c r="AT112" s="1">
        <v>0</v>
      </c>
      <c r="AU112" s="1">
        <v>1602</v>
      </c>
      <c r="AV112" s="1" t="s">
        <v>224</v>
      </c>
      <c r="AW112" s="1">
        <v>160204</v>
      </c>
      <c r="AX112" s="1">
        <v>0</v>
      </c>
      <c r="AY112" s="2">
        <v>1212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/>
      <c r="BM112" s="3">
        <v>44972</v>
      </c>
      <c r="BN112" s="1" t="s">
        <v>224</v>
      </c>
      <c r="BO112" s="1" t="s">
        <v>224</v>
      </c>
      <c r="BP112" s="1">
        <v>0</v>
      </c>
      <c r="BQ112" s="1" t="s">
        <v>224</v>
      </c>
      <c r="BR112" s="1" t="s">
        <v>224</v>
      </c>
      <c r="BS112" s="1">
        <v>0</v>
      </c>
      <c r="BT112" s="1">
        <v>0</v>
      </c>
      <c r="BU112" s="1" t="s">
        <v>454</v>
      </c>
    </row>
    <row r="113" spans="1:73" outlineLevel="1" x14ac:dyDescent="0.25">
      <c r="A113" s="1">
        <v>20</v>
      </c>
      <c r="B113" s="1">
        <v>1347</v>
      </c>
      <c r="C113" s="1">
        <v>1</v>
      </c>
      <c r="D113" s="1" t="s">
        <v>455</v>
      </c>
      <c r="E113" s="3">
        <v>44973.513935185183</v>
      </c>
      <c r="F113" s="1">
        <v>0</v>
      </c>
      <c r="G113" s="1"/>
      <c r="H113" s="1"/>
      <c r="I113" s="1"/>
      <c r="J113" s="1">
        <v>2</v>
      </c>
      <c r="K113" s="1" t="s">
        <v>74</v>
      </c>
      <c r="L113" s="1" t="s">
        <v>75</v>
      </c>
      <c r="M113" s="1" t="s">
        <v>224</v>
      </c>
      <c r="N113" s="1" t="s">
        <v>76</v>
      </c>
      <c r="O113" s="1" t="s">
        <v>77</v>
      </c>
      <c r="P113" s="1" t="s">
        <v>78</v>
      </c>
      <c r="Q113" s="1" t="s">
        <v>79</v>
      </c>
      <c r="R113" s="1">
        <v>114</v>
      </c>
      <c r="S113" s="1" t="s">
        <v>224</v>
      </c>
      <c r="T113" s="1" t="s">
        <v>80</v>
      </c>
      <c r="U113" s="1" t="s">
        <v>81</v>
      </c>
      <c r="V113" s="1" t="s">
        <v>82</v>
      </c>
      <c r="W113" s="1" t="s">
        <v>83</v>
      </c>
      <c r="X113" s="1">
        <v>2134424404</v>
      </c>
      <c r="Y113" s="1" t="s">
        <v>84</v>
      </c>
      <c r="Z113" s="1">
        <v>2</v>
      </c>
      <c r="AA113" s="1" t="s">
        <v>85</v>
      </c>
      <c r="AB113" s="1" t="s">
        <v>86</v>
      </c>
      <c r="AC113" s="1" t="s">
        <v>224</v>
      </c>
      <c r="AD113" s="1" t="s">
        <v>87</v>
      </c>
      <c r="AE113" s="1" t="s">
        <v>78</v>
      </c>
      <c r="AF113" s="1" t="s">
        <v>88</v>
      </c>
      <c r="AG113" s="1" t="s">
        <v>225</v>
      </c>
      <c r="AH113" s="1" t="s">
        <v>89</v>
      </c>
      <c r="AI113" s="1" t="s">
        <v>90</v>
      </c>
      <c r="AJ113" s="1" t="s">
        <v>81</v>
      </c>
      <c r="AK113" s="1" t="s">
        <v>82</v>
      </c>
      <c r="AL113" s="1" t="s">
        <v>91</v>
      </c>
      <c r="AM113" s="1"/>
      <c r="AN113" s="1" t="s">
        <v>224</v>
      </c>
      <c r="AO113" s="1">
        <v>1</v>
      </c>
      <c r="AP113" s="1" t="s">
        <v>81</v>
      </c>
      <c r="AQ113" s="1" t="s">
        <v>82</v>
      </c>
      <c r="AR113" s="1">
        <v>0</v>
      </c>
      <c r="AS113" s="1">
        <v>1</v>
      </c>
      <c r="AT113" s="1">
        <v>0</v>
      </c>
      <c r="AU113" s="1">
        <v>1602</v>
      </c>
      <c r="AV113" s="1" t="s">
        <v>224</v>
      </c>
      <c r="AW113" s="1">
        <v>160204</v>
      </c>
      <c r="AX113" s="1">
        <v>0</v>
      </c>
      <c r="AY113" s="2">
        <v>2044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/>
      <c r="BM113" s="3">
        <v>44973</v>
      </c>
      <c r="BN113" s="1" t="s">
        <v>224</v>
      </c>
      <c r="BO113" s="1" t="s">
        <v>224</v>
      </c>
      <c r="BP113" s="1">
        <v>0</v>
      </c>
      <c r="BQ113" s="1" t="s">
        <v>224</v>
      </c>
      <c r="BR113" s="1" t="s">
        <v>224</v>
      </c>
      <c r="BS113" s="1">
        <v>0</v>
      </c>
      <c r="BT113" s="1">
        <v>0</v>
      </c>
      <c r="BU113" s="1" t="s">
        <v>456</v>
      </c>
    </row>
    <row r="114" spans="1:73" outlineLevel="1" x14ac:dyDescent="0.25">
      <c r="A114" s="1">
        <v>20</v>
      </c>
      <c r="B114" s="1">
        <v>1348</v>
      </c>
      <c r="C114" s="1">
        <v>1</v>
      </c>
      <c r="D114" s="1" t="s">
        <v>457</v>
      </c>
      <c r="E114" s="3">
        <v>44973.514965277776</v>
      </c>
      <c r="F114" s="1">
        <v>0</v>
      </c>
      <c r="G114" s="1"/>
      <c r="H114" s="1"/>
      <c r="I114" s="1"/>
      <c r="J114" s="1">
        <v>2</v>
      </c>
      <c r="K114" s="1" t="s">
        <v>74</v>
      </c>
      <c r="L114" s="1" t="s">
        <v>75</v>
      </c>
      <c r="M114" s="1" t="s">
        <v>224</v>
      </c>
      <c r="N114" s="1" t="s">
        <v>76</v>
      </c>
      <c r="O114" s="1" t="s">
        <v>77</v>
      </c>
      <c r="P114" s="1" t="s">
        <v>78</v>
      </c>
      <c r="Q114" s="1" t="s">
        <v>79</v>
      </c>
      <c r="R114" s="1">
        <v>114</v>
      </c>
      <c r="S114" s="1" t="s">
        <v>224</v>
      </c>
      <c r="T114" s="1" t="s">
        <v>80</v>
      </c>
      <c r="U114" s="1" t="s">
        <v>81</v>
      </c>
      <c r="V114" s="1" t="s">
        <v>82</v>
      </c>
      <c r="W114" s="1" t="s">
        <v>83</v>
      </c>
      <c r="X114" s="1">
        <v>2134424404</v>
      </c>
      <c r="Y114" s="1" t="s">
        <v>84</v>
      </c>
      <c r="Z114" s="1">
        <v>2</v>
      </c>
      <c r="AA114" s="1" t="s">
        <v>85</v>
      </c>
      <c r="AB114" s="1" t="s">
        <v>86</v>
      </c>
      <c r="AC114" s="1" t="s">
        <v>224</v>
      </c>
      <c r="AD114" s="1" t="s">
        <v>87</v>
      </c>
      <c r="AE114" s="1" t="s">
        <v>78</v>
      </c>
      <c r="AF114" s="1" t="s">
        <v>88</v>
      </c>
      <c r="AG114" s="1" t="s">
        <v>225</v>
      </c>
      <c r="AH114" s="1" t="s">
        <v>89</v>
      </c>
      <c r="AI114" s="1" t="s">
        <v>90</v>
      </c>
      <c r="AJ114" s="1" t="s">
        <v>81</v>
      </c>
      <c r="AK114" s="1" t="s">
        <v>82</v>
      </c>
      <c r="AL114" s="1" t="s">
        <v>91</v>
      </c>
      <c r="AM114" s="1"/>
      <c r="AN114" s="1" t="s">
        <v>224</v>
      </c>
      <c r="AO114" s="1">
        <v>1</v>
      </c>
      <c r="AP114" s="1" t="s">
        <v>81</v>
      </c>
      <c r="AQ114" s="1" t="s">
        <v>82</v>
      </c>
      <c r="AR114" s="1">
        <v>0</v>
      </c>
      <c r="AS114" s="1">
        <v>1</v>
      </c>
      <c r="AT114" s="1">
        <v>0</v>
      </c>
      <c r="AU114" s="1">
        <v>1602</v>
      </c>
      <c r="AV114" s="1" t="s">
        <v>224</v>
      </c>
      <c r="AW114" s="1">
        <v>160204</v>
      </c>
      <c r="AX114" s="1">
        <v>0</v>
      </c>
      <c r="AY114" s="2">
        <v>3800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/>
      <c r="BM114" s="3">
        <v>44973</v>
      </c>
      <c r="BN114" s="1" t="s">
        <v>224</v>
      </c>
      <c r="BO114" s="1" t="s">
        <v>224</v>
      </c>
      <c r="BP114" s="1">
        <v>0</v>
      </c>
      <c r="BQ114" s="1" t="s">
        <v>224</v>
      </c>
      <c r="BR114" s="1" t="s">
        <v>224</v>
      </c>
      <c r="BS114" s="1">
        <v>0</v>
      </c>
      <c r="BT114" s="1">
        <v>0</v>
      </c>
      <c r="BU114" s="1" t="s">
        <v>458</v>
      </c>
    </row>
    <row r="115" spans="1:73" outlineLevel="1" x14ac:dyDescent="0.25">
      <c r="A115" s="1">
        <v>20</v>
      </c>
      <c r="B115" s="1">
        <v>1349</v>
      </c>
      <c r="C115" s="1">
        <v>1</v>
      </c>
      <c r="D115" s="1" t="s">
        <v>459</v>
      </c>
      <c r="E115" s="3">
        <v>44974.429525462961</v>
      </c>
      <c r="F115" s="1">
        <v>0</v>
      </c>
      <c r="G115" s="1"/>
      <c r="H115" s="1"/>
      <c r="I115" s="1"/>
      <c r="J115" s="1">
        <v>2</v>
      </c>
      <c r="K115" s="1" t="s">
        <v>74</v>
      </c>
      <c r="L115" s="1" t="s">
        <v>75</v>
      </c>
      <c r="M115" s="1" t="s">
        <v>224</v>
      </c>
      <c r="N115" s="1" t="s">
        <v>76</v>
      </c>
      <c r="O115" s="1" t="s">
        <v>77</v>
      </c>
      <c r="P115" s="1" t="s">
        <v>78</v>
      </c>
      <c r="Q115" s="1" t="s">
        <v>79</v>
      </c>
      <c r="R115" s="1">
        <v>114</v>
      </c>
      <c r="S115" s="1" t="s">
        <v>224</v>
      </c>
      <c r="T115" s="1" t="s">
        <v>80</v>
      </c>
      <c r="U115" s="1" t="s">
        <v>81</v>
      </c>
      <c r="V115" s="1" t="s">
        <v>82</v>
      </c>
      <c r="W115" s="1" t="s">
        <v>83</v>
      </c>
      <c r="X115" s="1">
        <v>2134424404</v>
      </c>
      <c r="Y115" s="1" t="s">
        <v>84</v>
      </c>
      <c r="Z115" s="1">
        <v>2</v>
      </c>
      <c r="AA115" s="1" t="s">
        <v>460</v>
      </c>
      <c r="AB115" s="1" t="s">
        <v>461</v>
      </c>
      <c r="AC115" s="1" t="s">
        <v>224</v>
      </c>
      <c r="AD115" s="1" t="s">
        <v>462</v>
      </c>
      <c r="AE115" s="1" t="s">
        <v>78</v>
      </c>
      <c r="AF115" s="1" t="s">
        <v>463</v>
      </c>
      <c r="AG115" s="1" t="s">
        <v>464</v>
      </c>
      <c r="AH115" s="1" t="s">
        <v>224</v>
      </c>
      <c r="AI115" s="1" t="s">
        <v>465</v>
      </c>
      <c r="AJ115" s="1" t="s">
        <v>81</v>
      </c>
      <c r="AK115" s="1" t="s">
        <v>82</v>
      </c>
      <c r="AL115" s="1" t="s">
        <v>466</v>
      </c>
      <c r="AM115" s="1"/>
      <c r="AN115" s="1" t="s">
        <v>224</v>
      </c>
      <c r="AO115" s="1">
        <v>1</v>
      </c>
      <c r="AP115" s="1" t="s">
        <v>81</v>
      </c>
      <c r="AQ115" s="1" t="s">
        <v>82</v>
      </c>
      <c r="AR115" s="1">
        <v>0</v>
      </c>
      <c r="AS115" s="1">
        <v>1</v>
      </c>
      <c r="AT115" s="1">
        <v>0</v>
      </c>
      <c r="AU115" s="1">
        <v>1602</v>
      </c>
      <c r="AV115" s="1" t="s">
        <v>224</v>
      </c>
      <c r="AW115" s="1">
        <v>160204</v>
      </c>
      <c r="AX115" s="1">
        <v>0</v>
      </c>
      <c r="AY115" s="2">
        <v>1950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/>
      <c r="BM115" s="3">
        <v>44974</v>
      </c>
      <c r="BN115" s="1" t="s">
        <v>224</v>
      </c>
      <c r="BO115" s="1" t="s">
        <v>224</v>
      </c>
      <c r="BP115" s="1">
        <v>0</v>
      </c>
      <c r="BQ115" s="1" t="s">
        <v>224</v>
      </c>
      <c r="BR115" s="1" t="s">
        <v>224</v>
      </c>
      <c r="BS115" s="1">
        <v>0</v>
      </c>
      <c r="BT115" s="1">
        <v>0</v>
      </c>
      <c r="BU115" s="1" t="s">
        <v>467</v>
      </c>
    </row>
    <row r="116" spans="1:73" outlineLevel="1" x14ac:dyDescent="0.25">
      <c r="A116" s="1">
        <v>20</v>
      </c>
      <c r="B116" s="1">
        <v>1350</v>
      </c>
      <c r="C116" s="1">
        <v>2</v>
      </c>
      <c r="D116" s="1" t="s">
        <v>468</v>
      </c>
      <c r="E116" s="3">
        <v>44974.644270833334</v>
      </c>
      <c r="F116" s="1">
        <v>0</v>
      </c>
      <c r="G116" s="1"/>
      <c r="H116" s="1"/>
      <c r="I116" s="1"/>
      <c r="J116" s="1">
        <v>2</v>
      </c>
      <c r="K116" s="1" t="s">
        <v>74</v>
      </c>
      <c r="L116" s="1" t="s">
        <v>75</v>
      </c>
      <c r="M116" s="1" t="s">
        <v>224</v>
      </c>
      <c r="N116" s="1" t="s">
        <v>76</v>
      </c>
      <c r="O116" s="1" t="s">
        <v>77</v>
      </c>
      <c r="P116" s="1" t="s">
        <v>78</v>
      </c>
      <c r="Q116" s="1" t="s">
        <v>79</v>
      </c>
      <c r="R116" s="1">
        <v>114</v>
      </c>
      <c r="S116" s="1" t="s">
        <v>224</v>
      </c>
      <c r="T116" s="1" t="s">
        <v>80</v>
      </c>
      <c r="U116" s="1" t="s">
        <v>81</v>
      </c>
      <c r="V116" s="1" t="s">
        <v>82</v>
      </c>
      <c r="W116" s="1" t="s">
        <v>83</v>
      </c>
      <c r="X116" s="1">
        <v>2134424404</v>
      </c>
      <c r="Y116" s="1" t="s">
        <v>84</v>
      </c>
      <c r="Z116" s="1">
        <v>2</v>
      </c>
      <c r="AA116" s="1" t="s">
        <v>85</v>
      </c>
      <c r="AB116" s="1" t="s">
        <v>86</v>
      </c>
      <c r="AC116" s="1" t="s">
        <v>224</v>
      </c>
      <c r="AD116" s="1" t="s">
        <v>87</v>
      </c>
      <c r="AE116" s="1" t="s">
        <v>78</v>
      </c>
      <c r="AF116" s="1" t="s">
        <v>88</v>
      </c>
      <c r="AG116" s="1" t="s">
        <v>225</v>
      </c>
      <c r="AH116" s="1" t="s">
        <v>89</v>
      </c>
      <c r="AI116" s="1" t="s">
        <v>90</v>
      </c>
      <c r="AJ116" s="1" t="s">
        <v>81</v>
      </c>
      <c r="AK116" s="1" t="s">
        <v>82</v>
      </c>
      <c r="AL116" s="1" t="s">
        <v>91</v>
      </c>
      <c r="AM116" s="1"/>
      <c r="AN116" s="1" t="s">
        <v>224</v>
      </c>
      <c r="AO116" s="1">
        <v>1</v>
      </c>
      <c r="AP116" s="1" t="s">
        <v>81</v>
      </c>
      <c r="AQ116" s="1" t="s">
        <v>82</v>
      </c>
      <c r="AR116" s="1">
        <v>0</v>
      </c>
      <c r="AS116" s="1">
        <v>1</v>
      </c>
      <c r="AT116" s="1">
        <v>0</v>
      </c>
      <c r="AU116" s="1">
        <v>1602</v>
      </c>
      <c r="AV116" s="1" t="s">
        <v>224</v>
      </c>
      <c r="AW116" s="1">
        <v>160204</v>
      </c>
      <c r="AX116" s="1">
        <v>0</v>
      </c>
      <c r="AY116" s="2">
        <v>800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44974</v>
      </c>
      <c r="BM116" s="3">
        <v>44974</v>
      </c>
      <c r="BN116" s="1" t="s">
        <v>224</v>
      </c>
      <c r="BO116" s="1" t="s">
        <v>224</v>
      </c>
      <c r="BP116" s="1">
        <v>0</v>
      </c>
      <c r="BQ116" s="1" t="s">
        <v>224</v>
      </c>
      <c r="BR116" s="1" t="s">
        <v>224</v>
      </c>
      <c r="BS116" s="1">
        <v>0</v>
      </c>
      <c r="BT116" s="1">
        <v>0</v>
      </c>
      <c r="BU116" s="1" t="s">
        <v>469</v>
      </c>
    </row>
    <row r="117" spans="1:73" outlineLevel="1" x14ac:dyDescent="0.25">
      <c r="A117" s="1">
        <v>20</v>
      </c>
      <c r="B117" s="1">
        <v>1351</v>
      </c>
      <c r="C117" s="1">
        <v>1</v>
      </c>
      <c r="D117" s="1" t="s">
        <v>470</v>
      </c>
      <c r="E117" s="3">
        <v>44974.645949074074</v>
      </c>
      <c r="F117" s="1">
        <v>0</v>
      </c>
      <c r="G117" s="1"/>
      <c r="H117" s="1"/>
      <c r="I117" s="1"/>
      <c r="J117" s="1">
        <v>2</v>
      </c>
      <c r="K117" s="1" t="s">
        <v>74</v>
      </c>
      <c r="L117" s="1" t="s">
        <v>75</v>
      </c>
      <c r="M117" s="1" t="s">
        <v>224</v>
      </c>
      <c r="N117" s="1" t="s">
        <v>76</v>
      </c>
      <c r="O117" s="1" t="s">
        <v>77</v>
      </c>
      <c r="P117" s="1" t="s">
        <v>78</v>
      </c>
      <c r="Q117" s="1" t="s">
        <v>79</v>
      </c>
      <c r="R117" s="1">
        <v>114</v>
      </c>
      <c r="S117" s="1" t="s">
        <v>224</v>
      </c>
      <c r="T117" s="1" t="s">
        <v>80</v>
      </c>
      <c r="U117" s="1" t="s">
        <v>81</v>
      </c>
      <c r="V117" s="1" t="s">
        <v>82</v>
      </c>
      <c r="W117" s="1" t="s">
        <v>83</v>
      </c>
      <c r="X117" s="1">
        <v>2134424404</v>
      </c>
      <c r="Y117" s="1" t="s">
        <v>84</v>
      </c>
      <c r="Z117" s="1">
        <v>2</v>
      </c>
      <c r="AA117" s="1" t="s">
        <v>85</v>
      </c>
      <c r="AB117" s="1" t="s">
        <v>86</v>
      </c>
      <c r="AC117" s="1" t="s">
        <v>224</v>
      </c>
      <c r="AD117" s="1" t="s">
        <v>87</v>
      </c>
      <c r="AE117" s="1" t="s">
        <v>78</v>
      </c>
      <c r="AF117" s="1" t="s">
        <v>88</v>
      </c>
      <c r="AG117" s="1" t="s">
        <v>225</v>
      </c>
      <c r="AH117" s="1" t="s">
        <v>89</v>
      </c>
      <c r="AI117" s="1" t="s">
        <v>90</v>
      </c>
      <c r="AJ117" s="1" t="s">
        <v>81</v>
      </c>
      <c r="AK117" s="1" t="s">
        <v>82</v>
      </c>
      <c r="AL117" s="1" t="s">
        <v>91</v>
      </c>
      <c r="AM117" s="1"/>
      <c r="AN117" s="1" t="s">
        <v>224</v>
      </c>
      <c r="AO117" s="1">
        <v>1</v>
      </c>
      <c r="AP117" s="1" t="s">
        <v>81</v>
      </c>
      <c r="AQ117" s="1" t="s">
        <v>82</v>
      </c>
      <c r="AR117" s="1">
        <v>0</v>
      </c>
      <c r="AS117" s="1">
        <v>1</v>
      </c>
      <c r="AT117" s="1">
        <v>0</v>
      </c>
      <c r="AU117" s="1">
        <v>1602</v>
      </c>
      <c r="AV117" s="1" t="s">
        <v>224</v>
      </c>
      <c r="AW117" s="1">
        <v>160204</v>
      </c>
      <c r="AX117" s="1">
        <v>0</v>
      </c>
      <c r="AY117" s="2">
        <v>800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/>
      <c r="BM117" s="3">
        <v>44974</v>
      </c>
      <c r="BN117" s="1" t="s">
        <v>224</v>
      </c>
      <c r="BO117" s="1" t="s">
        <v>224</v>
      </c>
      <c r="BP117" s="1">
        <v>0</v>
      </c>
      <c r="BQ117" s="1" t="s">
        <v>224</v>
      </c>
      <c r="BR117" s="1" t="s">
        <v>224</v>
      </c>
      <c r="BS117" s="1">
        <v>0</v>
      </c>
      <c r="BT117" s="1">
        <v>0</v>
      </c>
      <c r="BU117" s="1" t="s">
        <v>471</v>
      </c>
    </row>
    <row r="118" spans="1:73" outlineLevel="1" x14ac:dyDescent="0.25">
      <c r="A118" s="1">
        <v>20</v>
      </c>
      <c r="B118" s="1">
        <v>1352</v>
      </c>
      <c r="C118" s="1">
        <v>1</v>
      </c>
      <c r="D118" s="1" t="s">
        <v>472</v>
      </c>
      <c r="E118" s="3">
        <v>44974.646273148152</v>
      </c>
      <c r="F118" s="1">
        <v>0</v>
      </c>
      <c r="G118" s="1"/>
      <c r="H118" s="1"/>
      <c r="I118" s="1"/>
      <c r="J118" s="1">
        <v>2</v>
      </c>
      <c r="K118" s="1" t="s">
        <v>74</v>
      </c>
      <c r="L118" s="1" t="s">
        <v>75</v>
      </c>
      <c r="M118" s="1" t="s">
        <v>224</v>
      </c>
      <c r="N118" s="1" t="s">
        <v>76</v>
      </c>
      <c r="O118" s="1" t="s">
        <v>77</v>
      </c>
      <c r="P118" s="1" t="s">
        <v>78</v>
      </c>
      <c r="Q118" s="1" t="s">
        <v>79</v>
      </c>
      <c r="R118" s="1">
        <v>114</v>
      </c>
      <c r="S118" s="1" t="s">
        <v>224</v>
      </c>
      <c r="T118" s="1" t="s">
        <v>80</v>
      </c>
      <c r="U118" s="1" t="s">
        <v>81</v>
      </c>
      <c r="V118" s="1" t="s">
        <v>82</v>
      </c>
      <c r="W118" s="1" t="s">
        <v>83</v>
      </c>
      <c r="X118" s="1">
        <v>2134424404</v>
      </c>
      <c r="Y118" s="1" t="s">
        <v>84</v>
      </c>
      <c r="Z118" s="1">
        <v>2</v>
      </c>
      <c r="AA118" s="1" t="s">
        <v>85</v>
      </c>
      <c r="AB118" s="1" t="s">
        <v>86</v>
      </c>
      <c r="AC118" s="1" t="s">
        <v>224</v>
      </c>
      <c r="AD118" s="1" t="s">
        <v>87</v>
      </c>
      <c r="AE118" s="1" t="s">
        <v>78</v>
      </c>
      <c r="AF118" s="1" t="s">
        <v>88</v>
      </c>
      <c r="AG118" s="1" t="s">
        <v>225</v>
      </c>
      <c r="AH118" s="1" t="s">
        <v>89</v>
      </c>
      <c r="AI118" s="1" t="s">
        <v>90</v>
      </c>
      <c r="AJ118" s="1" t="s">
        <v>81</v>
      </c>
      <c r="AK118" s="1" t="s">
        <v>82</v>
      </c>
      <c r="AL118" s="1" t="s">
        <v>91</v>
      </c>
      <c r="AM118" s="1"/>
      <c r="AN118" s="1" t="s">
        <v>224</v>
      </c>
      <c r="AO118" s="1">
        <v>1</v>
      </c>
      <c r="AP118" s="1" t="s">
        <v>81</v>
      </c>
      <c r="AQ118" s="1" t="s">
        <v>82</v>
      </c>
      <c r="AR118" s="1">
        <v>0</v>
      </c>
      <c r="AS118" s="1">
        <v>1</v>
      </c>
      <c r="AT118" s="1">
        <v>0</v>
      </c>
      <c r="AU118" s="1">
        <v>1602</v>
      </c>
      <c r="AV118" s="1" t="s">
        <v>224</v>
      </c>
      <c r="AW118" s="1">
        <v>160204</v>
      </c>
      <c r="AX118" s="1">
        <v>0</v>
      </c>
      <c r="AY118" s="2">
        <v>3800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/>
      <c r="BM118" s="3">
        <v>44974</v>
      </c>
      <c r="BN118" s="1" t="s">
        <v>224</v>
      </c>
      <c r="BO118" s="1" t="s">
        <v>224</v>
      </c>
      <c r="BP118" s="1">
        <v>0</v>
      </c>
      <c r="BQ118" s="1" t="s">
        <v>224</v>
      </c>
      <c r="BR118" s="1" t="s">
        <v>224</v>
      </c>
      <c r="BS118" s="1">
        <v>0</v>
      </c>
      <c r="BT118" s="1">
        <v>0</v>
      </c>
      <c r="BU118" s="1" t="s">
        <v>473</v>
      </c>
    </row>
    <row r="119" spans="1:73" outlineLevel="1" x14ac:dyDescent="0.25">
      <c r="A119" s="1">
        <v>20</v>
      </c>
      <c r="B119" s="1">
        <v>1353</v>
      </c>
      <c r="C119" s="1">
        <v>1</v>
      </c>
      <c r="D119" s="1" t="s">
        <v>474</v>
      </c>
      <c r="E119" s="3">
        <v>44974.646689814814</v>
      </c>
      <c r="F119" s="1">
        <v>0</v>
      </c>
      <c r="G119" s="1"/>
      <c r="H119" s="1"/>
      <c r="I119" s="1"/>
      <c r="J119" s="1">
        <v>2</v>
      </c>
      <c r="K119" s="1" t="s">
        <v>74</v>
      </c>
      <c r="L119" s="1" t="s">
        <v>75</v>
      </c>
      <c r="M119" s="1" t="s">
        <v>224</v>
      </c>
      <c r="N119" s="1" t="s">
        <v>76</v>
      </c>
      <c r="O119" s="1" t="s">
        <v>77</v>
      </c>
      <c r="P119" s="1" t="s">
        <v>78</v>
      </c>
      <c r="Q119" s="1" t="s">
        <v>79</v>
      </c>
      <c r="R119" s="1">
        <v>114</v>
      </c>
      <c r="S119" s="1" t="s">
        <v>224</v>
      </c>
      <c r="T119" s="1" t="s">
        <v>80</v>
      </c>
      <c r="U119" s="1" t="s">
        <v>81</v>
      </c>
      <c r="V119" s="1" t="s">
        <v>82</v>
      </c>
      <c r="W119" s="1" t="s">
        <v>83</v>
      </c>
      <c r="X119" s="1">
        <v>2134424404</v>
      </c>
      <c r="Y119" s="1" t="s">
        <v>84</v>
      </c>
      <c r="Z119" s="1">
        <v>2</v>
      </c>
      <c r="AA119" s="1" t="s">
        <v>85</v>
      </c>
      <c r="AB119" s="1" t="s">
        <v>86</v>
      </c>
      <c r="AC119" s="1" t="s">
        <v>224</v>
      </c>
      <c r="AD119" s="1" t="s">
        <v>87</v>
      </c>
      <c r="AE119" s="1" t="s">
        <v>78</v>
      </c>
      <c r="AF119" s="1" t="s">
        <v>88</v>
      </c>
      <c r="AG119" s="1" t="s">
        <v>225</v>
      </c>
      <c r="AH119" s="1" t="s">
        <v>89</v>
      </c>
      <c r="AI119" s="1" t="s">
        <v>90</v>
      </c>
      <c r="AJ119" s="1" t="s">
        <v>81</v>
      </c>
      <c r="AK119" s="1" t="s">
        <v>82</v>
      </c>
      <c r="AL119" s="1" t="s">
        <v>91</v>
      </c>
      <c r="AM119" s="1"/>
      <c r="AN119" s="1" t="s">
        <v>224</v>
      </c>
      <c r="AO119" s="1">
        <v>1</v>
      </c>
      <c r="AP119" s="1" t="s">
        <v>81</v>
      </c>
      <c r="AQ119" s="1" t="s">
        <v>82</v>
      </c>
      <c r="AR119" s="1">
        <v>0</v>
      </c>
      <c r="AS119" s="1">
        <v>1</v>
      </c>
      <c r="AT119" s="1">
        <v>0</v>
      </c>
      <c r="AU119" s="1">
        <v>1602</v>
      </c>
      <c r="AV119" s="1" t="s">
        <v>224</v>
      </c>
      <c r="AW119" s="1">
        <v>160204</v>
      </c>
      <c r="AX119" s="1">
        <v>0</v>
      </c>
      <c r="AY119" s="2">
        <v>1200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/>
      <c r="BM119" s="3">
        <v>44974</v>
      </c>
      <c r="BN119" s="1" t="s">
        <v>224</v>
      </c>
      <c r="BO119" s="1" t="s">
        <v>224</v>
      </c>
      <c r="BP119" s="1">
        <v>0</v>
      </c>
      <c r="BQ119" s="1" t="s">
        <v>224</v>
      </c>
      <c r="BR119" s="1" t="s">
        <v>224</v>
      </c>
      <c r="BS119" s="1">
        <v>0</v>
      </c>
      <c r="BT119" s="1">
        <v>0</v>
      </c>
      <c r="BU119" s="1" t="s">
        <v>475</v>
      </c>
    </row>
    <row r="120" spans="1:73" outlineLevel="1" x14ac:dyDescent="0.25">
      <c r="A120" s="1">
        <v>20</v>
      </c>
      <c r="B120" s="1">
        <v>1354</v>
      </c>
      <c r="C120" s="1">
        <v>1</v>
      </c>
      <c r="D120" s="1" t="s">
        <v>476</v>
      </c>
      <c r="E120" s="3">
        <v>44974.75409722222</v>
      </c>
      <c r="F120" s="1">
        <v>0</v>
      </c>
      <c r="G120" s="1"/>
      <c r="H120" s="1"/>
      <c r="I120" s="1"/>
      <c r="J120" s="1">
        <v>2</v>
      </c>
      <c r="K120" s="1" t="s">
        <v>74</v>
      </c>
      <c r="L120" s="1" t="s">
        <v>75</v>
      </c>
      <c r="M120" s="1" t="s">
        <v>224</v>
      </c>
      <c r="N120" s="1" t="s">
        <v>76</v>
      </c>
      <c r="O120" s="1" t="s">
        <v>77</v>
      </c>
      <c r="P120" s="1" t="s">
        <v>78</v>
      </c>
      <c r="Q120" s="1" t="s">
        <v>79</v>
      </c>
      <c r="R120" s="1">
        <v>114</v>
      </c>
      <c r="S120" s="1" t="s">
        <v>224</v>
      </c>
      <c r="T120" s="1" t="s">
        <v>80</v>
      </c>
      <c r="U120" s="1" t="s">
        <v>81</v>
      </c>
      <c r="V120" s="1" t="s">
        <v>82</v>
      </c>
      <c r="W120" s="1" t="s">
        <v>83</v>
      </c>
      <c r="X120" s="1">
        <v>2134424404</v>
      </c>
      <c r="Y120" s="1" t="s">
        <v>84</v>
      </c>
      <c r="Z120" s="1">
        <v>2</v>
      </c>
      <c r="AA120" s="1" t="s">
        <v>85</v>
      </c>
      <c r="AB120" s="1" t="s">
        <v>86</v>
      </c>
      <c r="AC120" s="1" t="s">
        <v>224</v>
      </c>
      <c r="AD120" s="1" t="s">
        <v>87</v>
      </c>
      <c r="AE120" s="1" t="s">
        <v>78</v>
      </c>
      <c r="AF120" s="1" t="s">
        <v>88</v>
      </c>
      <c r="AG120" s="1" t="s">
        <v>225</v>
      </c>
      <c r="AH120" s="1" t="s">
        <v>89</v>
      </c>
      <c r="AI120" s="1" t="s">
        <v>90</v>
      </c>
      <c r="AJ120" s="1" t="s">
        <v>81</v>
      </c>
      <c r="AK120" s="1" t="s">
        <v>82</v>
      </c>
      <c r="AL120" s="1" t="s">
        <v>91</v>
      </c>
      <c r="AM120" s="1"/>
      <c r="AN120" s="1" t="s">
        <v>224</v>
      </c>
      <c r="AO120" s="1">
        <v>1</v>
      </c>
      <c r="AP120" s="1" t="s">
        <v>81</v>
      </c>
      <c r="AQ120" s="1" t="s">
        <v>82</v>
      </c>
      <c r="AR120" s="1">
        <v>0</v>
      </c>
      <c r="AS120" s="1">
        <v>1</v>
      </c>
      <c r="AT120" s="1">
        <v>0</v>
      </c>
      <c r="AU120" s="1">
        <v>1602</v>
      </c>
      <c r="AV120" s="1" t="s">
        <v>224</v>
      </c>
      <c r="AW120" s="1">
        <v>160204</v>
      </c>
      <c r="AX120" s="1">
        <v>0</v>
      </c>
      <c r="AY120" s="2">
        <v>880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/>
      <c r="BM120" s="3">
        <v>44974</v>
      </c>
      <c r="BN120" s="1" t="s">
        <v>224</v>
      </c>
      <c r="BO120" s="1" t="s">
        <v>224</v>
      </c>
      <c r="BP120" s="1">
        <v>0</v>
      </c>
      <c r="BQ120" s="1" t="s">
        <v>224</v>
      </c>
      <c r="BR120" s="1" t="s">
        <v>224</v>
      </c>
      <c r="BS120" s="1">
        <v>0</v>
      </c>
      <c r="BT120" s="1">
        <v>0</v>
      </c>
      <c r="BU120" s="1" t="s">
        <v>477</v>
      </c>
    </row>
    <row r="121" spans="1:73" outlineLevel="1" x14ac:dyDescent="0.25">
      <c r="A121" s="1">
        <v>20</v>
      </c>
      <c r="B121" s="1">
        <v>1355</v>
      </c>
      <c r="C121" s="1">
        <v>2</v>
      </c>
      <c r="D121" s="1" t="s">
        <v>478</v>
      </c>
      <c r="E121" s="3">
        <v>44974.77270833333</v>
      </c>
      <c r="F121" s="1">
        <v>0</v>
      </c>
      <c r="G121" s="1"/>
      <c r="H121" s="1"/>
      <c r="I121" s="1"/>
      <c r="J121" s="1">
        <v>2</v>
      </c>
      <c r="K121" s="1" t="s">
        <v>74</v>
      </c>
      <c r="L121" s="1" t="s">
        <v>75</v>
      </c>
      <c r="M121" s="1" t="s">
        <v>224</v>
      </c>
      <c r="N121" s="1" t="s">
        <v>76</v>
      </c>
      <c r="O121" s="1" t="s">
        <v>77</v>
      </c>
      <c r="P121" s="1" t="s">
        <v>78</v>
      </c>
      <c r="Q121" s="1" t="s">
        <v>79</v>
      </c>
      <c r="R121" s="1">
        <v>114</v>
      </c>
      <c r="S121" s="1" t="s">
        <v>224</v>
      </c>
      <c r="T121" s="1" t="s">
        <v>80</v>
      </c>
      <c r="U121" s="1" t="s">
        <v>81</v>
      </c>
      <c r="V121" s="1" t="s">
        <v>82</v>
      </c>
      <c r="W121" s="1" t="s">
        <v>83</v>
      </c>
      <c r="X121" s="1">
        <v>2134424404</v>
      </c>
      <c r="Y121" s="1" t="s">
        <v>84</v>
      </c>
      <c r="Z121" s="1">
        <v>2</v>
      </c>
      <c r="AA121" s="1" t="s">
        <v>85</v>
      </c>
      <c r="AB121" s="1" t="s">
        <v>86</v>
      </c>
      <c r="AC121" s="1" t="s">
        <v>224</v>
      </c>
      <c r="AD121" s="1" t="s">
        <v>87</v>
      </c>
      <c r="AE121" s="1" t="s">
        <v>78</v>
      </c>
      <c r="AF121" s="1" t="s">
        <v>88</v>
      </c>
      <c r="AG121" s="1" t="s">
        <v>225</v>
      </c>
      <c r="AH121" s="1" t="s">
        <v>89</v>
      </c>
      <c r="AI121" s="1" t="s">
        <v>90</v>
      </c>
      <c r="AJ121" s="1" t="s">
        <v>81</v>
      </c>
      <c r="AK121" s="1" t="s">
        <v>82</v>
      </c>
      <c r="AL121" s="1" t="s">
        <v>91</v>
      </c>
      <c r="AM121" s="1"/>
      <c r="AN121" s="1" t="s">
        <v>224</v>
      </c>
      <c r="AO121" s="1">
        <v>1</v>
      </c>
      <c r="AP121" s="1" t="s">
        <v>81</v>
      </c>
      <c r="AQ121" s="1" t="s">
        <v>82</v>
      </c>
      <c r="AR121" s="1">
        <v>0</v>
      </c>
      <c r="AS121" s="1">
        <v>1</v>
      </c>
      <c r="AT121" s="1">
        <v>0</v>
      </c>
      <c r="AU121" s="1">
        <v>1602</v>
      </c>
      <c r="AV121" s="1" t="s">
        <v>224</v>
      </c>
      <c r="AW121" s="1">
        <v>160204</v>
      </c>
      <c r="AX121" s="1">
        <v>0</v>
      </c>
      <c r="AY121" s="2">
        <v>880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44974</v>
      </c>
      <c r="BM121" s="3">
        <v>44974</v>
      </c>
      <c r="BN121" s="1" t="s">
        <v>224</v>
      </c>
      <c r="BO121" s="1" t="s">
        <v>224</v>
      </c>
      <c r="BP121" s="1">
        <v>0</v>
      </c>
      <c r="BQ121" s="1" t="s">
        <v>224</v>
      </c>
      <c r="BR121" s="1" t="s">
        <v>224</v>
      </c>
      <c r="BS121" s="1">
        <v>0</v>
      </c>
      <c r="BT121" s="1">
        <v>0</v>
      </c>
      <c r="BU121" s="1" t="s">
        <v>477</v>
      </c>
    </row>
    <row r="122" spans="1:73" outlineLevel="1" x14ac:dyDescent="0.25">
      <c r="A122" s="1">
        <v>20</v>
      </c>
      <c r="B122" s="1">
        <v>1356</v>
      </c>
      <c r="C122" s="1">
        <v>1</v>
      </c>
      <c r="D122" s="1" t="s">
        <v>479</v>
      </c>
      <c r="E122" s="3">
        <v>44977.431400462963</v>
      </c>
      <c r="F122" s="1">
        <v>0</v>
      </c>
      <c r="G122" s="1"/>
      <c r="H122" s="1"/>
      <c r="I122" s="1"/>
      <c r="J122" s="1">
        <v>2</v>
      </c>
      <c r="K122" s="1" t="s">
        <v>74</v>
      </c>
      <c r="L122" s="1" t="s">
        <v>75</v>
      </c>
      <c r="M122" s="1" t="s">
        <v>224</v>
      </c>
      <c r="N122" s="1" t="s">
        <v>76</v>
      </c>
      <c r="O122" s="1" t="s">
        <v>77</v>
      </c>
      <c r="P122" s="1" t="s">
        <v>78</v>
      </c>
      <c r="Q122" s="1" t="s">
        <v>79</v>
      </c>
      <c r="R122" s="1">
        <v>114</v>
      </c>
      <c r="S122" s="1" t="s">
        <v>224</v>
      </c>
      <c r="T122" s="1" t="s">
        <v>80</v>
      </c>
      <c r="U122" s="1" t="s">
        <v>81</v>
      </c>
      <c r="V122" s="1" t="s">
        <v>82</v>
      </c>
      <c r="W122" s="1" t="s">
        <v>83</v>
      </c>
      <c r="X122" s="1">
        <v>2134424404</v>
      </c>
      <c r="Y122" s="1" t="s">
        <v>84</v>
      </c>
      <c r="Z122" s="1">
        <v>2</v>
      </c>
      <c r="AA122" s="1" t="s">
        <v>114</v>
      </c>
      <c r="AB122" s="1" t="s">
        <v>224</v>
      </c>
      <c r="AC122" s="1" t="s">
        <v>224</v>
      </c>
      <c r="AD122" s="1" t="s">
        <v>115</v>
      </c>
      <c r="AE122" s="1" t="s">
        <v>224</v>
      </c>
      <c r="AF122" s="1" t="s">
        <v>116</v>
      </c>
      <c r="AG122" s="1" t="s">
        <v>300</v>
      </c>
      <c r="AH122" s="1" t="s">
        <v>224</v>
      </c>
      <c r="AI122" s="1" t="s">
        <v>117</v>
      </c>
      <c r="AJ122" s="1" t="s">
        <v>118</v>
      </c>
      <c r="AK122" s="1" t="s">
        <v>98</v>
      </c>
      <c r="AL122" s="1" t="s">
        <v>119</v>
      </c>
      <c r="AM122" s="1"/>
      <c r="AN122" s="1" t="s">
        <v>120</v>
      </c>
      <c r="AO122" s="1">
        <v>1</v>
      </c>
      <c r="AP122" s="1" t="s">
        <v>81</v>
      </c>
      <c r="AQ122" s="1" t="s">
        <v>82</v>
      </c>
      <c r="AR122" s="1">
        <v>0</v>
      </c>
      <c r="AS122" s="1">
        <v>1</v>
      </c>
      <c r="AT122" s="1">
        <v>0</v>
      </c>
      <c r="AU122" s="1">
        <v>1602</v>
      </c>
      <c r="AV122" s="1" t="s">
        <v>224</v>
      </c>
      <c r="AW122" s="1">
        <v>160204</v>
      </c>
      <c r="AX122" s="1">
        <v>0</v>
      </c>
      <c r="AY122" s="2">
        <v>6271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/>
      <c r="BM122" s="3">
        <v>44977</v>
      </c>
      <c r="BN122" s="1" t="s">
        <v>224</v>
      </c>
      <c r="BO122" s="1" t="s">
        <v>224</v>
      </c>
      <c r="BP122" s="1">
        <v>0</v>
      </c>
      <c r="BQ122" s="1" t="s">
        <v>224</v>
      </c>
      <c r="BR122" s="1" t="s">
        <v>224</v>
      </c>
      <c r="BS122" s="1">
        <v>0</v>
      </c>
      <c r="BT122" s="1">
        <v>0</v>
      </c>
      <c r="BU122" s="1" t="s">
        <v>480</v>
      </c>
    </row>
    <row r="123" spans="1:73" outlineLevel="1" x14ac:dyDescent="0.25">
      <c r="A123" s="1">
        <v>20</v>
      </c>
      <c r="B123" s="1">
        <v>1357</v>
      </c>
      <c r="C123" s="1">
        <v>1</v>
      </c>
      <c r="D123" s="1" t="s">
        <v>481</v>
      </c>
      <c r="E123" s="3">
        <v>44977.434641203705</v>
      </c>
      <c r="F123" s="1">
        <v>0</v>
      </c>
      <c r="G123" s="1"/>
      <c r="H123" s="1"/>
      <c r="I123" s="1"/>
      <c r="J123" s="1">
        <v>2</v>
      </c>
      <c r="K123" s="1" t="s">
        <v>74</v>
      </c>
      <c r="L123" s="1" t="s">
        <v>75</v>
      </c>
      <c r="M123" s="1" t="s">
        <v>224</v>
      </c>
      <c r="N123" s="1" t="s">
        <v>76</v>
      </c>
      <c r="O123" s="1" t="s">
        <v>77</v>
      </c>
      <c r="P123" s="1" t="s">
        <v>78</v>
      </c>
      <c r="Q123" s="1" t="s">
        <v>79</v>
      </c>
      <c r="R123" s="1">
        <v>114</v>
      </c>
      <c r="S123" s="1" t="s">
        <v>224</v>
      </c>
      <c r="T123" s="1" t="s">
        <v>80</v>
      </c>
      <c r="U123" s="1" t="s">
        <v>81</v>
      </c>
      <c r="V123" s="1" t="s">
        <v>82</v>
      </c>
      <c r="W123" s="1" t="s">
        <v>83</v>
      </c>
      <c r="X123" s="1">
        <v>2134424404</v>
      </c>
      <c r="Y123" s="1" t="s">
        <v>84</v>
      </c>
      <c r="Z123" s="1">
        <v>2</v>
      </c>
      <c r="AA123" s="1" t="s">
        <v>85</v>
      </c>
      <c r="AB123" s="1" t="s">
        <v>86</v>
      </c>
      <c r="AC123" s="1" t="s">
        <v>224</v>
      </c>
      <c r="AD123" s="1" t="s">
        <v>87</v>
      </c>
      <c r="AE123" s="1" t="s">
        <v>78</v>
      </c>
      <c r="AF123" s="1" t="s">
        <v>88</v>
      </c>
      <c r="AG123" s="1" t="s">
        <v>225</v>
      </c>
      <c r="AH123" s="1" t="s">
        <v>89</v>
      </c>
      <c r="AI123" s="1" t="s">
        <v>90</v>
      </c>
      <c r="AJ123" s="1" t="s">
        <v>81</v>
      </c>
      <c r="AK123" s="1" t="s">
        <v>82</v>
      </c>
      <c r="AL123" s="1" t="s">
        <v>91</v>
      </c>
      <c r="AM123" s="1"/>
      <c r="AN123" s="1" t="s">
        <v>224</v>
      </c>
      <c r="AO123" s="1">
        <v>1</v>
      </c>
      <c r="AP123" s="1" t="s">
        <v>81</v>
      </c>
      <c r="AQ123" s="1" t="s">
        <v>82</v>
      </c>
      <c r="AR123" s="1">
        <v>0</v>
      </c>
      <c r="AS123" s="1">
        <v>1</v>
      </c>
      <c r="AT123" s="1">
        <v>0</v>
      </c>
      <c r="AU123" s="1">
        <v>1602</v>
      </c>
      <c r="AV123" s="1" t="s">
        <v>224</v>
      </c>
      <c r="AW123" s="1">
        <v>160204</v>
      </c>
      <c r="AX123" s="1">
        <v>0</v>
      </c>
      <c r="AY123" s="2">
        <v>168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/>
      <c r="BM123" s="3">
        <v>44977</v>
      </c>
      <c r="BN123" s="1" t="s">
        <v>224</v>
      </c>
      <c r="BO123" s="1" t="s">
        <v>224</v>
      </c>
      <c r="BP123" s="1">
        <v>0</v>
      </c>
      <c r="BQ123" s="1" t="s">
        <v>224</v>
      </c>
      <c r="BR123" s="1" t="s">
        <v>224</v>
      </c>
      <c r="BS123" s="1">
        <v>0</v>
      </c>
      <c r="BT123" s="1">
        <v>0</v>
      </c>
      <c r="BU123" s="1" t="s">
        <v>482</v>
      </c>
    </row>
    <row r="124" spans="1:73" outlineLevel="1" x14ac:dyDescent="0.25">
      <c r="A124" s="1">
        <v>20</v>
      </c>
      <c r="B124" s="1">
        <v>1358</v>
      </c>
      <c r="C124" s="1">
        <v>1</v>
      </c>
      <c r="D124" s="1" t="s">
        <v>483</v>
      </c>
      <c r="E124" s="3">
        <v>44977.435752314814</v>
      </c>
      <c r="F124" s="1">
        <v>0</v>
      </c>
      <c r="G124" s="1"/>
      <c r="H124" s="1"/>
      <c r="I124" s="1"/>
      <c r="J124" s="1">
        <v>2</v>
      </c>
      <c r="K124" s="1" t="s">
        <v>74</v>
      </c>
      <c r="L124" s="1" t="s">
        <v>75</v>
      </c>
      <c r="M124" s="1" t="s">
        <v>224</v>
      </c>
      <c r="N124" s="1" t="s">
        <v>76</v>
      </c>
      <c r="O124" s="1" t="s">
        <v>77</v>
      </c>
      <c r="P124" s="1" t="s">
        <v>78</v>
      </c>
      <c r="Q124" s="1" t="s">
        <v>79</v>
      </c>
      <c r="R124" s="1">
        <v>114</v>
      </c>
      <c r="S124" s="1" t="s">
        <v>224</v>
      </c>
      <c r="T124" s="1" t="s">
        <v>80</v>
      </c>
      <c r="U124" s="1" t="s">
        <v>81</v>
      </c>
      <c r="V124" s="1" t="s">
        <v>82</v>
      </c>
      <c r="W124" s="1" t="s">
        <v>83</v>
      </c>
      <c r="X124" s="1">
        <v>2134424404</v>
      </c>
      <c r="Y124" s="1" t="s">
        <v>84</v>
      </c>
      <c r="Z124" s="1">
        <v>2</v>
      </c>
      <c r="AA124" s="1" t="s">
        <v>85</v>
      </c>
      <c r="AB124" s="1" t="s">
        <v>86</v>
      </c>
      <c r="AC124" s="1" t="s">
        <v>224</v>
      </c>
      <c r="AD124" s="1" t="s">
        <v>87</v>
      </c>
      <c r="AE124" s="1" t="s">
        <v>78</v>
      </c>
      <c r="AF124" s="1" t="s">
        <v>88</v>
      </c>
      <c r="AG124" s="1" t="s">
        <v>225</v>
      </c>
      <c r="AH124" s="1" t="s">
        <v>89</v>
      </c>
      <c r="AI124" s="1" t="s">
        <v>90</v>
      </c>
      <c r="AJ124" s="1" t="s">
        <v>81</v>
      </c>
      <c r="AK124" s="1" t="s">
        <v>82</v>
      </c>
      <c r="AL124" s="1" t="s">
        <v>91</v>
      </c>
      <c r="AM124" s="1"/>
      <c r="AN124" s="1" t="s">
        <v>224</v>
      </c>
      <c r="AO124" s="1">
        <v>1</v>
      </c>
      <c r="AP124" s="1" t="s">
        <v>81</v>
      </c>
      <c r="AQ124" s="1" t="s">
        <v>82</v>
      </c>
      <c r="AR124" s="1">
        <v>0</v>
      </c>
      <c r="AS124" s="1">
        <v>1</v>
      </c>
      <c r="AT124" s="1">
        <v>0</v>
      </c>
      <c r="AU124" s="1">
        <v>1602</v>
      </c>
      <c r="AV124" s="1" t="s">
        <v>224</v>
      </c>
      <c r="AW124" s="1">
        <v>160204</v>
      </c>
      <c r="AX124" s="1">
        <v>0</v>
      </c>
      <c r="AY124" s="2">
        <v>800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/>
      <c r="BM124" s="3">
        <v>44977</v>
      </c>
      <c r="BN124" s="1" t="s">
        <v>224</v>
      </c>
      <c r="BO124" s="1" t="s">
        <v>224</v>
      </c>
      <c r="BP124" s="1">
        <v>0</v>
      </c>
      <c r="BQ124" s="1" t="s">
        <v>224</v>
      </c>
      <c r="BR124" s="1" t="s">
        <v>224</v>
      </c>
      <c r="BS124" s="1">
        <v>0</v>
      </c>
      <c r="BT124" s="1">
        <v>0</v>
      </c>
      <c r="BU124" s="1" t="s">
        <v>484</v>
      </c>
    </row>
    <row r="125" spans="1:73" outlineLevel="1" x14ac:dyDescent="0.25">
      <c r="A125" s="1">
        <v>20</v>
      </c>
      <c r="B125" s="1">
        <v>1359</v>
      </c>
      <c r="C125" s="1">
        <v>1</v>
      </c>
      <c r="D125" s="1" t="s">
        <v>485</v>
      </c>
      <c r="E125" s="3">
        <v>44977.437314814815</v>
      </c>
      <c r="F125" s="1">
        <v>0</v>
      </c>
      <c r="G125" s="1"/>
      <c r="H125" s="1"/>
      <c r="I125" s="1"/>
      <c r="J125" s="1">
        <v>2</v>
      </c>
      <c r="K125" s="1" t="s">
        <v>74</v>
      </c>
      <c r="L125" s="1" t="s">
        <v>75</v>
      </c>
      <c r="M125" s="1" t="s">
        <v>224</v>
      </c>
      <c r="N125" s="1" t="s">
        <v>76</v>
      </c>
      <c r="O125" s="1" t="s">
        <v>77</v>
      </c>
      <c r="P125" s="1" t="s">
        <v>78</v>
      </c>
      <c r="Q125" s="1" t="s">
        <v>79</v>
      </c>
      <c r="R125" s="1">
        <v>114</v>
      </c>
      <c r="S125" s="1" t="s">
        <v>224</v>
      </c>
      <c r="T125" s="1" t="s">
        <v>80</v>
      </c>
      <c r="U125" s="1" t="s">
        <v>81</v>
      </c>
      <c r="V125" s="1" t="s">
        <v>82</v>
      </c>
      <c r="W125" s="1" t="s">
        <v>83</v>
      </c>
      <c r="X125" s="1">
        <v>2134424404</v>
      </c>
      <c r="Y125" s="1" t="s">
        <v>84</v>
      </c>
      <c r="Z125" s="1">
        <v>2</v>
      </c>
      <c r="AA125" s="1" t="s">
        <v>85</v>
      </c>
      <c r="AB125" s="1" t="s">
        <v>86</v>
      </c>
      <c r="AC125" s="1" t="s">
        <v>224</v>
      </c>
      <c r="AD125" s="1" t="s">
        <v>87</v>
      </c>
      <c r="AE125" s="1" t="s">
        <v>78</v>
      </c>
      <c r="AF125" s="1" t="s">
        <v>88</v>
      </c>
      <c r="AG125" s="1" t="s">
        <v>225</v>
      </c>
      <c r="AH125" s="1" t="s">
        <v>89</v>
      </c>
      <c r="AI125" s="1" t="s">
        <v>90</v>
      </c>
      <c r="AJ125" s="1" t="s">
        <v>81</v>
      </c>
      <c r="AK125" s="1" t="s">
        <v>82</v>
      </c>
      <c r="AL125" s="1" t="s">
        <v>91</v>
      </c>
      <c r="AM125" s="1"/>
      <c r="AN125" s="1" t="s">
        <v>224</v>
      </c>
      <c r="AO125" s="1">
        <v>1</v>
      </c>
      <c r="AP125" s="1" t="s">
        <v>81</v>
      </c>
      <c r="AQ125" s="1" t="s">
        <v>82</v>
      </c>
      <c r="AR125" s="1">
        <v>0</v>
      </c>
      <c r="AS125" s="1">
        <v>1</v>
      </c>
      <c r="AT125" s="1">
        <v>0</v>
      </c>
      <c r="AU125" s="1">
        <v>1602</v>
      </c>
      <c r="AV125" s="1" t="s">
        <v>224</v>
      </c>
      <c r="AW125" s="1">
        <v>160204</v>
      </c>
      <c r="AX125" s="1">
        <v>0</v>
      </c>
      <c r="AY125" s="2">
        <v>636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/>
      <c r="BM125" s="3">
        <v>44977</v>
      </c>
      <c r="BN125" s="1" t="s">
        <v>224</v>
      </c>
      <c r="BO125" s="1" t="s">
        <v>224</v>
      </c>
      <c r="BP125" s="1">
        <v>0</v>
      </c>
      <c r="BQ125" s="1" t="s">
        <v>224</v>
      </c>
      <c r="BR125" s="1" t="s">
        <v>224</v>
      </c>
      <c r="BS125" s="1">
        <v>0</v>
      </c>
      <c r="BT125" s="1">
        <v>0</v>
      </c>
      <c r="BU125" s="1" t="s">
        <v>486</v>
      </c>
    </row>
    <row r="126" spans="1:73" outlineLevel="1" x14ac:dyDescent="0.25">
      <c r="A126" s="1">
        <v>20</v>
      </c>
      <c r="B126" s="1">
        <v>1360</v>
      </c>
      <c r="C126" s="1">
        <v>1</v>
      </c>
      <c r="D126" s="1" t="s">
        <v>487</v>
      </c>
      <c r="E126" s="3">
        <v>44977.437858796293</v>
      </c>
      <c r="F126" s="1">
        <v>0</v>
      </c>
      <c r="G126" s="1"/>
      <c r="H126" s="1"/>
      <c r="I126" s="1"/>
      <c r="J126" s="1">
        <v>2</v>
      </c>
      <c r="K126" s="1" t="s">
        <v>74</v>
      </c>
      <c r="L126" s="1" t="s">
        <v>75</v>
      </c>
      <c r="M126" s="1" t="s">
        <v>224</v>
      </c>
      <c r="N126" s="1" t="s">
        <v>76</v>
      </c>
      <c r="O126" s="1" t="s">
        <v>77</v>
      </c>
      <c r="P126" s="1" t="s">
        <v>78</v>
      </c>
      <c r="Q126" s="1" t="s">
        <v>79</v>
      </c>
      <c r="R126" s="1">
        <v>114</v>
      </c>
      <c r="S126" s="1" t="s">
        <v>224</v>
      </c>
      <c r="T126" s="1" t="s">
        <v>80</v>
      </c>
      <c r="U126" s="1" t="s">
        <v>81</v>
      </c>
      <c r="V126" s="1" t="s">
        <v>82</v>
      </c>
      <c r="W126" s="1" t="s">
        <v>83</v>
      </c>
      <c r="X126" s="1">
        <v>2134424404</v>
      </c>
      <c r="Y126" s="1" t="s">
        <v>84</v>
      </c>
      <c r="Z126" s="1">
        <v>2</v>
      </c>
      <c r="AA126" s="1" t="s">
        <v>85</v>
      </c>
      <c r="AB126" s="1" t="s">
        <v>86</v>
      </c>
      <c r="AC126" s="1" t="s">
        <v>224</v>
      </c>
      <c r="AD126" s="1" t="s">
        <v>87</v>
      </c>
      <c r="AE126" s="1" t="s">
        <v>78</v>
      </c>
      <c r="AF126" s="1" t="s">
        <v>88</v>
      </c>
      <c r="AG126" s="1" t="s">
        <v>225</v>
      </c>
      <c r="AH126" s="1" t="s">
        <v>89</v>
      </c>
      <c r="AI126" s="1" t="s">
        <v>90</v>
      </c>
      <c r="AJ126" s="1" t="s">
        <v>81</v>
      </c>
      <c r="AK126" s="1" t="s">
        <v>82</v>
      </c>
      <c r="AL126" s="1" t="s">
        <v>91</v>
      </c>
      <c r="AM126" s="1"/>
      <c r="AN126" s="1" t="s">
        <v>224</v>
      </c>
      <c r="AO126" s="1">
        <v>1</v>
      </c>
      <c r="AP126" s="1" t="s">
        <v>81</v>
      </c>
      <c r="AQ126" s="1" t="s">
        <v>82</v>
      </c>
      <c r="AR126" s="1">
        <v>0</v>
      </c>
      <c r="AS126" s="1">
        <v>1</v>
      </c>
      <c r="AT126" s="1">
        <v>0</v>
      </c>
      <c r="AU126" s="1">
        <v>1602</v>
      </c>
      <c r="AV126" s="1" t="s">
        <v>224</v>
      </c>
      <c r="AW126" s="1">
        <v>160204</v>
      </c>
      <c r="AX126" s="1">
        <v>0</v>
      </c>
      <c r="AY126" s="2">
        <v>800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/>
      <c r="BM126" s="3">
        <v>44977</v>
      </c>
      <c r="BN126" s="1" t="s">
        <v>224</v>
      </c>
      <c r="BO126" s="1" t="s">
        <v>224</v>
      </c>
      <c r="BP126" s="1">
        <v>0</v>
      </c>
      <c r="BQ126" s="1" t="s">
        <v>224</v>
      </c>
      <c r="BR126" s="1" t="s">
        <v>224</v>
      </c>
      <c r="BS126" s="1">
        <v>0</v>
      </c>
      <c r="BT126" s="1">
        <v>0</v>
      </c>
      <c r="BU126" s="1" t="s">
        <v>488</v>
      </c>
    </row>
    <row r="127" spans="1:73" outlineLevel="1" x14ac:dyDescent="0.25">
      <c r="A127" s="1">
        <v>20</v>
      </c>
      <c r="B127" s="1">
        <v>1361</v>
      </c>
      <c r="C127" s="1">
        <v>1</v>
      </c>
      <c r="D127" s="1" t="s">
        <v>489</v>
      </c>
      <c r="E127" s="3">
        <v>44979.46197916667</v>
      </c>
      <c r="F127" s="1">
        <v>0</v>
      </c>
      <c r="G127" s="1"/>
      <c r="H127" s="1"/>
      <c r="I127" s="1"/>
      <c r="J127" s="1">
        <v>2</v>
      </c>
      <c r="K127" s="1" t="s">
        <v>74</v>
      </c>
      <c r="L127" s="1" t="s">
        <v>75</v>
      </c>
      <c r="M127" s="1" t="s">
        <v>224</v>
      </c>
      <c r="N127" s="1" t="s">
        <v>76</v>
      </c>
      <c r="O127" s="1" t="s">
        <v>77</v>
      </c>
      <c r="P127" s="1" t="s">
        <v>78</v>
      </c>
      <c r="Q127" s="1" t="s">
        <v>79</v>
      </c>
      <c r="R127" s="1">
        <v>114</v>
      </c>
      <c r="S127" s="1" t="s">
        <v>224</v>
      </c>
      <c r="T127" s="1" t="s">
        <v>80</v>
      </c>
      <c r="U127" s="1" t="s">
        <v>81</v>
      </c>
      <c r="V127" s="1" t="s">
        <v>82</v>
      </c>
      <c r="W127" s="1" t="s">
        <v>83</v>
      </c>
      <c r="X127" s="1">
        <v>2134424404</v>
      </c>
      <c r="Y127" s="1" t="s">
        <v>84</v>
      </c>
      <c r="Z127" s="1">
        <v>2</v>
      </c>
      <c r="AA127" s="1" t="s">
        <v>85</v>
      </c>
      <c r="AB127" s="1" t="s">
        <v>86</v>
      </c>
      <c r="AC127" s="1" t="s">
        <v>224</v>
      </c>
      <c r="AD127" s="1" t="s">
        <v>87</v>
      </c>
      <c r="AE127" s="1" t="s">
        <v>78</v>
      </c>
      <c r="AF127" s="1" t="s">
        <v>88</v>
      </c>
      <c r="AG127" s="1" t="s">
        <v>225</v>
      </c>
      <c r="AH127" s="1" t="s">
        <v>89</v>
      </c>
      <c r="AI127" s="1" t="s">
        <v>90</v>
      </c>
      <c r="AJ127" s="1" t="s">
        <v>81</v>
      </c>
      <c r="AK127" s="1" t="s">
        <v>82</v>
      </c>
      <c r="AL127" s="1" t="s">
        <v>91</v>
      </c>
      <c r="AM127" s="1"/>
      <c r="AN127" s="1" t="s">
        <v>224</v>
      </c>
      <c r="AO127" s="1">
        <v>1</v>
      </c>
      <c r="AP127" s="1" t="s">
        <v>81</v>
      </c>
      <c r="AQ127" s="1" t="s">
        <v>82</v>
      </c>
      <c r="AR127" s="1">
        <v>0</v>
      </c>
      <c r="AS127" s="1">
        <v>1</v>
      </c>
      <c r="AT127" s="1">
        <v>0</v>
      </c>
      <c r="AU127" s="1">
        <v>1602</v>
      </c>
      <c r="AV127" s="1" t="s">
        <v>224</v>
      </c>
      <c r="AW127" s="1">
        <v>160204</v>
      </c>
      <c r="AX127" s="1">
        <v>0</v>
      </c>
      <c r="AY127" s="2">
        <v>700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/>
      <c r="BM127" s="3">
        <v>44979</v>
      </c>
      <c r="BN127" s="1" t="s">
        <v>224</v>
      </c>
      <c r="BO127" s="1" t="s">
        <v>224</v>
      </c>
      <c r="BP127" s="1">
        <v>0</v>
      </c>
      <c r="BQ127" s="1" t="s">
        <v>224</v>
      </c>
      <c r="BR127" s="1" t="s">
        <v>224</v>
      </c>
      <c r="BS127" s="1">
        <v>0</v>
      </c>
      <c r="BT127" s="1">
        <v>0</v>
      </c>
      <c r="BU127" s="1" t="s">
        <v>490</v>
      </c>
    </row>
    <row r="128" spans="1:73" outlineLevel="1" x14ac:dyDescent="0.25">
      <c r="A128" s="1">
        <v>20</v>
      </c>
      <c r="B128" s="1">
        <v>1362</v>
      </c>
      <c r="C128" s="1">
        <v>1</v>
      </c>
      <c r="D128" s="1" t="s">
        <v>491</v>
      </c>
      <c r="E128" s="3">
        <v>44979.645960648151</v>
      </c>
      <c r="F128" s="1">
        <v>0</v>
      </c>
      <c r="G128" s="1"/>
      <c r="H128" s="1"/>
      <c r="I128" s="1"/>
      <c r="J128" s="1">
        <v>2</v>
      </c>
      <c r="K128" s="1" t="s">
        <v>74</v>
      </c>
      <c r="L128" s="1" t="s">
        <v>75</v>
      </c>
      <c r="M128" s="1" t="s">
        <v>224</v>
      </c>
      <c r="N128" s="1" t="s">
        <v>76</v>
      </c>
      <c r="O128" s="1" t="s">
        <v>77</v>
      </c>
      <c r="P128" s="1" t="s">
        <v>78</v>
      </c>
      <c r="Q128" s="1" t="s">
        <v>79</v>
      </c>
      <c r="R128" s="1">
        <v>114</v>
      </c>
      <c r="S128" s="1" t="s">
        <v>224</v>
      </c>
      <c r="T128" s="1" t="s">
        <v>80</v>
      </c>
      <c r="U128" s="1" t="s">
        <v>81</v>
      </c>
      <c r="V128" s="1" t="s">
        <v>82</v>
      </c>
      <c r="W128" s="1" t="s">
        <v>83</v>
      </c>
      <c r="X128" s="1">
        <v>2134424404</v>
      </c>
      <c r="Y128" s="1" t="s">
        <v>84</v>
      </c>
      <c r="Z128" s="1">
        <v>2</v>
      </c>
      <c r="AA128" s="1" t="s">
        <v>85</v>
      </c>
      <c r="AB128" s="1" t="s">
        <v>86</v>
      </c>
      <c r="AC128" s="1" t="s">
        <v>224</v>
      </c>
      <c r="AD128" s="1" t="s">
        <v>87</v>
      </c>
      <c r="AE128" s="1" t="s">
        <v>78</v>
      </c>
      <c r="AF128" s="1" t="s">
        <v>88</v>
      </c>
      <c r="AG128" s="1" t="s">
        <v>225</v>
      </c>
      <c r="AH128" s="1" t="s">
        <v>89</v>
      </c>
      <c r="AI128" s="1" t="s">
        <v>90</v>
      </c>
      <c r="AJ128" s="1" t="s">
        <v>81</v>
      </c>
      <c r="AK128" s="1" t="s">
        <v>82</v>
      </c>
      <c r="AL128" s="1" t="s">
        <v>91</v>
      </c>
      <c r="AM128" s="1"/>
      <c r="AN128" s="1" t="s">
        <v>224</v>
      </c>
      <c r="AO128" s="1">
        <v>1</v>
      </c>
      <c r="AP128" s="1" t="s">
        <v>81</v>
      </c>
      <c r="AQ128" s="1" t="s">
        <v>82</v>
      </c>
      <c r="AR128" s="1">
        <v>0</v>
      </c>
      <c r="AS128" s="1">
        <v>1</v>
      </c>
      <c r="AT128" s="1">
        <v>0</v>
      </c>
      <c r="AU128" s="1">
        <v>1602</v>
      </c>
      <c r="AV128" s="1" t="s">
        <v>224</v>
      </c>
      <c r="AW128" s="1">
        <v>160204</v>
      </c>
      <c r="AX128" s="1">
        <v>0</v>
      </c>
      <c r="AY128" s="2">
        <v>800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/>
      <c r="BM128" s="3">
        <v>44979</v>
      </c>
      <c r="BN128" s="1" t="s">
        <v>224</v>
      </c>
      <c r="BO128" s="1" t="s">
        <v>224</v>
      </c>
      <c r="BP128" s="1">
        <v>0</v>
      </c>
      <c r="BQ128" s="1" t="s">
        <v>224</v>
      </c>
      <c r="BR128" s="1" t="s">
        <v>224</v>
      </c>
      <c r="BS128" s="1">
        <v>0</v>
      </c>
      <c r="BT128" s="1">
        <v>0</v>
      </c>
      <c r="BU128" s="1" t="s">
        <v>492</v>
      </c>
    </row>
    <row r="129" spans="1:73" outlineLevel="1" x14ac:dyDescent="0.25">
      <c r="A129" s="1">
        <v>20</v>
      </c>
      <c r="B129" s="1">
        <v>1363</v>
      </c>
      <c r="C129" s="1">
        <v>1</v>
      </c>
      <c r="D129" s="1" t="s">
        <v>493</v>
      </c>
      <c r="E129" s="3">
        <v>44979.663449074076</v>
      </c>
      <c r="F129" s="1">
        <v>0</v>
      </c>
      <c r="G129" s="1"/>
      <c r="H129" s="1"/>
      <c r="I129" s="1"/>
      <c r="J129" s="1">
        <v>2</v>
      </c>
      <c r="K129" s="1" t="s">
        <v>74</v>
      </c>
      <c r="L129" s="1" t="s">
        <v>75</v>
      </c>
      <c r="M129" s="1" t="s">
        <v>224</v>
      </c>
      <c r="N129" s="1" t="s">
        <v>76</v>
      </c>
      <c r="O129" s="1" t="s">
        <v>77</v>
      </c>
      <c r="P129" s="1" t="s">
        <v>78</v>
      </c>
      <c r="Q129" s="1" t="s">
        <v>79</v>
      </c>
      <c r="R129" s="1">
        <v>114</v>
      </c>
      <c r="S129" s="1" t="s">
        <v>224</v>
      </c>
      <c r="T129" s="1" t="s">
        <v>80</v>
      </c>
      <c r="U129" s="1" t="s">
        <v>81</v>
      </c>
      <c r="V129" s="1" t="s">
        <v>82</v>
      </c>
      <c r="W129" s="1" t="s">
        <v>83</v>
      </c>
      <c r="X129" s="1">
        <v>2134424404</v>
      </c>
      <c r="Y129" s="1" t="s">
        <v>84</v>
      </c>
      <c r="Z129" s="1">
        <v>2</v>
      </c>
      <c r="AA129" s="1" t="s">
        <v>85</v>
      </c>
      <c r="AB129" s="1" t="s">
        <v>86</v>
      </c>
      <c r="AC129" s="1" t="s">
        <v>224</v>
      </c>
      <c r="AD129" s="1" t="s">
        <v>87</v>
      </c>
      <c r="AE129" s="1" t="s">
        <v>78</v>
      </c>
      <c r="AF129" s="1" t="s">
        <v>88</v>
      </c>
      <c r="AG129" s="1" t="s">
        <v>225</v>
      </c>
      <c r="AH129" s="1" t="s">
        <v>89</v>
      </c>
      <c r="AI129" s="1" t="s">
        <v>90</v>
      </c>
      <c r="AJ129" s="1" t="s">
        <v>81</v>
      </c>
      <c r="AK129" s="1" t="s">
        <v>82</v>
      </c>
      <c r="AL129" s="1" t="s">
        <v>91</v>
      </c>
      <c r="AM129" s="1"/>
      <c r="AN129" s="1" t="s">
        <v>224</v>
      </c>
      <c r="AO129" s="1">
        <v>1</v>
      </c>
      <c r="AP129" s="1" t="s">
        <v>81</v>
      </c>
      <c r="AQ129" s="1" t="s">
        <v>82</v>
      </c>
      <c r="AR129" s="1">
        <v>0</v>
      </c>
      <c r="AS129" s="1">
        <v>1</v>
      </c>
      <c r="AT129" s="1">
        <v>0</v>
      </c>
      <c r="AU129" s="1">
        <v>1602</v>
      </c>
      <c r="AV129" s="1" t="s">
        <v>224</v>
      </c>
      <c r="AW129" s="1">
        <v>160204</v>
      </c>
      <c r="AX129" s="1">
        <v>0</v>
      </c>
      <c r="AY129" s="2">
        <v>3942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/>
      <c r="BM129" s="3">
        <v>44979</v>
      </c>
      <c r="BN129" s="1" t="s">
        <v>224</v>
      </c>
      <c r="BO129" s="1" t="s">
        <v>224</v>
      </c>
      <c r="BP129" s="1">
        <v>0</v>
      </c>
      <c r="BQ129" s="1" t="s">
        <v>224</v>
      </c>
      <c r="BR129" s="1" t="s">
        <v>224</v>
      </c>
      <c r="BS129" s="1">
        <v>0</v>
      </c>
      <c r="BT129" s="1">
        <v>0</v>
      </c>
      <c r="BU129" s="1" t="s">
        <v>494</v>
      </c>
    </row>
    <row r="130" spans="1:73" outlineLevel="1" x14ac:dyDescent="0.25">
      <c r="A130" s="1">
        <v>20</v>
      </c>
      <c r="B130" s="1">
        <v>1364</v>
      </c>
      <c r="C130" s="1">
        <v>1</v>
      </c>
      <c r="D130" s="1" t="s">
        <v>495</v>
      </c>
      <c r="E130" s="3">
        <v>44979.708067129628</v>
      </c>
      <c r="F130" s="1">
        <v>0</v>
      </c>
      <c r="G130" s="1"/>
      <c r="H130" s="1"/>
      <c r="I130" s="1"/>
      <c r="J130" s="1">
        <v>2</v>
      </c>
      <c r="K130" s="1" t="s">
        <v>74</v>
      </c>
      <c r="L130" s="1" t="s">
        <v>75</v>
      </c>
      <c r="M130" s="1" t="s">
        <v>224</v>
      </c>
      <c r="N130" s="1" t="s">
        <v>76</v>
      </c>
      <c r="O130" s="1" t="s">
        <v>77</v>
      </c>
      <c r="P130" s="1" t="s">
        <v>78</v>
      </c>
      <c r="Q130" s="1" t="s">
        <v>79</v>
      </c>
      <c r="R130" s="1">
        <v>114</v>
      </c>
      <c r="S130" s="1" t="s">
        <v>224</v>
      </c>
      <c r="T130" s="1" t="s">
        <v>80</v>
      </c>
      <c r="U130" s="1" t="s">
        <v>81</v>
      </c>
      <c r="V130" s="1" t="s">
        <v>82</v>
      </c>
      <c r="W130" s="1" t="s">
        <v>83</v>
      </c>
      <c r="X130" s="1">
        <v>2134424404</v>
      </c>
      <c r="Y130" s="1" t="s">
        <v>84</v>
      </c>
      <c r="Z130" s="1">
        <v>2</v>
      </c>
      <c r="AA130" s="1" t="s">
        <v>85</v>
      </c>
      <c r="AB130" s="1" t="s">
        <v>86</v>
      </c>
      <c r="AC130" s="1" t="s">
        <v>224</v>
      </c>
      <c r="AD130" s="1" t="s">
        <v>87</v>
      </c>
      <c r="AE130" s="1" t="s">
        <v>78</v>
      </c>
      <c r="AF130" s="1" t="s">
        <v>88</v>
      </c>
      <c r="AG130" s="1" t="s">
        <v>225</v>
      </c>
      <c r="AH130" s="1" t="s">
        <v>89</v>
      </c>
      <c r="AI130" s="1" t="s">
        <v>90</v>
      </c>
      <c r="AJ130" s="1" t="s">
        <v>81</v>
      </c>
      <c r="AK130" s="1" t="s">
        <v>82</v>
      </c>
      <c r="AL130" s="1" t="s">
        <v>91</v>
      </c>
      <c r="AM130" s="1"/>
      <c r="AN130" s="1" t="s">
        <v>224</v>
      </c>
      <c r="AO130" s="1">
        <v>1</v>
      </c>
      <c r="AP130" s="1" t="s">
        <v>81</v>
      </c>
      <c r="AQ130" s="1" t="s">
        <v>82</v>
      </c>
      <c r="AR130" s="1">
        <v>0</v>
      </c>
      <c r="AS130" s="1">
        <v>1</v>
      </c>
      <c r="AT130" s="1">
        <v>0</v>
      </c>
      <c r="AU130" s="1">
        <v>1602</v>
      </c>
      <c r="AV130" s="1" t="s">
        <v>224</v>
      </c>
      <c r="AW130" s="1">
        <v>160204</v>
      </c>
      <c r="AX130" s="1">
        <v>0</v>
      </c>
      <c r="AY130" s="2">
        <v>2368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/>
      <c r="BM130" s="3">
        <v>44979</v>
      </c>
      <c r="BN130" s="1" t="s">
        <v>224</v>
      </c>
      <c r="BO130" s="1" t="s">
        <v>224</v>
      </c>
      <c r="BP130" s="1">
        <v>0</v>
      </c>
      <c r="BQ130" s="1" t="s">
        <v>224</v>
      </c>
      <c r="BR130" s="1" t="s">
        <v>224</v>
      </c>
      <c r="BS130" s="1">
        <v>0</v>
      </c>
      <c r="BT130" s="1">
        <v>0</v>
      </c>
      <c r="BU130" s="1" t="s">
        <v>496</v>
      </c>
    </row>
    <row r="131" spans="1:73" outlineLevel="1" x14ac:dyDescent="0.25">
      <c r="A131" s="1">
        <v>20</v>
      </c>
      <c r="B131" s="1">
        <v>1365</v>
      </c>
      <c r="C131" s="1">
        <v>1</v>
      </c>
      <c r="D131" s="1" t="s">
        <v>497</v>
      </c>
      <c r="E131" s="3">
        <v>44980.549259259256</v>
      </c>
      <c r="F131" s="1">
        <v>0</v>
      </c>
      <c r="G131" s="1"/>
      <c r="H131" s="1"/>
      <c r="I131" s="1"/>
      <c r="J131" s="1">
        <v>2</v>
      </c>
      <c r="K131" s="1" t="s">
        <v>74</v>
      </c>
      <c r="L131" s="1" t="s">
        <v>75</v>
      </c>
      <c r="M131" s="1" t="s">
        <v>224</v>
      </c>
      <c r="N131" s="1" t="s">
        <v>76</v>
      </c>
      <c r="O131" s="1" t="s">
        <v>77</v>
      </c>
      <c r="P131" s="1" t="s">
        <v>78</v>
      </c>
      <c r="Q131" s="1" t="s">
        <v>79</v>
      </c>
      <c r="R131" s="1">
        <v>114</v>
      </c>
      <c r="S131" s="1" t="s">
        <v>224</v>
      </c>
      <c r="T131" s="1" t="s">
        <v>80</v>
      </c>
      <c r="U131" s="1" t="s">
        <v>81</v>
      </c>
      <c r="V131" s="1" t="s">
        <v>82</v>
      </c>
      <c r="W131" s="1" t="s">
        <v>83</v>
      </c>
      <c r="X131" s="1">
        <v>2134424404</v>
      </c>
      <c r="Y131" s="1" t="s">
        <v>84</v>
      </c>
      <c r="Z131" s="1">
        <v>2</v>
      </c>
      <c r="AA131" s="1" t="s">
        <v>85</v>
      </c>
      <c r="AB131" s="1" t="s">
        <v>86</v>
      </c>
      <c r="AC131" s="1" t="s">
        <v>224</v>
      </c>
      <c r="AD131" s="1" t="s">
        <v>87</v>
      </c>
      <c r="AE131" s="1" t="s">
        <v>78</v>
      </c>
      <c r="AF131" s="1" t="s">
        <v>88</v>
      </c>
      <c r="AG131" s="1" t="s">
        <v>225</v>
      </c>
      <c r="AH131" s="1" t="s">
        <v>89</v>
      </c>
      <c r="AI131" s="1" t="s">
        <v>90</v>
      </c>
      <c r="AJ131" s="1" t="s">
        <v>81</v>
      </c>
      <c r="AK131" s="1" t="s">
        <v>82</v>
      </c>
      <c r="AL131" s="1" t="s">
        <v>91</v>
      </c>
      <c r="AM131" s="1"/>
      <c r="AN131" s="1" t="s">
        <v>224</v>
      </c>
      <c r="AO131" s="1">
        <v>1</v>
      </c>
      <c r="AP131" s="1" t="s">
        <v>81</v>
      </c>
      <c r="AQ131" s="1" t="s">
        <v>82</v>
      </c>
      <c r="AR131" s="1">
        <v>0</v>
      </c>
      <c r="AS131" s="1">
        <v>1</v>
      </c>
      <c r="AT131" s="1">
        <v>0</v>
      </c>
      <c r="AU131" s="1">
        <v>1602</v>
      </c>
      <c r="AV131" s="1" t="s">
        <v>224</v>
      </c>
      <c r="AW131" s="1">
        <v>160204</v>
      </c>
      <c r="AX131" s="1">
        <v>0</v>
      </c>
      <c r="AY131" s="2">
        <v>4120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/>
      <c r="BM131" s="3">
        <v>44980</v>
      </c>
      <c r="BN131" s="1" t="s">
        <v>224</v>
      </c>
      <c r="BO131" s="1" t="s">
        <v>224</v>
      </c>
      <c r="BP131" s="1">
        <v>0</v>
      </c>
      <c r="BQ131" s="1" t="s">
        <v>224</v>
      </c>
      <c r="BR131" s="1" t="s">
        <v>224</v>
      </c>
      <c r="BS131" s="1">
        <v>0</v>
      </c>
      <c r="BT131" s="1">
        <v>0</v>
      </c>
      <c r="BU131" s="1" t="s">
        <v>498</v>
      </c>
    </row>
    <row r="132" spans="1:73" outlineLevel="1" x14ac:dyDescent="0.25">
      <c r="A132" s="1">
        <v>20</v>
      </c>
      <c r="B132" s="1">
        <v>1366</v>
      </c>
      <c r="C132" s="1">
        <v>1</v>
      </c>
      <c r="D132" s="1" t="s">
        <v>499</v>
      </c>
      <c r="E132" s="3">
        <v>44980.715949074074</v>
      </c>
      <c r="F132" s="1">
        <v>0</v>
      </c>
      <c r="G132" s="1"/>
      <c r="H132" s="1"/>
      <c r="I132" s="1"/>
      <c r="J132" s="1">
        <v>2</v>
      </c>
      <c r="K132" s="1" t="s">
        <v>74</v>
      </c>
      <c r="L132" s="1" t="s">
        <v>75</v>
      </c>
      <c r="M132" s="1" t="s">
        <v>224</v>
      </c>
      <c r="N132" s="1" t="s">
        <v>76</v>
      </c>
      <c r="O132" s="1" t="s">
        <v>77</v>
      </c>
      <c r="P132" s="1" t="s">
        <v>78</v>
      </c>
      <c r="Q132" s="1" t="s">
        <v>79</v>
      </c>
      <c r="R132" s="1">
        <v>114</v>
      </c>
      <c r="S132" s="1" t="s">
        <v>224</v>
      </c>
      <c r="T132" s="1" t="s">
        <v>80</v>
      </c>
      <c r="U132" s="1" t="s">
        <v>81</v>
      </c>
      <c r="V132" s="1" t="s">
        <v>82</v>
      </c>
      <c r="W132" s="1" t="s">
        <v>83</v>
      </c>
      <c r="X132" s="1">
        <v>2134424404</v>
      </c>
      <c r="Y132" s="1" t="s">
        <v>84</v>
      </c>
      <c r="Z132" s="1">
        <v>2</v>
      </c>
      <c r="AA132" s="1" t="s">
        <v>85</v>
      </c>
      <c r="AB132" s="1" t="s">
        <v>86</v>
      </c>
      <c r="AC132" s="1" t="s">
        <v>224</v>
      </c>
      <c r="AD132" s="1" t="s">
        <v>87</v>
      </c>
      <c r="AE132" s="1" t="s">
        <v>78</v>
      </c>
      <c r="AF132" s="1" t="s">
        <v>88</v>
      </c>
      <c r="AG132" s="1" t="s">
        <v>225</v>
      </c>
      <c r="AH132" s="1" t="s">
        <v>89</v>
      </c>
      <c r="AI132" s="1" t="s">
        <v>90</v>
      </c>
      <c r="AJ132" s="1" t="s">
        <v>81</v>
      </c>
      <c r="AK132" s="1" t="s">
        <v>82</v>
      </c>
      <c r="AL132" s="1" t="s">
        <v>91</v>
      </c>
      <c r="AM132" s="1"/>
      <c r="AN132" s="1" t="s">
        <v>224</v>
      </c>
      <c r="AO132" s="1">
        <v>1</v>
      </c>
      <c r="AP132" s="1" t="s">
        <v>81</v>
      </c>
      <c r="AQ132" s="1" t="s">
        <v>82</v>
      </c>
      <c r="AR132" s="1">
        <v>0</v>
      </c>
      <c r="AS132" s="1">
        <v>1</v>
      </c>
      <c r="AT132" s="1">
        <v>0</v>
      </c>
      <c r="AU132" s="1">
        <v>1602</v>
      </c>
      <c r="AV132" s="1" t="s">
        <v>224</v>
      </c>
      <c r="AW132" s="1">
        <v>160204</v>
      </c>
      <c r="AX132" s="1">
        <v>0</v>
      </c>
      <c r="AY132" s="2">
        <v>3800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/>
      <c r="BM132" s="3">
        <v>44980</v>
      </c>
      <c r="BN132" s="1" t="s">
        <v>224</v>
      </c>
      <c r="BO132" s="1" t="s">
        <v>224</v>
      </c>
      <c r="BP132" s="1">
        <v>0</v>
      </c>
      <c r="BQ132" s="1" t="s">
        <v>224</v>
      </c>
      <c r="BR132" s="1" t="s">
        <v>224</v>
      </c>
      <c r="BS132" s="1">
        <v>0</v>
      </c>
      <c r="BT132" s="1">
        <v>0</v>
      </c>
      <c r="BU132" s="1" t="s">
        <v>500</v>
      </c>
    </row>
    <row r="133" spans="1:73" outlineLevel="1" x14ac:dyDescent="0.25">
      <c r="A133" s="1">
        <v>20</v>
      </c>
      <c r="B133" s="1">
        <v>1367</v>
      </c>
      <c r="C133" s="1">
        <v>1</v>
      </c>
      <c r="D133" s="1" t="s">
        <v>501</v>
      </c>
      <c r="E133" s="3">
        <v>44980.71665509259</v>
      </c>
      <c r="F133" s="1">
        <v>0</v>
      </c>
      <c r="G133" s="1"/>
      <c r="H133" s="1"/>
      <c r="I133" s="1"/>
      <c r="J133" s="1">
        <v>2</v>
      </c>
      <c r="K133" s="1" t="s">
        <v>74</v>
      </c>
      <c r="L133" s="1" t="s">
        <v>75</v>
      </c>
      <c r="M133" s="1" t="s">
        <v>224</v>
      </c>
      <c r="N133" s="1" t="s">
        <v>76</v>
      </c>
      <c r="O133" s="1" t="s">
        <v>77</v>
      </c>
      <c r="P133" s="1" t="s">
        <v>78</v>
      </c>
      <c r="Q133" s="1" t="s">
        <v>79</v>
      </c>
      <c r="R133" s="1">
        <v>114</v>
      </c>
      <c r="S133" s="1" t="s">
        <v>224</v>
      </c>
      <c r="T133" s="1" t="s">
        <v>80</v>
      </c>
      <c r="U133" s="1" t="s">
        <v>81</v>
      </c>
      <c r="V133" s="1" t="s">
        <v>82</v>
      </c>
      <c r="W133" s="1" t="s">
        <v>83</v>
      </c>
      <c r="X133" s="1">
        <v>2134424404</v>
      </c>
      <c r="Y133" s="1" t="s">
        <v>84</v>
      </c>
      <c r="Z133" s="1">
        <v>2</v>
      </c>
      <c r="AA133" s="1" t="s">
        <v>85</v>
      </c>
      <c r="AB133" s="1" t="s">
        <v>86</v>
      </c>
      <c r="AC133" s="1" t="s">
        <v>224</v>
      </c>
      <c r="AD133" s="1" t="s">
        <v>87</v>
      </c>
      <c r="AE133" s="1" t="s">
        <v>78</v>
      </c>
      <c r="AF133" s="1" t="s">
        <v>88</v>
      </c>
      <c r="AG133" s="1" t="s">
        <v>225</v>
      </c>
      <c r="AH133" s="1" t="s">
        <v>89</v>
      </c>
      <c r="AI133" s="1" t="s">
        <v>90</v>
      </c>
      <c r="AJ133" s="1" t="s">
        <v>81</v>
      </c>
      <c r="AK133" s="1" t="s">
        <v>82</v>
      </c>
      <c r="AL133" s="1" t="s">
        <v>91</v>
      </c>
      <c r="AM133" s="1"/>
      <c r="AN133" s="1" t="s">
        <v>224</v>
      </c>
      <c r="AO133" s="1">
        <v>1</v>
      </c>
      <c r="AP133" s="1" t="s">
        <v>81</v>
      </c>
      <c r="AQ133" s="1" t="s">
        <v>82</v>
      </c>
      <c r="AR133" s="1">
        <v>0</v>
      </c>
      <c r="AS133" s="1">
        <v>1</v>
      </c>
      <c r="AT133" s="1">
        <v>0</v>
      </c>
      <c r="AU133" s="1">
        <v>1602</v>
      </c>
      <c r="AV133" s="1" t="s">
        <v>224</v>
      </c>
      <c r="AW133" s="1">
        <v>160204</v>
      </c>
      <c r="AX133" s="1">
        <v>0</v>
      </c>
      <c r="AY133" s="2">
        <v>1100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/>
      <c r="BM133" s="3">
        <v>44980</v>
      </c>
      <c r="BN133" s="1" t="s">
        <v>224</v>
      </c>
      <c r="BO133" s="1" t="s">
        <v>224</v>
      </c>
      <c r="BP133" s="1">
        <v>0</v>
      </c>
      <c r="BQ133" s="1" t="s">
        <v>224</v>
      </c>
      <c r="BR133" s="1" t="s">
        <v>224</v>
      </c>
      <c r="BS133" s="1">
        <v>0</v>
      </c>
      <c r="BT133" s="1">
        <v>0</v>
      </c>
      <c r="BU133" s="1" t="s">
        <v>502</v>
      </c>
    </row>
    <row r="134" spans="1:73" outlineLevel="1" x14ac:dyDescent="0.25">
      <c r="A134" s="1">
        <v>20</v>
      </c>
      <c r="B134" s="1">
        <v>1368</v>
      </c>
      <c r="C134" s="1">
        <v>1</v>
      </c>
      <c r="D134" s="1" t="s">
        <v>503</v>
      </c>
      <c r="E134" s="3">
        <v>44980.729733796295</v>
      </c>
      <c r="F134" s="1">
        <v>0</v>
      </c>
      <c r="G134" s="1"/>
      <c r="H134" s="1"/>
      <c r="I134" s="1"/>
      <c r="J134" s="1">
        <v>2</v>
      </c>
      <c r="K134" s="1" t="s">
        <v>74</v>
      </c>
      <c r="L134" s="1" t="s">
        <v>75</v>
      </c>
      <c r="M134" s="1" t="s">
        <v>224</v>
      </c>
      <c r="N134" s="1" t="s">
        <v>76</v>
      </c>
      <c r="O134" s="1" t="s">
        <v>77</v>
      </c>
      <c r="P134" s="1" t="s">
        <v>78</v>
      </c>
      <c r="Q134" s="1" t="s">
        <v>79</v>
      </c>
      <c r="R134" s="1">
        <v>114</v>
      </c>
      <c r="S134" s="1" t="s">
        <v>224</v>
      </c>
      <c r="T134" s="1" t="s">
        <v>80</v>
      </c>
      <c r="U134" s="1" t="s">
        <v>81</v>
      </c>
      <c r="V134" s="1" t="s">
        <v>82</v>
      </c>
      <c r="W134" s="1" t="s">
        <v>83</v>
      </c>
      <c r="X134" s="1">
        <v>2134424404</v>
      </c>
      <c r="Y134" s="1" t="s">
        <v>84</v>
      </c>
      <c r="Z134" s="1">
        <v>2</v>
      </c>
      <c r="AA134" s="1" t="s">
        <v>85</v>
      </c>
      <c r="AB134" s="1" t="s">
        <v>86</v>
      </c>
      <c r="AC134" s="1" t="s">
        <v>224</v>
      </c>
      <c r="AD134" s="1" t="s">
        <v>87</v>
      </c>
      <c r="AE134" s="1" t="s">
        <v>78</v>
      </c>
      <c r="AF134" s="1" t="s">
        <v>88</v>
      </c>
      <c r="AG134" s="1" t="s">
        <v>225</v>
      </c>
      <c r="AH134" s="1" t="s">
        <v>89</v>
      </c>
      <c r="AI134" s="1" t="s">
        <v>90</v>
      </c>
      <c r="AJ134" s="1" t="s">
        <v>81</v>
      </c>
      <c r="AK134" s="1" t="s">
        <v>82</v>
      </c>
      <c r="AL134" s="1" t="s">
        <v>91</v>
      </c>
      <c r="AM134" s="1"/>
      <c r="AN134" s="1" t="s">
        <v>224</v>
      </c>
      <c r="AO134" s="1">
        <v>1</v>
      </c>
      <c r="AP134" s="1" t="s">
        <v>81</v>
      </c>
      <c r="AQ134" s="1" t="s">
        <v>82</v>
      </c>
      <c r="AR134" s="1">
        <v>0</v>
      </c>
      <c r="AS134" s="1">
        <v>1</v>
      </c>
      <c r="AT134" s="1">
        <v>0</v>
      </c>
      <c r="AU134" s="1">
        <v>1602</v>
      </c>
      <c r="AV134" s="1" t="s">
        <v>224</v>
      </c>
      <c r="AW134" s="1">
        <v>160204</v>
      </c>
      <c r="AX134" s="1">
        <v>0</v>
      </c>
      <c r="AY134" s="2">
        <v>500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/>
      <c r="BM134" s="3">
        <v>44980</v>
      </c>
      <c r="BN134" s="1" t="s">
        <v>224</v>
      </c>
      <c r="BO134" s="1" t="s">
        <v>224</v>
      </c>
      <c r="BP134" s="1">
        <v>0</v>
      </c>
      <c r="BQ134" s="1" t="s">
        <v>224</v>
      </c>
      <c r="BR134" s="1" t="s">
        <v>224</v>
      </c>
      <c r="BS134" s="1">
        <v>0</v>
      </c>
      <c r="BT134" s="1">
        <v>0</v>
      </c>
      <c r="BU134" s="1" t="s">
        <v>504</v>
      </c>
    </row>
    <row r="135" spans="1:73" outlineLevel="1" x14ac:dyDescent="0.25">
      <c r="A135" s="1">
        <v>20</v>
      </c>
      <c r="B135" s="1">
        <v>1369</v>
      </c>
      <c r="C135" s="1">
        <v>2</v>
      </c>
      <c r="D135" s="1" t="s">
        <v>505</v>
      </c>
      <c r="E135" s="3">
        <v>44980.732986111114</v>
      </c>
      <c r="F135" s="1">
        <v>0</v>
      </c>
      <c r="G135" s="1"/>
      <c r="H135" s="1"/>
      <c r="I135" s="1"/>
      <c r="J135" s="1">
        <v>2</v>
      </c>
      <c r="K135" s="1" t="s">
        <v>74</v>
      </c>
      <c r="L135" s="1" t="s">
        <v>75</v>
      </c>
      <c r="M135" s="1" t="s">
        <v>224</v>
      </c>
      <c r="N135" s="1" t="s">
        <v>76</v>
      </c>
      <c r="O135" s="1" t="s">
        <v>77</v>
      </c>
      <c r="P135" s="1" t="s">
        <v>78</v>
      </c>
      <c r="Q135" s="1" t="s">
        <v>79</v>
      </c>
      <c r="R135" s="1">
        <v>114</v>
      </c>
      <c r="S135" s="1" t="s">
        <v>224</v>
      </c>
      <c r="T135" s="1" t="s">
        <v>80</v>
      </c>
      <c r="U135" s="1" t="s">
        <v>81</v>
      </c>
      <c r="V135" s="1" t="s">
        <v>82</v>
      </c>
      <c r="W135" s="1" t="s">
        <v>83</v>
      </c>
      <c r="X135" s="1">
        <v>2134424404</v>
      </c>
      <c r="Y135" s="1" t="s">
        <v>84</v>
      </c>
      <c r="Z135" s="1">
        <v>2</v>
      </c>
      <c r="AA135" s="1" t="s">
        <v>85</v>
      </c>
      <c r="AB135" s="1" t="s">
        <v>86</v>
      </c>
      <c r="AC135" s="1" t="s">
        <v>224</v>
      </c>
      <c r="AD135" s="1" t="s">
        <v>87</v>
      </c>
      <c r="AE135" s="1" t="s">
        <v>78</v>
      </c>
      <c r="AF135" s="1" t="s">
        <v>88</v>
      </c>
      <c r="AG135" s="1" t="s">
        <v>225</v>
      </c>
      <c r="AH135" s="1" t="s">
        <v>89</v>
      </c>
      <c r="AI135" s="1" t="s">
        <v>90</v>
      </c>
      <c r="AJ135" s="1" t="s">
        <v>81</v>
      </c>
      <c r="AK135" s="1" t="s">
        <v>82</v>
      </c>
      <c r="AL135" s="1" t="s">
        <v>91</v>
      </c>
      <c r="AM135" s="1"/>
      <c r="AN135" s="1" t="s">
        <v>224</v>
      </c>
      <c r="AO135" s="1">
        <v>1</v>
      </c>
      <c r="AP135" s="1" t="s">
        <v>81</v>
      </c>
      <c r="AQ135" s="1" t="s">
        <v>82</v>
      </c>
      <c r="AR135" s="1">
        <v>0</v>
      </c>
      <c r="AS135" s="1">
        <v>1</v>
      </c>
      <c r="AT135" s="1">
        <v>0</v>
      </c>
      <c r="AU135" s="1">
        <v>1602</v>
      </c>
      <c r="AV135" s="1" t="s">
        <v>224</v>
      </c>
      <c r="AW135" s="1">
        <v>160204</v>
      </c>
      <c r="AX135" s="1">
        <v>0</v>
      </c>
      <c r="AY135" s="2">
        <v>1000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44981</v>
      </c>
      <c r="BM135" s="3">
        <v>44980</v>
      </c>
      <c r="BN135" s="1" t="s">
        <v>224</v>
      </c>
      <c r="BO135" s="1" t="s">
        <v>224</v>
      </c>
      <c r="BP135" s="1">
        <v>0</v>
      </c>
      <c r="BQ135" s="1" t="s">
        <v>224</v>
      </c>
      <c r="BR135" s="1" t="s">
        <v>224</v>
      </c>
      <c r="BS135" s="1">
        <v>0</v>
      </c>
      <c r="BT135" s="1">
        <v>0</v>
      </c>
      <c r="BU135" s="1" t="s">
        <v>506</v>
      </c>
    </row>
    <row r="136" spans="1:73" outlineLevel="1" x14ac:dyDescent="0.25">
      <c r="A136" s="1">
        <v>20</v>
      </c>
      <c r="B136" s="1">
        <v>1370</v>
      </c>
      <c r="C136" s="1">
        <v>1</v>
      </c>
      <c r="D136" s="1" t="s">
        <v>507</v>
      </c>
      <c r="E136" s="3">
        <v>44981.384988425925</v>
      </c>
      <c r="F136" s="1">
        <v>0</v>
      </c>
      <c r="G136" s="1"/>
      <c r="H136" s="1"/>
      <c r="I136" s="1"/>
      <c r="J136" s="1">
        <v>2</v>
      </c>
      <c r="K136" s="1" t="s">
        <v>74</v>
      </c>
      <c r="L136" s="1" t="s">
        <v>75</v>
      </c>
      <c r="M136" s="1" t="s">
        <v>224</v>
      </c>
      <c r="N136" s="1" t="s">
        <v>76</v>
      </c>
      <c r="O136" s="1" t="s">
        <v>77</v>
      </c>
      <c r="P136" s="1" t="s">
        <v>78</v>
      </c>
      <c r="Q136" s="1" t="s">
        <v>79</v>
      </c>
      <c r="R136" s="1">
        <v>114</v>
      </c>
      <c r="S136" s="1" t="s">
        <v>224</v>
      </c>
      <c r="T136" s="1" t="s">
        <v>80</v>
      </c>
      <c r="U136" s="1" t="s">
        <v>81</v>
      </c>
      <c r="V136" s="1" t="s">
        <v>82</v>
      </c>
      <c r="W136" s="1" t="s">
        <v>83</v>
      </c>
      <c r="X136" s="1">
        <v>2134424404</v>
      </c>
      <c r="Y136" s="1" t="s">
        <v>84</v>
      </c>
      <c r="Z136" s="1">
        <v>2</v>
      </c>
      <c r="AA136" s="1" t="s">
        <v>460</v>
      </c>
      <c r="AB136" s="1" t="s">
        <v>461</v>
      </c>
      <c r="AC136" s="1" t="s">
        <v>224</v>
      </c>
      <c r="AD136" s="1" t="s">
        <v>462</v>
      </c>
      <c r="AE136" s="1" t="s">
        <v>78</v>
      </c>
      <c r="AF136" s="1" t="s">
        <v>463</v>
      </c>
      <c r="AG136" s="1" t="s">
        <v>464</v>
      </c>
      <c r="AH136" s="1" t="s">
        <v>224</v>
      </c>
      <c r="AI136" s="1" t="s">
        <v>465</v>
      </c>
      <c r="AJ136" s="1" t="s">
        <v>81</v>
      </c>
      <c r="AK136" s="1" t="s">
        <v>82</v>
      </c>
      <c r="AL136" s="1" t="s">
        <v>466</v>
      </c>
      <c r="AM136" s="1"/>
      <c r="AN136" s="1" t="s">
        <v>224</v>
      </c>
      <c r="AO136" s="1">
        <v>1</v>
      </c>
      <c r="AP136" s="1" t="s">
        <v>81</v>
      </c>
      <c r="AQ136" s="1" t="s">
        <v>82</v>
      </c>
      <c r="AR136" s="1">
        <v>0</v>
      </c>
      <c r="AS136" s="1">
        <v>1</v>
      </c>
      <c r="AT136" s="1">
        <v>0</v>
      </c>
      <c r="AU136" s="1">
        <v>1602</v>
      </c>
      <c r="AV136" s="1" t="s">
        <v>224</v>
      </c>
      <c r="AW136" s="1">
        <v>160204</v>
      </c>
      <c r="AX136" s="1">
        <v>0</v>
      </c>
      <c r="AY136" s="2">
        <v>2600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/>
      <c r="BM136" s="3">
        <v>44981</v>
      </c>
      <c r="BN136" s="1" t="s">
        <v>224</v>
      </c>
      <c r="BO136" s="1" t="s">
        <v>224</v>
      </c>
      <c r="BP136" s="1">
        <v>0</v>
      </c>
      <c r="BQ136" s="1" t="s">
        <v>224</v>
      </c>
      <c r="BR136" s="1" t="s">
        <v>224</v>
      </c>
      <c r="BS136" s="1">
        <v>0</v>
      </c>
      <c r="BT136" s="1">
        <v>0</v>
      </c>
      <c r="BU136" s="1" t="s">
        <v>508</v>
      </c>
    </row>
    <row r="137" spans="1:73" outlineLevel="1" x14ac:dyDescent="0.25">
      <c r="A137" s="1">
        <v>20</v>
      </c>
      <c r="B137" s="1">
        <v>1371</v>
      </c>
      <c r="C137" s="1">
        <v>1</v>
      </c>
      <c r="D137" s="1" t="s">
        <v>509</v>
      </c>
      <c r="E137" s="3">
        <v>44981.390879629631</v>
      </c>
      <c r="F137" s="1">
        <v>0</v>
      </c>
      <c r="G137" s="1"/>
      <c r="H137" s="1"/>
      <c r="I137" s="1"/>
      <c r="J137" s="1">
        <v>2</v>
      </c>
      <c r="K137" s="1" t="s">
        <v>74</v>
      </c>
      <c r="L137" s="1" t="s">
        <v>75</v>
      </c>
      <c r="M137" s="1" t="s">
        <v>224</v>
      </c>
      <c r="N137" s="1" t="s">
        <v>76</v>
      </c>
      <c r="O137" s="1" t="s">
        <v>77</v>
      </c>
      <c r="P137" s="1" t="s">
        <v>78</v>
      </c>
      <c r="Q137" s="1" t="s">
        <v>79</v>
      </c>
      <c r="R137" s="1">
        <v>114</v>
      </c>
      <c r="S137" s="1" t="s">
        <v>224</v>
      </c>
      <c r="T137" s="1" t="s">
        <v>80</v>
      </c>
      <c r="U137" s="1" t="s">
        <v>81</v>
      </c>
      <c r="V137" s="1" t="s">
        <v>82</v>
      </c>
      <c r="W137" s="1" t="s">
        <v>83</v>
      </c>
      <c r="X137" s="1">
        <v>2134424404</v>
      </c>
      <c r="Y137" s="1" t="s">
        <v>84</v>
      </c>
      <c r="Z137" s="1">
        <v>2</v>
      </c>
      <c r="AA137" s="1" t="s">
        <v>85</v>
      </c>
      <c r="AB137" s="1" t="s">
        <v>86</v>
      </c>
      <c r="AC137" s="1" t="s">
        <v>224</v>
      </c>
      <c r="AD137" s="1" t="s">
        <v>87</v>
      </c>
      <c r="AE137" s="1" t="s">
        <v>78</v>
      </c>
      <c r="AF137" s="1" t="s">
        <v>88</v>
      </c>
      <c r="AG137" s="1" t="s">
        <v>225</v>
      </c>
      <c r="AH137" s="1" t="s">
        <v>89</v>
      </c>
      <c r="AI137" s="1" t="s">
        <v>90</v>
      </c>
      <c r="AJ137" s="1" t="s">
        <v>81</v>
      </c>
      <c r="AK137" s="1" t="s">
        <v>82</v>
      </c>
      <c r="AL137" s="1" t="s">
        <v>91</v>
      </c>
      <c r="AM137" s="1"/>
      <c r="AN137" s="1" t="s">
        <v>224</v>
      </c>
      <c r="AO137" s="1">
        <v>1</v>
      </c>
      <c r="AP137" s="1" t="s">
        <v>81</v>
      </c>
      <c r="AQ137" s="1" t="s">
        <v>82</v>
      </c>
      <c r="AR137" s="1">
        <v>0</v>
      </c>
      <c r="AS137" s="1">
        <v>1</v>
      </c>
      <c r="AT137" s="1">
        <v>0</v>
      </c>
      <c r="AU137" s="1">
        <v>1602</v>
      </c>
      <c r="AV137" s="1" t="s">
        <v>224</v>
      </c>
      <c r="AW137" s="1">
        <v>160204</v>
      </c>
      <c r="AX137" s="1">
        <v>0</v>
      </c>
      <c r="AY137" s="2">
        <v>800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/>
      <c r="BM137" s="3">
        <v>44981</v>
      </c>
      <c r="BN137" s="1" t="s">
        <v>224</v>
      </c>
      <c r="BO137" s="1" t="s">
        <v>224</v>
      </c>
      <c r="BP137" s="1">
        <v>0</v>
      </c>
      <c r="BQ137" s="1" t="s">
        <v>224</v>
      </c>
      <c r="BR137" s="1" t="s">
        <v>224</v>
      </c>
      <c r="BS137" s="1">
        <v>0</v>
      </c>
      <c r="BT137" s="1">
        <v>0</v>
      </c>
      <c r="BU137" s="1" t="s">
        <v>510</v>
      </c>
    </row>
    <row r="138" spans="1:73" outlineLevel="1" x14ac:dyDescent="0.25">
      <c r="A138" s="1">
        <v>20</v>
      </c>
      <c r="B138" s="1">
        <v>1372</v>
      </c>
      <c r="C138" s="1">
        <v>2</v>
      </c>
      <c r="D138" s="1" t="s">
        <v>511</v>
      </c>
      <c r="E138" s="3">
        <v>44981.39234953704</v>
      </c>
      <c r="F138" s="1">
        <v>0</v>
      </c>
      <c r="G138" s="1"/>
      <c r="H138" s="1"/>
      <c r="I138" s="1"/>
      <c r="J138" s="1">
        <v>2</v>
      </c>
      <c r="K138" s="1" t="s">
        <v>74</v>
      </c>
      <c r="L138" s="1" t="s">
        <v>75</v>
      </c>
      <c r="M138" s="1" t="s">
        <v>224</v>
      </c>
      <c r="N138" s="1" t="s">
        <v>76</v>
      </c>
      <c r="O138" s="1" t="s">
        <v>77</v>
      </c>
      <c r="P138" s="1" t="s">
        <v>78</v>
      </c>
      <c r="Q138" s="1" t="s">
        <v>79</v>
      </c>
      <c r="R138" s="1">
        <v>114</v>
      </c>
      <c r="S138" s="1" t="s">
        <v>224</v>
      </c>
      <c r="T138" s="1" t="s">
        <v>80</v>
      </c>
      <c r="U138" s="1" t="s">
        <v>81</v>
      </c>
      <c r="V138" s="1" t="s">
        <v>82</v>
      </c>
      <c r="W138" s="1" t="s">
        <v>83</v>
      </c>
      <c r="X138" s="1">
        <v>2134424404</v>
      </c>
      <c r="Y138" s="1" t="s">
        <v>84</v>
      </c>
      <c r="Z138" s="1">
        <v>2</v>
      </c>
      <c r="AA138" s="1" t="s">
        <v>512</v>
      </c>
      <c r="AB138" s="1" t="s">
        <v>224</v>
      </c>
      <c r="AC138" s="1" t="s">
        <v>224</v>
      </c>
      <c r="AD138" s="1" t="s">
        <v>513</v>
      </c>
      <c r="AE138" s="1" t="s">
        <v>514</v>
      </c>
      <c r="AF138" s="1" t="s">
        <v>515</v>
      </c>
      <c r="AG138" s="1" t="s">
        <v>516</v>
      </c>
      <c r="AH138" s="1" t="s">
        <v>224</v>
      </c>
      <c r="AI138" s="1" t="s">
        <v>517</v>
      </c>
      <c r="AJ138" s="1" t="s">
        <v>518</v>
      </c>
      <c r="AK138" s="1" t="s">
        <v>98</v>
      </c>
      <c r="AL138" s="1" t="s">
        <v>519</v>
      </c>
      <c r="AM138" s="1"/>
      <c r="AN138" s="1" t="s">
        <v>520</v>
      </c>
      <c r="AO138" s="1">
        <v>1</v>
      </c>
      <c r="AP138" s="1" t="s">
        <v>81</v>
      </c>
      <c r="AQ138" s="1" t="s">
        <v>82</v>
      </c>
      <c r="AR138" s="1">
        <v>0</v>
      </c>
      <c r="AS138" s="1">
        <v>1</v>
      </c>
      <c r="AT138" s="1">
        <v>0</v>
      </c>
      <c r="AU138" s="1">
        <v>1602</v>
      </c>
      <c r="AV138" s="1" t="s">
        <v>224</v>
      </c>
      <c r="AW138" s="1">
        <v>160204</v>
      </c>
      <c r="AX138" s="1">
        <v>0</v>
      </c>
      <c r="AY138" s="2">
        <v>2900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44981</v>
      </c>
      <c r="BM138" s="3">
        <v>44981</v>
      </c>
      <c r="BN138" s="1" t="s">
        <v>224</v>
      </c>
      <c r="BO138" s="1" t="s">
        <v>224</v>
      </c>
      <c r="BP138" s="1">
        <v>0</v>
      </c>
      <c r="BQ138" s="1" t="s">
        <v>224</v>
      </c>
      <c r="BR138" s="1" t="s">
        <v>224</v>
      </c>
      <c r="BS138" s="1">
        <v>0</v>
      </c>
      <c r="BT138" s="1">
        <v>0</v>
      </c>
      <c r="BU138" s="1" t="s">
        <v>521</v>
      </c>
    </row>
    <row r="139" spans="1:73" outlineLevel="1" x14ac:dyDescent="0.25">
      <c r="A139" s="1">
        <v>20</v>
      </c>
      <c r="B139" s="1">
        <v>1373</v>
      </c>
      <c r="C139" s="1">
        <v>1</v>
      </c>
      <c r="D139" s="1" t="s">
        <v>522</v>
      </c>
      <c r="E139" s="3">
        <v>44981.39329861111</v>
      </c>
      <c r="F139" s="1">
        <v>0</v>
      </c>
      <c r="G139" s="1"/>
      <c r="H139" s="1"/>
      <c r="I139" s="1"/>
      <c r="J139" s="1">
        <v>2</v>
      </c>
      <c r="K139" s="1" t="s">
        <v>74</v>
      </c>
      <c r="L139" s="1" t="s">
        <v>75</v>
      </c>
      <c r="M139" s="1" t="s">
        <v>224</v>
      </c>
      <c r="N139" s="1" t="s">
        <v>76</v>
      </c>
      <c r="O139" s="1" t="s">
        <v>77</v>
      </c>
      <c r="P139" s="1" t="s">
        <v>78</v>
      </c>
      <c r="Q139" s="1" t="s">
        <v>79</v>
      </c>
      <c r="R139" s="1">
        <v>114</v>
      </c>
      <c r="S139" s="1" t="s">
        <v>224</v>
      </c>
      <c r="T139" s="1" t="s">
        <v>80</v>
      </c>
      <c r="U139" s="1" t="s">
        <v>81</v>
      </c>
      <c r="V139" s="1" t="s">
        <v>82</v>
      </c>
      <c r="W139" s="1" t="s">
        <v>83</v>
      </c>
      <c r="X139" s="1">
        <v>2134424404</v>
      </c>
      <c r="Y139" s="1" t="s">
        <v>84</v>
      </c>
      <c r="Z139" s="1">
        <v>2</v>
      </c>
      <c r="AA139" s="1" t="s">
        <v>512</v>
      </c>
      <c r="AB139" s="1" t="s">
        <v>224</v>
      </c>
      <c r="AC139" s="1" t="s">
        <v>224</v>
      </c>
      <c r="AD139" s="1" t="s">
        <v>513</v>
      </c>
      <c r="AE139" s="1" t="s">
        <v>514</v>
      </c>
      <c r="AF139" s="1" t="s">
        <v>515</v>
      </c>
      <c r="AG139" s="1" t="s">
        <v>516</v>
      </c>
      <c r="AH139" s="1" t="s">
        <v>224</v>
      </c>
      <c r="AI139" s="1" t="s">
        <v>517</v>
      </c>
      <c r="AJ139" s="1" t="s">
        <v>518</v>
      </c>
      <c r="AK139" s="1" t="s">
        <v>98</v>
      </c>
      <c r="AL139" s="1" t="s">
        <v>519</v>
      </c>
      <c r="AM139" s="1"/>
      <c r="AN139" s="1" t="s">
        <v>520</v>
      </c>
      <c r="AO139" s="1">
        <v>1</v>
      </c>
      <c r="AP139" s="1" t="s">
        <v>81</v>
      </c>
      <c r="AQ139" s="1" t="s">
        <v>82</v>
      </c>
      <c r="AR139" s="1">
        <v>0</v>
      </c>
      <c r="AS139" s="1">
        <v>1</v>
      </c>
      <c r="AT139" s="1">
        <v>0</v>
      </c>
      <c r="AU139" s="1">
        <v>1602</v>
      </c>
      <c r="AV139" s="1" t="s">
        <v>224</v>
      </c>
      <c r="AW139" s="1">
        <v>160204</v>
      </c>
      <c r="AX139" s="1">
        <v>0</v>
      </c>
      <c r="AY139" s="2">
        <v>2900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/>
      <c r="BM139" s="3">
        <v>44981</v>
      </c>
      <c r="BN139" s="1" t="s">
        <v>224</v>
      </c>
      <c r="BO139" s="1" t="s">
        <v>224</v>
      </c>
      <c r="BP139" s="1">
        <v>0</v>
      </c>
      <c r="BQ139" s="1" t="s">
        <v>224</v>
      </c>
      <c r="BR139" s="1" t="s">
        <v>224</v>
      </c>
      <c r="BS139" s="1">
        <v>0</v>
      </c>
      <c r="BT139" s="1">
        <v>0</v>
      </c>
      <c r="BU139" s="1" t="s">
        <v>523</v>
      </c>
    </row>
    <row r="140" spans="1:73" outlineLevel="1" x14ac:dyDescent="0.25">
      <c r="A140" s="1">
        <v>20</v>
      </c>
      <c r="B140" s="1">
        <v>1374</v>
      </c>
      <c r="C140" s="1">
        <v>1</v>
      </c>
      <c r="D140" s="1" t="s">
        <v>524</v>
      </c>
      <c r="E140" s="3">
        <v>44981.409780092596</v>
      </c>
      <c r="F140" s="1">
        <v>0</v>
      </c>
      <c r="G140" s="1"/>
      <c r="H140" s="1"/>
      <c r="I140" s="1"/>
      <c r="J140" s="1">
        <v>2</v>
      </c>
      <c r="K140" s="1" t="s">
        <v>74</v>
      </c>
      <c r="L140" s="1" t="s">
        <v>75</v>
      </c>
      <c r="M140" s="1" t="s">
        <v>224</v>
      </c>
      <c r="N140" s="1" t="s">
        <v>76</v>
      </c>
      <c r="O140" s="1" t="s">
        <v>77</v>
      </c>
      <c r="P140" s="1" t="s">
        <v>78</v>
      </c>
      <c r="Q140" s="1" t="s">
        <v>79</v>
      </c>
      <c r="R140" s="1">
        <v>114</v>
      </c>
      <c r="S140" s="1" t="s">
        <v>224</v>
      </c>
      <c r="T140" s="1" t="s">
        <v>80</v>
      </c>
      <c r="U140" s="1" t="s">
        <v>81</v>
      </c>
      <c r="V140" s="1" t="s">
        <v>82</v>
      </c>
      <c r="W140" s="1" t="s">
        <v>83</v>
      </c>
      <c r="X140" s="1">
        <v>2134424404</v>
      </c>
      <c r="Y140" s="1" t="s">
        <v>84</v>
      </c>
      <c r="Z140" s="1">
        <v>2</v>
      </c>
      <c r="AA140" s="1" t="s">
        <v>94</v>
      </c>
      <c r="AB140" s="1" t="s">
        <v>224</v>
      </c>
      <c r="AC140" s="1" t="s">
        <v>224</v>
      </c>
      <c r="AD140" s="1" t="s">
        <v>87</v>
      </c>
      <c r="AE140" s="1" t="s">
        <v>224</v>
      </c>
      <c r="AF140" s="1" t="s">
        <v>95</v>
      </c>
      <c r="AG140" s="1" t="s">
        <v>257</v>
      </c>
      <c r="AH140" s="1" t="s">
        <v>224</v>
      </c>
      <c r="AI140" s="1" t="s">
        <v>96</v>
      </c>
      <c r="AJ140" s="1" t="s">
        <v>97</v>
      </c>
      <c r="AK140" s="1" t="s">
        <v>98</v>
      </c>
      <c r="AL140" s="1" t="s">
        <v>99</v>
      </c>
      <c r="AM140" s="1"/>
      <c r="AN140" s="1" t="s">
        <v>224</v>
      </c>
      <c r="AO140" s="1">
        <v>1</v>
      </c>
      <c r="AP140" s="1" t="s">
        <v>81</v>
      </c>
      <c r="AQ140" s="1" t="s">
        <v>82</v>
      </c>
      <c r="AR140" s="1">
        <v>0</v>
      </c>
      <c r="AS140" s="1">
        <v>1</v>
      </c>
      <c r="AT140" s="1">
        <v>0</v>
      </c>
      <c r="AU140" s="1">
        <v>1602</v>
      </c>
      <c r="AV140" s="1" t="s">
        <v>224</v>
      </c>
      <c r="AW140" s="1">
        <v>160204</v>
      </c>
      <c r="AX140" s="1">
        <v>0</v>
      </c>
      <c r="AY140" s="2">
        <v>1000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/>
      <c r="BM140" s="3">
        <v>44981</v>
      </c>
      <c r="BN140" s="1" t="s">
        <v>224</v>
      </c>
      <c r="BO140" s="1" t="s">
        <v>224</v>
      </c>
      <c r="BP140" s="1">
        <v>0</v>
      </c>
      <c r="BQ140" s="1" t="s">
        <v>224</v>
      </c>
      <c r="BR140" s="1" t="s">
        <v>224</v>
      </c>
      <c r="BS140" s="1">
        <v>0</v>
      </c>
      <c r="BT140" s="1">
        <v>0</v>
      </c>
      <c r="BU140" s="1" t="s">
        <v>525</v>
      </c>
    </row>
    <row r="141" spans="1:73" outlineLevel="1" x14ac:dyDescent="0.25">
      <c r="A141" s="1">
        <v>20</v>
      </c>
      <c r="B141" s="1">
        <v>1375</v>
      </c>
      <c r="C141" s="1">
        <v>1</v>
      </c>
      <c r="D141" s="1" t="s">
        <v>526</v>
      </c>
      <c r="E141" s="3">
        <v>44984.397546296299</v>
      </c>
      <c r="F141" s="1">
        <v>0</v>
      </c>
      <c r="G141" s="1"/>
      <c r="H141" s="1"/>
      <c r="I141" s="1"/>
      <c r="J141" s="1">
        <v>2</v>
      </c>
      <c r="K141" s="1" t="s">
        <v>74</v>
      </c>
      <c r="L141" s="1" t="s">
        <v>75</v>
      </c>
      <c r="M141" s="1" t="s">
        <v>224</v>
      </c>
      <c r="N141" s="1" t="s">
        <v>76</v>
      </c>
      <c r="O141" s="1" t="s">
        <v>77</v>
      </c>
      <c r="P141" s="1" t="s">
        <v>78</v>
      </c>
      <c r="Q141" s="1" t="s">
        <v>79</v>
      </c>
      <c r="R141" s="1">
        <v>114</v>
      </c>
      <c r="S141" s="1" t="s">
        <v>224</v>
      </c>
      <c r="T141" s="1" t="s">
        <v>80</v>
      </c>
      <c r="U141" s="1" t="s">
        <v>81</v>
      </c>
      <c r="V141" s="1" t="s">
        <v>82</v>
      </c>
      <c r="W141" s="1" t="s">
        <v>83</v>
      </c>
      <c r="X141" s="1">
        <v>2134424404</v>
      </c>
      <c r="Y141" s="1" t="s">
        <v>84</v>
      </c>
      <c r="Z141" s="1">
        <v>2</v>
      </c>
      <c r="AA141" s="1" t="s">
        <v>85</v>
      </c>
      <c r="AB141" s="1" t="s">
        <v>86</v>
      </c>
      <c r="AC141" s="1" t="s">
        <v>224</v>
      </c>
      <c r="AD141" s="1" t="s">
        <v>87</v>
      </c>
      <c r="AE141" s="1" t="s">
        <v>78</v>
      </c>
      <c r="AF141" s="1" t="s">
        <v>88</v>
      </c>
      <c r="AG141" s="1" t="s">
        <v>225</v>
      </c>
      <c r="AH141" s="1" t="s">
        <v>89</v>
      </c>
      <c r="AI141" s="1" t="s">
        <v>90</v>
      </c>
      <c r="AJ141" s="1" t="s">
        <v>81</v>
      </c>
      <c r="AK141" s="1" t="s">
        <v>82</v>
      </c>
      <c r="AL141" s="1" t="s">
        <v>91</v>
      </c>
      <c r="AM141" s="1"/>
      <c r="AN141" s="1" t="s">
        <v>224</v>
      </c>
      <c r="AO141" s="1">
        <v>1</v>
      </c>
      <c r="AP141" s="1" t="s">
        <v>81</v>
      </c>
      <c r="AQ141" s="1" t="s">
        <v>82</v>
      </c>
      <c r="AR141" s="1">
        <v>0</v>
      </c>
      <c r="AS141" s="1">
        <v>1</v>
      </c>
      <c r="AT141" s="1">
        <v>0</v>
      </c>
      <c r="AU141" s="1">
        <v>1602</v>
      </c>
      <c r="AV141" s="1" t="s">
        <v>224</v>
      </c>
      <c r="AW141" s="1">
        <v>160204</v>
      </c>
      <c r="AX141" s="1">
        <v>0</v>
      </c>
      <c r="AY141" s="2">
        <v>700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/>
      <c r="BM141" s="3">
        <v>44984</v>
      </c>
      <c r="BN141" s="1" t="s">
        <v>224</v>
      </c>
      <c r="BO141" s="1" t="s">
        <v>224</v>
      </c>
      <c r="BP141" s="1">
        <v>0</v>
      </c>
      <c r="BQ141" s="1" t="s">
        <v>224</v>
      </c>
      <c r="BR141" s="1" t="s">
        <v>224</v>
      </c>
      <c r="BS141" s="1">
        <v>0</v>
      </c>
      <c r="BT141" s="1">
        <v>0</v>
      </c>
      <c r="BU141" s="1" t="s">
        <v>527</v>
      </c>
    </row>
    <row r="142" spans="1:73" outlineLevel="1" x14ac:dyDescent="0.25">
      <c r="A142" s="1">
        <v>20</v>
      </c>
      <c r="B142" s="1">
        <v>1376</v>
      </c>
      <c r="C142" s="1">
        <v>1</v>
      </c>
      <c r="D142" s="1" t="s">
        <v>528</v>
      </c>
      <c r="E142" s="3">
        <v>44984.399131944447</v>
      </c>
      <c r="F142" s="1">
        <v>0</v>
      </c>
      <c r="G142" s="1"/>
      <c r="H142" s="1"/>
      <c r="I142" s="1"/>
      <c r="J142" s="1">
        <v>2</v>
      </c>
      <c r="K142" s="1" t="s">
        <v>74</v>
      </c>
      <c r="L142" s="1" t="s">
        <v>75</v>
      </c>
      <c r="M142" s="1" t="s">
        <v>224</v>
      </c>
      <c r="N142" s="1" t="s">
        <v>76</v>
      </c>
      <c r="O142" s="1" t="s">
        <v>77</v>
      </c>
      <c r="P142" s="1" t="s">
        <v>78</v>
      </c>
      <c r="Q142" s="1" t="s">
        <v>79</v>
      </c>
      <c r="R142" s="1">
        <v>114</v>
      </c>
      <c r="S142" s="1" t="s">
        <v>224</v>
      </c>
      <c r="T142" s="1" t="s">
        <v>80</v>
      </c>
      <c r="U142" s="1" t="s">
        <v>81</v>
      </c>
      <c r="V142" s="1" t="s">
        <v>82</v>
      </c>
      <c r="W142" s="1" t="s">
        <v>83</v>
      </c>
      <c r="X142" s="1">
        <v>2134424404</v>
      </c>
      <c r="Y142" s="1" t="s">
        <v>84</v>
      </c>
      <c r="Z142" s="1">
        <v>2</v>
      </c>
      <c r="AA142" s="1" t="s">
        <v>85</v>
      </c>
      <c r="AB142" s="1" t="s">
        <v>86</v>
      </c>
      <c r="AC142" s="1" t="s">
        <v>224</v>
      </c>
      <c r="AD142" s="1" t="s">
        <v>87</v>
      </c>
      <c r="AE142" s="1" t="s">
        <v>78</v>
      </c>
      <c r="AF142" s="1" t="s">
        <v>88</v>
      </c>
      <c r="AG142" s="1" t="s">
        <v>225</v>
      </c>
      <c r="AH142" s="1" t="s">
        <v>89</v>
      </c>
      <c r="AI142" s="1" t="s">
        <v>90</v>
      </c>
      <c r="AJ142" s="1" t="s">
        <v>81</v>
      </c>
      <c r="AK142" s="1" t="s">
        <v>82</v>
      </c>
      <c r="AL142" s="1" t="s">
        <v>91</v>
      </c>
      <c r="AM142" s="1"/>
      <c r="AN142" s="1" t="s">
        <v>224</v>
      </c>
      <c r="AO142" s="1">
        <v>1</v>
      </c>
      <c r="AP142" s="1" t="s">
        <v>81</v>
      </c>
      <c r="AQ142" s="1" t="s">
        <v>82</v>
      </c>
      <c r="AR142" s="1">
        <v>0</v>
      </c>
      <c r="AS142" s="1">
        <v>1</v>
      </c>
      <c r="AT142" s="1">
        <v>0</v>
      </c>
      <c r="AU142" s="1">
        <v>1602</v>
      </c>
      <c r="AV142" s="1" t="s">
        <v>224</v>
      </c>
      <c r="AW142" s="1">
        <v>160204</v>
      </c>
      <c r="AX142" s="1">
        <v>0</v>
      </c>
      <c r="AY142" s="2">
        <v>2044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/>
      <c r="BM142" s="3">
        <v>44984</v>
      </c>
      <c r="BN142" s="1" t="s">
        <v>224</v>
      </c>
      <c r="BO142" s="1" t="s">
        <v>224</v>
      </c>
      <c r="BP142" s="1">
        <v>0</v>
      </c>
      <c r="BQ142" s="1" t="s">
        <v>224</v>
      </c>
      <c r="BR142" s="1" t="s">
        <v>224</v>
      </c>
      <c r="BS142" s="1">
        <v>0</v>
      </c>
      <c r="BT142" s="1">
        <v>0</v>
      </c>
      <c r="BU142" s="1" t="s">
        <v>529</v>
      </c>
    </row>
    <row r="143" spans="1:73" outlineLevel="1" x14ac:dyDescent="0.25">
      <c r="A143" s="1">
        <v>20</v>
      </c>
      <c r="B143" s="1">
        <v>1377</v>
      </c>
      <c r="C143" s="1">
        <v>1</v>
      </c>
      <c r="D143" s="1" t="s">
        <v>530</v>
      </c>
      <c r="E143" s="3">
        <v>44984.399675925924</v>
      </c>
      <c r="F143" s="1">
        <v>0</v>
      </c>
      <c r="G143" s="1"/>
      <c r="H143" s="1"/>
      <c r="I143" s="1"/>
      <c r="J143" s="1">
        <v>2</v>
      </c>
      <c r="K143" s="1" t="s">
        <v>74</v>
      </c>
      <c r="L143" s="1" t="s">
        <v>75</v>
      </c>
      <c r="M143" s="1" t="s">
        <v>224</v>
      </c>
      <c r="N143" s="1" t="s">
        <v>76</v>
      </c>
      <c r="O143" s="1" t="s">
        <v>77</v>
      </c>
      <c r="P143" s="1" t="s">
        <v>78</v>
      </c>
      <c r="Q143" s="1" t="s">
        <v>79</v>
      </c>
      <c r="R143" s="1">
        <v>114</v>
      </c>
      <c r="S143" s="1" t="s">
        <v>224</v>
      </c>
      <c r="T143" s="1" t="s">
        <v>80</v>
      </c>
      <c r="U143" s="1" t="s">
        <v>81</v>
      </c>
      <c r="V143" s="1" t="s">
        <v>82</v>
      </c>
      <c r="W143" s="1" t="s">
        <v>83</v>
      </c>
      <c r="X143" s="1">
        <v>2134424404</v>
      </c>
      <c r="Y143" s="1" t="s">
        <v>84</v>
      </c>
      <c r="Z143" s="1">
        <v>2</v>
      </c>
      <c r="AA143" s="1" t="s">
        <v>114</v>
      </c>
      <c r="AB143" s="1" t="s">
        <v>224</v>
      </c>
      <c r="AC143" s="1" t="s">
        <v>224</v>
      </c>
      <c r="AD143" s="1" t="s">
        <v>115</v>
      </c>
      <c r="AE143" s="1" t="s">
        <v>224</v>
      </c>
      <c r="AF143" s="1" t="s">
        <v>116</v>
      </c>
      <c r="AG143" s="1" t="s">
        <v>300</v>
      </c>
      <c r="AH143" s="1" t="s">
        <v>224</v>
      </c>
      <c r="AI143" s="1" t="s">
        <v>117</v>
      </c>
      <c r="AJ143" s="1" t="s">
        <v>118</v>
      </c>
      <c r="AK143" s="1" t="s">
        <v>98</v>
      </c>
      <c r="AL143" s="1" t="s">
        <v>119</v>
      </c>
      <c r="AM143" s="1"/>
      <c r="AN143" s="1" t="s">
        <v>120</v>
      </c>
      <c r="AO143" s="1">
        <v>1</v>
      </c>
      <c r="AP143" s="1" t="s">
        <v>81</v>
      </c>
      <c r="AQ143" s="1" t="s">
        <v>82</v>
      </c>
      <c r="AR143" s="1">
        <v>0</v>
      </c>
      <c r="AS143" s="1">
        <v>1</v>
      </c>
      <c r="AT143" s="1">
        <v>0</v>
      </c>
      <c r="AU143" s="1">
        <v>1602</v>
      </c>
      <c r="AV143" s="1" t="s">
        <v>224</v>
      </c>
      <c r="AW143" s="1">
        <v>160204</v>
      </c>
      <c r="AX143" s="1">
        <v>0</v>
      </c>
      <c r="AY143" s="2">
        <v>6271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/>
      <c r="BM143" s="3">
        <v>44984</v>
      </c>
      <c r="BN143" s="1" t="s">
        <v>224</v>
      </c>
      <c r="BO143" s="1" t="s">
        <v>224</v>
      </c>
      <c r="BP143" s="1">
        <v>0</v>
      </c>
      <c r="BQ143" s="1" t="s">
        <v>224</v>
      </c>
      <c r="BR143" s="1" t="s">
        <v>224</v>
      </c>
      <c r="BS143" s="1">
        <v>0</v>
      </c>
      <c r="BT143" s="1">
        <v>0</v>
      </c>
      <c r="BU143" s="1" t="s">
        <v>531</v>
      </c>
    </row>
    <row r="144" spans="1:73" outlineLevel="1" x14ac:dyDescent="0.25">
      <c r="A144" s="1">
        <v>20</v>
      </c>
      <c r="B144" s="1">
        <v>1378</v>
      </c>
      <c r="C144" s="1">
        <v>1</v>
      </c>
      <c r="D144" s="1" t="s">
        <v>532</v>
      </c>
      <c r="E144" s="3">
        <v>44985.43241898148</v>
      </c>
      <c r="F144" s="1">
        <v>0</v>
      </c>
      <c r="G144" s="1"/>
      <c r="H144" s="1"/>
      <c r="I144" s="1"/>
      <c r="J144" s="1">
        <v>2</v>
      </c>
      <c r="K144" s="1" t="s">
        <v>74</v>
      </c>
      <c r="L144" s="1" t="s">
        <v>75</v>
      </c>
      <c r="M144" s="1" t="s">
        <v>224</v>
      </c>
      <c r="N144" s="1" t="s">
        <v>76</v>
      </c>
      <c r="O144" s="1" t="s">
        <v>77</v>
      </c>
      <c r="P144" s="1" t="s">
        <v>78</v>
      </c>
      <c r="Q144" s="1" t="s">
        <v>79</v>
      </c>
      <c r="R144" s="1">
        <v>114</v>
      </c>
      <c r="S144" s="1" t="s">
        <v>224</v>
      </c>
      <c r="T144" s="1" t="s">
        <v>80</v>
      </c>
      <c r="U144" s="1" t="s">
        <v>81</v>
      </c>
      <c r="V144" s="1" t="s">
        <v>82</v>
      </c>
      <c r="W144" s="1" t="s">
        <v>83</v>
      </c>
      <c r="X144" s="1">
        <v>2134424404</v>
      </c>
      <c r="Y144" s="1" t="s">
        <v>84</v>
      </c>
      <c r="Z144" s="1">
        <v>2</v>
      </c>
      <c r="AA144" s="1" t="s">
        <v>94</v>
      </c>
      <c r="AB144" s="1" t="s">
        <v>224</v>
      </c>
      <c r="AC144" s="1" t="s">
        <v>224</v>
      </c>
      <c r="AD144" s="1" t="s">
        <v>87</v>
      </c>
      <c r="AE144" s="1" t="s">
        <v>224</v>
      </c>
      <c r="AF144" s="1" t="s">
        <v>95</v>
      </c>
      <c r="AG144" s="1" t="s">
        <v>257</v>
      </c>
      <c r="AH144" s="1" t="s">
        <v>224</v>
      </c>
      <c r="AI144" s="1" t="s">
        <v>96</v>
      </c>
      <c r="AJ144" s="1" t="s">
        <v>97</v>
      </c>
      <c r="AK144" s="1" t="s">
        <v>98</v>
      </c>
      <c r="AL144" s="1" t="s">
        <v>99</v>
      </c>
      <c r="AM144" s="1"/>
      <c r="AN144" s="1" t="s">
        <v>224</v>
      </c>
      <c r="AO144" s="1">
        <v>1</v>
      </c>
      <c r="AP144" s="1" t="s">
        <v>81</v>
      </c>
      <c r="AQ144" s="1" t="s">
        <v>82</v>
      </c>
      <c r="AR144" s="1">
        <v>0</v>
      </c>
      <c r="AS144" s="1">
        <v>1</v>
      </c>
      <c r="AT144" s="1">
        <v>0</v>
      </c>
      <c r="AU144" s="1">
        <v>1602</v>
      </c>
      <c r="AV144" s="1" t="s">
        <v>224</v>
      </c>
      <c r="AW144" s="1">
        <v>160204</v>
      </c>
      <c r="AX144" s="1">
        <v>0</v>
      </c>
      <c r="AY144" s="2">
        <v>4000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/>
      <c r="BM144" s="3">
        <v>44985</v>
      </c>
      <c r="BN144" s="1" t="s">
        <v>224</v>
      </c>
      <c r="BO144" s="1" t="s">
        <v>224</v>
      </c>
      <c r="BP144" s="1">
        <v>0</v>
      </c>
      <c r="BQ144" s="1" t="s">
        <v>224</v>
      </c>
      <c r="BR144" s="1" t="s">
        <v>224</v>
      </c>
      <c r="BS144" s="1">
        <v>0</v>
      </c>
      <c r="BT144" s="1">
        <v>0</v>
      </c>
      <c r="BU144" s="1" t="s">
        <v>533</v>
      </c>
    </row>
    <row r="145" spans="1:73" outlineLevel="1" x14ac:dyDescent="0.25">
      <c r="A145" s="1">
        <v>20</v>
      </c>
      <c r="B145" s="1">
        <v>1379</v>
      </c>
      <c r="C145" s="1">
        <v>1</v>
      </c>
      <c r="D145" s="1" t="s">
        <v>534</v>
      </c>
      <c r="E145" s="3">
        <v>44985.536921296298</v>
      </c>
      <c r="F145" s="1">
        <v>0</v>
      </c>
      <c r="G145" s="1"/>
      <c r="H145" s="1"/>
      <c r="I145" s="1"/>
      <c r="J145" s="1">
        <v>2</v>
      </c>
      <c r="K145" s="1" t="s">
        <v>74</v>
      </c>
      <c r="L145" s="1" t="s">
        <v>75</v>
      </c>
      <c r="M145" s="1" t="s">
        <v>224</v>
      </c>
      <c r="N145" s="1" t="s">
        <v>76</v>
      </c>
      <c r="O145" s="1" t="s">
        <v>77</v>
      </c>
      <c r="P145" s="1" t="s">
        <v>78</v>
      </c>
      <c r="Q145" s="1" t="s">
        <v>79</v>
      </c>
      <c r="R145" s="1">
        <v>114</v>
      </c>
      <c r="S145" s="1" t="s">
        <v>224</v>
      </c>
      <c r="T145" s="1" t="s">
        <v>80</v>
      </c>
      <c r="U145" s="1" t="s">
        <v>81</v>
      </c>
      <c r="V145" s="1" t="s">
        <v>82</v>
      </c>
      <c r="W145" s="1" t="s">
        <v>83</v>
      </c>
      <c r="X145" s="1">
        <v>2134424404</v>
      </c>
      <c r="Y145" s="1" t="s">
        <v>84</v>
      </c>
      <c r="Z145" s="1">
        <v>2</v>
      </c>
      <c r="AA145" s="1" t="s">
        <v>94</v>
      </c>
      <c r="AB145" s="1" t="s">
        <v>224</v>
      </c>
      <c r="AC145" s="1" t="s">
        <v>224</v>
      </c>
      <c r="AD145" s="1" t="s">
        <v>87</v>
      </c>
      <c r="AE145" s="1" t="s">
        <v>224</v>
      </c>
      <c r="AF145" s="1" t="s">
        <v>95</v>
      </c>
      <c r="AG145" s="1" t="s">
        <v>257</v>
      </c>
      <c r="AH145" s="1" t="s">
        <v>224</v>
      </c>
      <c r="AI145" s="1" t="s">
        <v>96</v>
      </c>
      <c r="AJ145" s="1" t="s">
        <v>97</v>
      </c>
      <c r="AK145" s="1" t="s">
        <v>98</v>
      </c>
      <c r="AL145" s="1" t="s">
        <v>99</v>
      </c>
      <c r="AM145" s="1"/>
      <c r="AN145" s="1" t="s">
        <v>224</v>
      </c>
      <c r="AO145" s="1">
        <v>1</v>
      </c>
      <c r="AP145" s="1" t="s">
        <v>81</v>
      </c>
      <c r="AQ145" s="1" t="s">
        <v>82</v>
      </c>
      <c r="AR145" s="1">
        <v>0</v>
      </c>
      <c r="AS145" s="1">
        <v>1</v>
      </c>
      <c r="AT145" s="1">
        <v>0</v>
      </c>
      <c r="AU145" s="1">
        <v>1602</v>
      </c>
      <c r="AV145" s="1" t="s">
        <v>224</v>
      </c>
      <c r="AW145" s="1">
        <v>160204</v>
      </c>
      <c r="AX145" s="1">
        <v>0</v>
      </c>
      <c r="AY145" s="2">
        <v>3000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/>
      <c r="BM145" s="3">
        <v>44985</v>
      </c>
      <c r="BN145" s="1" t="s">
        <v>224</v>
      </c>
      <c r="BO145" s="1" t="s">
        <v>224</v>
      </c>
      <c r="BP145" s="1">
        <v>0</v>
      </c>
      <c r="BQ145" s="1" t="s">
        <v>224</v>
      </c>
      <c r="BR145" s="1" t="s">
        <v>224</v>
      </c>
      <c r="BS145" s="1">
        <v>0</v>
      </c>
      <c r="BT145" s="1">
        <v>0</v>
      </c>
      <c r="BU145" s="1" t="s">
        <v>535</v>
      </c>
    </row>
    <row r="146" spans="1:73" outlineLevel="1" x14ac:dyDescent="0.25">
      <c r="A146" s="1">
        <v>20</v>
      </c>
      <c r="B146" s="1">
        <v>1380</v>
      </c>
      <c r="C146" s="1">
        <v>1</v>
      </c>
      <c r="D146" s="1" t="s">
        <v>536</v>
      </c>
      <c r="E146" s="3">
        <v>44985.688726851855</v>
      </c>
      <c r="F146" s="1">
        <v>0</v>
      </c>
      <c r="G146" s="1"/>
      <c r="H146" s="1"/>
      <c r="I146" s="1"/>
      <c r="J146" s="1">
        <v>2</v>
      </c>
      <c r="K146" s="1" t="s">
        <v>74</v>
      </c>
      <c r="L146" s="1" t="s">
        <v>75</v>
      </c>
      <c r="M146" s="1" t="s">
        <v>224</v>
      </c>
      <c r="N146" s="1" t="s">
        <v>76</v>
      </c>
      <c r="O146" s="1" t="s">
        <v>77</v>
      </c>
      <c r="P146" s="1" t="s">
        <v>78</v>
      </c>
      <c r="Q146" s="1" t="s">
        <v>79</v>
      </c>
      <c r="R146" s="1">
        <v>114</v>
      </c>
      <c r="S146" s="1" t="s">
        <v>224</v>
      </c>
      <c r="T146" s="1" t="s">
        <v>80</v>
      </c>
      <c r="U146" s="1" t="s">
        <v>81</v>
      </c>
      <c r="V146" s="1" t="s">
        <v>82</v>
      </c>
      <c r="W146" s="1" t="s">
        <v>83</v>
      </c>
      <c r="X146" s="1">
        <v>2134424404</v>
      </c>
      <c r="Y146" s="1" t="s">
        <v>84</v>
      </c>
      <c r="Z146" s="1">
        <v>2</v>
      </c>
      <c r="AA146" s="1" t="s">
        <v>85</v>
      </c>
      <c r="AB146" s="1" t="s">
        <v>86</v>
      </c>
      <c r="AC146" s="1" t="s">
        <v>224</v>
      </c>
      <c r="AD146" s="1" t="s">
        <v>87</v>
      </c>
      <c r="AE146" s="1" t="s">
        <v>78</v>
      </c>
      <c r="AF146" s="1" t="s">
        <v>88</v>
      </c>
      <c r="AG146" s="1" t="s">
        <v>225</v>
      </c>
      <c r="AH146" s="1" t="s">
        <v>89</v>
      </c>
      <c r="AI146" s="1" t="s">
        <v>90</v>
      </c>
      <c r="AJ146" s="1" t="s">
        <v>81</v>
      </c>
      <c r="AK146" s="1" t="s">
        <v>82</v>
      </c>
      <c r="AL146" s="1" t="s">
        <v>91</v>
      </c>
      <c r="AM146" s="1"/>
      <c r="AN146" s="1" t="s">
        <v>224</v>
      </c>
      <c r="AO146" s="1">
        <v>1</v>
      </c>
      <c r="AP146" s="1" t="s">
        <v>81</v>
      </c>
      <c r="AQ146" s="1" t="s">
        <v>82</v>
      </c>
      <c r="AR146" s="1">
        <v>0</v>
      </c>
      <c r="AS146" s="1">
        <v>1</v>
      </c>
      <c r="AT146" s="1">
        <v>0</v>
      </c>
      <c r="AU146" s="1">
        <v>1602</v>
      </c>
      <c r="AV146" s="1" t="s">
        <v>224</v>
      </c>
      <c r="AW146" s="1">
        <v>160204</v>
      </c>
      <c r="AX146" s="1">
        <v>0</v>
      </c>
      <c r="AY146" s="2">
        <v>500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/>
      <c r="BM146" s="3">
        <v>44985</v>
      </c>
      <c r="BN146" s="1" t="s">
        <v>224</v>
      </c>
      <c r="BO146" s="1" t="s">
        <v>224</v>
      </c>
      <c r="BP146" s="1">
        <v>0</v>
      </c>
      <c r="BQ146" s="1" t="s">
        <v>224</v>
      </c>
      <c r="BR146" s="1" t="s">
        <v>224</v>
      </c>
      <c r="BS146" s="1">
        <v>0</v>
      </c>
      <c r="BT146" s="1">
        <v>0</v>
      </c>
      <c r="BU146" s="1" t="s">
        <v>537</v>
      </c>
    </row>
    <row r="147" spans="1:73" outlineLevel="1" x14ac:dyDescent="0.25">
      <c r="A147" s="1">
        <v>20</v>
      </c>
      <c r="B147" s="1">
        <v>1381</v>
      </c>
      <c r="C147" s="1">
        <v>1</v>
      </c>
      <c r="D147" s="1" t="s">
        <v>538</v>
      </c>
      <c r="E147" s="3">
        <v>44986.629664351851</v>
      </c>
      <c r="F147" s="1">
        <v>0</v>
      </c>
      <c r="G147" s="1"/>
      <c r="H147" s="1"/>
      <c r="I147" s="1"/>
      <c r="J147" s="1">
        <v>2</v>
      </c>
      <c r="K147" s="1" t="s">
        <v>74</v>
      </c>
      <c r="L147" s="1" t="s">
        <v>75</v>
      </c>
      <c r="M147" s="1" t="s">
        <v>224</v>
      </c>
      <c r="N147" s="1" t="s">
        <v>76</v>
      </c>
      <c r="O147" s="1" t="s">
        <v>77</v>
      </c>
      <c r="P147" s="1" t="s">
        <v>78</v>
      </c>
      <c r="Q147" s="1" t="s">
        <v>79</v>
      </c>
      <c r="R147" s="1">
        <v>114</v>
      </c>
      <c r="S147" s="1" t="s">
        <v>224</v>
      </c>
      <c r="T147" s="1" t="s">
        <v>80</v>
      </c>
      <c r="U147" s="1" t="s">
        <v>81</v>
      </c>
      <c r="V147" s="1" t="s">
        <v>82</v>
      </c>
      <c r="W147" s="1" t="s">
        <v>83</v>
      </c>
      <c r="X147" s="1">
        <v>2134424404</v>
      </c>
      <c r="Y147" s="1" t="s">
        <v>84</v>
      </c>
      <c r="Z147" s="1">
        <v>2</v>
      </c>
      <c r="AA147" s="1" t="s">
        <v>539</v>
      </c>
      <c r="AB147" s="1" t="s">
        <v>224</v>
      </c>
      <c r="AC147" s="1" t="s">
        <v>224</v>
      </c>
      <c r="AD147" s="1" t="s">
        <v>115</v>
      </c>
      <c r="AE147" s="1" t="s">
        <v>78</v>
      </c>
      <c r="AF147" s="1" t="s">
        <v>540</v>
      </c>
      <c r="AG147" s="1" t="s">
        <v>541</v>
      </c>
      <c r="AH147" s="1" t="s">
        <v>224</v>
      </c>
      <c r="AI147" s="1" t="s">
        <v>542</v>
      </c>
      <c r="AJ147" s="1" t="s">
        <v>543</v>
      </c>
      <c r="AK147" s="1" t="s">
        <v>98</v>
      </c>
      <c r="AL147" s="1" t="s">
        <v>544</v>
      </c>
      <c r="AM147" s="1"/>
      <c r="AN147" s="1" t="s">
        <v>120</v>
      </c>
      <c r="AO147" s="1">
        <v>1</v>
      </c>
      <c r="AP147" s="1" t="s">
        <v>81</v>
      </c>
      <c r="AQ147" s="1" t="s">
        <v>82</v>
      </c>
      <c r="AR147" s="1">
        <v>0</v>
      </c>
      <c r="AS147" s="1">
        <v>1</v>
      </c>
      <c r="AT147" s="1">
        <v>0</v>
      </c>
      <c r="AU147" s="1">
        <v>1602</v>
      </c>
      <c r="AV147" s="1" t="s">
        <v>224</v>
      </c>
      <c r="AW147" s="1">
        <v>160204</v>
      </c>
      <c r="AX147" s="1">
        <v>0</v>
      </c>
      <c r="AY147" s="2">
        <v>2000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/>
      <c r="BM147" s="3">
        <v>44986</v>
      </c>
      <c r="BN147" s="1" t="s">
        <v>224</v>
      </c>
      <c r="BO147" s="1" t="s">
        <v>224</v>
      </c>
      <c r="BP147" s="1">
        <v>0</v>
      </c>
      <c r="BQ147" s="1" t="s">
        <v>224</v>
      </c>
      <c r="BR147" s="1" t="s">
        <v>224</v>
      </c>
      <c r="BS147" s="1">
        <v>0</v>
      </c>
      <c r="BT147" s="1">
        <v>0</v>
      </c>
      <c r="BU147" s="1" t="s">
        <v>545</v>
      </c>
    </row>
    <row r="148" spans="1:73" outlineLevel="1" x14ac:dyDescent="0.25">
      <c r="A148" s="1">
        <v>20</v>
      </c>
      <c r="B148" s="1">
        <v>1382</v>
      </c>
      <c r="C148" s="1">
        <v>1</v>
      </c>
      <c r="D148" s="1" t="s">
        <v>546</v>
      </c>
      <c r="E148" s="3">
        <v>44987.580358796295</v>
      </c>
      <c r="F148" s="1">
        <v>0</v>
      </c>
      <c r="G148" s="1"/>
      <c r="H148" s="1"/>
      <c r="I148" s="1"/>
      <c r="J148" s="1">
        <v>2</v>
      </c>
      <c r="K148" s="1" t="s">
        <v>74</v>
      </c>
      <c r="L148" s="1" t="s">
        <v>75</v>
      </c>
      <c r="M148" s="1" t="s">
        <v>224</v>
      </c>
      <c r="N148" s="1" t="s">
        <v>76</v>
      </c>
      <c r="O148" s="1" t="s">
        <v>77</v>
      </c>
      <c r="P148" s="1" t="s">
        <v>78</v>
      </c>
      <c r="Q148" s="1" t="s">
        <v>79</v>
      </c>
      <c r="R148" s="1">
        <v>114</v>
      </c>
      <c r="S148" s="1" t="s">
        <v>224</v>
      </c>
      <c r="T148" s="1" t="s">
        <v>80</v>
      </c>
      <c r="U148" s="1" t="s">
        <v>81</v>
      </c>
      <c r="V148" s="1" t="s">
        <v>82</v>
      </c>
      <c r="W148" s="1" t="s">
        <v>83</v>
      </c>
      <c r="X148" s="1">
        <v>2134424404</v>
      </c>
      <c r="Y148" s="1" t="s">
        <v>84</v>
      </c>
      <c r="Z148" s="1">
        <v>2</v>
      </c>
      <c r="AA148" s="1" t="s">
        <v>85</v>
      </c>
      <c r="AB148" s="1" t="s">
        <v>86</v>
      </c>
      <c r="AC148" s="1" t="s">
        <v>224</v>
      </c>
      <c r="AD148" s="1" t="s">
        <v>87</v>
      </c>
      <c r="AE148" s="1" t="s">
        <v>78</v>
      </c>
      <c r="AF148" s="1" t="s">
        <v>88</v>
      </c>
      <c r="AG148" s="1" t="s">
        <v>225</v>
      </c>
      <c r="AH148" s="1" t="s">
        <v>89</v>
      </c>
      <c r="AI148" s="1" t="s">
        <v>90</v>
      </c>
      <c r="AJ148" s="1" t="s">
        <v>81</v>
      </c>
      <c r="AK148" s="1" t="s">
        <v>82</v>
      </c>
      <c r="AL148" s="1" t="s">
        <v>91</v>
      </c>
      <c r="AM148" s="1"/>
      <c r="AN148" s="1" t="s">
        <v>224</v>
      </c>
      <c r="AO148" s="1">
        <v>1</v>
      </c>
      <c r="AP148" s="1" t="s">
        <v>81</v>
      </c>
      <c r="AQ148" s="1" t="s">
        <v>82</v>
      </c>
      <c r="AR148" s="1">
        <v>0</v>
      </c>
      <c r="AS148" s="1">
        <v>1</v>
      </c>
      <c r="AT148" s="1">
        <v>0</v>
      </c>
      <c r="AU148" s="1">
        <v>1602</v>
      </c>
      <c r="AV148" s="1" t="s">
        <v>224</v>
      </c>
      <c r="AW148" s="1">
        <v>160204</v>
      </c>
      <c r="AX148" s="1">
        <v>0</v>
      </c>
      <c r="AY148" s="2">
        <v>6000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/>
      <c r="BM148" s="3">
        <v>44987</v>
      </c>
      <c r="BN148" s="1" t="s">
        <v>224</v>
      </c>
      <c r="BO148" s="1" t="s">
        <v>224</v>
      </c>
      <c r="BP148" s="1">
        <v>0</v>
      </c>
      <c r="BQ148" s="1" t="s">
        <v>224</v>
      </c>
      <c r="BR148" s="1" t="s">
        <v>224</v>
      </c>
      <c r="BS148" s="1">
        <v>0</v>
      </c>
      <c r="BT148" s="1">
        <v>0</v>
      </c>
      <c r="BU148" s="1" t="s">
        <v>547</v>
      </c>
    </row>
    <row r="149" spans="1:73" outlineLevel="1" x14ac:dyDescent="0.25">
      <c r="A149" s="1">
        <v>20</v>
      </c>
      <c r="B149" s="1">
        <v>1383</v>
      </c>
      <c r="C149" s="1">
        <v>1</v>
      </c>
      <c r="D149" s="1" t="s">
        <v>548</v>
      </c>
      <c r="E149" s="3">
        <v>44987.580682870372</v>
      </c>
      <c r="F149" s="1">
        <v>0</v>
      </c>
      <c r="G149" s="1"/>
      <c r="H149" s="1"/>
      <c r="I149" s="1"/>
      <c r="J149" s="1">
        <v>2</v>
      </c>
      <c r="K149" s="1" t="s">
        <v>74</v>
      </c>
      <c r="L149" s="1" t="s">
        <v>75</v>
      </c>
      <c r="M149" s="1" t="s">
        <v>224</v>
      </c>
      <c r="N149" s="1" t="s">
        <v>76</v>
      </c>
      <c r="O149" s="1" t="s">
        <v>77</v>
      </c>
      <c r="P149" s="1" t="s">
        <v>78</v>
      </c>
      <c r="Q149" s="1" t="s">
        <v>79</v>
      </c>
      <c r="R149" s="1">
        <v>114</v>
      </c>
      <c r="S149" s="1" t="s">
        <v>224</v>
      </c>
      <c r="T149" s="1" t="s">
        <v>80</v>
      </c>
      <c r="U149" s="1" t="s">
        <v>81</v>
      </c>
      <c r="V149" s="1" t="s">
        <v>82</v>
      </c>
      <c r="W149" s="1" t="s">
        <v>83</v>
      </c>
      <c r="X149" s="1">
        <v>2134424404</v>
      </c>
      <c r="Y149" s="1" t="s">
        <v>84</v>
      </c>
      <c r="Z149" s="1">
        <v>2</v>
      </c>
      <c r="AA149" s="1" t="s">
        <v>85</v>
      </c>
      <c r="AB149" s="1" t="s">
        <v>86</v>
      </c>
      <c r="AC149" s="1" t="s">
        <v>224</v>
      </c>
      <c r="AD149" s="1" t="s">
        <v>87</v>
      </c>
      <c r="AE149" s="1" t="s">
        <v>78</v>
      </c>
      <c r="AF149" s="1" t="s">
        <v>88</v>
      </c>
      <c r="AG149" s="1" t="s">
        <v>225</v>
      </c>
      <c r="AH149" s="1" t="s">
        <v>89</v>
      </c>
      <c r="AI149" s="1" t="s">
        <v>90</v>
      </c>
      <c r="AJ149" s="1" t="s">
        <v>81</v>
      </c>
      <c r="AK149" s="1" t="s">
        <v>82</v>
      </c>
      <c r="AL149" s="1" t="s">
        <v>91</v>
      </c>
      <c r="AM149" s="1"/>
      <c r="AN149" s="1" t="s">
        <v>224</v>
      </c>
      <c r="AO149" s="1">
        <v>1</v>
      </c>
      <c r="AP149" s="1" t="s">
        <v>81</v>
      </c>
      <c r="AQ149" s="1" t="s">
        <v>82</v>
      </c>
      <c r="AR149" s="1">
        <v>0</v>
      </c>
      <c r="AS149" s="1">
        <v>1</v>
      </c>
      <c r="AT149" s="1">
        <v>0</v>
      </c>
      <c r="AU149" s="1">
        <v>1602</v>
      </c>
      <c r="AV149" s="1" t="s">
        <v>224</v>
      </c>
      <c r="AW149" s="1">
        <v>160204</v>
      </c>
      <c r="AX149" s="1">
        <v>0</v>
      </c>
      <c r="AY149" s="2">
        <v>300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/>
      <c r="BM149" s="3">
        <v>44987</v>
      </c>
      <c r="BN149" s="1" t="s">
        <v>224</v>
      </c>
      <c r="BO149" s="1" t="s">
        <v>224</v>
      </c>
      <c r="BP149" s="1">
        <v>0</v>
      </c>
      <c r="BQ149" s="1" t="s">
        <v>224</v>
      </c>
      <c r="BR149" s="1" t="s">
        <v>224</v>
      </c>
      <c r="BS149" s="1">
        <v>0</v>
      </c>
      <c r="BT149" s="1">
        <v>0</v>
      </c>
      <c r="BU149" s="1" t="s">
        <v>549</v>
      </c>
    </row>
    <row r="150" spans="1:73" outlineLevel="1" x14ac:dyDescent="0.25">
      <c r="A150" s="1">
        <v>20</v>
      </c>
      <c r="B150" s="1">
        <v>1384</v>
      </c>
      <c r="C150" s="1">
        <v>1</v>
      </c>
      <c r="D150" s="1" t="s">
        <v>550</v>
      </c>
      <c r="E150" s="3">
        <v>44987.581041666665</v>
      </c>
      <c r="F150" s="1">
        <v>0</v>
      </c>
      <c r="G150" s="1"/>
      <c r="H150" s="1"/>
      <c r="I150" s="1"/>
      <c r="J150" s="1">
        <v>2</v>
      </c>
      <c r="K150" s="1" t="s">
        <v>74</v>
      </c>
      <c r="L150" s="1" t="s">
        <v>75</v>
      </c>
      <c r="M150" s="1" t="s">
        <v>224</v>
      </c>
      <c r="N150" s="1" t="s">
        <v>76</v>
      </c>
      <c r="O150" s="1" t="s">
        <v>77</v>
      </c>
      <c r="P150" s="1" t="s">
        <v>78</v>
      </c>
      <c r="Q150" s="1" t="s">
        <v>79</v>
      </c>
      <c r="R150" s="1">
        <v>114</v>
      </c>
      <c r="S150" s="1" t="s">
        <v>224</v>
      </c>
      <c r="T150" s="1" t="s">
        <v>80</v>
      </c>
      <c r="U150" s="1" t="s">
        <v>81</v>
      </c>
      <c r="V150" s="1" t="s">
        <v>82</v>
      </c>
      <c r="W150" s="1" t="s">
        <v>83</v>
      </c>
      <c r="X150" s="1">
        <v>2134424404</v>
      </c>
      <c r="Y150" s="1" t="s">
        <v>84</v>
      </c>
      <c r="Z150" s="1">
        <v>2</v>
      </c>
      <c r="AA150" s="1" t="s">
        <v>85</v>
      </c>
      <c r="AB150" s="1" t="s">
        <v>86</v>
      </c>
      <c r="AC150" s="1" t="s">
        <v>224</v>
      </c>
      <c r="AD150" s="1" t="s">
        <v>87</v>
      </c>
      <c r="AE150" s="1" t="s">
        <v>78</v>
      </c>
      <c r="AF150" s="1" t="s">
        <v>88</v>
      </c>
      <c r="AG150" s="1" t="s">
        <v>225</v>
      </c>
      <c r="AH150" s="1" t="s">
        <v>89</v>
      </c>
      <c r="AI150" s="1" t="s">
        <v>90</v>
      </c>
      <c r="AJ150" s="1" t="s">
        <v>81</v>
      </c>
      <c r="AK150" s="1" t="s">
        <v>82</v>
      </c>
      <c r="AL150" s="1" t="s">
        <v>91</v>
      </c>
      <c r="AM150" s="1"/>
      <c r="AN150" s="1" t="s">
        <v>224</v>
      </c>
      <c r="AO150" s="1">
        <v>1</v>
      </c>
      <c r="AP150" s="1" t="s">
        <v>81</v>
      </c>
      <c r="AQ150" s="1" t="s">
        <v>82</v>
      </c>
      <c r="AR150" s="1">
        <v>0</v>
      </c>
      <c r="AS150" s="1">
        <v>1</v>
      </c>
      <c r="AT150" s="1">
        <v>0</v>
      </c>
      <c r="AU150" s="1">
        <v>1602</v>
      </c>
      <c r="AV150" s="1" t="s">
        <v>224</v>
      </c>
      <c r="AW150" s="1">
        <v>160204</v>
      </c>
      <c r="AX150" s="1">
        <v>0</v>
      </c>
      <c r="AY150" s="2">
        <v>800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/>
      <c r="BM150" s="3">
        <v>44987</v>
      </c>
      <c r="BN150" s="1" t="s">
        <v>224</v>
      </c>
      <c r="BO150" s="1" t="s">
        <v>224</v>
      </c>
      <c r="BP150" s="1">
        <v>0</v>
      </c>
      <c r="BQ150" s="1" t="s">
        <v>224</v>
      </c>
      <c r="BR150" s="1" t="s">
        <v>224</v>
      </c>
      <c r="BS150" s="1">
        <v>0</v>
      </c>
      <c r="BT150" s="1">
        <v>0</v>
      </c>
      <c r="BU150" s="1" t="s">
        <v>551</v>
      </c>
    </row>
    <row r="151" spans="1:73" outlineLevel="1" x14ac:dyDescent="0.25">
      <c r="A151" s="1">
        <v>20</v>
      </c>
      <c r="B151" s="1">
        <v>1385</v>
      </c>
      <c r="C151" s="1">
        <v>1</v>
      </c>
      <c r="D151" s="1" t="s">
        <v>552</v>
      </c>
      <c r="E151" s="3">
        <v>44987.581574074073</v>
      </c>
      <c r="F151" s="1">
        <v>0</v>
      </c>
      <c r="G151" s="1"/>
      <c r="H151" s="1"/>
      <c r="I151" s="1"/>
      <c r="J151" s="1">
        <v>2</v>
      </c>
      <c r="K151" s="1" t="s">
        <v>74</v>
      </c>
      <c r="L151" s="1" t="s">
        <v>75</v>
      </c>
      <c r="M151" s="1" t="s">
        <v>224</v>
      </c>
      <c r="N151" s="1" t="s">
        <v>76</v>
      </c>
      <c r="O151" s="1" t="s">
        <v>77</v>
      </c>
      <c r="P151" s="1" t="s">
        <v>78</v>
      </c>
      <c r="Q151" s="1" t="s">
        <v>79</v>
      </c>
      <c r="R151" s="1">
        <v>114</v>
      </c>
      <c r="S151" s="1" t="s">
        <v>224</v>
      </c>
      <c r="T151" s="1" t="s">
        <v>80</v>
      </c>
      <c r="U151" s="1" t="s">
        <v>81</v>
      </c>
      <c r="V151" s="1" t="s">
        <v>82</v>
      </c>
      <c r="W151" s="1" t="s">
        <v>83</v>
      </c>
      <c r="X151" s="1">
        <v>2134424404</v>
      </c>
      <c r="Y151" s="1" t="s">
        <v>84</v>
      </c>
      <c r="Z151" s="1">
        <v>2</v>
      </c>
      <c r="AA151" s="1" t="s">
        <v>85</v>
      </c>
      <c r="AB151" s="1" t="s">
        <v>86</v>
      </c>
      <c r="AC151" s="1" t="s">
        <v>224</v>
      </c>
      <c r="AD151" s="1" t="s">
        <v>87</v>
      </c>
      <c r="AE151" s="1" t="s">
        <v>78</v>
      </c>
      <c r="AF151" s="1" t="s">
        <v>88</v>
      </c>
      <c r="AG151" s="1" t="s">
        <v>225</v>
      </c>
      <c r="AH151" s="1" t="s">
        <v>89</v>
      </c>
      <c r="AI151" s="1" t="s">
        <v>90</v>
      </c>
      <c r="AJ151" s="1" t="s">
        <v>81</v>
      </c>
      <c r="AK151" s="1" t="s">
        <v>82</v>
      </c>
      <c r="AL151" s="1" t="s">
        <v>91</v>
      </c>
      <c r="AM151" s="1"/>
      <c r="AN151" s="1" t="s">
        <v>224</v>
      </c>
      <c r="AO151" s="1">
        <v>1</v>
      </c>
      <c r="AP151" s="1" t="s">
        <v>81</v>
      </c>
      <c r="AQ151" s="1" t="s">
        <v>82</v>
      </c>
      <c r="AR151" s="1">
        <v>0</v>
      </c>
      <c r="AS151" s="1">
        <v>1</v>
      </c>
      <c r="AT151" s="1">
        <v>0</v>
      </c>
      <c r="AU151" s="1">
        <v>1602</v>
      </c>
      <c r="AV151" s="1" t="s">
        <v>224</v>
      </c>
      <c r="AW151" s="1">
        <v>160204</v>
      </c>
      <c r="AX151" s="1">
        <v>0</v>
      </c>
      <c r="AY151" s="2">
        <v>400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/>
      <c r="BM151" s="3">
        <v>44987</v>
      </c>
      <c r="BN151" s="1" t="s">
        <v>224</v>
      </c>
      <c r="BO151" s="1" t="s">
        <v>224</v>
      </c>
      <c r="BP151" s="1">
        <v>0</v>
      </c>
      <c r="BQ151" s="1" t="s">
        <v>224</v>
      </c>
      <c r="BR151" s="1" t="s">
        <v>224</v>
      </c>
      <c r="BS151" s="1">
        <v>0</v>
      </c>
      <c r="BT151" s="1">
        <v>0</v>
      </c>
      <c r="BU151" s="1" t="s">
        <v>553</v>
      </c>
    </row>
    <row r="152" spans="1:73" outlineLevel="1" x14ac:dyDescent="0.25">
      <c r="A152" s="1">
        <v>20</v>
      </c>
      <c r="B152" s="1">
        <v>1386</v>
      </c>
      <c r="C152" s="1">
        <v>1</v>
      </c>
      <c r="D152" s="1" t="s">
        <v>554</v>
      </c>
      <c r="E152" s="3">
        <v>44987.700312499997</v>
      </c>
      <c r="F152" s="1">
        <v>0</v>
      </c>
      <c r="G152" s="1"/>
      <c r="H152" s="1"/>
      <c r="I152" s="1"/>
      <c r="J152" s="1">
        <v>2</v>
      </c>
      <c r="K152" s="1" t="s">
        <v>74</v>
      </c>
      <c r="L152" s="1" t="s">
        <v>75</v>
      </c>
      <c r="M152" s="1" t="s">
        <v>224</v>
      </c>
      <c r="N152" s="1" t="s">
        <v>76</v>
      </c>
      <c r="O152" s="1" t="s">
        <v>77</v>
      </c>
      <c r="P152" s="1" t="s">
        <v>78</v>
      </c>
      <c r="Q152" s="1" t="s">
        <v>79</v>
      </c>
      <c r="R152" s="1">
        <v>114</v>
      </c>
      <c r="S152" s="1" t="s">
        <v>224</v>
      </c>
      <c r="T152" s="1" t="s">
        <v>80</v>
      </c>
      <c r="U152" s="1" t="s">
        <v>81</v>
      </c>
      <c r="V152" s="1" t="s">
        <v>82</v>
      </c>
      <c r="W152" s="1" t="s">
        <v>83</v>
      </c>
      <c r="X152" s="1">
        <v>2134424404</v>
      </c>
      <c r="Y152" s="1" t="s">
        <v>84</v>
      </c>
      <c r="Z152" s="1">
        <v>2</v>
      </c>
      <c r="AA152" s="1" t="s">
        <v>460</v>
      </c>
      <c r="AB152" s="1" t="s">
        <v>461</v>
      </c>
      <c r="AC152" s="1" t="s">
        <v>224</v>
      </c>
      <c r="AD152" s="1" t="s">
        <v>462</v>
      </c>
      <c r="AE152" s="1" t="s">
        <v>78</v>
      </c>
      <c r="AF152" s="1" t="s">
        <v>463</v>
      </c>
      <c r="AG152" s="1" t="s">
        <v>464</v>
      </c>
      <c r="AH152" s="1" t="s">
        <v>224</v>
      </c>
      <c r="AI152" s="1" t="s">
        <v>465</v>
      </c>
      <c r="AJ152" s="1" t="s">
        <v>81</v>
      </c>
      <c r="AK152" s="1" t="s">
        <v>82</v>
      </c>
      <c r="AL152" s="1" t="s">
        <v>466</v>
      </c>
      <c r="AM152" s="1"/>
      <c r="AN152" s="1" t="s">
        <v>224</v>
      </c>
      <c r="AO152" s="1">
        <v>1</v>
      </c>
      <c r="AP152" s="1" t="s">
        <v>81</v>
      </c>
      <c r="AQ152" s="1" t="s">
        <v>82</v>
      </c>
      <c r="AR152" s="1">
        <v>0</v>
      </c>
      <c r="AS152" s="1">
        <v>1</v>
      </c>
      <c r="AT152" s="1">
        <v>0</v>
      </c>
      <c r="AU152" s="1">
        <v>1602</v>
      </c>
      <c r="AV152" s="1" t="s">
        <v>224</v>
      </c>
      <c r="AW152" s="1">
        <v>160204</v>
      </c>
      <c r="AX152" s="1">
        <v>0</v>
      </c>
      <c r="AY152" s="2">
        <v>1950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/>
      <c r="BM152" s="3">
        <v>44987</v>
      </c>
      <c r="BN152" s="1" t="s">
        <v>224</v>
      </c>
      <c r="BO152" s="1" t="s">
        <v>224</v>
      </c>
      <c r="BP152" s="1">
        <v>0</v>
      </c>
      <c r="BQ152" s="1" t="s">
        <v>224</v>
      </c>
      <c r="BR152" s="1" t="s">
        <v>224</v>
      </c>
      <c r="BS152" s="1">
        <v>0</v>
      </c>
      <c r="BT152" s="1">
        <v>0</v>
      </c>
      <c r="BU152" s="1" t="s">
        <v>555</v>
      </c>
    </row>
    <row r="153" spans="1:73" outlineLevel="1" x14ac:dyDescent="0.25">
      <c r="A153" s="1">
        <v>20</v>
      </c>
      <c r="B153" s="1">
        <v>1387</v>
      </c>
      <c r="C153" s="1">
        <v>2</v>
      </c>
      <c r="D153" s="1" t="s">
        <v>556</v>
      </c>
      <c r="E153" s="3">
        <v>44988.679340277777</v>
      </c>
      <c r="F153" s="1">
        <v>0</v>
      </c>
      <c r="G153" s="1"/>
      <c r="H153" s="1"/>
      <c r="I153" s="1"/>
      <c r="J153" s="1">
        <v>2</v>
      </c>
      <c r="K153" s="1" t="s">
        <v>74</v>
      </c>
      <c r="L153" s="1" t="s">
        <v>75</v>
      </c>
      <c r="M153" s="1" t="s">
        <v>224</v>
      </c>
      <c r="N153" s="1" t="s">
        <v>76</v>
      </c>
      <c r="O153" s="1" t="s">
        <v>77</v>
      </c>
      <c r="P153" s="1" t="s">
        <v>78</v>
      </c>
      <c r="Q153" s="1" t="s">
        <v>79</v>
      </c>
      <c r="R153" s="1">
        <v>114</v>
      </c>
      <c r="S153" s="1" t="s">
        <v>224</v>
      </c>
      <c r="T153" s="1" t="s">
        <v>80</v>
      </c>
      <c r="U153" s="1" t="s">
        <v>81</v>
      </c>
      <c r="V153" s="1" t="s">
        <v>82</v>
      </c>
      <c r="W153" s="1" t="s">
        <v>83</v>
      </c>
      <c r="X153" s="1">
        <v>2134424404</v>
      </c>
      <c r="Y153" s="1" t="s">
        <v>84</v>
      </c>
      <c r="Z153" s="1">
        <v>2</v>
      </c>
      <c r="AA153" s="1" t="s">
        <v>244</v>
      </c>
      <c r="AB153" s="1" t="s">
        <v>245</v>
      </c>
      <c r="AC153" s="1" t="s">
        <v>224</v>
      </c>
      <c r="AD153" s="1" t="s">
        <v>246</v>
      </c>
      <c r="AE153" s="1" t="s">
        <v>78</v>
      </c>
      <c r="AF153" s="1" t="s">
        <v>247</v>
      </c>
      <c r="AG153" s="1" t="s">
        <v>248</v>
      </c>
      <c r="AH153" s="1" t="s">
        <v>89</v>
      </c>
      <c r="AI153" s="1" t="s">
        <v>249</v>
      </c>
      <c r="AJ153" s="1" t="s">
        <v>81</v>
      </c>
      <c r="AK153" s="1" t="s">
        <v>82</v>
      </c>
      <c r="AL153" s="1" t="s">
        <v>250</v>
      </c>
      <c r="AM153" s="1">
        <v>25840848</v>
      </c>
      <c r="AN153" s="1" t="s">
        <v>224</v>
      </c>
      <c r="AO153" s="1">
        <v>1</v>
      </c>
      <c r="AP153" s="1" t="s">
        <v>81</v>
      </c>
      <c r="AQ153" s="1" t="s">
        <v>82</v>
      </c>
      <c r="AR153" s="1">
        <v>0</v>
      </c>
      <c r="AS153" s="1">
        <v>1</v>
      </c>
      <c r="AT153" s="1">
        <v>0</v>
      </c>
      <c r="AU153" s="1">
        <v>1602</v>
      </c>
      <c r="AV153" s="1" t="s">
        <v>224</v>
      </c>
      <c r="AW153" s="1">
        <v>160204</v>
      </c>
      <c r="AX153" s="1">
        <v>0</v>
      </c>
      <c r="AY153" s="2">
        <v>6401.16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44988</v>
      </c>
      <c r="BM153" s="3">
        <v>44988</v>
      </c>
      <c r="BN153" s="1" t="s">
        <v>224</v>
      </c>
      <c r="BO153" s="1" t="s">
        <v>224</v>
      </c>
      <c r="BP153" s="1">
        <v>0</v>
      </c>
      <c r="BQ153" s="1" t="s">
        <v>224</v>
      </c>
      <c r="BR153" s="1" t="s">
        <v>224</v>
      </c>
      <c r="BS153" s="1">
        <v>0</v>
      </c>
      <c r="BT153" s="1">
        <v>0</v>
      </c>
      <c r="BU153" s="1" t="s">
        <v>557</v>
      </c>
    </row>
    <row r="154" spans="1:73" outlineLevel="1" x14ac:dyDescent="0.25">
      <c r="A154" s="1">
        <v>20</v>
      </c>
      <c r="B154" s="1">
        <v>1388</v>
      </c>
      <c r="C154" s="1">
        <v>1</v>
      </c>
      <c r="D154" s="1" t="s">
        <v>558</v>
      </c>
      <c r="E154" s="3">
        <v>44991.405289351853</v>
      </c>
      <c r="F154" s="1">
        <v>0</v>
      </c>
      <c r="G154" s="1"/>
      <c r="H154" s="1"/>
      <c r="I154" s="1"/>
      <c r="J154" s="1">
        <v>2</v>
      </c>
      <c r="K154" s="1" t="s">
        <v>74</v>
      </c>
      <c r="L154" s="1" t="s">
        <v>75</v>
      </c>
      <c r="M154" s="1" t="s">
        <v>224</v>
      </c>
      <c r="N154" s="1" t="s">
        <v>76</v>
      </c>
      <c r="O154" s="1" t="s">
        <v>77</v>
      </c>
      <c r="P154" s="1" t="s">
        <v>78</v>
      </c>
      <c r="Q154" s="1" t="s">
        <v>79</v>
      </c>
      <c r="R154" s="1">
        <v>114</v>
      </c>
      <c r="S154" s="1" t="s">
        <v>224</v>
      </c>
      <c r="T154" s="1" t="s">
        <v>80</v>
      </c>
      <c r="U154" s="1" t="s">
        <v>81</v>
      </c>
      <c r="V154" s="1" t="s">
        <v>82</v>
      </c>
      <c r="W154" s="1" t="s">
        <v>83</v>
      </c>
      <c r="X154" s="1">
        <v>2134424404</v>
      </c>
      <c r="Y154" s="1" t="s">
        <v>84</v>
      </c>
      <c r="Z154" s="1">
        <v>2</v>
      </c>
      <c r="AA154" s="1" t="s">
        <v>85</v>
      </c>
      <c r="AB154" s="1" t="s">
        <v>86</v>
      </c>
      <c r="AC154" s="1" t="s">
        <v>224</v>
      </c>
      <c r="AD154" s="1" t="s">
        <v>87</v>
      </c>
      <c r="AE154" s="1" t="s">
        <v>78</v>
      </c>
      <c r="AF154" s="1" t="s">
        <v>88</v>
      </c>
      <c r="AG154" s="1" t="s">
        <v>225</v>
      </c>
      <c r="AH154" s="1" t="s">
        <v>89</v>
      </c>
      <c r="AI154" s="1" t="s">
        <v>90</v>
      </c>
      <c r="AJ154" s="1" t="s">
        <v>81</v>
      </c>
      <c r="AK154" s="1" t="s">
        <v>82</v>
      </c>
      <c r="AL154" s="1" t="s">
        <v>91</v>
      </c>
      <c r="AM154" s="1"/>
      <c r="AN154" s="1" t="s">
        <v>224</v>
      </c>
      <c r="AO154" s="1">
        <v>1</v>
      </c>
      <c r="AP154" s="1" t="s">
        <v>81</v>
      </c>
      <c r="AQ154" s="1" t="s">
        <v>82</v>
      </c>
      <c r="AR154" s="1">
        <v>0</v>
      </c>
      <c r="AS154" s="1">
        <v>1</v>
      </c>
      <c r="AT154" s="1">
        <v>0</v>
      </c>
      <c r="AU154" s="1">
        <v>1602</v>
      </c>
      <c r="AV154" s="1" t="s">
        <v>224</v>
      </c>
      <c r="AW154" s="1">
        <v>160204</v>
      </c>
      <c r="AX154" s="1">
        <v>0</v>
      </c>
      <c r="AY154" s="2">
        <v>400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/>
      <c r="BM154" s="3">
        <v>44991</v>
      </c>
      <c r="BN154" s="1" t="s">
        <v>224</v>
      </c>
      <c r="BO154" s="1" t="s">
        <v>224</v>
      </c>
      <c r="BP154" s="1">
        <v>0</v>
      </c>
      <c r="BQ154" s="1" t="s">
        <v>224</v>
      </c>
      <c r="BR154" s="1" t="s">
        <v>224</v>
      </c>
      <c r="BS154" s="1">
        <v>0</v>
      </c>
      <c r="BT154" s="1">
        <v>0</v>
      </c>
      <c r="BU154" s="1" t="s">
        <v>559</v>
      </c>
    </row>
    <row r="155" spans="1:73" outlineLevel="1" x14ac:dyDescent="0.25">
      <c r="A155" s="1">
        <v>20</v>
      </c>
      <c r="B155" s="1">
        <v>1389</v>
      </c>
      <c r="C155" s="1">
        <v>1</v>
      </c>
      <c r="D155" s="1" t="s">
        <v>560</v>
      </c>
      <c r="E155" s="3">
        <v>44991.406365740739</v>
      </c>
      <c r="F155" s="1">
        <v>0</v>
      </c>
      <c r="G155" s="1"/>
      <c r="H155" s="1"/>
      <c r="I155" s="1"/>
      <c r="J155" s="1">
        <v>2</v>
      </c>
      <c r="K155" s="1" t="s">
        <v>74</v>
      </c>
      <c r="L155" s="1" t="s">
        <v>75</v>
      </c>
      <c r="M155" s="1" t="s">
        <v>224</v>
      </c>
      <c r="N155" s="1" t="s">
        <v>76</v>
      </c>
      <c r="O155" s="1" t="s">
        <v>77</v>
      </c>
      <c r="P155" s="1" t="s">
        <v>78</v>
      </c>
      <c r="Q155" s="1" t="s">
        <v>79</v>
      </c>
      <c r="R155" s="1">
        <v>114</v>
      </c>
      <c r="S155" s="1" t="s">
        <v>224</v>
      </c>
      <c r="T155" s="1" t="s">
        <v>80</v>
      </c>
      <c r="U155" s="1" t="s">
        <v>81</v>
      </c>
      <c r="V155" s="1" t="s">
        <v>82</v>
      </c>
      <c r="W155" s="1" t="s">
        <v>83</v>
      </c>
      <c r="X155" s="1">
        <v>2134424404</v>
      </c>
      <c r="Y155" s="1" t="s">
        <v>84</v>
      </c>
      <c r="Z155" s="1">
        <v>2</v>
      </c>
      <c r="AA155" s="1" t="s">
        <v>85</v>
      </c>
      <c r="AB155" s="1" t="s">
        <v>86</v>
      </c>
      <c r="AC155" s="1" t="s">
        <v>224</v>
      </c>
      <c r="AD155" s="1" t="s">
        <v>87</v>
      </c>
      <c r="AE155" s="1" t="s">
        <v>78</v>
      </c>
      <c r="AF155" s="1" t="s">
        <v>88</v>
      </c>
      <c r="AG155" s="1" t="s">
        <v>225</v>
      </c>
      <c r="AH155" s="1" t="s">
        <v>89</v>
      </c>
      <c r="AI155" s="1" t="s">
        <v>90</v>
      </c>
      <c r="AJ155" s="1" t="s">
        <v>81</v>
      </c>
      <c r="AK155" s="1" t="s">
        <v>82</v>
      </c>
      <c r="AL155" s="1" t="s">
        <v>91</v>
      </c>
      <c r="AM155" s="1"/>
      <c r="AN155" s="1" t="s">
        <v>224</v>
      </c>
      <c r="AO155" s="1">
        <v>1</v>
      </c>
      <c r="AP155" s="1" t="s">
        <v>81</v>
      </c>
      <c r="AQ155" s="1" t="s">
        <v>82</v>
      </c>
      <c r="AR155" s="1">
        <v>0</v>
      </c>
      <c r="AS155" s="1">
        <v>1</v>
      </c>
      <c r="AT155" s="1">
        <v>0</v>
      </c>
      <c r="AU155" s="1">
        <v>1602</v>
      </c>
      <c r="AV155" s="1" t="s">
        <v>224</v>
      </c>
      <c r="AW155" s="1">
        <v>160204</v>
      </c>
      <c r="AX155" s="1">
        <v>0</v>
      </c>
      <c r="AY155" s="2">
        <v>800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/>
      <c r="BM155" s="3">
        <v>44991</v>
      </c>
      <c r="BN155" s="1" t="s">
        <v>224</v>
      </c>
      <c r="BO155" s="1" t="s">
        <v>224</v>
      </c>
      <c r="BP155" s="1">
        <v>0</v>
      </c>
      <c r="BQ155" s="1" t="s">
        <v>224</v>
      </c>
      <c r="BR155" s="1" t="s">
        <v>224</v>
      </c>
      <c r="BS155" s="1">
        <v>0</v>
      </c>
      <c r="BT155" s="1">
        <v>0</v>
      </c>
      <c r="BU155" s="1" t="s">
        <v>561</v>
      </c>
    </row>
    <row r="156" spans="1:73" outlineLevel="1" x14ac:dyDescent="0.25">
      <c r="A156" s="1">
        <v>20</v>
      </c>
      <c r="B156" s="1">
        <v>1390</v>
      </c>
      <c r="C156" s="1">
        <v>1</v>
      </c>
      <c r="D156" s="1" t="s">
        <v>562</v>
      </c>
      <c r="E156" s="3">
        <v>44991.406793981485</v>
      </c>
      <c r="F156" s="1">
        <v>0</v>
      </c>
      <c r="G156" s="1"/>
      <c r="H156" s="1"/>
      <c r="I156" s="1"/>
      <c r="J156" s="1">
        <v>2</v>
      </c>
      <c r="K156" s="1" t="s">
        <v>74</v>
      </c>
      <c r="L156" s="1" t="s">
        <v>75</v>
      </c>
      <c r="M156" s="1" t="s">
        <v>224</v>
      </c>
      <c r="N156" s="1" t="s">
        <v>76</v>
      </c>
      <c r="O156" s="1" t="s">
        <v>77</v>
      </c>
      <c r="P156" s="1" t="s">
        <v>78</v>
      </c>
      <c r="Q156" s="1" t="s">
        <v>79</v>
      </c>
      <c r="R156" s="1">
        <v>114</v>
      </c>
      <c r="S156" s="1" t="s">
        <v>224</v>
      </c>
      <c r="T156" s="1" t="s">
        <v>80</v>
      </c>
      <c r="U156" s="1" t="s">
        <v>81</v>
      </c>
      <c r="V156" s="1" t="s">
        <v>82</v>
      </c>
      <c r="W156" s="1" t="s">
        <v>83</v>
      </c>
      <c r="X156" s="1">
        <v>2134424404</v>
      </c>
      <c r="Y156" s="1" t="s">
        <v>84</v>
      </c>
      <c r="Z156" s="1">
        <v>2</v>
      </c>
      <c r="AA156" s="1" t="s">
        <v>85</v>
      </c>
      <c r="AB156" s="1" t="s">
        <v>86</v>
      </c>
      <c r="AC156" s="1" t="s">
        <v>224</v>
      </c>
      <c r="AD156" s="1" t="s">
        <v>87</v>
      </c>
      <c r="AE156" s="1" t="s">
        <v>78</v>
      </c>
      <c r="AF156" s="1" t="s">
        <v>88</v>
      </c>
      <c r="AG156" s="1" t="s">
        <v>225</v>
      </c>
      <c r="AH156" s="1" t="s">
        <v>89</v>
      </c>
      <c r="AI156" s="1" t="s">
        <v>90</v>
      </c>
      <c r="AJ156" s="1" t="s">
        <v>81</v>
      </c>
      <c r="AK156" s="1" t="s">
        <v>82</v>
      </c>
      <c r="AL156" s="1" t="s">
        <v>91</v>
      </c>
      <c r="AM156" s="1"/>
      <c r="AN156" s="1" t="s">
        <v>224</v>
      </c>
      <c r="AO156" s="1">
        <v>1</v>
      </c>
      <c r="AP156" s="1" t="s">
        <v>81</v>
      </c>
      <c r="AQ156" s="1" t="s">
        <v>82</v>
      </c>
      <c r="AR156" s="1">
        <v>0</v>
      </c>
      <c r="AS156" s="1">
        <v>1</v>
      </c>
      <c r="AT156" s="1">
        <v>0</v>
      </c>
      <c r="AU156" s="1">
        <v>1602</v>
      </c>
      <c r="AV156" s="1" t="s">
        <v>224</v>
      </c>
      <c r="AW156" s="1">
        <v>160204</v>
      </c>
      <c r="AX156" s="1">
        <v>0</v>
      </c>
      <c r="AY156" s="2">
        <v>4380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/>
      <c r="BM156" s="3">
        <v>44991</v>
      </c>
      <c r="BN156" s="1" t="s">
        <v>224</v>
      </c>
      <c r="BO156" s="1" t="s">
        <v>224</v>
      </c>
      <c r="BP156" s="1">
        <v>0</v>
      </c>
      <c r="BQ156" s="1" t="s">
        <v>224</v>
      </c>
      <c r="BR156" s="1" t="s">
        <v>224</v>
      </c>
      <c r="BS156" s="1">
        <v>0</v>
      </c>
      <c r="BT156" s="1">
        <v>0</v>
      </c>
      <c r="BU156" s="1" t="s">
        <v>563</v>
      </c>
    </row>
    <row r="157" spans="1:73" outlineLevel="1" x14ac:dyDescent="0.25">
      <c r="A157" s="1">
        <v>20</v>
      </c>
      <c r="B157" s="1">
        <v>1391</v>
      </c>
      <c r="C157" s="1">
        <v>1</v>
      </c>
      <c r="D157" s="1" t="s">
        <v>564</v>
      </c>
      <c r="E157" s="3">
        <v>44991.40724537037</v>
      </c>
      <c r="F157" s="1">
        <v>0</v>
      </c>
      <c r="G157" s="1"/>
      <c r="H157" s="1"/>
      <c r="I157" s="1"/>
      <c r="J157" s="1">
        <v>2</v>
      </c>
      <c r="K157" s="1" t="s">
        <v>74</v>
      </c>
      <c r="L157" s="1" t="s">
        <v>75</v>
      </c>
      <c r="M157" s="1" t="s">
        <v>224</v>
      </c>
      <c r="N157" s="1" t="s">
        <v>76</v>
      </c>
      <c r="O157" s="1" t="s">
        <v>77</v>
      </c>
      <c r="P157" s="1" t="s">
        <v>78</v>
      </c>
      <c r="Q157" s="1" t="s">
        <v>79</v>
      </c>
      <c r="R157" s="1">
        <v>114</v>
      </c>
      <c r="S157" s="1" t="s">
        <v>224</v>
      </c>
      <c r="T157" s="1" t="s">
        <v>80</v>
      </c>
      <c r="U157" s="1" t="s">
        <v>81</v>
      </c>
      <c r="V157" s="1" t="s">
        <v>82</v>
      </c>
      <c r="W157" s="1" t="s">
        <v>83</v>
      </c>
      <c r="X157" s="1">
        <v>2134424404</v>
      </c>
      <c r="Y157" s="1" t="s">
        <v>84</v>
      </c>
      <c r="Z157" s="1">
        <v>2</v>
      </c>
      <c r="AA157" s="1" t="s">
        <v>85</v>
      </c>
      <c r="AB157" s="1" t="s">
        <v>86</v>
      </c>
      <c r="AC157" s="1" t="s">
        <v>224</v>
      </c>
      <c r="AD157" s="1" t="s">
        <v>87</v>
      </c>
      <c r="AE157" s="1" t="s">
        <v>78</v>
      </c>
      <c r="AF157" s="1" t="s">
        <v>88</v>
      </c>
      <c r="AG157" s="1" t="s">
        <v>225</v>
      </c>
      <c r="AH157" s="1" t="s">
        <v>89</v>
      </c>
      <c r="AI157" s="1" t="s">
        <v>90</v>
      </c>
      <c r="AJ157" s="1" t="s">
        <v>81</v>
      </c>
      <c r="AK157" s="1" t="s">
        <v>82</v>
      </c>
      <c r="AL157" s="1" t="s">
        <v>91</v>
      </c>
      <c r="AM157" s="1"/>
      <c r="AN157" s="1" t="s">
        <v>224</v>
      </c>
      <c r="AO157" s="1">
        <v>1</v>
      </c>
      <c r="AP157" s="1" t="s">
        <v>81</v>
      </c>
      <c r="AQ157" s="1" t="s">
        <v>82</v>
      </c>
      <c r="AR157" s="1">
        <v>0</v>
      </c>
      <c r="AS157" s="1">
        <v>1</v>
      </c>
      <c r="AT157" s="1">
        <v>0</v>
      </c>
      <c r="AU157" s="1">
        <v>1602</v>
      </c>
      <c r="AV157" s="1" t="s">
        <v>224</v>
      </c>
      <c r="AW157" s="1">
        <v>160204</v>
      </c>
      <c r="AX157" s="1">
        <v>0</v>
      </c>
      <c r="AY157" s="2">
        <v>3650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/>
      <c r="BM157" s="3">
        <v>44991</v>
      </c>
      <c r="BN157" s="1" t="s">
        <v>224</v>
      </c>
      <c r="BO157" s="1" t="s">
        <v>224</v>
      </c>
      <c r="BP157" s="1">
        <v>0</v>
      </c>
      <c r="BQ157" s="1" t="s">
        <v>224</v>
      </c>
      <c r="BR157" s="1" t="s">
        <v>224</v>
      </c>
      <c r="BS157" s="1">
        <v>0</v>
      </c>
      <c r="BT157" s="1">
        <v>0</v>
      </c>
      <c r="BU157" s="1" t="s">
        <v>565</v>
      </c>
    </row>
    <row r="158" spans="1:73" outlineLevel="1" x14ac:dyDescent="0.25">
      <c r="A158" s="1">
        <v>20</v>
      </c>
      <c r="B158" s="1">
        <v>1392</v>
      </c>
      <c r="C158" s="1">
        <v>1</v>
      </c>
      <c r="D158" s="1" t="s">
        <v>566</v>
      </c>
      <c r="E158" s="3">
        <v>44991.431979166664</v>
      </c>
      <c r="F158" s="1">
        <v>0</v>
      </c>
      <c r="G158" s="1"/>
      <c r="H158" s="1"/>
      <c r="I158" s="1"/>
      <c r="J158" s="1">
        <v>2</v>
      </c>
      <c r="K158" s="1" t="s">
        <v>74</v>
      </c>
      <c r="L158" s="1" t="s">
        <v>75</v>
      </c>
      <c r="M158" s="1" t="s">
        <v>224</v>
      </c>
      <c r="N158" s="1" t="s">
        <v>76</v>
      </c>
      <c r="O158" s="1" t="s">
        <v>77</v>
      </c>
      <c r="P158" s="1" t="s">
        <v>78</v>
      </c>
      <c r="Q158" s="1" t="s">
        <v>79</v>
      </c>
      <c r="R158" s="1">
        <v>114</v>
      </c>
      <c r="S158" s="1" t="s">
        <v>224</v>
      </c>
      <c r="T158" s="1" t="s">
        <v>80</v>
      </c>
      <c r="U158" s="1" t="s">
        <v>81</v>
      </c>
      <c r="V158" s="1" t="s">
        <v>82</v>
      </c>
      <c r="W158" s="1" t="s">
        <v>83</v>
      </c>
      <c r="X158" s="1">
        <v>2134424404</v>
      </c>
      <c r="Y158" s="1" t="s">
        <v>84</v>
      </c>
      <c r="Z158" s="1">
        <v>2</v>
      </c>
      <c r="AA158" s="1" t="s">
        <v>114</v>
      </c>
      <c r="AB158" s="1" t="s">
        <v>224</v>
      </c>
      <c r="AC158" s="1" t="s">
        <v>224</v>
      </c>
      <c r="AD158" s="1" t="s">
        <v>115</v>
      </c>
      <c r="AE158" s="1" t="s">
        <v>224</v>
      </c>
      <c r="AF158" s="1" t="s">
        <v>116</v>
      </c>
      <c r="AG158" s="1" t="s">
        <v>300</v>
      </c>
      <c r="AH158" s="1" t="s">
        <v>224</v>
      </c>
      <c r="AI158" s="1" t="s">
        <v>117</v>
      </c>
      <c r="AJ158" s="1" t="s">
        <v>118</v>
      </c>
      <c r="AK158" s="1" t="s">
        <v>98</v>
      </c>
      <c r="AL158" s="1" t="s">
        <v>119</v>
      </c>
      <c r="AM158" s="1"/>
      <c r="AN158" s="1" t="s">
        <v>120</v>
      </c>
      <c r="AO158" s="1">
        <v>1</v>
      </c>
      <c r="AP158" s="1" t="s">
        <v>81</v>
      </c>
      <c r="AQ158" s="1" t="s">
        <v>82</v>
      </c>
      <c r="AR158" s="1">
        <v>0</v>
      </c>
      <c r="AS158" s="1">
        <v>1</v>
      </c>
      <c r="AT158" s="1">
        <v>0</v>
      </c>
      <c r="AU158" s="1">
        <v>1602</v>
      </c>
      <c r="AV158" s="1" t="s">
        <v>224</v>
      </c>
      <c r="AW158" s="1">
        <v>160204</v>
      </c>
      <c r="AX158" s="1">
        <v>0</v>
      </c>
      <c r="AY158" s="2">
        <v>6271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/>
      <c r="BM158" s="3">
        <v>44991</v>
      </c>
      <c r="BN158" s="1" t="s">
        <v>224</v>
      </c>
      <c r="BO158" s="1" t="s">
        <v>224</v>
      </c>
      <c r="BP158" s="1">
        <v>0</v>
      </c>
      <c r="BQ158" s="1" t="s">
        <v>224</v>
      </c>
      <c r="BR158" s="1" t="s">
        <v>224</v>
      </c>
      <c r="BS158" s="1">
        <v>0</v>
      </c>
      <c r="BT158" s="1">
        <v>0</v>
      </c>
      <c r="BU158" s="1" t="s">
        <v>567</v>
      </c>
    </row>
    <row r="159" spans="1:73" outlineLevel="1" x14ac:dyDescent="0.25">
      <c r="A159" s="1">
        <v>20</v>
      </c>
      <c r="B159" s="1">
        <v>1393</v>
      </c>
      <c r="C159" s="1">
        <v>1</v>
      </c>
      <c r="D159" s="1" t="s">
        <v>568</v>
      </c>
      <c r="E159" s="3">
        <v>44991.432453703703</v>
      </c>
      <c r="F159" s="1">
        <v>0</v>
      </c>
      <c r="G159" s="1"/>
      <c r="H159" s="1"/>
      <c r="I159" s="1"/>
      <c r="J159" s="1">
        <v>2</v>
      </c>
      <c r="K159" s="1" t="s">
        <v>74</v>
      </c>
      <c r="L159" s="1" t="s">
        <v>75</v>
      </c>
      <c r="M159" s="1" t="s">
        <v>224</v>
      </c>
      <c r="N159" s="1" t="s">
        <v>76</v>
      </c>
      <c r="O159" s="1" t="s">
        <v>77</v>
      </c>
      <c r="P159" s="1" t="s">
        <v>78</v>
      </c>
      <c r="Q159" s="1" t="s">
        <v>79</v>
      </c>
      <c r="R159" s="1">
        <v>114</v>
      </c>
      <c r="S159" s="1" t="s">
        <v>224</v>
      </c>
      <c r="T159" s="1" t="s">
        <v>80</v>
      </c>
      <c r="U159" s="1" t="s">
        <v>81</v>
      </c>
      <c r="V159" s="1" t="s">
        <v>82</v>
      </c>
      <c r="W159" s="1" t="s">
        <v>83</v>
      </c>
      <c r="X159" s="1">
        <v>2134424404</v>
      </c>
      <c r="Y159" s="1" t="s">
        <v>84</v>
      </c>
      <c r="Z159" s="1">
        <v>2</v>
      </c>
      <c r="AA159" s="1" t="s">
        <v>114</v>
      </c>
      <c r="AB159" s="1" t="s">
        <v>224</v>
      </c>
      <c r="AC159" s="1" t="s">
        <v>224</v>
      </c>
      <c r="AD159" s="1" t="s">
        <v>115</v>
      </c>
      <c r="AE159" s="1" t="s">
        <v>224</v>
      </c>
      <c r="AF159" s="1" t="s">
        <v>116</v>
      </c>
      <c r="AG159" s="1" t="s">
        <v>300</v>
      </c>
      <c r="AH159" s="1" t="s">
        <v>224</v>
      </c>
      <c r="AI159" s="1" t="s">
        <v>117</v>
      </c>
      <c r="AJ159" s="1" t="s">
        <v>118</v>
      </c>
      <c r="AK159" s="1" t="s">
        <v>98</v>
      </c>
      <c r="AL159" s="1" t="s">
        <v>119</v>
      </c>
      <c r="AM159" s="1"/>
      <c r="AN159" s="1" t="s">
        <v>120</v>
      </c>
      <c r="AO159" s="1">
        <v>1</v>
      </c>
      <c r="AP159" s="1" t="s">
        <v>81</v>
      </c>
      <c r="AQ159" s="1" t="s">
        <v>82</v>
      </c>
      <c r="AR159" s="1">
        <v>0</v>
      </c>
      <c r="AS159" s="1">
        <v>1</v>
      </c>
      <c r="AT159" s="1">
        <v>0</v>
      </c>
      <c r="AU159" s="1">
        <v>1602</v>
      </c>
      <c r="AV159" s="1" t="s">
        <v>224</v>
      </c>
      <c r="AW159" s="1">
        <v>160204</v>
      </c>
      <c r="AX159" s="1">
        <v>0</v>
      </c>
      <c r="AY159" s="2">
        <v>6271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/>
      <c r="BM159" s="3">
        <v>44991</v>
      </c>
      <c r="BN159" s="1" t="s">
        <v>224</v>
      </c>
      <c r="BO159" s="1" t="s">
        <v>224</v>
      </c>
      <c r="BP159" s="1">
        <v>0</v>
      </c>
      <c r="BQ159" s="1" t="s">
        <v>224</v>
      </c>
      <c r="BR159" s="1" t="s">
        <v>224</v>
      </c>
      <c r="BS159" s="1">
        <v>0</v>
      </c>
      <c r="BT159" s="1">
        <v>0</v>
      </c>
      <c r="BU159" s="1" t="s">
        <v>569</v>
      </c>
    </row>
    <row r="160" spans="1:73" outlineLevel="1" x14ac:dyDescent="0.25">
      <c r="A160" s="1">
        <v>20</v>
      </c>
      <c r="B160" s="1">
        <v>1394</v>
      </c>
      <c r="C160" s="1">
        <v>1</v>
      </c>
      <c r="D160" s="1" t="s">
        <v>570</v>
      </c>
      <c r="E160" s="3">
        <v>44992.457418981481</v>
      </c>
      <c r="F160" s="1">
        <v>0</v>
      </c>
      <c r="G160" s="1"/>
      <c r="H160" s="1"/>
      <c r="I160" s="1"/>
      <c r="J160" s="1">
        <v>2</v>
      </c>
      <c r="K160" s="1" t="s">
        <v>74</v>
      </c>
      <c r="L160" s="1" t="s">
        <v>75</v>
      </c>
      <c r="M160" s="1" t="s">
        <v>224</v>
      </c>
      <c r="N160" s="1" t="s">
        <v>76</v>
      </c>
      <c r="O160" s="1" t="s">
        <v>77</v>
      </c>
      <c r="P160" s="1" t="s">
        <v>78</v>
      </c>
      <c r="Q160" s="1" t="s">
        <v>79</v>
      </c>
      <c r="R160" s="1">
        <v>114</v>
      </c>
      <c r="S160" s="1" t="s">
        <v>224</v>
      </c>
      <c r="T160" s="1" t="s">
        <v>80</v>
      </c>
      <c r="U160" s="1" t="s">
        <v>81</v>
      </c>
      <c r="V160" s="1" t="s">
        <v>82</v>
      </c>
      <c r="W160" s="1" t="s">
        <v>83</v>
      </c>
      <c r="X160" s="1">
        <v>2134424404</v>
      </c>
      <c r="Y160" s="1" t="s">
        <v>84</v>
      </c>
      <c r="Z160" s="1">
        <v>2</v>
      </c>
      <c r="AA160" s="1" t="s">
        <v>94</v>
      </c>
      <c r="AB160" s="1" t="s">
        <v>224</v>
      </c>
      <c r="AC160" s="1" t="s">
        <v>224</v>
      </c>
      <c r="AD160" s="1" t="s">
        <v>87</v>
      </c>
      <c r="AE160" s="1" t="s">
        <v>224</v>
      </c>
      <c r="AF160" s="1" t="s">
        <v>95</v>
      </c>
      <c r="AG160" s="1" t="s">
        <v>257</v>
      </c>
      <c r="AH160" s="1" t="s">
        <v>224</v>
      </c>
      <c r="AI160" s="1" t="s">
        <v>96</v>
      </c>
      <c r="AJ160" s="1" t="s">
        <v>97</v>
      </c>
      <c r="AK160" s="1" t="s">
        <v>98</v>
      </c>
      <c r="AL160" s="1" t="s">
        <v>99</v>
      </c>
      <c r="AM160" s="1"/>
      <c r="AN160" s="1" t="s">
        <v>224</v>
      </c>
      <c r="AO160" s="1">
        <v>1</v>
      </c>
      <c r="AP160" s="1" t="s">
        <v>81</v>
      </c>
      <c r="AQ160" s="1" t="s">
        <v>82</v>
      </c>
      <c r="AR160" s="1">
        <v>0</v>
      </c>
      <c r="AS160" s="1">
        <v>1</v>
      </c>
      <c r="AT160" s="1">
        <v>0</v>
      </c>
      <c r="AU160" s="1">
        <v>1602</v>
      </c>
      <c r="AV160" s="1" t="s">
        <v>224</v>
      </c>
      <c r="AW160" s="1">
        <v>160204</v>
      </c>
      <c r="AX160" s="1">
        <v>0</v>
      </c>
      <c r="AY160" s="2">
        <v>5300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/>
      <c r="BM160" s="3">
        <v>44992</v>
      </c>
      <c r="BN160" s="1" t="s">
        <v>224</v>
      </c>
      <c r="BO160" s="1" t="s">
        <v>224</v>
      </c>
      <c r="BP160" s="1">
        <v>0</v>
      </c>
      <c r="BQ160" s="1" t="s">
        <v>224</v>
      </c>
      <c r="BR160" s="1" t="s">
        <v>224</v>
      </c>
      <c r="BS160" s="1">
        <v>0</v>
      </c>
      <c r="BT160" s="1">
        <v>0</v>
      </c>
      <c r="BU160" s="1" t="s">
        <v>571</v>
      </c>
    </row>
    <row r="161" spans="1:73" outlineLevel="1" x14ac:dyDescent="0.25">
      <c r="A161" s="1">
        <v>20</v>
      </c>
      <c r="B161" s="1">
        <v>1395</v>
      </c>
      <c r="C161" s="1">
        <v>1</v>
      </c>
      <c r="D161" s="1" t="s">
        <v>572</v>
      </c>
      <c r="E161" s="3">
        <v>44993.434062499997</v>
      </c>
      <c r="F161" s="1">
        <v>0</v>
      </c>
      <c r="G161" s="1"/>
      <c r="H161" s="1"/>
      <c r="I161" s="1"/>
      <c r="J161" s="1">
        <v>2</v>
      </c>
      <c r="K161" s="1" t="s">
        <v>74</v>
      </c>
      <c r="L161" s="1" t="s">
        <v>75</v>
      </c>
      <c r="M161" s="1" t="s">
        <v>224</v>
      </c>
      <c r="N161" s="1" t="s">
        <v>76</v>
      </c>
      <c r="O161" s="1" t="s">
        <v>77</v>
      </c>
      <c r="P161" s="1" t="s">
        <v>78</v>
      </c>
      <c r="Q161" s="1" t="s">
        <v>79</v>
      </c>
      <c r="R161" s="1">
        <v>114</v>
      </c>
      <c r="S161" s="1" t="s">
        <v>224</v>
      </c>
      <c r="T161" s="1" t="s">
        <v>80</v>
      </c>
      <c r="U161" s="1" t="s">
        <v>81</v>
      </c>
      <c r="V161" s="1" t="s">
        <v>82</v>
      </c>
      <c r="W161" s="1" t="s">
        <v>83</v>
      </c>
      <c r="X161" s="1">
        <v>2134424404</v>
      </c>
      <c r="Y161" s="1" t="s">
        <v>84</v>
      </c>
      <c r="Z161" s="1">
        <v>2</v>
      </c>
      <c r="AA161" s="1" t="s">
        <v>85</v>
      </c>
      <c r="AB161" s="1" t="s">
        <v>86</v>
      </c>
      <c r="AC161" s="1" t="s">
        <v>224</v>
      </c>
      <c r="AD161" s="1" t="s">
        <v>87</v>
      </c>
      <c r="AE161" s="1" t="s">
        <v>78</v>
      </c>
      <c r="AF161" s="1" t="s">
        <v>88</v>
      </c>
      <c r="AG161" s="1" t="s">
        <v>225</v>
      </c>
      <c r="AH161" s="1" t="s">
        <v>89</v>
      </c>
      <c r="AI161" s="1" t="s">
        <v>90</v>
      </c>
      <c r="AJ161" s="1" t="s">
        <v>81</v>
      </c>
      <c r="AK161" s="1" t="s">
        <v>82</v>
      </c>
      <c r="AL161" s="1" t="s">
        <v>91</v>
      </c>
      <c r="AM161" s="1"/>
      <c r="AN161" s="1" t="s">
        <v>224</v>
      </c>
      <c r="AO161" s="1">
        <v>1</v>
      </c>
      <c r="AP161" s="1" t="s">
        <v>81</v>
      </c>
      <c r="AQ161" s="1" t="s">
        <v>82</v>
      </c>
      <c r="AR161" s="1">
        <v>0</v>
      </c>
      <c r="AS161" s="1">
        <v>1</v>
      </c>
      <c r="AT161" s="1">
        <v>0</v>
      </c>
      <c r="AU161" s="1">
        <v>1602</v>
      </c>
      <c r="AV161" s="1" t="s">
        <v>224</v>
      </c>
      <c r="AW161" s="1">
        <v>160204</v>
      </c>
      <c r="AX161" s="1">
        <v>0</v>
      </c>
      <c r="AY161" s="2">
        <v>800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/>
      <c r="BM161" s="3">
        <v>44993</v>
      </c>
      <c r="BN161" s="1" t="s">
        <v>224</v>
      </c>
      <c r="BO161" s="1" t="s">
        <v>224</v>
      </c>
      <c r="BP161" s="1">
        <v>0</v>
      </c>
      <c r="BQ161" s="1" t="s">
        <v>224</v>
      </c>
      <c r="BR161" s="1" t="s">
        <v>224</v>
      </c>
      <c r="BS161" s="1">
        <v>0</v>
      </c>
      <c r="BT161" s="1">
        <v>0</v>
      </c>
      <c r="BU161" s="1" t="s">
        <v>573</v>
      </c>
    </row>
    <row r="162" spans="1:73" outlineLevel="1" x14ac:dyDescent="0.25">
      <c r="A162" s="1">
        <v>20</v>
      </c>
      <c r="B162" s="1">
        <v>1396</v>
      </c>
      <c r="C162" s="1">
        <v>1</v>
      </c>
      <c r="D162" s="1" t="s">
        <v>574</v>
      </c>
      <c r="E162" s="3">
        <v>44993.434641203705</v>
      </c>
      <c r="F162" s="1">
        <v>0</v>
      </c>
      <c r="G162" s="1"/>
      <c r="H162" s="1"/>
      <c r="I162" s="1"/>
      <c r="J162" s="1">
        <v>2</v>
      </c>
      <c r="K162" s="1" t="s">
        <v>74</v>
      </c>
      <c r="L162" s="1" t="s">
        <v>75</v>
      </c>
      <c r="M162" s="1" t="s">
        <v>224</v>
      </c>
      <c r="N162" s="1" t="s">
        <v>76</v>
      </c>
      <c r="O162" s="1" t="s">
        <v>77</v>
      </c>
      <c r="P162" s="1" t="s">
        <v>78</v>
      </c>
      <c r="Q162" s="1" t="s">
        <v>79</v>
      </c>
      <c r="R162" s="1">
        <v>114</v>
      </c>
      <c r="S162" s="1" t="s">
        <v>224</v>
      </c>
      <c r="T162" s="1" t="s">
        <v>80</v>
      </c>
      <c r="U162" s="1" t="s">
        <v>81</v>
      </c>
      <c r="V162" s="1" t="s">
        <v>82</v>
      </c>
      <c r="W162" s="1" t="s">
        <v>83</v>
      </c>
      <c r="X162" s="1">
        <v>2134424404</v>
      </c>
      <c r="Y162" s="1" t="s">
        <v>84</v>
      </c>
      <c r="Z162" s="1">
        <v>2</v>
      </c>
      <c r="AA162" s="1" t="s">
        <v>85</v>
      </c>
      <c r="AB162" s="1" t="s">
        <v>86</v>
      </c>
      <c r="AC162" s="1" t="s">
        <v>224</v>
      </c>
      <c r="AD162" s="1" t="s">
        <v>87</v>
      </c>
      <c r="AE162" s="1" t="s">
        <v>78</v>
      </c>
      <c r="AF162" s="1" t="s">
        <v>88</v>
      </c>
      <c r="AG162" s="1" t="s">
        <v>225</v>
      </c>
      <c r="AH162" s="1" t="s">
        <v>89</v>
      </c>
      <c r="AI162" s="1" t="s">
        <v>90</v>
      </c>
      <c r="AJ162" s="1" t="s">
        <v>81</v>
      </c>
      <c r="AK162" s="1" t="s">
        <v>82</v>
      </c>
      <c r="AL162" s="1" t="s">
        <v>91</v>
      </c>
      <c r="AM162" s="1"/>
      <c r="AN162" s="1" t="s">
        <v>224</v>
      </c>
      <c r="AO162" s="1">
        <v>1</v>
      </c>
      <c r="AP162" s="1" t="s">
        <v>81</v>
      </c>
      <c r="AQ162" s="1" t="s">
        <v>82</v>
      </c>
      <c r="AR162" s="1">
        <v>0</v>
      </c>
      <c r="AS162" s="1">
        <v>1</v>
      </c>
      <c r="AT162" s="1">
        <v>0</v>
      </c>
      <c r="AU162" s="1">
        <v>1602</v>
      </c>
      <c r="AV162" s="1" t="s">
        <v>224</v>
      </c>
      <c r="AW162" s="1">
        <v>160204</v>
      </c>
      <c r="AX162" s="1">
        <v>0</v>
      </c>
      <c r="AY162" s="2">
        <v>500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/>
      <c r="BM162" s="3">
        <v>44993</v>
      </c>
      <c r="BN162" s="1" t="s">
        <v>224</v>
      </c>
      <c r="BO162" s="1" t="s">
        <v>224</v>
      </c>
      <c r="BP162" s="1">
        <v>0</v>
      </c>
      <c r="BQ162" s="1" t="s">
        <v>224</v>
      </c>
      <c r="BR162" s="1" t="s">
        <v>224</v>
      </c>
      <c r="BS162" s="1">
        <v>0</v>
      </c>
      <c r="BT162" s="1">
        <v>0</v>
      </c>
      <c r="BU162" s="1" t="s">
        <v>575</v>
      </c>
    </row>
    <row r="163" spans="1:73" outlineLevel="1" x14ac:dyDescent="0.25">
      <c r="A163" s="1">
        <v>20</v>
      </c>
      <c r="B163" s="1">
        <v>1397</v>
      </c>
      <c r="C163" s="1">
        <v>1</v>
      </c>
      <c r="D163" s="1" t="s">
        <v>576</v>
      </c>
      <c r="E163" s="3">
        <v>44993.435219907406</v>
      </c>
      <c r="F163" s="1">
        <v>0</v>
      </c>
      <c r="G163" s="1"/>
      <c r="H163" s="1"/>
      <c r="I163" s="1"/>
      <c r="J163" s="1">
        <v>2</v>
      </c>
      <c r="K163" s="1" t="s">
        <v>74</v>
      </c>
      <c r="L163" s="1" t="s">
        <v>75</v>
      </c>
      <c r="M163" s="1" t="s">
        <v>224</v>
      </c>
      <c r="N163" s="1" t="s">
        <v>76</v>
      </c>
      <c r="O163" s="1" t="s">
        <v>77</v>
      </c>
      <c r="P163" s="1" t="s">
        <v>78</v>
      </c>
      <c r="Q163" s="1" t="s">
        <v>79</v>
      </c>
      <c r="R163" s="1">
        <v>114</v>
      </c>
      <c r="S163" s="1" t="s">
        <v>224</v>
      </c>
      <c r="T163" s="1" t="s">
        <v>80</v>
      </c>
      <c r="U163" s="1" t="s">
        <v>81</v>
      </c>
      <c r="V163" s="1" t="s">
        <v>82</v>
      </c>
      <c r="W163" s="1" t="s">
        <v>83</v>
      </c>
      <c r="X163" s="1">
        <v>2134424404</v>
      </c>
      <c r="Y163" s="1" t="s">
        <v>84</v>
      </c>
      <c r="Z163" s="1">
        <v>2</v>
      </c>
      <c r="AA163" s="1" t="s">
        <v>85</v>
      </c>
      <c r="AB163" s="1" t="s">
        <v>86</v>
      </c>
      <c r="AC163" s="1" t="s">
        <v>224</v>
      </c>
      <c r="AD163" s="1" t="s">
        <v>87</v>
      </c>
      <c r="AE163" s="1" t="s">
        <v>78</v>
      </c>
      <c r="AF163" s="1" t="s">
        <v>88</v>
      </c>
      <c r="AG163" s="1" t="s">
        <v>225</v>
      </c>
      <c r="AH163" s="1" t="s">
        <v>89</v>
      </c>
      <c r="AI163" s="1" t="s">
        <v>90</v>
      </c>
      <c r="AJ163" s="1" t="s">
        <v>81</v>
      </c>
      <c r="AK163" s="1" t="s">
        <v>82</v>
      </c>
      <c r="AL163" s="1" t="s">
        <v>91</v>
      </c>
      <c r="AM163" s="1"/>
      <c r="AN163" s="1" t="s">
        <v>224</v>
      </c>
      <c r="AO163" s="1">
        <v>1</v>
      </c>
      <c r="AP163" s="1" t="s">
        <v>81</v>
      </c>
      <c r="AQ163" s="1" t="s">
        <v>82</v>
      </c>
      <c r="AR163" s="1">
        <v>0</v>
      </c>
      <c r="AS163" s="1">
        <v>1</v>
      </c>
      <c r="AT163" s="1">
        <v>0</v>
      </c>
      <c r="AU163" s="1">
        <v>1602</v>
      </c>
      <c r="AV163" s="1" t="s">
        <v>224</v>
      </c>
      <c r="AW163" s="1">
        <v>160204</v>
      </c>
      <c r="AX163" s="1">
        <v>0</v>
      </c>
      <c r="AY163" s="2">
        <v>440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/>
      <c r="BM163" s="3">
        <v>44993</v>
      </c>
      <c r="BN163" s="1" t="s">
        <v>224</v>
      </c>
      <c r="BO163" s="1" t="s">
        <v>224</v>
      </c>
      <c r="BP163" s="1">
        <v>0</v>
      </c>
      <c r="BQ163" s="1" t="s">
        <v>224</v>
      </c>
      <c r="BR163" s="1" t="s">
        <v>224</v>
      </c>
      <c r="BS163" s="1">
        <v>0</v>
      </c>
      <c r="BT163" s="1">
        <v>0</v>
      </c>
      <c r="BU163" s="1" t="s">
        <v>577</v>
      </c>
    </row>
    <row r="164" spans="1:73" outlineLevel="1" x14ac:dyDescent="0.25">
      <c r="A164" s="1">
        <v>20</v>
      </c>
      <c r="B164" s="1">
        <v>1398</v>
      </c>
      <c r="C164" s="1">
        <v>1</v>
      </c>
      <c r="D164" s="1" t="s">
        <v>578</v>
      </c>
      <c r="E164" s="3">
        <v>44993.576111111113</v>
      </c>
      <c r="F164" s="1">
        <v>0</v>
      </c>
      <c r="G164" s="1"/>
      <c r="H164" s="1"/>
      <c r="I164" s="1"/>
      <c r="J164" s="1">
        <v>2</v>
      </c>
      <c r="K164" s="1" t="s">
        <v>74</v>
      </c>
      <c r="L164" s="1" t="s">
        <v>75</v>
      </c>
      <c r="M164" s="1" t="s">
        <v>224</v>
      </c>
      <c r="N164" s="1" t="s">
        <v>76</v>
      </c>
      <c r="O164" s="1" t="s">
        <v>77</v>
      </c>
      <c r="P164" s="1" t="s">
        <v>78</v>
      </c>
      <c r="Q164" s="1" t="s">
        <v>79</v>
      </c>
      <c r="R164" s="1">
        <v>114</v>
      </c>
      <c r="S164" s="1" t="s">
        <v>224</v>
      </c>
      <c r="T164" s="1" t="s">
        <v>80</v>
      </c>
      <c r="U164" s="1" t="s">
        <v>81</v>
      </c>
      <c r="V164" s="1" t="s">
        <v>82</v>
      </c>
      <c r="W164" s="1" t="s">
        <v>83</v>
      </c>
      <c r="X164" s="1">
        <v>2134424404</v>
      </c>
      <c r="Y164" s="1" t="s">
        <v>84</v>
      </c>
      <c r="Z164" s="1">
        <v>2</v>
      </c>
      <c r="AA164" s="1" t="s">
        <v>85</v>
      </c>
      <c r="AB164" s="1" t="s">
        <v>86</v>
      </c>
      <c r="AC164" s="1" t="s">
        <v>224</v>
      </c>
      <c r="AD164" s="1" t="s">
        <v>87</v>
      </c>
      <c r="AE164" s="1" t="s">
        <v>78</v>
      </c>
      <c r="AF164" s="1" t="s">
        <v>88</v>
      </c>
      <c r="AG164" s="1" t="s">
        <v>225</v>
      </c>
      <c r="AH164" s="1" t="s">
        <v>89</v>
      </c>
      <c r="AI164" s="1" t="s">
        <v>90</v>
      </c>
      <c r="AJ164" s="1" t="s">
        <v>81</v>
      </c>
      <c r="AK164" s="1" t="s">
        <v>82</v>
      </c>
      <c r="AL164" s="1" t="s">
        <v>91</v>
      </c>
      <c r="AM164" s="1"/>
      <c r="AN164" s="1" t="s">
        <v>224</v>
      </c>
      <c r="AO164" s="1">
        <v>1</v>
      </c>
      <c r="AP164" s="1" t="s">
        <v>81</v>
      </c>
      <c r="AQ164" s="1" t="s">
        <v>82</v>
      </c>
      <c r="AR164" s="1">
        <v>0</v>
      </c>
      <c r="AS164" s="1">
        <v>1</v>
      </c>
      <c r="AT164" s="1">
        <v>0</v>
      </c>
      <c r="AU164" s="1">
        <v>1602</v>
      </c>
      <c r="AV164" s="1" t="s">
        <v>224</v>
      </c>
      <c r="AW164" s="1">
        <v>160204</v>
      </c>
      <c r="AX164" s="1">
        <v>0</v>
      </c>
      <c r="AY164" s="2">
        <v>3000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/>
      <c r="BM164" s="3">
        <v>44993</v>
      </c>
      <c r="BN164" s="1" t="s">
        <v>224</v>
      </c>
      <c r="BO164" s="1" t="s">
        <v>224</v>
      </c>
      <c r="BP164" s="1">
        <v>0</v>
      </c>
      <c r="BQ164" s="1" t="s">
        <v>224</v>
      </c>
      <c r="BR164" s="1" t="s">
        <v>224</v>
      </c>
      <c r="BS164" s="1">
        <v>0</v>
      </c>
      <c r="BT164" s="1">
        <v>0</v>
      </c>
      <c r="BU164" s="1" t="s">
        <v>579</v>
      </c>
    </row>
    <row r="165" spans="1:73" outlineLevel="1" x14ac:dyDescent="0.25">
      <c r="A165" s="1">
        <v>20</v>
      </c>
      <c r="B165" s="1">
        <v>1399</v>
      </c>
      <c r="C165" s="1">
        <v>1</v>
      </c>
      <c r="D165" s="1" t="s">
        <v>580</v>
      </c>
      <c r="E165" s="3">
        <v>44993.665324074071</v>
      </c>
      <c r="F165" s="1">
        <v>0</v>
      </c>
      <c r="G165" s="1"/>
      <c r="H165" s="1"/>
      <c r="I165" s="1"/>
      <c r="J165" s="1">
        <v>2</v>
      </c>
      <c r="K165" s="1" t="s">
        <v>74</v>
      </c>
      <c r="L165" s="1" t="s">
        <v>75</v>
      </c>
      <c r="M165" s="1" t="s">
        <v>224</v>
      </c>
      <c r="N165" s="1" t="s">
        <v>76</v>
      </c>
      <c r="O165" s="1" t="s">
        <v>77</v>
      </c>
      <c r="P165" s="1" t="s">
        <v>78</v>
      </c>
      <c r="Q165" s="1" t="s">
        <v>79</v>
      </c>
      <c r="R165" s="1">
        <v>114</v>
      </c>
      <c r="S165" s="1" t="s">
        <v>224</v>
      </c>
      <c r="T165" s="1" t="s">
        <v>80</v>
      </c>
      <c r="U165" s="1" t="s">
        <v>81</v>
      </c>
      <c r="V165" s="1" t="s">
        <v>82</v>
      </c>
      <c r="W165" s="1" t="s">
        <v>83</v>
      </c>
      <c r="X165" s="1">
        <v>2134424404</v>
      </c>
      <c r="Y165" s="1" t="s">
        <v>84</v>
      </c>
      <c r="Z165" s="1">
        <v>2</v>
      </c>
      <c r="AA165" s="1" t="s">
        <v>85</v>
      </c>
      <c r="AB165" s="1" t="s">
        <v>86</v>
      </c>
      <c r="AC165" s="1" t="s">
        <v>224</v>
      </c>
      <c r="AD165" s="1" t="s">
        <v>87</v>
      </c>
      <c r="AE165" s="1" t="s">
        <v>78</v>
      </c>
      <c r="AF165" s="1" t="s">
        <v>88</v>
      </c>
      <c r="AG165" s="1" t="s">
        <v>225</v>
      </c>
      <c r="AH165" s="1" t="s">
        <v>89</v>
      </c>
      <c r="AI165" s="1" t="s">
        <v>90</v>
      </c>
      <c r="AJ165" s="1" t="s">
        <v>81</v>
      </c>
      <c r="AK165" s="1" t="s">
        <v>82</v>
      </c>
      <c r="AL165" s="1" t="s">
        <v>91</v>
      </c>
      <c r="AM165" s="1"/>
      <c r="AN165" s="1" t="s">
        <v>224</v>
      </c>
      <c r="AO165" s="1">
        <v>1</v>
      </c>
      <c r="AP165" s="1" t="s">
        <v>81</v>
      </c>
      <c r="AQ165" s="1" t="s">
        <v>82</v>
      </c>
      <c r="AR165" s="1">
        <v>0</v>
      </c>
      <c r="AS165" s="1">
        <v>1</v>
      </c>
      <c r="AT165" s="1">
        <v>0</v>
      </c>
      <c r="AU165" s="1">
        <v>1602</v>
      </c>
      <c r="AV165" s="1" t="s">
        <v>224</v>
      </c>
      <c r="AW165" s="1">
        <v>160204</v>
      </c>
      <c r="AX165" s="1">
        <v>0</v>
      </c>
      <c r="AY165" s="2">
        <v>1100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/>
      <c r="BM165" s="3">
        <v>44993</v>
      </c>
      <c r="BN165" s="1" t="s">
        <v>224</v>
      </c>
      <c r="BO165" s="1" t="s">
        <v>224</v>
      </c>
      <c r="BP165" s="1">
        <v>0</v>
      </c>
      <c r="BQ165" s="1" t="s">
        <v>224</v>
      </c>
      <c r="BR165" s="1" t="s">
        <v>224</v>
      </c>
      <c r="BS165" s="1">
        <v>0</v>
      </c>
      <c r="BT165" s="1">
        <v>0</v>
      </c>
      <c r="BU165" s="1" t="s">
        <v>581</v>
      </c>
    </row>
    <row r="166" spans="1:73" outlineLevel="1" x14ac:dyDescent="0.25">
      <c r="A166" s="1">
        <v>20</v>
      </c>
      <c r="B166" s="1">
        <v>1400</v>
      </c>
      <c r="C166" s="1">
        <v>1</v>
      </c>
      <c r="D166" s="1" t="s">
        <v>582</v>
      </c>
      <c r="E166" s="3">
        <v>44993.665937500002</v>
      </c>
      <c r="F166" s="1">
        <v>0</v>
      </c>
      <c r="G166" s="1"/>
      <c r="H166" s="1"/>
      <c r="I166" s="1"/>
      <c r="J166" s="1">
        <v>2</v>
      </c>
      <c r="K166" s="1" t="s">
        <v>74</v>
      </c>
      <c r="L166" s="1" t="s">
        <v>75</v>
      </c>
      <c r="M166" s="1" t="s">
        <v>224</v>
      </c>
      <c r="N166" s="1" t="s">
        <v>76</v>
      </c>
      <c r="O166" s="1" t="s">
        <v>77</v>
      </c>
      <c r="P166" s="1" t="s">
        <v>78</v>
      </c>
      <c r="Q166" s="1" t="s">
        <v>79</v>
      </c>
      <c r="R166" s="1">
        <v>114</v>
      </c>
      <c r="S166" s="1" t="s">
        <v>224</v>
      </c>
      <c r="T166" s="1" t="s">
        <v>80</v>
      </c>
      <c r="U166" s="1" t="s">
        <v>81</v>
      </c>
      <c r="V166" s="1" t="s">
        <v>82</v>
      </c>
      <c r="W166" s="1" t="s">
        <v>83</v>
      </c>
      <c r="X166" s="1">
        <v>2134424404</v>
      </c>
      <c r="Y166" s="1" t="s">
        <v>84</v>
      </c>
      <c r="Z166" s="1">
        <v>2</v>
      </c>
      <c r="AA166" s="1" t="s">
        <v>85</v>
      </c>
      <c r="AB166" s="1" t="s">
        <v>86</v>
      </c>
      <c r="AC166" s="1" t="s">
        <v>224</v>
      </c>
      <c r="AD166" s="1" t="s">
        <v>87</v>
      </c>
      <c r="AE166" s="1" t="s">
        <v>78</v>
      </c>
      <c r="AF166" s="1" t="s">
        <v>88</v>
      </c>
      <c r="AG166" s="1" t="s">
        <v>225</v>
      </c>
      <c r="AH166" s="1" t="s">
        <v>89</v>
      </c>
      <c r="AI166" s="1" t="s">
        <v>90</v>
      </c>
      <c r="AJ166" s="1" t="s">
        <v>81</v>
      </c>
      <c r="AK166" s="1" t="s">
        <v>82</v>
      </c>
      <c r="AL166" s="1" t="s">
        <v>91</v>
      </c>
      <c r="AM166" s="1"/>
      <c r="AN166" s="1" t="s">
        <v>224</v>
      </c>
      <c r="AO166" s="1">
        <v>1</v>
      </c>
      <c r="AP166" s="1" t="s">
        <v>81</v>
      </c>
      <c r="AQ166" s="1" t="s">
        <v>82</v>
      </c>
      <c r="AR166" s="1">
        <v>0</v>
      </c>
      <c r="AS166" s="1">
        <v>1</v>
      </c>
      <c r="AT166" s="1">
        <v>0</v>
      </c>
      <c r="AU166" s="1">
        <v>1602</v>
      </c>
      <c r="AV166" s="1" t="s">
        <v>224</v>
      </c>
      <c r="AW166" s="1">
        <v>160204</v>
      </c>
      <c r="AX166" s="1">
        <v>0</v>
      </c>
      <c r="AY166" s="2">
        <v>400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/>
      <c r="BM166" s="3">
        <v>44993</v>
      </c>
      <c r="BN166" s="1" t="s">
        <v>224</v>
      </c>
      <c r="BO166" s="1" t="s">
        <v>224</v>
      </c>
      <c r="BP166" s="1">
        <v>0</v>
      </c>
      <c r="BQ166" s="1" t="s">
        <v>224</v>
      </c>
      <c r="BR166" s="1" t="s">
        <v>224</v>
      </c>
      <c r="BS166" s="1">
        <v>0</v>
      </c>
      <c r="BT166" s="1">
        <v>0</v>
      </c>
      <c r="BU166" s="1" t="s">
        <v>583</v>
      </c>
    </row>
    <row r="167" spans="1:73" outlineLevel="1" x14ac:dyDescent="0.25">
      <c r="A167" s="1">
        <v>20</v>
      </c>
      <c r="B167" s="1">
        <v>1401</v>
      </c>
      <c r="C167" s="1">
        <v>1</v>
      </c>
      <c r="D167" s="1" t="s">
        <v>584</v>
      </c>
      <c r="E167" s="3">
        <v>44993.716585648152</v>
      </c>
      <c r="F167" s="1">
        <v>0</v>
      </c>
      <c r="G167" s="1"/>
      <c r="H167" s="1"/>
      <c r="I167" s="1"/>
      <c r="J167" s="1">
        <v>2</v>
      </c>
      <c r="K167" s="1" t="s">
        <v>74</v>
      </c>
      <c r="L167" s="1" t="s">
        <v>75</v>
      </c>
      <c r="M167" s="1" t="s">
        <v>224</v>
      </c>
      <c r="N167" s="1" t="s">
        <v>76</v>
      </c>
      <c r="O167" s="1" t="s">
        <v>77</v>
      </c>
      <c r="P167" s="1" t="s">
        <v>78</v>
      </c>
      <c r="Q167" s="1" t="s">
        <v>79</v>
      </c>
      <c r="R167" s="1">
        <v>114</v>
      </c>
      <c r="S167" s="1" t="s">
        <v>224</v>
      </c>
      <c r="T167" s="1" t="s">
        <v>80</v>
      </c>
      <c r="U167" s="1" t="s">
        <v>81</v>
      </c>
      <c r="V167" s="1" t="s">
        <v>82</v>
      </c>
      <c r="W167" s="1" t="s">
        <v>83</v>
      </c>
      <c r="X167" s="1">
        <v>2134424404</v>
      </c>
      <c r="Y167" s="1" t="s">
        <v>84</v>
      </c>
      <c r="Z167" s="1">
        <v>2</v>
      </c>
      <c r="AA167" s="1" t="s">
        <v>244</v>
      </c>
      <c r="AB167" s="1" t="s">
        <v>245</v>
      </c>
      <c r="AC167" s="1" t="s">
        <v>224</v>
      </c>
      <c r="AD167" s="1" t="s">
        <v>246</v>
      </c>
      <c r="AE167" s="1" t="s">
        <v>78</v>
      </c>
      <c r="AF167" s="1" t="s">
        <v>247</v>
      </c>
      <c r="AG167" s="1" t="s">
        <v>248</v>
      </c>
      <c r="AH167" s="1" t="s">
        <v>89</v>
      </c>
      <c r="AI167" s="1" t="s">
        <v>249</v>
      </c>
      <c r="AJ167" s="1" t="s">
        <v>81</v>
      </c>
      <c r="AK167" s="1" t="s">
        <v>82</v>
      </c>
      <c r="AL167" s="1" t="s">
        <v>250</v>
      </c>
      <c r="AM167" s="1">
        <v>25840848</v>
      </c>
      <c r="AN167" s="1" t="s">
        <v>224</v>
      </c>
      <c r="AO167" s="1">
        <v>1</v>
      </c>
      <c r="AP167" s="1" t="s">
        <v>81</v>
      </c>
      <c r="AQ167" s="1" t="s">
        <v>82</v>
      </c>
      <c r="AR167" s="1">
        <v>0</v>
      </c>
      <c r="AS167" s="1">
        <v>1</v>
      </c>
      <c r="AT167" s="1">
        <v>0</v>
      </c>
      <c r="AU167" s="1">
        <v>1602</v>
      </c>
      <c r="AV167" s="1" t="s">
        <v>224</v>
      </c>
      <c r="AW167" s="1">
        <v>160204</v>
      </c>
      <c r="AX167" s="1">
        <v>0</v>
      </c>
      <c r="AY167" s="2">
        <v>8511.16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/>
      <c r="BM167" s="3">
        <v>44993</v>
      </c>
      <c r="BN167" s="1" t="s">
        <v>224</v>
      </c>
      <c r="BO167" s="1" t="s">
        <v>224</v>
      </c>
      <c r="BP167" s="1">
        <v>0</v>
      </c>
      <c r="BQ167" s="1" t="s">
        <v>224</v>
      </c>
      <c r="BR167" s="1" t="s">
        <v>224</v>
      </c>
      <c r="BS167" s="1">
        <v>0</v>
      </c>
      <c r="BT167" s="1">
        <v>0</v>
      </c>
      <c r="BU167" s="1" t="s">
        <v>585</v>
      </c>
    </row>
    <row r="168" spans="1:73" outlineLevel="1" x14ac:dyDescent="0.25">
      <c r="A168" s="1">
        <v>20</v>
      </c>
      <c r="B168" s="1">
        <v>1402</v>
      </c>
      <c r="C168" s="1">
        <v>1</v>
      </c>
      <c r="D168" s="1" t="s">
        <v>586</v>
      </c>
      <c r="E168" s="3">
        <v>44995.434745370374</v>
      </c>
      <c r="F168" s="1">
        <v>0</v>
      </c>
      <c r="G168" s="1"/>
      <c r="H168" s="1"/>
      <c r="I168" s="1"/>
      <c r="J168" s="1">
        <v>2</v>
      </c>
      <c r="K168" s="1" t="s">
        <v>74</v>
      </c>
      <c r="L168" s="1" t="s">
        <v>75</v>
      </c>
      <c r="M168" s="1" t="s">
        <v>224</v>
      </c>
      <c r="N168" s="1" t="s">
        <v>76</v>
      </c>
      <c r="O168" s="1" t="s">
        <v>77</v>
      </c>
      <c r="P168" s="1" t="s">
        <v>78</v>
      </c>
      <c r="Q168" s="1" t="s">
        <v>79</v>
      </c>
      <c r="R168" s="1">
        <v>114</v>
      </c>
      <c r="S168" s="1" t="s">
        <v>224</v>
      </c>
      <c r="T168" s="1" t="s">
        <v>80</v>
      </c>
      <c r="U168" s="1" t="s">
        <v>81</v>
      </c>
      <c r="V168" s="1" t="s">
        <v>82</v>
      </c>
      <c r="W168" s="1" t="s">
        <v>83</v>
      </c>
      <c r="X168" s="1">
        <v>2134424404</v>
      </c>
      <c r="Y168" s="1" t="s">
        <v>84</v>
      </c>
      <c r="Z168" s="1">
        <v>2</v>
      </c>
      <c r="AA168" s="1" t="s">
        <v>85</v>
      </c>
      <c r="AB168" s="1" t="s">
        <v>86</v>
      </c>
      <c r="AC168" s="1" t="s">
        <v>224</v>
      </c>
      <c r="AD168" s="1" t="s">
        <v>87</v>
      </c>
      <c r="AE168" s="1" t="s">
        <v>78</v>
      </c>
      <c r="AF168" s="1" t="s">
        <v>88</v>
      </c>
      <c r="AG168" s="1" t="s">
        <v>225</v>
      </c>
      <c r="AH168" s="1" t="s">
        <v>89</v>
      </c>
      <c r="AI168" s="1" t="s">
        <v>90</v>
      </c>
      <c r="AJ168" s="1" t="s">
        <v>81</v>
      </c>
      <c r="AK168" s="1" t="s">
        <v>82</v>
      </c>
      <c r="AL168" s="1" t="s">
        <v>91</v>
      </c>
      <c r="AM168" s="1"/>
      <c r="AN168" s="1" t="s">
        <v>224</v>
      </c>
      <c r="AO168" s="1">
        <v>1</v>
      </c>
      <c r="AP168" s="1" t="s">
        <v>81</v>
      </c>
      <c r="AQ168" s="1" t="s">
        <v>82</v>
      </c>
      <c r="AR168" s="1">
        <v>0</v>
      </c>
      <c r="AS168" s="1">
        <v>1</v>
      </c>
      <c r="AT168" s="1">
        <v>0</v>
      </c>
      <c r="AU168" s="1">
        <v>1602</v>
      </c>
      <c r="AV168" s="1" t="s">
        <v>224</v>
      </c>
      <c r="AW168" s="1">
        <v>160204</v>
      </c>
      <c r="AX168" s="1">
        <v>0</v>
      </c>
      <c r="AY168" s="2">
        <v>600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/>
      <c r="BM168" s="3">
        <v>44995</v>
      </c>
      <c r="BN168" s="1" t="s">
        <v>224</v>
      </c>
      <c r="BO168" s="1" t="s">
        <v>224</v>
      </c>
      <c r="BP168" s="1">
        <v>0</v>
      </c>
      <c r="BQ168" s="1" t="s">
        <v>224</v>
      </c>
      <c r="BR168" s="1" t="s">
        <v>224</v>
      </c>
      <c r="BS168" s="1">
        <v>0</v>
      </c>
      <c r="BT168" s="1">
        <v>0</v>
      </c>
      <c r="BU168" s="1" t="s">
        <v>587</v>
      </c>
    </row>
    <row r="169" spans="1:73" outlineLevel="1" x14ac:dyDescent="0.25">
      <c r="A169" s="1">
        <v>20</v>
      </c>
      <c r="B169" s="1">
        <v>1403</v>
      </c>
      <c r="C169" s="1">
        <v>1</v>
      </c>
      <c r="D169" s="1" t="s">
        <v>588</v>
      </c>
      <c r="E169" s="3">
        <v>44995.439942129633</v>
      </c>
      <c r="F169" s="1">
        <v>0</v>
      </c>
      <c r="G169" s="1"/>
      <c r="H169" s="1"/>
      <c r="I169" s="1"/>
      <c r="J169" s="1">
        <v>2</v>
      </c>
      <c r="K169" s="1" t="s">
        <v>74</v>
      </c>
      <c r="L169" s="1" t="s">
        <v>75</v>
      </c>
      <c r="M169" s="1" t="s">
        <v>224</v>
      </c>
      <c r="N169" s="1" t="s">
        <v>76</v>
      </c>
      <c r="O169" s="1" t="s">
        <v>77</v>
      </c>
      <c r="P169" s="1" t="s">
        <v>78</v>
      </c>
      <c r="Q169" s="1" t="s">
        <v>79</v>
      </c>
      <c r="R169" s="1">
        <v>114</v>
      </c>
      <c r="S169" s="1" t="s">
        <v>224</v>
      </c>
      <c r="T169" s="1" t="s">
        <v>80</v>
      </c>
      <c r="U169" s="1" t="s">
        <v>81</v>
      </c>
      <c r="V169" s="1" t="s">
        <v>82</v>
      </c>
      <c r="W169" s="1" t="s">
        <v>83</v>
      </c>
      <c r="X169" s="1">
        <v>2134424404</v>
      </c>
      <c r="Y169" s="1" t="s">
        <v>84</v>
      </c>
      <c r="Z169" s="1">
        <v>2</v>
      </c>
      <c r="AA169" s="1" t="s">
        <v>114</v>
      </c>
      <c r="AB169" s="1" t="s">
        <v>224</v>
      </c>
      <c r="AC169" s="1" t="s">
        <v>224</v>
      </c>
      <c r="AD169" s="1" t="s">
        <v>115</v>
      </c>
      <c r="AE169" s="1" t="s">
        <v>224</v>
      </c>
      <c r="AF169" s="1" t="s">
        <v>116</v>
      </c>
      <c r="AG169" s="1" t="s">
        <v>300</v>
      </c>
      <c r="AH169" s="1" t="s">
        <v>224</v>
      </c>
      <c r="AI169" s="1" t="s">
        <v>117</v>
      </c>
      <c r="AJ169" s="1" t="s">
        <v>118</v>
      </c>
      <c r="AK169" s="1" t="s">
        <v>98</v>
      </c>
      <c r="AL169" s="1" t="s">
        <v>119</v>
      </c>
      <c r="AM169" s="1"/>
      <c r="AN169" s="1" t="s">
        <v>120</v>
      </c>
      <c r="AO169" s="1">
        <v>1</v>
      </c>
      <c r="AP169" s="1" t="s">
        <v>81</v>
      </c>
      <c r="AQ169" s="1" t="s">
        <v>82</v>
      </c>
      <c r="AR169" s="1">
        <v>0</v>
      </c>
      <c r="AS169" s="1">
        <v>1</v>
      </c>
      <c r="AT169" s="1">
        <v>0</v>
      </c>
      <c r="AU169" s="1">
        <v>1602</v>
      </c>
      <c r="AV169" s="1" t="s">
        <v>224</v>
      </c>
      <c r="AW169" s="1">
        <v>160204</v>
      </c>
      <c r="AX169" s="1">
        <v>0</v>
      </c>
      <c r="AY169" s="2">
        <v>3000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/>
      <c r="BM169" s="3">
        <v>44995</v>
      </c>
      <c r="BN169" s="1" t="s">
        <v>224</v>
      </c>
      <c r="BO169" s="1" t="s">
        <v>224</v>
      </c>
      <c r="BP169" s="1">
        <v>0</v>
      </c>
      <c r="BQ169" s="1" t="s">
        <v>224</v>
      </c>
      <c r="BR169" s="1" t="s">
        <v>224</v>
      </c>
      <c r="BS169" s="1">
        <v>0</v>
      </c>
      <c r="BT169" s="1">
        <v>0</v>
      </c>
      <c r="BU169" s="1" t="s">
        <v>589</v>
      </c>
    </row>
    <row r="170" spans="1:73" outlineLevel="1" x14ac:dyDescent="0.25">
      <c r="A170" s="1">
        <v>20</v>
      </c>
      <c r="B170" s="1">
        <v>1404</v>
      </c>
      <c r="C170" s="1">
        <v>1</v>
      </c>
      <c r="D170" s="1" t="s">
        <v>590</v>
      </c>
      <c r="E170" s="3">
        <v>44995.440347222226</v>
      </c>
      <c r="F170" s="1">
        <v>0</v>
      </c>
      <c r="G170" s="1"/>
      <c r="H170" s="1"/>
      <c r="I170" s="1"/>
      <c r="J170" s="1">
        <v>2</v>
      </c>
      <c r="K170" s="1" t="s">
        <v>74</v>
      </c>
      <c r="L170" s="1" t="s">
        <v>75</v>
      </c>
      <c r="M170" s="1" t="s">
        <v>224</v>
      </c>
      <c r="N170" s="1" t="s">
        <v>76</v>
      </c>
      <c r="O170" s="1" t="s">
        <v>77</v>
      </c>
      <c r="P170" s="1" t="s">
        <v>78</v>
      </c>
      <c r="Q170" s="1" t="s">
        <v>79</v>
      </c>
      <c r="R170" s="1">
        <v>114</v>
      </c>
      <c r="S170" s="1" t="s">
        <v>224</v>
      </c>
      <c r="T170" s="1" t="s">
        <v>80</v>
      </c>
      <c r="U170" s="1" t="s">
        <v>81</v>
      </c>
      <c r="V170" s="1" t="s">
        <v>82</v>
      </c>
      <c r="W170" s="1" t="s">
        <v>83</v>
      </c>
      <c r="X170" s="1">
        <v>2134424404</v>
      </c>
      <c r="Y170" s="1" t="s">
        <v>84</v>
      </c>
      <c r="Z170" s="1">
        <v>2</v>
      </c>
      <c r="AA170" s="1" t="s">
        <v>539</v>
      </c>
      <c r="AB170" s="1" t="s">
        <v>224</v>
      </c>
      <c r="AC170" s="1" t="s">
        <v>224</v>
      </c>
      <c r="AD170" s="1" t="s">
        <v>115</v>
      </c>
      <c r="AE170" s="1" t="s">
        <v>78</v>
      </c>
      <c r="AF170" s="1" t="s">
        <v>540</v>
      </c>
      <c r="AG170" s="1" t="s">
        <v>541</v>
      </c>
      <c r="AH170" s="1" t="s">
        <v>224</v>
      </c>
      <c r="AI170" s="1" t="s">
        <v>542</v>
      </c>
      <c r="AJ170" s="1" t="s">
        <v>543</v>
      </c>
      <c r="AK170" s="1" t="s">
        <v>98</v>
      </c>
      <c r="AL170" s="1" t="s">
        <v>544</v>
      </c>
      <c r="AM170" s="1"/>
      <c r="AN170" s="1" t="s">
        <v>120</v>
      </c>
      <c r="AO170" s="1">
        <v>1</v>
      </c>
      <c r="AP170" s="1" t="s">
        <v>81</v>
      </c>
      <c r="AQ170" s="1" t="s">
        <v>82</v>
      </c>
      <c r="AR170" s="1">
        <v>0</v>
      </c>
      <c r="AS170" s="1">
        <v>1</v>
      </c>
      <c r="AT170" s="1">
        <v>0</v>
      </c>
      <c r="AU170" s="1">
        <v>1602</v>
      </c>
      <c r="AV170" s="1" t="s">
        <v>224</v>
      </c>
      <c r="AW170" s="1">
        <v>160204</v>
      </c>
      <c r="AX170" s="1">
        <v>0</v>
      </c>
      <c r="AY170" s="2">
        <v>2000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/>
      <c r="BM170" s="3">
        <v>44995</v>
      </c>
      <c r="BN170" s="1" t="s">
        <v>224</v>
      </c>
      <c r="BO170" s="1" t="s">
        <v>224</v>
      </c>
      <c r="BP170" s="1">
        <v>0</v>
      </c>
      <c r="BQ170" s="1" t="s">
        <v>224</v>
      </c>
      <c r="BR170" s="1" t="s">
        <v>224</v>
      </c>
      <c r="BS170" s="1">
        <v>0</v>
      </c>
      <c r="BT170" s="1">
        <v>0</v>
      </c>
      <c r="BU170" s="1" t="s">
        <v>591</v>
      </c>
    </row>
    <row r="171" spans="1:73" outlineLevel="1" x14ac:dyDescent="0.25">
      <c r="A171" s="1">
        <v>20</v>
      </c>
      <c r="B171" s="1">
        <v>1405</v>
      </c>
      <c r="C171" s="1">
        <v>1</v>
      </c>
      <c r="D171" s="1" t="s">
        <v>592</v>
      </c>
      <c r="E171" s="3">
        <v>44995.440740740742</v>
      </c>
      <c r="F171" s="1">
        <v>0</v>
      </c>
      <c r="G171" s="1"/>
      <c r="H171" s="1"/>
      <c r="I171" s="1"/>
      <c r="J171" s="1">
        <v>2</v>
      </c>
      <c r="K171" s="1" t="s">
        <v>74</v>
      </c>
      <c r="L171" s="1" t="s">
        <v>75</v>
      </c>
      <c r="M171" s="1" t="s">
        <v>224</v>
      </c>
      <c r="N171" s="1" t="s">
        <v>76</v>
      </c>
      <c r="O171" s="1" t="s">
        <v>77</v>
      </c>
      <c r="P171" s="1" t="s">
        <v>78</v>
      </c>
      <c r="Q171" s="1" t="s">
        <v>79</v>
      </c>
      <c r="R171" s="1">
        <v>114</v>
      </c>
      <c r="S171" s="1" t="s">
        <v>224</v>
      </c>
      <c r="T171" s="1" t="s">
        <v>80</v>
      </c>
      <c r="U171" s="1" t="s">
        <v>81</v>
      </c>
      <c r="V171" s="1" t="s">
        <v>82</v>
      </c>
      <c r="W171" s="1" t="s">
        <v>83</v>
      </c>
      <c r="X171" s="1">
        <v>2134424404</v>
      </c>
      <c r="Y171" s="1" t="s">
        <v>84</v>
      </c>
      <c r="Z171" s="1">
        <v>2</v>
      </c>
      <c r="AA171" s="1" t="s">
        <v>85</v>
      </c>
      <c r="AB171" s="1" t="s">
        <v>86</v>
      </c>
      <c r="AC171" s="1" t="s">
        <v>224</v>
      </c>
      <c r="AD171" s="1" t="s">
        <v>87</v>
      </c>
      <c r="AE171" s="1" t="s">
        <v>78</v>
      </c>
      <c r="AF171" s="1" t="s">
        <v>88</v>
      </c>
      <c r="AG171" s="1" t="s">
        <v>225</v>
      </c>
      <c r="AH171" s="1" t="s">
        <v>89</v>
      </c>
      <c r="AI171" s="1" t="s">
        <v>90</v>
      </c>
      <c r="AJ171" s="1" t="s">
        <v>81</v>
      </c>
      <c r="AK171" s="1" t="s">
        <v>82</v>
      </c>
      <c r="AL171" s="1" t="s">
        <v>91</v>
      </c>
      <c r="AM171" s="1"/>
      <c r="AN171" s="1" t="s">
        <v>224</v>
      </c>
      <c r="AO171" s="1">
        <v>1</v>
      </c>
      <c r="AP171" s="1" t="s">
        <v>81</v>
      </c>
      <c r="AQ171" s="1" t="s">
        <v>82</v>
      </c>
      <c r="AR171" s="1">
        <v>0</v>
      </c>
      <c r="AS171" s="1">
        <v>1</v>
      </c>
      <c r="AT171" s="1">
        <v>0</v>
      </c>
      <c r="AU171" s="1">
        <v>1602</v>
      </c>
      <c r="AV171" s="1" t="s">
        <v>224</v>
      </c>
      <c r="AW171" s="1">
        <v>160204</v>
      </c>
      <c r="AX171" s="1">
        <v>0</v>
      </c>
      <c r="AY171" s="2">
        <v>5800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/>
      <c r="BM171" s="3">
        <v>44995</v>
      </c>
      <c r="BN171" s="1" t="s">
        <v>224</v>
      </c>
      <c r="BO171" s="1" t="s">
        <v>224</v>
      </c>
      <c r="BP171" s="1">
        <v>0</v>
      </c>
      <c r="BQ171" s="1" t="s">
        <v>224</v>
      </c>
      <c r="BR171" s="1" t="s">
        <v>224</v>
      </c>
      <c r="BS171" s="1">
        <v>0</v>
      </c>
      <c r="BT171" s="1">
        <v>0</v>
      </c>
      <c r="BU171" s="1" t="s">
        <v>593</v>
      </c>
    </row>
    <row r="172" spans="1:73" outlineLevel="1" x14ac:dyDescent="0.25">
      <c r="A172" s="1">
        <v>20</v>
      </c>
      <c r="B172" s="1">
        <v>1406</v>
      </c>
      <c r="C172" s="1">
        <v>1</v>
      </c>
      <c r="D172" s="1" t="s">
        <v>594</v>
      </c>
      <c r="E172" s="3">
        <v>44995.582743055558</v>
      </c>
      <c r="F172" s="1">
        <v>0</v>
      </c>
      <c r="G172" s="1"/>
      <c r="H172" s="1"/>
      <c r="I172" s="1"/>
      <c r="J172" s="1">
        <v>2</v>
      </c>
      <c r="K172" s="1" t="s">
        <v>74</v>
      </c>
      <c r="L172" s="1" t="s">
        <v>75</v>
      </c>
      <c r="M172" s="1" t="s">
        <v>224</v>
      </c>
      <c r="N172" s="1" t="s">
        <v>76</v>
      </c>
      <c r="O172" s="1" t="s">
        <v>77</v>
      </c>
      <c r="P172" s="1" t="s">
        <v>78</v>
      </c>
      <c r="Q172" s="1" t="s">
        <v>79</v>
      </c>
      <c r="R172" s="1">
        <v>114</v>
      </c>
      <c r="S172" s="1" t="s">
        <v>224</v>
      </c>
      <c r="T172" s="1" t="s">
        <v>80</v>
      </c>
      <c r="U172" s="1" t="s">
        <v>81</v>
      </c>
      <c r="V172" s="1" t="s">
        <v>82</v>
      </c>
      <c r="W172" s="1" t="s">
        <v>83</v>
      </c>
      <c r="X172" s="1">
        <v>2134424404</v>
      </c>
      <c r="Y172" s="1" t="s">
        <v>84</v>
      </c>
      <c r="Z172" s="1">
        <v>2</v>
      </c>
      <c r="AA172" s="1" t="s">
        <v>460</v>
      </c>
      <c r="AB172" s="1" t="s">
        <v>461</v>
      </c>
      <c r="AC172" s="1" t="s">
        <v>224</v>
      </c>
      <c r="AD172" s="1" t="s">
        <v>462</v>
      </c>
      <c r="AE172" s="1" t="s">
        <v>78</v>
      </c>
      <c r="AF172" s="1" t="s">
        <v>463</v>
      </c>
      <c r="AG172" s="1" t="s">
        <v>464</v>
      </c>
      <c r="AH172" s="1" t="s">
        <v>224</v>
      </c>
      <c r="AI172" s="1" t="s">
        <v>465</v>
      </c>
      <c r="AJ172" s="1" t="s">
        <v>81</v>
      </c>
      <c r="AK172" s="1" t="s">
        <v>82</v>
      </c>
      <c r="AL172" s="1" t="s">
        <v>466</v>
      </c>
      <c r="AM172" s="1"/>
      <c r="AN172" s="1" t="s">
        <v>224</v>
      </c>
      <c r="AO172" s="1">
        <v>1</v>
      </c>
      <c r="AP172" s="1" t="s">
        <v>81</v>
      </c>
      <c r="AQ172" s="1" t="s">
        <v>82</v>
      </c>
      <c r="AR172" s="1">
        <v>0</v>
      </c>
      <c r="AS172" s="1">
        <v>1</v>
      </c>
      <c r="AT172" s="1">
        <v>0</v>
      </c>
      <c r="AU172" s="1">
        <v>1602</v>
      </c>
      <c r="AV172" s="1" t="s">
        <v>224</v>
      </c>
      <c r="AW172" s="1">
        <v>160204</v>
      </c>
      <c r="AX172" s="1">
        <v>0</v>
      </c>
      <c r="AY172" s="2">
        <v>2600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/>
      <c r="BM172" s="3">
        <v>44995</v>
      </c>
      <c r="BN172" s="1" t="s">
        <v>224</v>
      </c>
      <c r="BO172" s="1" t="s">
        <v>224</v>
      </c>
      <c r="BP172" s="1">
        <v>0</v>
      </c>
      <c r="BQ172" s="1" t="s">
        <v>224</v>
      </c>
      <c r="BR172" s="1" t="s">
        <v>224</v>
      </c>
      <c r="BS172" s="1">
        <v>0</v>
      </c>
      <c r="BT172" s="1">
        <v>0</v>
      </c>
      <c r="BU172" s="1" t="s">
        <v>595</v>
      </c>
    </row>
    <row r="173" spans="1:73" outlineLevel="1" x14ac:dyDescent="0.25">
      <c r="A173" s="1">
        <v>20</v>
      </c>
      <c r="B173" s="1">
        <v>1407</v>
      </c>
      <c r="C173" s="1">
        <v>1</v>
      </c>
      <c r="D173" s="1" t="s">
        <v>596</v>
      </c>
      <c r="E173" s="3">
        <v>44998.772557870368</v>
      </c>
      <c r="F173" s="1">
        <v>0</v>
      </c>
      <c r="G173" s="1"/>
      <c r="H173" s="1"/>
      <c r="I173" s="1"/>
      <c r="J173" s="1">
        <v>2</v>
      </c>
      <c r="K173" s="1" t="s">
        <v>74</v>
      </c>
      <c r="L173" s="1" t="s">
        <v>75</v>
      </c>
      <c r="M173" s="1" t="s">
        <v>224</v>
      </c>
      <c r="N173" s="1" t="s">
        <v>76</v>
      </c>
      <c r="O173" s="1" t="s">
        <v>77</v>
      </c>
      <c r="P173" s="1" t="s">
        <v>78</v>
      </c>
      <c r="Q173" s="1" t="s">
        <v>79</v>
      </c>
      <c r="R173" s="1">
        <v>114</v>
      </c>
      <c r="S173" s="1" t="s">
        <v>224</v>
      </c>
      <c r="T173" s="1" t="s">
        <v>80</v>
      </c>
      <c r="U173" s="1" t="s">
        <v>81</v>
      </c>
      <c r="V173" s="1" t="s">
        <v>82</v>
      </c>
      <c r="W173" s="1" t="s">
        <v>83</v>
      </c>
      <c r="X173" s="1">
        <v>2134424404</v>
      </c>
      <c r="Y173" s="1" t="s">
        <v>84</v>
      </c>
      <c r="Z173" s="1">
        <v>2</v>
      </c>
      <c r="AA173" s="1" t="s">
        <v>94</v>
      </c>
      <c r="AB173" s="1" t="s">
        <v>224</v>
      </c>
      <c r="AC173" s="1" t="s">
        <v>224</v>
      </c>
      <c r="AD173" s="1" t="s">
        <v>87</v>
      </c>
      <c r="AE173" s="1" t="s">
        <v>224</v>
      </c>
      <c r="AF173" s="1" t="s">
        <v>95</v>
      </c>
      <c r="AG173" s="1" t="s">
        <v>257</v>
      </c>
      <c r="AH173" s="1" t="s">
        <v>224</v>
      </c>
      <c r="AI173" s="1" t="s">
        <v>96</v>
      </c>
      <c r="AJ173" s="1" t="s">
        <v>97</v>
      </c>
      <c r="AK173" s="1" t="s">
        <v>98</v>
      </c>
      <c r="AL173" s="1" t="s">
        <v>99</v>
      </c>
      <c r="AM173" s="1"/>
      <c r="AN173" s="1" t="s">
        <v>224</v>
      </c>
      <c r="AO173" s="1">
        <v>1</v>
      </c>
      <c r="AP173" s="1" t="s">
        <v>81</v>
      </c>
      <c r="AQ173" s="1" t="s">
        <v>82</v>
      </c>
      <c r="AR173" s="1">
        <v>0</v>
      </c>
      <c r="AS173" s="1">
        <v>1</v>
      </c>
      <c r="AT173" s="1">
        <v>0</v>
      </c>
      <c r="AU173" s="1">
        <v>1602</v>
      </c>
      <c r="AV173" s="1" t="s">
        <v>224</v>
      </c>
      <c r="AW173" s="1">
        <v>160204</v>
      </c>
      <c r="AX173" s="1">
        <v>0</v>
      </c>
      <c r="AY173" s="2">
        <v>3000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/>
      <c r="BM173" s="3">
        <v>44998</v>
      </c>
      <c r="BN173" s="1" t="s">
        <v>224</v>
      </c>
      <c r="BO173" s="1" t="s">
        <v>224</v>
      </c>
      <c r="BP173" s="1">
        <v>0</v>
      </c>
      <c r="BQ173" s="1" t="s">
        <v>224</v>
      </c>
      <c r="BR173" s="1" t="s">
        <v>224</v>
      </c>
      <c r="BS173" s="1">
        <v>0</v>
      </c>
      <c r="BT173" s="1">
        <v>0</v>
      </c>
      <c r="BU173" s="1" t="s">
        <v>597</v>
      </c>
    </row>
    <row r="174" spans="1:73" outlineLevel="1" x14ac:dyDescent="0.25">
      <c r="A174" s="1">
        <v>20</v>
      </c>
      <c r="B174" s="1">
        <v>1408</v>
      </c>
      <c r="C174" s="1">
        <v>1</v>
      </c>
      <c r="D174" s="1" t="s">
        <v>598</v>
      </c>
      <c r="E174" s="3">
        <v>44998.773680555554</v>
      </c>
      <c r="F174" s="1">
        <v>0</v>
      </c>
      <c r="G174" s="1"/>
      <c r="H174" s="1"/>
      <c r="I174" s="1"/>
      <c r="J174" s="1">
        <v>2</v>
      </c>
      <c r="K174" s="1" t="s">
        <v>74</v>
      </c>
      <c r="L174" s="1" t="s">
        <v>75</v>
      </c>
      <c r="M174" s="1" t="s">
        <v>224</v>
      </c>
      <c r="N174" s="1" t="s">
        <v>76</v>
      </c>
      <c r="O174" s="1" t="s">
        <v>77</v>
      </c>
      <c r="P174" s="1" t="s">
        <v>78</v>
      </c>
      <c r="Q174" s="1" t="s">
        <v>79</v>
      </c>
      <c r="R174" s="1">
        <v>114</v>
      </c>
      <c r="S174" s="1" t="s">
        <v>224</v>
      </c>
      <c r="T174" s="1" t="s">
        <v>80</v>
      </c>
      <c r="U174" s="1" t="s">
        <v>81</v>
      </c>
      <c r="V174" s="1" t="s">
        <v>82</v>
      </c>
      <c r="W174" s="1" t="s">
        <v>83</v>
      </c>
      <c r="X174" s="1">
        <v>2134424404</v>
      </c>
      <c r="Y174" s="1" t="s">
        <v>84</v>
      </c>
      <c r="Z174" s="1">
        <v>2</v>
      </c>
      <c r="AA174" s="1" t="s">
        <v>85</v>
      </c>
      <c r="AB174" s="1" t="s">
        <v>86</v>
      </c>
      <c r="AC174" s="1" t="s">
        <v>224</v>
      </c>
      <c r="AD174" s="1" t="s">
        <v>87</v>
      </c>
      <c r="AE174" s="1" t="s">
        <v>78</v>
      </c>
      <c r="AF174" s="1" t="s">
        <v>88</v>
      </c>
      <c r="AG174" s="1" t="s">
        <v>225</v>
      </c>
      <c r="AH174" s="1" t="s">
        <v>89</v>
      </c>
      <c r="AI174" s="1" t="s">
        <v>90</v>
      </c>
      <c r="AJ174" s="1" t="s">
        <v>81</v>
      </c>
      <c r="AK174" s="1" t="s">
        <v>82</v>
      </c>
      <c r="AL174" s="1" t="s">
        <v>91</v>
      </c>
      <c r="AM174" s="1"/>
      <c r="AN174" s="1" t="s">
        <v>224</v>
      </c>
      <c r="AO174" s="1">
        <v>1</v>
      </c>
      <c r="AP174" s="1" t="s">
        <v>81</v>
      </c>
      <c r="AQ174" s="1" t="s">
        <v>82</v>
      </c>
      <c r="AR174" s="1">
        <v>0</v>
      </c>
      <c r="AS174" s="1">
        <v>1</v>
      </c>
      <c r="AT174" s="1">
        <v>0</v>
      </c>
      <c r="AU174" s="1">
        <v>1602</v>
      </c>
      <c r="AV174" s="1" t="s">
        <v>224</v>
      </c>
      <c r="AW174" s="1">
        <v>160204</v>
      </c>
      <c r="AX174" s="1">
        <v>0</v>
      </c>
      <c r="AY174" s="2">
        <v>2692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/>
      <c r="BM174" s="3">
        <v>44998</v>
      </c>
      <c r="BN174" s="1" t="s">
        <v>224</v>
      </c>
      <c r="BO174" s="1" t="s">
        <v>224</v>
      </c>
      <c r="BP174" s="1">
        <v>0</v>
      </c>
      <c r="BQ174" s="1" t="s">
        <v>224</v>
      </c>
      <c r="BR174" s="1" t="s">
        <v>224</v>
      </c>
      <c r="BS174" s="1">
        <v>0</v>
      </c>
      <c r="BT174" s="1">
        <v>0</v>
      </c>
      <c r="BU174" s="1" t="s">
        <v>599</v>
      </c>
    </row>
    <row r="175" spans="1:73" outlineLevel="1" x14ac:dyDescent="0.25">
      <c r="A175" s="1">
        <v>20</v>
      </c>
      <c r="B175" s="1">
        <v>1409</v>
      </c>
      <c r="C175" s="1">
        <v>1</v>
      </c>
      <c r="D175" s="1" t="s">
        <v>600</v>
      </c>
      <c r="E175" s="3">
        <v>44998.774247685185</v>
      </c>
      <c r="F175" s="1">
        <v>0</v>
      </c>
      <c r="G175" s="1"/>
      <c r="H175" s="1"/>
      <c r="I175" s="1"/>
      <c r="J175" s="1">
        <v>2</v>
      </c>
      <c r="K175" s="1" t="s">
        <v>74</v>
      </c>
      <c r="L175" s="1" t="s">
        <v>75</v>
      </c>
      <c r="M175" s="1" t="s">
        <v>224</v>
      </c>
      <c r="N175" s="1" t="s">
        <v>76</v>
      </c>
      <c r="O175" s="1" t="s">
        <v>77</v>
      </c>
      <c r="P175" s="1" t="s">
        <v>78</v>
      </c>
      <c r="Q175" s="1" t="s">
        <v>79</v>
      </c>
      <c r="R175" s="1">
        <v>114</v>
      </c>
      <c r="S175" s="1" t="s">
        <v>224</v>
      </c>
      <c r="T175" s="1" t="s">
        <v>80</v>
      </c>
      <c r="U175" s="1" t="s">
        <v>81</v>
      </c>
      <c r="V175" s="1" t="s">
        <v>82</v>
      </c>
      <c r="W175" s="1" t="s">
        <v>83</v>
      </c>
      <c r="X175" s="1">
        <v>2134424404</v>
      </c>
      <c r="Y175" s="1" t="s">
        <v>84</v>
      </c>
      <c r="Z175" s="1">
        <v>2</v>
      </c>
      <c r="AA175" s="1" t="s">
        <v>85</v>
      </c>
      <c r="AB175" s="1" t="s">
        <v>86</v>
      </c>
      <c r="AC175" s="1" t="s">
        <v>224</v>
      </c>
      <c r="AD175" s="1" t="s">
        <v>87</v>
      </c>
      <c r="AE175" s="1" t="s">
        <v>78</v>
      </c>
      <c r="AF175" s="1" t="s">
        <v>88</v>
      </c>
      <c r="AG175" s="1" t="s">
        <v>225</v>
      </c>
      <c r="AH175" s="1" t="s">
        <v>89</v>
      </c>
      <c r="AI175" s="1" t="s">
        <v>90</v>
      </c>
      <c r="AJ175" s="1" t="s">
        <v>81</v>
      </c>
      <c r="AK175" s="1" t="s">
        <v>82</v>
      </c>
      <c r="AL175" s="1" t="s">
        <v>91</v>
      </c>
      <c r="AM175" s="1"/>
      <c r="AN175" s="1" t="s">
        <v>224</v>
      </c>
      <c r="AO175" s="1">
        <v>1</v>
      </c>
      <c r="AP175" s="1" t="s">
        <v>81</v>
      </c>
      <c r="AQ175" s="1" t="s">
        <v>82</v>
      </c>
      <c r="AR175" s="1">
        <v>0</v>
      </c>
      <c r="AS175" s="1">
        <v>1</v>
      </c>
      <c r="AT175" s="1">
        <v>0</v>
      </c>
      <c r="AU175" s="1">
        <v>1602</v>
      </c>
      <c r="AV175" s="1" t="s">
        <v>224</v>
      </c>
      <c r="AW175" s="1">
        <v>160204</v>
      </c>
      <c r="AX175" s="1">
        <v>0</v>
      </c>
      <c r="AY175" s="2">
        <v>300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/>
      <c r="BM175" s="3">
        <v>44998</v>
      </c>
      <c r="BN175" s="1" t="s">
        <v>224</v>
      </c>
      <c r="BO175" s="1" t="s">
        <v>224</v>
      </c>
      <c r="BP175" s="1">
        <v>0</v>
      </c>
      <c r="BQ175" s="1" t="s">
        <v>224</v>
      </c>
      <c r="BR175" s="1" t="s">
        <v>224</v>
      </c>
      <c r="BS175" s="1">
        <v>0</v>
      </c>
      <c r="BT175" s="1">
        <v>0</v>
      </c>
      <c r="BU175" s="1" t="s">
        <v>601</v>
      </c>
    </row>
    <row r="176" spans="1:73" outlineLevel="1" x14ac:dyDescent="0.25">
      <c r="A176" s="1">
        <v>20</v>
      </c>
      <c r="B176" s="1">
        <v>1410</v>
      </c>
      <c r="C176" s="1">
        <v>1</v>
      </c>
      <c r="D176" s="1" t="s">
        <v>602</v>
      </c>
      <c r="E176" s="3">
        <v>44998.775000000001</v>
      </c>
      <c r="F176" s="1">
        <v>0</v>
      </c>
      <c r="G176" s="1"/>
      <c r="H176" s="1"/>
      <c r="I176" s="1"/>
      <c r="J176" s="1">
        <v>2</v>
      </c>
      <c r="K176" s="1" t="s">
        <v>74</v>
      </c>
      <c r="L176" s="1" t="s">
        <v>75</v>
      </c>
      <c r="M176" s="1" t="s">
        <v>224</v>
      </c>
      <c r="N176" s="1" t="s">
        <v>76</v>
      </c>
      <c r="O176" s="1" t="s">
        <v>77</v>
      </c>
      <c r="P176" s="1" t="s">
        <v>78</v>
      </c>
      <c r="Q176" s="1" t="s">
        <v>79</v>
      </c>
      <c r="R176" s="1">
        <v>114</v>
      </c>
      <c r="S176" s="1" t="s">
        <v>224</v>
      </c>
      <c r="T176" s="1" t="s">
        <v>80</v>
      </c>
      <c r="U176" s="1" t="s">
        <v>81</v>
      </c>
      <c r="V176" s="1" t="s">
        <v>82</v>
      </c>
      <c r="W176" s="1" t="s">
        <v>83</v>
      </c>
      <c r="X176" s="1">
        <v>2134424404</v>
      </c>
      <c r="Y176" s="1" t="s">
        <v>84</v>
      </c>
      <c r="Z176" s="1">
        <v>2</v>
      </c>
      <c r="AA176" s="1" t="s">
        <v>114</v>
      </c>
      <c r="AB176" s="1" t="s">
        <v>224</v>
      </c>
      <c r="AC176" s="1" t="s">
        <v>224</v>
      </c>
      <c r="AD176" s="1" t="s">
        <v>115</v>
      </c>
      <c r="AE176" s="1" t="s">
        <v>224</v>
      </c>
      <c r="AF176" s="1" t="s">
        <v>116</v>
      </c>
      <c r="AG176" s="1" t="s">
        <v>300</v>
      </c>
      <c r="AH176" s="1" t="s">
        <v>224</v>
      </c>
      <c r="AI176" s="1" t="s">
        <v>117</v>
      </c>
      <c r="AJ176" s="1" t="s">
        <v>118</v>
      </c>
      <c r="AK176" s="1" t="s">
        <v>98</v>
      </c>
      <c r="AL176" s="1" t="s">
        <v>119</v>
      </c>
      <c r="AM176" s="1"/>
      <c r="AN176" s="1" t="s">
        <v>120</v>
      </c>
      <c r="AO176" s="1">
        <v>1</v>
      </c>
      <c r="AP176" s="1" t="s">
        <v>81</v>
      </c>
      <c r="AQ176" s="1" t="s">
        <v>82</v>
      </c>
      <c r="AR176" s="1">
        <v>0</v>
      </c>
      <c r="AS176" s="1">
        <v>1</v>
      </c>
      <c r="AT176" s="1">
        <v>0</v>
      </c>
      <c r="AU176" s="1">
        <v>1602</v>
      </c>
      <c r="AV176" s="1" t="s">
        <v>224</v>
      </c>
      <c r="AW176" s="1">
        <v>160204</v>
      </c>
      <c r="AX176" s="1">
        <v>0</v>
      </c>
      <c r="AY176" s="2">
        <v>6271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/>
      <c r="BM176" s="3">
        <v>44998</v>
      </c>
      <c r="BN176" s="1" t="s">
        <v>224</v>
      </c>
      <c r="BO176" s="1" t="s">
        <v>224</v>
      </c>
      <c r="BP176" s="1">
        <v>0</v>
      </c>
      <c r="BQ176" s="1" t="s">
        <v>224</v>
      </c>
      <c r="BR176" s="1" t="s">
        <v>224</v>
      </c>
      <c r="BS176" s="1">
        <v>0</v>
      </c>
      <c r="BT176" s="1">
        <v>0</v>
      </c>
      <c r="BU176" s="1" t="s">
        <v>603</v>
      </c>
    </row>
    <row r="177" spans="1:73" outlineLevel="1" x14ac:dyDescent="0.25">
      <c r="A177" s="1">
        <v>20</v>
      </c>
      <c r="B177" s="1">
        <v>1411</v>
      </c>
      <c r="C177" s="1">
        <v>1</v>
      </c>
      <c r="D177" s="1" t="s">
        <v>604</v>
      </c>
      <c r="E177" s="3">
        <v>44998.776712962965</v>
      </c>
      <c r="F177" s="1">
        <v>0</v>
      </c>
      <c r="G177" s="1"/>
      <c r="H177" s="1"/>
      <c r="I177" s="1"/>
      <c r="J177" s="1">
        <v>2</v>
      </c>
      <c r="K177" s="1" t="s">
        <v>74</v>
      </c>
      <c r="L177" s="1" t="s">
        <v>75</v>
      </c>
      <c r="M177" s="1" t="s">
        <v>224</v>
      </c>
      <c r="N177" s="1" t="s">
        <v>76</v>
      </c>
      <c r="O177" s="1" t="s">
        <v>77</v>
      </c>
      <c r="P177" s="1" t="s">
        <v>78</v>
      </c>
      <c r="Q177" s="1" t="s">
        <v>79</v>
      </c>
      <c r="R177" s="1">
        <v>114</v>
      </c>
      <c r="S177" s="1" t="s">
        <v>224</v>
      </c>
      <c r="T177" s="1" t="s">
        <v>80</v>
      </c>
      <c r="U177" s="1" t="s">
        <v>81</v>
      </c>
      <c r="V177" s="1" t="s">
        <v>82</v>
      </c>
      <c r="W177" s="1" t="s">
        <v>83</v>
      </c>
      <c r="X177" s="1">
        <v>2134424404</v>
      </c>
      <c r="Y177" s="1" t="s">
        <v>84</v>
      </c>
      <c r="Z177" s="1">
        <v>2</v>
      </c>
      <c r="AA177" s="1" t="s">
        <v>85</v>
      </c>
      <c r="AB177" s="1" t="s">
        <v>86</v>
      </c>
      <c r="AC177" s="1" t="s">
        <v>224</v>
      </c>
      <c r="AD177" s="1" t="s">
        <v>87</v>
      </c>
      <c r="AE177" s="1" t="s">
        <v>78</v>
      </c>
      <c r="AF177" s="1" t="s">
        <v>88</v>
      </c>
      <c r="AG177" s="1" t="s">
        <v>225</v>
      </c>
      <c r="AH177" s="1" t="s">
        <v>89</v>
      </c>
      <c r="AI177" s="1" t="s">
        <v>90</v>
      </c>
      <c r="AJ177" s="1" t="s">
        <v>81</v>
      </c>
      <c r="AK177" s="1" t="s">
        <v>82</v>
      </c>
      <c r="AL177" s="1" t="s">
        <v>91</v>
      </c>
      <c r="AM177" s="1"/>
      <c r="AN177" s="1" t="s">
        <v>224</v>
      </c>
      <c r="AO177" s="1">
        <v>1</v>
      </c>
      <c r="AP177" s="1" t="s">
        <v>81</v>
      </c>
      <c r="AQ177" s="1" t="s">
        <v>82</v>
      </c>
      <c r="AR177" s="1">
        <v>0</v>
      </c>
      <c r="AS177" s="1">
        <v>1</v>
      </c>
      <c r="AT177" s="1">
        <v>0</v>
      </c>
      <c r="AU177" s="1">
        <v>1602</v>
      </c>
      <c r="AV177" s="1" t="s">
        <v>224</v>
      </c>
      <c r="AW177" s="1">
        <v>160204</v>
      </c>
      <c r="AX177" s="1">
        <v>0</v>
      </c>
      <c r="AY177" s="2">
        <v>2200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/>
      <c r="BM177" s="3">
        <v>44998</v>
      </c>
      <c r="BN177" s="1" t="s">
        <v>224</v>
      </c>
      <c r="BO177" s="1" t="s">
        <v>224</v>
      </c>
      <c r="BP177" s="1">
        <v>0</v>
      </c>
      <c r="BQ177" s="1" t="s">
        <v>224</v>
      </c>
      <c r="BR177" s="1" t="s">
        <v>224</v>
      </c>
      <c r="BS177" s="1">
        <v>0</v>
      </c>
      <c r="BT177" s="1">
        <v>0</v>
      </c>
      <c r="BU177" s="1" t="s">
        <v>605</v>
      </c>
    </row>
    <row r="178" spans="1:73" outlineLevel="1" x14ac:dyDescent="0.25">
      <c r="A178" s="1">
        <v>20</v>
      </c>
      <c r="B178" s="1">
        <v>1412</v>
      </c>
      <c r="C178" s="1">
        <v>1</v>
      </c>
      <c r="D178" s="1" t="s">
        <v>606</v>
      </c>
      <c r="E178" s="3">
        <v>44998.776967592596</v>
      </c>
      <c r="F178" s="1">
        <v>0</v>
      </c>
      <c r="G178" s="1"/>
      <c r="H178" s="1"/>
      <c r="I178" s="1"/>
      <c r="J178" s="1">
        <v>2</v>
      </c>
      <c r="K178" s="1" t="s">
        <v>74</v>
      </c>
      <c r="L178" s="1" t="s">
        <v>75</v>
      </c>
      <c r="M178" s="1" t="s">
        <v>224</v>
      </c>
      <c r="N178" s="1" t="s">
        <v>76</v>
      </c>
      <c r="O178" s="1" t="s">
        <v>77</v>
      </c>
      <c r="P178" s="1" t="s">
        <v>78</v>
      </c>
      <c r="Q178" s="1" t="s">
        <v>79</v>
      </c>
      <c r="R178" s="1">
        <v>114</v>
      </c>
      <c r="S178" s="1" t="s">
        <v>224</v>
      </c>
      <c r="T178" s="1" t="s">
        <v>80</v>
      </c>
      <c r="U178" s="1" t="s">
        <v>81</v>
      </c>
      <c r="V178" s="1" t="s">
        <v>82</v>
      </c>
      <c r="W178" s="1" t="s">
        <v>83</v>
      </c>
      <c r="X178" s="1">
        <v>2134424404</v>
      </c>
      <c r="Y178" s="1" t="s">
        <v>84</v>
      </c>
      <c r="Z178" s="1">
        <v>2</v>
      </c>
      <c r="AA178" s="1" t="s">
        <v>85</v>
      </c>
      <c r="AB178" s="1" t="s">
        <v>86</v>
      </c>
      <c r="AC178" s="1" t="s">
        <v>224</v>
      </c>
      <c r="AD178" s="1" t="s">
        <v>87</v>
      </c>
      <c r="AE178" s="1" t="s">
        <v>78</v>
      </c>
      <c r="AF178" s="1" t="s">
        <v>88</v>
      </c>
      <c r="AG178" s="1" t="s">
        <v>225</v>
      </c>
      <c r="AH178" s="1" t="s">
        <v>89</v>
      </c>
      <c r="AI178" s="1" t="s">
        <v>90</v>
      </c>
      <c r="AJ178" s="1" t="s">
        <v>81</v>
      </c>
      <c r="AK178" s="1" t="s">
        <v>82</v>
      </c>
      <c r="AL178" s="1" t="s">
        <v>91</v>
      </c>
      <c r="AM178" s="1"/>
      <c r="AN178" s="1" t="s">
        <v>224</v>
      </c>
      <c r="AO178" s="1">
        <v>1</v>
      </c>
      <c r="AP178" s="1" t="s">
        <v>81</v>
      </c>
      <c r="AQ178" s="1" t="s">
        <v>82</v>
      </c>
      <c r="AR178" s="1">
        <v>0</v>
      </c>
      <c r="AS178" s="1">
        <v>1</v>
      </c>
      <c r="AT178" s="1">
        <v>0</v>
      </c>
      <c r="AU178" s="1">
        <v>1602</v>
      </c>
      <c r="AV178" s="1" t="s">
        <v>224</v>
      </c>
      <c r="AW178" s="1">
        <v>160204</v>
      </c>
      <c r="AX178" s="1">
        <v>0</v>
      </c>
      <c r="AY178" s="2">
        <v>1200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/>
      <c r="BM178" s="3">
        <v>44998</v>
      </c>
      <c r="BN178" s="1" t="s">
        <v>224</v>
      </c>
      <c r="BO178" s="1" t="s">
        <v>224</v>
      </c>
      <c r="BP178" s="1">
        <v>0</v>
      </c>
      <c r="BQ178" s="1" t="s">
        <v>224</v>
      </c>
      <c r="BR178" s="1" t="s">
        <v>224</v>
      </c>
      <c r="BS178" s="1">
        <v>0</v>
      </c>
      <c r="BT178" s="1">
        <v>0</v>
      </c>
      <c r="BU178" s="1" t="s">
        <v>607</v>
      </c>
    </row>
    <row r="179" spans="1:73" outlineLevel="1" x14ac:dyDescent="0.25">
      <c r="A179" s="1">
        <v>20</v>
      </c>
      <c r="B179" s="1">
        <v>1413</v>
      </c>
      <c r="C179" s="1">
        <v>1</v>
      </c>
      <c r="D179" s="1" t="s">
        <v>608</v>
      </c>
      <c r="E179" s="3">
        <v>44999.716805555552</v>
      </c>
      <c r="F179" s="1">
        <v>0</v>
      </c>
      <c r="G179" s="1"/>
      <c r="H179" s="1"/>
      <c r="I179" s="1"/>
      <c r="J179" s="1">
        <v>2</v>
      </c>
      <c r="K179" s="1" t="s">
        <v>74</v>
      </c>
      <c r="L179" s="1" t="s">
        <v>75</v>
      </c>
      <c r="M179" s="1" t="s">
        <v>224</v>
      </c>
      <c r="N179" s="1" t="s">
        <v>76</v>
      </c>
      <c r="O179" s="1" t="s">
        <v>77</v>
      </c>
      <c r="P179" s="1" t="s">
        <v>78</v>
      </c>
      <c r="Q179" s="1" t="s">
        <v>79</v>
      </c>
      <c r="R179" s="1">
        <v>114</v>
      </c>
      <c r="S179" s="1" t="s">
        <v>224</v>
      </c>
      <c r="T179" s="1" t="s">
        <v>80</v>
      </c>
      <c r="U179" s="1" t="s">
        <v>81</v>
      </c>
      <c r="V179" s="1" t="s">
        <v>82</v>
      </c>
      <c r="W179" s="1" t="s">
        <v>83</v>
      </c>
      <c r="X179" s="1">
        <v>2134424404</v>
      </c>
      <c r="Y179" s="1" t="s">
        <v>84</v>
      </c>
      <c r="Z179" s="1">
        <v>2</v>
      </c>
      <c r="AA179" s="1" t="s">
        <v>539</v>
      </c>
      <c r="AB179" s="1" t="s">
        <v>224</v>
      </c>
      <c r="AC179" s="1" t="s">
        <v>224</v>
      </c>
      <c r="AD179" s="1" t="s">
        <v>115</v>
      </c>
      <c r="AE179" s="1" t="s">
        <v>78</v>
      </c>
      <c r="AF179" s="1" t="s">
        <v>540</v>
      </c>
      <c r="AG179" s="1" t="s">
        <v>541</v>
      </c>
      <c r="AH179" s="1" t="s">
        <v>224</v>
      </c>
      <c r="AI179" s="1" t="s">
        <v>542</v>
      </c>
      <c r="AJ179" s="1" t="s">
        <v>543</v>
      </c>
      <c r="AK179" s="1" t="s">
        <v>98</v>
      </c>
      <c r="AL179" s="1" t="s">
        <v>544</v>
      </c>
      <c r="AM179" s="1"/>
      <c r="AN179" s="1" t="s">
        <v>120</v>
      </c>
      <c r="AO179" s="1">
        <v>1</v>
      </c>
      <c r="AP179" s="1" t="s">
        <v>81</v>
      </c>
      <c r="AQ179" s="1" t="s">
        <v>82</v>
      </c>
      <c r="AR179" s="1">
        <v>0</v>
      </c>
      <c r="AS179" s="1">
        <v>1</v>
      </c>
      <c r="AT179" s="1">
        <v>0</v>
      </c>
      <c r="AU179" s="1">
        <v>1602</v>
      </c>
      <c r="AV179" s="1" t="s">
        <v>224</v>
      </c>
      <c r="AW179" s="1">
        <v>160204</v>
      </c>
      <c r="AX179" s="1">
        <v>0</v>
      </c>
      <c r="AY179" s="2">
        <v>1500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/>
      <c r="BM179" s="3">
        <v>44999</v>
      </c>
      <c r="BN179" s="1" t="s">
        <v>224</v>
      </c>
      <c r="BO179" s="1" t="s">
        <v>224</v>
      </c>
      <c r="BP179" s="1">
        <v>0</v>
      </c>
      <c r="BQ179" s="1" t="s">
        <v>224</v>
      </c>
      <c r="BR179" s="1" t="s">
        <v>224</v>
      </c>
      <c r="BS179" s="1">
        <v>0</v>
      </c>
      <c r="BT179" s="1">
        <v>0</v>
      </c>
      <c r="BU179" s="1" t="s">
        <v>609</v>
      </c>
    </row>
    <row r="180" spans="1:73" outlineLevel="1" x14ac:dyDescent="0.25">
      <c r="A180" s="1">
        <v>20</v>
      </c>
      <c r="B180" s="1">
        <v>1414</v>
      </c>
      <c r="C180" s="1">
        <v>1</v>
      </c>
      <c r="D180" s="1" t="s">
        <v>610</v>
      </c>
      <c r="E180" s="3">
        <v>44999.72042824074</v>
      </c>
      <c r="F180" s="1">
        <v>0</v>
      </c>
      <c r="G180" s="1"/>
      <c r="H180" s="1"/>
      <c r="I180" s="1"/>
      <c r="J180" s="1">
        <v>2</v>
      </c>
      <c r="K180" s="1" t="s">
        <v>74</v>
      </c>
      <c r="L180" s="1" t="s">
        <v>75</v>
      </c>
      <c r="M180" s="1" t="s">
        <v>224</v>
      </c>
      <c r="N180" s="1" t="s">
        <v>76</v>
      </c>
      <c r="O180" s="1" t="s">
        <v>77</v>
      </c>
      <c r="P180" s="1" t="s">
        <v>78</v>
      </c>
      <c r="Q180" s="1" t="s">
        <v>79</v>
      </c>
      <c r="R180" s="1">
        <v>114</v>
      </c>
      <c r="S180" s="1" t="s">
        <v>224</v>
      </c>
      <c r="T180" s="1" t="s">
        <v>80</v>
      </c>
      <c r="U180" s="1" t="s">
        <v>81</v>
      </c>
      <c r="V180" s="1" t="s">
        <v>82</v>
      </c>
      <c r="W180" s="1" t="s">
        <v>83</v>
      </c>
      <c r="X180" s="1">
        <v>2134424404</v>
      </c>
      <c r="Y180" s="1" t="s">
        <v>84</v>
      </c>
      <c r="Z180" s="1">
        <v>2</v>
      </c>
      <c r="AA180" s="1" t="s">
        <v>94</v>
      </c>
      <c r="AB180" s="1" t="s">
        <v>224</v>
      </c>
      <c r="AC180" s="1" t="s">
        <v>224</v>
      </c>
      <c r="AD180" s="1" t="s">
        <v>87</v>
      </c>
      <c r="AE180" s="1" t="s">
        <v>224</v>
      </c>
      <c r="AF180" s="1" t="s">
        <v>95</v>
      </c>
      <c r="AG180" s="1" t="s">
        <v>257</v>
      </c>
      <c r="AH180" s="1" t="s">
        <v>224</v>
      </c>
      <c r="AI180" s="1" t="s">
        <v>96</v>
      </c>
      <c r="AJ180" s="1" t="s">
        <v>97</v>
      </c>
      <c r="AK180" s="1" t="s">
        <v>98</v>
      </c>
      <c r="AL180" s="1" t="s">
        <v>99</v>
      </c>
      <c r="AM180" s="1"/>
      <c r="AN180" s="1" t="s">
        <v>224</v>
      </c>
      <c r="AO180" s="1">
        <v>1</v>
      </c>
      <c r="AP180" s="1" t="s">
        <v>81</v>
      </c>
      <c r="AQ180" s="1" t="s">
        <v>82</v>
      </c>
      <c r="AR180" s="1">
        <v>0</v>
      </c>
      <c r="AS180" s="1">
        <v>1</v>
      </c>
      <c r="AT180" s="1">
        <v>0</v>
      </c>
      <c r="AU180" s="1">
        <v>1602</v>
      </c>
      <c r="AV180" s="1" t="s">
        <v>224</v>
      </c>
      <c r="AW180" s="1">
        <v>160204</v>
      </c>
      <c r="AX180" s="1">
        <v>0</v>
      </c>
      <c r="AY180" s="2">
        <v>3500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/>
      <c r="BM180" s="3">
        <v>44999</v>
      </c>
      <c r="BN180" s="1" t="s">
        <v>224</v>
      </c>
      <c r="BO180" s="1" t="s">
        <v>224</v>
      </c>
      <c r="BP180" s="1">
        <v>0</v>
      </c>
      <c r="BQ180" s="1" t="s">
        <v>224</v>
      </c>
      <c r="BR180" s="1" t="s">
        <v>224</v>
      </c>
      <c r="BS180" s="1">
        <v>0</v>
      </c>
      <c r="BT180" s="1">
        <v>0</v>
      </c>
      <c r="BU180" s="1" t="s">
        <v>611</v>
      </c>
    </row>
    <row r="181" spans="1:73" outlineLevel="1" x14ac:dyDescent="0.25">
      <c r="A181" s="1">
        <v>20</v>
      </c>
      <c r="B181" s="1">
        <v>1415</v>
      </c>
      <c r="C181" s="1">
        <v>1</v>
      </c>
      <c r="D181" s="1" t="s">
        <v>612</v>
      </c>
      <c r="E181" s="3">
        <v>44999.722708333335</v>
      </c>
      <c r="F181" s="1">
        <v>0</v>
      </c>
      <c r="G181" s="1"/>
      <c r="H181" s="1"/>
      <c r="I181" s="1"/>
      <c r="J181" s="1">
        <v>2</v>
      </c>
      <c r="K181" s="1" t="s">
        <v>74</v>
      </c>
      <c r="L181" s="1" t="s">
        <v>75</v>
      </c>
      <c r="M181" s="1" t="s">
        <v>224</v>
      </c>
      <c r="N181" s="1" t="s">
        <v>76</v>
      </c>
      <c r="O181" s="1" t="s">
        <v>77</v>
      </c>
      <c r="P181" s="1" t="s">
        <v>78</v>
      </c>
      <c r="Q181" s="1" t="s">
        <v>79</v>
      </c>
      <c r="R181" s="1">
        <v>114</v>
      </c>
      <c r="S181" s="1" t="s">
        <v>224</v>
      </c>
      <c r="T181" s="1" t="s">
        <v>80</v>
      </c>
      <c r="U181" s="1" t="s">
        <v>81</v>
      </c>
      <c r="V181" s="1" t="s">
        <v>82</v>
      </c>
      <c r="W181" s="1" t="s">
        <v>83</v>
      </c>
      <c r="X181" s="1">
        <v>2134424404</v>
      </c>
      <c r="Y181" s="1" t="s">
        <v>84</v>
      </c>
      <c r="Z181" s="1">
        <v>2</v>
      </c>
      <c r="AA181" s="1" t="s">
        <v>94</v>
      </c>
      <c r="AB181" s="1" t="s">
        <v>224</v>
      </c>
      <c r="AC181" s="1" t="s">
        <v>224</v>
      </c>
      <c r="AD181" s="1" t="s">
        <v>87</v>
      </c>
      <c r="AE181" s="1" t="s">
        <v>224</v>
      </c>
      <c r="AF181" s="1" t="s">
        <v>95</v>
      </c>
      <c r="AG181" s="1" t="s">
        <v>257</v>
      </c>
      <c r="AH181" s="1" t="s">
        <v>224</v>
      </c>
      <c r="AI181" s="1" t="s">
        <v>96</v>
      </c>
      <c r="AJ181" s="1" t="s">
        <v>97</v>
      </c>
      <c r="AK181" s="1" t="s">
        <v>98</v>
      </c>
      <c r="AL181" s="1" t="s">
        <v>99</v>
      </c>
      <c r="AM181" s="1"/>
      <c r="AN181" s="1" t="s">
        <v>224</v>
      </c>
      <c r="AO181" s="1">
        <v>1</v>
      </c>
      <c r="AP181" s="1" t="s">
        <v>81</v>
      </c>
      <c r="AQ181" s="1" t="s">
        <v>82</v>
      </c>
      <c r="AR181" s="1">
        <v>0</v>
      </c>
      <c r="AS181" s="1">
        <v>1</v>
      </c>
      <c r="AT181" s="1">
        <v>0</v>
      </c>
      <c r="AU181" s="1">
        <v>1602</v>
      </c>
      <c r="AV181" s="1" t="s">
        <v>224</v>
      </c>
      <c r="AW181" s="1">
        <v>160204</v>
      </c>
      <c r="AX181" s="1">
        <v>0</v>
      </c>
      <c r="AY181" s="2">
        <v>1100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/>
      <c r="BM181" s="3">
        <v>44999</v>
      </c>
      <c r="BN181" s="1" t="s">
        <v>224</v>
      </c>
      <c r="BO181" s="1" t="s">
        <v>224</v>
      </c>
      <c r="BP181" s="1">
        <v>0</v>
      </c>
      <c r="BQ181" s="1" t="s">
        <v>224</v>
      </c>
      <c r="BR181" s="1" t="s">
        <v>224</v>
      </c>
      <c r="BS181" s="1">
        <v>0</v>
      </c>
      <c r="BT181" s="1">
        <v>0</v>
      </c>
      <c r="BU181" s="1" t="s">
        <v>613</v>
      </c>
    </row>
    <row r="182" spans="1:73" outlineLevel="1" x14ac:dyDescent="0.25">
      <c r="A182" s="1">
        <v>20</v>
      </c>
      <c r="B182" s="1">
        <v>1416</v>
      </c>
      <c r="C182" s="1">
        <v>1</v>
      </c>
      <c r="D182" s="1" t="s">
        <v>614</v>
      </c>
      <c r="E182" s="3">
        <v>44999.727118055554</v>
      </c>
      <c r="F182" s="1">
        <v>0</v>
      </c>
      <c r="G182" s="1"/>
      <c r="H182" s="1"/>
      <c r="I182" s="1"/>
      <c r="J182" s="1">
        <v>2</v>
      </c>
      <c r="K182" s="1" t="s">
        <v>74</v>
      </c>
      <c r="L182" s="1" t="s">
        <v>75</v>
      </c>
      <c r="M182" s="1" t="s">
        <v>224</v>
      </c>
      <c r="N182" s="1" t="s">
        <v>76</v>
      </c>
      <c r="O182" s="1" t="s">
        <v>77</v>
      </c>
      <c r="P182" s="1" t="s">
        <v>78</v>
      </c>
      <c r="Q182" s="1" t="s">
        <v>79</v>
      </c>
      <c r="R182" s="1">
        <v>114</v>
      </c>
      <c r="S182" s="1" t="s">
        <v>224</v>
      </c>
      <c r="T182" s="1" t="s">
        <v>80</v>
      </c>
      <c r="U182" s="1" t="s">
        <v>81</v>
      </c>
      <c r="V182" s="1" t="s">
        <v>82</v>
      </c>
      <c r="W182" s="1" t="s">
        <v>83</v>
      </c>
      <c r="X182" s="1">
        <v>2134424404</v>
      </c>
      <c r="Y182" s="1" t="s">
        <v>84</v>
      </c>
      <c r="Z182" s="1">
        <v>2</v>
      </c>
      <c r="AA182" s="1" t="s">
        <v>85</v>
      </c>
      <c r="AB182" s="1" t="s">
        <v>86</v>
      </c>
      <c r="AC182" s="1" t="s">
        <v>224</v>
      </c>
      <c r="AD182" s="1" t="s">
        <v>87</v>
      </c>
      <c r="AE182" s="1" t="s">
        <v>78</v>
      </c>
      <c r="AF182" s="1" t="s">
        <v>88</v>
      </c>
      <c r="AG182" s="1" t="s">
        <v>225</v>
      </c>
      <c r="AH182" s="1" t="s">
        <v>89</v>
      </c>
      <c r="AI182" s="1" t="s">
        <v>90</v>
      </c>
      <c r="AJ182" s="1" t="s">
        <v>81</v>
      </c>
      <c r="AK182" s="1" t="s">
        <v>82</v>
      </c>
      <c r="AL182" s="1" t="s">
        <v>91</v>
      </c>
      <c r="AM182" s="1"/>
      <c r="AN182" s="1" t="s">
        <v>224</v>
      </c>
      <c r="AO182" s="1">
        <v>1</v>
      </c>
      <c r="AP182" s="1" t="s">
        <v>81</v>
      </c>
      <c r="AQ182" s="1" t="s">
        <v>82</v>
      </c>
      <c r="AR182" s="1">
        <v>0</v>
      </c>
      <c r="AS182" s="1">
        <v>1</v>
      </c>
      <c r="AT182" s="1">
        <v>0</v>
      </c>
      <c r="AU182" s="1">
        <v>1602</v>
      </c>
      <c r="AV182" s="1" t="s">
        <v>224</v>
      </c>
      <c r="AW182" s="1">
        <v>160204</v>
      </c>
      <c r="AX182" s="1">
        <v>0</v>
      </c>
      <c r="AY182" s="2">
        <v>700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/>
      <c r="BM182" s="3">
        <v>44999</v>
      </c>
      <c r="BN182" s="1" t="s">
        <v>224</v>
      </c>
      <c r="BO182" s="1" t="s">
        <v>224</v>
      </c>
      <c r="BP182" s="1">
        <v>0</v>
      </c>
      <c r="BQ182" s="1" t="s">
        <v>224</v>
      </c>
      <c r="BR182" s="1" t="s">
        <v>224</v>
      </c>
      <c r="BS182" s="1">
        <v>0</v>
      </c>
      <c r="BT182" s="1">
        <v>0</v>
      </c>
      <c r="BU182" s="1" t="s">
        <v>615</v>
      </c>
    </row>
    <row r="183" spans="1:73" outlineLevel="1" x14ac:dyDescent="0.25">
      <c r="A183" s="1">
        <v>20</v>
      </c>
      <c r="B183" s="1">
        <v>1417</v>
      </c>
      <c r="C183" s="1">
        <v>1</v>
      </c>
      <c r="D183" s="1" t="s">
        <v>616</v>
      </c>
      <c r="E183" s="3">
        <v>44999.731817129628</v>
      </c>
      <c r="F183" s="1">
        <v>0</v>
      </c>
      <c r="G183" s="1"/>
      <c r="H183" s="1"/>
      <c r="I183" s="1"/>
      <c r="J183" s="1">
        <v>2</v>
      </c>
      <c r="K183" s="1" t="s">
        <v>74</v>
      </c>
      <c r="L183" s="1" t="s">
        <v>75</v>
      </c>
      <c r="M183" s="1" t="s">
        <v>224</v>
      </c>
      <c r="N183" s="1" t="s">
        <v>76</v>
      </c>
      <c r="O183" s="1" t="s">
        <v>77</v>
      </c>
      <c r="P183" s="1" t="s">
        <v>78</v>
      </c>
      <c r="Q183" s="1" t="s">
        <v>79</v>
      </c>
      <c r="R183" s="1">
        <v>114</v>
      </c>
      <c r="S183" s="1" t="s">
        <v>224</v>
      </c>
      <c r="T183" s="1" t="s">
        <v>80</v>
      </c>
      <c r="U183" s="1" t="s">
        <v>81</v>
      </c>
      <c r="V183" s="1" t="s">
        <v>82</v>
      </c>
      <c r="W183" s="1" t="s">
        <v>83</v>
      </c>
      <c r="X183" s="1">
        <v>2134424404</v>
      </c>
      <c r="Y183" s="1" t="s">
        <v>84</v>
      </c>
      <c r="Z183" s="1">
        <v>2</v>
      </c>
      <c r="AA183" s="1" t="s">
        <v>85</v>
      </c>
      <c r="AB183" s="1" t="s">
        <v>86</v>
      </c>
      <c r="AC183" s="1" t="s">
        <v>224</v>
      </c>
      <c r="AD183" s="1" t="s">
        <v>87</v>
      </c>
      <c r="AE183" s="1" t="s">
        <v>78</v>
      </c>
      <c r="AF183" s="1" t="s">
        <v>88</v>
      </c>
      <c r="AG183" s="1" t="s">
        <v>225</v>
      </c>
      <c r="AH183" s="1" t="s">
        <v>89</v>
      </c>
      <c r="AI183" s="1" t="s">
        <v>90</v>
      </c>
      <c r="AJ183" s="1" t="s">
        <v>81</v>
      </c>
      <c r="AK183" s="1" t="s">
        <v>82</v>
      </c>
      <c r="AL183" s="1" t="s">
        <v>91</v>
      </c>
      <c r="AM183" s="1"/>
      <c r="AN183" s="1" t="s">
        <v>224</v>
      </c>
      <c r="AO183" s="1">
        <v>1</v>
      </c>
      <c r="AP183" s="1" t="s">
        <v>81</v>
      </c>
      <c r="AQ183" s="1" t="s">
        <v>82</v>
      </c>
      <c r="AR183" s="1">
        <v>0</v>
      </c>
      <c r="AS183" s="1">
        <v>1</v>
      </c>
      <c r="AT183" s="1">
        <v>0</v>
      </c>
      <c r="AU183" s="1">
        <v>1602</v>
      </c>
      <c r="AV183" s="1" t="s">
        <v>224</v>
      </c>
      <c r="AW183" s="1">
        <v>160204</v>
      </c>
      <c r="AX183" s="1">
        <v>0</v>
      </c>
      <c r="AY183" s="2">
        <v>2044.44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/>
      <c r="BM183" s="3">
        <v>44999</v>
      </c>
      <c r="BN183" s="1" t="s">
        <v>224</v>
      </c>
      <c r="BO183" s="1" t="s">
        <v>224</v>
      </c>
      <c r="BP183" s="1">
        <v>0</v>
      </c>
      <c r="BQ183" s="1" t="s">
        <v>224</v>
      </c>
      <c r="BR183" s="1" t="s">
        <v>224</v>
      </c>
      <c r="BS183" s="1">
        <v>0</v>
      </c>
      <c r="BT183" s="1">
        <v>0</v>
      </c>
      <c r="BU183" s="1" t="s">
        <v>617</v>
      </c>
    </row>
    <row r="184" spans="1:73" outlineLevel="1" x14ac:dyDescent="0.25">
      <c r="A184" s="1">
        <v>20</v>
      </c>
      <c r="B184" s="1">
        <v>1418</v>
      </c>
      <c r="C184" s="1">
        <v>1</v>
      </c>
      <c r="D184" s="1" t="s">
        <v>618</v>
      </c>
      <c r="E184" s="3">
        <v>45000.635763888888</v>
      </c>
      <c r="F184" s="1">
        <v>0</v>
      </c>
      <c r="G184" s="1"/>
      <c r="H184" s="1"/>
      <c r="I184" s="1"/>
      <c r="J184" s="1">
        <v>2</v>
      </c>
      <c r="K184" s="1" t="s">
        <v>74</v>
      </c>
      <c r="L184" s="1" t="s">
        <v>75</v>
      </c>
      <c r="M184" s="1" t="s">
        <v>224</v>
      </c>
      <c r="N184" s="1" t="s">
        <v>76</v>
      </c>
      <c r="O184" s="1" t="s">
        <v>77</v>
      </c>
      <c r="P184" s="1" t="s">
        <v>78</v>
      </c>
      <c r="Q184" s="1" t="s">
        <v>79</v>
      </c>
      <c r="R184" s="1">
        <v>114</v>
      </c>
      <c r="S184" s="1" t="s">
        <v>224</v>
      </c>
      <c r="T184" s="1" t="s">
        <v>80</v>
      </c>
      <c r="U184" s="1" t="s">
        <v>81</v>
      </c>
      <c r="V184" s="1" t="s">
        <v>82</v>
      </c>
      <c r="W184" s="1" t="s">
        <v>83</v>
      </c>
      <c r="X184" s="1">
        <v>2134424404</v>
      </c>
      <c r="Y184" s="1" t="s">
        <v>84</v>
      </c>
      <c r="Z184" s="1">
        <v>2</v>
      </c>
      <c r="AA184" s="1" t="s">
        <v>85</v>
      </c>
      <c r="AB184" s="1" t="s">
        <v>86</v>
      </c>
      <c r="AC184" s="1" t="s">
        <v>224</v>
      </c>
      <c r="AD184" s="1" t="s">
        <v>87</v>
      </c>
      <c r="AE184" s="1" t="s">
        <v>78</v>
      </c>
      <c r="AF184" s="1" t="s">
        <v>88</v>
      </c>
      <c r="AG184" s="1" t="s">
        <v>225</v>
      </c>
      <c r="AH184" s="1" t="s">
        <v>89</v>
      </c>
      <c r="AI184" s="1" t="s">
        <v>90</v>
      </c>
      <c r="AJ184" s="1" t="s">
        <v>81</v>
      </c>
      <c r="AK184" s="1" t="s">
        <v>82</v>
      </c>
      <c r="AL184" s="1" t="s">
        <v>91</v>
      </c>
      <c r="AM184" s="1"/>
      <c r="AN184" s="1" t="s">
        <v>224</v>
      </c>
      <c r="AO184" s="1">
        <v>1</v>
      </c>
      <c r="AP184" s="1" t="s">
        <v>81</v>
      </c>
      <c r="AQ184" s="1" t="s">
        <v>82</v>
      </c>
      <c r="AR184" s="1">
        <v>0</v>
      </c>
      <c r="AS184" s="1">
        <v>1</v>
      </c>
      <c r="AT184" s="1">
        <v>0</v>
      </c>
      <c r="AU184" s="1">
        <v>1602</v>
      </c>
      <c r="AV184" s="1" t="s">
        <v>224</v>
      </c>
      <c r="AW184" s="1">
        <v>160204</v>
      </c>
      <c r="AX184" s="1">
        <v>0</v>
      </c>
      <c r="AY184" s="2">
        <v>800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/>
      <c r="BM184" s="3">
        <v>45000</v>
      </c>
      <c r="BN184" s="1" t="s">
        <v>224</v>
      </c>
      <c r="BO184" s="1" t="s">
        <v>224</v>
      </c>
      <c r="BP184" s="1">
        <v>0</v>
      </c>
      <c r="BQ184" s="1" t="s">
        <v>224</v>
      </c>
      <c r="BR184" s="1" t="s">
        <v>224</v>
      </c>
      <c r="BS184" s="1">
        <v>0</v>
      </c>
      <c r="BT184" s="1">
        <v>0</v>
      </c>
      <c r="BU184" s="1" t="s">
        <v>619</v>
      </c>
    </row>
    <row r="185" spans="1:73" outlineLevel="1" x14ac:dyDescent="0.25">
      <c r="A185" s="1">
        <v>20</v>
      </c>
      <c r="B185" s="1">
        <v>1419</v>
      </c>
      <c r="C185" s="1">
        <v>1</v>
      </c>
      <c r="D185" s="1" t="s">
        <v>620</v>
      </c>
      <c r="E185" s="3">
        <v>45000.64025462963</v>
      </c>
      <c r="F185" s="1">
        <v>0</v>
      </c>
      <c r="G185" s="1"/>
      <c r="H185" s="1"/>
      <c r="I185" s="1"/>
      <c r="J185" s="1">
        <v>2</v>
      </c>
      <c r="K185" s="1" t="s">
        <v>74</v>
      </c>
      <c r="L185" s="1" t="s">
        <v>75</v>
      </c>
      <c r="M185" s="1" t="s">
        <v>224</v>
      </c>
      <c r="N185" s="1" t="s">
        <v>76</v>
      </c>
      <c r="O185" s="1" t="s">
        <v>77</v>
      </c>
      <c r="P185" s="1" t="s">
        <v>78</v>
      </c>
      <c r="Q185" s="1" t="s">
        <v>79</v>
      </c>
      <c r="R185" s="1">
        <v>114</v>
      </c>
      <c r="S185" s="1" t="s">
        <v>224</v>
      </c>
      <c r="T185" s="1" t="s">
        <v>80</v>
      </c>
      <c r="U185" s="1" t="s">
        <v>81</v>
      </c>
      <c r="V185" s="1" t="s">
        <v>82</v>
      </c>
      <c r="W185" s="1" t="s">
        <v>83</v>
      </c>
      <c r="X185" s="1">
        <v>2134424404</v>
      </c>
      <c r="Y185" s="1" t="s">
        <v>84</v>
      </c>
      <c r="Z185" s="1">
        <v>2</v>
      </c>
      <c r="AA185" s="1" t="s">
        <v>85</v>
      </c>
      <c r="AB185" s="1" t="s">
        <v>86</v>
      </c>
      <c r="AC185" s="1" t="s">
        <v>224</v>
      </c>
      <c r="AD185" s="1" t="s">
        <v>87</v>
      </c>
      <c r="AE185" s="1" t="s">
        <v>78</v>
      </c>
      <c r="AF185" s="1" t="s">
        <v>88</v>
      </c>
      <c r="AG185" s="1" t="s">
        <v>225</v>
      </c>
      <c r="AH185" s="1" t="s">
        <v>89</v>
      </c>
      <c r="AI185" s="1" t="s">
        <v>90</v>
      </c>
      <c r="AJ185" s="1" t="s">
        <v>81</v>
      </c>
      <c r="AK185" s="1" t="s">
        <v>82</v>
      </c>
      <c r="AL185" s="1" t="s">
        <v>91</v>
      </c>
      <c r="AM185" s="1"/>
      <c r="AN185" s="1" t="s">
        <v>224</v>
      </c>
      <c r="AO185" s="1">
        <v>1</v>
      </c>
      <c r="AP185" s="1" t="s">
        <v>81</v>
      </c>
      <c r="AQ185" s="1" t="s">
        <v>82</v>
      </c>
      <c r="AR185" s="1">
        <v>0</v>
      </c>
      <c r="AS185" s="1">
        <v>1</v>
      </c>
      <c r="AT185" s="1">
        <v>0</v>
      </c>
      <c r="AU185" s="1">
        <v>1602</v>
      </c>
      <c r="AV185" s="1" t="s">
        <v>224</v>
      </c>
      <c r="AW185" s="1">
        <v>160204</v>
      </c>
      <c r="AX185" s="1">
        <v>0</v>
      </c>
      <c r="AY185" s="2">
        <v>584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/>
      <c r="BM185" s="3">
        <v>45000</v>
      </c>
      <c r="BN185" s="1" t="s">
        <v>224</v>
      </c>
      <c r="BO185" s="1" t="s">
        <v>224</v>
      </c>
      <c r="BP185" s="1">
        <v>0</v>
      </c>
      <c r="BQ185" s="1" t="s">
        <v>224</v>
      </c>
      <c r="BR185" s="1" t="s">
        <v>224</v>
      </c>
      <c r="BS185" s="1">
        <v>0</v>
      </c>
      <c r="BT185" s="1">
        <v>0</v>
      </c>
      <c r="BU185" s="1" t="s">
        <v>621</v>
      </c>
    </row>
    <row r="186" spans="1:73" outlineLevel="1" x14ac:dyDescent="0.25">
      <c r="A186" s="1">
        <v>20</v>
      </c>
      <c r="B186" s="1">
        <v>1420</v>
      </c>
      <c r="C186" s="1">
        <v>1</v>
      </c>
      <c r="D186" s="1" t="s">
        <v>622</v>
      </c>
      <c r="E186" s="3">
        <v>45001.563888888886</v>
      </c>
      <c r="F186" s="1">
        <v>0</v>
      </c>
      <c r="G186" s="1"/>
      <c r="H186" s="1"/>
      <c r="I186" s="1"/>
      <c r="J186" s="1">
        <v>2</v>
      </c>
      <c r="K186" s="1" t="s">
        <v>74</v>
      </c>
      <c r="L186" s="1" t="s">
        <v>75</v>
      </c>
      <c r="M186" s="1" t="s">
        <v>224</v>
      </c>
      <c r="N186" s="1" t="s">
        <v>76</v>
      </c>
      <c r="O186" s="1" t="s">
        <v>77</v>
      </c>
      <c r="P186" s="1" t="s">
        <v>78</v>
      </c>
      <c r="Q186" s="1" t="s">
        <v>79</v>
      </c>
      <c r="R186" s="1">
        <v>114</v>
      </c>
      <c r="S186" s="1" t="s">
        <v>224</v>
      </c>
      <c r="T186" s="1" t="s">
        <v>80</v>
      </c>
      <c r="U186" s="1" t="s">
        <v>81</v>
      </c>
      <c r="V186" s="1" t="s">
        <v>82</v>
      </c>
      <c r="W186" s="1" t="s">
        <v>83</v>
      </c>
      <c r="X186" s="1">
        <v>2134424404</v>
      </c>
      <c r="Y186" s="1" t="s">
        <v>84</v>
      </c>
      <c r="Z186" s="1">
        <v>2</v>
      </c>
      <c r="AA186" s="1" t="s">
        <v>149</v>
      </c>
      <c r="AB186" s="1" t="s">
        <v>224</v>
      </c>
      <c r="AC186" s="1" t="s">
        <v>224</v>
      </c>
      <c r="AD186" s="1" t="s">
        <v>115</v>
      </c>
      <c r="AE186" s="1" t="s">
        <v>224</v>
      </c>
      <c r="AF186" s="1" t="s">
        <v>150</v>
      </c>
      <c r="AG186" s="1" t="s">
        <v>151</v>
      </c>
      <c r="AH186" s="1" t="s">
        <v>224</v>
      </c>
      <c r="AI186" s="1" t="s">
        <v>152</v>
      </c>
      <c r="AJ186" s="1" t="s">
        <v>153</v>
      </c>
      <c r="AK186" s="1" t="s">
        <v>154</v>
      </c>
      <c r="AL186" s="1" t="s">
        <v>155</v>
      </c>
      <c r="AM186" s="1"/>
      <c r="AN186" s="1" t="s">
        <v>120</v>
      </c>
      <c r="AO186" s="1">
        <v>1</v>
      </c>
      <c r="AP186" s="1" t="s">
        <v>81</v>
      </c>
      <c r="AQ186" s="1" t="s">
        <v>82</v>
      </c>
      <c r="AR186" s="1">
        <v>0</v>
      </c>
      <c r="AS186" s="1">
        <v>1</v>
      </c>
      <c r="AT186" s="1">
        <v>0</v>
      </c>
      <c r="AU186" s="1">
        <v>1602</v>
      </c>
      <c r="AV186" s="1" t="s">
        <v>224</v>
      </c>
      <c r="AW186" s="1">
        <v>160204</v>
      </c>
      <c r="AX186" s="1">
        <v>0</v>
      </c>
      <c r="AY186" s="2">
        <v>5800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/>
      <c r="BM186" s="3">
        <v>45001</v>
      </c>
      <c r="BN186" s="1" t="s">
        <v>224</v>
      </c>
      <c r="BO186" s="1" t="s">
        <v>224</v>
      </c>
      <c r="BP186" s="1">
        <v>0</v>
      </c>
      <c r="BQ186" s="1" t="s">
        <v>224</v>
      </c>
      <c r="BR186" s="1" t="s">
        <v>224</v>
      </c>
      <c r="BS186" s="1">
        <v>0</v>
      </c>
      <c r="BT186" s="1">
        <v>0</v>
      </c>
      <c r="BU186" s="1" t="s">
        <v>623</v>
      </c>
    </row>
    <row r="187" spans="1:73" outlineLevel="1" x14ac:dyDescent="0.25">
      <c r="A187" s="1">
        <v>20</v>
      </c>
      <c r="B187" s="1">
        <v>1421</v>
      </c>
      <c r="C187" s="1">
        <v>1</v>
      </c>
      <c r="D187" s="1" t="s">
        <v>624</v>
      </c>
      <c r="E187" s="3">
        <v>45001.608877314815</v>
      </c>
      <c r="F187" s="1">
        <v>0</v>
      </c>
      <c r="G187" s="1"/>
      <c r="H187" s="1"/>
      <c r="I187" s="1"/>
      <c r="J187" s="1">
        <v>2</v>
      </c>
      <c r="K187" s="1" t="s">
        <v>74</v>
      </c>
      <c r="L187" s="1" t="s">
        <v>75</v>
      </c>
      <c r="M187" s="1" t="s">
        <v>224</v>
      </c>
      <c r="N187" s="1" t="s">
        <v>76</v>
      </c>
      <c r="O187" s="1" t="s">
        <v>77</v>
      </c>
      <c r="P187" s="1" t="s">
        <v>78</v>
      </c>
      <c r="Q187" s="1" t="s">
        <v>79</v>
      </c>
      <c r="R187" s="1">
        <v>114</v>
      </c>
      <c r="S187" s="1" t="s">
        <v>224</v>
      </c>
      <c r="T187" s="1" t="s">
        <v>80</v>
      </c>
      <c r="U187" s="1" t="s">
        <v>81</v>
      </c>
      <c r="V187" s="1" t="s">
        <v>82</v>
      </c>
      <c r="W187" s="1" t="s">
        <v>83</v>
      </c>
      <c r="X187" s="1">
        <v>2134424404</v>
      </c>
      <c r="Y187" s="1" t="s">
        <v>84</v>
      </c>
      <c r="Z187" s="1">
        <v>2</v>
      </c>
      <c r="AA187" s="1" t="s">
        <v>85</v>
      </c>
      <c r="AB187" s="1" t="s">
        <v>86</v>
      </c>
      <c r="AC187" s="1" t="s">
        <v>224</v>
      </c>
      <c r="AD187" s="1" t="s">
        <v>87</v>
      </c>
      <c r="AE187" s="1" t="s">
        <v>78</v>
      </c>
      <c r="AF187" s="1" t="s">
        <v>88</v>
      </c>
      <c r="AG187" s="1" t="s">
        <v>225</v>
      </c>
      <c r="AH187" s="1" t="s">
        <v>89</v>
      </c>
      <c r="AI187" s="1" t="s">
        <v>90</v>
      </c>
      <c r="AJ187" s="1" t="s">
        <v>81</v>
      </c>
      <c r="AK187" s="1" t="s">
        <v>82</v>
      </c>
      <c r="AL187" s="1" t="s">
        <v>91</v>
      </c>
      <c r="AM187" s="1"/>
      <c r="AN187" s="1" t="s">
        <v>224</v>
      </c>
      <c r="AO187" s="1">
        <v>1</v>
      </c>
      <c r="AP187" s="1" t="s">
        <v>81</v>
      </c>
      <c r="AQ187" s="1" t="s">
        <v>82</v>
      </c>
      <c r="AR187" s="1">
        <v>0</v>
      </c>
      <c r="AS187" s="1">
        <v>1</v>
      </c>
      <c r="AT187" s="1">
        <v>0</v>
      </c>
      <c r="AU187" s="1">
        <v>1602</v>
      </c>
      <c r="AV187" s="1" t="s">
        <v>224</v>
      </c>
      <c r="AW187" s="1">
        <v>160204</v>
      </c>
      <c r="AX187" s="1">
        <v>0</v>
      </c>
      <c r="AY187" s="2">
        <v>800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/>
      <c r="BM187" s="3">
        <v>45001</v>
      </c>
      <c r="BN187" s="1" t="s">
        <v>224</v>
      </c>
      <c r="BO187" s="1" t="s">
        <v>224</v>
      </c>
      <c r="BP187" s="1">
        <v>0</v>
      </c>
      <c r="BQ187" s="1" t="s">
        <v>224</v>
      </c>
      <c r="BR187" s="1" t="s">
        <v>224</v>
      </c>
      <c r="BS187" s="1">
        <v>0</v>
      </c>
      <c r="BT187" s="1">
        <v>0</v>
      </c>
      <c r="BU187" s="1" t="s">
        <v>625</v>
      </c>
    </row>
    <row r="188" spans="1:73" outlineLevel="1" x14ac:dyDescent="0.25">
      <c r="A188" s="1">
        <v>20</v>
      </c>
      <c r="B188" s="1">
        <v>1422</v>
      </c>
      <c r="C188" s="1">
        <v>1</v>
      </c>
      <c r="D188" s="1" t="s">
        <v>626</v>
      </c>
      <c r="E188" s="3">
        <v>45001.703576388885</v>
      </c>
      <c r="F188" s="1">
        <v>0</v>
      </c>
      <c r="G188" s="1"/>
      <c r="H188" s="1"/>
      <c r="I188" s="1"/>
      <c r="J188" s="1">
        <v>2</v>
      </c>
      <c r="K188" s="1" t="s">
        <v>74</v>
      </c>
      <c r="L188" s="1" t="s">
        <v>75</v>
      </c>
      <c r="M188" s="1" t="s">
        <v>224</v>
      </c>
      <c r="N188" s="1" t="s">
        <v>76</v>
      </c>
      <c r="O188" s="1" t="s">
        <v>77</v>
      </c>
      <c r="P188" s="1" t="s">
        <v>78</v>
      </c>
      <c r="Q188" s="1" t="s">
        <v>79</v>
      </c>
      <c r="R188" s="1">
        <v>114</v>
      </c>
      <c r="S188" s="1" t="s">
        <v>224</v>
      </c>
      <c r="T188" s="1" t="s">
        <v>80</v>
      </c>
      <c r="U188" s="1" t="s">
        <v>81</v>
      </c>
      <c r="V188" s="1" t="s">
        <v>82</v>
      </c>
      <c r="W188" s="1" t="s">
        <v>83</v>
      </c>
      <c r="X188" s="1">
        <v>2134424404</v>
      </c>
      <c r="Y188" s="1" t="s">
        <v>84</v>
      </c>
      <c r="Z188" s="1">
        <v>2</v>
      </c>
      <c r="AA188" s="1" t="s">
        <v>460</v>
      </c>
      <c r="AB188" s="1" t="s">
        <v>461</v>
      </c>
      <c r="AC188" s="1" t="s">
        <v>224</v>
      </c>
      <c r="AD188" s="1" t="s">
        <v>462</v>
      </c>
      <c r="AE188" s="1" t="s">
        <v>78</v>
      </c>
      <c r="AF188" s="1" t="s">
        <v>463</v>
      </c>
      <c r="AG188" s="1" t="s">
        <v>464</v>
      </c>
      <c r="AH188" s="1" t="s">
        <v>224</v>
      </c>
      <c r="AI188" s="1" t="s">
        <v>465</v>
      </c>
      <c r="AJ188" s="1" t="s">
        <v>81</v>
      </c>
      <c r="AK188" s="1" t="s">
        <v>82</v>
      </c>
      <c r="AL188" s="1" t="s">
        <v>466</v>
      </c>
      <c r="AM188" s="1"/>
      <c r="AN188" s="1" t="s">
        <v>224</v>
      </c>
      <c r="AO188" s="1">
        <v>1</v>
      </c>
      <c r="AP188" s="1" t="s">
        <v>81</v>
      </c>
      <c r="AQ188" s="1" t="s">
        <v>82</v>
      </c>
      <c r="AR188" s="1">
        <v>0</v>
      </c>
      <c r="AS188" s="1">
        <v>1</v>
      </c>
      <c r="AT188" s="1">
        <v>0</v>
      </c>
      <c r="AU188" s="1">
        <v>1602</v>
      </c>
      <c r="AV188" s="1" t="s">
        <v>224</v>
      </c>
      <c r="AW188" s="1">
        <v>160204</v>
      </c>
      <c r="AX188" s="1">
        <v>0</v>
      </c>
      <c r="AY188" s="2">
        <v>3900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/>
      <c r="BM188" s="3">
        <v>45001</v>
      </c>
      <c r="BN188" s="1" t="s">
        <v>224</v>
      </c>
      <c r="BO188" s="1" t="s">
        <v>224</v>
      </c>
      <c r="BP188" s="1">
        <v>0</v>
      </c>
      <c r="BQ188" s="1" t="s">
        <v>224</v>
      </c>
      <c r="BR188" s="1" t="s">
        <v>224</v>
      </c>
      <c r="BS188" s="1">
        <v>0</v>
      </c>
      <c r="BT188" s="1">
        <v>0</v>
      </c>
      <c r="BU188" s="1" t="s">
        <v>627</v>
      </c>
    </row>
    <row r="189" spans="1:73" outlineLevel="1" x14ac:dyDescent="0.25">
      <c r="A189" s="1">
        <v>20</v>
      </c>
      <c r="B189" s="1">
        <v>1423</v>
      </c>
      <c r="C189" s="1">
        <v>1</v>
      </c>
      <c r="D189" s="1" t="s">
        <v>628</v>
      </c>
      <c r="E189" s="3">
        <v>45001.742581018516</v>
      </c>
      <c r="F189" s="1">
        <v>0</v>
      </c>
      <c r="G189" s="1"/>
      <c r="H189" s="1"/>
      <c r="I189" s="1"/>
      <c r="J189" s="1">
        <v>2</v>
      </c>
      <c r="K189" s="1" t="s">
        <v>74</v>
      </c>
      <c r="L189" s="1" t="s">
        <v>75</v>
      </c>
      <c r="M189" s="1" t="s">
        <v>224</v>
      </c>
      <c r="N189" s="1" t="s">
        <v>76</v>
      </c>
      <c r="O189" s="1" t="s">
        <v>77</v>
      </c>
      <c r="P189" s="1" t="s">
        <v>78</v>
      </c>
      <c r="Q189" s="1" t="s">
        <v>79</v>
      </c>
      <c r="R189" s="1">
        <v>114</v>
      </c>
      <c r="S189" s="1" t="s">
        <v>224</v>
      </c>
      <c r="T189" s="1" t="s">
        <v>80</v>
      </c>
      <c r="U189" s="1" t="s">
        <v>81</v>
      </c>
      <c r="V189" s="1" t="s">
        <v>82</v>
      </c>
      <c r="W189" s="1" t="s">
        <v>83</v>
      </c>
      <c r="X189" s="1">
        <v>2134424404</v>
      </c>
      <c r="Y189" s="1" t="s">
        <v>84</v>
      </c>
      <c r="Z189" s="1">
        <v>2</v>
      </c>
      <c r="AA189" s="1" t="s">
        <v>85</v>
      </c>
      <c r="AB189" s="1" t="s">
        <v>86</v>
      </c>
      <c r="AC189" s="1" t="s">
        <v>224</v>
      </c>
      <c r="AD189" s="1" t="s">
        <v>87</v>
      </c>
      <c r="AE189" s="1" t="s">
        <v>78</v>
      </c>
      <c r="AF189" s="1" t="s">
        <v>88</v>
      </c>
      <c r="AG189" s="1" t="s">
        <v>225</v>
      </c>
      <c r="AH189" s="1" t="s">
        <v>89</v>
      </c>
      <c r="AI189" s="1" t="s">
        <v>90</v>
      </c>
      <c r="AJ189" s="1" t="s">
        <v>81</v>
      </c>
      <c r="AK189" s="1" t="s">
        <v>82</v>
      </c>
      <c r="AL189" s="1" t="s">
        <v>91</v>
      </c>
      <c r="AM189" s="1"/>
      <c r="AN189" s="1" t="s">
        <v>224</v>
      </c>
      <c r="AO189" s="1">
        <v>1</v>
      </c>
      <c r="AP189" s="1" t="s">
        <v>81</v>
      </c>
      <c r="AQ189" s="1" t="s">
        <v>82</v>
      </c>
      <c r="AR189" s="1">
        <v>0</v>
      </c>
      <c r="AS189" s="1">
        <v>1</v>
      </c>
      <c r="AT189" s="1">
        <v>0</v>
      </c>
      <c r="AU189" s="1">
        <v>1602</v>
      </c>
      <c r="AV189" s="1" t="s">
        <v>224</v>
      </c>
      <c r="AW189" s="1">
        <v>160204</v>
      </c>
      <c r="AX189" s="1">
        <v>0</v>
      </c>
      <c r="AY189" s="2">
        <v>2628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/>
      <c r="BM189" s="3">
        <v>45001</v>
      </c>
      <c r="BN189" s="1" t="s">
        <v>224</v>
      </c>
      <c r="BO189" s="1" t="s">
        <v>224</v>
      </c>
      <c r="BP189" s="1">
        <v>0</v>
      </c>
      <c r="BQ189" s="1" t="s">
        <v>224</v>
      </c>
      <c r="BR189" s="1" t="s">
        <v>224</v>
      </c>
      <c r="BS189" s="1">
        <v>0</v>
      </c>
      <c r="BT189" s="1">
        <v>0</v>
      </c>
      <c r="BU189" s="1" t="s">
        <v>629</v>
      </c>
    </row>
    <row r="190" spans="1:73" outlineLevel="1" x14ac:dyDescent="0.25">
      <c r="A190" s="1">
        <v>20</v>
      </c>
      <c r="B190" s="1">
        <v>1424</v>
      </c>
      <c r="C190" s="1">
        <v>1</v>
      </c>
      <c r="D190" s="1" t="s">
        <v>630</v>
      </c>
      <c r="E190" s="3">
        <v>45001.743622685186</v>
      </c>
      <c r="F190" s="1">
        <v>0</v>
      </c>
      <c r="G190" s="1"/>
      <c r="H190" s="1"/>
      <c r="I190" s="1"/>
      <c r="J190" s="1">
        <v>2</v>
      </c>
      <c r="K190" s="1" t="s">
        <v>74</v>
      </c>
      <c r="L190" s="1" t="s">
        <v>75</v>
      </c>
      <c r="M190" s="1" t="s">
        <v>224</v>
      </c>
      <c r="N190" s="1" t="s">
        <v>76</v>
      </c>
      <c r="O190" s="1" t="s">
        <v>77</v>
      </c>
      <c r="P190" s="1" t="s">
        <v>78</v>
      </c>
      <c r="Q190" s="1" t="s">
        <v>79</v>
      </c>
      <c r="R190" s="1">
        <v>114</v>
      </c>
      <c r="S190" s="1" t="s">
        <v>224</v>
      </c>
      <c r="T190" s="1" t="s">
        <v>80</v>
      </c>
      <c r="U190" s="1" t="s">
        <v>81</v>
      </c>
      <c r="V190" s="1" t="s">
        <v>82</v>
      </c>
      <c r="W190" s="1" t="s">
        <v>83</v>
      </c>
      <c r="X190" s="1">
        <v>2134424404</v>
      </c>
      <c r="Y190" s="1" t="s">
        <v>84</v>
      </c>
      <c r="Z190" s="1">
        <v>2</v>
      </c>
      <c r="AA190" s="1" t="s">
        <v>85</v>
      </c>
      <c r="AB190" s="1" t="s">
        <v>86</v>
      </c>
      <c r="AC190" s="1" t="s">
        <v>224</v>
      </c>
      <c r="AD190" s="1" t="s">
        <v>87</v>
      </c>
      <c r="AE190" s="1" t="s">
        <v>78</v>
      </c>
      <c r="AF190" s="1" t="s">
        <v>88</v>
      </c>
      <c r="AG190" s="1" t="s">
        <v>225</v>
      </c>
      <c r="AH190" s="1" t="s">
        <v>89</v>
      </c>
      <c r="AI190" s="1" t="s">
        <v>90</v>
      </c>
      <c r="AJ190" s="1" t="s">
        <v>81</v>
      </c>
      <c r="AK190" s="1" t="s">
        <v>82</v>
      </c>
      <c r="AL190" s="1" t="s">
        <v>91</v>
      </c>
      <c r="AM190" s="1"/>
      <c r="AN190" s="1" t="s">
        <v>224</v>
      </c>
      <c r="AO190" s="1">
        <v>1</v>
      </c>
      <c r="AP190" s="1" t="s">
        <v>81</v>
      </c>
      <c r="AQ190" s="1" t="s">
        <v>82</v>
      </c>
      <c r="AR190" s="1">
        <v>0</v>
      </c>
      <c r="AS190" s="1">
        <v>1</v>
      </c>
      <c r="AT190" s="1">
        <v>0</v>
      </c>
      <c r="AU190" s="1">
        <v>1602</v>
      </c>
      <c r="AV190" s="1" t="s">
        <v>224</v>
      </c>
      <c r="AW190" s="1">
        <v>160204</v>
      </c>
      <c r="AX190" s="1">
        <v>0</v>
      </c>
      <c r="AY190" s="2">
        <v>800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/>
      <c r="BM190" s="3">
        <v>45001</v>
      </c>
      <c r="BN190" s="1" t="s">
        <v>224</v>
      </c>
      <c r="BO190" s="1" t="s">
        <v>224</v>
      </c>
      <c r="BP190" s="1">
        <v>0</v>
      </c>
      <c r="BQ190" s="1" t="s">
        <v>224</v>
      </c>
      <c r="BR190" s="1" t="s">
        <v>224</v>
      </c>
      <c r="BS190" s="1">
        <v>0</v>
      </c>
      <c r="BT190" s="1">
        <v>0</v>
      </c>
      <c r="BU190" s="1" t="s">
        <v>631</v>
      </c>
    </row>
    <row r="191" spans="1:73" outlineLevel="1" x14ac:dyDescent="0.25">
      <c r="A191" s="1">
        <v>20</v>
      </c>
      <c r="B191" s="1">
        <v>1425</v>
      </c>
      <c r="C191" s="1">
        <v>1</v>
      </c>
      <c r="D191" s="1" t="s">
        <v>632</v>
      </c>
      <c r="E191" s="3">
        <v>45002.599687499998</v>
      </c>
      <c r="F191" s="1">
        <v>0</v>
      </c>
      <c r="G191" s="1"/>
      <c r="H191" s="1"/>
      <c r="I191" s="1"/>
      <c r="J191" s="1">
        <v>2</v>
      </c>
      <c r="K191" s="1" t="s">
        <v>74</v>
      </c>
      <c r="L191" s="1" t="s">
        <v>75</v>
      </c>
      <c r="M191" s="1" t="s">
        <v>224</v>
      </c>
      <c r="N191" s="1" t="s">
        <v>76</v>
      </c>
      <c r="O191" s="1" t="s">
        <v>77</v>
      </c>
      <c r="P191" s="1" t="s">
        <v>78</v>
      </c>
      <c r="Q191" s="1" t="s">
        <v>79</v>
      </c>
      <c r="R191" s="1">
        <v>114</v>
      </c>
      <c r="S191" s="1" t="s">
        <v>224</v>
      </c>
      <c r="T191" s="1" t="s">
        <v>80</v>
      </c>
      <c r="U191" s="1" t="s">
        <v>81</v>
      </c>
      <c r="V191" s="1" t="s">
        <v>82</v>
      </c>
      <c r="W191" s="1" t="s">
        <v>83</v>
      </c>
      <c r="X191" s="1">
        <v>2134424404</v>
      </c>
      <c r="Y191" s="1" t="s">
        <v>84</v>
      </c>
      <c r="Z191" s="1">
        <v>2</v>
      </c>
      <c r="AA191" s="1" t="s">
        <v>85</v>
      </c>
      <c r="AB191" s="1" t="s">
        <v>86</v>
      </c>
      <c r="AC191" s="1" t="s">
        <v>224</v>
      </c>
      <c r="AD191" s="1" t="s">
        <v>87</v>
      </c>
      <c r="AE191" s="1" t="s">
        <v>78</v>
      </c>
      <c r="AF191" s="1" t="s">
        <v>88</v>
      </c>
      <c r="AG191" s="1" t="s">
        <v>225</v>
      </c>
      <c r="AH191" s="1" t="s">
        <v>89</v>
      </c>
      <c r="AI191" s="1" t="s">
        <v>90</v>
      </c>
      <c r="AJ191" s="1" t="s">
        <v>81</v>
      </c>
      <c r="AK191" s="1" t="s">
        <v>82</v>
      </c>
      <c r="AL191" s="1" t="s">
        <v>91</v>
      </c>
      <c r="AM191" s="1"/>
      <c r="AN191" s="1" t="s">
        <v>224</v>
      </c>
      <c r="AO191" s="1">
        <v>1</v>
      </c>
      <c r="AP191" s="1" t="s">
        <v>81</v>
      </c>
      <c r="AQ191" s="1" t="s">
        <v>82</v>
      </c>
      <c r="AR191" s="1">
        <v>0</v>
      </c>
      <c r="AS191" s="1">
        <v>1</v>
      </c>
      <c r="AT191" s="1">
        <v>0</v>
      </c>
      <c r="AU191" s="1">
        <v>1602</v>
      </c>
      <c r="AV191" s="1" t="s">
        <v>224</v>
      </c>
      <c r="AW191" s="1">
        <v>160204</v>
      </c>
      <c r="AX191" s="1">
        <v>0</v>
      </c>
      <c r="AY191" s="2">
        <v>3942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/>
      <c r="BM191" s="3">
        <v>45002</v>
      </c>
      <c r="BN191" s="1" t="s">
        <v>224</v>
      </c>
      <c r="BO191" s="1" t="s">
        <v>224</v>
      </c>
      <c r="BP191" s="1">
        <v>0</v>
      </c>
      <c r="BQ191" s="1" t="s">
        <v>224</v>
      </c>
      <c r="BR191" s="1" t="s">
        <v>224</v>
      </c>
      <c r="BS191" s="1">
        <v>0</v>
      </c>
      <c r="BT191" s="1">
        <v>0</v>
      </c>
      <c r="BU191" s="1" t="s">
        <v>633</v>
      </c>
    </row>
    <row r="192" spans="1:73" outlineLevel="1" x14ac:dyDescent="0.25">
      <c r="A192" s="1">
        <v>20</v>
      </c>
      <c r="B192" s="1">
        <v>1426</v>
      </c>
      <c r="C192" s="1">
        <v>1</v>
      </c>
      <c r="D192" s="1" t="s">
        <v>634</v>
      </c>
      <c r="E192" s="3">
        <v>45002.600613425922</v>
      </c>
      <c r="F192" s="1">
        <v>0</v>
      </c>
      <c r="G192" s="1"/>
      <c r="H192" s="1"/>
      <c r="I192" s="1"/>
      <c r="J192" s="1">
        <v>2</v>
      </c>
      <c r="K192" s="1" t="s">
        <v>74</v>
      </c>
      <c r="L192" s="1" t="s">
        <v>75</v>
      </c>
      <c r="M192" s="1" t="s">
        <v>224</v>
      </c>
      <c r="N192" s="1" t="s">
        <v>76</v>
      </c>
      <c r="O192" s="1" t="s">
        <v>77</v>
      </c>
      <c r="P192" s="1" t="s">
        <v>78</v>
      </c>
      <c r="Q192" s="1" t="s">
        <v>79</v>
      </c>
      <c r="R192" s="1">
        <v>114</v>
      </c>
      <c r="S192" s="1" t="s">
        <v>224</v>
      </c>
      <c r="T192" s="1" t="s">
        <v>80</v>
      </c>
      <c r="U192" s="1" t="s">
        <v>81</v>
      </c>
      <c r="V192" s="1" t="s">
        <v>82</v>
      </c>
      <c r="W192" s="1" t="s">
        <v>83</v>
      </c>
      <c r="X192" s="1">
        <v>2134424404</v>
      </c>
      <c r="Y192" s="1" t="s">
        <v>84</v>
      </c>
      <c r="Z192" s="1">
        <v>2</v>
      </c>
      <c r="AA192" s="1" t="s">
        <v>85</v>
      </c>
      <c r="AB192" s="1" t="s">
        <v>86</v>
      </c>
      <c r="AC192" s="1" t="s">
        <v>224</v>
      </c>
      <c r="AD192" s="1" t="s">
        <v>87</v>
      </c>
      <c r="AE192" s="1" t="s">
        <v>78</v>
      </c>
      <c r="AF192" s="1" t="s">
        <v>88</v>
      </c>
      <c r="AG192" s="1" t="s">
        <v>225</v>
      </c>
      <c r="AH192" s="1" t="s">
        <v>89</v>
      </c>
      <c r="AI192" s="1" t="s">
        <v>90</v>
      </c>
      <c r="AJ192" s="1" t="s">
        <v>81</v>
      </c>
      <c r="AK192" s="1" t="s">
        <v>82</v>
      </c>
      <c r="AL192" s="1" t="s">
        <v>91</v>
      </c>
      <c r="AM192" s="1"/>
      <c r="AN192" s="1" t="s">
        <v>224</v>
      </c>
      <c r="AO192" s="1">
        <v>1</v>
      </c>
      <c r="AP192" s="1" t="s">
        <v>81</v>
      </c>
      <c r="AQ192" s="1" t="s">
        <v>82</v>
      </c>
      <c r="AR192" s="1">
        <v>0</v>
      </c>
      <c r="AS192" s="1">
        <v>1</v>
      </c>
      <c r="AT192" s="1">
        <v>0</v>
      </c>
      <c r="AU192" s="1">
        <v>1602</v>
      </c>
      <c r="AV192" s="1" t="s">
        <v>224</v>
      </c>
      <c r="AW192" s="1">
        <v>160204</v>
      </c>
      <c r="AX192" s="1">
        <v>0</v>
      </c>
      <c r="AY192" s="2">
        <v>584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/>
      <c r="BM192" s="3">
        <v>45002</v>
      </c>
      <c r="BN192" s="1" t="s">
        <v>224</v>
      </c>
      <c r="BO192" s="1" t="s">
        <v>224</v>
      </c>
      <c r="BP192" s="1">
        <v>0</v>
      </c>
      <c r="BQ192" s="1" t="s">
        <v>224</v>
      </c>
      <c r="BR192" s="1" t="s">
        <v>224</v>
      </c>
      <c r="BS192" s="1">
        <v>0</v>
      </c>
      <c r="BT192" s="1">
        <v>0</v>
      </c>
      <c r="BU192" s="1" t="s">
        <v>635</v>
      </c>
    </row>
    <row r="193" spans="1:73" outlineLevel="1" x14ac:dyDescent="0.25">
      <c r="A193" s="1">
        <v>20</v>
      </c>
      <c r="B193" s="1">
        <v>1427</v>
      </c>
      <c r="C193" s="1">
        <v>1</v>
      </c>
      <c r="D193" s="1" t="s">
        <v>636</v>
      </c>
      <c r="E193" s="3">
        <v>45002.601435185185</v>
      </c>
      <c r="F193" s="1">
        <v>0</v>
      </c>
      <c r="G193" s="1"/>
      <c r="H193" s="1"/>
      <c r="I193" s="1"/>
      <c r="J193" s="1">
        <v>2</v>
      </c>
      <c r="K193" s="1" t="s">
        <v>74</v>
      </c>
      <c r="L193" s="1" t="s">
        <v>75</v>
      </c>
      <c r="M193" s="1" t="s">
        <v>224</v>
      </c>
      <c r="N193" s="1" t="s">
        <v>76</v>
      </c>
      <c r="O193" s="1" t="s">
        <v>77</v>
      </c>
      <c r="P193" s="1" t="s">
        <v>78</v>
      </c>
      <c r="Q193" s="1" t="s">
        <v>79</v>
      </c>
      <c r="R193" s="1">
        <v>114</v>
      </c>
      <c r="S193" s="1" t="s">
        <v>224</v>
      </c>
      <c r="T193" s="1" t="s">
        <v>80</v>
      </c>
      <c r="U193" s="1" t="s">
        <v>81</v>
      </c>
      <c r="V193" s="1" t="s">
        <v>82</v>
      </c>
      <c r="W193" s="1" t="s">
        <v>83</v>
      </c>
      <c r="X193" s="1">
        <v>2134424404</v>
      </c>
      <c r="Y193" s="1" t="s">
        <v>84</v>
      </c>
      <c r="Z193" s="1">
        <v>2</v>
      </c>
      <c r="AA193" s="1" t="s">
        <v>85</v>
      </c>
      <c r="AB193" s="1" t="s">
        <v>86</v>
      </c>
      <c r="AC193" s="1" t="s">
        <v>224</v>
      </c>
      <c r="AD193" s="1" t="s">
        <v>87</v>
      </c>
      <c r="AE193" s="1" t="s">
        <v>78</v>
      </c>
      <c r="AF193" s="1" t="s">
        <v>88</v>
      </c>
      <c r="AG193" s="1" t="s">
        <v>225</v>
      </c>
      <c r="AH193" s="1" t="s">
        <v>89</v>
      </c>
      <c r="AI193" s="1" t="s">
        <v>90</v>
      </c>
      <c r="AJ193" s="1" t="s">
        <v>81</v>
      </c>
      <c r="AK193" s="1" t="s">
        <v>82</v>
      </c>
      <c r="AL193" s="1" t="s">
        <v>91</v>
      </c>
      <c r="AM193" s="1"/>
      <c r="AN193" s="1" t="s">
        <v>224</v>
      </c>
      <c r="AO193" s="1">
        <v>1</v>
      </c>
      <c r="AP193" s="1" t="s">
        <v>81</v>
      </c>
      <c r="AQ193" s="1" t="s">
        <v>82</v>
      </c>
      <c r="AR193" s="1">
        <v>0</v>
      </c>
      <c r="AS193" s="1">
        <v>1</v>
      </c>
      <c r="AT193" s="1">
        <v>0</v>
      </c>
      <c r="AU193" s="1">
        <v>1602</v>
      </c>
      <c r="AV193" s="1" t="s">
        <v>224</v>
      </c>
      <c r="AW193" s="1">
        <v>160204</v>
      </c>
      <c r="AX193" s="1">
        <v>0</v>
      </c>
      <c r="AY193" s="2">
        <v>800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/>
      <c r="BM193" s="3">
        <v>45002</v>
      </c>
      <c r="BN193" s="1" t="s">
        <v>224</v>
      </c>
      <c r="BO193" s="1" t="s">
        <v>224</v>
      </c>
      <c r="BP193" s="1">
        <v>0</v>
      </c>
      <c r="BQ193" s="1" t="s">
        <v>224</v>
      </c>
      <c r="BR193" s="1" t="s">
        <v>224</v>
      </c>
      <c r="BS193" s="1">
        <v>0</v>
      </c>
      <c r="BT193" s="1">
        <v>0</v>
      </c>
      <c r="BU193" s="1" t="s">
        <v>637</v>
      </c>
    </row>
    <row r="194" spans="1:73" outlineLevel="1" x14ac:dyDescent="0.25">
      <c r="A194" s="1">
        <v>20</v>
      </c>
      <c r="B194" s="1">
        <v>1428</v>
      </c>
      <c r="C194" s="1">
        <v>1</v>
      </c>
      <c r="D194" s="1" t="s">
        <v>638</v>
      </c>
      <c r="E194" s="3">
        <v>45002.704375000001</v>
      </c>
      <c r="F194" s="1">
        <v>0</v>
      </c>
      <c r="G194" s="1"/>
      <c r="H194" s="1"/>
      <c r="I194" s="1"/>
      <c r="J194" s="1">
        <v>2</v>
      </c>
      <c r="K194" s="1" t="s">
        <v>74</v>
      </c>
      <c r="L194" s="1" t="s">
        <v>75</v>
      </c>
      <c r="M194" s="1" t="s">
        <v>224</v>
      </c>
      <c r="N194" s="1" t="s">
        <v>76</v>
      </c>
      <c r="O194" s="1" t="s">
        <v>77</v>
      </c>
      <c r="P194" s="1" t="s">
        <v>78</v>
      </c>
      <c r="Q194" s="1" t="s">
        <v>79</v>
      </c>
      <c r="R194" s="1">
        <v>114</v>
      </c>
      <c r="S194" s="1" t="s">
        <v>224</v>
      </c>
      <c r="T194" s="1" t="s">
        <v>80</v>
      </c>
      <c r="U194" s="1" t="s">
        <v>81</v>
      </c>
      <c r="V194" s="1" t="s">
        <v>82</v>
      </c>
      <c r="W194" s="1" t="s">
        <v>83</v>
      </c>
      <c r="X194" s="1">
        <v>2134424404</v>
      </c>
      <c r="Y194" s="1" t="s">
        <v>84</v>
      </c>
      <c r="Z194" s="1">
        <v>2</v>
      </c>
      <c r="AA194" s="1" t="s">
        <v>85</v>
      </c>
      <c r="AB194" s="1" t="s">
        <v>86</v>
      </c>
      <c r="AC194" s="1" t="s">
        <v>224</v>
      </c>
      <c r="AD194" s="1" t="s">
        <v>87</v>
      </c>
      <c r="AE194" s="1" t="s">
        <v>78</v>
      </c>
      <c r="AF194" s="1" t="s">
        <v>88</v>
      </c>
      <c r="AG194" s="1" t="s">
        <v>225</v>
      </c>
      <c r="AH194" s="1" t="s">
        <v>89</v>
      </c>
      <c r="AI194" s="1" t="s">
        <v>90</v>
      </c>
      <c r="AJ194" s="1" t="s">
        <v>81</v>
      </c>
      <c r="AK194" s="1" t="s">
        <v>82</v>
      </c>
      <c r="AL194" s="1" t="s">
        <v>91</v>
      </c>
      <c r="AM194" s="1"/>
      <c r="AN194" s="1" t="s">
        <v>224</v>
      </c>
      <c r="AO194" s="1">
        <v>1</v>
      </c>
      <c r="AP194" s="1" t="s">
        <v>81</v>
      </c>
      <c r="AQ194" s="1" t="s">
        <v>82</v>
      </c>
      <c r="AR194" s="1">
        <v>0</v>
      </c>
      <c r="AS194" s="1">
        <v>1</v>
      </c>
      <c r="AT194" s="1">
        <v>0</v>
      </c>
      <c r="AU194" s="1">
        <v>1602</v>
      </c>
      <c r="AV194" s="1" t="s">
        <v>224</v>
      </c>
      <c r="AW194" s="1">
        <v>160204</v>
      </c>
      <c r="AX194" s="1">
        <v>0</v>
      </c>
      <c r="AY194" s="2">
        <v>800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/>
      <c r="BM194" s="3">
        <v>45002</v>
      </c>
      <c r="BN194" s="1" t="s">
        <v>224</v>
      </c>
      <c r="BO194" s="1" t="s">
        <v>224</v>
      </c>
      <c r="BP194" s="1">
        <v>0</v>
      </c>
      <c r="BQ194" s="1" t="s">
        <v>224</v>
      </c>
      <c r="BR194" s="1" t="s">
        <v>224</v>
      </c>
      <c r="BS194" s="1">
        <v>0</v>
      </c>
      <c r="BT194" s="1">
        <v>0</v>
      </c>
      <c r="BU194" s="1" t="s">
        <v>639</v>
      </c>
    </row>
    <row r="195" spans="1:73" outlineLevel="1" x14ac:dyDescent="0.25">
      <c r="A195" s="1">
        <v>20</v>
      </c>
      <c r="B195" s="1">
        <v>1429</v>
      </c>
      <c r="C195" s="1">
        <v>1</v>
      </c>
      <c r="D195" s="1" t="s">
        <v>640</v>
      </c>
      <c r="E195" s="3">
        <v>45002.736666666664</v>
      </c>
      <c r="F195" s="1">
        <v>0</v>
      </c>
      <c r="G195" s="1"/>
      <c r="H195" s="1"/>
      <c r="I195" s="1"/>
      <c r="J195" s="1">
        <v>2</v>
      </c>
      <c r="K195" s="1" t="s">
        <v>74</v>
      </c>
      <c r="L195" s="1" t="s">
        <v>75</v>
      </c>
      <c r="M195" s="1" t="s">
        <v>224</v>
      </c>
      <c r="N195" s="1" t="s">
        <v>76</v>
      </c>
      <c r="O195" s="1" t="s">
        <v>77</v>
      </c>
      <c r="P195" s="1" t="s">
        <v>78</v>
      </c>
      <c r="Q195" s="1" t="s">
        <v>79</v>
      </c>
      <c r="R195" s="1">
        <v>114</v>
      </c>
      <c r="S195" s="1" t="s">
        <v>224</v>
      </c>
      <c r="T195" s="1" t="s">
        <v>80</v>
      </c>
      <c r="U195" s="1" t="s">
        <v>81</v>
      </c>
      <c r="V195" s="1" t="s">
        <v>82</v>
      </c>
      <c r="W195" s="1" t="s">
        <v>83</v>
      </c>
      <c r="X195" s="1">
        <v>2134424404</v>
      </c>
      <c r="Y195" s="1" t="s">
        <v>84</v>
      </c>
      <c r="Z195" s="1">
        <v>2</v>
      </c>
      <c r="AA195" s="1" t="s">
        <v>85</v>
      </c>
      <c r="AB195" s="1" t="s">
        <v>86</v>
      </c>
      <c r="AC195" s="1" t="s">
        <v>224</v>
      </c>
      <c r="AD195" s="1" t="s">
        <v>87</v>
      </c>
      <c r="AE195" s="1" t="s">
        <v>78</v>
      </c>
      <c r="AF195" s="1" t="s">
        <v>88</v>
      </c>
      <c r="AG195" s="1" t="s">
        <v>225</v>
      </c>
      <c r="AH195" s="1" t="s">
        <v>89</v>
      </c>
      <c r="AI195" s="1" t="s">
        <v>90</v>
      </c>
      <c r="AJ195" s="1" t="s">
        <v>81</v>
      </c>
      <c r="AK195" s="1" t="s">
        <v>82</v>
      </c>
      <c r="AL195" s="1" t="s">
        <v>91</v>
      </c>
      <c r="AM195" s="1"/>
      <c r="AN195" s="1" t="s">
        <v>224</v>
      </c>
      <c r="AO195" s="1">
        <v>1</v>
      </c>
      <c r="AP195" s="1" t="s">
        <v>81</v>
      </c>
      <c r="AQ195" s="1" t="s">
        <v>82</v>
      </c>
      <c r="AR195" s="1">
        <v>0</v>
      </c>
      <c r="AS195" s="1">
        <v>1</v>
      </c>
      <c r="AT195" s="1">
        <v>0</v>
      </c>
      <c r="AU195" s="1">
        <v>1602</v>
      </c>
      <c r="AV195" s="1" t="s">
        <v>224</v>
      </c>
      <c r="AW195" s="1">
        <v>160204</v>
      </c>
      <c r="AX195" s="1">
        <v>0</v>
      </c>
      <c r="AY195" s="2">
        <v>800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/>
      <c r="BM195" s="3">
        <v>45002</v>
      </c>
      <c r="BN195" s="1" t="s">
        <v>224</v>
      </c>
      <c r="BO195" s="1" t="s">
        <v>224</v>
      </c>
      <c r="BP195" s="1">
        <v>0</v>
      </c>
      <c r="BQ195" s="1" t="s">
        <v>224</v>
      </c>
      <c r="BR195" s="1" t="s">
        <v>224</v>
      </c>
      <c r="BS195" s="1">
        <v>0</v>
      </c>
      <c r="BT195" s="1">
        <v>0</v>
      </c>
      <c r="BU195" s="1" t="s">
        <v>641</v>
      </c>
    </row>
    <row r="196" spans="1:73" outlineLevel="1" x14ac:dyDescent="0.25">
      <c r="A196" s="1">
        <v>20</v>
      </c>
      <c r="B196" s="1">
        <v>1430</v>
      </c>
      <c r="C196" s="1">
        <v>1</v>
      </c>
      <c r="D196" s="1" t="s">
        <v>642</v>
      </c>
      <c r="E196" s="3">
        <v>45005.601898148147</v>
      </c>
      <c r="F196" s="1">
        <v>0</v>
      </c>
      <c r="G196" s="1"/>
      <c r="H196" s="1"/>
      <c r="I196" s="1"/>
      <c r="J196" s="1">
        <v>2</v>
      </c>
      <c r="K196" s="1" t="s">
        <v>74</v>
      </c>
      <c r="L196" s="1" t="s">
        <v>75</v>
      </c>
      <c r="M196" s="1" t="s">
        <v>224</v>
      </c>
      <c r="N196" s="1" t="s">
        <v>76</v>
      </c>
      <c r="O196" s="1" t="s">
        <v>77</v>
      </c>
      <c r="P196" s="1" t="s">
        <v>78</v>
      </c>
      <c r="Q196" s="1" t="s">
        <v>79</v>
      </c>
      <c r="R196" s="1">
        <v>114</v>
      </c>
      <c r="S196" s="1" t="s">
        <v>224</v>
      </c>
      <c r="T196" s="1" t="s">
        <v>80</v>
      </c>
      <c r="U196" s="1" t="s">
        <v>81</v>
      </c>
      <c r="V196" s="1" t="s">
        <v>82</v>
      </c>
      <c r="W196" s="1" t="s">
        <v>83</v>
      </c>
      <c r="X196" s="1">
        <v>2134424404</v>
      </c>
      <c r="Y196" s="1" t="s">
        <v>84</v>
      </c>
      <c r="Z196" s="1">
        <v>2</v>
      </c>
      <c r="AA196" s="1" t="s">
        <v>85</v>
      </c>
      <c r="AB196" s="1" t="s">
        <v>86</v>
      </c>
      <c r="AC196" s="1" t="s">
        <v>224</v>
      </c>
      <c r="AD196" s="1" t="s">
        <v>87</v>
      </c>
      <c r="AE196" s="1" t="s">
        <v>78</v>
      </c>
      <c r="AF196" s="1" t="s">
        <v>88</v>
      </c>
      <c r="AG196" s="1" t="s">
        <v>225</v>
      </c>
      <c r="AH196" s="1" t="s">
        <v>89</v>
      </c>
      <c r="AI196" s="1" t="s">
        <v>90</v>
      </c>
      <c r="AJ196" s="1" t="s">
        <v>81</v>
      </c>
      <c r="AK196" s="1" t="s">
        <v>82</v>
      </c>
      <c r="AL196" s="1" t="s">
        <v>91</v>
      </c>
      <c r="AM196" s="1"/>
      <c r="AN196" s="1" t="s">
        <v>224</v>
      </c>
      <c r="AO196" s="1">
        <v>1</v>
      </c>
      <c r="AP196" s="1" t="s">
        <v>81</v>
      </c>
      <c r="AQ196" s="1" t="s">
        <v>82</v>
      </c>
      <c r="AR196" s="1">
        <v>0</v>
      </c>
      <c r="AS196" s="1">
        <v>1</v>
      </c>
      <c r="AT196" s="1">
        <v>0</v>
      </c>
      <c r="AU196" s="1">
        <v>1602</v>
      </c>
      <c r="AV196" s="1" t="s">
        <v>224</v>
      </c>
      <c r="AW196" s="1">
        <v>160204</v>
      </c>
      <c r="AX196" s="1">
        <v>0</v>
      </c>
      <c r="AY196" s="2">
        <v>5092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/>
      <c r="BM196" s="3">
        <v>45005</v>
      </c>
      <c r="BN196" s="1" t="s">
        <v>224</v>
      </c>
      <c r="BO196" s="1" t="s">
        <v>224</v>
      </c>
      <c r="BP196" s="1">
        <v>0</v>
      </c>
      <c r="BQ196" s="1" t="s">
        <v>224</v>
      </c>
      <c r="BR196" s="1" t="s">
        <v>224</v>
      </c>
      <c r="BS196" s="1">
        <v>0</v>
      </c>
      <c r="BT196" s="1">
        <v>0</v>
      </c>
      <c r="BU196" s="1" t="s">
        <v>643</v>
      </c>
    </row>
    <row r="197" spans="1:73" outlineLevel="1" x14ac:dyDescent="0.25">
      <c r="A197" s="1">
        <v>20</v>
      </c>
      <c r="B197" s="1">
        <v>1431</v>
      </c>
      <c r="C197" s="1">
        <v>1</v>
      </c>
      <c r="D197" s="1" t="s">
        <v>644</v>
      </c>
      <c r="E197" s="3">
        <v>45005.604756944442</v>
      </c>
      <c r="F197" s="1">
        <v>0</v>
      </c>
      <c r="G197" s="1"/>
      <c r="H197" s="1"/>
      <c r="I197" s="1"/>
      <c r="J197" s="1">
        <v>2</v>
      </c>
      <c r="K197" s="1" t="s">
        <v>74</v>
      </c>
      <c r="L197" s="1" t="s">
        <v>75</v>
      </c>
      <c r="M197" s="1" t="s">
        <v>224</v>
      </c>
      <c r="N197" s="1" t="s">
        <v>76</v>
      </c>
      <c r="O197" s="1" t="s">
        <v>77</v>
      </c>
      <c r="P197" s="1" t="s">
        <v>78</v>
      </c>
      <c r="Q197" s="1" t="s">
        <v>79</v>
      </c>
      <c r="R197" s="1">
        <v>114</v>
      </c>
      <c r="S197" s="1" t="s">
        <v>224</v>
      </c>
      <c r="T197" s="1" t="s">
        <v>80</v>
      </c>
      <c r="U197" s="1" t="s">
        <v>81</v>
      </c>
      <c r="V197" s="1" t="s">
        <v>82</v>
      </c>
      <c r="W197" s="1" t="s">
        <v>83</v>
      </c>
      <c r="X197" s="1">
        <v>2134424404</v>
      </c>
      <c r="Y197" s="1" t="s">
        <v>84</v>
      </c>
      <c r="Z197" s="1">
        <v>2</v>
      </c>
      <c r="AA197" s="1" t="s">
        <v>114</v>
      </c>
      <c r="AB197" s="1" t="s">
        <v>224</v>
      </c>
      <c r="AC197" s="1" t="s">
        <v>224</v>
      </c>
      <c r="AD197" s="1" t="s">
        <v>115</v>
      </c>
      <c r="AE197" s="1" t="s">
        <v>224</v>
      </c>
      <c r="AF197" s="1" t="s">
        <v>116</v>
      </c>
      <c r="AG197" s="1" t="s">
        <v>300</v>
      </c>
      <c r="AH197" s="1" t="s">
        <v>224</v>
      </c>
      <c r="AI197" s="1" t="s">
        <v>117</v>
      </c>
      <c r="AJ197" s="1" t="s">
        <v>118</v>
      </c>
      <c r="AK197" s="1" t="s">
        <v>98</v>
      </c>
      <c r="AL197" s="1" t="s">
        <v>119</v>
      </c>
      <c r="AM197" s="1"/>
      <c r="AN197" s="1" t="s">
        <v>120</v>
      </c>
      <c r="AO197" s="1">
        <v>1</v>
      </c>
      <c r="AP197" s="1" t="s">
        <v>81</v>
      </c>
      <c r="AQ197" s="1" t="s">
        <v>82</v>
      </c>
      <c r="AR197" s="1">
        <v>0</v>
      </c>
      <c r="AS197" s="1">
        <v>1</v>
      </c>
      <c r="AT197" s="1">
        <v>0</v>
      </c>
      <c r="AU197" s="1">
        <v>1602</v>
      </c>
      <c r="AV197" s="1" t="s">
        <v>224</v>
      </c>
      <c r="AW197" s="1">
        <v>160204</v>
      </c>
      <c r="AX197" s="1">
        <v>0</v>
      </c>
      <c r="AY197" s="2">
        <v>6271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/>
      <c r="BM197" s="3">
        <v>45005</v>
      </c>
      <c r="BN197" s="1" t="s">
        <v>224</v>
      </c>
      <c r="BO197" s="1" t="s">
        <v>224</v>
      </c>
      <c r="BP197" s="1">
        <v>0</v>
      </c>
      <c r="BQ197" s="1" t="s">
        <v>224</v>
      </c>
      <c r="BR197" s="1" t="s">
        <v>224</v>
      </c>
      <c r="BS197" s="1">
        <v>0</v>
      </c>
      <c r="BT197" s="1">
        <v>0</v>
      </c>
      <c r="BU197" s="1" t="s">
        <v>645</v>
      </c>
    </row>
    <row r="198" spans="1:73" outlineLevel="1" x14ac:dyDescent="0.25">
      <c r="A198" s="1">
        <v>20</v>
      </c>
      <c r="B198" s="1">
        <v>1432</v>
      </c>
      <c r="C198" s="1">
        <v>1</v>
      </c>
      <c r="D198" s="1" t="s">
        <v>646</v>
      </c>
      <c r="E198" s="3">
        <v>45006.584305555552</v>
      </c>
      <c r="F198" s="1">
        <v>0</v>
      </c>
      <c r="G198" s="1"/>
      <c r="H198" s="1"/>
      <c r="I198" s="1"/>
      <c r="J198" s="1">
        <v>2</v>
      </c>
      <c r="K198" s="1" t="s">
        <v>74</v>
      </c>
      <c r="L198" s="1" t="s">
        <v>75</v>
      </c>
      <c r="M198" s="1" t="s">
        <v>224</v>
      </c>
      <c r="N198" s="1" t="s">
        <v>76</v>
      </c>
      <c r="O198" s="1" t="s">
        <v>77</v>
      </c>
      <c r="P198" s="1" t="s">
        <v>78</v>
      </c>
      <c r="Q198" s="1" t="s">
        <v>79</v>
      </c>
      <c r="R198" s="1">
        <v>114</v>
      </c>
      <c r="S198" s="1" t="s">
        <v>224</v>
      </c>
      <c r="T198" s="1" t="s">
        <v>80</v>
      </c>
      <c r="U198" s="1" t="s">
        <v>81</v>
      </c>
      <c r="V198" s="1" t="s">
        <v>82</v>
      </c>
      <c r="W198" s="1" t="s">
        <v>83</v>
      </c>
      <c r="X198" s="1">
        <v>2134424404</v>
      </c>
      <c r="Y198" s="1" t="s">
        <v>84</v>
      </c>
      <c r="Z198" s="1">
        <v>2</v>
      </c>
      <c r="AA198" s="1" t="s">
        <v>85</v>
      </c>
      <c r="AB198" s="1" t="s">
        <v>86</v>
      </c>
      <c r="AC198" s="1" t="s">
        <v>224</v>
      </c>
      <c r="AD198" s="1" t="s">
        <v>87</v>
      </c>
      <c r="AE198" s="1" t="s">
        <v>78</v>
      </c>
      <c r="AF198" s="1" t="s">
        <v>88</v>
      </c>
      <c r="AG198" s="1" t="s">
        <v>225</v>
      </c>
      <c r="AH198" s="1" t="s">
        <v>89</v>
      </c>
      <c r="AI198" s="1" t="s">
        <v>90</v>
      </c>
      <c r="AJ198" s="1" t="s">
        <v>81</v>
      </c>
      <c r="AK198" s="1" t="s">
        <v>82</v>
      </c>
      <c r="AL198" s="1" t="s">
        <v>91</v>
      </c>
      <c r="AM198" s="1"/>
      <c r="AN198" s="1" t="s">
        <v>224</v>
      </c>
      <c r="AO198" s="1">
        <v>1</v>
      </c>
      <c r="AP198" s="1" t="s">
        <v>81</v>
      </c>
      <c r="AQ198" s="1" t="s">
        <v>82</v>
      </c>
      <c r="AR198" s="1">
        <v>0</v>
      </c>
      <c r="AS198" s="1">
        <v>1</v>
      </c>
      <c r="AT198" s="1">
        <v>0</v>
      </c>
      <c r="AU198" s="1">
        <v>1602</v>
      </c>
      <c r="AV198" s="1" t="s">
        <v>224</v>
      </c>
      <c r="AW198" s="1">
        <v>160204</v>
      </c>
      <c r="AX198" s="1">
        <v>0</v>
      </c>
      <c r="AY198" s="2">
        <v>750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/>
      <c r="BM198" s="3">
        <v>45006</v>
      </c>
      <c r="BN198" s="1" t="s">
        <v>224</v>
      </c>
      <c r="BO198" s="1" t="s">
        <v>224</v>
      </c>
      <c r="BP198" s="1">
        <v>0</v>
      </c>
      <c r="BQ198" s="1" t="s">
        <v>224</v>
      </c>
      <c r="BR198" s="1" t="s">
        <v>224</v>
      </c>
      <c r="BS198" s="1">
        <v>0</v>
      </c>
      <c r="BT198" s="1">
        <v>0</v>
      </c>
      <c r="BU198" s="1" t="s">
        <v>647</v>
      </c>
    </row>
    <row r="199" spans="1:73" outlineLevel="1" x14ac:dyDescent="0.25">
      <c r="A199" s="1">
        <v>20</v>
      </c>
      <c r="B199" s="1">
        <v>1433</v>
      </c>
      <c r="C199" s="1">
        <v>1</v>
      </c>
      <c r="D199" s="1" t="s">
        <v>648</v>
      </c>
      <c r="E199" s="3">
        <v>45006.587187500001</v>
      </c>
      <c r="F199" s="1">
        <v>0</v>
      </c>
      <c r="G199" s="1"/>
      <c r="H199" s="1"/>
      <c r="I199" s="1"/>
      <c r="J199" s="1">
        <v>2</v>
      </c>
      <c r="K199" s="1" t="s">
        <v>74</v>
      </c>
      <c r="L199" s="1" t="s">
        <v>75</v>
      </c>
      <c r="M199" s="1" t="s">
        <v>224</v>
      </c>
      <c r="N199" s="1" t="s">
        <v>76</v>
      </c>
      <c r="O199" s="1" t="s">
        <v>77</v>
      </c>
      <c r="P199" s="1" t="s">
        <v>78</v>
      </c>
      <c r="Q199" s="1" t="s">
        <v>79</v>
      </c>
      <c r="R199" s="1">
        <v>114</v>
      </c>
      <c r="S199" s="1" t="s">
        <v>224</v>
      </c>
      <c r="T199" s="1" t="s">
        <v>80</v>
      </c>
      <c r="U199" s="1" t="s">
        <v>81</v>
      </c>
      <c r="V199" s="1" t="s">
        <v>82</v>
      </c>
      <c r="W199" s="1" t="s">
        <v>83</v>
      </c>
      <c r="X199" s="1">
        <v>2134424404</v>
      </c>
      <c r="Y199" s="1" t="s">
        <v>84</v>
      </c>
      <c r="Z199" s="1">
        <v>2</v>
      </c>
      <c r="AA199" s="1" t="s">
        <v>94</v>
      </c>
      <c r="AB199" s="1" t="s">
        <v>224</v>
      </c>
      <c r="AC199" s="1" t="s">
        <v>224</v>
      </c>
      <c r="AD199" s="1" t="s">
        <v>87</v>
      </c>
      <c r="AE199" s="1" t="s">
        <v>224</v>
      </c>
      <c r="AF199" s="1" t="s">
        <v>95</v>
      </c>
      <c r="AG199" s="1" t="s">
        <v>257</v>
      </c>
      <c r="AH199" s="1" t="s">
        <v>224</v>
      </c>
      <c r="AI199" s="1" t="s">
        <v>96</v>
      </c>
      <c r="AJ199" s="1" t="s">
        <v>97</v>
      </c>
      <c r="AK199" s="1" t="s">
        <v>98</v>
      </c>
      <c r="AL199" s="1" t="s">
        <v>99</v>
      </c>
      <c r="AM199" s="1"/>
      <c r="AN199" s="1" t="s">
        <v>224</v>
      </c>
      <c r="AO199" s="1">
        <v>1</v>
      </c>
      <c r="AP199" s="1" t="s">
        <v>81</v>
      </c>
      <c r="AQ199" s="1" t="s">
        <v>82</v>
      </c>
      <c r="AR199" s="1">
        <v>0</v>
      </c>
      <c r="AS199" s="1">
        <v>1</v>
      </c>
      <c r="AT199" s="1">
        <v>0</v>
      </c>
      <c r="AU199" s="1">
        <v>1602</v>
      </c>
      <c r="AV199" s="1" t="s">
        <v>224</v>
      </c>
      <c r="AW199" s="1">
        <v>160204</v>
      </c>
      <c r="AX199" s="1">
        <v>0</v>
      </c>
      <c r="AY199" s="2">
        <v>3500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/>
      <c r="BM199" s="3">
        <v>45006</v>
      </c>
      <c r="BN199" s="1" t="s">
        <v>224</v>
      </c>
      <c r="BO199" s="1" t="s">
        <v>224</v>
      </c>
      <c r="BP199" s="1">
        <v>0</v>
      </c>
      <c r="BQ199" s="1" t="s">
        <v>224</v>
      </c>
      <c r="BR199" s="1" t="s">
        <v>224</v>
      </c>
      <c r="BS199" s="1">
        <v>0</v>
      </c>
      <c r="BT199" s="1">
        <v>0</v>
      </c>
      <c r="BU199" s="1" t="s">
        <v>649</v>
      </c>
    </row>
    <row r="200" spans="1:73" outlineLevel="1" x14ac:dyDescent="0.25">
      <c r="A200" s="1">
        <v>20</v>
      </c>
      <c r="B200" s="1">
        <v>1434</v>
      </c>
      <c r="C200" s="1">
        <v>1</v>
      </c>
      <c r="D200" s="1" t="s">
        <v>650</v>
      </c>
      <c r="E200" s="3">
        <v>45007.628506944442</v>
      </c>
      <c r="F200" s="1">
        <v>0</v>
      </c>
      <c r="G200" s="1"/>
      <c r="H200" s="1"/>
      <c r="I200" s="1"/>
      <c r="J200" s="1">
        <v>2</v>
      </c>
      <c r="K200" s="1" t="s">
        <v>74</v>
      </c>
      <c r="L200" s="1" t="s">
        <v>75</v>
      </c>
      <c r="M200" s="1" t="s">
        <v>224</v>
      </c>
      <c r="N200" s="1" t="s">
        <v>76</v>
      </c>
      <c r="O200" s="1" t="s">
        <v>77</v>
      </c>
      <c r="P200" s="1" t="s">
        <v>78</v>
      </c>
      <c r="Q200" s="1" t="s">
        <v>79</v>
      </c>
      <c r="R200" s="1">
        <v>114</v>
      </c>
      <c r="S200" s="1" t="s">
        <v>224</v>
      </c>
      <c r="T200" s="1" t="s">
        <v>80</v>
      </c>
      <c r="U200" s="1" t="s">
        <v>81</v>
      </c>
      <c r="V200" s="1" t="s">
        <v>82</v>
      </c>
      <c r="W200" s="1" t="s">
        <v>83</v>
      </c>
      <c r="X200" s="1">
        <v>2134424404</v>
      </c>
      <c r="Y200" s="1" t="s">
        <v>84</v>
      </c>
      <c r="Z200" s="1">
        <v>2</v>
      </c>
      <c r="AA200" s="1" t="s">
        <v>114</v>
      </c>
      <c r="AB200" s="1" t="s">
        <v>224</v>
      </c>
      <c r="AC200" s="1" t="s">
        <v>224</v>
      </c>
      <c r="AD200" s="1" t="s">
        <v>115</v>
      </c>
      <c r="AE200" s="1" t="s">
        <v>224</v>
      </c>
      <c r="AF200" s="1" t="s">
        <v>116</v>
      </c>
      <c r="AG200" s="1" t="s">
        <v>300</v>
      </c>
      <c r="AH200" s="1" t="s">
        <v>224</v>
      </c>
      <c r="AI200" s="1" t="s">
        <v>117</v>
      </c>
      <c r="AJ200" s="1" t="s">
        <v>118</v>
      </c>
      <c r="AK200" s="1" t="s">
        <v>98</v>
      </c>
      <c r="AL200" s="1" t="s">
        <v>119</v>
      </c>
      <c r="AM200" s="1"/>
      <c r="AN200" s="1" t="s">
        <v>120</v>
      </c>
      <c r="AO200" s="1">
        <v>1</v>
      </c>
      <c r="AP200" s="1" t="s">
        <v>81</v>
      </c>
      <c r="AQ200" s="1" t="s">
        <v>82</v>
      </c>
      <c r="AR200" s="1">
        <v>0</v>
      </c>
      <c r="AS200" s="1">
        <v>1</v>
      </c>
      <c r="AT200" s="1">
        <v>0</v>
      </c>
      <c r="AU200" s="1">
        <v>1602</v>
      </c>
      <c r="AV200" s="1" t="s">
        <v>224</v>
      </c>
      <c r="AW200" s="1">
        <v>160204</v>
      </c>
      <c r="AX200" s="1">
        <v>0</v>
      </c>
      <c r="AY200" s="2">
        <v>6270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/>
      <c r="BM200" s="3">
        <v>45007</v>
      </c>
      <c r="BN200" s="1" t="s">
        <v>224</v>
      </c>
      <c r="BO200" s="1" t="s">
        <v>224</v>
      </c>
      <c r="BP200" s="1">
        <v>0</v>
      </c>
      <c r="BQ200" s="1" t="s">
        <v>224</v>
      </c>
      <c r="BR200" s="1" t="s">
        <v>224</v>
      </c>
      <c r="BS200" s="1">
        <v>0</v>
      </c>
      <c r="BT200" s="1">
        <v>0</v>
      </c>
      <c r="BU200" s="1" t="s">
        <v>651</v>
      </c>
    </row>
    <row r="201" spans="1:73" outlineLevel="1" x14ac:dyDescent="0.25">
      <c r="A201" s="1">
        <v>20</v>
      </c>
      <c r="B201" s="1">
        <v>1435</v>
      </c>
      <c r="C201" s="1">
        <v>1</v>
      </c>
      <c r="D201" s="1" t="s">
        <v>652</v>
      </c>
      <c r="E201" s="3">
        <v>45008.473564814813</v>
      </c>
      <c r="F201" s="1">
        <v>0</v>
      </c>
      <c r="G201" s="1"/>
      <c r="H201" s="1"/>
      <c r="I201" s="1"/>
      <c r="J201" s="1">
        <v>2</v>
      </c>
      <c r="K201" s="1" t="s">
        <v>74</v>
      </c>
      <c r="L201" s="1" t="s">
        <v>75</v>
      </c>
      <c r="M201" s="1" t="s">
        <v>224</v>
      </c>
      <c r="N201" s="1" t="s">
        <v>76</v>
      </c>
      <c r="O201" s="1" t="s">
        <v>77</v>
      </c>
      <c r="P201" s="1" t="s">
        <v>78</v>
      </c>
      <c r="Q201" s="1" t="s">
        <v>79</v>
      </c>
      <c r="R201" s="1">
        <v>114</v>
      </c>
      <c r="S201" s="1" t="s">
        <v>224</v>
      </c>
      <c r="T201" s="1" t="s">
        <v>80</v>
      </c>
      <c r="U201" s="1" t="s">
        <v>81</v>
      </c>
      <c r="V201" s="1" t="s">
        <v>82</v>
      </c>
      <c r="W201" s="1" t="s">
        <v>83</v>
      </c>
      <c r="X201" s="1">
        <v>2134424404</v>
      </c>
      <c r="Y201" s="1" t="s">
        <v>84</v>
      </c>
      <c r="Z201" s="1">
        <v>2</v>
      </c>
      <c r="AA201" s="1" t="s">
        <v>94</v>
      </c>
      <c r="AB201" s="1" t="s">
        <v>224</v>
      </c>
      <c r="AC201" s="1" t="s">
        <v>224</v>
      </c>
      <c r="AD201" s="1" t="s">
        <v>87</v>
      </c>
      <c r="AE201" s="1" t="s">
        <v>224</v>
      </c>
      <c r="AF201" s="1" t="s">
        <v>95</v>
      </c>
      <c r="AG201" s="1" t="s">
        <v>257</v>
      </c>
      <c r="AH201" s="1" t="s">
        <v>224</v>
      </c>
      <c r="AI201" s="1" t="s">
        <v>96</v>
      </c>
      <c r="AJ201" s="1" t="s">
        <v>97</v>
      </c>
      <c r="AK201" s="1" t="s">
        <v>98</v>
      </c>
      <c r="AL201" s="1" t="s">
        <v>99</v>
      </c>
      <c r="AM201" s="1"/>
      <c r="AN201" s="1" t="s">
        <v>224</v>
      </c>
      <c r="AO201" s="1">
        <v>1</v>
      </c>
      <c r="AP201" s="1" t="s">
        <v>81</v>
      </c>
      <c r="AQ201" s="1" t="s">
        <v>82</v>
      </c>
      <c r="AR201" s="1">
        <v>0</v>
      </c>
      <c r="AS201" s="1">
        <v>1</v>
      </c>
      <c r="AT201" s="1">
        <v>0</v>
      </c>
      <c r="AU201" s="1">
        <v>1602</v>
      </c>
      <c r="AV201" s="1" t="s">
        <v>224</v>
      </c>
      <c r="AW201" s="1">
        <v>160204</v>
      </c>
      <c r="AX201" s="1">
        <v>0</v>
      </c>
      <c r="AY201" s="2">
        <v>3500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/>
      <c r="BM201" s="3">
        <v>45008</v>
      </c>
      <c r="BN201" s="1" t="s">
        <v>224</v>
      </c>
      <c r="BO201" s="1" t="s">
        <v>224</v>
      </c>
      <c r="BP201" s="1">
        <v>0</v>
      </c>
      <c r="BQ201" s="1" t="s">
        <v>224</v>
      </c>
      <c r="BR201" s="1" t="s">
        <v>224</v>
      </c>
      <c r="BS201" s="1">
        <v>0</v>
      </c>
      <c r="BT201" s="1">
        <v>0</v>
      </c>
      <c r="BU201" s="1" t="s">
        <v>653</v>
      </c>
    </row>
    <row r="202" spans="1:73" outlineLevel="1" x14ac:dyDescent="0.25">
      <c r="A202" s="1">
        <v>20</v>
      </c>
      <c r="B202" s="1">
        <v>1436</v>
      </c>
      <c r="C202" s="1">
        <v>1</v>
      </c>
      <c r="D202" s="1" t="s">
        <v>654</v>
      </c>
      <c r="E202" s="3">
        <v>45008.56318287037</v>
      </c>
      <c r="F202" s="1">
        <v>0</v>
      </c>
      <c r="G202" s="1"/>
      <c r="H202" s="1"/>
      <c r="I202" s="1"/>
      <c r="J202" s="1">
        <v>2</v>
      </c>
      <c r="K202" s="1" t="s">
        <v>74</v>
      </c>
      <c r="L202" s="1" t="s">
        <v>75</v>
      </c>
      <c r="M202" s="1" t="s">
        <v>224</v>
      </c>
      <c r="N202" s="1" t="s">
        <v>76</v>
      </c>
      <c r="O202" s="1" t="s">
        <v>77</v>
      </c>
      <c r="P202" s="1" t="s">
        <v>78</v>
      </c>
      <c r="Q202" s="1" t="s">
        <v>79</v>
      </c>
      <c r="R202" s="1">
        <v>114</v>
      </c>
      <c r="S202" s="1" t="s">
        <v>224</v>
      </c>
      <c r="T202" s="1" t="s">
        <v>80</v>
      </c>
      <c r="U202" s="1" t="s">
        <v>81</v>
      </c>
      <c r="V202" s="1" t="s">
        <v>82</v>
      </c>
      <c r="W202" s="1" t="s">
        <v>83</v>
      </c>
      <c r="X202" s="1">
        <v>2134424404</v>
      </c>
      <c r="Y202" s="1" t="s">
        <v>84</v>
      </c>
      <c r="Z202" s="1">
        <v>2</v>
      </c>
      <c r="AA202" s="1" t="s">
        <v>85</v>
      </c>
      <c r="AB202" s="1" t="s">
        <v>86</v>
      </c>
      <c r="AC202" s="1" t="s">
        <v>224</v>
      </c>
      <c r="AD202" s="1" t="s">
        <v>87</v>
      </c>
      <c r="AE202" s="1" t="s">
        <v>78</v>
      </c>
      <c r="AF202" s="1" t="s">
        <v>88</v>
      </c>
      <c r="AG202" s="1" t="s">
        <v>225</v>
      </c>
      <c r="AH202" s="1" t="s">
        <v>89</v>
      </c>
      <c r="AI202" s="1" t="s">
        <v>90</v>
      </c>
      <c r="AJ202" s="1" t="s">
        <v>81</v>
      </c>
      <c r="AK202" s="1" t="s">
        <v>82</v>
      </c>
      <c r="AL202" s="1" t="s">
        <v>91</v>
      </c>
      <c r="AM202" s="1"/>
      <c r="AN202" s="1" t="s">
        <v>224</v>
      </c>
      <c r="AO202" s="1">
        <v>1</v>
      </c>
      <c r="AP202" s="1" t="s">
        <v>81</v>
      </c>
      <c r="AQ202" s="1" t="s">
        <v>82</v>
      </c>
      <c r="AR202" s="1">
        <v>0</v>
      </c>
      <c r="AS202" s="1">
        <v>1</v>
      </c>
      <c r="AT202" s="1">
        <v>0</v>
      </c>
      <c r="AU202" s="1">
        <v>1602</v>
      </c>
      <c r="AV202" s="1" t="s">
        <v>224</v>
      </c>
      <c r="AW202" s="1">
        <v>160204</v>
      </c>
      <c r="AX202" s="1">
        <v>0</v>
      </c>
      <c r="AY202" s="2">
        <v>800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/>
      <c r="BM202" s="3">
        <v>45008</v>
      </c>
      <c r="BN202" s="1" t="s">
        <v>224</v>
      </c>
      <c r="BO202" s="1" t="s">
        <v>224</v>
      </c>
      <c r="BP202" s="1">
        <v>0</v>
      </c>
      <c r="BQ202" s="1" t="s">
        <v>224</v>
      </c>
      <c r="BR202" s="1" t="s">
        <v>224</v>
      </c>
      <c r="BS202" s="1">
        <v>0</v>
      </c>
      <c r="BT202" s="1">
        <v>0</v>
      </c>
      <c r="BU202" s="1" t="s">
        <v>655</v>
      </c>
    </row>
    <row r="203" spans="1:73" outlineLevel="1" x14ac:dyDescent="0.25">
      <c r="A203" s="1">
        <v>20</v>
      </c>
      <c r="B203" s="1">
        <v>1437</v>
      </c>
      <c r="C203" s="1">
        <v>1</v>
      </c>
      <c r="D203" s="1" t="s">
        <v>656</v>
      </c>
      <c r="E203" s="3">
        <v>45008.716550925928</v>
      </c>
      <c r="F203" s="1">
        <v>0</v>
      </c>
      <c r="G203" s="1"/>
      <c r="H203" s="1"/>
      <c r="I203" s="1"/>
      <c r="J203" s="1">
        <v>2</v>
      </c>
      <c r="K203" s="1" t="s">
        <v>74</v>
      </c>
      <c r="L203" s="1" t="s">
        <v>75</v>
      </c>
      <c r="M203" s="1" t="s">
        <v>224</v>
      </c>
      <c r="N203" s="1" t="s">
        <v>76</v>
      </c>
      <c r="O203" s="1" t="s">
        <v>77</v>
      </c>
      <c r="P203" s="1" t="s">
        <v>78</v>
      </c>
      <c r="Q203" s="1" t="s">
        <v>79</v>
      </c>
      <c r="R203" s="1">
        <v>114</v>
      </c>
      <c r="S203" s="1" t="s">
        <v>224</v>
      </c>
      <c r="T203" s="1" t="s">
        <v>80</v>
      </c>
      <c r="U203" s="1" t="s">
        <v>81</v>
      </c>
      <c r="V203" s="1" t="s">
        <v>82</v>
      </c>
      <c r="W203" s="1" t="s">
        <v>83</v>
      </c>
      <c r="X203" s="1">
        <v>2134424404</v>
      </c>
      <c r="Y203" s="1" t="s">
        <v>84</v>
      </c>
      <c r="Z203" s="1">
        <v>2</v>
      </c>
      <c r="AA203" s="1" t="s">
        <v>460</v>
      </c>
      <c r="AB203" s="1" t="s">
        <v>461</v>
      </c>
      <c r="AC203" s="1" t="s">
        <v>224</v>
      </c>
      <c r="AD203" s="1" t="s">
        <v>462</v>
      </c>
      <c r="AE203" s="1" t="s">
        <v>78</v>
      </c>
      <c r="AF203" s="1" t="s">
        <v>463</v>
      </c>
      <c r="AG203" s="1" t="s">
        <v>464</v>
      </c>
      <c r="AH203" s="1" t="s">
        <v>224</v>
      </c>
      <c r="AI203" s="1" t="s">
        <v>465</v>
      </c>
      <c r="AJ203" s="1" t="s">
        <v>81</v>
      </c>
      <c r="AK203" s="1" t="s">
        <v>82</v>
      </c>
      <c r="AL203" s="1" t="s">
        <v>466</v>
      </c>
      <c r="AM203" s="1"/>
      <c r="AN203" s="1" t="s">
        <v>224</v>
      </c>
      <c r="AO203" s="1">
        <v>1</v>
      </c>
      <c r="AP203" s="1" t="s">
        <v>81</v>
      </c>
      <c r="AQ203" s="1" t="s">
        <v>82</v>
      </c>
      <c r="AR203" s="1">
        <v>0</v>
      </c>
      <c r="AS203" s="1">
        <v>1</v>
      </c>
      <c r="AT203" s="1">
        <v>0</v>
      </c>
      <c r="AU203" s="1">
        <v>1602</v>
      </c>
      <c r="AV203" s="1" t="s">
        <v>224</v>
      </c>
      <c r="AW203" s="1">
        <v>160204</v>
      </c>
      <c r="AX203" s="1">
        <v>0</v>
      </c>
      <c r="AY203" s="2">
        <v>1300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/>
      <c r="BM203" s="3">
        <v>45008</v>
      </c>
      <c r="BN203" s="1" t="s">
        <v>224</v>
      </c>
      <c r="BO203" s="1" t="s">
        <v>224</v>
      </c>
      <c r="BP203" s="1">
        <v>0</v>
      </c>
      <c r="BQ203" s="1" t="s">
        <v>224</v>
      </c>
      <c r="BR203" s="1" t="s">
        <v>224</v>
      </c>
      <c r="BS203" s="1">
        <v>0</v>
      </c>
      <c r="BT203" s="1">
        <v>0</v>
      </c>
      <c r="BU203" s="1" t="s">
        <v>657</v>
      </c>
    </row>
    <row r="204" spans="1:73" outlineLevel="1" x14ac:dyDescent="0.25">
      <c r="A204" s="1">
        <v>20</v>
      </c>
      <c r="B204" s="1">
        <v>1438</v>
      </c>
      <c r="C204" s="1">
        <v>1</v>
      </c>
      <c r="D204" s="1" t="s">
        <v>658</v>
      </c>
      <c r="E204" s="3">
        <v>45009.443773148145</v>
      </c>
      <c r="F204" s="1">
        <v>0</v>
      </c>
      <c r="G204" s="1"/>
      <c r="H204" s="1"/>
      <c r="I204" s="1"/>
      <c r="J204" s="1">
        <v>2</v>
      </c>
      <c r="K204" s="1" t="s">
        <v>74</v>
      </c>
      <c r="L204" s="1" t="s">
        <v>75</v>
      </c>
      <c r="M204" s="1" t="s">
        <v>224</v>
      </c>
      <c r="N204" s="1" t="s">
        <v>76</v>
      </c>
      <c r="O204" s="1" t="s">
        <v>77</v>
      </c>
      <c r="P204" s="1" t="s">
        <v>78</v>
      </c>
      <c r="Q204" s="1" t="s">
        <v>79</v>
      </c>
      <c r="R204" s="1">
        <v>114</v>
      </c>
      <c r="S204" s="1" t="s">
        <v>224</v>
      </c>
      <c r="T204" s="1" t="s">
        <v>80</v>
      </c>
      <c r="U204" s="1" t="s">
        <v>81</v>
      </c>
      <c r="V204" s="1" t="s">
        <v>82</v>
      </c>
      <c r="W204" s="1" t="s">
        <v>83</v>
      </c>
      <c r="X204" s="1">
        <v>2134424404</v>
      </c>
      <c r="Y204" s="1" t="s">
        <v>84</v>
      </c>
      <c r="Z204" s="1">
        <v>2</v>
      </c>
      <c r="AA204" s="1" t="s">
        <v>85</v>
      </c>
      <c r="AB204" s="1" t="s">
        <v>86</v>
      </c>
      <c r="AC204" s="1" t="s">
        <v>224</v>
      </c>
      <c r="AD204" s="1" t="s">
        <v>87</v>
      </c>
      <c r="AE204" s="1" t="s">
        <v>78</v>
      </c>
      <c r="AF204" s="1" t="s">
        <v>88</v>
      </c>
      <c r="AG204" s="1" t="s">
        <v>225</v>
      </c>
      <c r="AH204" s="1" t="s">
        <v>89</v>
      </c>
      <c r="AI204" s="1" t="s">
        <v>90</v>
      </c>
      <c r="AJ204" s="1" t="s">
        <v>81</v>
      </c>
      <c r="AK204" s="1" t="s">
        <v>82</v>
      </c>
      <c r="AL204" s="1" t="s">
        <v>91</v>
      </c>
      <c r="AM204" s="1"/>
      <c r="AN204" s="1" t="s">
        <v>224</v>
      </c>
      <c r="AO204" s="1">
        <v>1</v>
      </c>
      <c r="AP204" s="1" t="s">
        <v>81</v>
      </c>
      <c r="AQ204" s="1" t="s">
        <v>82</v>
      </c>
      <c r="AR204" s="1">
        <v>0</v>
      </c>
      <c r="AS204" s="1">
        <v>1</v>
      </c>
      <c r="AT204" s="1">
        <v>0</v>
      </c>
      <c r="AU204" s="1">
        <v>1602</v>
      </c>
      <c r="AV204" s="1" t="s">
        <v>224</v>
      </c>
      <c r="AW204" s="1">
        <v>160204</v>
      </c>
      <c r="AX204" s="1">
        <v>0</v>
      </c>
      <c r="AY204" s="2">
        <v>3800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/>
      <c r="BM204" s="3">
        <v>45009</v>
      </c>
      <c r="BN204" s="1" t="s">
        <v>224</v>
      </c>
      <c r="BO204" s="1" t="s">
        <v>224</v>
      </c>
      <c r="BP204" s="1">
        <v>0</v>
      </c>
      <c r="BQ204" s="1" t="s">
        <v>224</v>
      </c>
      <c r="BR204" s="1" t="s">
        <v>224</v>
      </c>
      <c r="BS204" s="1">
        <v>0</v>
      </c>
      <c r="BT204" s="1">
        <v>0</v>
      </c>
      <c r="BU204" s="1" t="s">
        <v>659</v>
      </c>
    </row>
    <row r="205" spans="1:73" outlineLevel="1" x14ac:dyDescent="0.25">
      <c r="A205" s="1">
        <v>20</v>
      </c>
      <c r="B205" s="1">
        <v>1439</v>
      </c>
      <c r="C205" s="1">
        <v>1</v>
      </c>
      <c r="D205" s="1" t="s">
        <v>660</v>
      </c>
      <c r="E205" s="3">
        <v>45012.564293981479</v>
      </c>
      <c r="F205" s="1">
        <v>0</v>
      </c>
      <c r="G205" s="1"/>
      <c r="H205" s="1"/>
      <c r="I205" s="1"/>
      <c r="J205" s="1">
        <v>2</v>
      </c>
      <c r="K205" s="1" t="s">
        <v>74</v>
      </c>
      <c r="L205" s="1" t="s">
        <v>75</v>
      </c>
      <c r="M205" s="1" t="s">
        <v>224</v>
      </c>
      <c r="N205" s="1" t="s">
        <v>76</v>
      </c>
      <c r="O205" s="1" t="s">
        <v>77</v>
      </c>
      <c r="P205" s="1" t="s">
        <v>78</v>
      </c>
      <c r="Q205" s="1" t="s">
        <v>79</v>
      </c>
      <c r="R205" s="1">
        <v>114</v>
      </c>
      <c r="S205" s="1" t="s">
        <v>224</v>
      </c>
      <c r="T205" s="1" t="s">
        <v>80</v>
      </c>
      <c r="U205" s="1" t="s">
        <v>81</v>
      </c>
      <c r="V205" s="1" t="s">
        <v>82</v>
      </c>
      <c r="W205" s="1" t="s">
        <v>83</v>
      </c>
      <c r="X205" s="1">
        <v>2134424404</v>
      </c>
      <c r="Y205" s="1" t="s">
        <v>84</v>
      </c>
      <c r="Z205" s="1">
        <v>2</v>
      </c>
      <c r="AA205" s="1" t="s">
        <v>85</v>
      </c>
      <c r="AB205" s="1" t="s">
        <v>86</v>
      </c>
      <c r="AC205" s="1" t="s">
        <v>224</v>
      </c>
      <c r="AD205" s="1" t="s">
        <v>87</v>
      </c>
      <c r="AE205" s="1" t="s">
        <v>78</v>
      </c>
      <c r="AF205" s="1" t="s">
        <v>88</v>
      </c>
      <c r="AG205" s="1" t="s">
        <v>225</v>
      </c>
      <c r="AH205" s="1" t="s">
        <v>89</v>
      </c>
      <c r="AI205" s="1" t="s">
        <v>90</v>
      </c>
      <c r="AJ205" s="1" t="s">
        <v>81</v>
      </c>
      <c r="AK205" s="1" t="s">
        <v>82</v>
      </c>
      <c r="AL205" s="1" t="s">
        <v>91</v>
      </c>
      <c r="AM205" s="1"/>
      <c r="AN205" s="1" t="s">
        <v>224</v>
      </c>
      <c r="AO205" s="1">
        <v>1</v>
      </c>
      <c r="AP205" s="1" t="s">
        <v>81</v>
      </c>
      <c r="AQ205" s="1" t="s">
        <v>82</v>
      </c>
      <c r="AR205" s="1">
        <v>0</v>
      </c>
      <c r="AS205" s="1">
        <v>1</v>
      </c>
      <c r="AT205" s="1">
        <v>0</v>
      </c>
      <c r="AU205" s="1">
        <v>1602</v>
      </c>
      <c r="AV205" s="1" t="s">
        <v>224</v>
      </c>
      <c r="AW205" s="1">
        <v>160204</v>
      </c>
      <c r="AX205" s="1">
        <v>0</v>
      </c>
      <c r="AY205" s="2">
        <v>800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/>
      <c r="BM205" s="3">
        <v>45012</v>
      </c>
      <c r="BN205" s="1" t="s">
        <v>224</v>
      </c>
      <c r="BO205" s="1" t="s">
        <v>224</v>
      </c>
      <c r="BP205" s="1">
        <v>0</v>
      </c>
      <c r="BQ205" s="1" t="s">
        <v>224</v>
      </c>
      <c r="BR205" s="1" t="s">
        <v>224</v>
      </c>
      <c r="BS205" s="1">
        <v>0</v>
      </c>
      <c r="BT205" s="1">
        <v>0</v>
      </c>
      <c r="BU205" s="1" t="s">
        <v>661</v>
      </c>
    </row>
    <row r="206" spans="1:73" outlineLevel="1" x14ac:dyDescent="0.25">
      <c r="A206" s="1">
        <v>20</v>
      </c>
      <c r="B206" s="1">
        <v>1440</v>
      </c>
      <c r="C206" s="1">
        <v>1</v>
      </c>
      <c r="D206" s="1" t="s">
        <v>662</v>
      </c>
      <c r="E206" s="3">
        <v>45012.569398148145</v>
      </c>
      <c r="F206" s="1">
        <v>0</v>
      </c>
      <c r="G206" s="1"/>
      <c r="H206" s="1"/>
      <c r="I206" s="1"/>
      <c r="J206" s="1">
        <v>2</v>
      </c>
      <c r="K206" s="1" t="s">
        <v>74</v>
      </c>
      <c r="L206" s="1" t="s">
        <v>75</v>
      </c>
      <c r="M206" s="1" t="s">
        <v>224</v>
      </c>
      <c r="N206" s="1" t="s">
        <v>76</v>
      </c>
      <c r="O206" s="1" t="s">
        <v>77</v>
      </c>
      <c r="P206" s="1" t="s">
        <v>78</v>
      </c>
      <c r="Q206" s="1" t="s">
        <v>79</v>
      </c>
      <c r="R206" s="1">
        <v>114</v>
      </c>
      <c r="S206" s="1" t="s">
        <v>224</v>
      </c>
      <c r="T206" s="1" t="s">
        <v>80</v>
      </c>
      <c r="U206" s="1" t="s">
        <v>81</v>
      </c>
      <c r="V206" s="1" t="s">
        <v>82</v>
      </c>
      <c r="W206" s="1" t="s">
        <v>83</v>
      </c>
      <c r="X206" s="1">
        <v>2134424404</v>
      </c>
      <c r="Y206" s="1" t="s">
        <v>84</v>
      </c>
      <c r="Z206" s="1">
        <v>2</v>
      </c>
      <c r="AA206" s="1" t="s">
        <v>85</v>
      </c>
      <c r="AB206" s="1" t="s">
        <v>86</v>
      </c>
      <c r="AC206" s="1" t="s">
        <v>224</v>
      </c>
      <c r="AD206" s="1" t="s">
        <v>87</v>
      </c>
      <c r="AE206" s="1" t="s">
        <v>78</v>
      </c>
      <c r="AF206" s="1" t="s">
        <v>88</v>
      </c>
      <c r="AG206" s="1" t="s">
        <v>225</v>
      </c>
      <c r="AH206" s="1" t="s">
        <v>89</v>
      </c>
      <c r="AI206" s="1" t="s">
        <v>90</v>
      </c>
      <c r="AJ206" s="1" t="s">
        <v>81</v>
      </c>
      <c r="AK206" s="1" t="s">
        <v>82</v>
      </c>
      <c r="AL206" s="1" t="s">
        <v>91</v>
      </c>
      <c r="AM206" s="1"/>
      <c r="AN206" s="1" t="s">
        <v>224</v>
      </c>
      <c r="AO206" s="1">
        <v>1</v>
      </c>
      <c r="AP206" s="1" t="s">
        <v>81</v>
      </c>
      <c r="AQ206" s="1" t="s">
        <v>82</v>
      </c>
      <c r="AR206" s="1">
        <v>0</v>
      </c>
      <c r="AS206" s="1">
        <v>1</v>
      </c>
      <c r="AT206" s="1">
        <v>0</v>
      </c>
      <c r="AU206" s="1">
        <v>1602</v>
      </c>
      <c r="AV206" s="1" t="s">
        <v>224</v>
      </c>
      <c r="AW206" s="1">
        <v>160204</v>
      </c>
      <c r="AX206" s="1">
        <v>0</v>
      </c>
      <c r="AY206" s="2">
        <v>800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/>
      <c r="BM206" s="3">
        <v>45012</v>
      </c>
      <c r="BN206" s="1" t="s">
        <v>224</v>
      </c>
      <c r="BO206" s="1" t="s">
        <v>224</v>
      </c>
      <c r="BP206" s="1">
        <v>0</v>
      </c>
      <c r="BQ206" s="1" t="s">
        <v>224</v>
      </c>
      <c r="BR206" s="1" t="s">
        <v>224</v>
      </c>
      <c r="BS206" s="1">
        <v>0</v>
      </c>
      <c r="BT206" s="1">
        <v>0</v>
      </c>
      <c r="BU206" s="1" t="s">
        <v>663</v>
      </c>
    </row>
    <row r="207" spans="1:73" outlineLevel="1" x14ac:dyDescent="0.25">
      <c r="A207" s="1">
        <v>20</v>
      </c>
      <c r="B207" s="1">
        <v>1441</v>
      </c>
      <c r="C207" s="1">
        <v>1</v>
      </c>
      <c r="D207" s="1" t="s">
        <v>664</v>
      </c>
      <c r="E207" s="3">
        <v>45012.575115740743</v>
      </c>
      <c r="F207" s="1">
        <v>0</v>
      </c>
      <c r="G207" s="1"/>
      <c r="H207" s="1"/>
      <c r="I207" s="1"/>
      <c r="J207" s="1">
        <v>2</v>
      </c>
      <c r="K207" s="1" t="s">
        <v>74</v>
      </c>
      <c r="L207" s="1" t="s">
        <v>75</v>
      </c>
      <c r="M207" s="1" t="s">
        <v>224</v>
      </c>
      <c r="N207" s="1" t="s">
        <v>76</v>
      </c>
      <c r="O207" s="1" t="s">
        <v>77</v>
      </c>
      <c r="P207" s="1" t="s">
        <v>78</v>
      </c>
      <c r="Q207" s="1" t="s">
        <v>79</v>
      </c>
      <c r="R207" s="1">
        <v>114</v>
      </c>
      <c r="S207" s="1" t="s">
        <v>224</v>
      </c>
      <c r="T207" s="1" t="s">
        <v>80</v>
      </c>
      <c r="U207" s="1" t="s">
        <v>81</v>
      </c>
      <c r="V207" s="1" t="s">
        <v>82</v>
      </c>
      <c r="W207" s="1" t="s">
        <v>83</v>
      </c>
      <c r="X207" s="1">
        <v>2134424404</v>
      </c>
      <c r="Y207" s="1" t="s">
        <v>84</v>
      </c>
      <c r="Z207" s="1">
        <v>2</v>
      </c>
      <c r="AA207" s="1" t="s">
        <v>85</v>
      </c>
      <c r="AB207" s="1" t="s">
        <v>86</v>
      </c>
      <c r="AC207" s="1" t="s">
        <v>224</v>
      </c>
      <c r="AD207" s="1" t="s">
        <v>87</v>
      </c>
      <c r="AE207" s="1" t="s">
        <v>78</v>
      </c>
      <c r="AF207" s="1" t="s">
        <v>88</v>
      </c>
      <c r="AG207" s="1" t="s">
        <v>225</v>
      </c>
      <c r="AH207" s="1" t="s">
        <v>89</v>
      </c>
      <c r="AI207" s="1" t="s">
        <v>90</v>
      </c>
      <c r="AJ207" s="1" t="s">
        <v>81</v>
      </c>
      <c r="AK207" s="1" t="s">
        <v>82</v>
      </c>
      <c r="AL207" s="1" t="s">
        <v>91</v>
      </c>
      <c r="AM207" s="1"/>
      <c r="AN207" s="1" t="s">
        <v>224</v>
      </c>
      <c r="AO207" s="1">
        <v>1</v>
      </c>
      <c r="AP207" s="1" t="s">
        <v>81</v>
      </c>
      <c r="AQ207" s="1" t="s">
        <v>82</v>
      </c>
      <c r="AR207" s="1">
        <v>0</v>
      </c>
      <c r="AS207" s="1">
        <v>1</v>
      </c>
      <c r="AT207" s="1">
        <v>0</v>
      </c>
      <c r="AU207" s="1">
        <v>1602</v>
      </c>
      <c r="AV207" s="1" t="s">
        <v>224</v>
      </c>
      <c r="AW207" s="1">
        <v>160204</v>
      </c>
      <c r="AX207" s="1">
        <v>0</v>
      </c>
      <c r="AY207" s="2">
        <v>4234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/>
      <c r="BM207" s="3">
        <v>45012</v>
      </c>
      <c r="BN207" s="1" t="s">
        <v>224</v>
      </c>
      <c r="BO207" s="1" t="s">
        <v>224</v>
      </c>
      <c r="BP207" s="1">
        <v>0</v>
      </c>
      <c r="BQ207" s="1" t="s">
        <v>224</v>
      </c>
      <c r="BR207" s="1" t="s">
        <v>224</v>
      </c>
      <c r="BS207" s="1">
        <v>0</v>
      </c>
      <c r="BT207" s="1">
        <v>0</v>
      </c>
      <c r="BU207" s="1" t="s">
        <v>665</v>
      </c>
    </row>
    <row r="208" spans="1:73" outlineLevel="1" x14ac:dyDescent="0.25">
      <c r="A208" s="1">
        <v>20</v>
      </c>
      <c r="B208" s="1">
        <v>1442</v>
      </c>
      <c r="C208" s="1">
        <v>1</v>
      </c>
      <c r="D208" s="1" t="s">
        <v>666</v>
      </c>
      <c r="E208" s="3">
        <v>45012.577928240738</v>
      </c>
      <c r="F208" s="1">
        <v>0</v>
      </c>
      <c r="G208" s="1"/>
      <c r="H208" s="1"/>
      <c r="I208" s="1"/>
      <c r="J208" s="1">
        <v>2</v>
      </c>
      <c r="K208" s="1" t="s">
        <v>74</v>
      </c>
      <c r="L208" s="1" t="s">
        <v>75</v>
      </c>
      <c r="M208" s="1" t="s">
        <v>224</v>
      </c>
      <c r="N208" s="1" t="s">
        <v>76</v>
      </c>
      <c r="O208" s="1" t="s">
        <v>77</v>
      </c>
      <c r="P208" s="1" t="s">
        <v>78</v>
      </c>
      <c r="Q208" s="1" t="s">
        <v>79</v>
      </c>
      <c r="R208" s="1">
        <v>114</v>
      </c>
      <c r="S208" s="1" t="s">
        <v>224</v>
      </c>
      <c r="T208" s="1" t="s">
        <v>80</v>
      </c>
      <c r="U208" s="1" t="s">
        <v>81</v>
      </c>
      <c r="V208" s="1" t="s">
        <v>82</v>
      </c>
      <c r="W208" s="1" t="s">
        <v>83</v>
      </c>
      <c r="X208" s="1">
        <v>2134424404</v>
      </c>
      <c r="Y208" s="1" t="s">
        <v>84</v>
      </c>
      <c r="Z208" s="1">
        <v>2</v>
      </c>
      <c r="AA208" s="1" t="s">
        <v>114</v>
      </c>
      <c r="AB208" s="1" t="s">
        <v>224</v>
      </c>
      <c r="AC208" s="1" t="s">
        <v>224</v>
      </c>
      <c r="AD208" s="1" t="s">
        <v>115</v>
      </c>
      <c r="AE208" s="1" t="s">
        <v>224</v>
      </c>
      <c r="AF208" s="1" t="s">
        <v>116</v>
      </c>
      <c r="AG208" s="1" t="s">
        <v>300</v>
      </c>
      <c r="AH208" s="1" t="s">
        <v>224</v>
      </c>
      <c r="AI208" s="1" t="s">
        <v>117</v>
      </c>
      <c r="AJ208" s="1" t="s">
        <v>118</v>
      </c>
      <c r="AK208" s="1" t="s">
        <v>98</v>
      </c>
      <c r="AL208" s="1" t="s">
        <v>119</v>
      </c>
      <c r="AM208" s="1"/>
      <c r="AN208" s="1" t="s">
        <v>120</v>
      </c>
      <c r="AO208" s="1">
        <v>1</v>
      </c>
      <c r="AP208" s="1" t="s">
        <v>81</v>
      </c>
      <c r="AQ208" s="1" t="s">
        <v>82</v>
      </c>
      <c r="AR208" s="1">
        <v>0</v>
      </c>
      <c r="AS208" s="1">
        <v>1</v>
      </c>
      <c r="AT208" s="1">
        <v>0</v>
      </c>
      <c r="AU208" s="1">
        <v>1602</v>
      </c>
      <c r="AV208" s="1" t="s">
        <v>224</v>
      </c>
      <c r="AW208" s="1">
        <v>160204</v>
      </c>
      <c r="AX208" s="1">
        <v>0</v>
      </c>
      <c r="AY208" s="2">
        <v>6270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/>
      <c r="BM208" s="3">
        <v>45012</v>
      </c>
      <c r="BN208" s="1" t="s">
        <v>224</v>
      </c>
      <c r="BO208" s="1" t="s">
        <v>224</v>
      </c>
      <c r="BP208" s="1">
        <v>0</v>
      </c>
      <c r="BQ208" s="1" t="s">
        <v>224</v>
      </c>
      <c r="BR208" s="1" t="s">
        <v>224</v>
      </c>
      <c r="BS208" s="1">
        <v>0</v>
      </c>
      <c r="BT208" s="1">
        <v>0</v>
      </c>
      <c r="BU208" s="1" t="s">
        <v>667</v>
      </c>
    </row>
    <row r="209" spans="1:73" outlineLevel="1" x14ac:dyDescent="0.25">
      <c r="A209" s="1">
        <v>20</v>
      </c>
      <c r="B209" s="1">
        <v>1443</v>
      </c>
      <c r="C209" s="1">
        <v>1</v>
      </c>
      <c r="D209" s="1" t="s">
        <v>668</v>
      </c>
      <c r="E209" s="3">
        <v>45012.581099537034</v>
      </c>
      <c r="F209" s="1">
        <v>0</v>
      </c>
      <c r="G209" s="1"/>
      <c r="H209" s="1"/>
      <c r="I209" s="1"/>
      <c r="J209" s="1">
        <v>2</v>
      </c>
      <c r="K209" s="1" t="s">
        <v>74</v>
      </c>
      <c r="L209" s="1" t="s">
        <v>75</v>
      </c>
      <c r="M209" s="1" t="s">
        <v>224</v>
      </c>
      <c r="N209" s="1" t="s">
        <v>76</v>
      </c>
      <c r="O209" s="1" t="s">
        <v>77</v>
      </c>
      <c r="P209" s="1" t="s">
        <v>78</v>
      </c>
      <c r="Q209" s="1" t="s">
        <v>79</v>
      </c>
      <c r="R209" s="1">
        <v>114</v>
      </c>
      <c r="S209" s="1" t="s">
        <v>224</v>
      </c>
      <c r="T209" s="1" t="s">
        <v>80</v>
      </c>
      <c r="U209" s="1" t="s">
        <v>81</v>
      </c>
      <c r="V209" s="1" t="s">
        <v>82</v>
      </c>
      <c r="W209" s="1" t="s">
        <v>83</v>
      </c>
      <c r="X209" s="1">
        <v>2134424404</v>
      </c>
      <c r="Y209" s="1" t="s">
        <v>84</v>
      </c>
      <c r="Z209" s="1">
        <v>2</v>
      </c>
      <c r="AA209" s="1" t="s">
        <v>114</v>
      </c>
      <c r="AB209" s="1" t="s">
        <v>224</v>
      </c>
      <c r="AC209" s="1" t="s">
        <v>224</v>
      </c>
      <c r="AD209" s="1" t="s">
        <v>115</v>
      </c>
      <c r="AE209" s="1" t="s">
        <v>224</v>
      </c>
      <c r="AF209" s="1" t="s">
        <v>116</v>
      </c>
      <c r="AG209" s="1" t="s">
        <v>300</v>
      </c>
      <c r="AH209" s="1" t="s">
        <v>224</v>
      </c>
      <c r="AI209" s="1" t="s">
        <v>117</v>
      </c>
      <c r="AJ209" s="1" t="s">
        <v>118</v>
      </c>
      <c r="AK209" s="1" t="s">
        <v>98</v>
      </c>
      <c r="AL209" s="1" t="s">
        <v>119</v>
      </c>
      <c r="AM209" s="1"/>
      <c r="AN209" s="1" t="s">
        <v>120</v>
      </c>
      <c r="AO209" s="1">
        <v>1</v>
      </c>
      <c r="AP209" s="1" t="s">
        <v>81</v>
      </c>
      <c r="AQ209" s="1" t="s">
        <v>82</v>
      </c>
      <c r="AR209" s="1">
        <v>0</v>
      </c>
      <c r="AS209" s="1">
        <v>1</v>
      </c>
      <c r="AT209" s="1">
        <v>0</v>
      </c>
      <c r="AU209" s="1">
        <v>1602</v>
      </c>
      <c r="AV209" s="1" t="s">
        <v>224</v>
      </c>
      <c r="AW209" s="1">
        <v>160204</v>
      </c>
      <c r="AX209" s="1">
        <v>0</v>
      </c>
      <c r="AY209" s="2">
        <v>6270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/>
      <c r="BM209" s="3">
        <v>45012</v>
      </c>
      <c r="BN209" s="1" t="s">
        <v>224</v>
      </c>
      <c r="BO209" s="1" t="s">
        <v>224</v>
      </c>
      <c r="BP209" s="1">
        <v>0</v>
      </c>
      <c r="BQ209" s="1" t="s">
        <v>224</v>
      </c>
      <c r="BR209" s="1" t="s">
        <v>224</v>
      </c>
      <c r="BS209" s="1">
        <v>0</v>
      </c>
      <c r="BT209" s="1">
        <v>0</v>
      </c>
      <c r="BU209" s="1" t="s">
        <v>669</v>
      </c>
    </row>
    <row r="210" spans="1:73" outlineLevel="1" x14ac:dyDescent="0.25">
      <c r="A210" s="1">
        <v>20</v>
      </c>
      <c r="B210" s="1">
        <v>1444</v>
      </c>
      <c r="C210" s="1">
        <v>1</v>
      </c>
      <c r="D210" s="1" t="s">
        <v>670</v>
      </c>
      <c r="E210" s="3">
        <v>45012.634594907409</v>
      </c>
      <c r="F210" s="1">
        <v>0</v>
      </c>
      <c r="G210" s="1"/>
      <c r="H210" s="1"/>
      <c r="I210" s="1"/>
      <c r="J210" s="1">
        <v>2</v>
      </c>
      <c r="K210" s="1" t="s">
        <v>74</v>
      </c>
      <c r="L210" s="1" t="s">
        <v>75</v>
      </c>
      <c r="M210" s="1" t="s">
        <v>224</v>
      </c>
      <c r="N210" s="1" t="s">
        <v>76</v>
      </c>
      <c r="O210" s="1" t="s">
        <v>77</v>
      </c>
      <c r="P210" s="1" t="s">
        <v>78</v>
      </c>
      <c r="Q210" s="1" t="s">
        <v>79</v>
      </c>
      <c r="R210" s="1">
        <v>114</v>
      </c>
      <c r="S210" s="1" t="s">
        <v>224</v>
      </c>
      <c r="T210" s="1" t="s">
        <v>80</v>
      </c>
      <c r="U210" s="1" t="s">
        <v>81</v>
      </c>
      <c r="V210" s="1" t="s">
        <v>82</v>
      </c>
      <c r="W210" s="1" t="s">
        <v>83</v>
      </c>
      <c r="X210" s="1">
        <v>2134424404</v>
      </c>
      <c r="Y210" s="1" t="s">
        <v>84</v>
      </c>
      <c r="Z210" s="1">
        <v>2</v>
      </c>
      <c r="AA210" s="1" t="s">
        <v>85</v>
      </c>
      <c r="AB210" s="1" t="s">
        <v>86</v>
      </c>
      <c r="AC210" s="1" t="s">
        <v>224</v>
      </c>
      <c r="AD210" s="1" t="s">
        <v>87</v>
      </c>
      <c r="AE210" s="1" t="s">
        <v>78</v>
      </c>
      <c r="AF210" s="1" t="s">
        <v>88</v>
      </c>
      <c r="AG210" s="1" t="s">
        <v>225</v>
      </c>
      <c r="AH210" s="1" t="s">
        <v>89</v>
      </c>
      <c r="AI210" s="1" t="s">
        <v>90</v>
      </c>
      <c r="AJ210" s="1" t="s">
        <v>81</v>
      </c>
      <c r="AK210" s="1" t="s">
        <v>82</v>
      </c>
      <c r="AL210" s="1" t="s">
        <v>91</v>
      </c>
      <c r="AM210" s="1"/>
      <c r="AN210" s="1" t="s">
        <v>224</v>
      </c>
      <c r="AO210" s="1">
        <v>1</v>
      </c>
      <c r="AP210" s="1" t="s">
        <v>81</v>
      </c>
      <c r="AQ210" s="1" t="s">
        <v>82</v>
      </c>
      <c r="AR210" s="1">
        <v>0</v>
      </c>
      <c r="AS210" s="1">
        <v>1</v>
      </c>
      <c r="AT210" s="1">
        <v>0</v>
      </c>
      <c r="AU210" s="1">
        <v>1602</v>
      </c>
      <c r="AV210" s="1" t="s">
        <v>224</v>
      </c>
      <c r="AW210" s="1">
        <v>160204</v>
      </c>
      <c r="AX210" s="1">
        <v>0</v>
      </c>
      <c r="AY210" s="2">
        <v>1100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/>
      <c r="BM210" s="3">
        <v>45012</v>
      </c>
      <c r="BN210" s="1" t="s">
        <v>224</v>
      </c>
      <c r="BO210" s="1" t="s">
        <v>224</v>
      </c>
      <c r="BP210" s="1">
        <v>0</v>
      </c>
      <c r="BQ210" s="1" t="s">
        <v>224</v>
      </c>
      <c r="BR210" s="1" t="s">
        <v>224</v>
      </c>
      <c r="BS210" s="1">
        <v>0</v>
      </c>
      <c r="BT210" s="1">
        <v>0</v>
      </c>
      <c r="BU210" s="1" t="s">
        <v>671</v>
      </c>
    </row>
    <row r="211" spans="1:73" outlineLevel="1" x14ac:dyDescent="0.25">
      <c r="A211" s="1">
        <v>20</v>
      </c>
      <c r="B211" s="1">
        <v>1445</v>
      </c>
      <c r="C211" s="1">
        <v>1</v>
      </c>
      <c r="D211" s="1" t="s">
        <v>672</v>
      </c>
      <c r="E211" s="3">
        <v>45013.482453703706</v>
      </c>
      <c r="F211" s="1">
        <v>0</v>
      </c>
      <c r="G211" s="1"/>
      <c r="H211" s="1"/>
      <c r="I211" s="1"/>
      <c r="J211" s="1">
        <v>2</v>
      </c>
      <c r="K211" s="1" t="s">
        <v>74</v>
      </c>
      <c r="L211" s="1" t="s">
        <v>75</v>
      </c>
      <c r="M211" s="1" t="s">
        <v>224</v>
      </c>
      <c r="N211" s="1" t="s">
        <v>76</v>
      </c>
      <c r="O211" s="1" t="s">
        <v>77</v>
      </c>
      <c r="P211" s="1" t="s">
        <v>78</v>
      </c>
      <c r="Q211" s="1" t="s">
        <v>79</v>
      </c>
      <c r="R211" s="1">
        <v>114</v>
      </c>
      <c r="S211" s="1" t="s">
        <v>224</v>
      </c>
      <c r="T211" s="1" t="s">
        <v>80</v>
      </c>
      <c r="U211" s="1" t="s">
        <v>81</v>
      </c>
      <c r="V211" s="1" t="s">
        <v>82</v>
      </c>
      <c r="W211" s="1" t="s">
        <v>83</v>
      </c>
      <c r="X211" s="1">
        <v>2134424404</v>
      </c>
      <c r="Y211" s="1" t="s">
        <v>84</v>
      </c>
      <c r="Z211" s="1">
        <v>2</v>
      </c>
      <c r="AA211" s="1" t="s">
        <v>85</v>
      </c>
      <c r="AB211" s="1" t="s">
        <v>86</v>
      </c>
      <c r="AC211" s="1" t="s">
        <v>224</v>
      </c>
      <c r="AD211" s="1" t="s">
        <v>87</v>
      </c>
      <c r="AE211" s="1" t="s">
        <v>78</v>
      </c>
      <c r="AF211" s="1" t="s">
        <v>88</v>
      </c>
      <c r="AG211" s="1" t="s">
        <v>225</v>
      </c>
      <c r="AH211" s="1" t="s">
        <v>89</v>
      </c>
      <c r="AI211" s="1" t="s">
        <v>90</v>
      </c>
      <c r="AJ211" s="1" t="s">
        <v>81</v>
      </c>
      <c r="AK211" s="1" t="s">
        <v>82</v>
      </c>
      <c r="AL211" s="1" t="s">
        <v>91</v>
      </c>
      <c r="AM211" s="1"/>
      <c r="AN211" s="1" t="s">
        <v>224</v>
      </c>
      <c r="AO211" s="1">
        <v>1</v>
      </c>
      <c r="AP211" s="1" t="s">
        <v>81</v>
      </c>
      <c r="AQ211" s="1" t="s">
        <v>82</v>
      </c>
      <c r="AR211" s="1">
        <v>0</v>
      </c>
      <c r="AS211" s="1">
        <v>1</v>
      </c>
      <c r="AT211" s="1">
        <v>0</v>
      </c>
      <c r="AU211" s="1">
        <v>1602</v>
      </c>
      <c r="AV211" s="1" t="s">
        <v>224</v>
      </c>
      <c r="AW211" s="1">
        <v>160204</v>
      </c>
      <c r="AX211" s="1">
        <v>0</v>
      </c>
      <c r="AY211" s="2">
        <v>3942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/>
      <c r="BM211" s="3">
        <v>45013</v>
      </c>
      <c r="BN211" s="1" t="s">
        <v>224</v>
      </c>
      <c r="BO211" s="1" t="s">
        <v>224</v>
      </c>
      <c r="BP211" s="1">
        <v>0</v>
      </c>
      <c r="BQ211" s="1" t="s">
        <v>224</v>
      </c>
      <c r="BR211" s="1" t="s">
        <v>224</v>
      </c>
      <c r="BS211" s="1">
        <v>0</v>
      </c>
      <c r="BT211" s="1">
        <v>0</v>
      </c>
      <c r="BU211" s="1" t="s">
        <v>673</v>
      </c>
    </row>
    <row r="212" spans="1:73" outlineLevel="1" x14ac:dyDescent="0.25">
      <c r="A212" s="1">
        <v>20</v>
      </c>
      <c r="B212" s="1">
        <v>1446</v>
      </c>
      <c r="C212" s="1">
        <v>1</v>
      </c>
      <c r="D212" s="1" t="s">
        <v>674</v>
      </c>
      <c r="E212" s="3">
        <v>45013.492164351854</v>
      </c>
      <c r="F212" s="1">
        <v>0</v>
      </c>
      <c r="G212" s="1"/>
      <c r="H212" s="1"/>
      <c r="I212" s="1"/>
      <c r="J212" s="1">
        <v>2</v>
      </c>
      <c r="K212" s="1" t="s">
        <v>74</v>
      </c>
      <c r="L212" s="1" t="s">
        <v>75</v>
      </c>
      <c r="M212" s="1" t="s">
        <v>224</v>
      </c>
      <c r="N212" s="1" t="s">
        <v>76</v>
      </c>
      <c r="O212" s="1" t="s">
        <v>77</v>
      </c>
      <c r="P212" s="1" t="s">
        <v>78</v>
      </c>
      <c r="Q212" s="1" t="s">
        <v>79</v>
      </c>
      <c r="R212" s="1">
        <v>114</v>
      </c>
      <c r="S212" s="1" t="s">
        <v>224</v>
      </c>
      <c r="T212" s="1" t="s">
        <v>80</v>
      </c>
      <c r="U212" s="1" t="s">
        <v>81</v>
      </c>
      <c r="V212" s="1" t="s">
        <v>82</v>
      </c>
      <c r="W212" s="1" t="s">
        <v>83</v>
      </c>
      <c r="X212" s="1">
        <v>2134424404</v>
      </c>
      <c r="Y212" s="1" t="s">
        <v>84</v>
      </c>
      <c r="Z212" s="1">
        <v>2</v>
      </c>
      <c r="AA212" s="1" t="s">
        <v>94</v>
      </c>
      <c r="AB212" s="1" t="s">
        <v>224</v>
      </c>
      <c r="AC212" s="1" t="s">
        <v>224</v>
      </c>
      <c r="AD212" s="1" t="s">
        <v>87</v>
      </c>
      <c r="AE212" s="1" t="s">
        <v>224</v>
      </c>
      <c r="AF212" s="1" t="s">
        <v>95</v>
      </c>
      <c r="AG212" s="1" t="s">
        <v>257</v>
      </c>
      <c r="AH212" s="1" t="s">
        <v>224</v>
      </c>
      <c r="AI212" s="1" t="s">
        <v>96</v>
      </c>
      <c r="AJ212" s="1" t="s">
        <v>97</v>
      </c>
      <c r="AK212" s="1" t="s">
        <v>98</v>
      </c>
      <c r="AL212" s="1" t="s">
        <v>99</v>
      </c>
      <c r="AM212" s="1"/>
      <c r="AN212" s="1" t="s">
        <v>224</v>
      </c>
      <c r="AO212" s="1">
        <v>1</v>
      </c>
      <c r="AP212" s="1" t="s">
        <v>81</v>
      </c>
      <c r="AQ212" s="1" t="s">
        <v>82</v>
      </c>
      <c r="AR212" s="1">
        <v>0</v>
      </c>
      <c r="AS212" s="1">
        <v>1</v>
      </c>
      <c r="AT212" s="1">
        <v>0</v>
      </c>
      <c r="AU212" s="1">
        <v>1602</v>
      </c>
      <c r="AV212" s="1" t="s">
        <v>224</v>
      </c>
      <c r="AW212" s="1">
        <v>160204</v>
      </c>
      <c r="AX212" s="1">
        <v>0</v>
      </c>
      <c r="AY212" s="2">
        <v>3500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/>
      <c r="BM212" s="3">
        <v>45013</v>
      </c>
      <c r="BN212" s="1" t="s">
        <v>224</v>
      </c>
      <c r="BO212" s="1" t="s">
        <v>224</v>
      </c>
      <c r="BP212" s="1">
        <v>0</v>
      </c>
      <c r="BQ212" s="1" t="s">
        <v>224</v>
      </c>
      <c r="BR212" s="1" t="s">
        <v>224</v>
      </c>
      <c r="BS212" s="1">
        <v>0</v>
      </c>
      <c r="BT212" s="1">
        <v>0</v>
      </c>
      <c r="BU212" s="1" t="s">
        <v>675</v>
      </c>
    </row>
    <row r="213" spans="1:73" outlineLevel="1" x14ac:dyDescent="0.25">
      <c r="A213" s="1">
        <v>20</v>
      </c>
      <c r="B213" s="1">
        <v>1447</v>
      </c>
      <c r="C213" s="1">
        <v>1</v>
      </c>
      <c r="D213" s="1" t="s">
        <v>676</v>
      </c>
      <c r="E213" s="3">
        <v>45013.750254629631</v>
      </c>
      <c r="F213" s="1">
        <v>0</v>
      </c>
      <c r="G213" s="1"/>
      <c r="H213" s="1"/>
      <c r="I213" s="1"/>
      <c r="J213" s="1">
        <v>2</v>
      </c>
      <c r="K213" s="1" t="s">
        <v>74</v>
      </c>
      <c r="L213" s="1" t="s">
        <v>75</v>
      </c>
      <c r="M213" s="1" t="s">
        <v>224</v>
      </c>
      <c r="N213" s="1" t="s">
        <v>76</v>
      </c>
      <c r="O213" s="1" t="s">
        <v>77</v>
      </c>
      <c r="P213" s="1" t="s">
        <v>78</v>
      </c>
      <c r="Q213" s="1" t="s">
        <v>79</v>
      </c>
      <c r="R213" s="1">
        <v>114</v>
      </c>
      <c r="S213" s="1" t="s">
        <v>224</v>
      </c>
      <c r="T213" s="1" t="s">
        <v>80</v>
      </c>
      <c r="U213" s="1" t="s">
        <v>81</v>
      </c>
      <c r="V213" s="1" t="s">
        <v>82</v>
      </c>
      <c r="W213" s="1" t="s">
        <v>83</v>
      </c>
      <c r="X213" s="1">
        <v>2134424404</v>
      </c>
      <c r="Y213" s="1" t="s">
        <v>84</v>
      </c>
      <c r="Z213" s="1">
        <v>2</v>
      </c>
      <c r="AA213" s="1" t="s">
        <v>94</v>
      </c>
      <c r="AB213" s="1" t="s">
        <v>224</v>
      </c>
      <c r="AC213" s="1" t="s">
        <v>224</v>
      </c>
      <c r="AD213" s="1" t="s">
        <v>87</v>
      </c>
      <c r="AE213" s="1" t="s">
        <v>224</v>
      </c>
      <c r="AF213" s="1" t="s">
        <v>95</v>
      </c>
      <c r="AG213" s="1" t="s">
        <v>257</v>
      </c>
      <c r="AH213" s="1" t="s">
        <v>224</v>
      </c>
      <c r="AI213" s="1" t="s">
        <v>96</v>
      </c>
      <c r="AJ213" s="1" t="s">
        <v>97</v>
      </c>
      <c r="AK213" s="1" t="s">
        <v>98</v>
      </c>
      <c r="AL213" s="1" t="s">
        <v>99</v>
      </c>
      <c r="AM213" s="1"/>
      <c r="AN213" s="1" t="s">
        <v>224</v>
      </c>
      <c r="AO213" s="1">
        <v>1</v>
      </c>
      <c r="AP213" s="1" t="s">
        <v>81</v>
      </c>
      <c r="AQ213" s="1" t="s">
        <v>82</v>
      </c>
      <c r="AR213" s="1">
        <v>0</v>
      </c>
      <c r="AS213" s="1">
        <v>1</v>
      </c>
      <c r="AT213" s="1">
        <v>0</v>
      </c>
      <c r="AU213" s="1">
        <v>1602</v>
      </c>
      <c r="AV213" s="1" t="s">
        <v>224</v>
      </c>
      <c r="AW213" s="1">
        <v>160204</v>
      </c>
      <c r="AX213" s="1">
        <v>0</v>
      </c>
      <c r="AY213" s="2">
        <v>3500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/>
      <c r="BM213" s="3">
        <v>45013</v>
      </c>
      <c r="BN213" s="1" t="s">
        <v>224</v>
      </c>
      <c r="BO213" s="1" t="s">
        <v>224</v>
      </c>
      <c r="BP213" s="1">
        <v>0</v>
      </c>
      <c r="BQ213" s="1" t="s">
        <v>224</v>
      </c>
      <c r="BR213" s="1" t="s">
        <v>224</v>
      </c>
      <c r="BS213" s="1">
        <v>0</v>
      </c>
      <c r="BT213" s="1">
        <v>0</v>
      </c>
      <c r="BU213" s="1" t="s">
        <v>677</v>
      </c>
    </row>
    <row r="214" spans="1:73" outlineLevel="1" x14ac:dyDescent="0.25">
      <c r="A214" s="1">
        <v>20</v>
      </c>
      <c r="B214" s="1">
        <v>1448</v>
      </c>
      <c r="C214" s="1">
        <v>1</v>
      </c>
      <c r="D214" s="1" t="s">
        <v>678</v>
      </c>
      <c r="E214" s="3">
        <v>45014.47152777778</v>
      </c>
      <c r="F214" s="1">
        <v>0</v>
      </c>
      <c r="G214" s="1"/>
      <c r="H214" s="1"/>
      <c r="I214" s="1"/>
      <c r="J214" s="1">
        <v>2</v>
      </c>
      <c r="K214" s="1" t="s">
        <v>74</v>
      </c>
      <c r="L214" s="1" t="s">
        <v>75</v>
      </c>
      <c r="M214" s="1" t="s">
        <v>224</v>
      </c>
      <c r="N214" s="1" t="s">
        <v>76</v>
      </c>
      <c r="O214" s="1" t="s">
        <v>77</v>
      </c>
      <c r="P214" s="1" t="s">
        <v>78</v>
      </c>
      <c r="Q214" s="1" t="s">
        <v>79</v>
      </c>
      <c r="R214" s="1">
        <v>114</v>
      </c>
      <c r="S214" s="1" t="s">
        <v>224</v>
      </c>
      <c r="T214" s="1" t="s">
        <v>80</v>
      </c>
      <c r="U214" s="1" t="s">
        <v>81</v>
      </c>
      <c r="V214" s="1" t="s">
        <v>82</v>
      </c>
      <c r="W214" s="1" t="s">
        <v>83</v>
      </c>
      <c r="X214" s="1">
        <v>2134424404</v>
      </c>
      <c r="Y214" s="1" t="s">
        <v>84</v>
      </c>
      <c r="Z214" s="1">
        <v>2</v>
      </c>
      <c r="AA214" s="1" t="s">
        <v>94</v>
      </c>
      <c r="AB214" s="1" t="s">
        <v>224</v>
      </c>
      <c r="AC214" s="1" t="s">
        <v>224</v>
      </c>
      <c r="AD214" s="1" t="s">
        <v>87</v>
      </c>
      <c r="AE214" s="1" t="s">
        <v>224</v>
      </c>
      <c r="AF214" s="1" t="s">
        <v>95</v>
      </c>
      <c r="AG214" s="1" t="s">
        <v>257</v>
      </c>
      <c r="AH214" s="1" t="s">
        <v>224</v>
      </c>
      <c r="AI214" s="1" t="s">
        <v>96</v>
      </c>
      <c r="AJ214" s="1" t="s">
        <v>97</v>
      </c>
      <c r="AK214" s="1" t="s">
        <v>98</v>
      </c>
      <c r="AL214" s="1" t="s">
        <v>99</v>
      </c>
      <c r="AM214" s="1"/>
      <c r="AN214" s="1" t="s">
        <v>224</v>
      </c>
      <c r="AO214" s="1">
        <v>1</v>
      </c>
      <c r="AP214" s="1" t="s">
        <v>81</v>
      </c>
      <c r="AQ214" s="1" t="s">
        <v>82</v>
      </c>
      <c r="AR214" s="1">
        <v>0</v>
      </c>
      <c r="AS214" s="1">
        <v>1</v>
      </c>
      <c r="AT214" s="1">
        <v>0</v>
      </c>
      <c r="AU214" s="1">
        <v>1602</v>
      </c>
      <c r="AV214" s="1" t="s">
        <v>224</v>
      </c>
      <c r="AW214" s="1">
        <v>160204</v>
      </c>
      <c r="AX214" s="1">
        <v>0</v>
      </c>
      <c r="AY214" s="2">
        <v>6000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/>
      <c r="BM214" s="3">
        <v>45014</v>
      </c>
      <c r="BN214" s="1" t="s">
        <v>224</v>
      </c>
      <c r="BO214" s="1" t="s">
        <v>224</v>
      </c>
      <c r="BP214" s="1">
        <v>0</v>
      </c>
      <c r="BQ214" s="1" t="s">
        <v>224</v>
      </c>
      <c r="BR214" s="1" t="s">
        <v>224</v>
      </c>
      <c r="BS214" s="1">
        <v>0</v>
      </c>
      <c r="BT214" s="1">
        <v>0</v>
      </c>
      <c r="BU214" s="1" t="s">
        <v>679</v>
      </c>
    </row>
    <row r="215" spans="1:73" outlineLevel="1" x14ac:dyDescent="0.25">
      <c r="A215" s="1">
        <v>20</v>
      </c>
      <c r="B215" s="1">
        <v>1449</v>
      </c>
      <c r="C215" s="1">
        <v>1</v>
      </c>
      <c r="D215" s="1" t="s">
        <v>680</v>
      </c>
      <c r="E215" s="3">
        <v>45014.477094907408</v>
      </c>
      <c r="F215" s="1">
        <v>0</v>
      </c>
      <c r="G215" s="1"/>
      <c r="H215" s="1"/>
      <c r="I215" s="1"/>
      <c r="J215" s="1">
        <v>2</v>
      </c>
      <c r="K215" s="1" t="s">
        <v>74</v>
      </c>
      <c r="L215" s="1" t="s">
        <v>75</v>
      </c>
      <c r="M215" s="1" t="s">
        <v>224</v>
      </c>
      <c r="N215" s="1" t="s">
        <v>76</v>
      </c>
      <c r="O215" s="1" t="s">
        <v>77</v>
      </c>
      <c r="P215" s="1" t="s">
        <v>78</v>
      </c>
      <c r="Q215" s="1" t="s">
        <v>79</v>
      </c>
      <c r="R215" s="1">
        <v>114</v>
      </c>
      <c r="S215" s="1" t="s">
        <v>224</v>
      </c>
      <c r="T215" s="1" t="s">
        <v>80</v>
      </c>
      <c r="U215" s="1" t="s">
        <v>81</v>
      </c>
      <c r="V215" s="1" t="s">
        <v>82</v>
      </c>
      <c r="W215" s="1" t="s">
        <v>83</v>
      </c>
      <c r="X215" s="1">
        <v>2134424404</v>
      </c>
      <c r="Y215" s="1" t="s">
        <v>84</v>
      </c>
      <c r="Z215" s="1">
        <v>2</v>
      </c>
      <c r="AA215" s="1" t="s">
        <v>681</v>
      </c>
      <c r="AB215" s="1" t="s">
        <v>682</v>
      </c>
      <c r="AC215" s="1" t="s">
        <v>224</v>
      </c>
      <c r="AD215" s="1" t="s">
        <v>683</v>
      </c>
      <c r="AE215" s="1" t="s">
        <v>684</v>
      </c>
      <c r="AF215" s="1" t="s">
        <v>685</v>
      </c>
      <c r="AG215" s="1" t="s">
        <v>686</v>
      </c>
      <c r="AH215" s="1" t="s">
        <v>687</v>
      </c>
      <c r="AI215" s="1" t="s">
        <v>688</v>
      </c>
      <c r="AJ215" s="1" t="s">
        <v>81</v>
      </c>
      <c r="AK215" s="1" t="s">
        <v>82</v>
      </c>
      <c r="AL215" s="1" t="s">
        <v>689</v>
      </c>
      <c r="AM215" s="1"/>
      <c r="AN215" s="1" t="s">
        <v>224</v>
      </c>
      <c r="AO215" s="1">
        <v>1</v>
      </c>
      <c r="AP215" s="1" t="s">
        <v>81</v>
      </c>
      <c r="AQ215" s="1" t="s">
        <v>82</v>
      </c>
      <c r="AR215" s="1">
        <v>0</v>
      </c>
      <c r="AS215" s="1">
        <v>1</v>
      </c>
      <c r="AT215" s="1">
        <v>0</v>
      </c>
      <c r="AU215" s="1">
        <v>1602</v>
      </c>
      <c r="AV215" s="1" t="s">
        <v>224</v>
      </c>
      <c r="AW215" s="1">
        <v>160204</v>
      </c>
      <c r="AX215" s="1">
        <v>0</v>
      </c>
      <c r="AY215" s="2">
        <v>1200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/>
      <c r="BM215" s="3">
        <v>45014</v>
      </c>
      <c r="BN215" s="1" t="s">
        <v>224</v>
      </c>
      <c r="BO215" s="1" t="s">
        <v>224</v>
      </c>
      <c r="BP215" s="1">
        <v>0</v>
      </c>
      <c r="BQ215" s="1" t="s">
        <v>224</v>
      </c>
      <c r="BR215" s="1" t="s">
        <v>224</v>
      </c>
      <c r="BS215" s="1">
        <v>0</v>
      </c>
      <c r="BT215" s="1">
        <v>0</v>
      </c>
      <c r="BU215" s="1" t="s">
        <v>690</v>
      </c>
    </row>
    <row r="216" spans="1:73" outlineLevel="1" x14ac:dyDescent="0.25">
      <c r="A216" s="1">
        <v>20</v>
      </c>
      <c r="B216" s="1">
        <v>1450</v>
      </c>
      <c r="C216" s="1">
        <v>1</v>
      </c>
      <c r="D216" s="1" t="s">
        <v>691</v>
      </c>
      <c r="E216" s="3">
        <v>45014.735254629632</v>
      </c>
      <c r="F216" s="1">
        <v>0</v>
      </c>
      <c r="G216" s="1"/>
      <c r="H216" s="1"/>
      <c r="I216" s="1"/>
      <c r="J216" s="1">
        <v>2</v>
      </c>
      <c r="K216" s="1" t="s">
        <v>74</v>
      </c>
      <c r="L216" s="1" t="s">
        <v>75</v>
      </c>
      <c r="M216" s="1" t="s">
        <v>224</v>
      </c>
      <c r="N216" s="1" t="s">
        <v>76</v>
      </c>
      <c r="O216" s="1" t="s">
        <v>77</v>
      </c>
      <c r="P216" s="1" t="s">
        <v>78</v>
      </c>
      <c r="Q216" s="1" t="s">
        <v>79</v>
      </c>
      <c r="R216" s="1">
        <v>114</v>
      </c>
      <c r="S216" s="1" t="s">
        <v>224</v>
      </c>
      <c r="T216" s="1" t="s">
        <v>80</v>
      </c>
      <c r="U216" s="1" t="s">
        <v>81</v>
      </c>
      <c r="V216" s="1" t="s">
        <v>82</v>
      </c>
      <c r="W216" s="1" t="s">
        <v>83</v>
      </c>
      <c r="X216" s="1">
        <v>2134424404</v>
      </c>
      <c r="Y216" s="1" t="s">
        <v>84</v>
      </c>
      <c r="Z216" s="1">
        <v>2</v>
      </c>
      <c r="AA216" s="1" t="s">
        <v>85</v>
      </c>
      <c r="AB216" s="1" t="s">
        <v>86</v>
      </c>
      <c r="AC216" s="1" t="s">
        <v>224</v>
      </c>
      <c r="AD216" s="1" t="s">
        <v>87</v>
      </c>
      <c r="AE216" s="1" t="s">
        <v>78</v>
      </c>
      <c r="AF216" s="1" t="s">
        <v>88</v>
      </c>
      <c r="AG216" s="1" t="s">
        <v>225</v>
      </c>
      <c r="AH216" s="1" t="s">
        <v>89</v>
      </c>
      <c r="AI216" s="1" t="s">
        <v>90</v>
      </c>
      <c r="AJ216" s="1" t="s">
        <v>81</v>
      </c>
      <c r="AK216" s="1" t="s">
        <v>82</v>
      </c>
      <c r="AL216" s="1" t="s">
        <v>91</v>
      </c>
      <c r="AM216" s="1"/>
      <c r="AN216" s="1" t="s">
        <v>224</v>
      </c>
      <c r="AO216" s="1">
        <v>1</v>
      </c>
      <c r="AP216" s="1" t="s">
        <v>81</v>
      </c>
      <c r="AQ216" s="1" t="s">
        <v>82</v>
      </c>
      <c r="AR216" s="1">
        <v>0</v>
      </c>
      <c r="AS216" s="1">
        <v>1</v>
      </c>
      <c r="AT216" s="1">
        <v>0</v>
      </c>
      <c r="AU216" s="1">
        <v>1602</v>
      </c>
      <c r="AV216" s="1" t="s">
        <v>224</v>
      </c>
      <c r="AW216" s="1">
        <v>160204</v>
      </c>
      <c r="AX216" s="1">
        <v>0</v>
      </c>
      <c r="AY216" s="2">
        <v>3942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/>
      <c r="BM216" s="3">
        <v>45014</v>
      </c>
      <c r="BN216" s="1" t="s">
        <v>224</v>
      </c>
      <c r="BO216" s="1" t="s">
        <v>224</v>
      </c>
      <c r="BP216" s="1">
        <v>0</v>
      </c>
      <c r="BQ216" s="1" t="s">
        <v>224</v>
      </c>
      <c r="BR216" s="1" t="s">
        <v>224</v>
      </c>
      <c r="BS216" s="1">
        <v>0</v>
      </c>
      <c r="BT216" s="1">
        <v>0</v>
      </c>
      <c r="BU216" s="1" t="s">
        <v>692</v>
      </c>
    </row>
    <row r="217" spans="1:73" outlineLevel="1" x14ac:dyDescent="0.25">
      <c r="A217" s="1">
        <v>20</v>
      </c>
      <c r="B217" s="1">
        <v>1451</v>
      </c>
      <c r="C217" s="1">
        <v>1</v>
      </c>
      <c r="D217" s="1" t="s">
        <v>693</v>
      </c>
      <c r="E217" s="3">
        <v>45015.566365740742</v>
      </c>
      <c r="F217" s="1">
        <v>0</v>
      </c>
      <c r="G217" s="1"/>
      <c r="H217" s="1"/>
      <c r="I217" s="1"/>
      <c r="J217" s="1">
        <v>2</v>
      </c>
      <c r="K217" s="1" t="s">
        <v>74</v>
      </c>
      <c r="L217" s="1" t="s">
        <v>75</v>
      </c>
      <c r="M217" s="1" t="s">
        <v>224</v>
      </c>
      <c r="N217" s="1" t="s">
        <v>76</v>
      </c>
      <c r="O217" s="1" t="s">
        <v>77</v>
      </c>
      <c r="P217" s="1" t="s">
        <v>78</v>
      </c>
      <c r="Q217" s="1" t="s">
        <v>79</v>
      </c>
      <c r="R217" s="1">
        <v>114</v>
      </c>
      <c r="S217" s="1" t="s">
        <v>224</v>
      </c>
      <c r="T217" s="1" t="s">
        <v>80</v>
      </c>
      <c r="U217" s="1" t="s">
        <v>81</v>
      </c>
      <c r="V217" s="1" t="s">
        <v>82</v>
      </c>
      <c r="W217" s="1" t="s">
        <v>83</v>
      </c>
      <c r="X217" s="1">
        <v>2134424404</v>
      </c>
      <c r="Y217" s="1" t="s">
        <v>84</v>
      </c>
      <c r="Z217" s="1">
        <v>2</v>
      </c>
      <c r="AA217" s="1" t="s">
        <v>85</v>
      </c>
      <c r="AB217" s="1" t="s">
        <v>86</v>
      </c>
      <c r="AC217" s="1" t="s">
        <v>224</v>
      </c>
      <c r="AD217" s="1" t="s">
        <v>87</v>
      </c>
      <c r="AE217" s="1" t="s">
        <v>78</v>
      </c>
      <c r="AF217" s="1" t="s">
        <v>88</v>
      </c>
      <c r="AG217" s="1" t="s">
        <v>225</v>
      </c>
      <c r="AH217" s="1" t="s">
        <v>89</v>
      </c>
      <c r="AI217" s="1" t="s">
        <v>90</v>
      </c>
      <c r="AJ217" s="1" t="s">
        <v>81</v>
      </c>
      <c r="AK217" s="1" t="s">
        <v>82</v>
      </c>
      <c r="AL217" s="1" t="s">
        <v>91</v>
      </c>
      <c r="AM217" s="1"/>
      <c r="AN217" s="1" t="s">
        <v>224</v>
      </c>
      <c r="AO217" s="1">
        <v>1</v>
      </c>
      <c r="AP217" s="1" t="s">
        <v>81</v>
      </c>
      <c r="AQ217" s="1" t="s">
        <v>82</v>
      </c>
      <c r="AR217" s="1">
        <v>0</v>
      </c>
      <c r="AS217" s="1">
        <v>1</v>
      </c>
      <c r="AT217" s="1">
        <v>0</v>
      </c>
      <c r="AU217" s="1">
        <v>1602</v>
      </c>
      <c r="AV217" s="1" t="s">
        <v>224</v>
      </c>
      <c r="AW217" s="1">
        <v>160204</v>
      </c>
      <c r="AX217" s="1">
        <v>0</v>
      </c>
      <c r="AY217" s="2">
        <v>800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/>
      <c r="BM217" s="3">
        <v>45015</v>
      </c>
      <c r="BN217" s="1" t="s">
        <v>224</v>
      </c>
      <c r="BO217" s="1" t="s">
        <v>224</v>
      </c>
      <c r="BP217" s="1">
        <v>0</v>
      </c>
      <c r="BQ217" s="1" t="s">
        <v>224</v>
      </c>
      <c r="BR217" s="1" t="s">
        <v>224</v>
      </c>
      <c r="BS217" s="1">
        <v>0</v>
      </c>
      <c r="BT217" s="1">
        <v>0</v>
      </c>
      <c r="BU217" s="1" t="s">
        <v>694</v>
      </c>
    </row>
    <row r="218" spans="1:73" outlineLevel="1" x14ac:dyDescent="0.25">
      <c r="A218" s="1">
        <v>20</v>
      </c>
      <c r="B218" s="1">
        <v>1452</v>
      </c>
      <c r="C218" s="1">
        <v>1</v>
      </c>
      <c r="D218" s="1" t="s">
        <v>695</v>
      </c>
      <c r="E218" s="3">
        <v>45015.686284722222</v>
      </c>
      <c r="F218" s="1">
        <v>0</v>
      </c>
      <c r="G218" s="1"/>
      <c r="H218" s="1"/>
      <c r="I218" s="1"/>
      <c r="J218" s="1">
        <v>2</v>
      </c>
      <c r="K218" s="1" t="s">
        <v>74</v>
      </c>
      <c r="L218" s="1" t="s">
        <v>75</v>
      </c>
      <c r="M218" s="1" t="s">
        <v>224</v>
      </c>
      <c r="N218" s="1" t="s">
        <v>76</v>
      </c>
      <c r="O218" s="1" t="s">
        <v>77</v>
      </c>
      <c r="P218" s="1" t="s">
        <v>78</v>
      </c>
      <c r="Q218" s="1" t="s">
        <v>79</v>
      </c>
      <c r="R218" s="1">
        <v>114</v>
      </c>
      <c r="S218" s="1" t="s">
        <v>224</v>
      </c>
      <c r="T218" s="1" t="s">
        <v>80</v>
      </c>
      <c r="U218" s="1" t="s">
        <v>81</v>
      </c>
      <c r="V218" s="1" t="s">
        <v>82</v>
      </c>
      <c r="W218" s="1" t="s">
        <v>83</v>
      </c>
      <c r="X218" s="1">
        <v>2134424404</v>
      </c>
      <c r="Y218" s="1" t="s">
        <v>84</v>
      </c>
      <c r="Z218" s="1">
        <v>2</v>
      </c>
      <c r="AA218" s="1" t="s">
        <v>460</v>
      </c>
      <c r="AB218" s="1" t="s">
        <v>461</v>
      </c>
      <c r="AC218" s="1" t="s">
        <v>224</v>
      </c>
      <c r="AD218" s="1" t="s">
        <v>462</v>
      </c>
      <c r="AE218" s="1" t="s">
        <v>78</v>
      </c>
      <c r="AF218" s="1" t="s">
        <v>463</v>
      </c>
      <c r="AG218" s="1" t="s">
        <v>464</v>
      </c>
      <c r="AH218" s="1" t="s">
        <v>224</v>
      </c>
      <c r="AI218" s="1" t="s">
        <v>465</v>
      </c>
      <c r="AJ218" s="1" t="s">
        <v>81</v>
      </c>
      <c r="AK218" s="1" t="s">
        <v>82</v>
      </c>
      <c r="AL218" s="1" t="s">
        <v>466</v>
      </c>
      <c r="AM218" s="1"/>
      <c r="AN218" s="1" t="s">
        <v>224</v>
      </c>
      <c r="AO218" s="1">
        <v>1</v>
      </c>
      <c r="AP218" s="1" t="s">
        <v>81</v>
      </c>
      <c r="AQ218" s="1" t="s">
        <v>82</v>
      </c>
      <c r="AR218" s="1">
        <v>0</v>
      </c>
      <c r="AS218" s="1">
        <v>1</v>
      </c>
      <c r="AT218" s="1">
        <v>0</v>
      </c>
      <c r="AU218" s="1">
        <v>1602</v>
      </c>
      <c r="AV218" s="1" t="s">
        <v>224</v>
      </c>
      <c r="AW218" s="1">
        <v>160204</v>
      </c>
      <c r="AX218" s="1">
        <v>0</v>
      </c>
      <c r="AY218" s="2">
        <v>650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/>
      <c r="BM218" s="3">
        <v>45015</v>
      </c>
      <c r="BN218" s="1" t="s">
        <v>224</v>
      </c>
      <c r="BO218" s="1" t="s">
        <v>224</v>
      </c>
      <c r="BP218" s="1">
        <v>0</v>
      </c>
      <c r="BQ218" s="1" t="s">
        <v>224</v>
      </c>
      <c r="BR218" s="1" t="s">
        <v>224</v>
      </c>
      <c r="BS218" s="1">
        <v>0</v>
      </c>
      <c r="BT218" s="1">
        <v>0</v>
      </c>
      <c r="BU218" s="1" t="s">
        <v>696</v>
      </c>
    </row>
    <row r="219" spans="1:73" outlineLevel="1" x14ac:dyDescent="0.25">
      <c r="A219" s="1">
        <v>20</v>
      </c>
      <c r="B219" s="1">
        <v>1453</v>
      </c>
      <c r="C219" s="1">
        <v>1</v>
      </c>
      <c r="D219" s="1" t="s">
        <v>697</v>
      </c>
      <c r="E219" s="3">
        <v>45016.526122685187</v>
      </c>
      <c r="F219" s="1">
        <v>0</v>
      </c>
      <c r="G219" s="1"/>
      <c r="H219" s="1"/>
      <c r="I219" s="1"/>
      <c r="J219" s="1">
        <v>2</v>
      </c>
      <c r="K219" s="1" t="s">
        <v>74</v>
      </c>
      <c r="L219" s="1" t="s">
        <v>75</v>
      </c>
      <c r="M219" s="1" t="s">
        <v>224</v>
      </c>
      <c r="N219" s="1" t="s">
        <v>76</v>
      </c>
      <c r="O219" s="1" t="s">
        <v>77</v>
      </c>
      <c r="P219" s="1" t="s">
        <v>78</v>
      </c>
      <c r="Q219" s="1" t="s">
        <v>79</v>
      </c>
      <c r="R219" s="1">
        <v>114</v>
      </c>
      <c r="S219" s="1" t="s">
        <v>224</v>
      </c>
      <c r="T219" s="1" t="s">
        <v>80</v>
      </c>
      <c r="U219" s="1" t="s">
        <v>81</v>
      </c>
      <c r="V219" s="1" t="s">
        <v>82</v>
      </c>
      <c r="W219" s="1" t="s">
        <v>83</v>
      </c>
      <c r="X219" s="1">
        <v>2134424404</v>
      </c>
      <c r="Y219" s="1" t="s">
        <v>84</v>
      </c>
      <c r="Z219" s="1">
        <v>2</v>
      </c>
      <c r="AA219" s="1" t="s">
        <v>137</v>
      </c>
      <c r="AB219" s="1" t="s">
        <v>224</v>
      </c>
      <c r="AC219" s="1" t="s">
        <v>224</v>
      </c>
      <c r="AD219" s="1" t="s">
        <v>138</v>
      </c>
      <c r="AE219" s="1" t="s">
        <v>139</v>
      </c>
      <c r="AF219" s="1" t="s">
        <v>140</v>
      </c>
      <c r="AG219" s="1" t="s">
        <v>698</v>
      </c>
      <c r="AH219" s="1" t="s">
        <v>141</v>
      </c>
      <c r="AI219" s="1" t="s">
        <v>142</v>
      </c>
      <c r="AJ219" s="1" t="s">
        <v>143</v>
      </c>
      <c r="AK219" s="1" t="s">
        <v>82</v>
      </c>
      <c r="AL219" s="1" t="s">
        <v>144</v>
      </c>
      <c r="AM219" s="1"/>
      <c r="AN219" s="1" t="s">
        <v>224</v>
      </c>
      <c r="AO219" s="1">
        <v>1</v>
      </c>
      <c r="AP219" s="1" t="s">
        <v>81</v>
      </c>
      <c r="AQ219" s="1" t="s">
        <v>82</v>
      </c>
      <c r="AR219" s="1">
        <v>0</v>
      </c>
      <c r="AS219" s="1">
        <v>1</v>
      </c>
      <c r="AT219" s="1">
        <v>0</v>
      </c>
      <c r="AU219" s="1">
        <v>1602</v>
      </c>
      <c r="AV219" s="1" t="s">
        <v>224</v>
      </c>
      <c r="AW219" s="1">
        <v>160204</v>
      </c>
      <c r="AX219" s="1">
        <v>0</v>
      </c>
      <c r="AY219" s="2">
        <v>800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/>
      <c r="BM219" s="3">
        <v>45016</v>
      </c>
      <c r="BN219" s="1" t="s">
        <v>224</v>
      </c>
      <c r="BO219" s="1" t="s">
        <v>224</v>
      </c>
      <c r="BP219" s="1">
        <v>0</v>
      </c>
      <c r="BQ219" s="1" t="s">
        <v>224</v>
      </c>
      <c r="BR219" s="1" t="s">
        <v>224</v>
      </c>
      <c r="BS219" s="1">
        <v>0</v>
      </c>
      <c r="BT219" s="1">
        <v>0</v>
      </c>
      <c r="BU219" s="1" t="s">
        <v>699</v>
      </c>
    </row>
    <row r="220" spans="1:73" outlineLevel="1" x14ac:dyDescent="0.25">
      <c r="A220" s="1">
        <v>20</v>
      </c>
      <c r="B220" s="1">
        <v>1454</v>
      </c>
      <c r="C220" s="1">
        <v>1</v>
      </c>
      <c r="D220" s="1" t="s">
        <v>700</v>
      </c>
      <c r="E220" s="3">
        <v>45016.587997685187</v>
      </c>
      <c r="F220" s="1">
        <v>0</v>
      </c>
      <c r="G220" s="1"/>
      <c r="H220" s="1"/>
      <c r="I220" s="1"/>
      <c r="J220" s="1">
        <v>2</v>
      </c>
      <c r="K220" s="1" t="s">
        <v>74</v>
      </c>
      <c r="L220" s="1" t="s">
        <v>75</v>
      </c>
      <c r="M220" s="1" t="s">
        <v>224</v>
      </c>
      <c r="N220" s="1" t="s">
        <v>76</v>
      </c>
      <c r="O220" s="1" t="s">
        <v>77</v>
      </c>
      <c r="P220" s="1" t="s">
        <v>78</v>
      </c>
      <c r="Q220" s="1" t="s">
        <v>79</v>
      </c>
      <c r="R220" s="1">
        <v>114</v>
      </c>
      <c r="S220" s="1" t="s">
        <v>224</v>
      </c>
      <c r="T220" s="1" t="s">
        <v>80</v>
      </c>
      <c r="U220" s="1" t="s">
        <v>81</v>
      </c>
      <c r="V220" s="1" t="s">
        <v>82</v>
      </c>
      <c r="W220" s="1" t="s">
        <v>83</v>
      </c>
      <c r="X220" s="1">
        <v>2134424404</v>
      </c>
      <c r="Y220" s="1" t="s">
        <v>84</v>
      </c>
      <c r="Z220" s="1">
        <v>2</v>
      </c>
      <c r="AA220" s="1" t="s">
        <v>85</v>
      </c>
      <c r="AB220" s="1" t="s">
        <v>86</v>
      </c>
      <c r="AC220" s="1" t="s">
        <v>224</v>
      </c>
      <c r="AD220" s="1" t="s">
        <v>87</v>
      </c>
      <c r="AE220" s="1" t="s">
        <v>78</v>
      </c>
      <c r="AF220" s="1" t="s">
        <v>88</v>
      </c>
      <c r="AG220" s="1" t="s">
        <v>225</v>
      </c>
      <c r="AH220" s="1" t="s">
        <v>89</v>
      </c>
      <c r="AI220" s="1" t="s">
        <v>90</v>
      </c>
      <c r="AJ220" s="1" t="s">
        <v>81</v>
      </c>
      <c r="AK220" s="1" t="s">
        <v>82</v>
      </c>
      <c r="AL220" s="1" t="s">
        <v>91</v>
      </c>
      <c r="AM220" s="1"/>
      <c r="AN220" s="1" t="s">
        <v>224</v>
      </c>
      <c r="AO220" s="1">
        <v>1</v>
      </c>
      <c r="AP220" s="1" t="s">
        <v>81</v>
      </c>
      <c r="AQ220" s="1" t="s">
        <v>82</v>
      </c>
      <c r="AR220" s="1">
        <v>0</v>
      </c>
      <c r="AS220" s="1">
        <v>1</v>
      </c>
      <c r="AT220" s="1">
        <v>0</v>
      </c>
      <c r="AU220" s="1">
        <v>1602</v>
      </c>
      <c r="AV220" s="1" t="s">
        <v>224</v>
      </c>
      <c r="AW220" s="1">
        <v>160204</v>
      </c>
      <c r="AX220" s="1">
        <v>0</v>
      </c>
      <c r="AY220" s="2">
        <v>800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/>
      <c r="BM220" s="3">
        <v>45016</v>
      </c>
      <c r="BN220" s="1" t="s">
        <v>224</v>
      </c>
      <c r="BO220" s="1" t="s">
        <v>224</v>
      </c>
      <c r="BP220" s="1">
        <v>0</v>
      </c>
      <c r="BQ220" s="1" t="s">
        <v>224</v>
      </c>
      <c r="BR220" s="1" t="s">
        <v>224</v>
      </c>
      <c r="BS220" s="1">
        <v>0</v>
      </c>
      <c r="BT220" s="1">
        <v>0</v>
      </c>
      <c r="BU220" s="1" t="s">
        <v>701</v>
      </c>
    </row>
    <row r="221" spans="1:73" outlineLevel="1" x14ac:dyDescent="0.25">
      <c r="A221" s="1">
        <v>20</v>
      </c>
      <c r="B221" s="1">
        <v>1455</v>
      </c>
      <c r="C221" s="1">
        <v>1</v>
      </c>
      <c r="D221" s="1" t="s">
        <v>702</v>
      </c>
      <c r="E221" s="3">
        <v>45016.588564814818</v>
      </c>
      <c r="F221" s="1">
        <v>0</v>
      </c>
      <c r="G221" s="1"/>
      <c r="H221" s="1"/>
      <c r="I221" s="1"/>
      <c r="J221" s="1">
        <v>2</v>
      </c>
      <c r="K221" s="1" t="s">
        <v>74</v>
      </c>
      <c r="L221" s="1" t="s">
        <v>75</v>
      </c>
      <c r="M221" s="1" t="s">
        <v>224</v>
      </c>
      <c r="N221" s="1" t="s">
        <v>76</v>
      </c>
      <c r="O221" s="1" t="s">
        <v>77</v>
      </c>
      <c r="P221" s="1" t="s">
        <v>78</v>
      </c>
      <c r="Q221" s="1" t="s">
        <v>79</v>
      </c>
      <c r="R221" s="1">
        <v>114</v>
      </c>
      <c r="S221" s="1" t="s">
        <v>224</v>
      </c>
      <c r="T221" s="1" t="s">
        <v>80</v>
      </c>
      <c r="U221" s="1" t="s">
        <v>81</v>
      </c>
      <c r="V221" s="1" t="s">
        <v>82</v>
      </c>
      <c r="W221" s="1" t="s">
        <v>83</v>
      </c>
      <c r="X221" s="1">
        <v>2134424404</v>
      </c>
      <c r="Y221" s="1" t="s">
        <v>84</v>
      </c>
      <c r="Z221" s="1">
        <v>2</v>
      </c>
      <c r="AA221" s="1" t="s">
        <v>85</v>
      </c>
      <c r="AB221" s="1" t="s">
        <v>86</v>
      </c>
      <c r="AC221" s="1" t="s">
        <v>224</v>
      </c>
      <c r="AD221" s="1" t="s">
        <v>87</v>
      </c>
      <c r="AE221" s="1" t="s">
        <v>78</v>
      </c>
      <c r="AF221" s="1" t="s">
        <v>88</v>
      </c>
      <c r="AG221" s="1" t="s">
        <v>225</v>
      </c>
      <c r="AH221" s="1" t="s">
        <v>89</v>
      </c>
      <c r="AI221" s="1" t="s">
        <v>90</v>
      </c>
      <c r="AJ221" s="1" t="s">
        <v>81</v>
      </c>
      <c r="AK221" s="1" t="s">
        <v>82</v>
      </c>
      <c r="AL221" s="1" t="s">
        <v>91</v>
      </c>
      <c r="AM221" s="1"/>
      <c r="AN221" s="1" t="s">
        <v>224</v>
      </c>
      <c r="AO221" s="1">
        <v>1</v>
      </c>
      <c r="AP221" s="1" t="s">
        <v>81</v>
      </c>
      <c r="AQ221" s="1" t="s">
        <v>82</v>
      </c>
      <c r="AR221" s="1">
        <v>0</v>
      </c>
      <c r="AS221" s="1">
        <v>1</v>
      </c>
      <c r="AT221" s="1">
        <v>0</v>
      </c>
      <c r="AU221" s="1">
        <v>1602</v>
      </c>
      <c r="AV221" s="1" t="s">
        <v>224</v>
      </c>
      <c r="AW221" s="1">
        <v>160204</v>
      </c>
      <c r="AX221" s="1">
        <v>0</v>
      </c>
      <c r="AY221" s="2">
        <v>3800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/>
      <c r="BM221" s="3">
        <v>45016</v>
      </c>
      <c r="BN221" s="1" t="s">
        <v>224</v>
      </c>
      <c r="BO221" s="1" t="s">
        <v>224</v>
      </c>
      <c r="BP221" s="1">
        <v>0</v>
      </c>
      <c r="BQ221" s="1" t="s">
        <v>224</v>
      </c>
      <c r="BR221" s="1" t="s">
        <v>224</v>
      </c>
      <c r="BS221" s="1">
        <v>0</v>
      </c>
      <c r="BT221" s="1">
        <v>0</v>
      </c>
      <c r="BU221" s="1" t="s">
        <v>703</v>
      </c>
    </row>
    <row r="222" spans="1:73" outlineLevel="1" x14ac:dyDescent="0.25">
      <c r="A222" s="1">
        <v>20</v>
      </c>
      <c r="B222" s="1">
        <v>1456</v>
      </c>
      <c r="C222" s="1">
        <v>1</v>
      </c>
      <c r="D222" s="1" t="s">
        <v>704</v>
      </c>
      <c r="E222" s="3">
        <v>45019.523229166669</v>
      </c>
      <c r="F222" s="1">
        <v>0</v>
      </c>
      <c r="G222" s="1"/>
      <c r="H222" s="1"/>
      <c r="I222" s="1"/>
      <c r="J222" s="1">
        <v>2</v>
      </c>
      <c r="K222" s="1" t="s">
        <v>74</v>
      </c>
      <c r="L222" s="1" t="s">
        <v>75</v>
      </c>
      <c r="M222" s="1" t="s">
        <v>224</v>
      </c>
      <c r="N222" s="1" t="s">
        <v>76</v>
      </c>
      <c r="O222" s="1" t="s">
        <v>77</v>
      </c>
      <c r="P222" s="1" t="s">
        <v>78</v>
      </c>
      <c r="Q222" s="1" t="s">
        <v>79</v>
      </c>
      <c r="R222" s="1">
        <v>114</v>
      </c>
      <c r="S222" s="1" t="s">
        <v>224</v>
      </c>
      <c r="T222" s="1" t="s">
        <v>80</v>
      </c>
      <c r="U222" s="1" t="s">
        <v>81</v>
      </c>
      <c r="V222" s="1" t="s">
        <v>82</v>
      </c>
      <c r="W222" s="1" t="s">
        <v>83</v>
      </c>
      <c r="X222" s="1">
        <v>2134424404</v>
      </c>
      <c r="Y222" s="1" t="s">
        <v>84</v>
      </c>
      <c r="Z222" s="1">
        <v>2</v>
      </c>
      <c r="AA222" s="1" t="s">
        <v>114</v>
      </c>
      <c r="AB222" s="1" t="s">
        <v>224</v>
      </c>
      <c r="AC222" s="1" t="s">
        <v>224</v>
      </c>
      <c r="AD222" s="1" t="s">
        <v>115</v>
      </c>
      <c r="AE222" s="1" t="s">
        <v>224</v>
      </c>
      <c r="AF222" s="1" t="s">
        <v>116</v>
      </c>
      <c r="AG222" s="1" t="s">
        <v>300</v>
      </c>
      <c r="AH222" s="1" t="s">
        <v>224</v>
      </c>
      <c r="AI222" s="1" t="s">
        <v>117</v>
      </c>
      <c r="AJ222" s="1" t="s">
        <v>118</v>
      </c>
      <c r="AK222" s="1" t="s">
        <v>98</v>
      </c>
      <c r="AL222" s="1" t="s">
        <v>119</v>
      </c>
      <c r="AM222" s="1"/>
      <c r="AN222" s="1" t="s">
        <v>120</v>
      </c>
      <c r="AO222" s="1">
        <v>1</v>
      </c>
      <c r="AP222" s="1" t="s">
        <v>81</v>
      </c>
      <c r="AQ222" s="1" t="s">
        <v>82</v>
      </c>
      <c r="AR222" s="1">
        <v>0</v>
      </c>
      <c r="AS222" s="1">
        <v>1</v>
      </c>
      <c r="AT222" s="1">
        <v>0</v>
      </c>
      <c r="AU222" s="1">
        <v>1602</v>
      </c>
      <c r="AV222" s="1" t="s">
        <v>224</v>
      </c>
      <c r="AW222" s="1">
        <v>160204</v>
      </c>
      <c r="AX222" s="1">
        <v>0</v>
      </c>
      <c r="AY222" s="2">
        <v>6271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/>
      <c r="BM222" s="3">
        <v>45019</v>
      </c>
      <c r="BN222" s="1" t="s">
        <v>224</v>
      </c>
      <c r="BO222" s="1" t="s">
        <v>224</v>
      </c>
      <c r="BP222" s="1">
        <v>0</v>
      </c>
      <c r="BQ222" s="1" t="s">
        <v>224</v>
      </c>
      <c r="BR222" s="1" t="s">
        <v>224</v>
      </c>
      <c r="BS222" s="1">
        <v>0</v>
      </c>
      <c r="BT222" s="1">
        <v>0</v>
      </c>
      <c r="BU222" s="1" t="s">
        <v>705</v>
      </c>
    </row>
    <row r="223" spans="1:73" outlineLevel="1" x14ac:dyDescent="0.25">
      <c r="A223" s="1">
        <v>20</v>
      </c>
      <c r="B223" s="1">
        <v>1457</v>
      </c>
      <c r="C223" s="1">
        <v>1</v>
      </c>
      <c r="D223" s="1" t="s">
        <v>706</v>
      </c>
      <c r="E223" s="3">
        <v>45019.527662037035</v>
      </c>
      <c r="F223" s="1">
        <v>0</v>
      </c>
      <c r="G223" s="1"/>
      <c r="H223" s="1"/>
      <c r="I223" s="1"/>
      <c r="J223" s="1">
        <v>2</v>
      </c>
      <c r="K223" s="1" t="s">
        <v>74</v>
      </c>
      <c r="L223" s="1" t="s">
        <v>75</v>
      </c>
      <c r="M223" s="1" t="s">
        <v>224</v>
      </c>
      <c r="N223" s="1" t="s">
        <v>76</v>
      </c>
      <c r="O223" s="1" t="s">
        <v>77</v>
      </c>
      <c r="P223" s="1" t="s">
        <v>78</v>
      </c>
      <c r="Q223" s="1" t="s">
        <v>79</v>
      </c>
      <c r="R223" s="1">
        <v>114</v>
      </c>
      <c r="S223" s="1" t="s">
        <v>224</v>
      </c>
      <c r="T223" s="1" t="s">
        <v>80</v>
      </c>
      <c r="U223" s="1" t="s">
        <v>81</v>
      </c>
      <c r="V223" s="1" t="s">
        <v>82</v>
      </c>
      <c r="W223" s="1" t="s">
        <v>83</v>
      </c>
      <c r="X223" s="1">
        <v>2134424404</v>
      </c>
      <c r="Y223" s="1" t="s">
        <v>84</v>
      </c>
      <c r="Z223" s="1">
        <v>2</v>
      </c>
      <c r="AA223" s="1" t="s">
        <v>85</v>
      </c>
      <c r="AB223" s="1" t="s">
        <v>86</v>
      </c>
      <c r="AC223" s="1" t="s">
        <v>224</v>
      </c>
      <c r="AD223" s="1" t="s">
        <v>87</v>
      </c>
      <c r="AE223" s="1" t="s">
        <v>78</v>
      </c>
      <c r="AF223" s="1" t="s">
        <v>88</v>
      </c>
      <c r="AG223" s="1" t="s">
        <v>225</v>
      </c>
      <c r="AH223" s="1" t="s">
        <v>89</v>
      </c>
      <c r="AI223" s="1" t="s">
        <v>90</v>
      </c>
      <c r="AJ223" s="1" t="s">
        <v>81</v>
      </c>
      <c r="AK223" s="1" t="s">
        <v>82</v>
      </c>
      <c r="AL223" s="1" t="s">
        <v>91</v>
      </c>
      <c r="AM223" s="1"/>
      <c r="AN223" s="1" t="s">
        <v>224</v>
      </c>
      <c r="AO223" s="1">
        <v>1</v>
      </c>
      <c r="AP223" s="1" t="s">
        <v>81</v>
      </c>
      <c r="AQ223" s="1" t="s">
        <v>82</v>
      </c>
      <c r="AR223" s="1">
        <v>0</v>
      </c>
      <c r="AS223" s="1">
        <v>1</v>
      </c>
      <c r="AT223" s="1">
        <v>0</v>
      </c>
      <c r="AU223" s="1">
        <v>1602</v>
      </c>
      <c r="AV223" s="1" t="s">
        <v>224</v>
      </c>
      <c r="AW223" s="1">
        <v>160204</v>
      </c>
      <c r="AX223" s="1">
        <v>0</v>
      </c>
      <c r="AY223" s="2">
        <v>2692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/>
      <c r="BM223" s="3">
        <v>45019</v>
      </c>
      <c r="BN223" s="1" t="s">
        <v>224</v>
      </c>
      <c r="BO223" s="1" t="s">
        <v>224</v>
      </c>
      <c r="BP223" s="1">
        <v>0</v>
      </c>
      <c r="BQ223" s="1" t="s">
        <v>224</v>
      </c>
      <c r="BR223" s="1" t="s">
        <v>224</v>
      </c>
      <c r="BS223" s="1">
        <v>0</v>
      </c>
      <c r="BT223" s="1">
        <v>0</v>
      </c>
      <c r="BU223" s="1" t="s">
        <v>707</v>
      </c>
    </row>
    <row r="224" spans="1:73" outlineLevel="1" x14ac:dyDescent="0.25">
      <c r="A224" s="1">
        <v>20</v>
      </c>
      <c r="B224" s="1">
        <v>1458</v>
      </c>
      <c r="C224" s="1">
        <v>1</v>
      </c>
      <c r="D224" s="1" t="s">
        <v>708</v>
      </c>
      <c r="E224" s="3">
        <v>45019.529305555552</v>
      </c>
      <c r="F224" s="1">
        <v>0</v>
      </c>
      <c r="G224" s="1"/>
      <c r="H224" s="1"/>
      <c r="I224" s="1"/>
      <c r="J224" s="1">
        <v>2</v>
      </c>
      <c r="K224" s="1" t="s">
        <v>74</v>
      </c>
      <c r="L224" s="1" t="s">
        <v>75</v>
      </c>
      <c r="M224" s="1" t="s">
        <v>224</v>
      </c>
      <c r="N224" s="1" t="s">
        <v>76</v>
      </c>
      <c r="O224" s="1" t="s">
        <v>77</v>
      </c>
      <c r="P224" s="1" t="s">
        <v>78</v>
      </c>
      <c r="Q224" s="1" t="s">
        <v>79</v>
      </c>
      <c r="R224" s="1">
        <v>114</v>
      </c>
      <c r="S224" s="1" t="s">
        <v>224</v>
      </c>
      <c r="T224" s="1" t="s">
        <v>80</v>
      </c>
      <c r="U224" s="1" t="s">
        <v>81</v>
      </c>
      <c r="V224" s="1" t="s">
        <v>82</v>
      </c>
      <c r="W224" s="1" t="s">
        <v>83</v>
      </c>
      <c r="X224" s="1">
        <v>2134424404</v>
      </c>
      <c r="Y224" s="1" t="s">
        <v>84</v>
      </c>
      <c r="Z224" s="1">
        <v>2</v>
      </c>
      <c r="AA224" s="1" t="s">
        <v>85</v>
      </c>
      <c r="AB224" s="1" t="s">
        <v>86</v>
      </c>
      <c r="AC224" s="1" t="s">
        <v>224</v>
      </c>
      <c r="AD224" s="1" t="s">
        <v>87</v>
      </c>
      <c r="AE224" s="1" t="s">
        <v>78</v>
      </c>
      <c r="AF224" s="1" t="s">
        <v>88</v>
      </c>
      <c r="AG224" s="1" t="s">
        <v>225</v>
      </c>
      <c r="AH224" s="1" t="s">
        <v>89</v>
      </c>
      <c r="AI224" s="1" t="s">
        <v>90</v>
      </c>
      <c r="AJ224" s="1" t="s">
        <v>81</v>
      </c>
      <c r="AK224" s="1" t="s">
        <v>82</v>
      </c>
      <c r="AL224" s="1" t="s">
        <v>91</v>
      </c>
      <c r="AM224" s="1"/>
      <c r="AN224" s="1" t="s">
        <v>224</v>
      </c>
      <c r="AO224" s="1">
        <v>1</v>
      </c>
      <c r="AP224" s="1" t="s">
        <v>81</v>
      </c>
      <c r="AQ224" s="1" t="s">
        <v>82</v>
      </c>
      <c r="AR224" s="1">
        <v>0</v>
      </c>
      <c r="AS224" s="1">
        <v>1</v>
      </c>
      <c r="AT224" s="1">
        <v>0</v>
      </c>
      <c r="AU224" s="1">
        <v>1602</v>
      </c>
      <c r="AV224" s="1" t="s">
        <v>224</v>
      </c>
      <c r="AW224" s="1">
        <v>160204</v>
      </c>
      <c r="AX224" s="1">
        <v>0</v>
      </c>
      <c r="AY224" s="2">
        <v>800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/>
      <c r="BM224" s="3">
        <v>45019</v>
      </c>
      <c r="BN224" s="1" t="s">
        <v>224</v>
      </c>
      <c r="BO224" s="1" t="s">
        <v>224</v>
      </c>
      <c r="BP224" s="1">
        <v>0</v>
      </c>
      <c r="BQ224" s="1" t="s">
        <v>224</v>
      </c>
      <c r="BR224" s="1" t="s">
        <v>224</v>
      </c>
      <c r="BS224" s="1">
        <v>0</v>
      </c>
      <c r="BT224" s="1">
        <v>0</v>
      </c>
      <c r="BU224" s="1" t="s">
        <v>709</v>
      </c>
    </row>
    <row r="225" spans="1:73" outlineLevel="1" x14ac:dyDescent="0.25">
      <c r="A225" s="1">
        <v>20</v>
      </c>
      <c r="B225" s="1">
        <v>1459</v>
      </c>
      <c r="C225" s="1">
        <v>1</v>
      </c>
      <c r="D225" s="1" t="s">
        <v>710</v>
      </c>
      <c r="E225" s="3">
        <v>45019.769259259258</v>
      </c>
      <c r="F225" s="1">
        <v>0</v>
      </c>
      <c r="G225" s="1"/>
      <c r="H225" s="1"/>
      <c r="I225" s="1"/>
      <c r="J225" s="1">
        <v>2</v>
      </c>
      <c r="K225" s="1" t="s">
        <v>74</v>
      </c>
      <c r="L225" s="1" t="s">
        <v>75</v>
      </c>
      <c r="M225" s="1" t="s">
        <v>224</v>
      </c>
      <c r="N225" s="1" t="s">
        <v>76</v>
      </c>
      <c r="O225" s="1" t="s">
        <v>77</v>
      </c>
      <c r="P225" s="1" t="s">
        <v>78</v>
      </c>
      <c r="Q225" s="1" t="s">
        <v>79</v>
      </c>
      <c r="R225" s="1">
        <v>114</v>
      </c>
      <c r="S225" s="1" t="s">
        <v>224</v>
      </c>
      <c r="T225" s="1" t="s">
        <v>80</v>
      </c>
      <c r="U225" s="1" t="s">
        <v>81</v>
      </c>
      <c r="V225" s="1" t="s">
        <v>82</v>
      </c>
      <c r="W225" s="1" t="s">
        <v>83</v>
      </c>
      <c r="X225" s="1">
        <v>2134424404</v>
      </c>
      <c r="Y225" s="1" t="s">
        <v>84</v>
      </c>
      <c r="Z225" s="1">
        <v>2</v>
      </c>
      <c r="AA225" s="1" t="s">
        <v>85</v>
      </c>
      <c r="AB225" s="1" t="s">
        <v>86</v>
      </c>
      <c r="AC225" s="1" t="s">
        <v>224</v>
      </c>
      <c r="AD225" s="1" t="s">
        <v>87</v>
      </c>
      <c r="AE225" s="1" t="s">
        <v>78</v>
      </c>
      <c r="AF225" s="1" t="s">
        <v>88</v>
      </c>
      <c r="AG225" s="1" t="s">
        <v>225</v>
      </c>
      <c r="AH225" s="1" t="s">
        <v>89</v>
      </c>
      <c r="AI225" s="1" t="s">
        <v>90</v>
      </c>
      <c r="AJ225" s="1" t="s">
        <v>81</v>
      </c>
      <c r="AK225" s="1" t="s">
        <v>82</v>
      </c>
      <c r="AL225" s="1" t="s">
        <v>91</v>
      </c>
      <c r="AM225" s="1"/>
      <c r="AN225" s="1" t="s">
        <v>224</v>
      </c>
      <c r="AO225" s="1">
        <v>1</v>
      </c>
      <c r="AP225" s="1" t="s">
        <v>81</v>
      </c>
      <c r="AQ225" s="1" t="s">
        <v>82</v>
      </c>
      <c r="AR225" s="1">
        <v>0</v>
      </c>
      <c r="AS225" s="1">
        <v>1</v>
      </c>
      <c r="AT225" s="1">
        <v>0</v>
      </c>
      <c r="AU225" s="1">
        <v>1602</v>
      </c>
      <c r="AV225" s="1" t="s">
        <v>224</v>
      </c>
      <c r="AW225" s="1">
        <v>160204</v>
      </c>
      <c r="AX225" s="1">
        <v>0</v>
      </c>
      <c r="AY225" s="2">
        <v>1898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/>
      <c r="BM225" s="3">
        <v>45019</v>
      </c>
      <c r="BN225" s="1" t="s">
        <v>224</v>
      </c>
      <c r="BO225" s="1" t="s">
        <v>224</v>
      </c>
      <c r="BP225" s="1">
        <v>0</v>
      </c>
      <c r="BQ225" s="1" t="s">
        <v>224</v>
      </c>
      <c r="BR225" s="1" t="s">
        <v>224</v>
      </c>
      <c r="BS225" s="1">
        <v>0</v>
      </c>
      <c r="BT225" s="1">
        <v>0</v>
      </c>
      <c r="BU225" s="1" t="s">
        <v>711</v>
      </c>
    </row>
    <row r="226" spans="1:73" outlineLevel="1" x14ac:dyDescent="0.25">
      <c r="A226" s="1">
        <v>20</v>
      </c>
      <c r="B226" s="1">
        <v>1460</v>
      </c>
      <c r="C226" s="1">
        <v>1</v>
      </c>
      <c r="D226" s="1" t="s">
        <v>712</v>
      </c>
      <c r="E226" s="3">
        <v>45019.769837962966</v>
      </c>
      <c r="F226" s="1">
        <v>0</v>
      </c>
      <c r="G226" s="1"/>
      <c r="H226" s="1"/>
      <c r="I226" s="1"/>
      <c r="J226" s="1">
        <v>2</v>
      </c>
      <c r="K226" s="1" t="s">
        <v>74</v>
      </c>
      <c r="L226" s="1" t="s">
        <v>75</v>
      </c>
      <c r="M226" s="1" t="s">
        <v>224</v>
      </c>
      <c r="N226" s="1" t="s">
        <v>76</v>
      </c>
      <c r="O226" s="1" t="s">
        <v>77</v>
      </c>
      <c r="P226" s="1" t="s">
        <v>78</v>
      </c>
      <c r="Q226" s="1" t="s">
        <v>79</v>
      </c>
      <c r="R226" s="1">
        <v>114</v>
      </c>
      <c r="S226" s="1" t="s">
        <v>224</v>
      </c>
      <c r="T226" s="1" t="s">
        <v>80</v>
      </c>
      <c r="U226" s="1" t="s">
        <v>81</v>
      </c>
      <c r="V226" s="1" t="s">
        <v>82</v>
      </c>
      <c r="W226" s="1" t="s">
        <v>83</v>
      </c>
      <c r="X226" s="1">
        <v>2134424404</v>
      </c>
      <c r="Y226" s="1" t="s">
        <v>84</v>
      </c>
      <c r="Z226" s="1">
        <v>2</v>
      </c>
      <c r="AA226" s="1" t="s">
        <v>85</v>
      </c>
      <c r="AB226" s="1" t="s">
        <v>86</v>
      </c>
      <c r="AC226" s="1" t="s">
        <v>224</v>
      </c>
      <c r="AD226" s="1" t="s">
        <v>87</v>
      </c>
      <c r="AE226" s="1" t="s">
        <v>78</v>
      </c>
      <c r="AF226" s="1" t="s">
        <v>88</v>
      </c>
      <c r="AG226" s="1" t="s">
        <v>225</v>
      </c>
      <c r="AH226" s="1" t="s">
        <v>89</v>
      </c>
      <c r="AI226" s="1" t="s">
        <v>90</v>
      </c>
      <c r="AJ226" s="1" t="s">
        <v>81</v>
      </c>
      <c r="AK226" s="1" t="s">
        <v>82</v>
      </c>
      <c r="AL226" s="1" t="s">
        <v>91</v>
      </c>
      <c r="AM226" s="1"/>
      <c r="AN226" s="1" t="s">
        <v>224</v>
      </c>
      <c r="AO226" s="1">
        <v>1</v>
      </c>
      <c r="AP226" s="1" t="s">
        <v>81</v>
      </c>
      <c r="AQ226" s="1" t="s">
        <v>82</v>
      </c>
      <c r="AR226" s="1">
        <v>0</v>
      </c>
      <c r="AS226" s="1">
        <v>1</v>
      </c>
      <c r="AT226" s="1">
        <v>0</v>
      </c>
      <c r="AU226" s="1">
        <v>1602</v>
      </c>
      <c r="AV226" s="1" t="s">
        <v>224</v>
      </c>
      <c r="AW226" s="1">
        <v>160204</v>
      </c>
      <c r="AX226" s="1">
        <v>0</v>
      </c>
      <c r="AY226" s="2">
        <v>3200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/>
      <c r="BM226" s="3">
        <v>45019</v>
      </c>
      <c r="BN226" s="1" t="s">
        <v>224</v>
      </c>
      <c r="BO226" s="1" t="s">
        <v>224</v>
      </c>
      <c r="BP226" s="1">
        <v>0</v>
      </c>
      <c r="BQ226" s="1" t="s">
        <v>224</v>
      </c>
      <c r="BR226" s="1" t="s">
        <v>224</v>
      </c>
      <c r="BS226" s="1">
        <v>0</v>
      </c>
      <c r="BT226" s="1">
        <v>0</v>
      </c>
      <c r="BU226" s="1" t="s">
        <v>713</v>
      </c>
    </row>
    <row r="227" spans="1:73" outlineLevel="1" x14ac:dyDescent="0.25">
      <c r="A227" s="1">
        <v>20</v>
      </c>
      <c r="B227" s="1">
        <v>1461</v>
      </c>
      <c r="C227" s="1">
        <v>1</v>
      </c>
      <c r="D227" s="1" t="s">
        <v>714</v>
      </c>
      <c r="E227" s="3">
        <v>45020.608148148145</v>
      </c>
      <c r="F227" s="1">
        <v>0</v>
      </c>
      <c r="G227" s="1"/>
      <c r="H227" s="1"/>
      <c r="I227" s="1"/>
      <c r="J227" s="1">
        <v>2</v>
      </c>
      <c r="K227" s="1" t="s">
        <v>74</v>
      </c>
      <c r="L227" s="1" t="s">
        <v>75</v>
      </c>
      <c r="M227" s="1" t="s">
        <v>224</v>
      </c>
      <c r="N227" s="1" t="s">
        <v>76</v>
      </c>
      <c r="O227" s="1" t="s">
        <v>77</v>
      </c>
      <c r="P227" s="1" t="s">
        <v>78</v>
      </c>
      <c r="Q227" s="1" t="s">
        <v>79</v>
      </c>
      <c r="R227" s="1">
        <v>114</v>
      </c>
      <c r="S227" s="1" t="s">
        <v>224</v>
      </c>
      <c r="T227" s="1" t="s">
        <v>80</v>
      </c>
      <c r="U227" s="1" t="s">
        <v>81</v>
      </c>
      <c r="V227" s="1" t="s">
        <v>82</v>
      </c>
      <c r="W227" s="1" t="s">
        <v>83</v>
      </c>
      <c r="X227" s="1">
        <v>2134424404</v>
      </c>
      <c r="Y227" s="1" t="s">
        <v>84</v>
      </c>
      <c r="Z227" s="1">
        <v>2</v>
      </c>
      <c r="AA227" s="1" t="s">
        <v>94</v>
      </c>
      <c r="AB227" s="1" t="s">
        <v>224</v>
      </c>
      <c r="AC227" s="1" t="s">
        <v>224</v>
      </c>
      <c r="AD227" s="1" t="s">
        <v>87</v>
      </c>
      <c r="AE227" s="1" t="s">
        <v>224</v>
      </c>
      <c r="AF227" s="1" t="s">
        <v>95</v>
      </c>
      <c r="AG227" s="1" t="s">
        <v>257</v>
      </c>
      <c r="AH227" s="1" t="s">
        <v>224</v>
      </c>
      <c r="AI227" s="1" t="s">
        <v>96</v>
      </c>
      <c r="AJ227" s="1" t="s">
        <v>97</v>
      </c>
      <c r="AK227" s="1" t="s">
        <v>98</v>
      </c>
      <c r="AL227" s="1" t="s">
        <v>99</v>
      </c>
      <c r="AM227" s="1"/>
      <c r="AN227" s="1" t="s">
        <v>224</v>
      </c>
      <c r="AO227" s="1">
        <v>1</v>
      </c>
      <c r="AP227" s="1" t="s">
        <v>81</v>
      </c>
      <c r="AQ227" s="1" t="s">
        <v>82</v>
      </c>
      <c r="AR227" s="1">
        <v>0</v>
      </c>
      <c r="AS227" s="1">
        <v>1</v>
      </c>
      <c r="AT227" s="1">
        <v>0</v>
      </c>
      <c r="AU227" s="1">
        <v>1602</v>
      </c>
      <c r="AV227" s="1" t="s">
        <v>224</v>
      </c>
      <c r="AW227" s="1">
        <v>160204</v>
      </c>
      <c r="AX227" s="1">
        <v>0</v>
      </c>
      <c r="AY227" s="2">
        <v>3500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/>
      <c r="BM227" s="3">
        <v>45020</v>
      </c>
      <c r="BN227" s="1" t="s">
        <v>224</v>
      </c>
      <c r="BO227" s="1" t="s">
        <v>224</v>
      </c>
      <c r="BP227" s="1">
        <v>0</v>
      </c>
      <c r="BQ227" s="1" t="s">
        <v>224</v>
      </c>
      <c r="BR227" s="1" t="s">
        <v>224</v>
      </c>
      <c r="BS227" s="1">
        <v>0</v>
      </c>
      <c r="BT227" s="1">
        <v>0</v>
      </c>
      <c r="BU227" s="1" t="s">
        <v>715</v>
      </c>
    </row>
    <row r="228" spans="1:73" outlineLevel="1" x14ac:dyDescent="0.25">
      <c r="A228" s="1">
        <v>20</v>
      </c>
      <c r="B228" s="1">
        <v>1462</v>
      </c>
      <c r="C228" s="1">
        <v>1</v>
      </c>
      <c r="D228" s="1" t="s">
        <v>716</v>
      </c>
      <c r="E228" s="3">
        <v>45020.609699074077</v>
      </c>
      <c r="F228" s="1">
        <v>0</v>
      </c>
      <c r="G228" s="1"/>
      <c r="H228" s="1"/>
      <c r="I228" s="1"/>
      <c r="J228" s="1">
        <v>2</v>
      </c>
      <c r="K228" s="1" t="s">
        <v>74</v>
      </c>
      <c r="L228" s="1" t="s">
        <v>75</v>
      </c>
      <c r="M228" s="1" t="s">
        <v>224</v>
      </c>
      <c r="N228" s="1" t="s">
        <v>76</v>
      </c>
      <c r="O228" s="1" t="s">
        <v>77</v>
      </c>
      <c r="P228" s="1" t="s">
        <v>78</v>
      </c>
      <c r="Q228" s="1" t="s">
        <v>79</v>
      </c>
      <c r="R228" s="1">
        <v>114</v>
      </c>
      <c r="S228" s="1" t="s">
        <v>224</v>
      </c>
      <c r="T228" s="1" t="s">
        <v>80</v>
      </c>
      <c r="U228" s="1" t="s">
        <v>81</v>
      </c>
      <c r="V228" s="1" t="s">
        <v>82</v>
      </c>
      <c r="W228" s="1" t="s">
        <v>83</v>
      </c>
      <c r="X228" s="1">
        <v>2134424404</v>
      </c>
      <c r="Y228" s="1" t="s">
        <v>84</v>
      </c>
      <c r="Z228" s="1">
        <v>2</v>
      </c>
      <c r="AA228" s="1" t="s">
        <v>85</v>
      </c>
      <c r="AB228" s="1" t="s">
        <v>86</v>
      </c>
      <c r="AC228" s="1" t="s">
        <v>224</v>
      </c>
      <c r="AD228" s="1" t="s">
        <v>87</v>
      </c>
      <c r="AE228" s="1" t="s">
        <v>78</v>
      </c>
      <c r="AF228" s="1" t="s">
        <v>88</v>
      </c>
      <c r="AG228" s="1" t="s">
        <v>225</v>
      </c>
      <c r="AH228" s="1" t="s">
        <v>89</v>
      </c>
      <c r="AI228" s="1" t="s">
        <v>90</v>
      </c>
      <c r="AJ228" s="1" t="s">
        <v>81</v>
      </c>
      <c r="AK228" s="1" t="s">
        <v>82</v>
      </c>
      <c r="AL228" s="1" t="s">
        <v>91</v>
      </c>
      <c r="AM228" s="1"/>
      <c r="AN228" s="1" t="s">
        <v>224</v>
      </c>
      <c r="AO228" s="1">
        <v>1</v>
      </c>
      <c r="AP228" s="1" t="s">
        <v>81</v>
      </c>
      <c r="AQ228" s="1" t="s">
        <v>82</v>
      </c>
      <c r="AR228" s="1">
        <v>0</v>
      </c>
      <c r="AS228" s="1">
        <v>1</v>
      </c>
      <c r="AT228" s="1">
        <v>0</v>
      </c>
      <c r="AU228" s="1">
        <v>1602</v>
      </c>
      <c r="AV228" s="1" t="s">
        <v>224</v>
      </c>
      <c r="AW228" s="1">
        <v>160204</v>
      </c>
      <c r="AX228" s="1">
        <v>0</v>
      </c>
      <c r="AY228" s="2">
        <v>800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/>
      <c r="BM228" s="3">
        <v>45020</v>
      </c>
      <c r="BN228" s="1" t="s">
        <v>224</v>
      </c>
      <c r="BO228" s="1" t="s">
        <v>224</v>
      </c>
      <c r="BP228" s="1">
        <v>0</v>
      </c>
      <c r="BQ228" s="1" t="s">
        <v>224</v>
      </c>
      <c r="BR228" s="1" t="s">
        <v>224</v>
      </c>
      <c r="BS228" s="1">
        <v>0</v>
      </c>
      <c r="BT228" s="1">
        <v>0</v>
      </c>
      <c r="BU228" s="1" t="s">
        <v>717</v>
      </c>
    </row>
    <row r="229" spans="1:73" outlineLevel="1" x14ac:dyDescent="0.25">
      <c r="A229" s="1">
        <v>20</v>
      </c>
      <c r="B229" s="1">
        <v>1463</v>
      </c>
      <c r="C229" s="1">
        <v>1</v>
      </c>
      <c r="D229" s="1" t="s">
        <v>718</v>
      </c>
      <c r="E229" s="3">
        <v>45021.5312962963</v>
      </c>
      <c r="F229" s="1">
        <v>0</v>
      </c>
      <c r="G229" s="1"/>
      <c r="H229" s="1"/>
      <c r="I229" s="1"/>
      <c r="J229" s="1">
        <v>2</v>
      </c>
      <c r="K229" s="1" t="s">
        <v>74</v>
      </c>
      <c r="L229" s="1" t="s">
        <v>75</v>
      </c>
      <c r="M229" s="1" t="s">
        <v>224</v>
      </c>
      <c r="N229" s="1" t="s">
        <v>76</v>
      </c>
      <c r="O229" s="1" t="s">
        <v>77</v>
      </c>
      <c r="P229" s="1" t="s">
        <v>78</v>
      </c>
      <c r="Q229" s="1" t="s">
        <v>79</v>
      </c>
      <c r="R229" s="1">
        <v>114</v>
      </c>
      <c r="S229" s="1" t="s">
        <v>224</v>
      </c>
      <c r="T229" s="1" t="s">
        <v>80</v>
      </c>
      <c r="U229" s="1" t="s">
        <v>81</v>
      </c>
      <c r="V229" s="1" t="s">
        <v>82</v>
      </c>
      <c r="W229" s="1" t="s">
        <v>83</v>
      </c>
      <c r="X229" s="1">
        <v>2134424404</v>
      </c>
      <c r="Y229" s="1" t="s">
        <v>84</v>
      </c>
      <c r="Z229" s="1">
        <v>2</v>
      </c>
      <c r="AA229" s="1" t="s">
        <v>94</v>
      </c>
      <c r="AB229" s="1" t="s">
        <v>224</v>
      </c>
      <c r="AC229" s="1" t="s">
        <v>224</v>
      </c>
      <c r="AD229" s="1" t="s">
        <v>87</v>
      </c>
      <c r="AE229" s="1" t="s">
        <v>224</v>
      </c>
      <c r="AF229" s="1" t="s">
        <v>95</v>
      </c>
      <c r="AG229" s="1" t="s">
        <v>257</v>
      </c>
      <c r="AH229" s="1" t="s">
        <v>224</v>
      </c>
      <c r="AI229" s="1" t="s">
        <v>96</v>
      </c>
      <c r="AJ229" s="1" t="s">
        <v>97</v>
      </c>
      <c r="AK229" s="1" t="s">
        <v>98</v>
      </c>
      <c r="AL229" s="1" t="s">
        <v>99</v>
      </c>
      <c r="AM229" s="1"/>
      <c r="AN229" s="1" t="s">
        <v>224</v>
      </c>
      <c r="AO229" s="1">
        <v>1</v>
      </c>
      <c r="AP229" s="1" t="s">
        <v>81</v>
      </c>
      <c r="AQ229" s="1" t="s">
        <v>82</v>
      </c>
      <c r="AR229" s="1">
        <v>0</v>
      </c>
      <c r="AS229" s="1">
        <v>1</v>
      </c>
      <c r="AT229" s="1">
        <v>0</v>
      </c>
      <c r="AU229" s="1">
        <v>1602</v>
      </c>
      <c r="AV229" s="1" t="s">
        <v>224</v>
      </c>
      <c r="AW229" s="1">
        <v>160204</v>
      </c>
      <c r="AX229" s="1">
        <v>0</v>
      </c>
      <c r="AY229" s="2">
        <v>4200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/>
      <c r="BM229" s="3">
        <v>45021</v>
      </c>
      <c r="BN229" s="1" t="s">
        <v>224</v>
      </c>
      <c r="BO229" s="1" t="s">
        <v>224</v>
      </c>
      <c r="BP229" s="1">
        <v>0</v>
      </c>
      <c r="BQ229" s="1" t="s">
        <v>224</v>
      </c>
      <c r="BR229" s="1" t="s">
        <v>224</v>
      </c>
      <c r="BS229" s="1">
        <v>0</v>
      </c>
      <c r="BT229" s="1">
        <v>0</v>
      </c>
      <c r="BU229" s="1" t="s">
        <v>719</v>
      </c>
    </row>
    <row r="230" spans="1:73" outlineLevel="1" x14ac:dyDescent="0.25">
      <c r="A230" s="1">
        <v>20</v>
      </c>
      <c r="B230" s="1">
        <v>1464</v>
      </c>
      <c r="C230" s="1">
        <v>1</v>
      </c>
      <c r="D230" s="1" t="s">
        <v>720</v>
      </c>
      <c r="E230" s="3">
        <v>45021.534166666665</v>
      </c>
      <c r="F230" s="1">
        <v>0</v>
      </c>
      <c r="G230" s="1"/>
      <c r="H230" s="1"/>
      <c r="I230" s="1"/>
      <c r="J230" s="1">
        <v>2</v>
      </c>
      <c r="K230" s="1" t="s">
        <v>74</v>
      </c>
      <c r="L230" s="1" t="s">
        <v>75</v>
      </c>
      <c r="M230" s="1" t="s">
        <v>224</v>
      </c>
      <c r="N230" s="1" t="s">
        <v>76</v>
      </c>
      <c r="O230" s="1" t="s">
        <v>77</v>
      </c>
      <c r="P230" s="1" t="s">
        <v>78</v>
      </c>
      <c r="Q230" s="1" t="s">
        <v>79</v>
      </c>
      <c r="R230" s="1">
        <v>114</v>
      </c>
      <c r="S230" s="1" t="s">
        <v>224</v>
      </c>
      <c r="T230" s="1" t="s">
        <v>80</v>
      </c>
      <c r="U230" s="1" t="s">
        <v>81</v>
      </c>
      <c r="V230" s="1" t="s">
        <v>82</v>
      </c>
      <c r="W230" s="1" t="s">
        <v>83</v>
      </c>
      <c r="X230" s="1">
        <v>2134424404</v>
      </c>
      <c r="Y230" s="1" t="s">
        <v>84</v>
      </c>
      <c r="Z230" s="1">
        <v>2</v>
      </c>
      <c r="AA230" s="1" t="s">
        <v>114</v>
      </c>
      <c r="AB230" s="1" t="s">
        <v>224</v>
      </c>
      <c r="AC230" s="1" t="s">
        <v>224</v>
      </c>
      <c r="AD230" s="1" t="s">
        <v>115</v>
      </c>
      <c r="AE230" s="1" t="s">
        <v>224</v>
      </c>
      <c r="AF230" s="1" t="s">
        <v>116</v>
      </c>
      <c r="AG230" s="1" t="s">
        <v>300</v>
      </c>
      <c r="AH230" s="1" t="s">
        <v>224</v>
      </c>
      <c r="AI230" s="1" t="s">
        <v>117</v>
      </c>
      <c r="AJ230" s="1" t="s">
        <v>118</v>
      </c>
      <c r="AK230" s="1" t="s">
        <v>98</v>
      </c>
      <c r="AL230" s="1" t="s">
        <v>119</v>
      </c>
      <c r="AM230" s="1"/>
      <c r="AN230" s="1" t="s">
        <v>120</v>
      </c>
      <c r="AO230" s="1">
        <v>1</v>
      </c>
      <c r="AP230" s="1" t="s">
        <v>81</v>
      </c>
      <c r="AQ230" s="1" t="s">
        <v>82</v>
      </c>
      <c r="AR230" s="1">
        <v>0</v>
      </c>
      <c r="AS230" s="1">
        <v>1</v>
      </c>
      <c r="AT230" s="1">
        <v>0</v>
      </c>
      <c r="AU230" s="1">
        <v>1602</v>
      </c>
      <c r="AV230" s="1" t="s">
        <v>224</v>
      </c>
      <c r="AW230" s="1">
        <v>160204</v>
      </c>
      <c r="AX230" s="1">
        <v>0</v>
      </c>
      <c r="AY230" s="2">
        <v>3800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/>
      <c r="BM230" s="3">
        <v>45021</v>
      </c>
      <c r="BN230" s="1" t="s">
        <v>224</v>
      </c>
      <c r="BO230" s="1" t="s">
        <v>224</v>
      </c>
      <c r="BP230" s="1">
        <v>0</v>
      </c>
      <c r="BQ230" s="1" t="s">
        <v>224</v>
      </c>
      <c r="BR230" s="1" t="s">
        <v>224</v>
      </c>
      <c r="BS230" s="1">
        <v>0</v>
      </c>
      <c r="BT230" s="1">
        <v>0</v>
      </c>
      <c r="BU230" s="1" t="s">
        <v>721</v>
      </c>
    </row>
    <row r="231" spans="1:73" outlineLevel="1" x14ac:dyDescent="0.25">
      <c r="A231" s="1">
        <v>20</v>
      </c>
      <c r="B231" s="1">
        <v>1465</v>
      </c>
      <c r="C231" s="1">
        <v>1</v>
      </c>
      <c r="D231" s="1" t="s">
        <v>722</v>
      </c>
      <c r="E231" s="3">
        <v>45021.683564814812</v>
      </c>
      <c r="F231" s="1">
        <v>0</v>
      </c>
      <c r="G231" s="1"/>
      <c r="H231" s="1"/>
      <c r="I231" s="1"/>
      <c r="J231" s="1">
        <v>2</v>
      </c>
      <c r="K231" s="1" t="s">
        <v>74</v>
      </c>
      <c r="L231" s="1" t="s">
        <v>75</v>
      </c>
      <c r="M231" s="1" t="s">
        <v>224</v>
      </c>
      <c r="N231" s="1" t="s">
        <v>76</v>
      </c>
      <c r="O231" s="1" t="s">
        <v>77</v>
      </c>
      <c r="P231" s="1" t="s">
        <v>78</v>
      </c>
      <c r="Q231" s="1" t="s">
        <v>79</v>
      </c>
      <c r="R231" s="1">
        <v>114</v>
      </c>
      <c r="S231" s="1" t="s">
        <v>224</v>
      </c>
      <c r="T231" s="1" t="s">
        <v>80</v>
      </c>
      <c r="U231" s="1" t="s">
        <v>81</v>
      </c>
      <c r="V231" s="1" t="s">
        <v>82</v>
      </c>
      <c r="W231" s="1" t="s">
        <v>83</v>
      </c>
      <c r="X231" s="1">
        <v>2134424404</v>
      </c>
      <c r="Y231" s="1" t="s">
        <v>84</v>
      </c>
      <c r="Z231" s="1">
        <v>2</v>
      </c>
      <c r="AA231" s="1" t="s">
        <v>460</v>
      </c>
      <c r="AB231" s="1" t="s">
        <v>461</v>
      </c>
      <c r="AC231" s="1" t="s">
        <v>224</v>
      </c>
      <c r="AD231" s="1" t="s">
        <v>462</v>
      </c>
      <c r="AE231" s="1" t="s">
        <v>78</v>
      </c>
      <c r="AF231" s="1" t="s">
        <v>463</v>
      </c>
      <c r="AG231" s="1" t="s">
        <v>464</v>
      </c>
      <c r="AH231" s="1" t="s">
        <v>224</v>
      </c>
      <c r="AI231" s="1" t="s">
        <v>465</v>
      </c>
      <c r="AJ231" s="1" t="s">
        <v>81</v>
      </c>
      <c r="AK231" s="1" t="s">
        <v>82</v>
      </c>
      <c r="AL231" s="1" t="s">
        <v>466</v>
      </c>
      <c r="AM231" s="1"/>
      <c r="AN231" s="1" t="s">
        <v>224</v>
      </c>
      <c r="AO231" s="1">
        <v>1</v>
      </c>
      <c r="AP231" s="1" t="s">
        <v>81</v>
      </c>
      <c r="AQ231" s="1" t="s">
        <v>82</v>
      </c>
      <c r="AR231" s="1">
        <v>0</v>
      </c>
      <c r="AS231" s="1">
        <v>1</v>
      </c>
      <c r="AT231" s="1">
        <v>0</v>
      </c>
      <c r="AU231" s="1">
        <v>1602</v>
      </c>
      <c r="AV231" s="1" t="s">
        <v>224</v>
      </c>
      <c r="AW231" s="1">
        <v>160204</v>
      </c>
      <c r="AX231" s="1">
        <v>0</v>
      </c>
      <c r="AY231" s="2">
        <v>650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/>
      <c r="BM231" s="3">
        <v>45021</v>
      </c>
      <c r="BN231" s="1" t="s">
        <v>224</v>
      </c>
      <c r="BO231" s="1" t="s">
        <v>224</v>
      </c>
      <c r="BP231" s="1">
        <v>0</v>
      </c>
      <c r="BQ231" s="1" t="s">
        <v>224</v>
      </c>
      <c r="BR231" s="1" t="s">
        <v>224</v>
      </c>
      <c r="BS231" s="1">
        <v>0</v>
      </c>
      <c r="BT231" s="1">
        <v>0</v>
      </c>
      <c r="BU231" s="1" t="s">
        <v>723</v>
      </c>
    </row>
    <row r="232" spans="1:73" outlineLevel="1" x14ac:dyDescent="0.25">
      <c r="A232" s="1">
        <v>20</v>
      </c>
      <c r="B232" s="1">
        <v>1466</v>
      </c>
      <c r="C232" s="1">
        <v>1</v>
      </c>
      <c r="D232" s="1" t="s">
        <v>724</v>
      </c>
      <c r="E232" s="3">
        <v>45022.66983796296</v>
      </c>
      <c r="F232" s="1">
        <v>0</v>
      </c>
      <c r="G232" s="1"/>
      <c r="H232" s="1"/>
      <c r="I232" s="1"/>
      <c r="J232" s="1">
        <v>2</v>
      </c>
      <c r="K232" s="1" t="s">
        <v>74</v>
      </c>
      <c r="L232" s="1" t="s">
        <v>75</v>
      </c>
      <c r="M232" s="1" t="s">
        <v>224</v>
      </c>
      <c r="N232" s="1" t="s">
        <v>76</v>
      </c>
      <c r="O232" s="1" t="s">
        <v>77</v>
      </c>
      <c r="P232" s="1" t="s">
        <v>78</v>
      </c>
      <c r="Q232" s="1" t="s">
        <v>79</v>
      </c>
      <c r="R232" s="1">
        <v>114</v>
      </c>
      <c r="S232" s="1" t="s">
        <v>224</v>
      </c>
      <c r="T232" s="1" t="s">
        <v>80</v>
      </c>
      <c r="U232" s="1" t="s">
        <v>81</v>
      </c>
      <c r="V232" s="1" t="s">
        <v>82</v>
      </c>
      <c r="W232" s="1" t="s">
        <v>83</v>
      </c>
      <c r="X232" s="1">
        <v>2134424404</v>
      </c>
      <c r="Y232" s="1" t="s">
        <v>84</v>
      </c>
      <c r="Z232" s="1">
        <v>2</v>
      </c>
      <c r="AA232" s="1" t="s">
        <v>85</v>
      </c>
      <c r="AB232" s="1" t="s">
        <v>86</v>
      </c>
      <c r="AC232" s="1" t="s">
        <v>224</v>
      </c>
      <c r="AD232" s="1" t="s">
        <v>87</v>
      </c>
      <c r="AE232" s="1" t="s">
        <v>78</v>
      </c>
      <c r="AF232" s="1" t="s">
        <v>88</v>
      </c>
      <c r="AG232" s="1" t="s">
        <v>225</v>
      </c>
      <c r="AH232" s="1" t="s">
        <v>89</v>
      </c>
      <c r="AI232" s="1" t="s">
        <v>90</v>
      </c>
      <c r="AJ232" s="1" t="s">
        <v>81</v>
      </c>
      <c r="AK232" s="1" t="s">
        <v>82</v>
      </c>
      <c r="AL232" s="1" t="s">
        <v>91</v>
      </c>
      <c r="AM232" s="1"/>
      <c r="AN232" s="1" t="s">
        <v>224</v>
      </c>
      <c r="AO232" s="1">
        <v>1</v>
      </c>
      <c r="AP232" s="1" t="s">
        <v>81</v>
      </c>
      <c r="AQ232" s="1" t="s">
        <v>82</v>
      </c>
      <c r="AR232" s="1">
        <v>0</v>
      </c>
      <c r="AS232" s="1">
        <v>1</v>
      </c>
      <c r="AT232" s="1">
        <v>0</v>
      </c>
      <c r="AU232" s="1">
        <v>1602</v>
      </c>
      <c r="AV232" s="1" t="s">
        <v>224</v>
      </c>
      <c r="AW232" s="1">
        <v>160204</v>
      </c>
      <c r="AX232" s="1">
        <v>0</v>
      </c>
      <c r="AY232" s="2">
        <v>4330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/>
      <c r="BM232" s="3">
        <v>45022</v>
      </c>
      <c r="BN232" s="1" t="s">
        <v>224</v>
      </c>
      <c r="BO232" s="1" t="s">
        <v>224</v>
      </c>
      <c r="BP232" s="1">
        <v>0</v>
      </c>
      <c r="BQ232" s="1" t="s">
        <v>224</v>
      </c>
      <c r="BR232" s="1" t="s">
        <v>224</v>
      </c>
      <c r="BS232" s="1">
        <v>0</v>
      </c>
      <c r="BT232" s="1">
        <v>0</v>
      </c>
      <c r="BU232" s="1" t="s">
        <v>725</v>
      </c>
    </row>
    <row r="233" spans="1:73" outlineLevel="1" x14ac:dyDescent="0.25">
      <c r="A233" s="1">
        <v>20</v>
      </c>
      <c r="B233" s="1">
        <v>1467</v>
      </c>
      <c r="C233" s="1">
        <v>1</v>
      </c>
      <c r="D233" s="1" t="s">
        <v>726</v>
      </c>
      <c r="E233" s="3">
        <v>45026.38559027778</v>
      </c>
      <c r="F233" s="1">
        <v>0</v>
      </c>
      <c r="G233" s="1"/>
      <c r="H233" s="1"/>
      <c r="I233" s="1"/>
      <c r="J233" s="1">
        <v>2</v>
      </c>
      <c r="K233" s="1" t="s">
        <v>74</v>
      </c>
      <c r="L233" s="1" t="s">
        <v>75</v>
      </c>
      <c r="M233" s="1" t="s">
        <v>224</v>
      </c>
      <c r="N233" s="1" t="s">
        <v>76</v>
      </c>
      <c r="O233" s="1" t="s">
        <v>77</v>
      </c>
      <c r="P233" s="1" t="s">
        <v>78</v>
      </c>
      <c r="Q233" s="1" t="s">
        <v>79</v>
      </c>
      <c r="R233" s="1">
        <v>114</v>
      </c>
      <c r="S233" s="1" t="s">
        <v>224</v>
      </c>
      <c r="T233" s="1" t="s">
        <v>80</v>
      </c>
      <c r="U233" s="1" t="s">
        <v>81</v>
      </c>
      <c r="V233" s="1" t="s">
        <v>82</v>
      </c>
      <c r="W233" s="1" t="s">
        <v>83</v>
      </c>
      <c r="X233" s="1">
        <v>2134424404</v>
      </c>
      <c r="Y233" s="1" t="s">
        <v>84</v>
      </c>
      <c r="Z233" s="1">
        <v>2</v>
      </c>
      <c r="AA233" s="1" t="s">
        <v>85</v>
      </c>
      <c r="AB233" s="1" t="s">
        <v>86</v>
      </c>
      <c r="AC233" s="1" t="s">
        <v>224</v>
      </c>
      <c r="AD233" s="1" t="s">
        <v>87</v>
      </c>
      <c r="AE233" s="1" t="s">
        <v>78</v>
      </c>
      <c r="AF233" s="1" t="s">
        <v>88</v>
      </c>
      <c r="AG233" s="1" t="s">
        <v>225</v>
      </c>
      <c r="AH233" s="1" t="s">
        <v>89</v>
      </c>
      <c r="AI233" s="1" t="s">
        <v>90</v>
      </c>
      <c r="AJ233" s="1" t="s">
        <v>81</v>
      </c>
      <c r="AK233" s="1" t="s">
        <v>82</v>
      </c>
      <c r="AL233" s="1" t="s">
        <v>91</v>
      </c>
      <c r="AM233" s="1"/>
      <c r="AN233" s="1" t="s">
        <v>224</v>
      </c>
      <c r="AO233" s="1">
        <v>1</v>
      </c>
      <c r="AP233" s="1" t="s">
        <v>81</v>
      </c>
      <c r="AQ233" s="1" t="s">
        <v>82</v>
      </c>
      <c r="AR233" s="1">
        <v>0</v>
      </c>
      <c r="AS233" s="1">
        <v>1</v>
      </c>
      <c r="AT233" s="1">
        <v>0</v>
      </c>
      <c r="AU233" s="1">
        <v>1602</v>
      </c>
      <c r="AV233" s="1" t="s">
        <v>224</v>
      </c>
      <c r="AW233" s="1">
        <v>160204</v>
      </c>
      <c r="AX233" s="1">
        <v>0</v>
      </c>
      <c r="AY233" s="2">
        <v>3800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/>
      <c r="BM233" s="3">
        <v>45026</v>
      </c>
      <c r="BN233" s="1" t="s">
        <v>224</v>
      </c>
      <c r="BO233" s="1" t="s">
        <v>224</v>
      </c>
      <c r="BP233" s="1">
        <v>0</v>
      </c>
      <c r="BQ233" s="1" t="s">
        <v>224</v>
      </c>
      <c r="BR233" s="1" t="s">
        <v>224</v>
      </c>
      <c r="BS233" s="1">
        <v>0</v>
      </c>
      <c r="BT233" s="1">
        <v>0</v>
      </c>
      <c r="BU233" s="1" t="s">
        <v>727</v>
      </c>
    </row>
    <row r="234" spans="1:73" outlineLevel="1" x14ac:dyDescent="0.25">
      <c r="A234" s="1">
        <v>20</v>
      </c>
      <c r="B234" s="1">
        <v>1468</v>
      </c>
      <c r="C234" s="1">
        <v>1</v>
      </c>
      <c r="D234" s="1" t="s">
        <v>728</v>
      </c>
      <c r="E234" s="3">
        <v>45026.391516203701</v>
      </c>
      <c r="F234" s="1">
        <v>0</v>
      </c>
      <c r="G234" s="1"/>
      <c r="H234" s="1"/>
      <c r="I234" s="1"/>
      <c r="J234" s="1">
        <v>2</v>
      </c>
      <c r="K234" s="1" t="s">
        <v>74</v>
      </c>
      <c r="L234" s="1" t="s">
        <v>75</v>
      </c>
      <c r="M234" s="1" t="s">
        <v>224</v>
      </c>
      <c r="N234" s="1" t="s">
        <v>76</v>
      </c>
      <c r="O234" s="1" t="s">
        <v>77</v>
      </c>
      <c r="P234" s="1" t="s">
        <v>78</v>
      </c>
      <c r="Q234" s="1" t="s">
        <v>79</v>
      </c>
      <c r="R234" s="1">
        <v>114</v>
      </c>
      <c r="S234" s="1" t="s">
        <v>224</v>
      </c>
      <c r="T234" s="1" t="s">
        <v>80</v>
      </c>
      <c r="U234" s="1" t="s">
        <v>81</v>
      </c>
      <c r="V234" s="1" t="s">
        <v>82</v>
      </c>
      <c r="W234" s="1" t="s">
        <v>83</v>
      </c>
      <c r="X234" s="1">
        <v>2134424404</v>
      </c>
      <c r="Y234" s="1" t="s">
        <v>84</v>
      </c>
      <c r="Z234" s="1">
        <v>2</v>
      </c>
      <c r="AA234" s="1" t="s">
        <v>94</v>
      </c>
      <c r="AB234" s="1" t="s">
        <v>224</v>
      </c>
      <c r="AC234" s="1" t="s">
        <v>224</v>
      </c>
      <c r="AD234" s="1" t="s">
        <v>87</v>
      </c>
      <c r="AE234" s="1" t="s">
        <v>224</v>
      </c>
      <c r="AF234" s="1" t="s">
        <v>95</v>
      </c>
      <c r="AG234" s="1" t="s">
        <v>257</v>
      </c>
      <c r="AH234" s="1" t="s">
        <v>224</v>
      </c>
      <c r="AI234" s="1" t="s">
        <v>96</v>
      </c>
      <c r="AJ234" s="1" t="s">
        <v>97</v>
      </c>
      <c r="AK234" s="1" t="s">
        <v>98</v>
      </c>
      <c r="AL234" s="1" t="s">
        <v>99</v>
      </c>
      <c r="AM234" s="1"/>
      <c r="AN234" s="1" t="s">
        <v>224</v>
      </c>
      <c r="AO234" s="1">
        <v>1</v>
      </c>
      <c r="AP234" s="1" t="s">
        <v>81</v>
      </c>
      <c r="AQ234" s="1" t="s">
        <v>82</v>
      </c>
      <c r="AR234" s="1">
        <v>0</v>
      </c>
      <c r="AS234" s="1">
        <v>1</v>
      </c>
      <c r="AT234" s="1">
        <v>0</v>
      </c>
      <c r="AU234" s="1">
        <v>1602</v>
      </c>
      <c r="AV234" s="1" t="s">
        <v>224</v>
      </c>
      <c r="AW234" s="1">
        <v>160204</v>
      </c>
      <c r="AX234" s="1">
        <v>0</v>
      </c>
      <c r="AY234" s="2">
        <v>3500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/>
      <c r="BM234" s="3">
        <v>45026</v>
      </c>
      <c r="BN234" s="1" t="s">
        <v>224</v>
      </c>
      <c r="BO234" s="1" t="s">
        <v>224</v>
      </c>
      <c r="BP234" s="1">
        <v>0</v>
      </c>
      <c r="BQ234" s="1" t="s">
        <v>224</v>
      </c>
      <c r="BR234" s="1" t="s">
        <v>224</v>
      </c>
      <c r="BS234" s="1">
        <v>0</v>
      </c>
      <c r="BT234" s="1">
        <v>0</v>
      </c>
      <c r="BU234" s="1" t="s">
        <v>729</v>
      </c>
    </row>
    <row r="235" spans="1:73" outlineLevel="1" x14ac:dyDescent="0.25">
      <c r="A235" s="1">
        <v>20</v>
      </c>
      <c r="B235" s="1">
        <v>1469</v>
      </c>
      <c r="C235" s="1">
        <v>1</v>
      </c>
      <c r="D235" s="1" t="s">
        <v>730</v>
      </c>
      <c r="E235" s="3">
        <v>45026.700983796298</v>
      </c>
      <c r="F235" s="1">
        <v>0</v>
      </c>
      <c r="G235" s="1"/>
      <c r="H235" s="1"/>
      <c r="I235" s="1"/>
      <c r="J235" s="1">
        <v>2</v>
      </c>
      <c r="K235" s="1" t="s">
        <v>74</v>
      </c>
      <c r="L235" s="1" t="s">
        <v>75</v>
      </c>
      <c r="M235" s="1" t="s">
        <v>224</v>
      </c>
      <c r="N235" s="1" t="s">
        <v>76</v>
      </c>
      <c r="O235" s="1" t="s">
        <v>77</v>
      </c>
      <c r="P235" s="1" t="s">
        <v>78</v>
      </c>
      <c r="Q235" s="1" t="s">
        <v>79</v>
      </c>
      <c r="R235" s="1">
        <v>114</v>
      </c>
      <c r="S235" s="1" t="s">
        <v>224</v>
      </c>
      <c r="T235" s="1" t="s">
        <v>80</v>
      </c>
      <c r="U235" s="1" t="s">
        <v>81</v>
      </c>
      <c r="V235" s="1" t="s">
        <v>82</v>
      </c>
      <c r="W235" s="1" t="s">
        <v>83</v>
      </c>
      <c r="X235" s="1">
        <v>2134424404</v>
      </c>
      <c r="Y235" s="1" t="s">
        <v>84</v>
      </c>
      <c r="Z235" s="1">
        <v>2</v>
      </c>
      <c r="AA235" s="1" t="s">
        <v>731</v>
      </c>
      <c r="AB235" s="1" t="s">
        <v>224</v>
      </c>
      <c r="AC235" s="1" t="s">
        <v>224</v>
      </c>
      <c r="AD235" s="1" t="s">
        <v>732</v>
      </c>
      <c r="AE235" s="1" t="s">
        <v>139</v>
      </c>
      <c r="AF235" s="1" t="s">
        <v>733</v>
      </c>
      <c r="AG235" s="1" t="s">
        <v>734</v>
      </c>
      <c r="AH235" s="1" t="s">
        <v>224</v>
      </c>
      <c r="AI235" s="1" t="s">
        <v>735</v>
      </c>
      <c r="AJ235" s="1" t="s">
        <v>736</v>
      </c>
      <c r="AK235" s="1" t="s">
        <v>82</v>
      </c>
      <c r="AL235" s="1" t="s">
        <v>737</v>
      </c>
      <c r="AM235" s="1">
        <v>2225251250</v>
      </c>
      <c r="AN235" s="1" t="s">
        <v>738</v>
      </c>
      <c r="AO235" s="1">
        <v>1</v>
      </c>
      <c r="AP235" s="1" t="s">
        <v>81</v>
      </c>
      <c r="AQ235" s="1" t="s">
        <v>82</v>
      </c>
      <c r="AR235" s="1">
        <v>0</v>
      </c>
      <c r="AS235" s="1">
        <v>1</v>
      </c>
      <c r="AT235" s="1">
        <v>0</v>
      </c>
      <c r="AU235" s="1">
        <v>1602</v>
      </c>
      <c r="AV235" s="1" t="s">
        <v>224</v>
      </c>
      <c r="AW235" s="1">
        <v>160204</v>
      </c>
      <c r="AX235" s="1">
        <v>0</v>
      </c>
      <c r="AY235" s="2">
        <v>600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/>
      <c r="BM235" s="3">
        <v>45026</v>
      </c>
      <c r="BN235" s="1" t="s">
        <v>224</v>
      </c>
      <c r="BO235" s="1" t="s">
        <v>224</v>
      </c>
      <c r="BP235" s="1">
        <v>0</v>
      </c>
      <c r="BQ235" s="1" t="s">
        <v>224</v>
      </c>
      <c r="BR235" s="1" t="s">
        <v>224</v>
      </c>
      <c r="BS235" s="1">
        <v>0</v>
      </c>
      <c r="BT235" s="1">
        <v>0</v>
      </c>
      <c r="BU235" s="1" t="s">
        <v>739</v>
      </c>
    </row>
    <row r="236" spans="1:73" outlineLevel="1" x14ac:dyDescent="0.25">
      <c r="A236" s="1">
        <v>20</v>
      </c>
      <c r="B236" s="1">
        <v>1470</v>
      </c>
      <c r="C236" s="1">
        <v>1</v>
      </c>
      <c r="D236" s="1" t="s">
        <v>740</v>
      </c>
      <c r="E236" s="3">
        <v>45027.661736111113</v>
      </c>
      <c r="F236" s="1">
        <v>0</v>
      </c>
      <c r="G236" s="1"/>
      <c r="H236" s="1"/>
      <c r="I236" s="1"/>
      <c r="J236" s="1">
        <v>2</v>
      </c>
      <c r="K236" s="1" t="s">
        <v>74</v>
      </c>
      <c r="L236" s="1" t="s">
        <v>75</v>
      </c>
      <c r="M236" s="1" t="s">
        <v>224</v>
      </c>
      <c r="N236" s="1" t="s">
        <v>76</v>
      </c>
      <c r="O236" s="1" t="s">
        <v>77</v>
      </c>
      <c r="P236" s="1" t="s">
        <v>78</v>
      </c>
      <c r="Q236" s="1" t="s">
        <v>79</v>
      </c>
      <c r="R236" s="1">
        <v>114</v>
      </c>
      <c r="S236" s="1" t="s">
        <v>224</v>
      </c>
      <c r="T236" s="1" t="s">
        <v>80</v>
      </c>
      <c r="U236" s="1" t="s">
        <v>81</v>
      </c>
      <c r="V236" s="1" t="s">
        <v>82</v>
      </c>
      <c r="W236" s="1" t="s">
        <v>83</v>
      </c>
      <c r="X236" s="1">
        <v>2134424404</v>
      </c>
      <c r="Y236" s="1" t="s">
        <v>84</v>
      </c>
      <c r="Z236" s="1">
        <v>2</v>
      </c>
      <c r="AA236" s="1" t="s">
        <v>137</v>
      </c>
      <c r="AB236" s="1" t="s">
        <v>224</v>
      </c>
      <c r="AC236" s="1" t="s">
        <v>224</v>
      </c>
      <c r="AD236" s="1" t="s">
        <v>138</v>
      </c>
      <c r="AE236" s="1" t="s">
        <v>139</v>
      </c>
      <c r="AF236" s="1" t="s">
        <v>140</v>
      </c>
      <c r="AG236" s="1" t="s">
        <v>698</v>
      </c>
      <c r="AH236" s="1" t="s">
        <v>141</v>
      </c>
      <c r="AI236" s="1" t="s">
        <v>142</v>
      </c>
      <c r="AJ236" s="1" t="s">
        <v>143</v>
      </c>
      <c r="AK236" s="1" t="s">
        <v>82</v>
      </c>
      <c r="AL236" s="1" t="s">
        <v>144</v>
      </c>
      <c r="AM236" s="1"/>
      <c r="AN236" s="1" t="s">
        <v>224</v>
      </c>
      <c r="AO236" s="1">
        <v>1</v>
      </c>
      <c r="AP236" s="1" t="s">
        <v>81</v>
      </c>
      <c r="AQ236" s="1" t="s">
        <v>82</v>
      </c>
      <c r="AR236" s="1">
        <v>0</v>
      </c>
      <c r="AS236" s="1">
        <v>1</v>
      </c>
      <c r="AT236" s="1">
        <v>0</v>
      </c>
      <c r="AU236" s="1">
        <v>1602</v>
      </c>
      <c r="AV236" s="1" t="s">
        <v>224</v>
      </c>
      <c r="AW236" s="1">
        <v>160204</v>
      </c>
      <c r="AX236" s="1">
        <v>0</v>
      </c>
      <c r="AY236" s="2">
        <v>2400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/>
      <c r="BM236" s="3">
        <v>45027</v>
      </c>
      <c r="BN236" s="1" t="s">
        <v>224</v>
      </c>
      <c r="BO236" s="1" t="s">
        <v>224</v>
      </c>
      <c r="BP236" s="1">
        <v>0</v>
      </c>
      <c r="BQ236" s="1" t="s">
        <v>224</v>
      </c>
      <c r="BR236" s="1" t="s">
        <v>224</v>
      </c>
      <c r="BS236" s="1">
        <v>0</v>
      </c>
      <c r="BT236" s="1">
        <v>0</v>
      </c>
      <c r="BU236" s="1" t="s">
        <v>741</v>
      </c>
    </row>
    <row r="237" spans="1:73" outlineLevel="1" x14ac:dyDescent="0.25">
      <c r="A237" s="1">
        <v>20</v>
      </c>
      <c r="B237" s="1">
        <v>1471</v>
      </c>
      <c r="C237" s="1">
        <v>1</v>
      </c>
      <c r="D237" s="1" t="s">
        <v>742</v>
      </c>
      <c r="E237" s="3">
        <v>45028.588368055556</v>
      </c>
      <c r="F237" s="1">
        <v>0</v>
      </c>
      <c r="G237" s="1"/>
      <c r="H237" s="1"/>
      <c r="I237" s="1"/>
      <c r="J237" s="1">
        <v>2</v>
      </c>
      <c r="K237" s="1" t="s">
        <v>74</v>
      </c>
      <c r="L237" s="1" t="s">
        <v>75</v>
      </c>
      <c r="M237" s="1" t="s">
        <v>224</v>
      </c>
      <c r="N237" s="1" t="s">
        <v>76</v>
      </c>
      <c r="O237" s="1" t="s">
        <v>77</v>
      </c>
      <c r="P237" s="1" t="s">
        <v>78</v>
      </c>
      <c r="Q237" s="1" t="s">
        <v>79</v>
      </c>
      <c r="R237" s="1">
        <v>114</v>
      </c>
      <c r="S237" s="1" t="s">
        <v>224</v>
      </c>
      <c r="T237" s="1" t="s">
        <v>80</v>
      </c>
      <c r="U237" s="1" t="s">
        <v>81</v>
      </c>
      <c r="V237" s="1" t="s">
        <v>82</v>
      </c>
      <c r="W237" s="1" t="s">
        <v>83</v>
      </c>
      <c r="X237" s="1">
        <v>2134424404</v>
      </c>
      <c r="Y237" s="1" t="s">
        <v>84</v>
      </c>
      <c r="Z237" s="1">
        <v>2</v>
      </c>
      <c r="AA237" s="1" t="s">
        <v>85</v>
      </c>
      <c r="AB237" s="1" t="s">
        <v>86</v>
      </c>
      <c r="AC237" s="1" t="s">
        <v>224</v>
      </c>
      <c r="AD237" s="1" t="s">
        <v>87</v>
      </c>
      <c r="AE237" s="1" t="s">
        <v>78</v>
      </c>
      <c r="AF237" s="1" t="s">
        <v>88</v>
      </c>
      <c r="AG237" s="1" t="s">
        <v>225</v>
      </c>
      <c r="AH237" s="1" t="s">
        <v>89</v>
      </c>
      <c r="AI237" s="1" t="s">
        <v>90</v>
      </c>
      <c r="AJ237" s="1" t="s">
        <v>81</v>
      </c>
      <c r="AK237" s="1" t="s">
        <v>82</v>
      </c>
      <c r="AL237" s="1" t="s">
        <v>91</v>
      </c>
      <c r="AM237" s="1"/>
      <c r="AN237" s="1" t="s">
        <v>224</v>
      </c>
      <c r="AO237" s="1">
        <v>1</v>
      </c>
      <c r="AP237" s="1" t="s">
        <v>81</v>
      </c>
      <c r="AQ237" s="1" t="s">
        <v>82</v>
      </c>
      <c r="AR237" s="1">
        <v>0</v>
      </c>
      <c r="AS237" s="1">
        <v>1</v>
      </c>
      <c r="AT237" s="1">
        <v>0</v>
      </c>
      <c r="AU237" s="1">
        <v>1602</v>
      </c>
      <c r="AV237" s="1" t="s">
        <v>224</v>
      </c>
      <c r="AW237" s="1">
        <v>160204</v>
      </c>
      <c r="AX237" s="1">
        <v>0</v>
      </c>
      <c r="AY237" s="2">
        <v>800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/>
      <c r="BM237" s="3">
        <v>45028</v>
      </c>
      <c r="BN237" s="1" t="s">
        <v>224</v>
      </c>
      <c r="BO237" s="1" t="s">
        <v>224</v>
      </c>
      <c r="BP237" s="1">
        <v>0</v>
      </c>
      <c r="BQ237" s="1" t="s">
        <v>224</v>
      </c>
      <c r="BR237" s="1" t="s">
        <v>224</v>
      </c>
      <c r="BS237" s="1">
        <v>0</v>
      </c>
      <c r="BT237" s="1">
        <v>0</v>
      </c>
      <c r="BU237" s="1" t="s">
        <v>743</v>
      </c>
    </row>
    <row r="238" spans="1:73" outlineLevel="1" x14ac:dyDescent="0.25">
      <c r="A238" s="1">
        <v>20</v>
      </c>
      <c r="B238" s="1">
        <v>1472</v>
      </c>
      <c r="C238" s="1">
        <v>1</v>
      </c>
      <c r="D238" s="1" t="s">
        <v>744</v>
      </c>
      <c r="E238" s="3">
        <v>45028.592731481483</v>
      </c>
      <c r="F238" s="1">
        <v>0</v>
      </c>
      <c r="G238" s="1"/>
      <c r="H238" s="1"/>
      <c r="I238" s="1"/>
      <c r="J238" s="1">
        <v>2</v>
      </c>
      <c r="K238" s="1" t="s">
        <v>74</v>
      </c>
      <c r="L238" s="1" t="s">
        <v>75</v>
      </c>
      <c r="M238" s="1" t="s">
        <v>224</v>
      </c>
      <c r="N238" s="1" t="s">
        <v>76</v>
      </c>
      <c r="O238" s="1" t="s">
        <v>77</v>
      </c>
      <c r="P238" s="1" t="s">
        <v>78</v>
      </c>
      <c r="Q238" s="1" t="s">
        <v>79</v>
      </c>
      <c r="R238" s="1">
        <v>114</v>
      </c>
      <c r="S238" s="1" t="s">
        <v>224</v>
      </c>
      <c r="T238" s="1" t="s">
        <v>80</v>
      </c>
      <c r="U238" s="1" t="s">
        <v>81</v>
      </c>
      <c r="V238" s="1" t="s">
        <v>82</v>
      </c>
      <c r="W238" s="1" t="s">
        <v>83</v>
      </c>
      <c r="X238" s="1">
        <v>2134424404</v>
      </c>
      <c r="Y238" s="1" t="s">
        <v>84</v>
      </c>
      <c r="Z238" s="1">
        <v>2</v>
      </c>
      <c r="AA238" s="1" t="s">
        <v>94</v>
      </c>
      <c r="AB238" s="1" t="s">
        <v>224</v>
      </c>
      <c r="AC238" s="1" t="s">
        <v>224</v>
      </c>
      <c r="AD238" s="1" t="s">
        <v>87</v>
      </c>
      <c r="AE238" s="1" t="s">
        <v>224</v>
      </c>
      <c r="AF238" s="1" t="s">
        <v>95</v>
      </c>
      <c r="AG238" s="1" t="s">
        <v>257</v>
      </c>
      <c r="AH238" s="1" t="s">
        <v>224</v>
      </c>
      <c r="AI238" s="1" t="s">
        <v>96</v>
      </c>
      <c r="AJ238" s="1" t="s">
        <v>97</v>
      </c>
      <c r="AK238" s="1" t="s">
        <v>98</v>
      </c>
      <c r="AL238" s="1" t="s">
        <v>99</v>
      </c>
      <c r="AM238" s="1"/>
      <c r="AN238" s="1" t="s">
        <v>224</v>
      </c>
      <c r="AO238" s="1">
        <v>1</v>
      </c>
      <c r="AP238" s="1" t="s">
        <v>81</v>
      </c>
      <c r="AQ238" s="1" t="s">
        <v>82</v>
      </c>
      <c r="AR238" s="1">
        <v>0</v>
      </c>
      <c r="AS238" s="1">
        <v>1</v>
      </c>
      <c r="AT238" s="1">
        <v>0</v>
      </c>
      <c r="AU238" s="1">
        <v>1602</v>
      </c>
      <c r="AV238" s="1" t="s">
        <v>224</v>
      </c>
      <c r="AW238" s="1">
        <v>160204</v>
      </c>
      <c r="AX238" s="1">
        <v>0</v>
      </c>
      <c r="AY238" s="2">
        <v>4200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/>
      <c r="BM238" s="3">
        <v>45028</v>
      </c>
      <c r="BN238" s="1" t="s">
        <v>224</v>
      </c>
      <c r="BO238" s="1" t="s">
        <v>224</v>
      </c>
      <c r="BP238" s="1">
        <v>0</v>
      </c>
      <c r="BQ238" s="1" t="s">
        <v>224</v>
      </c>
      <c r="BR238" s="1" t="s">
        <v>224</v>
      </c>
      <c r="BS238" s="1">
        <v>0</v>
      </c>
      <c r="BT238" s="1">
        <v>0</v>
      </c>
      <c r="BU238" s="1" t="s">
        <v>745</v>
      </c>
    </row>
    <row r="239" spans="1:73" outlineLevel="1" x14ac:dyDescent="0.25">
      <c r="A239" s="1">
        <v>20</v>
      </c>
      <c r="B239" s="1">
        <v>1473</v>
      </c>
      <c r="C239" s="1">
        <v>1</v>
      </c>
      <c r="D239" s="1" t="s">
        <v>746</v>
      </c>
      <c r="E239" s="3">
        <v>45029.714479166665</v>
      </c>
      <c r="F239" s="1">
        <v>0</v>
      </c>
      <c r="G239" s="1"/>
      <c r="H239" s="1"/>
      <c r="I239" s="1"/>
      <c r="J239" s="1">
        <v>2</v>
      </c>
      <c r="K239" s="1" t="s">
        <v>74</v>
      </c>
      <c r="L239" s="1" t="s">
        <v>75</v>
      </c>
      <c r="M239" s="1" t="s">
        <v>224</v>
      </c>
      <c r="N239" s="1" t="s">
        <v>76</v>
      </c>
      <c r="O239" s="1" t="s">
        <v>77</v>
      </c>
      <c r="P239" s="1" t="s">
        <v>78</v>
      </c>
      <c r="Q239" s="1" t="s">
        <v>79</v>
      </c>
      <c r="R239" s="1">
        <v>114</v>
      </c>
      <c r="S239" s="1" t="s">
        <v>224</v>
      </c>
      <c r="T239" s="1" t="s">
        <v>80</v>
      </c>
      <c r="U239" s="1" t="s">
        <v>81</v>
      </c>
      <c r="V239" s="1" t="s">
        <v>82</v>
      </c>
      <c r="W239" s="1" t="s">
        <v>83</v>
      </c>
      <c r="X239" s="1">
        <v>2134424404</v>
      </c>
      <c r="Y239" s="1" t="s">
        <v>84</v>
      </c>
      <c r="Z239" s="1">
        <v>2</v>
      </c>
      <c r="AA239" s="1" t="s">
        <v>460</v>
      </c>
      <c r="AB239" s="1" t="s">
        <v>461</v>
      </c>
      <c r="AC239" s="1" t="s">
        <v>224</v>
      </c>
      <c r="AD239" s="1" t="s">
        <v>462</v>
      </c>
      <c r="AE239" s="1" t="s">
        <v>78</v>
      </c>
      <c r="AF239" s="1" t="s">
        <v>463</v>
      </c>
      <c r="AG239" s="1" t="s">
        <v>464</v>
      </c>
      <c r="AH239" s="1" t="s">
        <v>224</v>
      </c>
      <c r="AI239" s="1" t="s">
        <v>465</v>
      </c>
      <c r="AJ239" s="1" t="s">
        <v>81</v>
      </c>
      <c r="AK239" s="1" t="s">
        <v>82</v>
      </c>
      <c r="AL239" s="1" t="s">
        <v>466</v>
      </c>
      <c r="AM239" s="1"/>
      <c r="AN239" s="1" t="s">
        <v>224</v>
      </c>
      <c r="AO239" s="1">
        <v>1</v>
      </c>
      <c r="AP239" s="1" t="s">
        <v>81</v>
      </c>
      <c r="AQ239" s="1" t="s">
        <v>82</v>
      </c>
      <c r="AR239" s="1">
        <v>0</v>
      </c>
      <c r="AS239" s="1">
        <v>1</v>
      </c>
      <c r="AT239" s="1">
        <v>0</v>
      </c>
      <c r="AU239" s="1">
        <v>1602</v>
      </c>
      <c r="AV239" s="1" t="s">
        <v>224</v>
      </c>
      <c r="AW239" s="1">
        <v>160204</v>
      </c>
      <c r="AX239" s="1">
        <v>0</v>
      </c>
      <c r="AY239" s="2">
        <v>650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/>
      <c r="BM239" s="3">
        <v>45029</v>
      </c>
      <c r="BN239" s="1" t="s">
        <v>224</v>
      </c>
      <c r="BO239" s="1" t="s">
        <v>224</v>
      </c>
      <c r="BP239" s="1">
        <v>0</v>
      </c>
      <c r="BQ239" s="1" t="s">
        <v>224</v>
      </c>
      <c r="BR239" s="1" t="s">
        <v>224</v>
      </c>
      <c r="BS239" s="1">
        <v>0</v>
      </c>
      <c r="BT239" s="1">
        <v>0</v>
      </c>
      <c r="BU239" s="1" t="s">
        <v>747</v>
      </c>
    </row>
    <row r="240" spans="1:73" outlineLevel="1" x14ac:dyDescent="0.25">
      <c r="A240" s="1">
        <v>20</v>
      </c>
      <c r="B240" s="1">
        <v>1474</v>
      </c>
      <c r="C240" s="1">
        <v>1</v>
      </c>
      <c r="D240" s="1" t="s">
        <v>748</v>
      </c>
      <c r="E240" s="3">
        <v>45030.542326388888</v>
      </c>
      <c r="F240" s="1">
        <v>0</v>
      </c>
      <c r="G240" s="1"/>
      <c r="H240" s="1"/>
      <c r="I240" s="1"/>
      <c r="J240" s="1">
        <v>2</v>
      </c>
      <c r="K240" s="1" t="s">
        <v>74</v>
      </c>
      <c r="L240" s="1" t="s">
        <v>75</v>
      </c>
      <c r="M240" s="1" t="s">
        <v>224</v>
      </c>
      <c r="N240" s="1" t="s">
        <v>76</v>
      </c>
      <c r="O240" s="1" t="s">
        <v>77</v>
      </c>
      <c r="P240" s="1" t="s">
        <v>78</v>
      </c>
      <c r="Q240" s="1" t="s">
        <v>79</v>
      </c>
      <c r="R240" s="1">
        <v>114</v>
      </c>
      <c r="S240" s="1" t="s">
        <v>224</v>
      </c>
      <c r="T240" s="1" t="s">
        <v>80</v>
      </c>
      <c r="U240" s="1" t="s">
        <v>81</v>
      </c>
      <c r="V240" s="1" t="s">
        <v>82</v>
      </c>
      <c r="W240" s="1" t="s">
        <v>83</v>
      </c>
      <c r="X240" s="1">
        <v>2134424404</v>
      </c>
      <c r="Y240" s="1" t="s">
        <v>84</v>
      </c>
      <c r="Z240" s="1">
        <v>2</v>
      </c>
      <c r="AA240" s="1" t="s">
        <v>85</v>
      </c>
      <c r="AB240" s="1" t="s">
        <v>86</v>
      </c>
      <c r="AC240" s="1" t="s">
        <v>224</v>
      </c>
      <c r="AD240" s="1" t="s">
        <v>87</v>
      </c>
      <c r="AE240" s="1" t="s">
        <v>78</v>
      </c>
      <c r="AF240" s="1" t="s">
        <v>88</v>
      </c>
      <c r="AG240" s="1" t="s">
        <v>225</v>
      </c>
      <c r="AH240" s="1" t="s">
        <v>89</v>
      </c>
      <c r="AI240" s="1" t="s">
        <v>90</v>
      </c>
      <c r="AJ240" s="1" t="s">
        <v>81</v>
      </c>
      <c r="AK240" s="1" t="s">
        <v>82</v>
      </c>
      <c r="AL240" s="1" t="s">
        <v>91</v>
      </c>
      <c r="AM240" s="1"/>
      <c r="AN240" s="1" t="s">
        <v>224</v>
      </c>
      <c r="AO240" s="1">
        <v>1</v>
      </c>
      <c r="AP240" s="1" t="s">
        <v>81</v>
      </c>
      <c r="AQ240" s="1" t="s">
        <v>82</v>
      </c>
      <c r="AR240" s="1">
        <v>0</v>
      </c>
      <c r="AS240" s="1">
        <v>1</v>
      </c>
      <c r="AT240" s="1">
        <v>0</v>
      </c>
      <c r="AU240" s="1">
        <v>1602</v>
      </c>
      <c r="AV240" s="1" t="s">
        <v>224</v>
      </c>
      <c r="AW240" s="1">
        <v>160204</v>
      </c>
      <c r="AX240" s="1">
        <v>0</v>
      </c>
      <c r="AY240" s="2">
        <v>800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/>
      <c r="BM240" s="3">
        <v>45030</v>
      </c>
      <c r="BN240" s="1" t="s">
        <v>224</v>
      </c>
      <c r="BO240" s="1" t="s">
        <v>224</v>
      </c>
      <c r="BP240" s="1">
        <v>0</v>
      </c>
      <c r="BQ240" s="1" t="s">
        <v>224</v>
      </c>
      <c r="BR240" s="1" t="s">
        <v>224</v>
      </c>
      <c r="BS240" s="1">
        <v>0</v>
      </c>
      <c r="BT240" s="1">
        <v>0</v>
      </c>
      <c r="BU240" s="1" t="s">
        <v>749</v>
      </c>
    </row>
    <row r="241" spans="1:73" outlineLevel="1" x14ac:dyDescent="0.25">
      <c r="A241" s="1">
        <v>20</v>
      </c>
      <c r="B241" s="1">
        <v>1475</v>
      </c>
      <c r="C241" s="1">
        <v>1</v>
      </c>
      <c r="D241" s="1" t="s">
        <v>750</v>
      </c>
      <c r="E241" s="3">
        <v>45030.743217592593</v>
      </c>
      <c r="F241" s="1">
        <v>0</v>
      </c>
      <c r="G241" s="1"/>
      <c r="H241" s="1"/>
      <c r="I241" s="1"/>
      <c r="J241" s="1">
        <v>2</v>
      </c>
      <c r="K241" s="1" t="s">
        <v>74</v>
      </c>
      <c r="L241" s="1" t="s">
        <v>75</v>
      </c>
      <c r="M241" s="1" t="s">
        <v>224</v>
      </c>
      <c r="N241" s="1" t="s">
        <v>76</v>
      </c>
      <c r="O241" s="1" t="s">
        <v>77</v>
      </c>
      <c r="P241" s="1" t="s">
        <v>78</v>
      </c>
      <c r="Q241" s="1" t="s">
        <v>79</v>
      </c>
      <c r="R241" s="1">
        <v>114</v>
      </c>
      <c r="S241" s="1" t="s">
        <v>224</v>
      </c>
      <c r="T241" s="1" t="s">
        <v>80</v>
      </c>
      <c r="U241" s="1" t="s">
        <v>81</v>
      </c>
      <c r="V241" s="1" t="s">
        <v>82</v>
      </c>
      <c r="W241" s="1" t="s">
        <v>83</v>
      </c>
      <c r="X241" s="1">
        <v>2134424404</v>
      </c>
      <c r="Y241" s="1" t="s">
        <v>84</v>
      </c>
      <c r="Z241" s="1">
        <v>2</v>
      </c>
      <c r="AA241" s="1" t="s">
        <v>85</v>
      </c>
      <c r="AB241" s="1" t="s">
        <v>86</v>
      </c>
      <c r="AC241" s="1" t="s">
        <v>224</v>
      </c>
      <c r="AD241" s="1" t="s">
        <v>87</v>
      </c>
      <c r="AE241" s="1" t="s">
        <v>78</v>
      </c>
      <c r="AF241" s="1" t="s">
        <v>88</v>
      </c>
      <c r="AG241" s="1" t="s">
        <v>225</v>
      </c>
      <c r="AH241" s="1" t="s">
        <v>89</v>
      </c>
      <c r="AI241" s="1" t="s">
        <v>90</v>
      </c>
      <c r="AJ241" s="1" t="s">
        <v>81</v>
      </c>
      <c r="AK241" s="1" t="s">
        <v>82</v>
      </c>
      <c r="AL241" s="1" t="s">
        <v>91</v>
      </c>
      <c r="AM241" s="1"/>
      <c r="AN241" s="1" t="s">
        <v>224</v>
      </c>
      <c r="AO241" s="1">
        <v>1</v>
      </c>
      <c r="AP241" s="1" t="s">
        <v>81</v>
      </c>
      <c r="AQ241" s="1" t="s">
        <v>82</v>
      </c>
      <c r="AR241" s="1">
        <v>0</v>
      </c>
      <c r="AS241" s="1">
        <v>1</v>
      </c>
      <c r="AT241" s="1">
        <v>0</v>
      </c>
      <c r="AU241" s="1">
        <v>1602</v>
      </c>
      <c r="AV241" s="1" t="s">
        <v>224</v>
      </c>
      <c r="AW241" s="1">
        <v>160204</v>
      </c>
      <c r="AX241" s="1">
        <v>0</v>
      </c>
      <c r="AY241" s="2">
        <v>800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/>
      <c r="BM241" s="3">
        <v>45030</v>
      </c>
      <c r="BN241" s="1" t="s">
        <v>224</v>
      </c>
      <c r="BO241" s="1" t="s">
        <v>224</v>
      </c>
      <c r="BP241" s="1">
        <v>0</v>
      </c>
      <c r="BQ241" s="1" t="s">
        <v>224</v>
      </c>
      <c r="BR241" s="1" t="s">
        <v>224</v>
      </c>
      <c r="BS241" s="1">
        <v>0</v>
      </c>
      <c r="BT241" s="1">
        <v>0</v>
      </c>
      <c r="BU241" s="1" t="s">
        <v>751</v>
      </c>
    </row>
    <row r="242" spans="1:73" outlineLevel="1" x14ac:dyDescent="0.25">
      <c r="A242" s="1">
        <v>20</v>
      </c>
      <c r="B242" s="1">
        <v>1476</v>
      </c>
      <c r="C242" s="1">
        <v>1</v>
      </c>
      <c r="D242" s="1" t="s">
        <v>752</v>
      </c>
      <c r="E242" s="3">
        <v>45030.800266203703</v>
      </c>
      <c r="F242" s="1">
        <v>0</v>
      </c>
      <c r="G242" s="1"/>
      <c r="H242" s="1"/>
      <c r="I242" s="1"/>
      <c r="J242" s="1">
        <v>2</v>
      </c>
      <c r="K242" s="1" t="s">
        <v>74</v>
      </c>
      <c r="L242" s="1" t="s">
        <v>75</v>
      </c>
      <c r="M242" s="1" t="s">
        <v>224</v>
      </c>
      <c r="N242" s="1" t="s">
        <v>76</v>
      </c>
      <c r="O242" s="1" t="s">
        <v>77</v>
      </c>
      <c r="P242" s="1" t="s">
        <v>78</v>
      </c>
      <c r="Q242" s="1" t="s">
        <v>79</v>
      </c>
      <c r="R242" s="1">
        <v>114</v>
      </c>
      <c r="S242" s="1" t="s">
        <v>224</v>
      </c>
      <c r="T242" s="1" t="s">
        <v>80</v>
      </c>
      <c r="U242" s="1" t="s">
        <v>81</v>
      </c>
      <c r="V242" s="1" t="s">
        <v>82</v>
      </c>
      <c r="W242" s="1" t="s">
        <v>83</v>
      </c>
      <c r="X242" s="1">
        <v>2134424404</v>
      </c>
      <c r="Y242" s="1" t="s">
        <v>84</v>
      </c>
      <c r="Z242" s="1">
        <v>2</v>
      </c>
      <c r="AA242" s="1" t="s">
        <v>85</v>
      </c>
      <c r="AB242" s="1" t="s">
        <v>86</v>
      </c>
      <c r="AC242" s="1" t="s">
        <v>224</v>
      </c>
      <c r="AD242" s="1" t="s">
        <v>87</v>
      </c>
      <c r="AE242" s="1" t="s">
        <v>78</v>
      </c>
      <c r="AF242" s="1" t="s">
        <v>88</v>
      </c>
      <c r="AG242" s="1" t="s">
        <v>225</v>
      </c>
      <c r="AH242" s="1" t="s">
        <v>89</v>
      </c>
      <c r="AI242" s="1" t="s">
        <v>90</v>
      </c>
      <c r="AJ242" s="1" t="s">
        <v>81</v>
      </c>
      <c r="AK242" s="1" t="s">
        <v>82</v>
      </c>
      <c r="AL242" s="1" t="s">
        <v>91</v>
      </c>
      <c r="AM242" s="1"/>
      <c r="AN242" s="1" t="s">
        <v>224</v>
      </c>
      <c r="AO242" s="1">
        <v>1</v>
      </c>
      <c r="AP242" s="1" t="s">
        <v>81</v>
      </c>
      <c r="AQ242" s="1" t="s">
        <v>82</v>
      </c>
      <c r="AR242" s="1">
        <v>0</v>
      </c>
      <c r="AS242" s="1">
        <v>1</v>
      </c>
      <c r="AT242" s="1">
        <v>0</v>
      </c>
      <c r="AU242" s="1">
        <v>1602</v>
      </c>
      <c r="AV242" s="1" t="s">
        <v>224</v>
      </c>
      <c r="AW242" s="1">
        <v>160204</v>
      </c>
      <c r="AX242" s="1">
        <v>0</v>
      </c>
      <c r="AY242" s="2">
        <v>1600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/>
      <c r="BM242" s="3">
        <v>45030</v>
      </c>
      <c r="BN242" s="1" t="s">
        <v>224</v>
      </c>
      <c r="BO242" s="1" t="s">
        <v>224</v>
      </c>
      <c r="BP242" s="1">
        <v>0</v>
      </c>
      <c r="BQ242" s="1" t="s">
        <v>224</v>
      </c>
      <c r="BR242" s="1" t="s">
        <v>224</v>
      </c>
      <c r="BS242" s="1">
        <v>0</v>
      </c>
      <c r="BT242" s="1">
        <v>0</v>
      </c>
      <c r="BU242" s="1" t="s">
        <v>753</v>
      </c>
    </row>
    <row r="243" spans="1:73" outlineLevel="1" x14ac:dyDescent="0.25">
      <c r="A243" s="1">
        <v>20</v>
      </c>
      <c r="B243" s="1">
        <v>1477</v>
      </c>
      <c r="C243" s="1">
        <v>1</v>
      </c>
      <c r="D243" s="1" t="s">
        <v>754</v>
      </c>
      <c r="E243" s="3">
        <v>45030.801134259258</v>
      </c>
      <c r="F243" s="1">
        <v>0</v>
      </c>
      <c r="G243" s="1"/>
      <c r="H243" s="1"/>
      <c r="I243" s="1"/>
      <c r="J243" s="1">
        <v>2</v>
      </c>
      <c r="K243" s="1" t="s">
        <v>74</v>
      </c>
      <c r="L243" s="1" t="s">
        <v>75</v>
      </c>
      <c r="M243" s="1" t="s">
        <v>224</v>
      </c>
      <c r="N243" s="1" t="s">
        <v>76</v>
      </c>
      <c r="O243" s="1" t="s">
        <v>77</v>
      </c>
      <c r="P243" s="1" t="s">
        <v>78</v>
      </c>
      <c r="Q243" s="1" t="s">
        <v>79</v>
      </c>
      <c r="R243" s="1">
        <v>114</v>
      </c>
      <c r="S243" s="1" t="s">
        <v>224</v>
      </c>
      <c r="T243" s="1" t="s">
        <v>80</v>
      </c>
      <c r="U243" s="1" t="s">
        <v>81</v>
      </c>
      <c r="V243" s="1" t="s">
        <v>82</v>
      </c>
      <c r="W243" s="1" t="s">
        <v>83</v>
      </c>
      <c r="X243" s="1">
        <v>2134424404</v>
      </c>
      <c r="Y243" s="1" t="s">
        <v>84</v>
      </c>
      <c r="Z243" s="1">
        <v>2</v>
      </c>
      <c r="AA243" s="1" t="s">
        <v>85</v>
      </c>
      <c r="AB243" s="1" t="s">
        <v>86</v>
      </c>
      <c r="AC243" s="1" t="s">
        <v>224</v>
      </c>
      <c r="AD243" s="1" t="s">
        <v>87</v>
      </c>
      <c r="AE243" s="1" t="s">
        <v>78</v>
      </c>
      <c r="AF243" s="1" t="s">
        <v>88</v>
      </c>
      <c r="AG243" s="1" t="s">
        <v>225</v>
      </c>
      <c r="AH243" s="1" t="s">
        <v>89</v>
      </c>
      <c r="AI243" s="1" t="s">
        <v>90</v>
      </c>
      <c r="AJ243" s="1" t="s">
        <v>81</v>
      </c>
      <c r="AK243" s="1" t="s">
        <v>82</v>
      </c>
      <c r="AL243" s="1" t="s">
        <v>91</v>
      </c>
      <c r="AM243" s="1"/>
      <c r="AN243" s="1" t="s">
        <v>224</v>
      </c>
      <c r="AO243" s="1">
        <v>1</v>
      </c>
      <c r="AP243" s="1" t="s">
        <v>81</v>
      </c>
      <c r="AQ243" s="1" t="s">
        <v>82</v>
      </c>
      <c r="AR243" s="1">
        <v>0</v>
      </c>
      <c r="AS243" s="1">
        <v>1</v>
      </c>
      <c r="AT243" s="1">
        <v>0</v>
      </c>
      <c r="AU243" s="1">
        <v>1602</v>
      </c>
      <c r="AV243" s="1" t="s">
        <v>224</v>
      </c>
      <c r="AW243" s="1">
        <v>160204</v>
      </c>
      <c r="AX243" s="1">
        <v>0</v>
      </c>
      <c r="AY243" s="2">
        <v>800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/>
      <c r="BM243" s="3">
        <v>45030</v>
      </c>
      <c r="BN243" s="1" t="s">
        <v>224</v>
      </c>
      <c r="BO243" s="1" t="s">
        <v>224</v>
      </c>
      <c r="BP243" s="1">
        <v>0</v>
      </c>
      <c r="BQ243" s="1" t="s">
        <v>224</v>
      </c>
      <c r="BR243" s="1" t="s">
        <v>224</v>
      </c>
      <c r="BS243" s="1">
        <v>0</v>
      </c>
      <c r="BT243" s="1">
        <v>0</v>
      </c>
      <c r="BU243" s="1" t="s">
        <v>755</v>
      </c>
    </row>
    <row r="244" spans="1:73" outlineLevel="1" x14ac:dyDescent="0.25">
      <c r="A244" s="1">
        <v>20</v>
      </c>
      <c r="B244" s="1">
        <v>1478</v>
      </c>
      <c r="C244" s="1">
        <v>1</v>
      </c>
      <c r="D244" s="1" t="s">
        <v>756</v>
      </c>
      <c r="E244" s="3">
        <v>45033.465486111112</v>
      </c>
      <c r="F244" s="1">
        <v>0</v>
      </c>
      <c r="G244" s="1"/>
      <c r="H244" s="1"/>
      <c r="I244" s="1"/>
      <c r="J244" s="1">
        <v>2</v>
      </c>
      <c r="K244" s="1" t="s">
        <v>74</v>
      </c>
      <c r="L244" s="1" t="s">
        <v>75</v>
      </c>
      <c r="M244" s="1" t="s">
        <v>224</v>
      </c>
      <c r="N244" s="1" t="s">
        <v>76</v>
      </c>
      <c r="O244" s="1" t="s">
        <v>77</v>
      </c>
      <c r="P244" s="1" t="s">
        <v>78</v>
      </c>
      <c r="Q244" s="1" t="s">
        <v>79</v>
      </c>
      <c r="R244" s="1">
        <v>114</v>
      </c>
      <c r="S244" s="1" t="s">
        <v>224</v>
      </c>
      <c r="T244" s="1" t="s">
        <v>80</v>
      </c>
      <c r="U244" s="1" t="s">
        <v>81</v>
      </c>
      <c r="V244" s="1" t="s">
        <v>82</v>
      </c>
      <c r="W244" s="1" t="s">
        <v>83</v>
      </c>
      <c r="X244" s="1">
        <v>2134424404</v>
      </c>
      <c r="Y244" s="1" t="s">
        <v>84</v>
      </c>
      <c r="Z244" s="1">
        <v>2</v>
      </c>
      <c r="AA244" s="1" t="s">
        <v>85</v>
      </c>
      <c r="AB244" s="1" t="s">
        <v>86</v>
      </c>
      <c r="AC244" s="1" t="s">
        <v>224</v>
      </c>
      <c r="AD244" s="1" t="s">
        <v>87</v>
      </c>
      <c r="AE244" s="1" t="s">
        <v>78</v>
      </c>
      <c r="AF244" s="1" t="s">
        <v>88</v>
      </c>
      <c r="AG244" s="1" t="s">
        <v>225</v>
      </c>
      <c r="AH244" s="1" t="s">
        <v>89</v>
      </c>
      <c r="AI244" s="1" t="s">
        <v>90</v>
      </c>
      <c r="AJ244" s="1" t="s">
        <v>81</v>
      </c>
      <c r="AK244" s="1" t="s">
        <v>82</v>
      </c>
      <c r="AL244" s="1" t="s">
        <v>91</v>
      </c>
      <c r="AM244" s="1"/>
      <c r="AN244" s="1" t="s">
        <v>224</v>
      </c>
      <c r="AO244" s="1">
        <v>1</v>
      </c>
      <c r="AP244" s="1" t="s">
        <v>81</v>
      </c>
      <c r="AQ244" s="1" t="s">
        <v>82</v>
      </c>
      <c r="AR244" s="1">
        <v>0</v>
      </c>
      <c r="AS244" s="1">
        <v>1</v>
      </c>
      <c r="AT244" s="1">
        <v>0</v>
      </c>
      <c r="AU244" s="1">
        <v>1602</v>
      </c>
      <c r="AV244" s="1" t="s">
        <v>224</v>
      </c>
      <c r="AW244" s="1">
        <v>160204</v>
      </c>
      <c r="AX244" s="1">
        <v>0</v>
      </c>
      <c r="AY244" s="2">
        <v>3582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/>
      <c r="BM244" s="3">
        <v>45033</v>
      </c>
      <c r="BN244" s="1" t="s">
        <v>224</v>
      </c>
      <c r="BO244" s="1" t="s">
        <v>224</v>
      </c>
      <c r="BP244" s="1">
        <v>0</v>
      </c>
      <c r="BQ244" s="1" t="s">
        <v>224</v>
      </c>
      <c r="BR244" s="1" t="s">
        <v>224</v>
      </c>
      <c r="BS244" s="1">
        <v>0</v>
      </c>
      <c r="BT244" s="1">
        <v>0</v>
      </c>
      <c r="BU244" s="1" t="s">
        <v>757</v>
      </c>
    </row>
    <row r="245" spans="1:73" outlineLevel="1" x14ac:dyDescent="0.25">
      <c r="A245" s="1">
        <v>20</v>
      </c>
      <c r="B245" s="1">
        <v>1479</v>
      </c>
      <c r="C245" s="1">
        <v>1</v>
      </c>
      <c r="D245" s="1" t="s">
        <v>758</v>
      </c>
      <c r="E245" s="3">
        <v>45033.465868055559</v>
      </c>
      <c r="F245" s="1">
        <v>0</v>
      </c>
      <c r="G245" s="1"/>
      <c r="H245" s="1"/>
      <c r="I245" s="1"/>
      <c r="J245" s="1">
        <v>2</v>
      </c>
      <c r="K245" s="1" t="s">
        <v>74</v>
      </c>
      <c r="L245" s="1" t="s">
        <v>75</v>
      </c>
      <c r="M245" s="1" t="s">
        <v>224</v>
      </c>
      <c r="N245" s="1" t="s">
        <v>76</v>
      </c>
      <c r="O245" s="1" t="s">
        <v>77</v>
      </c>
      <c r="P245" s="1" t="s">
        <v>78</v>
      </c>
      <c r="Q245" s="1" t="s">
        <v>79</v>
      </c>
      <c r="R245" s="1">
        <v>114</v>
      </c>
      <c r="S245" s="1" t="s">
        <v>224</v>
      </c>
      <c r="T245" s="1" t="s">
        <v>80</v>
      </c>
      <c r="U245" s="1" t="s">
        <v>81</v>
      </c>
      <c r="V245" s="1" t="s">
        <v>82</v>
      </c>
      <c r="W245" s="1" t="s">
        <v>83</v>
      </c>
      <c r="X245" s="1">
        <v>2134424404</v>
      </c>
      <c r="Y245" s="1" t="s">
        <v>84</v>
      </c>
      <c r="Z245" s="1">
        <v>2</v>
      </c>
      <c r="AA245" s="1" t="s">
        <v>85</v>
      </c>
      <c r="AB245" s="1" t="s">
        <v>86</v>
      </c>
      <c r="AC245" s="1" t="s">
        <v>224</v>
      </c>
      <c r="AD245" s="1" t="s">
        <v>87</v>
      </c>
      <c r="AE245" s="1" t="s">
        <v>78</v>
      </c>
      <c r="AF245" s="1" t="s">
        <v>88</v>
      </c>
      <c r="AG245" s="1" t="s">
        <v>225</v>
      </c>
      <c r="AH245" s="1" t="s">
        <v>89</v>
      </c>
      <c r="AI245" s="1" t="s">
        <v>90</v>
      </c>
      <c r="AJ245" s="1" t="s">
        <v>81</v>
      </c>
      <c r="AK245" s="1" t="s">
        <v>82</v>
      </c>
      <c r="AL245" s="1" t="s">
        <v>91</v>
      </c>
      <c r="AM245" s="1"/>
      <c r="AN245" s="1" t="s">
        <v>224</v>
      </c>
      <c r="AO245" s="1">
        <v>1</v>
      </c>
      <c r="AP245" s="1" t="s">
        <v>81</v>
      </c>
      <c r="AQ245" s="1" t="s">
        <v>82</v>
      </c>
      <c r="AR245" s="1">
        <v>0</v>
      </c>
      <c r="AS245" s="1">
        <v>1</v>
      </c>
      <c r="AT245" s="1">
        <v>0</v>
      </c>
      <c r="AU245" s="1">
        <v>1602</v>
      </c>
      <c r="AV245" s="1" t="s">
        <v>224</v>
      </c>
      <c r="AW245" s="1">
        <v>160204</v>
      </c>
      <c r="AX245" s="1">
        <v>0</v>
      </c>
      <c r="AY245" s="2">
        <v>2692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/>
      <c r="BM245" s="3">
        <v>45033</v>
      </c>
      <c r="BN245" s="1" t="s">
        <v>224</v>
      </c>
      <c r="BO245" s="1" t="s">
        <v>224</v>
      </c>
      <c r="BP245" s="1">
        <v>0</v>
      </c>
      <c r="BQ245" s="1" t="s">
        <v>224</v>
      </c>
      <c r="BR245" s="1" t="s">
        <v>224</v>
      </c>
      <c r="BS245" s="1">
        <v>0</v>
      </c>
      <c r="BT245" s="1">
        <v>0</v>
      </c>
      <c r="BU245" s="1" t="s">
        <v>759</v>
      </c>
    </row>
    <row r="246" spans="1:73" outlineLevel="1" x14ac:dyDescent="0.25">
      <c r="A246" s="1">
        <v>20</v>
      </c>
      <c r="B246" s="1">
        <v>1480</v>
      </c>
      <c r="C246" s="1">
        <v>1</v>
      </c>
      <c r="D246" s="1" t="s">
        <v>760</v>
      </c>
      <c r="E246" s="3">
        <v>45033.468229166669</v>
      </c>
      <c r="F246" s="1">
        <v>0</v>
      </c>
      <c r="G246" s="1"/>
      <c r="H246" s="1"/>
      <c r="I246" s="1"/>
      <c r="J246" s="1">
        <v>2</v>
      </c>
      <c r="K246" s="1" t="s">
        <v>74</v>
      </c>
      <c r="L246" s="1" t="s">
        <v>75</v>
      </c>
      <c r="M246" s="1" t="s">
        <v>224</v>
      </c>
      <c r="N246" s="1" t="s">
        <v>76</v>
      </c>
      <c r="O246" s="1" t="s">
        <v>77</v>
      </c>
      <c r="P246" s="1" t="s">
        <v>78</v>
      </c>
      <c r="Q246" s="1" t="s">
        <v>79</v>
      </c>
      <c r="R246" s="1">
        <v>114</v>
      </c>
      <c r="S246" s="1" t="s">
        <v>224</v>
      </c>
      <c r="T246" s="1" t="s">
        <v>80</v>
      </c>
      <c r="U246" s="1" t="s">
        <v>81</v>
      </c>
      <c r="V246" s="1" t="s">
        <v>82</v>
      </c>
      <c r="W246" s="1" t="s">
        <v>83</v>
      </c>
      <c r="X246" s="1">
        <v>2134424404</v>
      </c>
      <c r="Y246" s="1" t="s">
        <v>84</v>
      </c>
      <c r="Z246" s="1">
        <v>2</v>
      </c>
      <c r="AA246" s="1" t="s">
        <v>114</v>
      </c>
      <c r="AB246" s="1" t="s">
        <v>224</v>
      </c>
      <c r="AC246" s="1" t="s">
        <v>224</v>
      </c>
      <c r="AD246" s="1" t="s">
        <v>115</v>
      </c>
      <c r="AE246" s="1" t="s">
        <v>224</v>
      </c>
      <c r="AF246" s="1" t="s">
        <v>116</v>
      </c>
      <c r="AG246" s="1" t="s">
        <v>300</v>
      </c>
      <c r="AH246" s="1" t="s">
        <v>224</v>
      </c>
      <c r="AI246" s="1" t="s">
        <v>117</v>
      </c>
      <c r="AJ246" s="1" t="s">
        <v>118</v>
      </c>
      <c r="AK246" s="1" t="s">
        <v>98</v>
      </c>
      <c r="AL246" s="1" t="s">
        <v>119</v>
      </c>
      <c r="AM246" s="1"/>
      <c r="AN246" s="1" t="s">
        <v>120</v>
      </c>
      <c r="AO246" s="1">
        <v>1</v>
      </c>
      <c r="AP246" s="1" t="s">
        <v>81</v>
      </c>
      <c r="AQ246" s="1" t="s">
        <v>82</v>
      </c>
      <c r="AR246" s="1">
        <v>0</v>
      </c>
      <c r="AS246" s="1">
        <v>1</v>
      </c>
      <c r="AT246" s="1">
        <v>0</v>
      </c>
      <c r="AU246" s="1">
        <v>1602</v>
      </c>
      <c r="AV246" s="1" t="s">
        <v>224</v>
      </c>
      <c r="AW246" s="1">
        <v>160204</v>
      </c>
      <c r="AX246" s="1">
        <v>0</v>
      </c>
      <c r="AY246" s="2">
        <v>6271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/>
      <c r="BM246" s="3">
        <v>45033</v>
      </c>
      <c r="BN246" s="1" t="s">
        <v>224</v>
      </c>
      <c r="BO246" s="1" t="s">
        <v>224</v>
      </c>
      <c r="BP246" s="1">
        <v>0</v>
      </c>
      <c r="BQ246" s="1" t="s">
        <v>224</v>
      </c>
      <c r="BR246" s="1" t="s">
        <v>224</v>
      </c>
      <c r="BS246" s="1">
        <v>0</v>
      </c>
      <c r="BT246" s="1">
        <v>0</v>
      </c>
      <c r="BU246" s="1" t="s">
        <v>761</v>
      </c>
    </row>
    <row r="247" spans="1:73" outlineLevel="1" x14ac:dyDescent="0.25">
      <c r="A247" s="1">
        <v>20</v>
      </c>
      <c r="B247" s="1">
        <v>1481</v>
      </c>
      <c r="C247" s="1">
        <v>1</v>
      </c>
      <c r="D247" s="1" t="s">
        <v>762</v>
      </c>
      <c r="E247" s="3">
        <v>45033.469618055555</v>
      </c>
      <c r="F247" s="1">
        <v>0</v>
      </c>
      <c r="G247" s="1"/>
      <c r="H247" s="1"/>
      <c r="I247" s="1"/>
      <c r="J247" s="1">
        <v>2</v>
      </c>
      <c r="K247" s="1" t="s">
        <v>74</v>
      </c>
      <c r="L247" s="1" t="s">
        <v>75</v>
      </c>
      <c r="M247" s="1" t="s">
        <v>224</v>
      </c>
      <c r="N247" s="1" t="s">
        <v>76</v>
      </c>
      <c r="O247" s="1" t="s">
        <v>77</v>
      </c>
      <c r="P247" s="1" t="s">
        <v>78</v>
      </c>
      <c r="Q247" s="1" t="s">
        <v>79</v>
      </c>
      <c r="R247" s="1">
        <v>114</v>
      </c>
      <c r="S247" s="1" t="s">
        <v>224</v>
      </c>
      <c r="T247" s="1" t="s">
        <v>80</v>
      </c>
      <c r="U247" s="1" t="s">
        <v>81</v>
      </c>
      <c r="V247" s="1" t="s">
        <v>82</v>
      </c>
      <c r="W247" s="1" t="s">
        <v>83</v>
      </c>
      <c r="X247" s="1">
        <v>2134424404</v>
      </c>
      <c r="Y247" s="1" t="s">
        <v>84</v>
      </c>
      <c r="Z247" s="1">
        <v>2</v>
      </c>
      <c r="AA247" s="1" t="s">
        <v>85</v>
      </c>
      <c r="AB247" s="1" t="s">
        <v>86</v>
      </c>
      <c r="AC247" s="1" t="s">
        <v>224</v>
      </c>
      <c r="AD247" s="1" t="s">
        <v>87</v>
      </c>
      <c r="AE247" s="1" t="s">
        <v>78</v>
      </c>
      <c r="AF247" s="1" t="s">
        <v>88</v>
      </c>
      <c r="AG247" s="1" t="s">
        <v>225</v>
      </c>
      <c r="AH247" s="1" t="s">
        <v>89</v>
      </c>
      <c r="AI247" s="1" t="s">
        <v>90</v>
      </c>
      <c r="AJ247" s="1" t="s">
        <v>81</v>
      </c>
      <c r="AK247" s="1" t="s">
        <v>82</v>
      </c>
      <c r="AL247" s="1" t="s">
        <v>91</v>
      </c>
      <c r="AM247" s="1"/>
      <c r="AN247" s="1" t="s">
        <v>224</v>
      </c>
      <c r="AO247" s="1">
        <v>1</v>
      </c>
      <c r="AP247" s="1" t="s">
        <v>81</v>
      </c>
      <c r="AQ247" s="1" t="s">
        <v>82</v>
      </c>
      <c r="AR247" s="1">
        <v>0</v>
      </c>
      <c r="AS247" s="1">
        <v>1</v>
      </c>
      <c r="AT247" s="1">
        <v>0</v>
      </c>
      <c r="AU247" s="1">
        <v>1602</v>
      </c>
      <c r="AV247" s="1" t="s">
        <v>224</v>
      </c>
      <c r="AW247" s="1">
        <v>160204</v>
      </c>
      <c r="AX247" s="1">
        <v>0</v>
      </c>
      <c r="AY247" s="2">
        <v>2400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/>
      <c r="BM247" s="3">
        <v>45033</v>
      </c>
      <c r="BN247" s="1" t="s">
        <v>224</v>
      </c>
      <c r="BO247" s="1" t="s">
        <v>224</v>
      </c>
      <c r="BP247" s="1">
        <v>0</v>
      </c>
      <c r="BQ247" s="1" t="s">
        <v>224</v>
      </c>
      <c r="BR247" s="1" t="s">
        <v>224</v>
      </c>
      <c r="BS247" s="1">
        <v>0</v>
      </c>
      <c r="BT247" s="1">
        <v>0</v>
      </c>
      <c r="BU247" s="1" t="s">
        <v>763</v>
      </c>
    </row>
    <row r="248" spans="1:73" outlineLevel="1" x14ac:dyDescent="0.25">
      <c r="A248" s="1">
        <v>20</v>
      </c>
      <c r="B248" s="1">
        <v>1482</v>
      </c>
      <c r="C248" s="1">
        <v>1</v>
      </c>
      <c r="D248" s="1" t="s">
        <v>764</v>
      </c>
      <c r="E248" s="3">
        <v>45033.470648148148</v>
      </c>
      <c r="F248" s="1">
        <v>0</v>
      </c>
      <c r="G248" s="1"/>
      <c r="H248" s="1"/>
      <c r="I248" s="1"/>
      <c r="J248" s="1">
        <v>2</v>
      </c>
      <c r="K248" s="1" t="s">
        <v>74</v>
      </c>
      <c r="L248" s="1" t="s">
        <v>75</v>
      </c>
      <c r="M248" s="1" t="s">
        <v>224</v>
      </c>
      <c r="N248" s="1" t="s">
        <v>76</v>
      </c>
      <c r="O248" s="1" t="s">
        <v>77</v>
      </c>
      <c r="P248" s="1" t="s">
        <v>78</v>
      </c>
      <c r="Q248" s="1" t="s">
        <v>79</v>
      </c>
      <c r="R248" s="1">
        <v>114</v>
      </c>
      <c r="S248" s="1" t="s">
        <v>224</v>
      </c>
      <c r="T248" s="1" t="s">
        <v>80</v>
      </c>
      <c r="U248" s="1" t="s">
        <v>81</v>
      </c>
      <c r="V248" s="1" t="s">
        <v>82</v>
      </c>
      <c r="W248" s="1" t="s">
        <v>83</v>
      </c>
      <c r="X248" s="1">
        <v>2134424404</v>
      </c>
      <c r="Y248" s="1" t="s">
        <v>84</v>
      </c>
      <c r="Z248" s="1">
        <v>2</v>
      </c>
      <c r="AA248" s="1" t="s">
        <v>85</v>
      </c>
      <c r="AB248" s="1" t="s">
        <v>86</v>
      </c>
      <c r="AC248" s="1" t="s">
        <v>224</v>
      </c>
      <c r="AD248" s="1" t="s">
        <v>87</v>
      </c>
      <c r="AE248" s="1" t="s">
        <v>78</v>
      </c>
      <c r="AF248" s="1" t="s">
        <v>88</v>
      </c>
      <c r="AG248" s="1" t="s">
        <v>225</v>
      </c>
      <c r="AH248" s="1" t="s">
        <v>89</v>
      </c>
      <c r="AI248" s="1" t="s">
        <v>90</v>
      </c>
      <c r="AJ248" s="1" t="s">
        <v>81</v>
      </c>
      <c r="AK248" s="1" t="s">
        <v>82</v>
      </c>
      <c r="AL248" s="1" t="s">
        <v>91</v>
      </c>
      <c r="AM248" s="1"/>
      <c r="AN248" s="1" t="s">
        <v>224</v>
      </c>
      <c r="AO248" s="1">
        <v>1</v>
      </c>
      <c r="AP248" s="1" t="s">
        <v>81</v>
      </c>
      <c r="AQ248" s="1" t="s">
        <v>82</v>
      </c>
      <c r="AR248" s="1">
        <v>0</v>
      </c>
      <c r="AS248" s="1">
        <v>1</v>
      </c>
      <c r="AT248" s="1">
        <v>0</v>
      </c>
      <c r="AU248" s="1">
        <v>1602</v>
      </c>
      <c r="AV248" s="1" t="s">
        <v>224</v>
      </c>
      <c r="AW248" s="1">
        <v>160204</v>
      </c>
      <c r="AX248" s="1">
        <v>0</v>
      </c>
      <c r="AY248" s="2">
        <v>490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/>
      <c r="BM248" s="3">
        <v>45033</v>
      </c>
      <c r="BN248" s="1" t="s">
        <v>224</v>
      </c>
      <c r="BO248" s="1" t="s">
        <v>224</v>
      </c>
      <c r="BP248" s="1">
        <v>0</v>
      </c>
      <c r="BQ248" s="1" t="s">
        <v>224</v>
      </c>
      <c r="BR248" s="1" t="s">
        <v>224</v>
      </c>
      <c r="BS248" s="1">
        <v>0</v>
      </c>
      <c r="BT248" s="1">
        <v>0</v>
      </c>
      <c r="BU248" s="1" t="s">
        <v>765</v>
      </c>
    </row>
    <row r="249" spans="1:73" outlineLevel="1" x14ac:dyDescent="0.25">
      <c r="A249" s="1">
        <v>20</v>
      </c>
      <c r="B249" s="1">
        <v>1483</v>
      </c>
      <c r="C249" s="1">
        <v>2</v>
      </c>
      <c r="D249" s="1" t="s">
        <v>766</v>
      </c>
      <c r="E249" s="3">
        <v>45034.556759259256</v>
      </c>
      <c r="F249" s="1">
        <v>0</v>
      </c>
      <c r="G249" s="1"/>
      <c r="H249" s="1"/>
      <c r="I249" s="1"/>
      <c r="J249" s="1">
        <v>2</v>
      </c>
      <c r="K249" s="1" t="s">
        <v>74</v>
      </c>
      <c r="L249" s="1" t="s">
        <v>75</v>
      </c>
      <c r="M249" s="1" t="s">
        <v>224</v>
      </c>
      <c r="N249" s="1" t="s">
        <v>76</v>
      </c>
      <c r="O249" s="1" t="s">
        <v>77</v>
      </c>
      <c r="P249" s="1" t="s">
        <v>78</v>
      </c>
      <c r="Q249" s="1" t="s">
        <v>79</v>
      </c>
      <c r="R249" s="1">
        <v>114</v>
      </c>
      <c r="S249" s="1" t="s">
        <v>224</v>
      </c>
      <c r="T249" s="1" t="s">
        <v>80</v>
      </c>
      <c r="U249" s="1" t="s">
        <v>81</v>
      </c>
      <c r="V249" s="1" t="s">
        <v>82</v>
      </c>
      <c r="W249" s="1" t="s">
        <v>83</v>
      </c>
      <c r="X249" s="1">
        <v>2134424404</v>
      </c>
      <c r="Y249" s="1" t="s">
        <v>84</v>
      </c>
      <c r="Z249" s="1">
        <v>2</v>
      </c>
      <c r="AA249" s="1" t="s">
        <v>184</v>
      </c>
      <c r="AB249" s="1" t="s">
        <v>224</v>
      </c>
      <c r="AC249" s="1" t="s">
        <v>224</v>
      </c>
      <c r="AD249" s="1" t="s">
        <v>185</v>
      </c>
      <c r="AE249" s="1" t="s">
        <v>186</v>
      </c>
      <c r="AF249" s="1" t="s">
        <v>187</v>
      </c>
      <c r="AG249" s="1" t="s">
        <v>151</v>
      </c>
      <c r="AH249" s="1" t="s">
        <v>224</v>
      </c>
      <c r="AI249" s="1" t="s">
        <v>188</v>
      </c>
      <c r="AJ249" s="1" t="s">
        <v>189</v>
      </c>
      <c r="AK249" s="1" t="s">
        <v>190</v>
      </c>
      <c r="AL249" s="1" t="s">
        <v>191</v>
      </c>
      <c r="AM249" s="1"/>
      <c r="AN249" s="1" t="s">
        <v>224</v>
      </c>
      <c r="AO249" s="1">
        <v>1</v>
      </c>
      <c r="AP249" s="1" t="s">
        <v>81</v>
      </c>
      <c r="AQ249" s="1" t="s">
        <v>82</v>
      </c>
      <c r="AR249" s="1">
        <v>0</v>
      </c>
      <c r="AS249" s="1">
        <v>1</v>
      </c>
      <c r="AT249" s="1">
        <v>0</v>
      </c>
      <c r="AU249" s="1">
        <v>1602</v>
      </c>
      <c r="AV249" s="1" t="s">
        <v>224</v>
      </c>
      <c r="AW249" s="1">
        <v>160204</v>
      </c>
      <c r="AX249" s="1">
        <v>0</v>
      </c>
      <c r="AY249" s="2">
        <v>650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45034</v>
      </c>
      <c r="BM249" s="3">
        <v>45034</v>
      </c>
      <c r="BN249" s="1" t="s">
        <v>224</v>
      </c>
      <c r="BO249" s="1" t="s">
        <v>224</v>
      </c>
      <c r="BP249" s="1">
        <v>0</v>
      </c>
      <c r="BQ249" s="1" t="s">
        <v>224</v>
      </c>
      <c r="BR249" s="1" t="s">
        <v>224</v>
      </c>
      <c r="BS249" s="1">
        <v>0</v>
      </c>
      <c r="BT249" s="1">
        <v>0</v>
      </c>
      <c r="BU249" s="1" t="s">
        <v>767</v>
      </c>
    </row>
    <row r="250" spans="1:73" outlineLevel="1" x14ac:dyDescent="0.25">
      <c r="A250" s="1">
        <v>20</v>
      </c>
      <c r="B250" s="1">
        <v>1484</v>
      </c>
      <c r="C250" s="1">
        <v>2</v>
      </c>
      <c r="D250" s="1" t="s">
        <v>768</v>
      </c>
      <c r="E250" s="3">
        <v>45034.575243055559</v>
      </c>
      <c r="F250" s="1">
        <v>0</v>
      </c>
      <c r="G250" s="1"/>
      <c r="H250" s="1"/>
      <c r="I250" s="1"/>
      <c r="J250" s="1">
        <v>2</v>
      </c>
      <c r="K250" s="1" t="s">
        <v>74</v>
      </c>
      <c r="L250" s="1" t="s">
        <v>75</v>
      </c>
      <c r="M250" s="1" t="s">
        <v>224</v>
      </c>
      <c r="N250" s="1" t="s">
        <v>76</v>
      </c>
      <c r="O250" s="1" t="s">
        <v>77</v>
      </c>
      <c r="P250" s="1" t="s">
        <v>78</v>
      </c>
      <c r="Q250" s="1" t="s">
        <v>79</v>
      </c>
      <c r="R250" s="1">
        <v>114</v>
      </c>
      <c r="S250" s="1" t="s">
        <v>224</v>
      </c>
      <c r="T250" s="1" t="s">
        <v>80</v>
      </c>
      <c r="U250" s="1" t="s">
        <v>81</v>
      </c>
      <c r="V250" s="1" t="s">
        <v>82</v>
      </c>
      <c r="W250" s="1" t="s">
        <v>83</v>
      </c>
      <c r="X250" s="1">
        <v>2134424404</v>
      </c>
      <c r="Y250" s="1" t="s">
        <v>84</v>
      </c>
      <c r="Z250" s="1">
        <v>2</v>
      </c>
      <c r="AA250" s="1" t="s">
        <v>94</v>
      </c>
      <c r="AB250" s="1" t="s">
        <v>224</v>
      </c>
      <c r="AC250" s="1" t="s">
        <v>224</v>
      </c>
      <c r="AD250" s="1" t="s">
        <v>87</v>
      </c>
      <c r="AE250" s="1" t="s">
        <v>224</v>
      </c>
      <c r="AF250" s="1" t="s">
        <v>95</v>
      </c>
      <c r="AG250" s="1" t="s">
        <v>257</v>
      </c>
      <c r="AH250" s="1" t="s">
        <v>224</v>
      </c>
      <c r="AI250" s="1" t="s">
        <v>96</v>
      </c>
      <c r="AJ250" s="1" t="s">
        <v>97</v>
      </c>
      <c r="AK250" s="1" t="s">
        <v>98</v>
      </c>
      <c r="AL250" s="1" t="s">
        <v>99</v>
      </c>
      <c r="AM250" s="1"/>
      <c r="AN250" s="1" t="s">
        <v>224</v>
      </c>
      <c r="AO250" s="1">
        <v>1</v>
      </c>
      <c r="AP250" s="1" t="s">
        <v>81</v>
      </c>
      <c r="AQ250" s="1" t="s">
        <v>82</v>
      </c>
      <c r="AR250" s="1">
        <v>0</v>
      </c>
      <c r="AS250" s="1">
        <v>1</v>
      </c>
      <c r="AT250" s="1">
        <v>0</v>
      </c>
      <c r="AU250" s="1">
        <v>1602</v>
      </c>
      <c r="AV250" s="1" t="s">
        <v>224</v>
      </c>
      <c r="AW250" s="1">
        <v>160204</v>
      </c>
      <c r="AX250" s="1">
        <v>0</v>
      </c>
      <c r="AY250" s="2">
        <v>5300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45034</v>
      </c>
      <c r="BM250" s="3">
        <v>45034</v>
      </c>
      <c r="BN250" s="1" t="s">
        <v>224</v>
      </c>
      <c r="BO250" s="1" t="s">
        <v>224</v>
      </c>
      <c r="BP250" s="1">
        <v>0</v>
      </c>
      <c r="BQ250" s="1" t="s">
        <v>224</v>
      </c>
      <c r="BR250" s="1" t="s">
        <v>224</v>
      </c>
      <c r="BS250" s="1">
        <v>0</v>
      </c>
      <c r="BT250" s="1">
        <v>0</v>
      </c>
      <c r="BU250" s="1" t="s">
        <v>769</v>
      </c>
    </row>
    <row r="251" spans="1:73" outlineLevel="1" x14ac:dyDescent="0.25">
      <c r="A251" s="1">
        <v>20</v>
      </c>
      <c r="B251" s="1">
        <v>1485</v>
      </c>
      <c r="C251" s="1">
        <v>1</v>
      </c>
      <c r="D251" s="1" t="s">
        <v>770</v>
      </c>
      <c r="E251" s="3">
        <v>45034.576701388891</v>
      </c>
      <c r="F251" s="1">
        <v>0</v>
      </c>
      <c r="G251" s="1"/>
      <c r="H251" s="1"/>
      <c r="I251" s="1"/>
      <c r="J251" s="1">
        <v>2</v>
      </c>
      <c r="K251" s="1" t="s">
        <v>74</v>
      </c>
      <c r="L251" s="1" t="s">
        <v>75</v>
      </c>
      <c r="M251" s="1" t="s">
        <v>224</v>
      </c>
      <c r="N251" s="1" t="s">
        <v>76</v>
      </c>
      <c r="O251" s="1" t="s">
        <v>77</v>
      </c>
      <c r="P251" s="1" t="s">
        <v>78</v>
      </c>
      <c r="Q251" s="1" t="s">
        <v>79</v>
      </c>
      <c r="R251" s="1">
        <v>114</v>
      </c>
      <c r="S251" s="1" t="s">
        <v>224</v>
      </c>
      <c r="T251" s="1" t="s">
        <v>80</v>
      </c>
      <c r="U251" s="1" t="s">
        <v>81</v>
      </c>
      <c r="V251" s="1" t="s">
        <v>82</v>
      </c>
      <c r="W251" s="1" t="s">
        <v>83</v>
      </c>
      <c r="X251" s="1">
        <v>2134424404</v>
      </c>
      <c r="Y251" s="1" t="s">
        <v>84</v>
      </c>
      <c r="Z251" s="1">
        <v>2</v>
      </c>
      <c r="AA251" s="1" t="s">
        <v>94</v>
      </c>
      <c r="AB251" s="1" t="s">
        <v>224</v>
      </c>
      <c r="AC251" s="1" t="s">
        <v>224</v>
      </c>
      <c r="AD251" s="1" t="s">
        <v>87</v>
      </c>
      <c r="AE251" s="1" t="s">
        <v>224</v>
      </c>
      <c r="AF251" s="1" t="s">
        <v>95</v>
      </c>
      <c r="AG251" s="1" t="s">
        <v>257</v>
      </c>
      <c r="AH251" s="1" t="s">
        <v>224</v>
      </c>
      <c r="AI251" s="1" t="s">
        <v>96</v>
      </c>
      <c r="AJ251" s="1" t="s">
        <v>97</v>
      </c>
      <c r="AK251" s="1" t="s">
        <v>98</v>
      </c>
      <c r="AL251" s="1" t="s">
        <v>99</v>
      </c>
      <c r="AM251" s="1"/>
      <c r="AN251" s="1" t="s">
        <v>224</v>
      </c>
      <c r="AO251" s="1">
        <v>1</v>
      </c>
      <c r="AP251" s="1" t="s">
        <v>81</v>
      </c>
      <c r="AQ251" s="1" t="s">
        <v>82</v>
      </c>
      <c r="AR251" s="1">
        <v>0</v>
      </c>
      <c r="AS251" s="1">
        <v>1</v>
      </c>
      <c r="AT251" s="1">
        <v>0</v>
      </c>
      <c r="AU251" s="1">
        <v>1602</v>
      </c>
      <c r="AV251" s="1" t="s">
        <v>224</v>
      </c>
      <c r="AW251" s="1">
        <v>160204</v>
      </c>
      <c r="AX251" s="1">
        <v>0</v>
      </c>
      <c r="AY251" s="2">
        <v>5300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/>
      <c r="BM251" s="3">
        <v>45034</v>
      </c>
      <c r="BN251" s="1" t="s">
        <v>224</v>
      </c>
      <c r="BO251" s="1" t="s">
        <v>224</v>
      </c>
      <c r="BP251" s="1">
        <v>0</v>
      </c>
      <c r="BQ251" s="1" t="s">
        <v>224</v>
      </c>
      <c r="BR251" s="1" t="s">
        <v>224</v>
      </c>
      <c r="BS251" s="1">
        <v>0</v>
      </c>
      <c r="BT251" s="1">
        <v>0</v>
      </c>
      <c r="BU251" s="1" t="s">
        <v>771</v>
      </c>
    </row>
    <row r="252" spans="1:73" outlineLevel="1" x14ac:dyDescent="0.25">
      <c r="A252" s="1">
        <v>20</v>
      </c>
      <c r="B252" s="1">
        <v>1486</v>
      </c>
      <c r="C252" s="1">
        <v>1</v>
      </c>
      <c r="D252" s="1" t="s">
        <v>772</v>
      </c>
      <c r="E252" s="3">
        <v>45034.578194444446</v>
      </c>
      <c r="F252" s="1">
        <v>0</v>
      </c>
      <c r="G252" s="1"/>
      <c r="H252" s="1"/>
      <c r="I252" s="1"/>
      <c r="J252" s="1">
        <v>2</v>
      </c>
      <c r="K252" s="1" t="s">
        <v>74</v>
      </c>
      <c r="L252" s="1" t="s">
        <v>75</v>
      </c>
      <c r="M252" s="1" t="s">
        <v>224</v>
      </c>
      <c r="N252" s="1" t="s">
        <v>76</v>
      </c>
      <c r="O252" s="1" t="s">
        <v>77</v>
      </c>
      <c r="P252" s="1" t="s">
        <v>78</v>
      </c>
      <c r="Q252" s="1" t="s">
        <v>79</v>
      </c>
      <c r="R252" s="1">
        <v>114</v>
      </c>
      <c r="S252" s="1" t="s">
        <v>224</v>
      </c>
      <c r="T252" s="1" t="s">
        <v>80</v>
      </c>
      <c r="U252" s="1" t="s">
        <v>81</v>
      </c>
      <c r="V252" s="1" t="s">
        <v>82</v>
      </c>
      <c r="W252" s="1" t="s">
        <v>83</v>
      </c>
      <c r="X252" s="1">
        <v>2134424404</v>
      </c>
      <c r="Y252" s="1" t="s">
        <v>84</v>
      </c>
      <c r="Z252" s="1">
        <v>2</v>
      </c>
      <c r="AA252" s="1" t="s">
        <v>85</v>
      </c>
      <c r="AB252" s="1" t="s">
        <v>86</v>
      </c>
      <c r="AC252" s="1" t="s">
        <v>224</v>
      </c>
      <c r="AD252" s="1" t="s">
        <v>87</v>
      </c>
      <c r="AE252" s="1" t="s">
        <v>78</v>
      </c>
      <c r="AF252" s="1" t="s">
        <v>88</v>
      </c>
      <c r="AG252" s="1" t="s">
        <v>225</v>
      </c>
      <c r="AH252" s="1" t="s">
        <v>89</v>
      </c>
      <c r="AI252" s="1" t="s">
        <v>90</v>
      </c>
      <c r="AJ252" s="1" t="s">
        <v>81</v>
      </c>
      <c r="AK252" s="1" t="s">
        <v>82</v>
      </c>
      <c r="AL252" s="1" t="s">
        <v>91</v>
      </c>
      <c r="AM252" s="1"/>
      <c r="AN252" s="1" t="s">
        <v>224</v>
      </c>
      <c r="AO252" s="1">
        <v>1</v>
      </c>
      <c r="AP252" s="1" t="s">
        <v>81</v>
      </c>
      <c r="AQ252" s="1" t="s">
        <v>82</v>
      </c>
      <c r="AR252" s="1">
        <v>0</v>
      </c>
      <c r="AS252" s="1">
        <v>1</v>
      </c>
      <c r="AT252" s="1">
        <v>0</v>
      </c>
      <c r="AU252" s="1">
        <v>1602</v>
      </c>
      <c r="AV252" s="1" t="s">
        <v>224</v>
      </c>
      <c r="AW252" s="1">
        <v>160204</v>
      </c>
      <c r="AX252" s="1">
        <v>0</v>
      </c>
      <c r="AY252" s="2">
        <v>800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/>
      <c r="BM252" s="3">
        <v>45034</v>
      </c>
      <c r="BN252" s="1" t="s">
        <v>224</v>
      </c>
      <c r="BO252" s="1" t="s">
        <v>224</v>
      </c>
      <c r="BP252" s="1">
        <v>0</v>
      </c>
      <c r="BQ252" s="1" t="s">
        <v>224</v>
      </c>
      <c r="BR252" s="1" t="s">
        <v>224</v>
      </c>
      <c r="BS252" s="1">
        <v>0</v>
      </c>
      <c r="BT252" s="1">
        <v>0</v>
      </c>
      <c r="BU252" s="1" t="s">
        <v>773</v>
      </c>
    </row>
    <row r="253" spans="1:73" outlineLevel="1" x14ac:dyDescent="0.25">
      <c r="A253" s="1">
        <v>20</v>
      </c>
      <c r="B253" s="1">
        <v>1487</v>
      </c>
      <c r="C253" s="1">
        <v>1</v>
      </c>
      <c r="D253" s="1" t="s">
        <v>774</v>
      </c>
      <c r="E253" s="3">
        <v>45034.5856712963</v>
      </c>
      <c r="F253" s="1">
        <v>0</v>
      </c>
      <c r="G253" s="1"/>
      <c r="H253" s="1"/>
      <c r="I253" s="1"/>
      <c r="J253" s="1">
        <v>2</v>
      </c>
      <c r="K253" s="1" t="s">
        <v>74</v>
      </c>
      <c r="L253" s="1" t="s">
        <v>75</v>
      </c>
      <c r="M253" s="1" t="s">
        <v>224</v>
      </c>
      <c r="N253" s="1" t="s">
        <v>76</v>
      </c>
      <c r="O253" s="1" t="s">
        <v>77</v>
      </c>
      <c r="P253" s="1" t="s">
        <v>78</v>
      </c>
      <c r="Q253" s="1" t="s">
        <v>79</v>
      </c>
      <c r="R253" s="1">
        <v>114</v>
      </c>
      <c r="S253" s="1" t="s">
        <v>224</v>
      </c>
      <c r="T253" s="1" t="s">
        <v>80</v>
      </c>
      <c r="U253" s="1" t="s">
        <v>81</v>
      </c>
      <c r="V253" s="1" t="s">
        <v>82</v>
      </c>
      <c r="W253" s="1" t="s">
        <v>83</v>
      </c>
      <c r="X253" s="1">
        <v>2134424404</v>
      </c>
      <c r="Y253" s="1" t="s">
        <v>84</v>
      </c>
      <c r="Z253" s="1">
        <v>2</v>
      </c>
      <c r="AA253" s="1" t="s">
        <v>184</v>
      </c>
      <c r="AB253" s="1" t="s">
        <v>224</v>
      </c>
      <c r="AC253" s="1" t="s">
        <v>224</v>
      </c>
      <c r="AD253" s="1" t="s">
        <v>185</v>
      </c>
      <c r="AE253" s="1" t="s">
        <v>186</v>
      </c>
      <c r="AF253" s="1" t="s">
        <v>187</v>
      </c>
      <c r="AG253" s="1" t="s">
        <v>151</v>
      </c>
      <c r="AH253" s="1" t="s">
        <v>224</v>
      </c>
      <c r="AI253" s="1" t="s">
        <v>188</v>
      </c>
      <c r="AJ253" s="1" t="s">
        <v>189</v>
      </c>
      <c r="AK253" s="1" t="s">
        <v>190</v>
      </c>
      <c r="AL253" s="1" t="s">
        <v>191</v>
      </c>
      <c r="AM253" s="1"/>
      <c r="AN253" s="1" t="s">
        <v>224</v>
      </c>
      <c r="AO253" s="1">
        <v>1</v>
      </c>
      <c r="AP253" s="1" t="s">
        <v>81</v>
      </c>
      <c r="AQ253" s="1" t="s">
        <v>82</v>
      </c>
      <c r="AR253" s="1">
        <v>0</v>
      </c>
      <c r="AS253" s="1">
        <v>1</v>
      </c>
      <c r="AT253" s="1">
        <v>0</v>
      </c>
      <c r="AU253" s="1">
        <v>1602</v>
      </c>
      <c r="AV253" s="1" t="s">
        <v>224</v>
      </c>
      <c r="AW253" s="1">
        <v>160204</v>
      </c>
      <c r="AX253" s="1">
        <v>0</v>
      </c>
      <c r="AY253" s="2">
        <v>700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/>
      <c r="BM253" s="3">
        <v>45034</v>
      </c>
      <c r="BN253" s="1" t="s">
        <v>224</v>
      </c>
      <c r="BO253" s="1" t="s">
        <v>224</v>
      </c>
      <c r="BP253" s="1">
        <v>0</v>
      </c>
      <c r="BQ253" s="1" t="s">
        <v>224</v>
      </c>
      <c r="BR253" s="1" t="s">
        <v>224</v>
      </c>
      <c r="BS253" s="1">
        <v>0</v>
      </c>
      <c r="BT253" s="1">
        <v>0</v>
      </c>
      <c r="BU253" s="1" t="s">
        <v>775</v>
      </c>
    </row>
    <row r="254" spans="1:73" outlineLevel="1" x14ac:dyDescent="0.25">
      <c r="A254" s="1">
        <v>20</v>
      </c>
      <c r="B254" s="1">
        <v>1488</v>
      </c>
      <c r="C254" s="1">
        <v>1</v>
      </c>
      <c r="D254" s="1" t="s">
        <v>776</v>
      </c>
      <c r="E254" s="3">
        <v>45034.604097222225</v>
      </c>
      <c r="F254" s="1">
        <v>0</v>
      </c>
      <c r="G254" s="1"/>
      <c r="H254" s="1"/>
      <c r="I254" s="1"/>
      <c r="J254" s="1">
        <v>2</v>
      </c>
      <c r="K254" s="1" t="s">
        <v>74</v>
      </c>
      <c r="L254" s="1" t="s">
        <v>75</v>
      </c>
      <c r="M254" s="1" t="s">
        <v>224</v>
      </c>
      <c r="N254" s="1" t="s">
        <v>76</v>
      </c>
      <c r="O254" s="1" t="s">
        <v>77</v>
      </c>
      <c r="P254" s="1" t="s">
        <v>78</v>
      </c>
      <c r="Q254" s="1" t="s">
        <v>79</v>
      </c>
      <c r="R254" s="1">
        <v>114</v>
      </c>
      <c r="S254" s="1" t="s">
        <v>224</v>
      </c>
      <c r="T254" s="1" t="s">
        <v>80</v>
      </c>
      <c r="U254" s="1" t="s">
        <v>81</v>
      </c>
      <c r="V254" s="1" t="s">
        <v>82</v>
      </c>
      <c r="W254" s="1" t="s">
        <v>83</v>
      </c>
      <c r="X254" s="1">
        <v>2134424404</v>
      </c>
      <c r="Y254" s="1" t="s">
        <v>84</v>
      </c>
      <c r="Z254" s="1">
        <v>2</v>
      </c>
      <c r="AA254" s="1" t="s">
        <v>85</v>
      </c>
      <c r="AB254" s="1" t="s">
        <v>86</v>
      </c>
      <c r="AC254" s="1" t="s">
        <v>224</v>
      </c>
      <c r="AD254" s="1" t="s">
        <v>87</v>
      </c>
      <c r="AE254" s="1" t="s">
        <v>78</v>
      </c>
      <c r="AF254" s="1" t="s">
        <v>88</v>
      </c>
      <c r="AG254" s="1" t="s">
        <v>225</v>
      </c>
      <c r="AH254" s="1" t="s">
        <v>89</v>
      </c>
      <c r="AI254" s="1" t="s">
        <v>90</v>
      </c>
      <c r="AJ254" s="1" t="s">
        <v>81</v>
      </c>
      <c r="AK254" s="1" t="s">
        <v>82</v>
      </c>
      <c r="AL254" s="1" t="s">
        <v>91</v>
      </c>
      <c r="AM254" s="1"/>
      <c r="AN254" s="1" t="s">
        <v>224</v>
      </c>
      <c r="AO254" s="1">
        <v>1</v>
      </c>
      <c r="AP254" s="1" t="s">
        <v>81</v>
      </c>
      <c r="AQ254" s="1" t="s">
        <v>82</v>
      </c>
      <c r="AR254" s="1">
        <v>0</v>
      </c>
      <c r="AS254" s="1">
        <v>1</v>
      </c>
      <c r="AT254" s="1">
        <v>0</v>
      </c>
      <c r="AU254" s="1">
        <v>1602</v>
      </c>
      <c r="AV254" s="1" t="s">
        <v>224</v>
      </c>
      <c r="AW254" s="1">
        <v>160204</v>
      </c>
      <c r="AX254" s="1">
        <v>0</v>
      </c>
      <c r="AY254" s="2">
        <v>50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/>
      <c r="BM254" s="3">
        <v>45034</v>
      </c>
      <c r="BN254" s="1" t="s">
        <v>224</v>
      </c>
      <c r="BO254" s="1" t="s">
        <v>224</v>
      </c>
      <c r="BP254" s="1">
        <v>0</v>
      </c>
      <c r="BQ254" s="1" t="s">
        <v>224</v>
      </c>
      <c r="BR254" s="1" t="s">
        <v>224</v>
      </c>
      <c r="BS254" s="1">
        <v>0</v>
      </c>
      <c r="BT254" s="1">
        <v>0</v>
      </c>
      <c r="BU254" s="1" t="s">
        <v>777</v>
      </c>
    </row>
    <row r="255" spans="1:73" outlineLevel="1" x14ac:dyDescent="0.25">
      <c r="A255" s="1">
        <v>20</v>
      </c>
      <c r="B255" s="1">
        <v>1489</v>
      </c>
      <c r="C255" s="1">
        <v>1</v>
      </c>
      <c r="D255" s="1" t="s">
        <v>778</v>
      </c>
      <c r="E255" s="3">
        <v>45034.604629629626</v>
      </c>
      <c r="F255" s="1">
        <v>0</v>
      </c>
      <c r="G255" s="1"/>
      <c r="H255" s="1"/>
      <c r="I255" s="1"/>
      <c r="J255" s="1">
        <v>2</v>
      </c>
      <c r="K255" s="1" t="s">
        <v>74</v>
      </c>
      <c r="L255" s="1" t="s">
        <v>75</v>
      </c>
      <c r="M255" s="1" t="s">
        <v>224</v>
      </c>
      <c r="N255" s="1" t="s">
        <v>76</v>
      </c>
      <c r="O255" s="1" t="s">
        <v>77</v>
      </c>
      <c r="P255" s="1" t="s">
        <v>78</v>
      </c>
      <c r="Q255" s="1" t="s">
        <v>79</v>
      </c>
      <c r="R255" s="1">
        <v>114</v>
      </c>
      <c r="S255" s="1" t="s">
        <v>224</v>
      </c>
      <c r="T255" s="1" t="s">
        <v>80</v>
      </c>
      <c r="U255" s="1" t="s">
        <v>81</v>
      </c>
      <c r="V255" s="1" t="s">
        <v>82</v>
      </c>
      <c r="W255" s="1" t="s">
        <v>83</v>
      </c>
      <c r="X255" s="1">
        <v>2134424404</v>
      </c>
      <c r="Y255" s="1" t="s">
        <v>84</v>
      </c>
      <c r="Z255" s="1">
        <v>2</v>
      </c>
      <c r="AA255" s="1" t="s">
        <v>85</v>
      </c>
      <c r="AB255" s="1" t="s">
        <v>86</v>
      </c>
      <c r="AC255" s="1" t="s">
        <v>224</v>
      </c>
      <c r="AD255" s="1" t="s">
        <v>87</v>
      </c>
      <c r="AE255" s="1" t="s">
        <v>78</v>
      </c>
      <c r="AF255" s="1" t="s">
        <v>88</v>
      </c>
      <c r="AG255" s="1" t="s">
        <v>225</v>
      </c>
      <c r="AH255" s="1" t="s">
        <v>89</v>
      </c>
      <c r="AI255" s="1" t="s">
        <v>90</v>
      </c>
      <c r="AJ255" s="1" t="s">
        <v>81</v>
      </c>
      <c r="AK255" s="1" t="s">
        <v>82</v>
      </c>
      <c r="AL255" s="1" t="s">
        <v>91</v>
      </c>
      <c r="AM255" s="1"/>
      <c r="AN255" s="1" t="s">
        <v>224</v>
      </c>
      <c r="AO255" s="1">
        <v>1</v>
      </c>
      <c r="AP255" s="1" t="s">
        <v>81</v>
      </c>
      <c r="AQ255" s="1" t="s">
        <v>82</v>
      </c>
      <c r="AR255" s="1">
        <v>0</v>
      </c>
      <c r="AS255" s="1">
        <v>1</v>
      </c>
      <c r="AT255" s="1">
        <v>0</v>
      </c>
      <c r="AU255" s="1">
        <v>1602</v>
      </c>
      <c r="AV255" s="1" t="s">
        <v>224</v>
      </c>
      <c r="AW255" s="1">
        <v>160204</v>
      </c>
      <c r="AX255" s="1">
        <v>0</v>
      </c>
      <c r="AY255" s="2">
        <v>500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/>
      <c r="BM255" s="3">
        <v>45034</v>
      </c>
      <c r="BN255" s="1" t="s">
        <v>224</v>
      </c>
      <c r="BO255" s="1" t="s">
        <v>224</v>
      </c>
      <c r="BP255" s="1">
        <v>0</v>
      </c>
      <c r="BQ255" s="1" t="s">
        <v>224</v>
      </c>
      <c r="BR255" s="1" t="s">
        <v>224</v>
      </c>
      <c r="BS255" s="1">
        <v>0</v>
      </c>
      <c r="BT255" s="1">
        <v>0</v>
      </c>
      <c r="BU255" s="1" t="s">
        <v>779</v>
      </c>
    </row>
    <row r="256" spans="1:73" outlineLevel="1" x14ac:dyDescent="0.25">
      <c r="A256" s="1">
        <v>20</v>
      </c>
      <c r="B256" s="1">
        <v>1490</v>
      </c>
      <c r="C256" s="1">
        <v>1</v>
      </c>
      <c r="D256" s="1" t="s">
        <v>780</v>
      </c>
      <c r="E256" s="3">
        <v>45034.670671296299</v>
      </c>
      <c r="F256" s="1">
        <v>0</v>
      </c>
      <c r="G256" s="1"/>
      <c r="H256" s="1"/>
      <c r="I256" s="1"/>
      <c r="J256" s="1">
        <v>2</v>
      </c>
      <c r="K256" s="1" t="s">
        <v>74</v>
      </c>
      <c r="L256" s="1" t="s">
        <v>75</v>
      </c>
      <c r="M256" s="1" t="s">
        <v>224</v>
      </c>
      <c r="N256" s="1" t="s">
        <v>76</v>
      </c>
      <c r="O256" s="1" t="s">
        <v>77</v>
      </c>
      <c r="P256" s="1" t="s">
        <v>78</v>
      </c>
      <c r="Q256" s="1" t="s">
        <v>79</v>
      </c>
      <c r="R256" s="1">
        <v>114</v>
      </c>
      <c r="S256" s="1" t="s">
        <v>224</v>
      </c>
      <c r="T256" s="1" t="s">
        <v>80</v>
      </c>
      <c r="U256" s="1" t="s">
        <v>81</v>
      </c>
      <c r="V256" s="1" t="s">
        <v>82</v>
      </c>
      <c r="W256" s="1" t="s">
        <v>83</v>
      </c>
      <c r="X256" s="1">
        <v>2134424404</v>
      </c>
      <c r="Y256" s="1" t="s">
        <v>84</v>
      </c>
      <c r="Z256" s="1">
        <v>2</v>
      </c>
      <c r="AA256" s="1" t="s">
        <v>85</v>
      </c>
      <c r="AB256" s="1" t="s">
        <v>86</v>
      </c>
      <c r="AC256" s="1" t="s">
        <v>224</v>
      </c>
      <c r="AD256" s="1" t="s">
        <v>87</v>
      </c>
      <c r="AE256" s="1" t="s">
        <v>78</v>
      </c>
      <c r="AF256" s="1" t="s">
        <v>88</v>
      </c>
      <c r="AG256" s="1" t="s">
        <v>225</v>
      </c>
      <c r="AH256" s="1" t="s">
        <v>89</v>
      </c>
      <c r="AI256" s="1" t="s">
        <v>90</v>
      </c>
      <c r="AJ256" s="1" t="s">
        <v>81</v>
      </c>
      <c r="AK256" s="1" t="s">
        <v>82</v>
      </c>
      <c r="AL256" s="1" t="s">
        <v>91</v>
      </c>
      <c r="AM256" s="1"/>
      <c r="AN256" s="1" t="s">
        <v>224</v>
      </c>
      <c r="AO256" s="1">
        <v>1</v>
      </c>
      <c r="AP256" s="1" t="s">
        <v>81</v>
      </c>
      <c r="AQ256" s="1" t="s">
        <v>82</v>
      </c>
      <c r="AR256" s="1">
        <v>0</v>
      </c>
      <c r="AS256" s="1">
        <v>1</v>
      </c>
      <c r="AT256" s="1">
        <v>0</v>
      </c>
      <c r="AU256" s="1">
        <v>1602</v>
      </c>
      <c r="AV256" s="1" t="s">
        <v>224</v>
      </c>
      <c r="AW256" s="1">
        <v>160204</v>
      </c>
      <c r="AX256" s="1">
        <v>0</v>
      </c>
      <c r="AY256" s="2">
        <v>1100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/>
      <c r="BM256" s="3">
        <v>45034</v>
      </c>
      <c r="BN256" s="1" t="s">
        <v>224</v>
      </c>
      <c r="BO256" s="1" t="s">
        <v>224</v>
      </c>
      <c r="BP256" s="1">
        <v>0</v>
      </c>
      <c r="BQ256" s="1" t="s">
        <v>224</v>
      </c>
      <c r="BR256" s="1" t="s">
        <v>224</v>
      </c>
      <c r="BS256" s="1">
        <v>0</v>
      </c>
      <c r="BT256" s="1">
        <v>0</v>
      </c>
      <c r="BU256" s="1" t="s">
        <v>781</v>
      </c>
    </row>
    <row r="257" spans="1:73" outlineLevel="1" x14ac:dyDescent="0.25">
      <c r="A257" s="1">
        <v>20</v>
      </c>
      <c r="B257" s="1">
        <v>1491</v>
      </c>
      <c r="C257" s="1">
        <v>1</v>
      </c>
      <c r="D257" s="1" t="s">
        <v>782</v>
      </c>
      <c r="E257" s="3">
        <v>45035.621087962965</v>
      </c>
      <c r="F257" s="1">
        <v>0</v>
      </c>
      <c r="G257" s="1"/>
      <c r="H257" s="1"/>
      <c r="I257" s="1"/>
      <c r="J257" s="1">
        <v>2</v>
      </c>
      <c r="K257" s="1" t="s">
        <v>74</v>
      </c>
      <c r="L257" s="1" t="s">
        <v>75</v>
      </c>
      <c r="M257" s="1" t="s">
        <v>224</v>
      </c>
      <c r="N257" s="1" t="s">
        <v>76</v>
      </c>
      <c r="O257" s="1" t="s">
        <v>77</v>
      </c>
      <c r="P257" s="1" t="s">
        <v>78</v>
      </c>
      <c r="Q257" s="1" t="s">
        <v>79</v>
      </c>
      <c r="R257" s="1">
        <v>114</v>
      </c>
      <c r="S257" s="1" t="s">
        <v>224</v>
      </c>
      <c r="T257" s="1" t="s">
        <v>80</v>
      </c>
      <c r="U257" s="1" t="s">
        <v>81</v>
      </c>
      <c r="V257" s="1" t="s">
        <v>82</v>
      </c>
      <c r="W257" s="1" t="s">
        <v>83</v>
      </c>
      <c r="X257" s="1">
        <v>2134424404</v>
      </c>
      <c r="Y257" s="1" t="s">
        <v>84</v>
      </c>
      <c r="Z257" s="1">
        <v>2</v>
      </c>
      <c r="AA257" s="1" t="s">
        <v>94</v>
      </c>
      <c r="AB257" s="1" t="s">
        <v>224</v>
      </c>
      <c r="AC257" s="1" t="s">
        <v>224</v>
      </c>
      <c r="AD257" s="1" t="s">
        <v>87</v>
      </c>
      <c r="AE257" s="1" t="s">
        <v>224</v>
      </c>
      <c r="AF257" s="1" t="s">
        <v>95</v>
      </c>
      <c r="AG257" s="1" t="s">
        <v>257</v>
      </c>
      <c r="AH257" s="1" t="s">
        <v>224</v>
      </c>
      <c r="AI257" s="1" t="s">
        <v>96</v>
      </c>
      <c r="AJ257" s="1" t="s">
        <v>97</v>
      </c>
      <c r="AK257" s="1" t="s">
        <v>98</v>
      </c>
      <c r="AL257" s="1" t="s">
        <v>99</v>
      </c>
      <c r="AM257" s="1"/>
      <c r="AN257" s="1" t="s">
        <v>224</v>
      </c>
      <c r="AO257" s="1">
        <v>1</v>
      </c>
      <c r="AP257" s="1" t="s">
        <v>81</v>
      </c>
      <c r="AQ257" s="1" t="s">
        <v>82</v>
      </c>
      <c r="AR257" s="1">
        <v>0</v>
      </c>
      <c r="AS257" s="1">
        <v>1</v>
      </c>
      <c r="AT257" s="1">
        <v>0</v>
      </c>
      <c r="AU257" s="1">
        <v>1602</v>
      </c>
      <c r="AV257" s="1" t="s">
        <v>224</v>
      </c>
      <c r="AW257" s="1">
        <v>160204</v>
      </c>
      <c r="AX257" s="1">
        <v>0</v>
      </c>
      <c r="AY257" s="2">
        <v>1200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/>
      <c r="BM257" s="3">
        <v>45035</v>
      </c>
      <c r="BN257" s="1" t="s">
        <v>224</v>
      </c>
      <c r="BO257" s="1" t="s">
        <v>224</v>
      </c>
      <c r="BP257" s="1">
        <v>0</v>
      </c>
      <c r="BQ257" s="1" t="s">
        <v>224</v>
      </c>
      <c r="BR257" s="1" t="s">
        <v>224</v>
      </c>
      <c r="BS257" s="1">
        <v>0</v>
      </c>
      <c r="BT257" s="1">
        <v>0</v>
      </c>
      <c r="BU257" s="1" t="s">
        <v>783</v>
      </c>
    </row>
    <row r="258" spans="1:73" outlineLevel="1" x14ac:dyDescent="0.25">
      <c r="A258" s="1">
        <v>20</v>
      </c>
      <c r="B258" s="1">
        <v>1492</v>
      </c>
      <c r="C258" s="1">
        <v>1</v>
      </c>
      <c r="D258" s="1" t="s">
        <v>784</v>
      </c>
      <c r="E258" s="3">
        <v>45035.731689814813</v>
      </c>
      <c r="F258" s="1">
        <v>0</v>
      </c>
      <c r="G258" s="1"/>
      <c r="H258" s="1"/>
      <c r="I258" s="1"/>
      <c r="J258" s="1">
        <v>2</v>
      </c>
      <c r="K258" s="1" t="s">
        <v>74</v>
      </c>
      <c r="L258" s="1" t="s">
        <v>75</v>
      </c>
      <c r="M258" s="1" t="s">
        <v>224</v>
      </c>
      <c r="N258" s="1" t="s">
        <v>76</v>
      </c>
      <c r="O258" s="1" t="s">
        <v>77</v>
      </c>
      <c r="P258" s="1" t="s">
        <v>78</v>
      </c>
      <c r="Q258" s="1" t="s">
        <v>79</v>
      </c>
      <c r="R258" s="1">
        <v>114</v>
      </c>
      <c r="S258" s="1" t="s">
        <v>224</v>
      </c>
      <c r="T258" s="1" t="s">
        <v>80</v>
      </c>
      <c r="U258" s="1" t="s">
        <v>81</v>
      </c>
      <c r="V258" s="1" t="s">
        <v>82</v>
      </c>
      <c r="W258" s="1" t="s">
        <v>83</v>
      </c>
      <c r="X258" s="1">
        <v>2134424404</v>
      </c>
      <c r="Y258" s="1" t="s">
        <v>84</v>
      </c>
      <c r="Z258" s="1">
        <v>2</v>
      </c>
      <c r="AA258" s="1" t="s">
        <v>460</v>
      </c>
      <c r="AB258" s="1" t="s">
        <v>461</v>
      </c>
      <c r="AC258" s="1" t="s">
        <v>224</v>
      </c>
      <c r="AD258" s="1" t="s">
        <v>462</v>
      </c>
      <c r="AE258" s="1" t="s">
        <v>78</v>
      </c>
      <c r="AF258" s="1" t="s">
        <v>463</v>
      </c>
      <c r="AG258" s="1" t="s">
        <v>464</v>
      </c>
      <c r="AH258" s="1" t="s">
        <v>224</v>
      </c>
      <c r="AI258" s="1" t="s">
        <v>465</v>
      </c>
      <c r="AJ258" s="1" t="s">
        <v>81</v>
      </c>
      <c r="AK258" s="1" t="s">
        <v>82</v>
      </c>
      <c r="AL258" s="1" t="s">
        <v>466</v>
      </c>
      <c r="AM258" s="1"/>
      <c r="AN258" s="1" t="s">
        <v>224</v>
      </c>
      <c r="AO258" s="1">
        <v>1</v>
      </c>
      <c r="AP258" s="1" t="s">
        <v>81</v>
      </c>
      <c r="AQ258" s="1" t="s">
        <v>82</v>
      </c>
      <c r="AR258" s="1">
        <v>0</v>
      </c>
      <c r="AS258" s="1">
        <v>1</v>
      </c>
      <c r="AT258" s="1">
        <v>0</v>
      </c>
      <c r="AU258" s="1">
        <v>1602</v>
      </c>
      <c r="AV258" s="1" t="s">
        <v>224</v>
      </c>
      <c r="AW258" s="1">
        <v>160204</v>
      </c>
      <c r="AX258" s="1">
        <v>0</v>
      </c>
      <c r="AY258" s="2">
        <v>1950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/>
      <c r="BM258" s="3">
        <v>45035</v>
      </c>
      <c r="BN258" s="1" t="s">
        <v>224</v>
      </c>
      <c r="BO258" s="1" t="s">
        <v>224</v>
      </c>
      <c r="BP258" s="1">
        <v>0</v>
      </c>
      <c r="BQ258" s="1" t="s">
        <v>224</v>
      </c>
      <c r="BR258" s="1" t="s">
        <v>224</v>
      </c>
      <c r="BS258" s="1">
        <v>0</v>
      </c>
      <c r="BT258" s="1">
        <v>0</v>
      </c>
      <c r="BU258" s="1" t="s">
        <v>785</v>
      </c>
    </row>
    <row r="259" spans="1:73" outlineLevel="1" x14ac:dyDescent="0.25">
      <c r="A259" s="1">
        <v>20</v>
      </c>
      <c r="B259" s="1">
        <v>1493</v>
      </c>
      <c r="C259" s="1">
        <v>1</v>
      </c>
      <c r="D259" s="1" t="s">
        <v>786</v>
      </c>
      <c r="E259" s="3">
        <v>45036.611759259256</v>
      </c>
      <c r="F259" s="1">
        <v>0</v>
      </c>
      <c r="G259" s="1"/>
      <c r="H259" s="1"/>
      <c r="I259" s="1"/>
      <c r="J259" s="1">
        <v>2</v>
      </c>
      <c r="K259" s="1" t="s">
        <v>74</v>
      </c>
      <c r="L259" s="1" t="s">
        <v>75</v>
      </c>
      <c r="M259" s="1" t="s">
        <v>224</v>
      </c>
      <c r="N259" s="1" t="s">
        <v>76</v>
      </c>
      <c r="O259" s="1" t="s">
        <v>77</v>
      </c>
      <c r="P259" s="1" t="s">
        <v>78</v>
      </c>
      <c r="Q259" s="1" t="s">
        <v>79</v>
      </c>
      <c r="R259" s="1">
        <v>114</v>
      </c>
      <c r="S259" s="1" t="s">
        <v>224</v>
      </c>
      <c r="T259" s="1" t="s">
        <v>80</v>
      </c>
      <c r="U259" s="1" t="s">
        <v>81</v>
      </c>
      <c r="V259" s="1" t="s">
        <v>82</v>
      </c>
      <c r="W259" s="1" t="s">
        <v>83</v>
      </c>
      <c r="X259" s="1">
        <v>2134424404</v>
      </c>
      <c r="Y259" s="1" t="s">
        <v>84</v>
      </c>
      <c r="Z259" s="1">
        <v>2</v>
      </c>
      <c r="AA259" s="1" t="s">
        <v>184</v>
      </c>
      <c r="AB259" s="1" t="s">
        <v>224</v>
      </c>
      <c r="AC259" s="1" t="s">
        <v>224</v>
      </c>
      <c r="AD259" s="1" t="s">
        <v>185</v>
      </c>
      <c r="AE259" s="1" t="s">
        <v>186</v>
      </c>
      <c r="AF259" s="1" t="s">
        <v>187</v>
      </c>
      <c r="AG259" s="1" t="s">
        <v>151</v>
      </c>
      <c r="AH259" s="1" t="s">
        <v>224</v>
      </c>
      <c r="AI259" s="1" t="s">
        <v>188</v>
      </c>
      <c r="AJ259" s="1" t="s">
        <v>189</v>
      </c>
      <c r="AK259" s="1" t="s">
        <v>190</v>
      </c>
      <c r="AL259" s="1" t="s">
        <v>191</v>
      </c>
      <c r="AM259" s="1"/>
      <c r="AN259" s="1" t="s">
        <v>224</v>
      </c>
      <c r="AO259" s="1">
        <v>1</v>
      </c>
      <c r="AP259" s="1" t="s">
        <v>81</v>
      </c>
      <c r="AQ259" s="1" t="s">
        <v>82</v>
      </c>
      <c r="AR259" s="1">
        <v>0</v>
      </c>
      <c r="AS259" s="1">
        <v>1</v>
      </c>
      <c r="AT259" s="1">
        <v>0</v>
      </c>
      <c r="AU259" s="1">
        <v>1602</v>
      </c>
      <c r="AV259" s="1" t="s">
        <v>224</v>
      </c>
      <c r="AW259" s="1">
        <v>160204</v>
      </c>
      <c r="AX259" s="1">
        <v>0</v>
      </c>
      <c r="AY259" s="2">
        <v>700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/>
      <c r="BM259" s="3">
        <v>45036</v>
      </c>
      <c r="BN259" s="1" t="s">
        <v>224</v>
      </c>
      <c r="BO259" s="1" t="s">
        <v>224</v>
      </c>
      <c r="BP259" s="1">
        <v>0</v>
      </c>
      <c r="BQ259" s="1" t="s">
        <v>224</v>
      </c>
      <c r="BR259" s="1" t="s">
        <v>224</v>
      </c>
      <c r="BS259" s="1">
        <v>0</v>
      </c>
      <c r="BT259" s="1">
        <v>0</v>
      </c>
      <c r="BU259" s="1" t="s">
        <v>787</v>
      </c>
    </row>
    <row r="260" spans="1:73" outlineLevel="1" x14ac:dyDescent="0.25">
      <c r="A260" s="1">
        <v>20</v>
      </c>
      <c r="B260" s="1">
        <v>1494</v>
      </c>
      <c r="C260" s="1">
        <v>1</v>
      </c>
      <c r="D260" s="1" t="s">
        <v>788</v>
      </c>
      <c r="E260" s="3">
        <v>45036.666817129626</v>
      </c>
      <c r="F260" s="1">
        <v>0</v>
      </c>
      <c r="G260" s="1"/>
      <c r="H260" s="1"/>
      <c r="I260" s="1"/>
      <c r="J260" s="1">
        <v>2</v>
      </c>
      <c r="K260" s="1" t="s">
        <v>74</v>
      </c>
      <c r="L260" s="1" t="s">
        <v>75</v>
      </c>
      <c r="M260" s="1" t="s">
        <v>224</v>
      </c>
      <c r="N260" s="1" t="s">
        <v>76</v>
      </c>
      <c r="O260" s="1" t="s">
        <v>77</v>
      </c>
      <c r="P260" s="1" t="s">
        <v>78</v>
      </c>
      <c r="Q260" s="1" t="s">
        <v>79</v>
      </c>
      <c r="R260" s="1">
        <v>114</v>
      </c>
      <c r="S260" s="1" t="s">
        <v>224</v>
      </c>
      <c r="T260" s="1" t="s">
        <v>80</v>
      </c>
      <c r="U260" s="1" t="s">
        <v>81</v>
      </c>
      <c r="V260" s="1" t="s">
        <v>82</v>
      </c>
      <c r="W260" s="1" t="s">
        <v>83</v>
      </c>
      <c r="X260" s="1">
        <v>2134424404</v>
      </c>
      <c r="Y260" s="1" t="s">
        <v>84</v>
      </c>
      <c r="Z260" s="1">
        <v>2</v>
      </c>
      <c r="AA260" s="1" t="s">
        <v>85</v>
      </c>
      <c r="AB260" s="1" t="s">
        <v>86</v>
      </c>
      <c r="AC260" s="1" t="s">
        <v>224</v>
      </c>
      <c r="AD260" s="1" t="s">
        <v>87</v>
      </c>
      <c r="AE260" s="1" t="s">
        <v>78</v>
      </c>
      <c r="AF260" s="1" t="s">
        <v>88</v>
      </c>
      <c r="AG260" s="1" t="s">
        <v>225</v>
      </c>
      <c r="AH260" s="1" t="s">
        <v>89</v>
      </c>
      <c r="AI260" s="1" t="s">
        <v>90</v>
      </c>
      <c r="AJ260" s="1" t="s">
        <v>81</v>
      </c>
      <c r="AK260" s="1" t="s">
        <v>82</v>
      </c>
      <c r="AL260" s="1" t="s">
        <v>91</v>
      </c>
      <c r="AM260" s="1"/>
      <c r="AN260" s="1" t="s">
        <v>224</v>
      </c>
      <c r="AO260" s="1">
        <v>1</v>
      </c>
      <c r="AP260" s="1" t="s">
        <v>81</v>
      </c>
      <c r="AQ260" s="1" t="s">
        <v>82</v>
      </c>
      <c r="AR260" s="1">
        <v>0</v>
      </c>
      <c r="AS260" s="1">
        <v>1</v>
      </c>
      <c r="AT260" s="1">
        <v>0</v>
      </c>
      <c r="AU260" s="1">
        <v>1602</v>
      </c>
      <c r="AV260" s="1" t="s">
        <v>224</v>
      </c>
      <c r="AW260" s="1">
        <v>160204</v>
      </c>
      <c r="AX260" s="1">
        <v>0</v>
      </c>
      <c r="AY260" s="2">
        <v>5312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/>
      <c r="BM260" s="3">
        <v>45036</v>
      </c>
      <c r="BN260" s="1" t="s">
        <v>224</v>
      </c>
      <c r="BO260" s="1" t="s">
        <v>224</v>
      </c>
      <c r="BP260" s="1">
        <v>0</v>
      </c>
      <c r="BQ260" s="1" t="s">
        <v>224</v>
      </c>
      <c r="BR260" s="1" t="s">
        <v>224</v>
      </c>
      <c r="BS260" s="1">
        <v>0</v>
      </c>
      <c r="BT260" s="1">
        <v>0</v>
      </c>
      <c r="BU260" s="1" t="s">
        <v>789</v>
      </c>
    </row>
    <row r="261" spans="1:73" outlineLevel="1" x14ac:dyDescent="0.25">
      <c r="A261" s="1">
        <v>20</v>
      </c>
      <c r="B261" s="1">
        <v>1495</v>
      </c>
      <c r="C261" s="1">
        <v>2</v>
      </c>
      <c r="D261" s="1" t="s">
        <v>790</v>
      </c>
      <c r="E261" s="3">
        <v>45040.485532407409</v>
      </c>
      <c r="F261" s="1">
        <v>0</v>
      </c>
      <c r="G261" s="1"/>
      <c r="H261" s="1"/>
      <c r="I261" s="1"/>
      <c r="J261" s="1">
        <v>2</v>
      </c>
      <c r="K261" s="1" t="s">
        <v>74</v>
      </c>
      <c r="L261" s="1" t="s">
        <v>75</v>
      </c>
      <c r="M261" s="1" t="s">
        <v>224</v>
      </c>
      <c r="N261" s="1" t="s">
        <v>76</v>
      </c>
      <c r="O261" s="1" t="s">
        <v>77</v>
      </c>
      <c r="P261" s="1" t="s">
        <v>78</v>
      </c>
      <c r="Q261" s="1" t="s">
        <v>79</v>
      </c>
      <c r="R261" s="1">
        <v>114</v>
      </c>
      <c r="S261" s="1" t="s">
        <v>224</v>
      </c>
      <c r="T261" s="1" t="s">
        <v>80</v>
      </c>
      <c r="U261" s="1" t="s">
        <v>81</v>
      </c>
      <c r="V261" s="1" t="s">
        <v>82</v>
      </c>
      <c r="W261" s="1" t="s">
        <v>83</v>
      </c>
      <c r="X261" s="1">
        <v>2134424404</v>
      </c>
      <c r="Y261" s="1" t="s">
        <v>84</v>
      </c>
      <c r="Z261" s="1">
        <v>2</v>
      </c>
      <c r="AA261" s="1" t="s">
        <v>85</v>
      </c>
      <c r="AB261" s="1" t="s">
        <v>86</v>
      </c>
      <c r="AC261" s="1" t="s">
        <v>224</v>
      </c>
      <c r="AD261" s="1" t="s">
        <v>87</v>
      </c>
      <c r="AE261" s="1" t="s">
        <v>78</v>
      </c>
      <c r="AF261" s="1" t="s">
        <v>88</v>
      </c>
      <c r="AG261" s="1" t="s">
        <v>225</v>
      </c>
      <c r="AH261" s="1" t="s">
        <v>89</v>
      </c>
      <c r="AI261" s="1" t="s">
        <v>90</v>
      </c>
      <c r="AJ261" s="1" t="s">
        <v>81</v>
      </c>
      <c r="AK261" s="1" t="s">
        <v>82</v>
      </c>
      <c r="AL261" s="1" t="s">
        <v>91</v>
      </c>
      <c r="AM261" s="1"/>
      <c r="AN261" s="1" t="s">
        <v>224</v>
      </c>
      <c r="AO261" s="1">
        <v>1</v>
      </c>
      <c r="AP261" s="1" t="s">
        <v>81</v>
      </c>
      <c r="AQ261" s="1" t="s">
        <v>82</v>
      </c>
      <c r="AR261" s="1">
        <v>0</v>
      </c>
      <c r="AS261" s="1">
        <v>1</v>
      </c>
      <c r="AT261" s="1">
        <v>0</v>
      </c>
      <c r="AU261" s="1">
        <v>1602</v>
      </c>
      <c r="AV261" s="1" t="s">
        <v>224</v>
      </c>
      <c r="AW261" s="1">
        <v>160204</v>
      </c>
      <c r="AX261" s="1">
        <v>0</v>
      </c>
      <c r="AY261" s="2">
        <v>3328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45040</v>
      </c>
      <c r="BM261" s="3">
        <v>45040</v>
      </c>
      <c r="BN261" s="1" t="s">
        <v>224</v>
      </c>
      <c r="BO261" s="1" t="s">
        <v>224</v>
      </c>
      <c r="BP261" s="1">
        <v>0</v>
      </c>
      <c r="BQ261" s="1" t="s">
        <v>224</v>
      </c>
      <c r="BR261" s="1" t="s">
        <v>224</v>
      </c>
      <c r="BS261" s="1">
        <v>0</v>
      </c>
      <c r="BT261" s="1">
        <v>0</v>
      </c>
      <c r="BU261" s="1" t="s">
        <v>791</v>
      </c>
    </row>
    <row r="262" spans="1:73" outlineLevel="1" x14ac:dyDescent="0.25">
      <c r="A262" s="1">
        <v>20</v>
      </c>
      <c r="B262" s="1">
        <v>1496</v>
      </c>
      <c r="C262" s="1">
        <v>1</v>
      </c>
      <c r="D262" s="1" t="s">
        <v>792</v>
      </c>
      <c r="E262" s="3">
        <v>45040.49009259259</v>
      </c>
      <c r="F262" s="1">
        <v>0</v>
      </c>
      <c r="G262" s="1"/>
      <c r="H262" s="1"/>
      <c r="I262" s="1"/>
      <c r="J262" s="1">
        <v>2</v>
      </c>
      <c r="K262" s="1" t="s">
        <v>74</v>
      </c>
      <c r="L262" s="1" t="s">
        <v>75</v>
      </c>
      <c r="M262" s="1" t="s">
        <v>224</v>
      </c>
      <c r="N262" s="1" t="s">
        <v>76</v>
      </c>
      <c r="O262" s="1" t="s">
        <v>77</v>
      </c>
      <c r="P262" s="1" t="s">
        <v>78</v>
      </c>
      <c r="Q262" s="1" t="s">
        <v>79</v>
      </c>
      <c r="R262" s="1">
        <v>114</v>
      </c>
      <c r="S262" s="1" t="s">
        <v>224</v>
      </c>
      <c r="T262" s="1" t="s">
        <v>80</v>
      </c>
      <c r="U262" s="1" t="s">
        <v>81</v>
      </c>
      <c r="V262" s="1" t="s">
        <v>82</v>
      </c>
      <c r="W262" s="1" t="s">
        <v>83</v>
      </c>
      <c r="X262" s="1">
        <v>2134424404</v>
      </c>
      <c r="Y262" s="1" t="s">
        <v>84</v>
      </c>
      <c r="Z262" s="1">
        <v>2</v>
      </c>
      <c r="AA262" s="1" t="s">
        <v>114</v>
      </c>
      <c r="AB262" s="1" t="s">
        <v>224</v>
      </c>
      <c r="AC262" s="1" t="s">
        <v>224</v>
      </c>
      <c r="AD262" s="1" t="s">
        <v>115</v>
      </c>
      <c r="AE262" s="1" t="s">
        <v>224</v>
      </c>
      <c r="AF262" s="1" t="s">
        <v>116</v>
      </c>
      <c r="AG262" s="1" t="s">
        <v>300</v>
      </c>
      <c r="AH262" s="1" t="s">
        <v>224</v>
      </c>
      <c r="AI262" s="1" t="s">
        <v>117</v>
      </c>
      <c r="AJ262" s="1" t="s">
        <v>118</v>
      </c>
      <c r="AK262" s="1" t="s">
        <v>98</v>
      </c>
      <c r="AL262" s="1" t="s">
        <v>119</v>
      </c>
      <c r="AM262" s="1"/>
      <c r="AN262" s="1" t="s">
        <v>120</v>
      </c>
      <c r="AO262" s="1">
        <v>1</v>
      </c>
      <c r="AP262" s="1" t="s">
        <v>81</v>
      </c>
      <c r="AQ262" s="1" t="s">
        <v>82</v>
      </c>
      <c r="AR262" s="1">
        <v>0</v>
      </c>
      <c r="AS262" s="1">
        <v>1</v>
      </c>
      <c r="AT262" s="1">
        <v>0</v>
      </c>
      <c r="AU262" s="1">
        <v>1602</v>
      </c>
      <c r="AV262" s="1" t="s">
        <v>224</v>
      </c>
      <c r="AW262" s="1">
        <v>160204</v>
      </c>
      <c r="AX262" s="1">
        <v>0</v>
      </c>
      <c r="AY262" s="2">
        <v>6271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/>
      <c r="BM262" s="3">
        <v>45040</v>
      </c>
      <c r="BN262" s="1" t="s">
        <v>224</v>
      </c>
      <c r="BO262" s="1" t="s">
        <v>224</v>
      </c>
      <c r="BP262" s="1">
        <v>0</v>
      </c>
      <c r="BQ262" s="1" t="s">
        <v>224</v>
      </c>
      <c r="BR262" s="1" t="s">
        <v>224</v>
      </c>
      <c r="BS262" s="1">
        <v>0</v>
      </c>
      <c r="BT262" s="1">
        <v>0</v>
      </c>
      <c r="BU262" s="1" t="s">
        <v>793</v>
      </c>
    </row>
    <row r="263" spans="1:73" outlineLevel="1" x14ac:dyDescent="0.25">
      <c r="A263" s="1">
        <v>20</v>
      </c>
      <c r="B263" s="1">
        <v>1497</v>
      </c>
      <c r="C263" s="1">
        <v>1</v>
      </c>
      <c r="D263" s="1" t="s">
        <v>794</v>
      </c>
      <c r="E263" s="3">
        <v>45040.498680555553</v>
      </c>
      <c r="F263" s="1">
        <v>0</v>
      </c>
      <c r="G263" s="1"/>
      <c r="H263" s="1"/>
      <c r="I263" s="1"/>
      <c r="J263" s="1">
        <v>2</v>
      </c>
      <c r="K263" s="1" t="s">
        <v>74</v>
      </c>
      <c r="L263" s="1" t="s">
        <v>75</v>
      </c>
      <c r="M263" s="1" t="s">
        <v>224</v>
      </c>
      <c r="N263" s="1" t="s">
        <v>76</v>
      </c>
      <c r="O263" s="1" t="s">
        <v>77</v>
      </c>
      <c r="P263" s="1" t="s">
        <v>78</v>
      </c>
      <c r="Q263" s="1" t="s">
        <v>79</v>
      </c>
      <c r="R263" s="1">
        <v>114</v>
      </c>
      <c r="S263" s="1" t="s">
        <v>224</v>
      </c>
      <c r="T263" s="1" t="s">
        <v>80</v>
      </c>
      <c r="U263" s="1" t="s">
        <v>81</v>
      </c>
      <c r="V263" s="1" t="s">
        <v>82</v>
      </c>
      <c r="W263" s="1" t="s">
        <v>83</v>
      </c>
      <c r="X263" s="1">
        <v>2134424404</v>
      </c>
      <c r="Y263" s="1" t="s">
        <v>84</v>
      </c>
      <c r="Z263" s="1">
        <v>2</v>
      </c>
      <c r="AA263" s="1" t="s">
        <v>85</v>
      </c>
      <c r="AB263" s="1" t="s">
        <v>86</v>
      </c>
      <c r="AC263" s="1" t="s">
        <v>224</v>
      </c>
      <c r="AD263" s="1" t="s">
        <v>87</v>
      </c>
      <c r="AE263" s="1" t="s">
        <v>78</v>
      </c>
      <c r="AF263" s="1" t="s">
        <v>88</v>
      </c>
      <c r="AG263" s="1" t="s">
        <v>225</v>
      </c>
      <c r="AH263" s="1" t="s">
        <v>89</v>
      </c>
      <c r="AI263" s="1" t="s">
        <v>90</v>
      </c>
      <c r="AJ263" s="1" t="s">
        <v>81</v>
      </c>
      <c r="AK263" s="1" t="s">
        <v>82</v>
      </c>
      <c r="AL263" s="1" t="s">
        <v>91</v>
      </c>
      <c r="AM263" s="1"/>
      <c r="AN263" s="1" t="s">
        <v>224</v>
      </c>
      <c r="AO263" s="1">
        <v>1</v>
      </c>
      <c r="AP263" s="1" t="s">
        <v>81</v>
      </c>
      <c r="AQ263" s="1" t="s">
        <v>82</v>
      </c>
      <c r="AR263" s="1">
        <v>0</v>
      </c>
      <c r="AS263" s="1">
        <v>1</v>
      </c>
      <c r="AT263" s="1">
        <v>0</v>
      </c>
      <c r="AU263" s="1">
        <v>1602</v>
      </c>
      <c r="AV263" s="1" t="s">
        <v>224</v>
      </c>
      <c r="AW263" s="1">
        <v>160204</v>
      </c>
      <c r="AX263" s="1">
        <v>0</v>
      </c>
      <c r="AY263" s="2">
        <v>3328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/>
      <c r="BM263" s="3">
        <v>45040</v>
      </c>
      <c r="BN263" s="1" t="s">
        <v>224</v>
      </c>
      <c r="BO263" s="1" t="s">
        <v>224</v>
      </c>
      <c r="BP263" s="1">
        <v>0</v>
      </c>
      <c r="BQ263" s="1" t="s">
        <v>224</v>
      </c>
      <c r="BR263" s="1" t="s">
        <v>224</v>
      </c>
      <c r="BS263" s="1">
        <v>0</v>
      </c>
      <c r="BT263" s="1">
        <v>0</v>
      </c>
      <c r="BU263" s="1" t="s">
        <v>795</v>
      </c>
    </row>
    <row r="264" spans="1:73" outlineLevel="1" x14ac:dyDescent="0.25">
      <c r="A264" s="1">
        <v>20</v>
      </c>
      <c r="B264" s="1">
        <v>1498</v>
      </c>
      <c r="C264" s="1">
        <v>1</v>
      </c>
      <c r="D264" s="1" t="s">
        <v>796</v>
      </c>
      <c r="E264" s="3">
        <v>45040.501851851855</v>
      </c>
      <c r="F264" s="1">
        <v>0</v>
      </c>
      <c r="G264" s="1"/>
      <c r="H264" s="1"/>
      <c r="I264" s="1"/>
      <c r="J264" s="1">
        <v>2</v>
      </c>
      <c r="K264" s="1" t="s">
        <v>74</v>
      </c>
      <c r="L264" s="1" t="s">
        <v>75</v>
      </c>
      <c r="M264" s="1" t="s">
        <v>224</v>
      </c>
      <c r="N264" s="1" t="s">
        <v>76</v>
      </c>
      <c r="O264" s="1" t="s">
        <v>77</v>
      </c>
      <c r="P264" s="1" t="s">
        <v>78</v>
      </c>
      <c r="Q264" s="1" t="s">
        <v>79</v>
      </c>
      <c r="R264" s="1">
        <v>114</v>
      </c>
      <c r="S264" s="1" t="s">
        <v>224</v>
      </c>
      <c r="T264" s="1" t="s">
        <v>80</v>
      </c>
      <c r="U264" s="1" t="s">
        <v>81</v>
      </c>
      <c r="V264" s="1" t="s">
        <v>82</v>
      </c>
      <c r="W264" s="1" t="s">
        <v>83</v>
      </c>
      <c r="X264" s="1">
        <v>2134424404</v>
      </c>
      <c r="Y264" s="1" t="s">
        <v>84</v>
      </c>
      <c r="Z264" s="1">
        <v>2</v>
      </c>
      <c r="AA264" s="1" t="s">
        <v>85</v>
      </c>
      <c r="AB264" s="1" t="s">
        <v>86</v>
      </c>
      <c r="AC264" s="1" t="s">
        <v>224</v>
      </c>
      <c r="AD264" s="1" t="s">
        <v>87</v>
      </c>
      <c r="AE264" s="1" t="s">
        <v>78</v>
      </c>
      <c r="AF264" s="1" t="s">
        <v>88</v>
      </c>
      <c r="AG264" s="1" t="s">
        <v>225</v>
      </c>
      <c r="AH264" s="1" t="s">
        <v>89</v>
      </c>
      <c r="AI264" s="1" t="s">
        <v>90</v>
      </c>
      <c r="AJ264" s="1" t="s">
        <v>81</v>
      </c>
      <c r="AK264" s="1" t="s">
        <v>82</v>
      </c>
      <c r="AL264" s="1" t="s">
        <v>91</v>
      </c>
      <c r="AM264" s="1"/>
      <c r="AN264" s="1" t="s">
        <v>224</v>
      </c>
      <c r="AO264" s="1">
        <v>1</v>
      </c>
      <c r="AP264" s="1" t="s">
        <v>81</v>
      </c>
      <c r="AQ264" s="1" t="s">
        <v>82</v>
      </c>
      <c r="AR264" s="1">
        <v>0</v>
      </c>
      <c r="AS264" s="1">
        <v>1</v>
      </c>
      <c r="AT264" s="1">
        <v>0</v>
      </c>
      <c r="AU264" s="1">
        <v>1602</v>
      </c>
      <c r="AV264" s="1" t="s">
        <v>224</v>
      </c>
      <c r="AW264" s="1">
        <v>160204</v>
      </c>
      <c r="AX264" s="1">
        <v>0</v>
      </c>
      <c r="AY264" s="2">
        <v>400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/>
      <c r="BM264" s="3">
        <v>45040</v>
      </c>
      <c r="BN264" s="1" t="s">
        <v>224</v>
      </c>
      <c r="BO264" s="1" t="s">
        <v>224</v>
      </c>
      <c r="BP264" s="1">
        <v>0</v>
      </c>
      <c r="BQ264" s="1" t="s">
        <v>224</v>
      </c>
      <c r="BR264" s="1" t="s">
        <v>224</v>
      </c>
      <c r="BS264" s="1">
        <v>0</v>
      </c>
      <c r="BT264" s="1">
        <v>0</v>
      </c>
      <c r="BU264" s="1" t="s">
        <v>797</v>
      </c>
    </row>
    <row r="265" spans="1:73" outlineLevel="1" x14ac:dyDescent="0.25">
      <c r="A265" s="1">
        <v>20</v>
      </c>
      <c r="B265" s="1">
        <v>1499</v>
      </c>
      <c r="C265" s="1">
        <v>1</v>
      </c>
      <c r="D265" s="1" t="s">
        <v>798</v>
      </c>
      <c r="E265" s="3">
        <v>45040.505624999998</v>
      </c>
      <c r="F265" s="1">
        <v>0</v>
      </c>
      <c r="G265" s="1"/>
      <c r="H265" s="1"/>
      <c r="I265" s="1"/>
      <c r="J265" s="1">
        <v>2</v>
      </c>
      <c r="K265" s="1" t="s">
        <v>74</v>
      </c>
      <c r="L265" s="1" t="s">
        <v>75</v>
      </c>
      <c r="M265" s="1" t="s">
        <v>224</v>
      </c>
      <c r="N265" s="1" t="s">
        <v>76</v>
      </c>
      <c r="O265" s="1" t="s">
        <v>77</v>
      </c>
      <c r="P265" s="1" t="s">
        <v>78</v>
      </c>
      <c r="Q265" s="1" t="s">
        <v>79</v>
      </c>
      <c r="R265" s="1">
        <v>114</v>
      </c>
      <c r="S265" s="1" t="s">
        <v>224</v>
      </c>
      <c r="T265" s="1" t="s">
        <v>80</v>
      </c>
      <c r="U265" s="1" t="s">
        <v>81</v>
      </c>
      <c r="V265" s="1" t="s">
        <v>82</v>
      </c>
      <c r="W265" s="1" t="s">
        <v>83</v>
      </c>
      <c r="X265" s="1">
        <v>2134424404</v>
      </c>
      <c r="Y265" s="1" t="s">
        <v>84</v>
      </c>
      <c r="Z265" s="1">
        <v>2</v>
      </c>
      <c r="AA265" s="1" t="s">
        <v>94</v>
      </c>
      <c r="AB265" s="1" t="s">
        <v>224</v>
      </c>
      <c r="AC265" s="1" t="s">
        <v>224</v>
      </c>
      <c r="AD265" s="1" t="s">
        <v>87</v>
      </c>
      <c r="AE265" s="1" t="s">
        <v>224</v>
      </c>
      <c r="AF265" s="1" t="s">
        <v>95</v>
      </c>
      <c r="AG265" s="1" t="s">
        <v>257</v>
      </c>
      <c r="AH265" s="1" t="s">
        <v>224</v>
      </c>
      <c r="AI265" s="1" t="s">
        <v>96</v>
      </c>
      <c r="AJ265" s="1" t="s">
        <v>97</v>
      </c>
      <c r="AK265" s="1" t="s">
        <v>98</v>
      </c>
      <c r="AL265" s="1" t="s">
        <v>99</v>
      </c>
      <c r="AM265" s="1"/>
      <c r="AN265" s="1" t="s">
        <v>224</v>
      </c>
      <c r="AO265" s="1">
        <v>1</v>
      </c>
      <c r="AP265" s="1" t="s">
        <v>81</v>
      </c>
      <c r="AQ265" s="1" t="s">
        <v>82</v>
      </c>
      <c r="AR265" s="1">
        <v>0</v>
      </c>
      <c r="AS265" s="1">
        <v>1</v>
      </c>
      <c r="AT265" s="1">
        <v>0</v>
      </c>
      <c r="AU265" s="1">
        <v>1602</v>
      </c>
      <c r="AV265" s="1" t="s">
        <v>224</v>
      </c>
      <c r="AW265" s="1">
        <v>160204</v>
      </c>
      <c r="AX265" s="1">
        <v>0</v>
      </c>
      <c r="AY265" s="2">
        <v>4200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/>
      <c r="BM265" s="3">
        <v>45040</v>
      </c>
      <c r="BN265" s="1" t="s">
        <v>224</v>
      </c>
      <c r="BO265" s="1" t="s">
        <v>224</v>
      </c>
      <c r="BP265" s="1">
        <v>0</v>
      </c>
      <c r="BQ265" s="1" t="s">
        <v>224</v>
      </c>
      <c r="BR265" s="1" t="s">
        <v>224</v>
      </c>
      <c r="BS265" s="1">
        <v>0</v>
      </c>
      <c r="BT265" s="1">
        <v>0</v>
      </c>
      <c r="BU265" s="1" t="s">
        <v>799</v>
      </c>
    </row>
    <row r="266" spans="1:73" outlineLevel="1" x14ac:dyDescent="0.25">
      <c r="A266" s="1">
        <v>20</v>
      </c>
      <c r="B266" s="1">
        <v>1500</v>
      </c>
      <c r="C266" s="1">
        <v>1</v>
      </c>
      <c r="D266" s="1" t="s">
        <v>800</v>
      </c>
      <c r="E266" s="3">
        <v>45040.579108796293</v>
      </c>
      <c r="F266" s="1">
        <v>0</v>
      </c>
      <c r="G266" s="1"/>
      <c r="H266" s="1"/>
      <c r="I266" s="1"/>
      <c r="J266" s="1">
        <v>2</v>
      </c>
      <c r="K266" s="1" t="s">
        <v>74</v>
      </c>
      <c r="L266" s="1" t="s">
        <v>75</v>
      </c>
      <c r="M266" s="1" t="s">
        <v>224</v>
      </c>
      <c r="N266" s="1" t="s">
        <v>76</v>
      </c>
      <c r="O266" s="1" t="s">
        <v>77</v>
      </c>
      <c r="P266" s="1" t="s">
        <v>78</v>
      </c>
      <c r="Q266" s="1" t="s">
        <v>79</v>
      </c>
      <c r="R266" s="1">
        <v>114</v>
      </c>
      <c r="S266" s="1" t="s">
        <v>224</v>
      </c>
      <c r="T266" s="1" t="s">
        <v>80</v>
      </c>
      <c r="U266" s="1" t="s">
        <v>81</v>
      </c>
      <c r="V266" s="1" t="s">
        <v>82</v>
      </c>
      <c r="W266" s="1" t="s">
        <v>83</v>
      </c>
      <c r="X266" s="1">
        <v>2134424404</v>
      </c>
      <c r="Y266" s="1" t="s">
        <v>84</v>
      </c>
      <c r="Z266" s="1">
        <v>2</v>
      </c>
      <c r="AA266" s="1" t="s">
        <v>184</v>
      </c>
      <c r="AB266" s="1" t="s">
        <v>224</v>
      </c>
      <c r="AC266" s="1" t="s">
        <v>224</v>
      </c>
      <c r="AD266" s="1" t="s">
        <v>185</v>
      </c>
      <c r="AE266" s="1" t="s">
        <v>186</v>
      </c>
      <c r="AF266" s="1" t="s">
        <v>187</v>
      </c>
      <c r="AG266" s="1" t="s">
        <v>151</v>
      </c>
      <c r="AH266" s="1" t="s">
        <v>224</v>
      </c>
      <c r="AI266" s="1" t="s">
        <v>188</v>
      </c>
      <c r="AJ266" s="1" t="s">
        <v>189</v>
      </c>
      <c r="AK266" s="1" t="s">
        <v>190</v>
      </c>
      <c r="AL266" s="1" t="s">
        <v>191</v>
      </c>
      <c r="AM266" s="1"/>
      <c r="AN266" s="1" t="s">
        <v>224</v>
      </c>
      <c r="AO266" s="1">
        <v>1</v>
      </c>
      <c r="AP266" s="1" t="s">
        <v>81</v>
      </c>
      <c r="AQ266" s="1" t="s">
        <v>82</v>
      </c>
      <c r="AR266" s="1">
        <v>0</v>
      </c>
      <c r="AS266" s="1">
        <v>1</v>
      </c>
      <c r="AT266" s="1">
        <v>0</v>
      </c>
      <c r="AU266" s="1">
        <v>1602</v>
      </c>
      <c r="AV266" s="1" t="s">
        <v>224</v>
      </c>
      <c r="AW266" s="1">
        <v>160204</v>
      </c>
      <c r="AX266" s="1">
        <v>0</v>
      </c>
      <c r="AY266" s="2">
        <v>700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/>
      <c r="BM266" s="3">
        <v>45040</v>
      </c>
      <c r="BN266" s="1" t="s">
        <v>224</v>
      </c>
      <c r="BO266" s="1" t="s">
        <v>224</v>
      </c>
      <c r="BP266" s="1">
        <v>0</v>
      </c>
      <c r="BQ266" s="1" t="s">
        <v>224</v>
      </c>
      <c r="BR266" s="1" t="s">
        <v>224</v>
      </c>
      <c r="BS266" s="1">
        <v>0</v>
      </c>
      <c r="BT266" s="1">
        <v>0</v>
      </c>
      <c r="BU266" s="1" t="s">
        <v>801</v>
      </c>
    </row>
    <row r="267" spans="1:73" outlineLevel="1" x14ac:dyDescent="0.25">
      <c r="A267" s="1">
        <v>20</v>
      </c>
      <c r="B267" s="1">
        <v>1501</v>
      </c>
      <c r="C267" s="1">
        <v>1</v>
      </c>
      <c r="D267" s="1" t="s">
        <v>802</v>
      </c>
      <c r="E267" s="3">
        <v>45041.568356481483</v>
      </c>
      <c r="F267" s="1">
        <v>0</v>
      </c>
      <c r="G267" s="1"/>
      <c r="H267" s="1"/>
      <c r="I267" s="1"/>
      <c r="J267" s="1">
        <v>2</v>
      </c>
      <c r="K267" s="1" t="s">
        <v>74</v>
      </c>
      <c r="L267" s="1" t="s">
        <v>75</v>
      </c>
      <c r="M267" s="1" t="s">
        <v>224</v>
      </c>
      <c r="N267" s="1" t="s">
        <v>76</v>
      </c>
      <c r="O267" s="1" t="s">
        <v>77</v>
      </c>
      <c r="P267" s="1" t="s">
        <v>78</v>
      </c>
      <c r="Q267" s="1" t="s">
        <v>79</v>
      </c>
      <c r="R267" s="1">
        <v>114</v>
      </c>
      <c r="S267" s="1" t="s">
        <v>224</v>
      </c>
      <c r="T267" s="1" t="s">
        <v>80</v>
      </c>
      <c r="U267" s="1" t="s">
        <v>81</v>
      </c>
      <c r="V267" s="1" t="s">
        <v>82</v>
      </c>
      <c r="W267" s="1" t="s">
        <v>83</v>
      </c>
      <c r="X267" s="1">
        <v>2134424404</v>
      </c>
      <c r="Y267" s="1" t="s">
        <v>84</v>
      </c>
      <c r="Z267" s="1">
        <v>2</v>
      </c>
      <c r="AA267" s="1" t="s">
        <v>94</v>
      </c>
      <c r="AB267" s="1" t="s">
        <v>224</v>
      </c>
      <c r="AC267" s="1" t="s">
        <v>224</v>
      </c>
      <c r="AD267" s="1" t="s">
        <v>87</v>
      </c>
      <c r="AE267" s="1" t="s">
        <v>224</v>
      </c>
      <c r="AF267" s="1" t="s">
        <v>95</v>
      </c>
      <c r="AG267" s="1" t="s">
        <v>257</v>
      </c>
      <c r="AH267" s="1" t="s">
        <v>224</v>
      </c>
      <c r="AI267" s="1" t="s">
        <v>96</v>
      </c>
      <c r="AJ267" s="1" t="s">
        <v>97</v>
      </c>
      <c r="AK267" s="1" t="s">
        <v>98</v>
      </c>
      <c r="AL267" s="1" t="s">
        <v>99</v>
      </c>
      <c r="AM267" s="1"/>
      <c r="AN267" s="1" t="s">
        <v>224</v>
      </c>
      <c r="AO267" s="1">
        <v>1</v>
      </c>
      <c r="AP267" s="1" t="s">
        <v>81</v>
      </c>
      <c r="AQ267" s="1" t="s">
        <v>82</v>
      </c>
      <c r="AR267" s="1">
        <v>0</v>
      </c>
      <c r="AS267" s="1">
        <v>1</v>
      </c>
      <c r="AT267" s="1">
        <v>0</v>
      </c>
      <c r="AU267" s="1">
        <v>1602</v>
      </c>
      <c r="AV267" s="1" t="s">
        <v>224</v>
      </c>
      <c r="AW267" s="1">
        <v>160204</v>
      </c>
      <c r="AX267" s="1">
        <v>0</v>
      </c>
      <c r="AY267" s="2">
        <v>3800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/>
      <c r="BM267" s="3">
        <v>45041</v>
      </c>
      <c r="BN267" s="1" t="s">
        <v>224</v>
      </c>
      <c r="BO267" s="1" t="s">
        <v>224</v>
      </c>
      <c r="BP267" s="1">
        <v>0</v>
      </c>
      <c r="BQ267" s="1" t="s">
        <v>224</v>
      </c>
      <c r="BR267" s="1" t="s">
        <v>224</v>
      </c>
      <c r="BS267" s="1">
        <v>0</v>
      </c>
      <c r="BT267" s="1">
        <v>0</v>
      </c>
      <c r="BU267" s="1" t="s">
        <v>803</v>
      </c>
    </row>
    <row r="268" spans="1:73" outlineLevel="1" x14ac:dyDescent="0.25">
      <c r="A268" s="1">
        <v>20</v>
      </c>
      <c r="B268" s="1">
        <v>1502</v>
      </c>
      <c r="C268" s="1">
        <v>1</v>
      </c>
      <c r="D268" s="1" t="s">
        <v>804</v>
      </c>
      <c r="E268" s="3">
        <v>45042.571469907409</v>
      </c>
      <c r="F268" s="1">
        <v>0</v>
      </c>
      <c r="G268" s="1"/>
      <c r="H268" s="1"/>
      <c r="I268" s="1"/>
      <c r="J268" s="1">
        <v>2</v>
      </c>
      <c r="K268" s="1" t="s">
        <v>74</v>
      </c>
      <c r="L268" s="1" t="s">
        <v>75</v>
      </c>
      <c r="M268" s="1" t="s">
        <v>224</v>
      </c>
      <c r="N268" s="1" t="s">
        <v>76</v>
      </c>
      <c r="O268" s="1" t="s">
        <v>77</v>
      </c>
      <c r="P268" s="1" t="s">
        <v>78</v>
      </c>
      <c r="Q268" s="1" t="s">
        <v>79</v>
      </c>
      <c r="R268" s="1">
        <v>114</v>
      </c>
      <c r="S268" s="1" t="s">
        <v>224</v>
      </c>
      <c r="T268" s="1" t="s">
        <v>80</v>
      </c>
      <c r="U268" s="1" t="s">
        <v>81</v>
      </c>
      <c r="V268" s="1" t="s">
        <v>82</v>
      </c>
      <c r="W268" s="1" t="s">
        <v>83</v>
      </c>
      <c r="X268" s="1">
        <v>2134424404</v>
      </c>
      <c r="Y268" s="1" t="s">
        <v>84</v>
      </c>
      <c r="Z268" s="1">
        <v>2</v>
      </c>
      <c r="AA268" s="1" t="s">
        <v>137</v>
      </c>
      <c r="AB268" s="1" t="s">
        <v>224</v>
      </c>
      <c r="AC268" s="1" t="s">
        <v>224</v>
      </c>
      <c r="AD268" s="1" t="s">
        <v>138</v>
      </c>
      <c r="AE268" s="1" t="s">
        <v>139</v>
      </c>
      <c r="AF268" s="1" t="s">
        <v>140</v>
      </c>
      <c r="AG268" s="1" t="s">
        <v>698</v>
      </c>
      <c r="AH268" s="1" t="s">
        <v>141</v>
      </c>
      <c r="AI268" s="1" t="s">
        <v>142</v>
      </c>
      <c r="AJ268" s="1" t="s">
        <v>143</v>
      </c>
      <c r="AK268" s="1" t="s">
        <v>82</v>
      </c>
      <c r="AL268" s="1" t="s">
        <v>144</v>
      </c>
      <c r="AM268" s="1"/>
      <c r="AN268" s="1" t="s">
        <v>224</v>
      </c>
      <c r="AO268" s="1">
        <v>1</v>
      </c>
      <c r="AP268" s="1" t="s">
        <v>81</v>
      </c>
      <c r="AQ268" s="1" t="s">
        <v>82</v>
      </c>
      <c r="AR268" s="1">
        <v>0</v>
      </c>
      <c r="AS268" s="1">
        <v>1</v>
      </c>
      <c r="AT268" s="1">
        <v>0</v>
      </c>
      <c r="AU268" s="1">
        <v>1602</v>
      </c>
      <c r="AV268" s="1" t="s">
        <v>224</v>
      </c>
      <c r="AW268" s="1">
        <v>160204</v>
      </c>
      <c r="AX268" s="1">
        <v>0</v>
      </c>
      <c r="AY268" s="2">
        <v>850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/>
      <c r="BM268" s="3">
        <v>45042</v>
      </c>
      <c r="BN268" s="1" t="s">
        <v>224</v>
      </c>
      <c r="BO268" s="1" t="s">
        <v>224</v>
      </c>
      <c r="BP268" s="1">
        <v>0</v>
      </c>
      <c r="BQ268" s="1" t="s">
        <v>224</v>
      </c>
      <c r="BR268" s="1" t="s">
        <v>224</v>
      </c>
      <c r="BS268" s="1">
        <v>0</v>
      </c>
      <c r="BT268" s="1">
        <v>0</v>
      </c>
      <c r="BU268" s="1" t="s">
        <v>805</v>
      </c>
    </row>
    <row r="269" spans="1:73" outlineLevel="1" x14ac:dyDescent="0.25">
      <c r="A269" s="1">
        <v>20</v>
      </c>
      <c r="B269" s="1">
        <v>1503</v>
      </c>
      <c r="C269" s="1">
        <v>1</v>
      </c>
      <c r="D269" s="1" t="s">
        <v>806</v>
      </c>
      <c r="E269" s="3">
        <v>45043.479930555557</v>
      </c>
      <c r="F269" s="1">
        <v>0</v>
      </c>
      <c r="G269" s="1"/>
      <c r="H269" s="1"/>
      <c r="I269" s="1"/>
      <c r="J269" s="1">
        <v>2</v>
      </c>
      <c r="K269" s="1" t="s">
        <v>74</v>
      </c>
      <c r="L269" s="1" t="s">
        <v>75</v>
      </c>
      <c r="M269" s="1" t="s">
        <v>224</v>
      </c>
      <c r="N269" s="1" t="s">
        <v>76</v>
      </c>
      <c r="O269" s="1" t="s">
        <v>77</v>
      </c>
      <c r="P269" s="1" t="s">
        <v>78</v>
      </c>
      <c r="Q269" s="1" t="s">
        <v>79</v>
      </c>
      <c r="R269" s="1">
        <v>114</v>
      </c>
      <c r="S269" s="1" t="s">
        <v>224</v>
      </c>
      <c r="T269" s="1" t="s">
        <v>80</v>
      </c>
      <c r="U269" s="1" t="s">
        <v>81</v>
      </c>
      <c r="V269" s="1" t="s">
        <v>82</v>
      </c>
      <c r="W269" s="1" t="s">
        <v>83</v>
      </c>
      <c r="X269" s="1">
        <v>2134424404</v>
      </c>
      <c r="Y269" s="1" t="s">
        <v>84</v>
      </c>
      <c r="Z269" s="1">
        <v>2</v>
      </c>
      <c r="AA269" s="1" t="s">
        <v>85</v>
      </c>
      <c r="AB269" s="1" t="s">
        <v>86</v>
      </c>
      <c r="AC269" s="1" t="s">
        <v>224</v>
      </c>
      <c r="AD269" s="1" t="s">
        <v>87</v>
      </c>
      <c r="AE269" s="1" t="s">
        <v>78</v>
      </c>
      <c r="AF269" s="1" t="s">
        <v>88</v>
      </c>
      <c r="AG269" s="1" t="s">
        <v>225</v>
      </c>
      <c r="AH269" s="1" t="s">
        <v>89</v>
      </c>
      <c r="AI269" s="1" t="s">
        <v>90</v>
      </c>
      <c r="AJ269" s="1" t="s">
        <v>81</v>
      </c>
      <c r="AK269" s="1" t="s">
        <v>82</v>
      </c>
      <c r="AL269" s="1" t="s">
        <v>91</v>
      </c>
      <c r="AM269" s="1"/>
      <c r="AN269" s="1" t="s">
        <v>224</v>
      </c>
      <c r="AO269" s="1">
        <v>1</v>
      </c>
      <c r="AP269" s="1" t="s">
        <v>81</v>
      </c>
      <c r="AQ269" s="1" t="s">
        <v>82</v>
      </c>
      <c r="AR269" s="1">
        <v>0</v>
      </c>
      <c r="AS269" s="1">
        <v>1</v>
      </c>
      <c r="AT269" s="1">
        <v>0</v>
      </c>
      <c r="AU269" s="1">
        <v>1602</v>
      </c>
      <c r="AV269" s="1" t="s">
        <v>224</v>
      </c>
      <c r="AW269" s="1">
        <v>160204</v>
      </c>
      <c r="AX269" s="1">
        <v>0</v>
      </c>
      <c r="AY269" s="2">
        <v>1100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/>
      <c r="BM269" s="3">
        <v>45043</v>
      </c>
      <c r="BN269" s="1" t="s">
        <v>224</v>
      </c>
      <c r="BO269" s="1" t="s">
        <v>224</v>
      </c>
      <c r="BP269" s="1">
        <v>0</v>
      </c>
      <c r="BQ269" s="1" t="s">
        <v>224</v>
      </c>
      <c r="BR269" s="1" t="s">
        <v>224</v>
      </c>
      <c r="BS269" s="1">
        <v>0</v>
      </c>
      <c r="BT269" s="1">
        <v>0</v>
      </c>
      <c r="BU269" s="1" t="s">
        <v>807</v>
      </c>
    </row>
    <row r="270" spans="1:73" outlineLevel="1" x14ac:dyDescent="0.25">
      <c r="A270" s="1">
        <v>20</v>
      </c>
      <c r="B270" s="1">
        <v>1504</v>
      </c>
      <c r="C270" s="1">
        <v>1</v>
      </c>
      <c r="D270" s="1" t="s">
        <v>808</v>
      </c>
      <c r="E270" s="3">
        <v>45043.577245370368</v>
      </c>
      <c r="F270" s="1">
        <v>0</v>
      </c>
      <c r="G270" s="1"/>
      <c r="H270" s="1"/>
      <c r="I270" s="1"/>
      <c r="J270" s="1">
        <v>2</v>
      </c>
      <c r="K270" s="1" t="s">
        <v>74</v>
      </c>
      <c r="L270" s="1" t="s">
        <v>75</v>
      </c>
      <c r="M270" s="1" t="s">
        <v>224</v>
      </c>
      <c r="N270" s="1" t="s">
        <v>76</v>
      </c>
      <c r="O270" s="1" t="s">
        <v>77</v>
      </c>
      <c r="P270" s="1" t="s">
        <v>78</v>
      </c>
      <c r="Q270" s="1" t="s">
        <v>79</v>
      </c>
      <c r="R270" s="1">
        <v>114</v>
      </c>
      <c r="S270" s="1" t="s">
        <v>224</v>
      </c>
      <c r="T270" s="1" t="s">
        <v>80</v>
      </c>
      <c r="U270" s="1" t="s">
        <v>81</v>
      </c>
      <c r="V270" s="1" t="s">
        <v>82</v>
      </c>
      <c r="W270" s="1" t="s">
        <v>83</v>
      </c>
      <c r="X270" s="1">
        <v>2134424404</v>
      </c>
      <c r="Y270" s="1" t="s">
        <v>84</v>
      </c>
      <c r="Z270" s="1">
        <v>2</v>
      </c>
      <c r="AA270" s="1" t="s">
        <v>85</v>
      </c>
      <c r="AB270" s="1" t="s">
        <v>86</v>
      </c>
      <c r="AC270" s="1" t="s">
        <v>224</v>
      </c>
      <c r="AD270" s="1" t="s">
        <v>87</v>
      </c>
      <c r="AE270" s="1" t="s">
        <v>78</v>
      </c>
      <c r="AF270" s="1" t="s">
        <v>88</v>
      </c>
      <c r="AG270" s="1" t="s">
        <v>225</v>
      </c>
      <c r="AH270" s="1" t="s">
        <v>89</v>
      </c>
      <c r="AI270" s="1" t="s">
        <v>90</v>
      </c>
      <c r="AJ270" s="1" t="s">
        <v>81</v>
      </c>
      <c r="AK270" s="1" t="s">
        <v>82</v>
      </c>
      <c r="AL270" s="1" t="s">
        <v>91</v>
      </c>
      <c r="AM270" s="1"/>
      <c r="AN270" s="1" t="s">
        <v>224</v>
      </c>
      <c r="AO270" s="1">
        <v>1</v>
      </c>
      <c r="AP270" s="1" t="s">
        <v>81</v>
      </c>
      <c r="AQ270" s="1" t="s">
        <v>82</v>
      </c>
      <c r="AR270" s="1">
        <v>0</v>
      </c>
      <c r="AS270" s="1">
        <v>1</v>
      </c>
      <c r="AT270" s="1">
        <v>0</v>
      </c>
      <c r="AU270" s="1">
        <v>1602</v>
      </c>
      <c r="AV270" s="1" t="s">
        <v>224</v>
      </c>
      <c r="AW270" s="1">
        <v>160204</v>
      </c>
      <c r="AX270" s="1">
        <v>0</v>
      </c>
      <c r="AY270" s="2">
        <v>10500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/>
      <c r="BM270" s="3">
        <v>45043</v>
      </c>
      <c r="BN270" s="1" t="s">
        <v>224</v>
      </c>
      <c r="BO270" s="1" t="s">
        <v>224</v>
      </c>
      <c r="BP270" s="1">
        <v>0</v>
      </c>
      <c r="BQ270" s="1" t="s">
        <v>224</v>
      </c>
      <c r="BR270" s="1" t="s">
        <v>224</v>
      </c>
      <c r="BS270" s="1">
        <v>0</v>
      </c>
      <c r="BT270" s="1">
        <v>0</v>
      </c>
      <c r="BU270" s="1" t="s">
        <v>809</v>
      </c>
    </row>
    <row r="271" spans="1:73" outlineLevel="1" x14ac:dyDescent="0.25">
      <c r="A271" s="1">
        <v>20</v>
      </c>
      <c r="B271" s="1">
        <v>1505</v>
      </c>
      <c r="C271" s="1">
        <v>1</v>
      </c>
      <c r="D271" s="1" t="s">
        <v>810</v>
      </c>
      <c r="E271" s="3">
        <v>45043.679050925923</v>
      </c>
      <c r="F271" s="1">
        <v>0</v>
      </c>
      <c r="G271" s="1"/>
      <c r="H271" s="1"/>
      <c r="I271" s="1"/>
      <c r="J271" s="1">
        <v>2</v>
      </c>
      <c r="K271" s="1" t="s">
        <v>74</v>
      </c>
      <c r="L271" s="1" t="s">
        <v>75</v>
      </c>
      <c r="M271" s="1" t="s">
        <v>224</v>
      </c>
      <c r="N271" s="1" t="s">
        <v>76</v>
      </c>
      <c r="O271" s="1" t="s">
        <v>77</v>
      </c>
      <c r="P271" s="1" t="s">
        <v>78</v>
      </c>
      <c r="Q271" s="1" t="s">
        <v>79</v>
      </c>
      <c r="R271" s="1">
        <v>114</v>
      </c>
      <c r="S271" s="1" t="s">
        <v>224</v>
      </c>
      <c r="T271" s="1" t="s">
        <v>80</v>
      </c>
      <c r="U271" s="1" t="s">
        <v>81</v>
      </c>
      <c r="V271" s="1" t="s">
        <v>82</v>
      </c>
      <c r="W271" s="1" t="s">
        <v>83</v>
      </c>
      <c r="X271" s="1">
        <v>2134424404</v>
      </c>
      <c r="Y271" s="1" t="s">
        <v>84</v>
      </c>
      <c r="Z271" s="1">
        <v>2</v>
      </c>
      <c r="AA271" s="1" t="s">
        <v>460</v>
      </c>
      <c r="AB271" s="1" t="s">
        <v>461</v>
      </c>
      <c r="AC271" s="1" t="s">
        <v>224</v>
      </c>
      <c r="AD271" s="1" t="s">
        <v>462</v>
      </c>
      <c r="AE271" s="1" t="s">
        <v>78</v>
      </c>
      <c r="AF271" s="1" t="s">
        <v>463</v>
      </c>
      <c r="AG271" s="1" t="s">
        <v>464</v>
      </c>
      <c r="AH271" s="1" t="s">
        <v>224</v>
      </c>
      <c r="AI271" s="1" t="s">
        <v>465</v>
      </c>
      <c r="AJ271" s="1" t="s">
        <v>81</v>
      </c>
      <c r="AK271" s="1" t="s">
        <v>82</v>
      </c>
      <c r="AL271" s="1" t="s">
        <v>466</v>
      </c>
      <c r="AM271" s="1"/>
      <c r="AN271" s="1" t="s">
        <v>224</v>
      </c>
      <c r="AO271" s="1">
        <v>1</v>
      </c>
      <c r="AP271" s="1" t="s">
        <v>81</v>
      </c>
      <c r="AQ271" s="1" t="s">
        <v>82</v>
      </c>
      <c r="AR271" s="1">
        <v>0</v>
      </c>
      <c r="AS271" s="1">
        <v>1</v>
      </c>
      <c r="AT271" s="1">
        <v>0</v>
      </c>
      <c r="AU271" s="1">
        <v>1602</v>
      </c>
      <c r="AV271" s="1" t="s">
        <v>224</v>
      </c>
      <c r="AW271" s="1">
        <v>160204</v>
      </c>
      <c r="AX271" s="1">
        <v>0</v>
      </c>
      <c r="AY271" s="2">
        <v>650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/>
      <c r="BM271" s="3">
        <v>45043</v>
      </c>
      <c r="BN271" s="1" t="s">
        <v>224</v>
      </c>
      <c r="BO271" s="1" t="s">
        <v>224</v>
      </c>
      <c r="BP271" s="1">
        <v>0</v>
      </c>
      <c r="BQ271" s="1" t="s">
        <v>224</v>
      </c>
      <c r="BR271" s="1" t="s">
        <v>224</v>
      </c>
      <c r="BS271" s="1">
        <v>0</v>
      </c>
      <c r="BT271" s="1">
        <v>0</v>
      </c>
      <c r="BU271" s="1" t="s">
        <v>811</v>
      </c>
    </row>
    <row r="272" spans="1:73" outlineLevel="1" x14ac:dyDescent="0.25">
      <c r="A272" s="1">
        <v>20</v>
      </c>
      <c r="B272" s="1">
        <v>1506</v>
      </c>
      <c r="C272" s="1">
        <v>1</v>
      </c>
      <c r="D272" s="1" t="s">
        <v>812</v>
      </c>
      <c r="E272" s="3">
        <v>45044.55741898148</v>
      </c>
      <c r="F272" s="1">
        <v>0</v>
      </c>
      <c r="G272" s="1"/>
      <c r="H272" s="1"/>
      <c r="I272" s="1"/>
      <c r="J272" s="1">
        <v>2</v>
      </c>
      <c r="K272" s="1" t="s">
        <v>74</v>
      </c>
      <c r="L272" s="1" t="s">
        <v>75</v>
      </c>
      <c r="M272" s="1" t="s">
        <v>224</v>
      </c>
      <c r="N272" s="1" t="s">
        <v>76</v>
      </c>
      <c r="O272" s="1" t="s">
        <v>77</v>
      </c>
      <c r="P272" s="1" t="s">
        <v>78</v>
      </c>
      <c r="Q272" s="1" t="s">
        <v>79</v>
      </c>
      <c r="R272" s="1">
        <v>114</v>
      </c>
      <c r="S272" s="1" t="s">
        <v>224</v>
      </c>
      <c r="T272" s="1" t="s">
        <v>80</v>
      </c>
      <c r="U272" s="1" t="s">
        <v>81</v>
      </c>
      <c r="V272" s="1" t="s">
        <v>82</v>
      </c>
      <c r="W272" s="1" t="s">
        <v>83</v>
      </c>
      <c r="X272" s="1">
        <v>2134424404</v>
      </c>
      <c r="Y272" s="1" t="s">
        <v>84</v>
      </c>
      <c r="Z272" s="1">
        <v>2</v>
      </c>
      <c r="AA272" s="1" t="s">
        <v>94</v>
      </c>
      <c r="AB272" s="1" t="s">
        <v>224</v>
      </c>
      <c r="AC272" s="1" t="s">
        <v>224</v>
      </c>
      <c r="AD272" s="1" t="s">
        <v>87</v>
      </c>
      <c r="AE272" s="1" t="s">
        <v>224</v>
      </c>
      <c r="AF272" s="1" t="s">
        <v>95</v>
      </c>
      <c r="AG272" s="1" t="s">
        <v>257</v>
      </c>
      <c r="AH272" s="1" t="s">
        <v>224</v>
      </c>
      <c r="AI272" s="1" t="s">
        <v>96</v>
      </c>
      <c r="AJ272" s="1" t="s">
        <v>97</v>
      </c>
      <c r="AK272" s="1" t="s">
        <v>98</v>
      </c>
      <c r="AL272" s="1" t="s">
        <v>99</v>
      </c>
      <c r="AM272" s="1"/>
      <c r="AN272" s="1" t="s">
        <v>224</v>
      </c>
      <c r="AO272" s="1">
        <v>1</v>
      </c>
      <c r="AP272" s="1" t="s">
        <v>81</v>
      </c>
      <c r="AQ272" s="1" t="s">
        <v>82</v>
      </c>
      <c r="AR272" s="1">
        <v>0</v>
      </c>
      <c r="AS272" s="1">
        <v>1</v>
      </c>
      <c r="AT272" s="1">
        <v>0</v>
      </c>
      <c r="AU272" s="1">
        <v>1602</v>
      </c>
      <c r="AV272" s="1" t="s">
        <v>224</v>
      </c>
      <c r="AW272" s="1">
        <v>160204</v>
      </c>
      <c r="AX272" s="1">
        <v>0</v>
      </c>
      <c r="AY272" s="2">
        <v>4200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/>
      <c r="BM272" s="3">
        <v>45044</v>
      </c>
      <c r="BN272" s="1" t="s">
        <v>224</v>
      </c>
      <c r="BO272" s="1" t="s">
        <v>224</v>
      </c>
      <c r="BP272" s="1">
        <v>0</v>
      </c>
      <c r="BQ272" s="1" t="s">
        <v>224</v>
      </c>
      <c r="BR272" s="1" t="s">
        <v>224</v>
      </c>
      <c r="BS272" s="1">
        <v>0</v>
      </c>
      <c r="BT272" s="1">
        <v>0</v>
      </c>
      <c r="BU272" s="1" t="s">
        <v>813</v>
      </c>
    </row>
    <row r="273" spans="1:73" outlineLevel="1" x14ac:dyDescent="0.25">
      <c r="A273" s="1">
        <v>20</v>
      </c>
      <c r="B273" s="1">
        <v>1507</v>
      </c>
      <c r="C273" s="1">
        <v>1</v>
      </c>
      <c r="D273" s="1" t="s">
        <v>814</v>
      </c>
      <c r="E273" s="3">
        <v>45048.505543981482</v>
      </c>
      <c r="F273" s="1">
        <v>0</v>
      </c>
      <c r="G273" s="1"/>
      <c r="H273" s="1"/>
      <c r="I273" s="1"/>
      <c r="J273" s="1">
        <v>2</v>
      </c>
      <c r="K273" s="1" t="s">
        <v>74</v>
      </c>
      <c r="L273" s="1" t="s">
        <v>75</v>
      </c>
      <c r="M273" s="1" t="s">
        <v>224</v>
      </c>
      <c r="N273" s="1" t="s">
        <v>76</v>
      </c>
      <c r="O273" s="1" t="s">
        <v>77</v>
      </c>
      <c r="P273" s="1" t="s">
        <v>78</v>
      </c>
      <c r="Q273" s="1" t="s">
        <v>79</v>
      </c>
      <c r="R273" s="1">
        <v>114</v>
      </c>
      <c r="S273" s="1" t="s">
        <v>224</v>
      </c>
      <c r="T273" s="1" t="s">
        <v>80</v>
      </c>
      <c r="U273" s="1" t="s">
        <v>81</v>
      </c>
      <c r="V273" s="1" t="s">
        <v>82</v>
      </c>
      <c r="W273" s="1" t="s">
        <v>83</v>
      </c>
      <c r="X273" s="1">
        <v>2134424404</v>
      </c>
      <c r="Y273" s="1" t="s">
        <v>84</v>
      </c>
      <c r="Z273" s="1">
        <v>2</v>
      </c>
      <c r="AA273" s="1" t="s">
        <v>681</v>
      </c>
      <c r="AB273" s="1" t="s">
        <v>682</v>
      </c>
      <c r="AC273" s="1" t="s">
        <v>224</v>
      </c>
      <c r="AD273" s="1" t="s">
        <v>683</v>
      </c>
      <c r="AE273" s="1" t="s">
        <v>684</v>
      </c>
      <c r="AF273" s="1" t="s">
        <v>685</v>
      </c>
      <c r="AG273" s="1" t="s">
        <v>686</v>
      </c>
      <c r="AH273" s="1" t="s">
        <v>687</v>
      </c>
      <c r="AI273" s="1" t="s">
        <v>688</v>
      </c>
      <c r="AJ273" s="1" t="s">
        <v>81</v>
      </c>
      <c r="AK273" s="1" t="s">
        <v>82</v>
      </c>
      <c r="AL273" s="1" t="s">
        <v>689</v>
      </c>
      <c r="AM273" s="1"/>
      <c r="AN273" s="1" t="s">
        <v>224</v>
      </c>
      <c r="AO273" s="1">
        <v>1</v>
      </c>
      <c r="AP273" s="1" t="s">
        <v>81</v>
      </c>
      <c r="AQ273" s="1" t="s">
        <v>82</v>
      </c>
      <c r="AR273" s="1">
        <v>0</v>
      </c>
      <c r="AS273" s="1">
        <v>1</v>
      </c>
      <c r="AT273" s="1">
        <v>0</v>
      </c>
      <c r="AU273" s="1">
        <v>1602</v>
      </c>
      <c r="AV273" s="1" t="s">
        <v>224</v>
      </c>
      <c r="AW273" s="1">
        <v>160204</v>
      </c>
      <c r="AX273" s="1">
        <v>0</v>
      </c>
      <c r="AY273" s="2">
        <v>1600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/>
      <c r="BM273" s="3">
        <v>45048</v>
      </c>
      <c r="BN273" s="1" t="s">
        <v>224</v>
      </c>
      <c r="BO273" s="1" t="s">
        <v>224</v>
      </c>
      <c r="BP273" s="1">
        <v>0</v>
      </c>
      <c r="BQ273" s="1" t="s">
        <v>224</v>
      </c>
      <c r="BR273" s="1" t="s">
        <v>224</v>
      </c>
      <c r="BS273" s="1">
        <v>0</v>
      </c>
      <c r="BT273" s="1">
        <v>0</v>
      </c>
      <c r="BU273" s="1" t="s">
        <v>815</v>
      </c>
    </row>
    <row r="274" spans="1:73" outlineLevel="1" x14ac:dyDescent="0.25">
      <c r="A274" s="1">
        <v>20</v>
      </c>
      <c r="B274" s="1">
        <v>1508</v>
      </c>
      <c r="C274" s="1">
        <v>1</v>
      </c>
      <c r="D274" s="1" t="s">
        <v>816</v>
      </c>
      <c r="E274" s="3">
        <v>45048.507627314815</v>
      </c>
      <c r="F274" s="1">
        <v>0</v>
      </c>
      <c r="G274" s="1"/>
      <c r="H274" s="1"/>
      <c r="I274" s="1"/>
      <c r="J274" s="1">
        <v>2</v>
      </c>
      <c r="K274" s="1" t="s">
        <v>74</v>
      </c>
      <c r="L274" s="1" t="s">
        <v>75</v>
      </c>
      <c r="M274" s="1" t="s">
        <v>224</v>
      </c>
      <c r="N274" s="1" t="s">
        <v>76</v>
      </c>
      <c r="O274" s="1" t="s">
        <v>77</v>
      </c>
      <c r="P274" s="1" t="s">
        <v>78</v>
      </c>
      <c r="Q274" s="1" t="s">
        <v>79</v>
      </c>
      <c r="R274" s="1">
        <v>114</v>
      </c>
      <c r="S274" s="1" t="s">
        <v>224</v>
      </c>
      <c r="T274" s="1" t="s">
        <v>80</v>
      </c>
      <c r="U274" s="1" t="s">
        <v>81</v>
      </c>
      <c r="V274" s="1" t="s">
        <v>82</v>
      </c>
      <c r="W274" s="1" t="s">
        <v>83</v>
      </c>
      <c r="X274" s="1">
        <v>2134424404</v>
      </c>
      <c r="Y274" s="1" t="s">
        <v>84</v>
      </c>
      <c r="Z274" s="1">
        <v>2</v>
      </c>
      <c r="AA274" s="1" t="s">
        <v>94</v>
      </c>
      <c r="AB274" s="1" t="s">
        <v>224</v>
      </c>
      <c r="AC274" s="1" t="s">
        <v>224</v>
      </c>
      <c r="AD274" s="1" t="s">
        <v>87</v>
      </c>
      <c r="AE274" s="1" t="s">
        <v>224</v>
      </c>
      <c r="AF274" s="1" t="s">
        <v>95</v>
      </c>
      <c r="AG274" s="1" t="s">
        <v>257</v>
      </c>
      <c r="AH274" s="1" t="s">
        <v>224</v>
      </c>
      <c r="AI274" s="1" t="s">
        <v>96</v>
      </c>
      <c r="AJ274" s="1" t="s">
        <v>97</v>
      </c>
      <c r="AK274" s="1" t="s">
        <v>98</v>
      </c>
      <c r="AL274" s="1" t="s">
        <v>99</v>
      </c>
      <c r="AM274" s="1"/>
      <c r="AN274" s="1" t="s">
        <v>224</v>
      </c>
      <c r="AO274" s="1">
        <v>1</v>
      </c>
      <c r="AP274" s="1" t="s">
        <v>81</v>
      </c>
      <c r="AQ274" s="1" t="s">
        <v>82</v>
      </c>
      <c r="AR274" s="1">
        <v>0</v>
      </c>
      <c r="AS274" s="1">
        <v>1</v>
      </c>
      <c r="AT274" s="1">
        <v>0</v>
      </c>
      <c r="AU274" s="1">
        <v>1602</v>
      </c>
      <c r="AV274" s="1" t="s">
        <v>224</v>
      </c>
      <c r="AW274" s="1">
        <v>160204</v>
      </c>
      <c r="AX274" s="1">
        <v>0</v>
      </c>
      <c r="AY274" s="2">
        <v>4200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/>
      <c r="BM274" s="3">
        <v>45048</v>
      </c>
      <c r="BN274" s="1" t="s">
        <v>224</v>
      </c>
      <c r="BO274" s="1" t="s">
        <v>224</v>
      </c>
      <c r="BP274" s="1">
        <v>0</v>
      </c>
      <c r="BQ274" s="1" t="s">
        <v>224</v>
      </c>
      <c r="BR274" s="1" t="s">
        <v>224</v>
      </c>
      <c r="BS274" s="1">
        <v>0</v>
      </c>
      <c r="BT274" s="1">
        <v>0</v>
      </c>
      <c r="BU274" s="1" t="s">
        <v>817</v>
      </c>
    </row>
    <row r="275" spans="1:73" outlineLevel="1" x14ac:dyDescent="0.25">
      <c r="A275" s="1">
        <v>20</v>
      </c>
      <c r="B275" s="1">
        <v>1509</v>
      </c>
      <c r="C275" s="1">
        <v>1</v>
      </c>
      <c r="D275" s="1" t="s">
        <v>818</v>
      </c>
      <c r="E275" s="3">
        <v>45048.736377314817</v>
      </c>
      <c r="F275" s="1">
        <v>0</v>
      </c>
      <c r="G275" s="1"/>
      <c r="H275" s="1"/>
      <c r="I275" s="1"/>
      <c r="J275" s="1">
        <v>2</v>
      </c>
      <c r="K275" s="1" t="s">
        <v>74</v>
      </c>
      <c r="L275" s="1" t="s">
        <v>75</v>
      </c>
      <c r="M275" s="1" t="s">
        <v>224</v>
      </c>
      <c r="N275" s="1" t="s">
        <v>76</v>
      </c>
      <c r="O275" s="1" t="s">
        <v>77</v>
      </c>
      <c r="P275" s="1" t="s">
        <v>78</v>
      </c>
      <c r="Q275" s="1" t="s">
        <v>79</v>
      </c>
      <c r="R275" s="1">
        <v>114</v>
      </c>
      <c r="S275" s="1" t="s">
        <v>224</v>
      </c>
      <c r="T275" s="1" t="s">
        <v>80</v>
      </c>
      <c r="U275" s="1" t="s">
        <v>81</v>
      </c>
      <c r="V275" s="1" t="s">
        <v>82</v>
      </c>
      <c r="W275" s="1" t="s">
        <v>83</v>
      </c>
      <c r="X275" s="1">
        <v>2134424404</v>
      </c>
      <c r="Y275" s="1" t="s">
        <v>84</v>
      </c>
      <c r="Z275" s="1">
        <v>2</v>
      </c>
      <c r="AA275" s="1" t="s">
        <v>85</v>
      </c>
      <c r="AB275" s="1" t="s">
        <v>86</v>
      </c>
      <c r="AC275" s="1" t="s">
        <v>224</v>
      </c>
      <c r="AD275" s="1" t="s">
        <v>87</v>
      </c>
      <c r="AE275" s="1" t="s">
        <v>78</v>
      </c>
      <c r="AF275" s="1" t="s">
        <v>88</v>
      </c>
      <c r="AG275" s="1" t="s">
        <v>225</v>
      </c>
      <c r="AH275" s="1" t="s">
        <v>89</v>
      </c>
      <c r="AI275" s="1" t="s">
        <v>90</v>
      </c>
      <c r="AJ275" s="1" t="s">
        <v>81</v>
      </c>
      <c r="AK275" s="1" t="s">
        <v>82</v>
      </c>
      <c r="AL275" s="1" t="s">
        <v>91</v>
      </c>
      <c r="AM275" s="1"/>
      <c r="AN275" s="1" t="s">
        <v>224</v>
      </c>
      <c r="AO275" s="1">
        <v>1</v>
      </c>
      <c r="AP275" s="1" t="s">
        <v>81</v>
      </c>
      <c r="AQ275" s="1" t="s">
        <v>82</v>
      </c>
      <c r="AR275" s="1">
        <v>0</v>
      </c>
      <c r="AS275" s="1">
        <v>1</v>
      </c>
      <c r="AT275" s="1">
        <v>0</v>
      </c>
      <c r="AU275" s="1">
        <v>1602</v>
      </c>
      <c r="AV275" s="1" t="s">
        <v>224</v>
      </c>
      <c r="AW275" s="1">
        <v>160204</v>
      </c>
      <c r="AX275" s="1">
        <v>0</v>
      </c>
      <c r="AY275" s="2">
        <v>1100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/>
      <c r="BM275" s="3">
        <v>45048</v>
      </c>
      <c r="BN275" s="1" t="s">
        <v>224</v>
      </c>
      <c r="BO275" s="1" t="s">
        <v>224</v>
      </c>
      <c r="BP275" s="1">
        <v>0</v>
      </c>
      <c r="BQ275" s="1" t="s">
        <v>224</v>
      </c>
      <c r="BR275" s="1" t="s">
        <v>224</v>
      </c>
      <c r="BS275" s="1">
        <v>0</v>
      </c>
      <c r="BT275" s="1">
        <v>0</v>
      </c>
      <c r="BU275" s="1" t="s">
        <v>819</v>
      </c>
    </row>
    <row r="276" spans="1:73" outlineLevel="1" x14ac:dyDescent="0.25">
      <c r="A276" s="1">
        <v>20</v>
      </c>
      <c r="B276" s="1">
        <v>1510</v>
      </c>
      <c r="C276" s="1">
        <v>1</v>
      </c>
      <c r="D276" s="1" t="s">
        <v>820</v>
      </c>
      <c r="E276" s="3">
        <v>45049.768726851849</v>
      </c>
      <c r="F276" s="1">
        <v>0</v>
      </c>
      <c r="G276" s="1"/>
      <c r="H276" s="1"/>
      <c r="I276" s="1"/>
      <c r="J276" s="1">
        <v>2</v>
      </c>
      <c r="K276" s="1" t="s">
        <v>74</v>
      </c>
      <c r="L276" s="1" t="s">
        <v>75</v>
      </c>
      <c r="M276" s="1" t="s">
        <v>224</v>
      </c>
      <c r="N276" s="1" t="s">
        <v>76</v>
      </c>
      <c r="O276" s="1" t="s">
        <v>77</v>
      </c>
      <c r="P276" s="1" t="s">
        <v>78</v>
      </c>
      <c r="Q276" s="1" t="s">
        <v>79</v>
      </c>
      <c r="R276" s="1">
        <v>114</v>
      </c>
      <c r="S276" s="1" t="s">
        <v>224</v>
      </c>
      <c r="T276" s="1" t="s">
        <v>80</v>
      </c>
      <c r="U276" s="1" t="s">
        <v>81</v>
      </c>
      <c r="V276" s="1" t="s">
        <v>82</v>
      </c>
      <c r="W276" s="1" t="s">
        <v>83</v>
      </c>
      <c r="X276" s="1">
        <v>2134424404</v>
      </c>
      <c r="Y276" s="1" t="s">
        <v>84</v>
      </c>
      <c r="Z276" s="1">
        <v>2</v>
      </c>
      <c r="AA276" s="1" t="s">
        <v>184</v>
      </c>
      <c r="AB276" s="1" t="s">
        <v>224</v>
      </c>
      <c r="AC276" s="1" t="s">
        <v>224</v>
      </c>
      <c r="AD276" s="1" t="s">
        <v>185</v>
      </c>
      <c r="AE276" s="1" t="s">
        <v>186</v>
      </c>
      <c r="AF276" s="1" t="s">
        <v>187</v>
      </c>
      <c r="AG276" s="1" t="s">
        <v>151</v>
      </c>
      <c r="AH276" s="1" t="s">
        <v>224</v>
      </c>
      <c r="AI276" s="1" t="s">
        <v>188</v>
      </c>
      <c r="AJ276" s="1" t="s">
        <v>189</v>
      </c>
      <c r="AK276" s="1" t="s">
        <v>190</v>
      </c>
      <c r="AL276" s="1" t="s">
        <v>191</v>
      </c>
      <c r="AM276" s="1"/>
      <c r="AN276" s="1" t="s">
        <v>224</v>
      </c>
      <c r="AO276" s="1">
        <v>1</v>
      </c>
      <c r="AP276" s="1" t="s">
        <v>81</v>
      </c>
      <c r="AQ276" s="1" t="s">
        <v>82</v>
      </c>
      <c r="AR276" s="1">
        <v>0</v>
      </c>
      <c r="AS276" s="1">
        <v>1</v>
      </c>
      <c r="AT276" s="1">
        <v>0</v>
      </c>
      <c r="AU276" s="1">
        <v>1602</v>
      </c>
      <c r="AV276" s="1" t="s">
        <v>224</v>
      </c>
      <c r="AW276" s="1">
        <v>160204</v>
      </c>
      <c r="AX276" s="1">
        <v>0</v>
      </c>
      <c r="AY276" s="2">
        <v>650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/>
      <c r="BM276" s="3">
        <v>45049</v>
      </c>
      <c r="BN276" s="1" t="s">
        <v>224</v>
      </c>
      <c r="BO276" s="1" t="s">
        <v>224</v>
      </c>
      <c r="BP276" s="1">
        <v>0</v>
      </c>
      <c r="BQ276" s="1" t="s">
        <v>224</v>
      </c>
      <c r="BR276" s="1" t="s">
        <v>224</v>
      </c>
      <c r="BS276" s="1">
        <v>0</v>
      </c>
      <c r="BT276" s="1">
        <v>0</v>
      </c>
      <c r="BU276" s="1" t="s">
        <v>821</v>
      </c>
    </row>
    <row r="277" spans="1:73" outlineLevel="1" x14ac:dyDescent="0.25">
      <c r="A277" s="1">
        <v>20</v>
      </c>
      <c r="B277" s="1">
        <v>1511</v>
      </c>
      <c r="C277" s="1">
        <v>1</v>
      </c>
      <c r="D277" s="1" t="s">
        <v>822</v>
      </c>
      <c r="E277" s="3">
        <v>45050.753692129627</v>
      </c>
      <c r="F277" s="1">
        <v>0</v>
      </c>
      <c r="G277" s="1"/>
      <c r="H277" s="1"/>
      <c r="I277" s="1"/>
      <c r="J277" s="1">
        <v>2</v>
      </c>
      <c r="K277" s="1" t="s">
        <v>74</v>
      </c>
      <c r="L277" s="1" t="s">
        <v>75</v>
      </c>
      <c r="M277" s="1" t="s">
        <v>224</v>
      </c>
      <c r="N277" s="1" t="s">
        <v>76</v>
      </c>
      <c r="O277" s="1" t="s">
        <v>77</v>
      </c>
      <c r="P277" s="1" t="s">
        <v>78</v>
      </c>
      <c r="Q277" s="1" t="s">
        <v>79</v>
      </c>
      <c r="R277" s="1">
        <v>114</v>
      </c>
      <c r="S277" s="1" t="s">
        <v>224</v>
      </c>
      <c r="T277" s="1" t="s">
        <v>80</v>
      </c>
      <c r="U277" s="1" t="s">
        <v>81</v>
      </c>
      <c r="V277" s="1" t="s">
        <v>82</v>
      </c>
      <c r="W277" s="1" t="s">
        <v>83</v>
      </c>
      <c r="X277" s="1">
        <v>2134424404</v>
      </c>
      <c r="Y277" s="1" t="s">
        <v>84</v>
      </c>
      <c r="Z277" s="1">
        <v>2</v>
      </c>
      <c r="AA277" s="1" t="s">
        <v>460</v>
      </c>
      <c r="AB277" s="1" t="s">
        <v>461</v>
      </c>
      <c r="AC277" s="1" t="s">
        <v>224</v>
      </c>
      <c r="AD277" s="1" t="s">
        <v>462</v>
      </c>
      <c r="AE277" s="1" t="s">
        <v>78</v>
      </c>
      <c r="AF277" s="1" t="s">
        <v>463</v>
      </c>
      <c r="AG277" s="1" t="s">
        <v>464</v>
      </c>
      <c r="AH277" s="1" t="s">
        <v>224</v>
      </c>
      <c r="AI277" s="1" t="s">
        <v>465</v>
      </c>
      <c r="AJ277" s="1" t="s">
        <v>81</v>
      </c>
      <c r="AK277" s="1" t="s">
        <v>82</v>
      </c>
      <c r="AL277" s="1" t="s">
        <v>466</v>
      </c>
      <c r="AM277" s="1"/>
      <c r="AN277" s="1" t="s">
        <v>224</v>
      </c>
      <c r="AO277" s="1">
        <v>1</v>
      </c>
      <c r="AP277" s="1" t="s">
        <v>81</v>
      </c>
      <c r="AQ277" s="1" t="s">
        <v>82</v>
      </c>
      <c r="AR277" s="1">
        <v>0</v>
      </c>
      <c r="AS277" s="1">
        <v>1</v>
      </c>
      <c r="AT277" s="1">
        <v>0</v>
      </c>
      <c r="AU277" s="1">
        <v>1602</v>
      </c>
      <c r="AV277" s="1" t="s">
        <v>224</v>
      </c>
      <c r="AW277" s="1">
        <v>160204</v>
      </c>
      <c r="AX277" s="1">
        <v>0</v>
      </c>
      <c r="AY277" s="2">
        <v>650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/>
      <c r="BM277" s="3">
        <v>45050</v>
      </c>
      <c r="BN277" s="1" t="s">
        <v>224</v>
      </c>
      <c r="BO277" s="1" t="s">
        <v>224</v>
      </c>
      <c r="BP277" s="1">
        <v>0</v>
      </c>
      <c r="BQ277" s="1" t="s">
        <v>224</v>
      </c>
      <c r="BR277" s="1" t="s">
        <v>224</v>
      </c>
      <c r="BS277" s="1">
        <v>0</v>
      </c>
      <c r="BT277" s="1">
        <v>0</v>
      </c>
      <c r="BU277" s="1" t="s">
        <v>823</v>
      </c>
    </row>
    <row r="278" spans="1:73" outlineLevel="1" x14ac:dyDescent="0.25">
      <c r="A278" s="1">
        <v>20</v>
      </c>
      <c r="B278" s="1">
        <v>1512</v>
      </c>
      <c r="C278" s="1">
        <v>1</v>
      </c>
      <c r="D278" s="1" t="s">
        <v>824</v>
      </c>
      <c r="E278" s="3">
        <v>45050.762337962966</v>
      </c>
      <c r="F278" s="1">
        <v>0</v>
      </c>
      <c r="G278" s="1"/>
      <c r="H278" s="1"/>
      <c r="I278" s="1"/>
      <c r="J278" s="1">
        <v>2</v>
      </c>
      <c r="K278" s="1" t="s">
        <v>74</v>
      </c>
      <c r="L278" s="1" t="s">
        <v>75</v>
      </c>
      <c r="M278" s="1" t="s">
        <v>224</v>
      </c>
      <c r="N278" s="1" t="s">
        <v>76</v>
      </c>
      <c r="O278" s="1" t="s">
        <v>77</v>
      </c>
      <c r="P278" s="1" t="s">
        <v>78</v>
      </c>
      <c r="Q278" s="1" t="s">
        <v>79</v>
      </c>
      <c r="R278" s="1">
        <v>114</v>
      </c>
      <c r="S278" s="1" t="s">
        <v>224</v>
      </c>
      <c r="T278" s="1" t="s">
        <v>80</v>
      </c>
      <c r="U278" s="1" t="s">
        <v>81</v>
      </c>
      <c r="V278" s="1" t="s">
        <v>82</v>
      </c>
      <c r="W278" s="1" t="s">
        <v>83</v>
      </c>
      <c r="X278" s="1">
        <v>2134424404</v>
      </c>
      <c r="Y278" s="1" t="s">
        <v>84</v>
      </c>
      <c r="Z278" s="1">
        <v>2</v>
      </c>
      <c r="AA278" s="1" t="s">
        <v>85</v>
      </c>
      <c r="AB278" s="1" t="s">
        <v>86</v>
      </c>
      <c r="AC278" s="1" t="s">
        <v>224</v>
      </c>
      <c r="AD278" s="1" t="s">
        <v>87</v>
      </c>
      <c r="AE278" s="1" t="s">
        <v>78</v>
      </c>
      <c r="AF278" s="1" t="s">
        <v>88</v>
      </c>
      <c r="AG278" s="1" t="s">
        <v>225</v>
      </c>
      <c r="AH278" s="1" t="s">
        <v>89</v>
      </c>
      <c r="AI278" s="1" t="s">
        <v>90</v>
      </c>
      <c r="AJ278" s="1" t="s">
        <v>81</v>
      </c>
      <c r="AK278" s="1" t="s">
        <v>82</v>
      </c>
      <c r="AL278" s="1" t="s">
        <v>91</v>
      </c>
      <c r="AM278" s="1"/>
      <c r="AN278" s="1" t="s">
        <v>224</v>
      </c>
      <c r="AO278" s="1">
        <v>1</v>
      </c>
      <c r="AP278" s="1" t="s">
        <v>81</v>
      </c>
      <c r="AQ278" s="1" t="s">
        <v>82</v>
      </c>
      <c r="AR278" s="1">
        <v>0</v>
      </c>
      <c r="AS278" s="1">
        <v>1</v>
      </c>
      <c r="AT278" s="1">
        <v>0</v>
      </c>
      <c r="AU278" s="1">
        <v>1602</v>
      </c>
      <c r="AV278" s="1" t="s">
        <v>224</v>
      </c>
      <c r="AW278" s="1">
        <v>160204</v>
      </c>
      <c r="AX278" s="1">
        <v>0</v>
      </c>
      <c r="AY278" s="2">
        <v>1800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/>
      <c r="BM278" s="3">
        <v>45050</v>
      </c>
      <c r="BN278" s="1" t="s">
        <v>224</v>
      </c>
      <c r="BO278" s="1" t="s">
        <v>224</v>
      </c>
      <c r="BP278" s="1">
        <v>0</v>
      </c>
      <c r="BQ278" s="1" t="s">
        <v>224</v>
      </c>
      <c r="BR278" s="1" t="s">
        <v>224</v>
      </c>
      <c r="BS278" s="1">
        <v>0</v>
      </c>
      <c r="BT278" s="1">
        <v>0</v>
      </c>
      <c r="BU278" s="1" t="s">
        <v>825</v>
      </c>
    </row>
    <row r="279" spans="1:73" outlineLevel="1" x14ac:dyDescent="0.25">
      <c r="A279" s="1">
        <v>20</v>
      </c>
      <c r="B279" s="1">
        <v>1513</v>
      </c>
      <c r="C279" s="1">
        <v>1</v>
      </c>
      <c r="D279" s="1" t="s">
        <v>826</v>
      </c>
      <c r="E279" s="3">
        <v>45051.468946759262</v>
      </c>
      <c r="F279" s="1">
        <v>0</v>
      </c>
      <c r="G279" s="1"/>
      <c r="H279" s="1"/>
      <c r="I279" s="1"/>
      <c r="J279" s="1">
        <v>2</v>
      </c>
      <c r="K279" s="1" t="s">
        <v>74</v>
      </c>
      <c r="L279" s="1" t="s">
        <v>75</v>
      </c>
      <c r="M279" s="1" t="s">
        <v>224</v>
      </c>
      <c r="N279" s="1" t="s">
        <v>76</v>
      </c>
      <c r="O279" s="1" t="s">
        <v>77</v>
      </c>
      <c r="P279" s="1" t="s">
        <v>78</v>
      </c>
      <c r="Q279" s="1" t="s">
        <v>79</v>
      </c>
      <c r="R279" s="1">
        <v>114</v>
      </c>
      <c r="S279" s="1" t="s">
        <v>224</v>
      </c>
      <c r="T279" s="1" t="s">
        <v>80</v>
      </c>
      <c r="U279" s="1" t="s">
        <v>81</v>
      </c>
      <c r="V279" s="1" t="s">
        <v>82</v>
      </c>
      <c r="W279" s="1" t="s">
        <v>83</v>
      </c>
      <c r="X279" s="1">
        <v>2134424404</v>
      </c>
      <c r="Y279" s="1" t="s">
        <v>84</v>
      </c>
      <c r="Z279" s="1">
        <v>2</v>
      </c>
      <c r="AA279" s="1" t="s">
        <v>827</v>
      </c>
      <c r="AB279" s="1" t="s">
        <v>224</v>
      </c>
      <c r="AC279" s="1" t="s">
        <v>224</v>
      </c>
      <c r="AD279" s="1" t="s">
        <v>828</v>
      </c>
      <c r="AE279" s="1" t="s">
        <v>78</v>
      </c>
      <c r="AF279" s="1" t="s">
        <v>829</v>
      </c>
      <c r="AG279" s="1" t="s">
        <v>151</v>
      </c>
      <c r="AH279" s="1" t="s">
        <v>830</v>
      </c>
      <c r="AI279" s="1" t="s">
        <v>831</v>
      </c>
      <c r="AJ279" s="1" t="s">
        <v>832</v>
      </c>
      <c r="AK279" s="1" t="s">
        <v>82</v>
      </c>
      <c r="AL279" s="1" t="s">
        <v>833</v>
      </c>
      <c r="AM279" s="1"/>
      <c r="AN279" s="1" t="s">
        <v>224</v>
      </c>
      <c r="AO279" s="1">
        <v>1</v>
      </c>
      <c r="AP279" s="1" t="s">
        <v>81</v>
      </c>
      <c r="AQ279" s="1" t="s">
        <v>82</v>
      </c>
      <c r="AR279" s="1">
        <v>0</v>
      </c>
      <c r="AS279" s="1">
        <v>1</v>
      </c>
      <c r="AT279" s="1">
        <v>0</v>
      </c>
      <c r="AU279" s="1">
        <v>1602</v>
      </c>
      <c r="AV279" s="1" t="s">
        <v>224</v>
      </c>
      <c r="AW279" s="1">
        <v>160204</v>
      </c>
      <c r="AX279" s="1">
        <v>0</v>
      </c>
      <c r="AY279" s="2">
        <v>7331.98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/>
      <c r="BM279" s="3">
        <v>45051</v>
      </c>
      <c r="BN279" s="1" t="s">
        <v>224</v>
      </c>
      <c r="BO279" s="1" t="s">
        <v>224</v>
      </c>
      <c r="BP279" s="1">
        <v>0</v>
      </c>
      <c r="BQ279" s="1" t="s">
        <v>224</v>
      </c>
      <c r="BR279" s="1" t="s">
        <v>224</v>
      </c>
      <c r="BS279" s="1">
        <v>0</v>
      </c>
      <c r="BT279" s="1">
        <v>0</v>
      </c>
      <c r="BU279" s="1" t="s">
        <v>834</v>
      </c>
    </row>
    <row r="280" spans="1:73" outlineLevel="1" x14ac:dyDescent="0.25">
      <c r="A280" s="1">
        <v>20</v>
      </c>
      <c r="B280" s="1">
        <v>1514</v>
      </c>
      <c r="C280" s="1">
        <v>1</v>
      </c>
      <c r="D280" s="1" t="s">
        <v>835</v>
      </c>
      <c r="E280" s="3">
        <v>45054.437962962962</v>
      </c>
      <c r="F280" s="1">
        <v>0</v>
      </c>
      <c r="G280" s="1"/>
      <c r="H280" s="1"/>
      <c r="I280" s="1"/>
      <c r="J280" s="1">
        <v>2</v>
      </c>
      <c r="K280" s="1" t="s">
        <v>74</v>
      </c>
      <c r="L280" s="1" t="s">
        <v>75</v>
      </c>
      <c r="M280" s="1" t="s">
        <v>224</v>
      </c>
      <c r="N280" s="1" t="s">
        <v>76</v>
      </c>
      <c r="O280" s="1" t="s">
        <v>77</v>
      </c>
      <c r="P280" s="1" t="s">
        <v>78</v>
      </c>
      <c r="Q280" s="1" t="s">
        <v>79</v>
      </c>
      <c r="R280" s="1">
        <v>114</v>
      </c>
      <c r="S280" s="1" t="s">
        <v>224</v>
      </c>
      <c r="T280" s="1" t="s">
        <v>80</v>
      </c>
      <c r="U280" s="1" t="s">
        <v>81</v>
      </c>
      <c r="V280" s="1" t="s">
        <v>82</v>
      </c>
      <c r="W280" s="1" t="s">
        <v>83</v>
      </c>
      <c r="X280" s="1">
        <v>2134424404</v>
      </c>
      <c r="Y280" s="1" t="s">
        <v>84</v>
      </c>
      <c r="Z280" s="1">
        <v>2</v>
      </c>
      <c r="AA280" s="1" t="s">
        <v>184</v>
      </c>
      <c r="AB280" s="1" t="s">
        <v>224</v>
      </c>
      <c r="AC280" s="1" t="s">
        <v>224</v>
      </c>
      <c r="AD280" s="1" t="s">
        <v>185</v>
      </c>
      <c r="AE280" s="1" t="s">
        <v>186</v>
      </c>
      <c r="AF280" s="1" t="s">
        <v>187</v>
      </c>
      <c r="AG280" s="1" t="s">
        <v>151</v>
      </c>
      <c r="AH280" s="1" t="s">
        <v>224</v>
      </c>
      <c r="AI280" s="1" t="s">
        <v>188</v>
      </c>
      <c r="AJ280" s="1" t="s">
        <v>189</v>
      </c>
      <c r="AK280" s="1" t="s">
        <v>190</v>
      </c>
      <c r="AL280" s="1" t="s">
        <v>191</v>
      </c>
      <c r="AM280" s="1"/>
      <c r="AN280" s="1" t="s">
        <v>224</v>
      </c>
      <c r="AO280" s="1">
        <v>1</v>
      </c>
      <c r="AP280" s="1" t="s">
        <v>81</v>
      </c>
      <c r="AQ280" s="1" t="s">
        <v>82</v>
      </c>
      <c r="AR280" s="1">
        <v>0</v>
      </c>
      <c r="AS280" s="1">
        <v>1</v>
      </c>
      <c r="AT280" s="1">
        <v>0</v>
      </c>
      <c r="AU280" s="1">
        <v>1602</v>
      </c>
      <c r="AV280" s="1" t="s">
        <v>224</v>
      </c>
      <c r="AW280" s="1">
        <v>160204</v>
      </c>
      <c r="AX280" s="1">
        <v>0</v>
      </c>
      <c r="AY280" s="2">
        <v>700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/>
      <c r="BM280" s="3">
        <v>45054</v>
      </c>
      <c r="BN280" s="1" t="s">
        <v>224</v>
      </c>
      <c r="BO280" s="1" t="s">
        <v>224</v>
      </c>
      <c r="BP280" s="1">
        <v>0</v>
      </c>
      <c r="BQ280" s="1" t="s">
        <v>224</v>
      </c>
      <c r="BR280" s="1" t="s">
        <v>224</v>
      </c>
      <c r="BS280" s="1">
        <v>0</v>
      </c>
      <c r="BT280" s="1">
        <v>0</v>
      </c>
      <c r="BU280" s="1" t="s">
        <v>836</v>
      </c>
    </row>
    <row r="281" spans="1:73" outlineLevel="1" x14ac:dyDescent="0.25">
      <c r="A281" s="1">
        <v>20</v>
      </c>
      <c r="B281" s="1">
        <v>1515</v>
      </c>
      <c r="C281" s="1">
        <v>1</v>
      </c>
      <c r="D281" s="1" t="s">
        <v>837</v>
      </c>
      <c r="E281" s="3">
        <v>45054.544560185182</v>
      </c>
      <c r="F281" s="1">
        <v>0</v>
      </c>
      <c r="G281" s="1"/>
      <c r="H281" s="1"/>
      <c r="I281" s="1"/>
      <c r="J281" s="1">
        <v>2</v>
      </c>
      <c r="K281" s="1" t="s">
        <v>74</v>
      </c>
      <c r="L281" s="1" t="s">
        <v>75</v>
      </c>
      <c r="M281" s="1" t="s">
        <v>224</v>
      </c>
      <c r="N281" s="1" t="s">
        <v>76</v>
      </c>
      <c r="O281" s="1" t="s">
        <v>77</v>
      </c>
      <c r="P281" s="1" t="s">
        <v>78</v>
      </c>
      <c r="Q281" s="1" t="s">
        <v>79</v>
      </c>
      <c r="R281" s="1">
        <v>114</v>
      </c>
      <c r="S281" s="1" t="s">
        <v>224</v>
      </c>
      <c r="T281" s="1" t="s">
        <v>80</v>
      </c>
      <c r="U281" s="1" t="s">
        <v>81</v>
      </c>
      <c r="V281" s="1" t="s">
        <v>82</v>
      </c>
      <c r="W281" s="1" t="s">
        <v>83</v>
      </c>
      <c r="X281" s="1">
        <v>2134424404</v>
      </c>
      <c r="Y281" s="1" t="s">
        <v>84</v>
      </c>
      <c r="Z281" s="1">
        <v>2</v>
      </c>
      <c r="AA281" s="1" t="s">
        <v>85</v>
      </c>
      <c r="AB281" s="1" t="s">
        <v>86</v>
      </c>
      <c r="AC281" s="1" t="s">
        <v>224</v>
      </c>
      <c r="AD281" s="1" t="s">
        <v>87</v>
      </c>
      <c r="AE281" s="1" t="s">
        <v>78</v>
      </c>
      <c r="AF281" s="1" t="s">
        <v>88</v>
      </c>
      <c r="AG281" s="1" t="s">
        <v>225</v>
      </c>
      <c r="AH281" s="1" t="s">
        <v>89</v>
      </c>
      <c r="AI281" s="1" t="s">
        <v>90</v>
      </c>
      <c r="AJ281" s="1" t="s">
        <v>81</v>
      </c>
      <c r="AK281" s="1" t="s">
        <v>82</v>
      </c>
      <c r="AL281" s="1" t="s">
        <v>91</v>
      </c>
      <c r="AM281" s="1"/>
      <c r="AN281" s="1" t="s">
        <v>224</v>
      </c>
      <c r="AO281" s="1">
        <v>1</v>
      </c>
      <c r="AP281" s="1" t="s">
        <v>81</v>
      </c>
      <c r="AQ281" s="1" t="s">
        <v>82</v>
      </c>
      <c r="AR281" s="1">
        <v>0</v>
      </c>
      <c r="AS281" s="1">
        <v>1</v>
      </c>
      <c r="AT281" s="1">
        <v>0</v>
      </c>
      <c r="AU281" s="1">
        <v>1602</v>
      </c>
      <c r="AV281" s="1" t="s">
        <v>224</v>
      </c>
      <c r="AW281" s="1">
        <v>160204</v>
      </c>
      <c r="AX281" s="1">
        <v>0</v>
      </c>
      <c r="AY281" s="2">
        <v>4200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/>
      <c r="BM281" s="3">
        <v>45054</v>
      </c>
      <c r="BN281" s="1" t="s">
        <v>224</v>
      </c>
      <c r="BO281" s="1" t="s">
        <v>224</v>
      </c>
      <c r="BP281" s="1">
        <v>0</v>
      </c>
      <c r="BQ281" s="1" t="s">
        <v>224</v>
      </c>
      <c r="BR281" s="1" t="s">
        <v>224</v>
      </c>
      <c r="BS281" s="1">
        <v>0</v>
      </c>
      <c r="BT281" s="1">
        <v>0</v>
      </c>
      <c r="BU281" s="1" t="s">
        <v>838</v>
      </c>
    </row>
    <row r="282" spans="1:73" outlineLevel="1" x14ac:dyDescent="0.25">
      <c r="A282" s="1">
        <v>20</v>
      </c>
      <c r="B282" s="1">
        <v>1516</v>
      </c>
      <c r="C282" s="1">
        <v>1</v>
      </c>
      <c r="D282" s="1" t="s">
        <v>839</v>
      </c>
      <c r="E282" s="3">
        <v>45054.65697916667</v>
      </c>
      <c r="F282" s="1">
        <v>0</v>
      </c>
      <c r="G282" s="1"/>
      <c r="H282" s="1"/>
      <c r="I282" s="1"/>
      <c r="J282" s="1">
        <v>2</v>
      </c>
      <c r="K282" s="1" t="s">
        <v>74</v>
      </c>
      <c r="L282" s="1" t="s">
        <v>75</v>
      </c>
      <c r="M282" s="1" t="s">
        <v>224</v>
      </c>
      <c r="N282" s="1" t="s">
        <v>76</v>
      </c>
      <c r="O282" s="1" t="s">
        <v>77</v>
      </c>
      <c r="P282" s="1" t="s">
        <v>78</v>
      </c>
      <c r="Q282" s="1" t="s">
        <v>79</v>
      </c>
      <c r="R282" s="1">
        <v>114</v>
      </c>
      <c r="S282" s="1" t="s">
        <v>224</v>
      </c>
      <c r="T282" s="1" t="s">
        <v>80</v>
      </c>
      <c r="U282" s="1" t="s">
        <v>81</v>
      </c>
      <c r="V282" s="1" t="s">
        <v>82</v>
      </c>
      <c r="W282" s="1" t="s">
        <v>83</v>
      </c>
      <c r="X282" s="1">
        <v>2134424404</v>
      </c>
      <c r="Y282" s="1" t="s">
        <v>84</v>
      </c>
      <c r="Z282" s="1">
        <v>2</v>
      </c>
      <c r="AA282" s="1" t="s">
        <v>85</v>
      </c>
      <c r="AB282" s="1" t="s">
        <v>86</v>
      </c>
      <c r="AC282" s="1" t="s">
        <v>224</v>
      </c>
      <c r="AD282" s="1" t="s">
        <v>87</v>
      </c>
      <c r="AE282" s="1" t="s">
        <v>78</v>
      </c>
      <c r="AF282" s="1" t="s">
        <v>88</v>
      </c>
      <c r="AG282" s="1" t="s">
        <v>225</v>
      </c>
      <c r="AH282" s="1" t="s">
        <v>89</v>
      </c>
      <c r="AI282" s="1" t="s">
        <v>90</v>
      </c>
      <c r="AJ282" s="1" t="s">
        <v>81</v>
      </c>
      <c r="AK282" s="1" t="s">
        <v>82</v>
      </c>
      <c r="AL282" s="1" t="s">
        <v>91</v>
      </c>
      <c r="AM282" s="1"/>
      <c r="AN282" s="1" t="s">
        <v>224</v>
      </c>
      <c r="AO282" s="1">
        <v>1</v>
      </c>
      <c r="AP282" s="1" t="s">
        <v>81</v>
      </c>
      <c r="AQ282" s="1" t="s">
        <v>82</v>
      </c>
      <c r="AR282" s="1">
        <v>0</v>
      </c>
      <c r="AS282" s="1">
        <v>1</v>
      </c>
      <c r="AT282" s="1">
        <v>0</v>
      </c>
      <c r="AU282" s="1">
        <v>1602</v>
      </c>
      <c r="AV282" s="1" t="s">
        <v>224</v>
      </c>
      <c r="AW282" s="1">
        <v>160204</v>
      </c>
      <c r="AX282" s="1">
        <v>0</v>
      </c>
      <c r="AY282" s="2">
        <v>1100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/>
      <c r="BM282" s="3">
        <v>45054</v>
      </c>
      <c r="BN282" s="1" t="s">
        <v>224</v>
      </c>
      <c r="BO282" s="1" t="s">
        <v>224</v>
      </c>
      <c r="BP282" s="1">
        <v>0</v>
      </c>
      <c r="BQ282" s="1" t="s">
        <v>224</v>
      </c>
      <c r="BR282" s="1" t="s">
        <v>224</v>
      </c>
      <c r="BS282" s="1">
        <v>0</v>
      </c>
      <c r="BT282" s="1">
        <v>0</v>
      </c>
      <c r="BU282" s="1" t="s">
        <v>840</v>
      </c>
    </row>
    <row r="283" spans="1:73" outlineLevel="1" x14ac:dyDescent="0.25">
      <c r="A283" s="1">
        <v>20</v>
      </c>
      <c r="B283" s="1">
        <v>1517</v>
      </c>
      <c r="C283" s="1">
        <v>1</v>
      </c>
      <c r="D283" s="1" t="s">
        <v>841</v>
      </c>
      <c r="E283" s="3">
        <v>45055.679444444446</v>
      </c>
      <c r="F283" s="1">
        <v>0</v>
      </c>
      <c r="G283" s="1"/>
      <c r="H283" s="1"/>
      <c r="I283" s="1"/>
      <c r="J283" s="1">
        <v>2</v>
      </c>
      <c r="K283" s="1" t="s">
        <v>74</v>
      </c>
      <c r="L283" s="1" t="s">
        <v>75</v>
      </c>
      <c r="M283" s="1" t="s">
        <v>224</v>
      </c>
      <c r="N283" s="1" t="s">
        <v>76</v>
      </c>
      <c r="O283" s="1" t="s">
        <v>77</v>
      </c>
      <c r="P283" s="1" t="s">
        <v>78</v>
      </c>
      <c r="Q283" s="1" t="s">
        <v>79</v>
      </c>
      <c r="R283" s="1">
        <v>114</v>
      </c>
      <c r="S283" s="1" t="s">
        <v>224</v>
      </c>
      <c r="T283" s="1" t="s">
        <v>80</v>
      </c>
      <c r="U283" s="1" t="s">
        <v>81</v>
      </c>
      <c r="V283" s="1" t="s">
        <v>82</v>
      </c>
      <c r="W283" s="1" t="s">
        <v>83</v>
      </c>
      <c r="X283" s="1">
        <v>2134424404</v>
      </c>
      <c r="Y283" s="1" t="s">
        <v>84</v>
      </c>
      <c r="Z283" s="1">
        <v>2</v>
      </c>
      <c r="AA283" s="1" t="s">
        <v>137</v>
      </c>
      <c r="AB283" s="1" t="s">
        <v>224</v>
      </c>
      <c r="AC283" s="1" t="s">
        <v>224</v>
      </c>
      <c r="AD283" s="1" t="s">
        <v>138</v>
      </c>
      <c r="AE283" s="1" t="s">
        <v>139</v>
      </c>
      <c r="AF283" s="1" t="s">
        <v>140</v>
      </c>
      <c r="AG283" s="1" t="s">
        <v>698</v>
      </c>
      <c r="AH283" s="1" t="s">
        <v>141</v>
      </c>
      <c r="AI283" s="1" t="s">
        <v>142</v>
      </c>
      <c r="AJ283" s="1" t="s">
        <v>143</v>
      </c>
      <c r="AK283" s="1" t="s">
        <v>82</v>
      </c>
      <c r="AL283" s="1" t="s">
        <v>144</v>
      </c>
      <c r="AM283" s="1"/>
      <c r="AN283" s="1" t="s">
        <v>224</v>
      </c>
      <c r="AO283" s="1">
        <v>1</v>
      </c>
      <c r="AP283" s="1" t="s">
        <v>81</v>
      </c>
      <c r="AQ283" s="1" t="s">
        <v>82</v>
      </c>
      <c r="AR283" s="1">
        <v>0</v>
      </c>
      <c r="AS283" s="1">
        <v>1</v>
      </c>
      <c r="AT283" s="1">
        <v>0</v>
      </c>
      <c r="AU283" s="1">
        <v>1602</v>
      </c>
      <c r="AV283" s="1" t="s">
        <v>224</v>
      </c>
      <c r="AW283" s="1">
        <v>160204</v>
      </c>
      <c r="AX283" s="1">
        <v>0</v>
      </c>
      <c r="AY283" s="2">
        <v>2500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/>
      <c r="BM283" s="3">
        <v>45055</v>
      </c>
      <c r="BN283" s="1" t="s">
        <v>224</v>
      </c>
      <c r="BO283" s="1" t="s">
        <v>224</v>
      </c>
      <c r="BP283" s="1">
        <v>0</v>
      </c>
      <c r="BQ283" s="1" t="s">
        <v>224</v>
      </c>
      <c r="BR283" s="1" t="s">
        <v>224</v>
      </c>
      <c r="BS283" s="1">
        <v>0</v>
      </c>
      <c r="BT283" s="1">
        <v>0</v>
      </c>
      <c r="BU283" s="1" t="s">
        <v>842</v>
      </c>
    </row>
    <row r="284" spans="1:73" outlineLevel="1" x14ac:dyDescent="0.25">
      <c r="A284" s="1">
        <v>20</v>
      </c>
      <c r="B284" s="1">
        <v>1518</v>
      </c>
      <c r="C284" s="1">
        <v>1</v>
      </c>
      <c r="D284" s="1" t="s">
        <v>843</v>
      </c>
      <c r="E284" s="3">
        <v>45055.746759259258</v>
      </c>
      <c r="F284" s="1">
        <v>0</v>
      </c>
      <c r="G284" s="1"/>
      <c r="H284" s="1"/>
      <c r="I284" s="1"/>
      <c r="J284" s="1">
        <v>2</v>
      </c>
      <c r="K284" s="1" t="s">
        <v>74</v>
      </c>
      <c r="L284" s="1" t="s">
        <v>75</v>
      </c>
      <c r="M284" s="1" t="s">
        <v>224</v>
      </c>
      <c r="N284" s="1" t="s">
        <v>76</v>
      </c>
      <c r="O284" s="1" t="s">
        <v>77</v>
      </c>
      <c r="P284" s="1" t="s">
        <v>78</v>
      </c>
      <c r="Q284" s="1" t="s">
        <v>79</v>
      </c>
      <c r="R284" s="1">
        <v>114</v>
      </c>
      <c r="S284" s="1" t="s">
        <v>224</v>
      </c>
      <c r="T284" s="1" t="s">
        <v>80</v>
      </c>
      <c r="U284" s="1" t="s">
        <v>81</v>
      </c>
      <c r="V284" s="1" t="s">
        <v>82</v>
      </c>
      <c r="W284" s="1" t="s">
        <v>83</v>
      </c>
      <c r="X284" s="1">
        <v>2134424404</v>
      </c>
      <c r="Y284" s="1" t="s">
        <v>84</v>
      </c>
      <c r="Z284" s="1">
        <v>2</v>
      </c>
      <c r="AA284" s="1" t="s">
        <v>184</v>
      </c>
      <c r="AB284" s="1" t="s">
        <v>224</v>
      </c>
      <c r="AC284" s="1" t="s">
        <v>224</v>
      </c>
      <c r="AD284" s="1" t="s">
        <v>185</v>
      </c>
      <c r="AE284" s="1" t="s">
        <v>186</v>
      </c>
      <c r="AF284" s="1" t="s">
        <v>187</v>
      </c>
      <c r="AG284" s="1" t="s">
        <v>151</v>
      </c>
      <c r="AH284" s="1" t="s">
        <v>224</v>
      </c>
      <c r="AI284" s="1" t="s">
        <v>188</v>
      </c>
      <c r="AJ284" s="1" t="s">
        <v>189</v>
      </c>
      <c r="AK284" s="1" t="s">
        <v>190</v>
      </c>
      <c r="AL284" s="1" t="s">
        <v>191</v>
      </c>
      <c r="AM284" s="1"/>
      <c r="AN284" s="1" t="s">
        <v>224</v>
      </c>
      <c r="AO284" s="1">
        <v>1</v>
      </c>
      <c r="AP284" s="1" t="s">
        <v>81</v>
      </c>
      <c r="AQ284" s="1" t="s">
        <v>82</v>
      </c>
      <c r="AR284" s="1">
        <v>0</v>
      </c>
      <c r="AS284" s="1">
        <v>1</v>
      </c>
      <c r="AT284" s="1">
        <v>0</v>
      </c>
      <c r="AU284" s="1">
        <v>1602</v>
      </c>
      <c r="AV284" s="1" t="s">
        <v>224</v>
      </c>
      <c r="AW284" s="1">
        <v>160204</v>
      </c>
      <c r="AX284" s="1">
        <v>0</v>
      </c>
      <c r="AY284" s="2">
        <v>700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/>
      <c r="BM284" s="3">
        <v>45055</v>
      </c>
      <c r="BN284" s="1" t="s">
        <v>224</v>
      </c>
      <c r="BO284" s="1" t="s">
        <v>224</v>
      </c>
      <c r="BP284" s="1">
        <v>0</v>
      </c>
      <c r="BQ284" s="1" t="s">
        <v>224</v>
      </c>
      <c r="BR284" s="1" t="s">
        <v>224</v>
      </c>
      <c r="BS284" s="1">
        <v>0</v>
      </c>
      <c r="BT284" s="1">
        <v>0</v>
      </c>
      <c r="BU284" s="1" t="s">
        <v>844</v>
      </c>
    </row>
    <row r="285" spans="1:73" outlineLevel="1" x14ac:dyDescent="0.25">
      <c r="A285" s="1">
        <v>20</v>
      </c>
      <c r="B285" s="1">
        <v>1519</v>
      </c>
      <c r="C285" s="1">
        <v>1</v>
      </c>
      <c r="D285" s="1" t="s">
        <v>845</v>
      </c>
      <c r="E285" s="3">
        <v>45056.666770833333</v>
      </c>
      <c r="F285" s="1">
        <v>0</v>
      </c>
      <c r="G285" s="1"/>
      <c r="H285" s="1"/>
      <c r="I285" s="1"/>
      <c r="J285" s="1">
        <v>2</v>
      </c>
      <c r="K285" s="1" t="s">
        <v>74</v>
      </c>
      <c r="L285" s="1" t="s">
        <v>75</v>
      </c>
      <c r="M285" s="1" t="s">
        <v>224</v>
      </c>
      <c r="N285" s="1" t="s">
        <v>76</v>
      </c>
      <c r="O285" s="1" t="s">
        <v>77</v>
      </c>
      <c r="P285" s="1" t="s">
        <v>78</v>
      </c>
      <c r="Q285" s="1" t="s">
        <v>79</v>
      </c>
      <c r="R285" s="1">
        <v>114</v>
      </c>
      <c r="S285" s="1" t="s">
        <v>224</v>
      </c>
      <c r="T285" s="1" t="s">
        <v>80</v>
      </c>
      <c r="U285" s="1" t="s">
        <v>81</v>
      </c>
      <c r="V285" s="1" t="s">
        <v>82</v>
      </c>
      <c r="W285" s="1" t="s">
        <v>83</v>
      </c>
      <c r="X285" s="1">
        <v>2134424404</v>
      </c>
      <c r="Y285" s="1" t="s">
        <v>84</v>
      </c>
      <c r="Z285" s="1">
        <v>2</v>
      </c>
      <c r="AA285" s="1" t="s">
        <v>184</v>
      </c>
      <c r="AB285" s="1" t="s">
        <v>224</v>
      </c>
      <c r="AC285" s="1" t="s">
        <v>224</v>
      </c>
      <c r="AD285" s="1" t="s">
        <v>185</v>
      </c>
      <c r="AE285" s="1" t="s">
        <v>186</v>
      </c>
      <c r="AF285" s="1" t="s">
        <v>187</v>
      </c>
      <c r="AG285" s="1" t="s">
        <v>151</v>
      </c>
      <c r="AH285" s="1" t="s">
        <v>224</v>
      </c>
      <c r="AI285" s="1" t="s">
        <v>188</v>
      </c>
      <c r="AJ285" s="1" t="s">
        <v>189</v>
      </c>
      <c r="AK285" s="1" t="s">
        <v>190</v>
      </c>
      <c r="AL285" s="1" t="s">
        <v>191</v>
      </c>
      <c r="AM285" s="1"/>
      <c r="AN285" s="1" t="s">
        <v>224</v>
      </c>
      <c r="AO285" s="1">
        <v>1</v>
      </c>
      <c r="AP285" s="1" t="s">
        <v>81</v>
      </c>
      <c r="AQ285" s="1" t="s">
        <v>82</v>
      </c>
      <c r="AR285" s="1">
        <v>0</v>
      </c>
      <c r="AS285" s="1">
        <v>1</v>
      </c>
      <c r="AT285" s="1">
        <v>0</v>
      </c>
      <c r="AU285" s="1">
        <v>1602</v>
      </c>
      <c r="AV285" s="1" t="s">
        <v>224</v>
      </c>
      <c r="AW285" s="1">
        <v>160204</v>
      </c>
      <c r="AX285" s="1">
        <v>0</v>
      </c>
      <c r="AY285" s="2">
        <v>8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/>
      <c r="BM285" s="3">
        <v>45056</v>
      </c>
      <c r="BN285" s="1" t="s">
        <v>224</v>
      </c>
      <c r="BO285" s="1" t="s">
        <v>224</v>
      </c>
      <c r="BP285" s="1">
        <v>0</v>
      </c>
      <c r="BQ285" s="1" t="s">
        <v>224</v>
      </c>
      <c r="BR285" s="1" t="s">
        <v>224</v>
      </c>
      <c r="BS285" s="1">
        <v>0</v>
      </c>
      <c r="BT285" s="1">
        <v>0</v>
      </c>
      <c r="BU285" s="1" t="s">
        <v>846</v>
      </c>
    </row>
    <row r="286" spans="1:73" outlineLevel="1" x14ac:dyDescent="0.25">
      <c r="A286" s="1">
        <v>20</v>
      </c>
      <c r="B286" s="1">
        <v>1520</v>
      </c>
      <c r="C286" s="1">
        <v>1</v>
      </c>
      <c r="D286" s="1" t="s">
        <v>847</v>
      </c>
      <c r="E286" s="3">
        <v>45056.712812500002</v>
      </c>
      <c r="F286" s="1">
        <v>0</v>
      </c>
      <c r="G286" s="1"/>
      <c r="H286" s="1"/>
      <c r="I286" s="1"/>
      <c r="J286" s="1">
        <v>2</v>
      </c>
      <c r="K286" s="1" t="s">
        <v>74</v>
      </c>
      <c r="L286" s="1" t="s">
        <v>75</v>
      </c>
      <c r="M286" s="1" t="s">
        <v>224</v>
      </c>
      <c r="N286" s="1" t="s">
        <v>76</v>
      </c>
      <c r="O286" s="1" t="s">
        <v>77</v>
      </c>
      <c r="P286" s="1" t="s">
        <v>78</v>
      </c>
      <c r="Q286" s="1" t="s">
        <v>79</v>
      </c>
      <c r="R286" s="1">
        <v>114</v>
      </c>
      <c r="S286" s="1" t="s">
        <v>224</v>
      </c>
      <c r="T286" s="1" t="s">
        <v>80</v>
      </c>
      <c r="U286" s="1" t="s">
        <v>81</v>
      </c>
      <c r="V286" s="1" t="s">
        <v>82</v>
      </c>
      <c r="W286" s="1" t="s">
        <v>83</v>
      </c>
      <c r="X286" s="1">
        <v>2134424404</v>
      </c>
      <c r="Y286" s="1" t="s">
        <v>84</v>
      </c>
      <c r="Z286" s="1">
        <v>2</v>
      </c>
      <c r="AA286" s="1" t="s">
        <v>85</v>
      </c>
      <c r="AB286" s="1" t="s">
        <v>86</v>
      </c>
      <c r="AC286" s="1" t="s">
        <v>224</v>
      </c>
      <c r="AD286" s="1" t="s">
        <v>87</v>
      </c>
      <c r="AE286" s="1" t="s">
        <v>78</v>
      </c>
      <c r="AF286" s="1" t="s">
        <v>88</v>
      </c>
      <c r="AG286" s="1" t="s">
        <v>225</v>
      </c>
      <c r="AH286" s="1" t="s">
        <v>89</v>
      </c>
      <c r="AI286" s="1" t="s">
        <v>90</v>
      </c>
      <c r="AJ286" s="1" t="s">
        <v>81</v>
      </c>
      <c r="AK286" s="1" t="s">
        <v>82</v>
      </c>
      <c r="AL286" s="1" t="s">
        <v>91</v>
      </c>
      <c r="AM286" s="1"/>
      <c r="AN286" s="1" t="s">
        <v>224</v>
      </c>
      <c r="AO286" s="1">
        <v>1</v>
      </c>
      <c r="AP286" s="1" t="s">
        <v>81</v>
      </c>
      <c r="AQ286" s="1" t="s">
        <v>82</v>
      </c>
      <c r="AR286" s="1">
        <v>0</v>
      </c>
      <c r="AS286" s="1">
        <v>1</v>
      </c>
      <c r="AT286" s="1">
        <v>0</v>
      </c>
      <c r="AU286" s="1">
        <v>1602</v>
      </c>
      <c r="AV286" s="1" t="s">
        <v>224</v>
      </c>
      <c r="AW286" s="1">
        <v>160204</v>
      </c>
      <c r="AX286" s="1">
        <v>0</v>
      </c>
      <c r="AY286" s="2">
        <v>400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/>
      <c r="BM286" s="3">
        <v>45056</v>
      </c>
      <c r="BN286" s="1" t="s">
        <v>224</v>
      </c>
      <c r="BO286" s="1" t="s">
        <v>224</v>
      </c>
      <c r="BP286" s="1">
        <v>0</v>
      </c>
      <c r="BQ286" s="1" t="s">
        <v>224</v>
      </c>
      <c r="BR286" s="1" t="s">
        <v>224</v>
      </c>
      <c r="BS286" s="1">
        <v>0</v>
      </c>
      <c r="BT286" s="1">
        <v>0</v>
      </c>
      <c r="BU286" s="1" t="s">
        <v>848</v>
      </c>
    </row>
    <row r="287" spans="1:73" outlineLevel="1" x14ac:dyDescent="0.25">
      <c r="A287" s="1">
        <v>20</v>
      </c>
      <c r="B287" s="1">
        <v>1521</v>
      </c>
      <c r="C287" s="1">
        <v>1</v>
      </c>
      <c r="D287" s="1" t="s">
        <v>849</v>
      </c>
      <c r="E287" s="3">
        <v>45057.474652777775</v>
      </c>
      <c r="F287" s="1">
        <v>0</v>
      </c>
      <c r="G287" s="1"/>
      <c r="H287" s="1"/>
      <c r="I287" s="1"/>
      <c r="J287" s="1">
        <v>2</v>
      </c>
      <c r="K287" s="1" t="s">
        <v>74</v>
      </c>
      <c r="L287" s="1" t="s">
        <v>75</v>
      </c>
      <c r="M287" s="1" t="s">
        <v>224</v>
      </c>
      <c r="N287" s="1" t="s">
        <v>76</v>
      </c>
      <c r="O287" s="1" t="s">
        <v>77</v>
      </c>
      <c r="P287" s="1" t="s">
        <v>78</v>
      </c>
      <c r="Q287" s="1" t="s">
        <v>79</v>
      </c>
      <c r="R287" s="1">
        <v>114</v>
      </c>
      <c r="S287" s="1" t="s">
        <v>224</v>
      </c>
      <c r="T287" s="1" t="s">
        <v>80</v>
      </c>
      <c r="U287" s="1" t="s">
        <v>81</v>
      </c>
      <c r="V287" s="1" t="s">
        <v>82</v>
      </c>
      <c r="W287" s="1" t="s">
        <v>83</v>
      </c>
      <c r="X287" s="1">
        <v>2134424404</v>
      </c>
      <c r="Y287" s="1" t="s">
        <v>84</v>
      </c>
      <c r="Z287" s="1">
        <v>2</v>
      </c>
      <c r="AA287" s="1" t="s">
        <v>114</v>
      </c>
      <c r="AB287" s="1" t="s">
        <v>224</v>
      </c>
      <c r="AC287" s="1" t="s">
        <v>224</v>
      </c>
      <c r="AD287" s="1" t="s">
        <v>115</v>
      </c>
      <c r="AE287" s="1" t="s">
        <v>224</v>
      </c>
      <c r="AF287" s="1" t="s">
        <v>116</v>
      </c>
      <c r="AG287" s="1" t="s">
        <v>300</v>
      </c>
      <c r="AH287" s="1" t="s">
        <v>224</v>
      </c>
      <c r="AI287" s="1" t="s">
        <v>117</v>
      </c>
      <c r="AJ287" s="1" t="s">
        <v>118</v>
      </c>
      <c r="AK287" s="1" t="s">
        <v>98</v>
      </c>
      <c r="AL287" s="1" t="s">
        <v>119</v>
      </c>
      <c r="AM287" s="1"/>
      <c r="AN287" s="1" t="s">
        <v>120</v>
      </c>
      <c r="AO287" s="1">
        <v>1</v>
      </c>
      <c r="AP287" s="1" t="s">
        <v>81</v>
      </c>
      <c r="AQ287" s="1" t="s">
        <v>82</v>
      </c>
      <c r="AR287" s="1">
        <v>0</v>
      </c>
      <c r="AS287" s="1">
        <v>1</v>
      </c>
      <c r="AT287" s="1">
        <v>0</v>
      </c>
      <c r="AU287" s="1">
        <v>1602</v>
      </c>
      <c r="AV287" s="1" t="s">
        <v>224</v>
      </c>
      <c r="AW287" s="1">
        <v>160204</v>
      </c>
      <c r="AX287" s="1">
        <v>0</v>
      </c>
      <c r="AY287" s="2">
        <v>6271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/>
      <c r="BM287" s="3">
        <v>45057</v>
      </c>
      <c r="BN287" s="1" t="s">
        <v>224</v>
      </c>
      <c r="BO287" s="1" t="s">
        <v>224</v>
      </c>
      <c r="BP287" s="1">
        <v>0</v>
      </c>
      <c r="BQ287" s="1" t="s">
        <v>224</v>
      </c>
      <c r="BR287" s="1" t="s">
        <v>224</v>
      </c>
      <c r="BS287" s="1">
        <v>0</v>
      </c>
      <c r="BT287" s="1">
        <v>0</v>
      </c>
      <c r="BU287" s="1" t="s">
        <v>850</v>
      </c>
    </row>
    <row r="288" spans="1:73" outlineLevel="1" x14ac:dyDescent="0.25">
      <c r="A288" s="1">
        <v>20</v>
      </c>
      <c r="B288" s="1">
        <v>1522</v>
      </c>
      <c r="C288" s="1">
        <v>1</v>
      </c>
      <c r="D288" s="1" t="s">
        <v>851</v>
      </c>
      <c r="E288" s="3">
        <v>45058.457997685182</v>
      </c>
      <c r="F288" s="1">
        <v>0</v>
      </c>
      <c r="G288" s="1"/>
      <c r="H288" s="1"/>
      <c r="I288" s="1"/>
      <c r="J288" s="1">
        <v>2</v>
      </c>
      <c r="K288" s="1" t="s">
        <v>74</v>
      </c>
      <c r="L288" s="1" t="s">
        <v>75</v>
      </c>
      <c r="M288" s="1" t="s">
        <v>224</v>
      </c>
      <c r="N288" s="1" t="s">
        <v>76</v>
      </c>
      <c r="O288" s="1" t="s">
        <v>77</v>
      </c>
      <c r="P288" s="1" t="s">
        <v>78</v>
      </c>
      <c r="Q288" s="1" t="s">
        <v>79</v>
      </c>
      <c r="R288" s="1">
        <v>114</v>
      </c>
      <c r="S288" s="1" t="s">
        <v>224</v>
      </c>
      <c r="T288" s="1" t="s">
        <v>80</v>
      </c>
      <c r="U288" s="1" t="s">
        <v>81</v>
      </c>
      <c r="V288" s="1" t="s">
        <v>82</v>
      </c>
      <c r="W288" s="1" t="s">
        <v>83</v>
      </c>
      <c r="X288" s="1">
        <v>2134424404</v>
      </c>
      <c r="Y288" s="1" t="s">
        <v>84</v>
      </c>
      <c r="Z288" s="1">
        <v>2</v>
      </c>
      <c r="AA288" s="1" t="s">
        <v>94</v>
      </c>
      <c r="AB288" s="1" t="s">
        <v>224</v>
      </c>
      <c r="AC288" s="1" t="s">
        <v>224</v>
      </c>
      <c r="AD288" s="1" t="s">
        <v>87</v>
      </c>
      <c r="AE288" s="1" t="s">
        <v>224</v>
      </c>
      <c r="AF288" s="1" t="s">
        <v>95</v>
      </c>
      <c r="AG288" s="1" t="s">
        <v>257</v>
      </c>
      <c r="AH288" s="1" t="s">
        <v>224</v>
      </c>
      <c r="AI288" s="1" t="s">
        <v>96</v>
      </c>
      <c r="AJ288" s="1" t="s">
        <v>97</v>
      </c>
      <c r="AK288" s="1" t="s">
        <v>98</v>
      </c>
      <c r="AL288" s="1" t="s">
        <v>99</v>
      </c>
      <c r="AM288" s="1"/>
      <c r="AN288" s="1" t="s">
        <v>224</v>
      </c>
      <c r="AO288" s="1">
        <v>1</v>
      </c>
      <c r="AP288" s="1" t="s">
        <v>81</v>
      </c>
      <c r="AQ288" s="1" t="s">
        <v>82</v>
      </c>
      <c r="AR288" s="1">
        <v>0</v>
      </c>
      <c r="AS288" s="1">
        <v>1</v>
      </c>
      <c r="AT288" s="1">
        <v>0</v>
      </c>
      <c r="AU288" s="1">
        <v>1602</v>
      </c>
      <c r="AV288" s="1" t="s">
        <v>224</v>
      </c>
      <c r="AW288" s="1">
        <v>160204</v>
      </c>
      <c r="AX288" s="1">
        <v>0</v>
      </c>
      <c r="AY288" s="2">
        <v>5300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/>
      <c r="BM288" s="3">
        <v>45058</v>
      </c>
      <c r="BN288" s="1" t="s">
        <v>224</v>
      </c>
      <c r="BO288" s="1" t="s">
        <v>224</v>
      </c>
      <c r="BP288" s="1">
        <v>0</v>
      </c>
      <c r="BQ288" s="1" t="s">
        <v>224</v>
      </c>
      <c r="BR288" s="1" t="s">
        <v>224</v>
      </c>
      <c r="BS288" s="1">
        <v>0</v>
      </c>
      <c r="BT288" s="1">
        <v>0</v>
      </c>
      <c r="BU288" s="1" t="s">
        <v>852</v>
      </c>
    </row>
    <row r="289" spans="1:73" outlineLevel="1" x14ac:dyDescent="0.25">
      <c r="A289" s="1">
        <v>20</v>
      </c>
      <c r="B289" s="1">
        <v>1523</v>
      </c>
      <c r="C289" s="1">
        <v>1</v>
      </c>
      <c r="D289" s="1" t="s">
        <v>853</v>
      </c>
      <c r="E289" s="3">
        <v>45058.777314814812</v>
      </c>
      <c r="F289" s="1">
        <v>0</v>
      </c>
      <c r="G289" s="1"/>
      <c r="H289" s="1"/>
      <c r="I289" s="1"/>
      <c r="J289" s="1">
        <v>2</v>
      </c>
      <c r="K289" s="1" t="s">
        <v>74</v>
      </c>
      <c r="L289" s="1" t="s">
        <v>75</v>
      </c>
      <c r="M289" s="1" t="s">
        <v>224</v>
      </c>
      <c r="N289" s="1" t="s">
        <v>76</v>
      </c>
      <c r="O289" s="1" t="s">
        <v>77</v>
      </c>
      <c r="P289" s="1" t="s">
        <v>78</v>
      </c>
      <c r="Q289" s="1" t="s">
        <v>79</v>
      </c>
      <c r="R289" s="1">
        <v>114</v>
      </c>
      <c r="S289" s="1" t="s">
        <v>224</v>
      </c>
      <c r="T289" s="1" t="s">
        <v>80</v>
      </c>
      <c r="U289" s="1" t="s">
        <v>81</v>
      </c>
      <c r="V289" s="1" t="s">
        <v>82</v>
      </c>
      <c r="W289" s="1" t="s">
        <v>83</v>
      </c>
      <c r="X289" s="1">
        <v>2134424404</v>
      </c>
      <c r="Y289" s="1" t="s">
        <v>84</v>
      </c>
      <c r="Z289" s="1">
        <v>2</v>
      </c>
      <c r="AA289" s="1" t="s">
        <v>85</v>
      </c>
      <c r="AB289" s="1" t="s">
        <v>86</v>
      </c>
      <c r="AC289" s="1" t="s">
        <v>224</v>
      </c>
      <c r="AD289" s="1" t="s">
        <v>87</v>
      </c>
      <c r="AE289" s="1" t="s">
        <v>78</v>
      </c>
      <c r="AF289" s="1" t="s">
        <v>88</v>
      </c>
      <c r="AG289" s="1" t="s">
        <v>225</v>
      </c>
      <c r="AH289" s="1" t="s">
        <v>89</v>
      </c>
      <c r="AI289" s="1" t="s">
        <v>90</v>
      </c>
      <c r="AJ289" s="1" t="s">
        <v>81</v>
      </c>
      <c r="AK289" s="1" t="s">
        <v>82</v>
      </c>
      <c r="AL289" s="1" t="s">
        <v>91</v>
      </c>
      <c r="AM289" s="1"/>
      <c r="AN289" s="1" t="s">
        <v>224</v>
      </c>
      <c r="AO289" s="1">
        <v>1</v>
      </c>
      <c r="AP289" s="1" t="s">
        <v>81</v>
      </c>
      <c r="AQ289" s="1" t="s">
        <v>82</v>
      </c>
      <c r="AR289" s="1">
        <v>0</v>
      </c>
      <c r="AS289" s="1">
        <v>1</v>
      </c>
      <c r="AT289" s="1">
        <v>0</v>
      </c>
      <c r="AU289" s="1">
        <v>1602</v>
      </c>
      <c r="AV289" s="1" t="s">
        <v>224</v>
      </c>
      <c r="AW289" s="1">
        <v>160204</v>
      </c>
      <c r="AX289" s="1">
        <v>0</v>
      </c>
      <c r="AY289" s="2">
        <v>1100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/>
      <c r="BM289" s="3">
        <v>45058</v>
      </c>
      <c r="BN289" s="1" t="s">
        <v>224</v>
      </c>
      <c r="BO289" s="1" t="s">
        <v>224</v>
      </c>
      <c r="BP289" s="1">
        <v>0</v>
      </c>
      <c r="BQ289" s="1" t="s">
        <v>224</v>
      </c>
      <c r="BR289" s="1" t="s">
        <v>224</v>
      </c>
      <c r="BS289" s="1">
        <v>0</v>
      </c>
      <c r="BT289" s="1">
        <v>0</v>
      </c>
      <c r="BU289" s="1" t="s">
        <v>854</v>
      </c>
    </row>
    <row r="290" spans="1:73" outlineLevel="1" x14ac:dyDescent="0.25">
      <c r="A290" s="1">
        <v>20</v>
      </c>
      <c r="B290" s="1">
        <v>1524</v>
      </c>
      <c r="C290" s="1">
        <v>1</v>
      </c>
      <c r="D290" s="1" t="s">
        <v>855</v>
      </c>
      <c r="E290" s="3">
        <v>45061.762245370373</v>
      </c>
      <c r="F290" s="1">
        <v>0</v>
      </c>
      <c r="G290" s="1"/>
      <c r="H290" s="1"/>
      <c r="I290" s="1"/>
      <c r="J290" s="1">
        <v>2</v>
      </c>
      <c r="K290" s="1" t="s">
        <v>74</v>
      </c>
      <c r="L290" s="1" t="s">
        <v>75</v>
      </c>
      <c r="M290" s="1" t="s">
        <v>224</v>
      </c>
      <c r="N290" s="1" t="s">
        <v>76</v>
      </c>
      <c r="O290" s="1" t="s">
        <v>77</v>
      </c>
      <c r="P290" s="1" t="s">
        <v>78</v>
      </c>
      <c r="Q290" s="1" t="s">
        <v>79</v>
      </c>
      <c r="R290" s="1">
        <v>114</v>
      </c>
      <c r="S290" s="1" t="s">
        <v>224</v>
      </c>
      <c r="T290" s="1" t="s">
        <v>80</v>
      </c>
      <c r="U290" s="1" t="s">
        <v>81</v>
      </c>
      <c r="V290" s="1" t="s">
        <v>82</v>
      </c>
      <c r="W290" s="1" t="s">
        <v>83</v>
      </c>
      <c r="X290" s="1">
        <v>2134424404</v>
      </c>
      <c r="Y290" s="1" t="s">
        <v>84</v>
      </c>
      <c r="Z290" s="1">
        <v>2</v>
      </c>
      <c r="AA290" s="1" t="s">
        <v>94</v>
      </c>
      <c r="AB290" s="1" t="s">
        <v>224</v>
      </c>
      <c r="AC290" s="1" t="s">
        <v>224</v>
      </c>
      <c r="AD290" s="1" t="s">
        <v>87</v>
      </c>
      <c r="AE290" s="1" t="s">
        <v>224</v>
      </c>
      <c r="AF290" s="1" t="s">
        <v>95</v>
      </c>
      <c r="AG290" s="1" t="s">
        <v>257</v>
      </c>
      <c r="AH290" s="1" t="s">
        <v>224</v>
      </c>
      <c r="AI290" s="1" t="s">
        <v>96</v>
      </c>
      <c r="AJ290" s="1" t="s">
        <v>97</v>
      </c>
      <c r="AK290" s="1" t="s">
        <v>98</v>
      </c>
      <c r="AL290" s="1" t="s">
        <v>99</v>
      </c>
      <c r="AM290" s="1"/>
      <c r="AN290" s="1" t="s">
        <v>224</v>
      </c>
      <c r="AO290" s="1">
        <v>1</v>
      </c>
      <c r="AP290" s="1" t="s">
        <v>81</v>
      </c>
      <c r="AQ290" s="1" t="s">
        <v>82</v>
      </c>
      <c r="AR290" s="1">
        <v>0</v>
      </c>
      <c r="AS290" s="1">
        <v>1</v>
      </c>
      <c r="AT290" s="1">
        <v>0</v>
      </c>
      <c r="AU290" s="1">
        <v>1602</v>
      </c>
      <c r="AV290" s="1" t="s">
        <v>224</v>
      </c>
      <c r="AW290" s="1">
        <v>160204</v>
      </c>
      <c r="AX290" s="1">
        <v>0</v>
      </c>
      <c r="AY290" s="2">
        <v>5450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/>
      <c r="BM290" s="3">
        <v>45061</v>
      </c>
      <c r="BN290" s="1" t="s">
        <v>224</v>
      </c>
      <c r="BO290" s="1" t="s">
        <v>224</v>
      </c>
      <c r="BP290" s="1">
        <v>0</v>
      </c>
      <c r="BQ290" s="1" t="s">
        <v>224</v>
      </c>
      <c r="BR290" s="1" t="s">
        <v>224</v>
      </c>
      <c r="BS290" s="1">
        <v>0</v>
      </c>
      <c r="BT290" s="1">
        <v>0</v>
      </c>
      <c r="BU290" s="1" t="s">
        <v>856</v>
      </c>
    </row>
    <row r="291" spans="1:73" outlineLevel="1" x14ac:dyDescent="0.25">
      <c r="A291" s="1">
        <v>20</v>
      </c>
      <c r="B291" s="1">
        <v>1525</v>
      </c>
      <c r="C291" s="1">
        <v>1</v>
      </c>
      <c r="D291" s="1" t="s">
        <v>857</v>
      </c>
      <c r="E291" s="3">
        <v>45062.426354166666</v>
      </c>
      <c r="F291" s="1">
        <v>0</v>
      </c>
      <c r="G291" s="1"/>
      <c r="H291" s="1"/>
      <c r="I291" s="1"/>
      <c r="J291" s="1">
        <v>2</v>
      </c>
      <c r="K291" s="1" t="s">
        <v>74</v>
      </c>
      <c r="L291" s="1" t="s">
        <v>75</v>
      </c>
      <c r="M291" s="1" t="s">
        <v>224</v>
      </c>
      <c r="N291" s="1" t="s">
        <v>76</v>
      </c>
      <c r="O291" s="1" t="s">
        <v>77</v>
      </c>
      <c r="P291" s="1" t="s">
        <v>78</v>
      </c>
      <c r="Q291" s="1" t="s">
        <v>79</v>
      </c>
      <c r="R291" s="1">
        <v>114</v>
      </c>
      <c r="S291" s="1" t="s">
        <v>224</v>
      </c>
      <c r="T291" s="1" t="s">
        <v>80</v>
      </c>
      <c r="U291" s="1" t="s">
        <v>81</v>
      </c>
      <c r="V291" s="1" t="s">
        <v>82</v>
      </c>
      <c r="W291" s="1" t="s">
        <v>83</v>
      </c>
      <c r="X291" s="1">
        <v>2134424404</v>
      </c>
      <c r="Y291" s="1" t="s">
        <v>84</v>
      </c>
      <c r="Z291" s="1">
        <v>2</v>
      </c>
      <c r="AA291" s="1" t="s">
        <v>114</v>
      </c>
      <c r="AB291" s="1" t="s">
        <v>224</v>
      </c>
      <c r="AC291" s="1" t="s">
        <v>224</v>
      </c>
      <c r="AD291" s="1" t="s">
        <v>115</v>
      </c>
      <c r="AE291" s="1" t="s">
        <v>224</v>
      </c>
      <c r="AF291" s="1" t="s">
        <v>116</v>
      </c>
      <c r="AG291" s="1" t="s">
        <v>300</v>
      </c>
      <c r="AH291" s="1" t="s">
        <v>224</v>
      </c>
      <c r="AI291" s="1" t="s">
        <v>117</v>
      </c>
      <c r="AJ291" s="1" t="s">
        <v>118</v>
      </c>
      <c r="AK291" s="1" t="s">
        <v>98</v>
      </c>
      <c r="AL291" s="1" t="s">
        <v>119</v>
      </c>
      <c r="AM291" s="1"/>
      <c r="AN291" s="1" t="s">
        <v>120</v>
      </c>
      <c r="AO291" s="1">
        <v>1</v>
      </c>
      <c r="AP291" s="1" t="s">
        <v>81</v>
      </c>
      <c r="AQ291" s="1" t="s">
        <v>82</v>
      </c>
      <c r="AR291" s="1">
        <v>0</v>
      </c>
      <c r="AS291" s="1">
        <v>1</v>
      </c>
      <c r="AT291" s="1">
        <v>0</v>
      </c>
      <c r="AU291" s="1">
        <v>1602</v>
      </c>
      <c r="AV291" s="1" t="s">
        <v>224</v>
      </c>
      <c r="AW291" s="1">
        <v>160204</v>
      </c>
      <c r="AX291" s="1">
        <v>0</v>
      </c>
      <c r="AY291" s="2">
        <v>6271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/>
      <c r="BM291" s="3">
        <v>45062</v>
      </c>
      <c r="BN291" s="1" t="s">
        <v>224</v>
      </c>
      <c r="BO291" s="1" t="s">
        <v>224</v>
      </c>
      <c r="BP291" s="1">
        <v>0</v>
      </c>
      <c r="BQ291" s="1" t="s">
        <v>224</v>
      </c>
      <c r="BR291" s="1" t="s">
        <v>224</v>
      </c>
      <c r="BS291" s="1">
        <v>0</v>
      </c>
      <c r="BT291" s="1">
        <v>0</v>
      </c>
      <c r="BU291" s="1" t="s">
        <v>858</v>
      </c>
    </row>
    <row r="292" spans="1:73" outlineLevel="1" x14ac:dyDescent="0.25">
      <c r="A292" s="1">
        <v>20</v>
      </c>
      <c r="B292" s="1">
        <v>1526</v>
      </c>
      <c r="C292" s="1">
        <v>1</v>
      </c>
      <c r="D292" s="1" t="s">
        <v>859</v>
      </c>
      <c r="E292" s="3">
        <v>45062.615891203706</v>
      </c>
      <c r="F292" s="1">
        <v>0</v>
      </c>
      <c r="G292" s="1"/>
      <c r="H292" s="1"/>
      <c r="I292" s="1"/>
      <c r="J292" s="1">
        <v>2</v>
      </c>
      <c r="K292" s="1" t="s">
        <v>74</v>
      </c>
      <c r="L292" s="1" t="s">
        <v>75</v>
      </c>
      <c r="M292" s="1" t="s">
        <v>224</v>
      </c>
      <c r="N292" s="1" t="s">
        <v>76</v>
      </c>
      <c r="O292" s="1" t="s">
        <v>77</v>
      </c>
      <c r="P292" s="1" t="s">
        <v>78</v>
      </c>
      <c r="Q292" s="1" t="s">
        <v>79</v>
      </c>
      <c r="R292" s="1">
        <v>114</v>
      </c>
      <c r="S292" s="1" t="s">
        <v>224</v>
      </c>
      <c r="T292" s="1" t="s">
        <v>80</v>
      </c>
      <c r="U292" s="1" t="s">
        <v>81</v>
      </c>
      <c r="V292" s="1" t="s">
        <v>82</v>
      </c>
      <c r="W292" s="1" t="s">
        <v>83</v>
      </c>
      <c r="X292" s="1">
        <v>2134424404</v>
      </c>
      <c r="Y292" s="1" t="s">
        <v>84</v>
      </c>
      <c r="Z292" s="1">
        <v>2</v>
      </c>
      <c r="AA292" s="1" t="s">
        <v>94</v>
      </c>
      <c r="AB292" s="1" t="s">
        <v>224</v>
      </c>
      <c r="AC292" s="1" t="s">
        <v>224</v>
      </c>
      <c r="AD292" s="1" t="s">
        <v>87</v>
      </c>
      <c r="AE292" s="1" t="s">
        <v>224</v>
      </c>
      <c r="AF292" s="1" t="s">
        <v>95</v>
      </c>
      <c r="AG292" s="1" t="s">
        <v>257</v>
      </c>
      <c r="AH292" s="1" t="s">
        <v>224</v>
      </c>
      <c r="AI292" s="1" t="s">
        <v>96</v>
      </c>
      <c r="AJ292" s="1" t="s">
        <v>97</v>
      </c>
      <c r="AK292" s="1" t="s">
        <v>98</v>
      </c>
      <c r="AL292" s="1" t="s">
        <v>99</v>
      </c>
      <c r="AM292" s="1"/>
      <c r="AN292" s="1" t="s">
        <v>224</v>
      </c>
      <c r="AO292" s="1">
        <v>1</v>
      </c>
      <c r="AP292" s="1" t="s">
        <v>81</v>
      </c>
      <c r="AQ292" s="1" t="s">
        <v>82</v>
      </c>
      <c r="AR292" s="1">
        <v>0</v>
      </c>
      <c r="AS292" s="1">
        <v>1</v>
      </c>
      <c r="AT292" s="1">
        <v>0</v>
      </c>
      <c r="AU292" s="1">
        <v>1602</v>
      </c>
      <c r="AV292" s="1" t="s">
        <v>224</v>
      </c>
      <c r="AW292" s="1">
        <v>160204</v>
      </c>
      <c r="AX292" s="1">
        <v>0</v>
      </c>
      <c r="AY292" s="2">
        <v>3000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/>
      <c r="BM292" s="3">
        <v>45062</v>
      </c>
      <c r="BN292" s="1" t="s">
        <v>224</v>
      </c>
      <c r="BO292" s="1" t="s">
        <v>224</v>
      </c>
      <c r="BP292" s="1">
        <v>0</v>
      </c>
      <c r="BQ292" s="1" t="s">
        <v>224</v>
      </c>
      <c r="BR292" s="1" t="s">
        <v>224</v>
      </c>
      <c r="BS292" s="1">
        <v>0</v>
      </c>
      <c r="BT292" s="1">
        <v>0</v>
      </c>
      <c r="BU292" s="1" t="s">
        <v>860</v>
      </c>
    </row>
    <row r="293" spans="1:73" outlineLevel="1" x14ac:dyDescent="0.25">
      <c r="A293" s="1">
        <v>20</v>
      </c>
      <c r="B293" s="1">
        <v>1527</v>
      </c>
      <c r="C293" s="1">
        <v>1</v>
      </c>
      <c r="D293" s="1" t="s">
        <v>861</v>
      </c>
      <c r="E293" s="3">
        <v>45063.474143518521</v>
      </c>
      <c r="F293" s="1">
        <v>0</v>
      </c>
      <c r="G293" s="1"/>
      <c r="H293" s="1"/>
      <c r="I293" s="1"/>
      <c r="J293" s="1">
        <v>2</v>
      </c>
      <c r="K293" s="1" t="s">
        <v>74</v>
      </c>
      <c r="L293" s="1" t="s">
        <v>75</v>
      </c>
      <c r="M293" s="1" t="s">
        <v>224</v>
      </c>
      <c r="N293" s="1" t="s">
        <v>76</v>
      </c>
      <c r="O293" s="1" t="s">
        <v>77</v>
      </c>
      <c r="P293" s="1" t="s">
        <v>78</v>
      </c>
      <c r="Q293" s="1" t="s">
        <v>79</v>
      </c>
      <c r="R293" s="1">
        <v>114</v>
      </c>
      <c r="S293" s="1" t="s">
        <v>224</v>
      </c>
      <c r="T293" s="1" t="s">
        <v>80</v>
      </c>
      <c r="U293" s="1" t="s">
        <v>81</v>
      </c>
      <c r="V293" s="1" t="s">
        <v>82</v>
      </c>
      <c r="W293" s="1" t="s">
        <v>83</v>
      </c>
      <c r="X293" s="1">
        <v>2134424404</v>
      </c>
      <c r="Y293" s="1" t="s">
        <v>84</v>
      </c>
      <c r="Z293" s="1">
        <v>2</v>
      </c>
      <c r="AA293" s="1" t="s">
        <v>94</v>
      </c>
      <c r="AB293" s="1" t="s">
        <v>224</v>
      </c>
      <c r="AC293" s="1" t="s">
        <v>224</v>
      </c>
      <c r="AD293" s="1" t="s">
        <v>87</v>
      </c>
      <c r="AE293" s="1" t="s">
        <v>224</v>
      </c>
      <c r="AF293" s="1" t="s">
        <v>95</v>
      </c>
      <c r="AG293" s="1" t="s">
        <v>257</v>
      </c>
      <c r="AH293" s="1" t="s">
        <v>224</v>
      </c>
      <c r="AI293" s="1" t="s">
        <v>96</v>
      </c>
      <c r="AJ293" s="1" t="s">
        <v>97</v>
      </c>
      <c r="AK293" s="1" t="s">
        <v>98</v>
      </c>
      <c r="AL293" s="1" t="s">
        <v>99</v>
      </c>
      <c r="AM293" s="1"/>
      <c r="AN293" s="1" t="s">
        <v>224</v>
      </c>
      <c r="AO293" s="1">
        <v>1</v>
      </c>
      <c r="AP293" s="1" t="s">
        <v>81</v>
      </c>
      <c r="AQ293" s="1" t="s">
        <v>82</v>
      </c>
      <c r="AR293" s="1">
        <v>0</v>
      </c>
      <c r="AS293" s="1">
        <v>1</v>
      </c>
      <c r="AT293" s="1">
        <v>0</v>
      </c>
      <c r="AU293" s="1">
        <v>1602</v>
      </c>
      <c r="AV293" s="1" t="s">
        <v>224</v>
      </c>
      <c r="AW293" s="1">
        <v>160204</v>
      </c>
      <c r="AX293" s="1">
        <v>0</v>
      </c>
      <c r="AY293" s="2">
        <v>5300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/>
      <c r="BM293" s="3">
        <v>45063</v>
      </c>
      <c r="BN293" s="1" t="s">
        <v>224</v>
      </c>
      <c r="BO293" s="1" t="s">
        <v>224</v>
      </c>
      <c r="BP293" s="1">
        <v>0</v>
      </c>
      <c r="BQ293" s="1" t="s">
        <v>224</v>
      </c>
      <c r="BR293" s="1" t="s">
        <v>224</v>
      </c>
      <c r="BS293" s="1">
        <v>0</v>
      </c>
      <c r="BT293" s="1">
        <v>0</v>
      </c>
      <c r="BU293" s="1" t="s">
        <v>862</v>
      </c>
    </row>
    <row r="294" spans="1:73" outlineLevel="1" x14ac:dyDescent="0.25">
      <c r="A294" s="1">
        <v>20</v>
      </c>
      <c r="B294" s="1">
        <v>1528</v>
      </c>
      <c r="C294" s="1">
        <v>1</v>
      </c>
      <c r="D294" s="1" t="s">
        <v>863</v>
      </c>
      <c r="E294" s="3">
        <v>45064.477025462962</v>
      </c>
      <c r="F294" s="1">
        <v>0</v>
      </c>
      <c r="G294" s="1"/>
      <c r="H294" s="1"/>
      <c r="I294" s="1"/>
      <c r="J294" s="1">
        <v>2</v>
      </c>
      <c r="K294" s="1" t="s">
        <v>74</v>
      </c>
      <c r="L294" s="1" t="s">
        <v>75</v>
      </c>
      <c r="M294" s="1" t="s">
        <v>224</v>
      </c>
      <c r="N294" s="1" t="s">
        <v>76</v>
      </c>
      <c r="O294" s="1" t="s">
        <v>77</v>
      </c>
      <c r="P294" s="1" t="s">
        <v>78</v>
      </c>
      <c r="Q294" s="1" t="s">
        <v>79</v>
      </c>
      <c r="R294" s="1">
        <v>114</v>
      </c>
      <c r="S294" s="1" t="s">
        <v>224</v>
      </c>
      <c r="T294" s="1" t="s">
        <v>80</v>
      </c>
      <c r="U294" s="1" t="s">
        <v>81</v>
      </c>
      <c r="V294" s="1" t="s">
        <v>82</v>
      </c>
      <c r="W294" s="1" t="s">
        <v>83</v>
      </c>
      <c r="X294" s="1">
        <v>2134424404</v>
      </c>
      <c r="Y294" s="1" t="s">
        <v>84</v>
      </c>
      <c r="Z294" s="1">
        <v>2</v>
      </c>
      <c r="AA294" s="1" t="s">
        <v>85</v>
      </c>
      <c r="AB294" s="1" t="s">
        <v>86</v>
      </c>
      <c r="AC294" s="1" t="s">
        <v>224</v>
      </c>
      <c r="AD294" s="1" t="s">
        <v>87</v>
      </c>
      <c r="AE294" s="1" t="s">
        <v>78</v>
      </c>
      <c r="AF294" s="1" t="s">
        <v>88</v>
      </c>
      <c r="AG294" s="1" t="s">
        <v>225</v>
      </c>
      <c r="AH294" s="1" t="s">
        <v>89</v>
      </c>
      <c r="AI294" s="1" t="s">
        <v>90</v>
      </c>
      <c r="AJ294" s="1" t="s">
        <v>81</v>
      </c>
      <c r="AK294" s="1" t="s">
        <v>82</v>
      </c>
      <c r="AL294" s="1" t="s">
        <v>91</v>
      </c>
      <c r="AM294" s="1"/>
      <c r="AN294" s="1" t="s">
        <v>224</v>
      </c>
      <c r="AO294" s="1">
        <v>1</v>
      </c>
      <c r="AP294" s="1" t="s">
        <v>81</v>
      </c>
      <c r="AQ294" s="1" t="s">
        <v>82</v>
      </c>
      <c r="AR294" s="1">
        <v>0</v>
      </c>
      <c r="AS294" s="1">
        <v>1</v>
      </c>
      <c r="AT294" s="1">
        <v>0</v>
      </c>
      <c r="AU294" s="1">
        <v>1602</v>
      </c>
      <c r="AV294" s="1" t="s">
        <v>224</v>
      </c>
      <c r="AW294" s="1">
        <v>160204</v>
      </c>
      <c r="AX294" s="1">
        <v>0</v>
      </c>
      <c r="AY294" s="2">
        <v>400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/>
      <c r="BM294" s="3">
        <v>45064</v>
      </c>
      <c r="BN294" s="1" t="s">
        <v>224</v>
      </c>
      <c r="BO294" s="1" t="s">
        <v>224</v>
      </c>
      <c r="BP294" s="1">
        <v>0</v>
      </c>
      <c r="BQ294" s="1" t="s">
        <v>224</v>
      </c>
      <c r="BR294" s="1" t="s">
        <v>224</v>
      </c>
      <c r="BS294" s="1">
        <v>0</v>
      </c>
      <c r="BT294" s="1">
        <v>0</v>
      </c>
      <c r="BU294" s="1" t="s">
        <v>864</v>
      </c>
    </row>
    <row r="295" spans="1:73" outlineLevel="1" x14ac:dyDescent="0.25">
      <c r="A295" s="1">
        <v>20</v>
      </c>
      <c r="B295" s="1">
        <v>1529</v>
      </c>
      <c r="C295" s="1">
        <v>1</v>
      </c>
      <c r="D295" s="1" t="s">
        <v>865</v>
      </c>
      <c r="E295" s="3">
        <v>45064.480775462966</v>
      </c>
      <c r="F295" s="1">
        <v>0</v>
      </c>
      <c r="G295" s="1"/>
      <c r="H295" s="1"/>
      <c r="I295" s="1"/>
      <c r="J295" s="1">
        <v>2</v>
      </c>
      <c r="K295" s="1" t="s">
        <v>74</v>
      </c>
      <c r="L295" s="1" t="s">
        <v>75</v>
      </c>
      <c r="M295" s="1" t="s">
        <v>224</v>
      </c>
      <c r="N295" s="1" t="s">
        <v>76</v>
      </c>
      <c r="O295" s="1" t="s">
        <v>77</v>
      </c>
      <c r="P295" s="1" t="s">
        <v>78</v>
      </c>
      <c r="Q295" s="1" t="s">
        <v>79</v>
      </c>
      <c r="R295" s="1">
        <v>114</v>
      </c>
      <c r="S295" s="1" t="s">
        <v>224</v>
      </c>
      <c r="T295" s="1" t="s">
        <v>80</v>
      </c>
      <c r="U295" s="1" t="s">
        <v>81</v>
      </c>
      <c r="V295" s="1" t="s">
        <v>82</v>
      </c>
      <c r="W295" s="1" t="s">
        <v>83</v>
      </c>
      <c r="X295" s="1">
        <v>2134424404</v>
      </c>
      <c r="Y295" s="1" t="s">
        <v>84</v>
      </c>
      <c r="Z295" s="1">
        <v>2</v>
      </c>
      <c r="AA295" s="1" t="s">
        <v>85</v>
      </c>
      <c r="AB295" s="1" t="s">
        <v>86</v>
      </c>
      <c r="AC295" s="1" t="s">
        <v>224</v>
      </c>
      <c r="AD295" s="1" t="s">
        <v>87</v>
      </c>
      <c r="AE295" s="1" t="s">
        <v>78</v>
      </c>
      <c r="AF295" s="1" t="s">
        <v>88</v>
      </c>
      <c r="AG295" s="1" t="s">
        <v>225</v>
      </c>
      <c r="AH295" s="1" t="s">
        <v>89</v>
      </c>
      <c r="AI295" s="1" t="s">
        <v>90</v>
      </c>
      <c r="AJ295" s="1" t="s">
        <v>81</v>
      </c>
      <c r="AK295" s="1" t="s">
        <v>82</v>
      </c>
      <c r="AL295" s="1" t="s">
        <v>91</v>
      </c>
      <c r="AM295" s="1"/>
      <c r="AN295" s="1" t="s">
        <v>224</v>
      </c>
      <c r="AO295" s="1">
        <v>1</v>
      </c>
      <c r="AP295" s="1" t="s">
        <v>81</v>
      </c>
      <c r="AQ295" s="1" t="s">
        <v>82</v>
      </c>
      <c r="AR295" s="1">
        <v>0</v>
      </c>
      <c r="AS295" s="1">
        <v>1</v>
      </c>
      <c r="AT295" s="1">
        <v>0</v>
      </c>
      <c r="AU295" s="1">
        <v>1602</v>
      </c>
      <c r="AV295" s="1" t="s">
        <v>224</v>
      </c>
      <c r="AW295" s="1">
        <v>160204</v>
      </c>
      <c r="AX295" s="1">
        <v>0</v>
      </c>
      <c r="AY295" s="2">
        <v>2500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/>
      <c r="BM295" s="3">
        <v>45064</v>
      </c>
      <c r="BN295" s="1" t="s">
        <v>224</v>
      </c>
      <c r="BO295" s="1" t="s">
        <v>224</v>
      </c>
      <c r="BP295" s="1">
        <v>0</v>
      </c>
      <c r="BQ295" s="1" t="s">
        <v>224</v>
      </c>
      <c r="BR295" s="1" t="s">
        <v>224</v>
      </c>
      <c r="BS295" s="1">
        <v>0</v>
      </c>
      <c r="BT295" s="1">
        <v>0</v>
      </c>
      <c r="BU295" s="1" t="s">
        <v>866</v>
      </c>
    </row>
    <row r="296" spans="1:73" outlineLevel="1" x14ac:dyDescent="0.25">
      <c r="A296" s="1">
        <v>20</v>
      </c>
      <c r="B296" s="1">
        <v>1530</v>
      </c>
      <c r="C296" s="1">
        <v>1</v>
      </c>
      <c r="D296" s="1" t="s">
        <v>867</v>
      </c>
      <c r="E296" s="3">
        <v>45064.610937500001</v>
      </c>
      <c r="F296" s="1">
        <v>0</v>
      </c>
      <c r="G296" s="1"/>
      <c r="H296" s="1"/>
      <c r="I296" s="1"/>
      <c r="J296" s="1">
        <v>2</v>
      </c>
      <c r="K296" s="1" t="s">
        <v>74</v>
      </c>
      <c r="L296" s="1" t="s">
        <v>75</v>
      </c>
      <c r="M296" s="1" t="s">
        <v>224</v>
      </c>
      <c r="N296" s="1" t="s">
        <v>76</v>
      </c>
      <c r="O296" s="1" t="s">
        <v>77</v>
      </c>
      <c r="P296" s="1" t="s">
        <v>78</v>
      </c>
      <c r="Q296" s="1" t="s">
        <v>79</v>
      </c>
      <c r="R296" s="1">
        <v>114</v>
      </c>
      <c r="S296" s="1" t="s">
        <v>224</v>
      </c>
      <c r="T296" s="1" t="s">
        <v>80</v>
      </c>
      <c r="U296" s="1" t="s">
        <v>81</v>
      </c>
      <c r="V296" s="1" t="s">
        <v>82</v>
      </c>
      <c r="W296" s="1" t="s">
        <v>83</v>
      </c>
      <c r="X296" s="1">
        <v>2134424404</v>
      </c>
      <c r="Y296" s="1" t="s">
        <v>84</v>
      </c>
      <c r="Z296" s="1">
        <v>2</v>
      </c>
      <c r="AA296" s="1" t="s">
        <v>85</v>
      </c>
      <c r="AB296" s="1" t="s">
        <v>86</v>
      </c>
      <c r="AC296" s="1" t="s">
        <v>224</v>
      </c>
      <c r="AD296" s="1" t="s">
        <v>87</v>
      </c>
      <c r="AE296" s="1" t="s">
        <v>78</v>
      </c>
      <c r="AF296" s="1" t="s">
        <v>88</v>
      </c>
      <c r="AG296" s="1" t="s">
        <v>225</v>
      </c>
      <c r="AH296" s="1" t="s">
        <v>89</v>
      </c>
      <c r="AI296" s="1" t="s">
        <v>90</v>
      </c>
      <c r="AJ296" s="1" t="s">
        <v>81</v>
      </c>
      <c r="AK296" s="1" t="s">
        <v>82</v>
      </c>
      <c r="AL296" s="1" t="s">
        <v>91</v>
      </c>
      <c r="AM296" s="1"/>
      <c r="AN296" s="1" t="s">
        <v>224</v>
      </c>
      <c r="AO296" s="1">
        <v>1</v>
      </c>
      <c r="AP296" s="1" t="s">
        <v>81</v>
      </c>
      <c r="AQ296" s="1" t="s">
        <v>82</v>
      </c>
      <c r="AR296" s="1">
        <v>0</v>
      </c>
      <c r="AS296" s="1">
        <v>1</v>
      </c>
      <c r="AT296" s="1">
        <v>0</v>
      </c>
      <c r="AU296" s="1">
        <v>1602</v>
      </c>
      <c r="AV296" s="1" t="s">
        <v>224</v>
      </c>
      <c r="AW296" s="1">
        <v>160204</v>
      </c>
      <c r="AX296" s="1">
        <v>0</v>
      </c>
      <c r="AY296" s="2">
        <v>800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/>
      <c r="BM296" s="3">
        <v>45064</v>
      </c>
      <c r="BN296" s="1" t="s">
        <v>224</v>
      </c>
      <c r="BO296" s="1" t="s">
        <v>224</v>
      </c>
      <c r="BP296" s="1">
        <v>0</v>
      </c>
      <c r="BQ296" s="1" t="s">
        <v>224</v>
      </c>
      <c r="BR296" s="1" t="s">
        <v>224</v>
      </c>
      <c r="BS296" s="1">
        <v>0</v>
      </c>
      <c r="BT296" s="1">
        <v>0</v>
      </c>
      <c r="BU296" s="1" t="s">
        <v>868</v>
      </c>
    </row>
    <row r="297" spans="1:73" outlineLevel="1" x14ac:dyDescent="0.25">
      <c r="A297" s="1">
        <v>20</v>
      </c>
      <c r="B297" s="1">
        <v>1531</v>
      </c>
      <c r="C297" s="1">
        <v>1</v>
      </c>
      <c r="D297" s="1" t="s">
        <v>869</v>
      </c>
      <c r="E297" s="3">
        <v>45064.690069444441</v>
      </c>
      <c r="F297" s="1">
        <v>0</v>
      </c>
      <c r="G297" s="1"/>
      <c r="H297" s="1"/>
      <c r="I297" s="1"/>
      <c r="J297" s="1">
        <v>2</v>
      </c>
      <c r="K297" s="1" t="s">
        <v>74</v>
      </c>
      <c r="L297" s="1" t="s">
        <v>75</v>
      </c>
      <c r="M297" s="1" t="s">
        <v>224</v>
      </c>
      <c r="N297" s="1" t="s">
        <v>76</v>
      </c>
      <c r="O297" s="1" t="s">
        <v>77</v>
      </c>
      <c r="P297" s="1" t="s">
        <v>78</v>
      </c>
      <c r="Q297" s="1" t="s">
        <v>79</v>
      </c>
      <c r="R297" s="1">
        <v>114</v>
      </c>
      <c r="S297" s="1" t="s">
        <v>224</v>
      </c>
      <c r="T297" s="1" t="s">
        <v>80</v>
      </c>
      <c r="U297" s="1" t="s">
        <v>81</v>
      </c>
      <c r="V297" s="1" t="s">
        <v>82</v>
      </c>
      <c r="W297" s="1" t="s">
        <v>83</v>
      </c>
      <c r="X297" s="1">
        <v>2134424404</v>
      </c>
      <c r="Y297" s="1" t="s">
        <v>84</v>
      </c>
      <c r="Z297" s="1">
        <v>2</v>
      </c>
      <c r="AA297" s="1" t="s">
        <v>460</v>
      </c>
      <c r="AB297" s="1" t="s">
        <v>461</v>
      </c>
      <c r="AC297" s="1" t="s">
        <v>224</v>
      </c>
      <c r="AD297" s="1" t="s">
        <v>462</v>
      </c>
      <c r="AE297" s="1" t="s">
        <v>78</v>
      </c>
      <c r="AF297" s="1" t="s">
        <v>463</v>
      </c>
      <c r="AG297" s="1" t="s">
        <v>464</v>
      </c>
      <c r="AH297" s="1" t="s">
        <v>224</v>
      </c>
      <c r="AI297" s="1" t="s">
        <v>465</v>
      </c>
      <c r="AJ297" s="1" t="s">
        <v>81</v>
      </c>
      <c r="AK297" s="1" t="s">
        <v>82</v>
      </c>
      <c r="AL297" s="1" t="s">
        <v>466</v>
      </c>
      <c r="AM297" s="1"/>
      <c r="AN297" s="1" t="s">
        <v>224</v>
      </c>
      <c r="AO297" s="1">
        <v>1</v>
      </c>
      <c r="AP297" s="1" t="s">
        <v>81</v>
      </c>
      <c r="AQ297" s="1" t="s">
        <v>82</v>
      </c>
      <c r="AR297" s="1">
        <v>0</v>
      </c>
      <c r="AS297" s="1">
        <v>1</v>
      </c>
      <c r="AT297" s="1">
        <v>0</v>
      </c>
      <c r="AU297" s="1">
        <v>1602</v>
      </c>
      <c r="AV297" s="1" t="s">
        <v>224</v>
      </c>
      <c r="AW297" s="1">
        <v>160204</v>
      </c>
      <c r="AX297" s="1">
        <v>0</v>
      </c>
      <c r="AY297" s="2">
        <v>650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/>
      <c r="BM297" s="3">
        <v>45064</v>
      </c>
      <c r="BN297" s="1" t="s">
        <v>224</v>
      </c>
      <c r="BO297" s="1" t="s">
        <v>224</v>
      </c>
      <c r="BP297" s="1">
        <v>0</v>
      </c>
      <c r="BQ297" s="1" t="s">
        <v>224</v>
      </c>
      <c r="BR297" s="1" t="s">
        <v>224</v>
      </c>
      <c r="BS297" s="1">
        <v>0</v>
      </c>
      <c r="BT297" s="1">
        <v>0</v>
      </c>
      <c r="BU297" s="1" t="s">
        <v>870</v>
      </c>
    </row>
    <row r="298" spans="1:73" outlineLevel="1" x14ac:dyDescent="0.25">
      <c r="A298" s="1">
        <v>20</v>
      </c>
      <c r="B298" s="1">
        <v>1532</v>
      </c>
      <c r="C298" s="1">
        <v>1</v>
      </c>
      <c r="D298" s="1" t="s">
        <v>871</v>
      </c>
      <c r="E298" s="3">
        <v>45065.412673611114</v>
      </c>
      <c r="F298" s="1">
        <v>0</v>
      </c>
      <c r="G298" s="1"/>
      <c r="H298" s="1"/>
      <c r="I298" s="1"/>
      <c r="J298" s="1">
        <v>2</v>
      </c>
      <c r="K298" s="1" t="s">
        <v>74</v>
      </c>
      <c r="L298" s="1" t="s">
        <v>75</v>
      </c>
      <c r="M298" s="1" t="s">
        <v>224</v>
      </c>
      <c r="N298" s="1" t="s">
        <v>76</v>
      </c>
      <c r="O298" s="1" t="s">
        <v>77</v>
      </c>
      <c r="P298" s="1" t="s">
        <v>78</v>
      </c>
      <c r="Q298" s="1" t="s">
        <v>79</v>
      </c>
      <c r="R298" s="1">
        <v>114</v>
      </c>
      <c r="S298" s="1" t="s">
        <v>224</v>
      </c>
      <c r="T298" s="1" t="s">
        <v>80</v>
      </c>
      <c r="U298" s="1" t="s">
        <v>81</v>
      </c>
      <c r="V298" s="1" t="s">
        <v>82</v>
      </c>
      <c r="W298" s="1" t="s">
        <v>83</v>
      </c>
      <c r="X298" s="1">
        <v>2134424404</v>
      </c>
      <c r="Y298" s="1" t="s">
        <v>84</v>
      </c>
      <c r="Z298" s="1">
        <v>2</v>
      </c>
      <c r="AA298" s="1" t="s">
        <v>85</v>
      </c>
      <c r="AB298" s="1" t="s">
        <v>86</v>
      </c>
      <c r="AC298" s="1" t="s">
        <v>224</v>
      </c>
      <c r="AD298" s="1" t="s">
        <v>87</v>
      </c>
      <c r="AE298" s="1" t="s">
        <v>78</v>
      </c>
      <c r="AF298" s="1" t="s">
        <v>88</v>
      </c>
      <c r="AG298" s="1" t="s">
        <v>225</v>
      </c>
      <c r="AH298" s="1" t="s">
        <v>89</v>
      </c>
      <c r="AI298" s="1" t="s">
        <v>90</v>
      </c>
      <c r="AJ298" s="1" t="s">
        <v>81</v>
      </c>
      <c r="AK298" s="1" t="s">
        <v>82</v>
      </c>
      <c r="AL298" s="1" t="s">
        <v>91</v>
      </c>
      <c r="AM298" s="1"/>
      <c r="AN298" s="1" t="s">
        <v>224</v>
      </c>
      <c r="AO298" s="1">
        <v>1</v>
      </c>
      <c r="AP298" s="1" t="s">
        <v>81</v>
      </c>
      <c r="AQ298" s="1" t="s">
        <v>82</v>
      </c>
      <c r="AR298" s="1">
        <v>0</v>
      </c>
      <c r="AS298" s="1">
        <v>1</v>
      </c>
      <c r="AT298" s="1">
        <v>0</v>
      </c>
      <c r="AU298" s="1">
        <v>1602</v>
      </c>
      <c r="AV298" s="1" t="s">
        <v>224</v>
      </c>
      <c r="AW298" s="1">
        <v>160204</v>
      </c>
      <c r="AX298" s="1">
        <v>0</v>
      </c>
      <c r="AY298" s="2">
        <v>500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/>
      <c r="BM298" s="3">
        <v>45065</v>
      </c>
      <c r="BN298" s="1" t="s">
        <v>224</v>
      </c>
      <c r="BO298" s="1" t="s">
        <v>224</v>
      </c>
      <c r="BP298" s="1">
        <v>0</v>
      </c>
      <c r="BQ298" s="1" t="s">
        <v>224</v>
      </c>
      <c r="BR298" s="1" t="s">
        <v>224</v>
      </c>
      <c r="BS298" s="1">
        <v>0</v>
      </c>
      <c r="BT298" s="1">
        <v>0</v>
      </c>
      <c r="BU298" s="1" t="s">
        <v>872</v>
      </c>
    </row>
    <row r="299" spans="1:73" outlineLevel="1" x14ac:dyDescent="0.25">
      <c r="A299" s="1">
        <v>20</v>
      </c>
      <c r="B299" s="1">
        <v>1533</v>
      </c>
      <c r="C299" s="1">
        <v>1</v>
      </c>
      <c r="D299" s="1" t="s">
        <v>873</v>
      </c>
      <c r="E299" s="3">
        <v>45065.454699074071</v>
      </c>
      <c r="F299" s="1">
        <v>0</v>
      </c>
      <c r="G299" s="1"/>
      <c r="H299" s="1"/>
      <c r="I299" s="1"/>
      <c r="J299" s="1">
        <v>2</v>
      </c>
      <c r="K299" s="1" t="s">
        <v>74</v>
      </c>
      <c r="L299" s="1" t="s">
        <v>75</v>
      </c>
      <c r="M299" s="1" t="s">
        <v>224</v>
      </c>
      <c r="N299" s="1" t="s">
        <v>76</v>
      </c>
      <c r="O299" s="1" t="s">
        <v>77</v>
      </c>
      <c r="P299" s="1" t="s">
        <v>78</v>
      </c>
      <c r="Q299" s="1" t="s">
        <v>79</v>
      </c>
      <c r="R299" s="1">
        <v>114</v>
      </c>
      <c r="S299" s="1" t="s">
        <v>224</v>
      </c>
      <c r="T299" s="1" t="s">
        <v>80</v>
      </c>
      <c r="U299" s="1" t="s">
        <v>81</v>
      </c>
      <c r="V299" s="1" t="s">
        <v>82</v>
      </c>
      <c r="W299" s="1" t="s">
        <v>83</v>
      </c>
      <c r="X299" s="1">
        <v>2134424404</v>
      </c>
      <c r="Y299" s="1" t="s">
        <v>84</v>
      </c>
      <c r="Z299" s="1">
        <v>2</v>
      </c>
      <c r="AA299" s="1" t="s">
        <v>137</v>
      </c>
      <c r="AB299" s="1" t="s">
        <v>224</v>
      </c>
      <c r="AC299" s="1" t="s">
        <v>224</v>
      </c>
      <c r="AD299" s="1" t="s">
        <v>138</v>
      </c>
      <c r="AE299" s="1" t="s">
        <v>139</v>
      </c>
      <c r="AF299" s="1" t="s">
        <v>140</v>
      </c>
      <c r="AG299" s="1" t="s">
        <v>698</v>
      </c>
      <c r="AH299" s="1" t="s">
        <v>141</v>
      </c>
      <c r="AI299" s="1" t="s">
        <v>142</v>
      </c>
      <c r="AJ299" s="1" t="s">
        <v>143</v>
      </c>
      <c r="AK299" s="1" t="s">
        <v>82</v>
      </c>
      <c r="AL299" s="1" t="s">
        <v>144</v>
      </c>
      <c r="AM299" s="1"/>
      <c r="AN299" s="1" t="s">
        <v>224</v>
      </c>
      <c r="AO299" s="1">
        <v>1</v>
      </c>
      <c r="AP299" s="1" t="s">
        <v>81</v>
      </c>
      <c r="AQ299" s="1" t="s">
        <v>82</v>
      </c>
      <c r="AR299" s="1">
        <v>0</v>
      </c>
      <c r="AS299" s="1">
        <v>1</v>
      </c>
      <c r="AT299" s="1">
        <v>0</v>
      </c>
      <c r="AU299" s="1">
        <v>1602</v>
      </c>
      <c r="AV299" s="1" t="s">
        <v>224</v>
      </c>
      <c r="AW299" s="1">
        <v>160204</v>
      </c>
      <c r="AX299" s="1">
        <v>0</v>
      </c>
      <c r="AY299" s="2">
        <v>2250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/>
      <c r="BM299" s="3">
        <v>45065</v>
      </c>
      <c r="BN299" s="1" t="s">
        <v>224</v>
      </c>
      <c r="BO299" s="1" t="s">
        <v>224</v>
      </c>
      <c r="BP299" s="1">
        <v>0</v>
      </c>
      <c r="BQ299" s="1" t="s">
        <v>224</v>
      </c>
      <c r="BR299" s="1" t="s">
        <v>224</v>
      </c>
      <c r="BS299" s="1">
        <v>0</v>
      </c>
      <c r="BT299" s="1">
        <v>0</v>
      </c>
      <c r="BU299" s="1" t="s">
        <v>874</v>
      </c>
    </row>
    <row r="300" spans="1:73" outlineLevel="1" x14ac:dyDescent="0.25">
      <c r="A300" s="1">
        <v>20</v>
      </c>
      <c r="B300" s="1">
        <v>1534</v>
      </c>
      <c r="C300" s="1">
        <v>1</v>
      </c>
      <c r="D300" s="1" t="s">
        <v>875</v>
      </c>
      <c r="E300" s="3">
        <v>45065.650185185186</v>
      </c>
      <c r="F300" s="1">
        <v>0</v>
      </c>
      <c r="G300" s="1"/>
      <c r="H300" s="1"/>
      <c r="I300" s="1"/>
      <c r="J300" s="1">
        <v>2</v>
      </c>
      <c r="K300" s="1" t="s">
        <v>74</v>
      </c>
      <c r="L300" s="1" t="s">
        <v>75</v>
      </c>
      <c r="M300" s="1" t="s">
        <v>224</v>
      </c>
      <c r="N300" s="1" t="s">
        <v>76</v>
      </c>
      <c r="O300" s="1" t="s">
        <v>77</v>
      </c>
      <c r="P300" s="1" t="s">
        <v>78</v>
      </c>
      <c r="Q300" s="1" t="s">
        <v>79</v>
      </c>
      <c r="R300" s="1">
        <v>114</v>
      </c>
      <c r="S300" s="1" t="s">
        <v>224</v>
      </c>
      <c r="T300" s="1" t="s">
        <v>80</v>
      </c>
      <c r="U300" s="1" t="s">
        <v>81</v>
      </c>
      <c r="V300" s="1" t="s">
        <v>82</v>
      </c>
      <c r="W300" s="1" t="s">
        <v>83</v>
      </c>
      <c r="X300" s="1">
        <v>2134424404</v>
      </c>
      <c r="Y300" s="1" t="s">
        <v>84</v>
      </c>
      <c r="Z300" s="1">
        <v>2</v>
      </c>
      <c r="AA300" s="1" t="s">
        <v>85</v>
      </c>
      <c r="AB300" s="1" t="s">
        <v>86</v>
      </c>
      <c r="AC300" s="1" t="s">
        <v>224</v>
      </c>
      <c r="AD300" s="1" t="s">
        <v>87</v>
      </c>
      <c r="AE300" s="1" t="s">
        <v>78</v>
      </c>
      <c r="AF300" s="1" t="s">
        <v>88</v>
      </c>
      <c r="AG300" s="1" t="s">
        <v>225</v>
      </c>
      <c r="AH300" s="1" t="s">
        <v>89</v>
      </c>
      <c r="AI300" s="1" t="s">
        <v>90</v>
      </c>
      <c r="AJ300" s="1" t="s">
        <v>81</v>
      </c>
      <c r="AK300" s="1" t="s">
        <v>82</v>
      </c>
      <c r="AL300" s="1" t="s">
        <v>91</v>
      </c>
      <c r="AM300" s="1"/>
      <c r="AN300" s="1" t="s">
        <v>224</v>
      </c>
      <c r="AO300" s="1">
        <v>1</v>
      </c>
      <c r="AP300" s="1" t="s">
        <v>81</v>
      </c>
      <c r="AQ300" s="1" t="s">
        <v>82</v>
      </c>
      <c r="AR300" s="1">
        <v>0</v>
      </c>
      <c r="AS300" s="1">
        <v>1</v>
      </c>
      <c r="AT300" s="1">
        <v>0</v>
      </c>
      <c r="AU300" s="1">
        <v>1602</v>
      </c>
      <c r="AV300" s="1" t="s">
        <v>224</v>
      </c>
      <c r="AW300" s="1">
        <v>160204</v>
      </c>
      <c r="AX300" s="1">
        <v>0</v>
      </c>
      <c r="AY300" s="2">
        <v>7000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/>
      <c r="BM300" s="3">
        <v>45065</v>
      </c>
      <c r="BN300" s="1" t="s">
        <v>224</v>
      </c>
      <c r="BO300" s="1" t="s">
        <v>224</v>
      </c>
      <c r="BP300" s="1">
        <v>0</v>
      </c>
      <c r="BQ300" s="1" t="s">
        <v>224</v>
      </c>
      <c r="BR300" s="1" t="s">
        <v>224</v>
      </c>
      <c r="BS300" s="1">
        <v>0</v>
      </c>
      <c r="BT300" s="1">
        <v>0</v>
      </c>
      <c r="BU300" s="1" t="s">
        <v>876</v>
      </c>
    </row>
    <row r="301" spans="1:73" outlineLevel="1" x14ac:dyDescent="0.25">
      <c r="A301" s="1">
        <v>20</v>
      </c>
      <c r="B301" s="1">
        <v>1535</v>
      </c>
      <c r="C301" s="1">
        <v>1</v>
      </c>
      <c r="D301" s="1" t="s">
        <v>877</v>
      </c>
      <c r="E301" s="3">
        <v>45068.408217592594</v>
      </c>
      <c r="F301" s="1">
        <v>0</v>
      </c>
      <c r="G301" s="1"/>
      <c r="H301" s="1"/>
      <c r="I301" s="1"/>
      <c r="J301" s="1">
        <v>2</v>
      </c>
      <c r="K301" s="1" t="s">
        <v>74</v>
      </c>
      <c r="L301" s="1" t="s">
        <v>75</v>
      </c>
      <c r="M301" s="1" t="s">
        <v>224</v>
      </c>
      <c r="N301" s="1" t="s">
        <v>76</v>
      </c>
      <c r="O301" s="1" t="s">
        <v>77</v>
      </c>
      <c r="P301" s="1" t="s">
        <v>78</v>
      </c>
      <c r="Q301" s="1" t="s">
        <v>79</v>
      </c>
      <c r="R301" s="1">
        <v>114</v>
      </c>
      <c r="S301" s="1" t="s">
        <v>224</v>
      </c>
      <c r="T301" s="1" t="s">
        <v>80</v>
      </c>
      <c r="U301" s="1" t="s">
        <v>81</v>
      </c>
      <c r="V301" s="1" t="s">
        <v>82</v>
      </c>
      <c r="W301" s="1" t="s">
        <v>83</v>
      </c>
      <c r="X301" s="1">
        <v>2134424404</v>
      </c>
      <c r="Y301" s="1" t="s">
        <v>84</v>
      </c>
      <c r="Z301" s="1">
        <v>2</v>
      </c>
      <c r="AA301" s="1" t="s">
        <v>85</v>
      </c>
      <c r="AB301" s="1" t="s">
        <v>86</v>
      </c>
      <c r="AC301" s="1" t="s">
        <v>224</v>
      </c>
      <c r="AD301" s="1" t="s">
        <v>87</v>
      </c>
      <c r="AE301" s="1" t="s">
        <v>78</v>
      </c>
      <c r="AF301" s="1" t="s">
        <v>88</v>
      </c>
      <c r="AG301" s="1" t="s">
        <v>225</v>
      </c>
      <c r="AH301" s="1" t="s">
        <v>89</v>
      </c>
      <c r="AI301" s="1" t="s">
        <v>90</v>
      </c>
      <c r="AJ301" s="1" t="s">
        <v>81</v>
      </c>
      <c r="AK301" s="1" t="s">
        <v>82</v>
      </c>
      <c r="AL301" s="1" t="s">
        <v>91</v>
      </c>
      <c r="AM301" s="1"/>
      <c r="AN301" s="1" t="s">
        <v>224</v>
      </c>
      <c r="AO301" s="1">
        <v>1</v>
      </c>
      <c r="AP301" s="1" t="s">
        <v>81</v>
      </c>
      <c r="AQ301" s="1" t="s">
        <v>82</v>
      </c>
      <c r="AR301" s="1">
        <v>0</v>
      </c>
      <c r="AS301" s="1">
        <v>1</v>
      </c>
      <c r="AT301" s="1">
        <v>0</v>
      </c>
      <c r="AU301" s="1">
        <v>1602</v>
      </c>
      <c r="AV301" s="1" t="s">
        <v>224</v>
      </c>
      <c r="AW301" s="1">
        <v>160204</v>
      </c>
      <c r="AX301" s="1">
        <v>0</v>
      </c>
      <c r="AY301" s="2">
        <v>750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/>
      <c r="BM301" s="3">
        <v>45068</v>
      </c>
      <c r="BN301" s="1" t="s">
        <v>224</v>
      </c>
      <c r="BO301" s="1" t="s">
        <v>224</v>
      </c>
      <c r="BP301" s="1">
        <v>0</v>
      </c>
      <c r="BQ301" s="1" t="s">
        <v>224</v>
      </c>
      <c r="BR301" s="1" t="s">
        <v>224</v>
      </c>
      <c r="BS301" s="1">
        <v>0</v>
      </c>
      <c r="BT301" s="1">
        <v>0</v>
      </c>
      <c r="BU301" s="1" t="s">
        <v>878</v>
      </c>
    </row>
    <row r="302" spans="1:73" outlineLevel="1" x14ac:dyDescent="0.25">
      <c r="A302" s="1">
        <v>20</v>
      </c>
      <c r="B302" s="1">
        <v>1536</v>
      </c>
      <c r="C302" s="1">
        <v>1</v>
      </c>
      <c r="D302" s="1" t="s">
        <v>879</v>
      </c>
      <c r="E302" s="3">
        <v>45068.40861111111</v>
      </c>
      <c r="F302" s="1">
        <v>0</v>
      </c>
      <c r="G302" s="1"/>
      <c r="H302" s="1"/>
      <c r="I302" s="1"/>
      <c r="J302" s="1">
        <v>2</v>
      </c>
      <c r="K302" s="1" t="s">
        <v>74</v>
      </c>
      <c r="L302" s="1" t="s">
        <v>75</v>
      </c>
      <c r="M302" s="1" t="s">
        <v>224</v>
      </c>
      <c r="N302" s="1" t="s">
        <v>76</v>
      </c>
      <c r="O302" s="1" t="s">
        <v>77</v>
      </c>
      <c r="P302" s="1" t="s">
        <v>78</v>
      </c>
      <c r="Q302" s="1" t="s">
        <v>79</v>
      </c>
      <c r="R302" s="1">
        <v>114</v>
      </c>
      <c r="S302" s="1" t="s">
        <v>224</v>
      </c>
      <c r="T302" s="1" t="s">
        <v>80</v>
      </c>
      <c r="U302" s="1" t="s">
        <v>81</v>
      </c>
      <c r="V302" s="1" t="s">
        <v>82</v>
      </c>
      <c r="W302" s="1" t="s">
        <v>83</v>
      </c>
      <c r="X302" s="1">
        <v>2134424404</v>
      </c>
      <c r="Y302" s="1" t="s">
        <v>84</v>
      </c>
      <c r="Z302" s="1">
        <v>2</v>
      </c>
      <c r="AA302" s="1" t="s">
        <v>85</v>
      </c>
      <c r="AB302" s="1" t="s">
        <v>86</v>
      </c>
      <c r="AC302" s="1" t="s">
        <v>224</v>
      </c>
      <c r="AD302" s="1" t="s">
        <v>87</v>
      </c>
      <c r="AE302" s="1" t="s">
        <v>78</v>
      </c>
      <c r="AF302" s="1" t="s">
        <v>88</v>
      </c>
      <c r="AG302" s="1" t="s">
        <v>225</v>
      </c>
      <c r="AH302" s="1" t="s">
        <v>89</v>
      </c>
      <c r="AI302" s="1" t="s">
        <v>90</v>
      </c>
      <c r="AJ302" s="1" t="s">
        <v>81</v>
      </c>
      <c r="AK302" s="1" t="s">
        <v>82</v>
      </c>
      <c r="AL302" s="1" t="s">
        <v>91</v>
      </c>
      <c r="AM302" s="1"/>
      <c r="AN302" s="1" t="s">
        <v>224</v>
      </c>
      <c r="AO302" s="1">
        <v>1</v>
      </c>
      <c r="AP302" s="1" t="s">
        <v>81</v>
      </c>
      <c r="AQ302" s="1" t="s">
        <v>82</v>
      </c>
      <c r="AR302" s="1">
        <v>0</v>
      </c>
      <c r="AS302" s="1">
        <v>1</v>
      </c>
      <c r="AT302" s="1">
        <v>0</v>
      </c>
      <c r="AU302" s="1">
        <v>1602</v>
      </c>
      <c r="AV302" s="1" t="s">
        <v>224</v>
      </c>
      <c r="AW302" s="1">
        <v>160204</v>
      </c>
      <c r="AX302" s="1">
        <v>0</v>
      </c>
      <c r="AY302" s="2">
        <v>1200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/>
      <c r="BM302" s="3">
        <v>45068</v>
      </c>
      <c r="BN302" s="1" t="s">
        <v>224</v>
      </c>
      <c r="BO302" s="1" t="s">
        <v>224</v>
      </c>
      <c r="BP302" s="1">
        <v>0</v>
      </c>
      <c r="BQ302" s="1" t="s">
        <v>224</v>
      </c>
      <c r="BR302" s="1" t="s">
        <v>224</v>
      </c>
      <c r="BS302" s="1">
        <v>0</v>
      </c>
      <c r="BT302" s="1">
        <v>0</v>
      </c>
      <c r="BU302" s="1" t="s">
        <v>880</v>
      </c>
    </row>
    <row r="303" spans="1:73" outlineLevel="1" x14ac:dyDescent="0.25">
      <c r="A303" s="1">
        <v>20</v>
      </c>
      <c r="B303" s="1">
        <v>1537</v>
      </c>
      <c r="C303" s="1">
        <v>1</v>
      </c>
      <c r="D303" s="1" t="s">
        <v>881</v>
      </c>
      <c r="E303" s="3">
        <v>45068.409444444442</v>
      </c>
      <c r="F303" s="1">
        <v>0</v>
      </c>
      <c r="G303" s="1"/>
      <c r="H303" s="1"/>
      <c r="I303" s="1"/>
      <c r="J303" s="1">
        <v>2</v>
      </c>
      <c r="K303" s="1" t="s">
        <v>74</v>
      </c>
      <c r="L303" s="1" t="s">
        <v>75</v>
      </c>
      <c r="M303" s="1" t="s">
        <v>224</v>
      </c>
      <c r="N303" s="1" t="s">
        <v>76</v>
      </c>
      <c r="O303" s="1" t="s">
        <v>77</v>
      </c>
      <c r="P303" s="1" t="s">
        <v>78</v>
      </c>
      <c r="Q303" s="1" t="s">
        <v>79</v>
      </c>
      <c r="R303" s="1">
        <v>114</v>
      </c>
      <c r="S303" s="1" t="s">
        <v>224</v>
      </c>
      <c r="T303" s="1" t="s">
        <v>80</v>
      </c>
      <c r="U303" s="1" t="s">
        <v>81</v>
      </c>
      <c r="V303" s="1" t="s">
        <v>82</v>
      </c>
      <c r="W303" s="1" t="s">
        <v>83</v>
      </c>
      <c r="X303" s="1">
        <v>2134424404</v>
      </c>
      <c r="Y303" s="1" t="s">
        <v>84</v>
      </c>
      <c r="Z303" s="1">
        <v>2</v>
      </c>
      <c r="AA303" s="1" t="s">
        <v>85</v>
      </c>
      <c r="AB303" s="1" t="s">
        <v>86</v>
      </c>
      <c r="AC303" s="1" t="s">
        <v>224</v>
      </c>
      <c r="AD303" s="1" t="s">
        <v>87</v>
      </c>
      <c r="AE303" s="1" t="s">
        <v>78</v>
      </c>
      <c r="AF303" s="1" t="s">
        <v>88</v>
      </c>
      <c r="AG303" s="1" t="s">
        <v>225</v>
      </c>
      <c r="AH303" s="1" t="s">
        <v>89</v>
      </c>
      <c r="AI303" s="1" t="s">
        <v>90</v>
      </c>
      <c r="AJ303" s="1" t="s">
        <v>81</v>
      </c>
      <c r="AK303" s="1" t="s">
        <v>82</v>
      </c>
      <c r="AL303" s="1" t="s">
        <v>91</v>
      </c>
      <c r="AM303" s="1"/>
      <c r="AN303" s="1" t="s">
        <v>224</v>
      </c>
      <c r="AO303" s="1">
        <v>1</v>
      </c>
      <c r="AP303" s="1" t="s">
        <v>81</v>
      </c>
      <c r="AQ303" s="1" t="s">
        <v>82</v>
      </c>
      <c r="AR303" s="1">
        <v>0</v>
      </c>
      <c r="AS303" s="1">
        <v>1</v>
      </c>
      <c r="AT303" s="1">
        <v>0</v>
      </c>
      <c r="AU303" s="1">
        <v>1602</v>
      </c>
      <c r="AV303" s="1" t="s">
        <v>224</v>
      </c>
      <c r="AW303" s="1">
        <v>160204</v>
      </c>
      <c r="AX303" s="1">
        <v>0</v>
      </c>
      <c r="AY303" s="2">
        <v>584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/>
      <c r="BM303" s="3">
        <v>45068</v>
      </c>
      <c r="BN303" s="1" t="s">
        <v>224</v>
      </c>
      <c r="BO303" s="1" t="s">
        <v>224</v>
      </c>
      <c r="BP303" s="1">
        <v>0</v>
      </c>
      <c r="BQ303" s="1" t="s">
        <v>224</v>
      </c>
      <c r="BR303" s="1" t="s">
        <v>224</v>
      </c>
      <c r="BS303" s="1">
        <v>0</v>
      </c>
      <c r="BT303" s="1">
        <v>0</v>
      </c>
      <c r="BU303" s="1" t="s">
        <v>882</v>
      </c>
    </row>
    <row r="304" spans="1:73" outlineLevel="1" x14ac:dyDescent="0.25">
      <c r="A304" s="1">
        <v>20</v>
      </c>
      <c r="B304" s="1">
        <v>1538</v>
      </c>
      <c r="C304" s="1">
        <v>1</v>
      </c>
      <c r="D304" s="1" t="s">
        <v>883</v>
      </c>
      <c r="E304" s="3">
        <v>45068.409872685188</v>
      </c>
      <c r="F304" s="1">
        <v>0</v>
      </c>
      <c r="G304" s="1"/>
      <c r="H304" s="1"/>
      <c r="I304" s="1"/>
      <c r="J304" s="1">
        <v>2</v>
      </c>
      <c r="K304" s="1" t="s">
        <v>74</v>
      </c>
      <c r="L304" s="1" t="s">
        <v>75</v>
      </c>
      <c r="M304" s="1" t="s">
        <v>224</v>
      </c>
      <c r="N304" s="1" t="s">
        <v>76</v>
      </c>
      <c r="O304" s="1" t="s">
        <v>77</v>
      </c>
      <c r="P304" s="1" t="s">
        <v>78</v>
      </c>
      <c r="Q304" s="1" t="s">
        <v>79</v>
      </c>
      <c r="R304" s="1">
        <v>114</v>
      </c>
      <c r="S304" s="1" t="s">
        <v>224</v>
      </c>
      <c r="T304" s="1" t="s">
        <v>80</v>
      </c>
      <c r="U304" s="1" t="s">
        <v>81</v>
      </c>
      <c r="V304" s="1" t="s">
        <v>82</v>
      </c>
      <c r="W304" s="1" t="s">
        <v>83</v>
      </c>
      <c r="X304" s="1">
        <v>2134424404</v>
      </c>
      <c r="Y304" s="1" t="s">
        <v>84</v>
      </c>
      <c r="Z304" s="1">
        <v>2</v>
      </c>
      <c r="AA304" s="1" t="s">
        <v>85</v>
      </c>
      <c r="AB304" s="1" t="s">
        <v>86</v>
      </c>
      <c r="AC304" s="1" t="s">
        <v>224</v>
      </c>
      <c r="AD304" s="1" t="s">
        <v>87</v>
      </c>
      <c r="AE304" s="1" t="s">
        <v>78</v>
      </c>
      <c r="AF304" s="1" t="s">
        <v>88</v>
      </c>
      <c r="AG304" s="1" t="s">
        <v>225</v>
      </c>
      <c r="AH304" s="1" t="s">
        <v>89</v>
      </c>
      <c r="AI304" s="1" t="s">
        <v>90</v>
      </c>
      <c r="AJ304" s="1" t="s">
        <v>81</v>
      </c>
      <c r="AK304" s="1" t="s">
        <v>82</v>
      </c>
      <c r="AL304" s="1" t="s">
        <v>91</v>
      </c>
      <c r="AM304" s="1"/>
      <c r="AN304" s="1" t="s">
        <v>224</v>
      </c>
      <c r="AO304" s="1">
        <v>1</v>
      </c>
      <c r="AP304" s="1" t="s">
        <v>81</v>
      </c>
      <c r="AQ304" s="1" t="s">
        <v>82</v>
      </c>
      <c r="AR304" s="1">
        <v>0</v>
      </c>
      <c r="AS304" s="1">
        <v>1</v>
      </c>
      <c r="AT304" s="1">
        <v>0</v>
      </c>
      <c r="AU304" s="1">
        <v>1602</v>
      </c>
      <c r="AV304" s="1" t="s">
        <v>224</v>
      </c>
      <c r="AW304" s="1">
        <v>160204</v>
      </c>
      <c r="AX304" s="1">
        <v>0</v>
      </c>
      <c r="AY304" s="2">
        <v>584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/>
      <c r="BM304" s="3">
        <v>45068</v>
      </c>
      <c r="BN304" s="1" t="s">
        <v>224</v>
      </c>
      <c r="BO304" s="1" t="s">
        <v>224</v>
      </c>
      <c r="BP304" s="1">
        <v>0</v>
      </c>
      <c r="BQ304" s="1" t="s">
        <v>224</v>
      </c>
      <c r="BR304" s="1" t="s">
        <v>224</v>
      </c>
      <c r="BS304" s="1">
        <v>0</v>
      </c>
      <c r="BT304" s="1">
        <v>0</v>
      </c>
      <c r="BU304" s="1" t="s">
        <v>884</v>
      </c>
    </row>
    <row r="305" spans="1:73" outlineLevel="1" x14ac:dyDescent="0.25">
      <c r="A305" s="1">
        <v>20</v>
      </c>
      <c r="B305" s="1">
        <v>1539</v>
      </c>
      <c r="C305" s="1">
        <v>1</v>
      </c>
      <c r="D305" s="1" t="s">
        <v>885</v>
      </c>
      <c r="E305" s="3">
        <v>45068.621817129628</v>
      </c>
      <c r="F305" s="1">
        <v>0</v>
      </c>
      <c r="G305" s="1"/>
      <c r="H305" s="1"/>
      <c r="I305" s="1"/>
      <c r="J305" s="1">
        <v>2</v>
      </c>
      <c r="K305" s="1" t="s">
        <v>74</v>
      </c>
      <c r="L305" s="1" t="s">
        <v>75</v>
      </c>
      <c r="M305" s="1" t="s">
        <v>224</v>
      </c>
      <c r="N305" s="1" t="s">
        <v>76</v>
      </c>
      <c r="O305" s="1" t="s">
        <v>77</v>
      </c>
      <c r="P305" s="1" t="s">
        <v>78</v>
      </c>
      <c r="Q305" s="1" t="s">
        <v>79</v>
      </c>
      <c r="R305" s="1">
        <v>114</v>
      </c>
      <c r="S305" s="1" t="s">
        <v>224</v>
      </c>
      <c r="T305" s="1" t="s">
        <v>80</v>
      </c>
      <c r="U305" s="1" t="s">
        <v>81</v>
      </c>
      <c r="V305" s="1" t="s">
        <v>82</v>
      </c>
      <c r="W305" s="1" t="s">
        <v>83</v>
      </c>
      <c r="X305" s="1">
        <v>2134424404</v>
      </c>
      <c r="Y305" s="1" t="s">
        <v>84</v>
      </c>
      <c r="Z305" s="1">
        <v>2</v>
      </c>
      <c r="AA305" s="1" t="s">
        <v>85</v>
      </c>
      <c r="AB305" s="1" t="s">
        <v>86</v>
      </c>
      <c r="AC305" s="1" t="s">
        <v>224</v>
      </c>
      <c r="AD305" s="1" t="s">
        <v>87</v>
      </c>
      <c r="AE305" s="1" t="s">
        <v>78</v>
      </c>
      <c r="AF305" s="1" t="s">
        <v>88</v>
      </c>
      <c r="AG305" s="1" t="s">
        <v>225</v>
      </c>
      <c r="AH305" s="1" t="s">
        <v>89</v>
      </c>
      <c r="AI305" s="1" t="s">
        <v>90</v>
      </c>
      <c r="AJ305" s="1" t="s">
        <v>81</v>
      </c>
      <c r="AK305" s="1" t="s">
        <v>82</v>
      </c>
      <c r="AL305" s="1" t="s">
        <v>91</v>
      </c>
      <c r="AM305" s="1"/>
      <c r="AN305" s="1" t="s">
        <v>224</v>
      </c>
      <c r="AO305" s="1">
        <v>1</v>
      </c>
      <c r="AP305" s="1" t="s">
        <v>81</v>
      </c>
      <c r="AQ305" s="1" t="s">
        <v>82</v>
      </c>
      <c r="AR305" s="1">
        <v>0</v>
      </c>
      <c r="AS305" s="1">
        <v>1</v>
      </c>
      <c r="AT305" s="1">
        <v>0</v>
      </c>
      <c r="AU305" s="1">
        <v>1602</v>
      </c>
      <c r="AV305" s="1" t="s">
        <v>224</v>
      </c>
      <c r="AW305" s="1">
        <v>160204</v>
      </c>
      <c r="AX305" s="1">
        <v>0</v>
      </c>
      <c r="AY305" s="2">
        <v>5000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/>
      <c r="BM305" s="3">
        <v>45068</v>
      </c>
      <c r="BN305" s="1" t="s">
        <v>224</v>
      </c>
      <c r="BO305" s="1" t="s">
        <v>224</v>
      </c>
      <c r="BP305" s="1">
        <v>0</v>
      </c>
      <c r="BQ305" s="1" t="s">
        <v>224</v>
      </c>
      <c r="BR305" s="1" t="s">
        <v>224</v>
      </c>
      <c r="BS305" s="1">
        <v>0</v>
      </c>
      <c r="BT305" s="1">
        <v>0</v>
      </c>
      <c r="BU305" s="1" t="s">
        <v>886</v>
      </c>
    </row>
    <row r="306" spans="1:73" outlineLevel="1" x14ac:dyDescent="0.25">
      <c r="A306" s="1">
        <v>20</v>
      </c>
      <c r="B306" s="1">
        <v>1540</v>
      </c>
      <c r="C306" s="1">
        <v>1</v>
      </c>
      <c r="D306" s="1" t="s">
        <v>887</v>
      </c>
      <c r="E306" s="3">
        <v>45068.622418981482</v>
      </c>
      <c r="F306" s="1">
        <v>0</v>
      </c>
      <c r="G306" s="1"/>
      <c r="H306" s="1"/>
      <c r="I306" s="1"/>
      <c r="J306" s="1">
        <v>2</v>
      </c>
      <c r="K306" s="1" t="s">
        <v>74</v>
      </c>
      <c r="L306" s="1" t="s">
        <v>75</v>
      </c>
      <c r="M306" s="1" t="s">
        <v>224</v>
      </c>
      <c r="N306" s="1" t="s">
        <v>76</v>
      </c>
      <c r="O306" s="1" t="s">
        <v>77</v>
      </c>
      <c r="P306" s="1" t="s">
        <v>78</v>
      </c>
      <c r="Q306" s="1" t="s">
        <v>79</v>
      </c>
      <c r="R306" s="1">
        <v>114</v>
      </c>
      <c r="S306" s="1" t="s">
        <v>224</v>
      </c>
      <c r="T306" s="1" t="s">
        <v>80</v>
      </c>
      <c r="U306" s="1" t="s">
        <v>81</v>
      </c>
      <c r="V306" s="1" t="s">
        <v>82</v>
      </c>
      <c r="W306" s="1" t="s">
        <v>83</v>
      </c>
      <c r="X306" s="1">
        <v>2134424404</v>
      </c>
      <c r="Y306" s="1" t="s">
        <v>84</v>
      </c>
      <c r="Z306" s="1">
        <v>2</v>
      </c>
      <c r="AA306" s="1" t="s">
        <v>85</v>
      </c>
      <c r="AB306" s="1" t="s">
        <v>86</v>
      </c>
      <c r="AC306" s="1" t="s">
        <v>224</v>
      </c>
      <c r="AD306" s="1" t="s">
        <v>87</v>
      </c>
      <c r="AE306" s="1" t="s">
        <v>78</v>
      </c>
      <c r="AF306" s="1" t="s">
        <v>88</v>
      </c>
      <c r="AG306" s="1" t="s">
        <v>225</v>
      </c>
      <c r="AH306" s="1" t="s">
        <v>89</v>
      </c>
      <c r="AI306" s="1" t="s">
        <v>90</v>
      </c>
      <c r="AJ306" s="1" t="s">
        <v>81</v>
      </c>
      <c r="AK306" s="1" t="s">
        <v>82</v>
      </c>
      <c r="AL306" s="1" t="s">
        <v>91</v>
      </c>
      <c r="AM306" s="1"/>
      <c r="AN306" s="1" t="s">
        <v>224</v>
      </c>
      <c r="AO306" s="1">
        <v>1</v>
      </c>
      <c r="AP306" s="1" t="s">
        <v>81</v>
      </c>
      <c r="AQ306" s="1" t="s">
        <v>82</v>
      </c>
      <c r="AR306" s="1">
        <v>0</v>
      </c>
      <c r="AS306" s="1">
        <v>1</v>
      </c>
      <c r="AT306" s="1">
        <v>0</v>
      </c>
      <c r="AU306" s="1">
        <v>1602</v>
      </c>
      <c r="AV306" s="1" t="s">
        <v>224</v>
      </c>
      <c r="AW306" s="1">
        <v>160204</v>
      </c>
      <c r="AX306" s="1">
        <v>0</v>
      </c>
      <c r="AY306" s="2">
        <v>5800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/>
      <c r="BM306" s="3">
        <v>45068</v>
      </c>
      <c r="BN306" s="1" t="s">
        <v>224</v>
      </c>
      <c r="BO306" s="1" t="s">
        <v>224</v>
      </c>
      <c r="BP306" s="1">
        <v>0</v>
      </c>
      <c r="BQ306" s="1" t="s">
        <v>224</v>
      </c>
      <c r="BR306" s="1" t="s">
        <v>224</v>
      </c>
      <c r="BS306" s="1">
        <v>0</v>
      </c>
      <c r="BT306" s="1">
        <v>0</v>
      </c>
      <c r="BU306" s="1" t="s">
        <v>888</v>
      </c>
    </row>
    <row r="307" spans="1:73" outlineLevel="1" x14ac:dyDescent="0.25">
      <c r="A307" s="1">
        <v>20</v>
      </c>
      <c r="B307" s="1">
        <v>1541</v>
      </c>
      <c r="C307" s="1">
        <v>1</v>
      </c>
      <c r="D307" s="1" t="s">
        <v>889</v>
      </c>
      <c r="E307" s="3">
        <v>45068.711828703701</v>
      </c>
      <c r="F307" s="1">
        <v>0</v>
      </c>
      <c r="G307" s="1"/>
      <c r="H307" s="1"/>
      <c r="I307" s="1"/>
      <c r="J307" s="1">
        <v>2</v>
      </c>
      <c r="K307" s="1" t="s">
        <v>74</v>
      </c>
      <c r="L307" s="1" t="s">
        <v>75</v>
      </c>
      <c r="M307" s="1" t="s">
        <v>224</v>
      </c>
      <c r="N307" s="1" t="s">
        <v>76</v>
      </c>
      <c r="O307" s="1" t="s">
        <v>77</v>
      </c>
      <c r="P307" s="1" t="s">
        <v>78</v>
      </c>
      <c r="Q307" s="1" t="s">
        <v>79</v>
      </c>
      <c r="R307" s="1">
        <v>114</v>
      </c>
      <c r="S307" s="1" t="s">
        <v>224</v>
      </c>
      <c r="T307" s="1" t="s">
        <v>80</v>
      </c>
      <c r="U307" s="1" t="s">
        <v>81</v>
      </c>
      <c r="V307" s="1" t="s">
        <v>82</v>
      </c>
      <c r="W307" s="1" t="s">
        <v>83</v>
      </c>
      <c r="X307" s="1">
        <v>2134424404</v>
      </c>
      <c r="Y307" s="1" t="s">
        <v>84</v>
      </c>
      <c r="Z307" s="1">
        <v>2</v>
      </c>
      <c r="AA307" s="1" t="s">
        <v>85</v>
      </c>
      <c r="AB307" s="1" t="s">
        <v>86</v>
      </c>
      <c r="AC307" s="1" t="s">
        <v>224</v>
      </c>
      <c r="AD307" s="1" t="s">
        <v>87</v>
      </c>
      <c r="AE307" s="1" t="s">
        <v>78</v>
      </c>
      <c r="AF307" s="1" t="s">
        <v>88</v>
      </c>
      <c r="AG307" s="1" t="s">
        <v>225</v>
      </c>
      <c r="AH307" s="1" t="s">
        <v>89</v>
      </c>
      <c r="AI307" s="1" t="s">
        <v>90</v>
      </c>
      <c r="AJ307" s="1" t="s">
        <v>81</v>
      </c>
      <c r="AK307" s="1" t="s">
        <v>82</v>
      </c>
      <c r="AL307" s="1" t="s">
        <v>91</v>
      </c>
      <c r="AM307" s="1"/>
      <c r="AN307" s="1" t="s">
        <v>224</v>
      </c>
      <c r="AO307" s="1">
        <v>1</v>
      </c>
      <c r="AP307" s="1" t="s">
        <v>81</v>
      </c>
      <c r="AQ307" s="1" t="s">
        <v>82</v>
      </c>
      <c r="AR307" s="1">
        <v>0</v>
      </c>
      <c r="AS307" s="1">
        <v>1</v>
      </c>
      <c r="AT307" s="1">
        <v>0</v>
      </c>
      <c r="AU307" s="1">
        <v>1602</v>
      </c>
      <c r="AV307" s="1" t="s">
        <v>224</v>
      </c>
      <c r="AW307" s="1">
        <v>160204</v>
      </c>
      <c r="AX307" s="1">
        <v>0</v>
      </c>
      <c r="AY307" s="2">
        <v>1600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/>
      <c r="BM307" s="3">
        <v>45068</v>
      </c>
      <c r="BN307" s="1" t="s">
        <v>224</v>
      </c>
      <c r="BO307" s="1" t="s">
        <v>224</v>
      </c>
      <c r="BP307" s="1">
        <v>0</v>
      </c>
      <c r="BQ307" s="1" t="s">
        <v>224</v>
      </c>
      <c r="BR307" s="1" t="s">
        <v>224</v>
      </c>
      <c r="BS307" s="1">
        <v>0</v>
      </c>
      <c r="BT307" s="1">
        <v>0</v>
      </c>
      <c r="BU307" s="1" t="s">
        <v>890</v>
      </c>
    </row>
    <row r="308" spans="1:73" outlineLevel="1" x14ac:dyDescent="0.25">
      <c r="A308" s="1">
        <v>20</v>
      </c>
      <c r="B308" s="1">
        <v>1542</v>
      </c>
      <c r="C308" s="1">
        <v>1</v>
      </c>
      <c r="D308" s="1" t="s">
        <v>891</v>
      </c>
      <c r="E308" s="3">
        <v>45069.663923611108</v>
      </c>
      <c r="F308" s="1">
        <v>0</v>
      </c>
      <c r="G308" s="1"/>
      <c r="H308" s="1"/>
      <c r="I308" s="1"/>
      <c r="J308" s="1">
        <v>2</v>
      </c>
      <c r="K308" s="1" t="s">
        <v>74</v>
      </c>
      <c r="L308" s="1" t="s">
        <v>75</v>
      </c>
      <c r="M308" s="1" t="s">
        <v>224</v>
      </c>
      <c r="N308" s="1" t="s">
        <v>76</v>
      </c>
      <c r="O308" s="1" t="s">
        <v>77</v>
      </c>
      <c r="P308" s="1" t="s">
        <v>78</v>
      </c>
      <c r="Q308" s="1" t="s">
        <v>79</v>
      </c>
      <c r="R308" s="1">
        <v>114</v>
      </c>
      <c r="S308" s="1" t="s">
        <v>224</v>
      </c>
      <c r="T308" s="1" t="s">
        <v>80</v>
      </c>
      <c r="U308" s="1" t="s">
        <v>81</v>
      </c>
      <c r="V308" s="1" t="s">
        <v>82</v>
      </c>
      <c r="W308" s="1" t="s">
        <v>83</v>
      </c>
      <c r="X308" s="1">
        <v>2134424404</v>
      </c>
      <c r="Y308" s="1" t="s">
        <v>84</v>
      </c>
      <c r="Z308" s="1">
        <v>2</v>
      </c>
      <c r="AA308" s="1" t="s">
        <v>137</v>
      </c>
      <c r="AB308" s="1" t="s">
        <v>224</v>
      </c>
      <c r="AC308" s="1" t="s">
        <v>224</v>
      </c>
      <c r="AD308" s="1" t="s">
        <v>138</v>
      </c>
      <c r="AE308" s="1" t="s">
        <v>139</v>
      </c>
      <c r="AF308" s="1" t="s">
        <v>140</v>
      </c>
      <c r="AG308" s="1" t="s">
        <v>698</v>
      </c>
      <c r="AH308" s="1" t="s">
        <v>141</v>
      </c>
      <c r="AI308" s="1" t="s">
        <v>142</v>
      </c>
      <c r="AJ308" s="1" t="s">
        <v>143</v>
      </c>
      <c r="AK308" s="1" t="s">
        <v>82</v>
      </c>
      <c r="AL308" s="1" t="s">
        <v>144</v>
      </c>
      <c r="AM308" s="1"/>
      <c r="AN308" s="1" t="s">
        <v>224</v>
      </c>
      <c r="AO308" s="1">
        <v>1</v>
      </c>
      <c r="AP308" s="1" t="s">
        <v>81</v>
      </c>
      <c r="AQ308" s="1" t="s">
        <v>82</v>
      </c>
      <c r="AR308" s="1">
        <v>0</v>
      </c>
      <c r="AS308" s="1">
        <v>1</v>
      </c>
      <c r="AT308" s="1">
        <v>0</v>
      </c>
      <c r="AU308" s="1">
        <v>1602</v>
      </c>
      <c r="AV308" s="1" t="s">
        <v>224</v>
      </c>
      <c r="AW308" s="1">
        <v>160204</v>
      </c>
      <c r="AX308" s="1">
        <v>0</v>
      </c>
      <c r="AY308" s="2">
        <v>800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/>
      <c r="BM308" s="3">
        <v>45069</v>
      </c>
      <c r="BN308" s="1" t="s">
        <v>224</v>
      </c>
      <c r="BO308" s="1" t="s">
        <v>224</v>
      </c>
      <c r="BP308" s="1">
        <v>0</v>
      </c>
      <c r="BQ308" s="1" t="s">
        <v>224</v>
      </c>
      <c r="BR308" s="1" t="s">
        <v>224</v>
      </c>
      <c r="BS308" s="1">
        <v>0</v>
      </c>
      <c r="BT308" s="1">
        <v>0</v>
      </c>
      <c r="BU308" s="1" t="s">
        <v>892</v>
      </c>
    </row>
    <row r="309" spans="1:73" outlineLevel="1" x14ac:dyDescent="0.25">
      <c r="A309" s="1">
        <v>20</v>
      </c>
      <c r="B309" s="1">
        <v>1543</v>
      </c>
      <c r="C309" s="1">
        <v>1</v>
      </c>
      <c r="D309" s="1" t="s">
        <v>893</v>
      </c>
      <c r="E309" s="3">
        <v>45069.70103009259</v>
      </c>
      <c r="F309" s="1">
        <v>0</v>
      </c>
      <c r="G309" s="1"/>
      <c r="H309" s="1"/>
      <c r="I309" s="1"/>
      <c r="J309" s="1">
        <v>2</v>
      </c>
      <c r="K309" s="1" t="s">
        <v>74</v>
      </c>
      <c r="L309" s="1" t="s">
        <v>75</v>
      </c>
      <c r="M309" s="1" t="s">
        <v>224</v>
      </c>
      <c r="N309" s="1" t="s">
        <v>76</v>
      </c>
      <c r="O309" s="1" t="s">
        <v>77</v>
      </c>
      <c r="P309" s="1" t="s">
        <v>78</v>
      </c>
      <c r="Q309" s="1" t="s">
        <v>79</v>
      </c>
      <c r="R309" s="1">
        <v>114</v>
      </c>
      <c r="S309" s="1" t="s">
        <v>224</v>
      </c>
      <c r="T309" s="1" t="s">
        <v>80</v>
      </c>
      <c r="U309" s="1" t="s">
        <v>81</v>
      </c>
      <c r="V309" s="1" t="s">
        <v>82</v>
      </c>
      <c r="W309" s="1" t="s">
        <v>83</v>
      </c>
      <c r="X309" s="1">
        <v>2134424404</v>
      </c>
      <c r="Y309" s="1" t="s">
        <v>84</v>
      </c>
      <c r="Z309" s="1">
        <v>2</v>
      </c>
      <c r="AA309" s="1" t="s">
        <v>85</v>
      </c>
      <c r="AB309" s="1" t="s">
        <v>86</v>
      </c>
      <c r="AC309" s="1" t="s">
        <v>224</v>
      </c>
      <c r="AD309" s="1" t="s">
        <v>87</v>
      </c>
      <c r="AE309" s="1" t="s">
        <v>78</v>
      </c>
      <c r="AF309" s="1" t="s">
        <v>88</v>
      </c>
      <c r="AG309" s="1" t="s">
        <v>225</v>
      </c>
      <c r="AH309" s="1" t="s">
        <v>89</v>
      </c>
      <c r="AI309" s="1" t="s">
        <v>90</v>
      </c>
      <c r="AJ309" s="1" t="s">
        <v>81</v>
      </c>
      <c r="AK309" s="1" t="s">
        <v>82</v>
      </c>
      <c r="AL309" s="1" t="s">
        <v>91</v>
      </c>
      <c r="AM309" s="1"/>
      <c r="AN309" s="1" t="s">
        <v>224</v>
      </c>
      <c r="AO309" s="1">
        <v>1</v>
      </c>
      <c r="AP309" s="1" t="s">
        <v>81</v>
      </c>
      <c r="AQ309" s="1" t="s">
        <v>82</v>
      </c>
      <c r="AR309" s="1">
        <v>0</v>
      </c>
      <c r="AS309" s="1">
        <v>1</v>
      </c>
      <c r="AT309" s="1">
        <v>0</v>
      </c>
      <c r="AU309" s="1">
        <v>1602</v>
      </c>
      <c r="AV309" s="1" t="s">
        <v>224</v>
      </c>
      <c r="AW309" s="1">
        <v>160204</v>
      </c>
      <c r="AX309" s="1">
        <v>0</v>
      </c>
      <c r="AY309" s="2">
        <v>800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/>
      <c r="BM309" s="3">
        <v>45069</v>
      </c>
      <c r="BN309" s="1" t="s">
        <v>224</v>
      </c>
      <c r="BO309" s="1" t="s">
        <v>224</v>
      </c>
      <c r="BP309" s="1">
        <v>0</v>
      </c>
      <c r="BQ309" s="1" t="s">
        <v>224</v>
      </c>
      <c r="BR309" s="1" t="s">
        <v>224</v>
      </c>
      <c r="BS309" s="1">
        <v>0</v>
      </c>
      <c r="BT309" s="1">
        <v>0</v>
      </c>
      <c r="BU309" s="1" t="s">
        <v>894</v>
      </c>
    </row>
    <row r="310" spans="1:73" outlineLevel="1" x14ac:dyDescent="0.25">
      <c r="A310" s="1">
        <v>20</v>
      </c>
      <c r="B310" s="1">
        <v>1544</v>
      </c>
      <c r="C310" s="1">
        <v>1</v>
      </c>
      <c r="D310" s="1" t="s">
        <v>895</v>
      </c>
      <c r="E310" s="3">
        <v>45069.702372685184</v>
      </c>
      <c r="F310" s="1">
        <v>0</v>
      </c>
      <c r="G310" s="1"/>
      <c r="H310" s="1"/>
      <c r="I310" s="1"/>
      <c r="J310" s="1">
        <v>2</v>
      </c>
      <c r="K310" s="1" t="s">
        <v>74</v>
      </c>
      <c r="L310" s="1" t="s">
        <v>75</v>
      </c>
      <c r="M310" s="1" t="s">
        <v>224</v>
      </c>
      <c r="N310" s="1" t="s">
        <v>76</v>
      </c>
      <c r="O310" s="1" t="s">
        <v>77</v>
      </c>
      <c r="P310" s="1" t="s">
        <v>78</v>
      </c>
      <c r="Q310" s="1" t="s">
        <v>79</v>
      </c>
      <c r="R310" s="1">
        <v>114</v>
      </c>
      <c r="S310" s="1" t="s">
        <v>224</v>
      </c>
      <c r="T310" s="1" t="s">
        <v>80</v>
      </c>
      <c r="U310" s="1" t="s">
        <v>81</v>
      </c>
      <c r="V310" s="1" t="s">
        <v>82</v>
      </c>
      <c r="W310" s="1" t="s">
        <v>83</v>
      </c>
      <c r="X310" s="1">
        <v>2134424404</v>
      </c>
      <c r="Y310" s="1" t="s">
        <v>84</v>
      </c>
      <c r="Z310" s="1">
        <v>2</v>
      </c>
      <c r="AA310" s="1" t="s">
        <v>85</v>
      </c>
      <c r="AB310" s="1" t="s">
        <v>86</v>
      </c>
      <c r="AC310" s="1" t="s">
        <v>224</v>
      </c>
      <c r="AD310" s="1" t="s">
        <v>87</v>
      </c>
      <c r="AE310" s="1" t="s">
        <v>78</v>
      </c>
      <c r="AF310" s="1" t="s">
        <v>88</v>
      </c>
      <c r="AG310" s="1" t="s">
        <v>225</v>
      </c>
      <c r="AH310" s="1" t="s">
        <v>89</v>
      </c>
      <c r="AI310" s="1" t="s">
        <v>90</v>
      </c>
      <c r="AJ310" s="1" t="s">
        <v>81</v>
      </c>
      <c r="AK310" s="1" t="s">
        <v>82</v>
      </c>
      <c r="AL310" s="1" t="s">
        <v>91</v>
      </c>
      <c r="AM310" s="1"/>
      <c r="AN310" s="1" t="s">
        <v>224</v>
      </c>
      <c r="AO310" s="1">
        <v>1</v>
      </c>
      <c r="AP310" s="1" t="s">
        <v>81</v>
      </c>
      <c r="AQ310" s="1" t="s">
        <v>82</v>
      </c>
      <c r="AR310" s="1">
        <v>0</v>
      </c>
      <c r="AS310" s="1">
        <v>1</v>
      </c>
      <c r="AT310" s="1">
        <v>0</v>
      </c>
      <c r="AU310" s="1">
        <v>1602</v>
      </c>
      <c r="AV310" s="1" t="s">
        <v>224</v>
      </c>
      <c r="AW310" s="1">
        <v>160204</v>
      </c>
      <c r="AX310" s="1">
        <v>0</v>
      </c>
      <c r="AY310" s="2">
        <v>1168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/>
      <c r="BM310" s="3">
        <v>45069</v>
      </c>
      <c r="BN310" s="1" t="s">
        <v>224</v>
      </c>
      <c r="BO310" s="1" t="s">
        <v>224</v>
      </c>
      <c r="BP310" s="1">
        <v>0</v>
      </c>
      <c r="BQ310" s="1" t="s">
        <v>224</v>
      </c>
      <c r="BR310" s="1" t="s">
        <v>224</v>
      </c>
      <c r="BS310" s="1">
        <v>0</v>
      </c>
      <c r="BT310" s="1">
        <v>0</v>
      </c>
      <c r="BU310" s="1" t="s">
        <v>896</v>
      </c>
    </row>
    <row r="311" spans="1:73" outlineLevel="1" x14ac:dyDescent="0.25">
      <c r="A311" s="1">
        <v>20</v>
      </c>
      <c r="B311" s="1">
        <v>1545</v>
      </c>
      <c r="C311" s="1">
        <v>1</v>
      </c>
      <c r="D311" s="1" t="s">
        <v>897</v>
      </c>
      <c r="E311" s="3">
        <v>45070.556041666663</v>
      </c>
      <c r="F311" s="1">
        <v>0</v>
      </c>
      <c r="G311" s="1"/>
      <c r="H311" s="1"/>
      <c r="I311" s="1"/>
      <c r="J311" s="1">
        <v>2</v>
      </c>
      <c r="K311" s="1" t="s">
        <v>74</v>
      </c>
      <c r="L311" s="1" t="s">
        <v>75</v>
      </c>
      <c r="M311" s="1" t="s">
        <v>224</v>
      </c>
      <c r="N311" s="1" t="s">
        <v>76</v>
      </c>
      <c r="O311" s="1" t="s">
        <v>77</v>
      </c>
      <c r="P311" s="1" t="s">
        <v>78</v>
      </c>
      <c r="Q311" s="1" t="s">
        <v>79</v>
      </c>
      <c r="R311" s="1">
        <v>114</v>
      </c>
      <c r="S311" s="1" t="s">
        <v>224</v>
      </c>
      <c r="T311" s="1" t="s">
        <v>80</v>
      </c>
      <c r="U311" s="1" t="s">
        <v>81</v>
      </c>
      <c r="V311" s="1" t="s">
        <v>82</v>
      </c>
      <c r="W311" s="1" t="s">
        <v>83</v>
      </c>
      <c r="X311" s="1">
        <v>2134424404</v>
      </c>
      <c r="Y311" s="1" t="s">
        <v>84</v>
      </c>
      <c r="Z311" s="1">
        <v>2</v>
      </c>
      <c r="AA311" s="1" t="s">
        <v>85</v>
      </c>
      <c r="AB311" s="1" t="s">
        <v>86</v>
      </c>
      <c r="AC311" s="1" t="s">
        <v>224</v>
      </c>
      <c r="AD311" s="1" t="s">
        <v>87</v>
      </c>
      <c r="AE311" s="1" t="s">
        <v>78</v>
      </c>
      <c r="AF311" s="1" t="s">
        <v>88</v>
      </c>
      <c r="AG311" s="1" t="s">
        <v>225</v>
      </c>
      <c r="AH311" s="1" t="s">
        <v>89</v>
      </c>
      <c r="AI311" s="1" t="s">
        <v>90</v>
      </c>
      <c r="AJ311" s="1" t="s">
        <v>81</v>
      </c>
      <c r="AK311" s="1" t="s">
        <v>82</v>
      </c>
      <c r="AL311" s="1" t="s">
        <v>91</v>
      </c>
      <c r="AM311" s="1"/>
      <c r="AN311" s="1" t="s">
        <v>224</v>
      </c>
      <c r="AO311" s="1">
        <v>1</v>
      </c>
      <c r="AP311" s="1" t="s">
        <v>81</v>
      </c>
      <c r="AQ311" s="1" t="s">
        <v>82</v>
      </c>
      <c r="AR311" s="1">
        <v>0</v>
      </c>
      <c r="AS311" s="1">
        <v>1</v>
      </c>
      <c r="AT311" s="1">
        <v>0</v>
      </c>
      <c r="AU311" s="1">
        <v>1602</v>
      </c>
      <c r="AV311" s="1" t="s">
        <v>224</v>
      </c>
      <c r="AW311" s="1">
        <v>160204</v>
      </c>
      <c r="AX311" s="1">
        <v>0</v>
      </c>
      <c r="AY311" s="2">
        <v>800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/>
      <c r="BM311" s="3">
        <v>45070</v>
      </c>
      <c r="BN311" s="1" t="s">
        <v>224</v>
      </c>
      <c r="BO311" s="1" t="s">
        <v>224</v>
      </c>
      <c r="BP311" s="1">
        <v>0</v>
      </c>
      <c r="BQ311" s="1" t="s">
        <v>224</v>
      </c>
      <c r="BR311" s="1" t="s">
        <v>224</v>
      </c>
      <c r="BS311" s="1">
        <v>0</v>
      </c>
      <c r="BT311" s="1">
        <v>0</v>
      </c>
      <c r="BU311" s="1" t="s">
        <v>898</v>
      </c>
    </row>
    <row r="312" spans="1:73" outlineLevel="1" x14ac:dyDescent="0.25">
      <c r="A312" s="1">
        <v>20</v>
      </c>
      <c r="B312" s="1">
        <v>1546</v>
      </c>
      <c r="C312" s="1">
        <v>1</v>
      </c>
      <c r="D312" s="1" t="s">
        <v>899</v>
      </c>
      <c r="E312" s="3">
        <v>45070.645011574074</v>
      </c>
      <c r="F312" s="1">
        <v>0</v>
      </c>
      <c r="G312" s="1"/>
      <c r="H312" s="1"/>
      <c r="I312" s="1"/>
      <c r="J312" s="1">
        <v>2</v>
      </c>
      <c r="K312" s="1" t="s">
        <v>74</v>
      </c>
      <c r="L312" s="1" t="s">
        <v>75</v>
      </c>
      <c r="M312" s="1" t="s">
        <v>224</v>
      </c>
      <c r="N312" s="1" t="s">
        <v>76</v>
      </c>
      <c r="O312" s="1" t="s">
        <v>77</v>
      </c>
      <c r="P312" s="1" t="s">
        <v>78</v>
      </c>
      <c r="Q312" s="1" t="s">
        <v>79</v>
      </c>
      <c r="R312" s="1">
        <v>114</v>
      </c>
      <c r="S312" s="1" t="s">
        <v>224</v>
      </c>
      <c r="T312" s="1" t="s">
        <v>80</v>
      </c>
      <c r="U312" s="1" t="s">
        <v>81</v>
      </c>
      <c r="V312" s="1" t="s">
        <v>82</v>
      </c>
      <c r="W312" s="1" t="s">
        <v>83</v>
      </c>
      <c r="X312" s="1">
        <v>2134424404</v>
      </c>
      <c r="Y312" s="1" t="s">
        <v>84</v>
      </c>
      <c r="Z312" s="1">
        <v>2</v>
      </c>
      <c r="AA312" s="1" t="s">
        <v>460</v>
      </c>
      <c r="AB312" s="1" t="s">
        <v>461</v>
      </c>
      <c r="AC312" s="1" t="s">
        <v>224</v>
      </c>
      <c r="AD312" s="1" t="s">
        <v>462</v>
      </c>
      <c r="AE312" s="1" t="s">
        <v>78</v>
      </c>
      <c r="AF312" s="1" t="s">
        <v>463</v>
      </c>
      <c r="AG312" s="1" t="s">
        <v>464</v>
      </c>
      <c r="AH312" s="1" t="s">
        <v>224</v>
      </c>
      <c r="AI312" s="1" t="s">
        <v>465</v>
      </c>
      <c r="AJ312" s="1" t="s">
        <v>81</v>
      </c>
      <c r="AK312" s="1" t="s">
        <v>82</v>
      </c>
      <c r="AL312" s="1" t="s">
        <v>466</v>
      </c>
      <c r="AM312" s="1"/>
      <c r="AN312" s="1" t="s">
        <v>224</v>
      </c>
      <c r="AO312" s="1">
        <v>1</v>
      </c>
      <c r="AP312" s="1" t="s">
        <v>81</v>
      </c>
      <c r="AQ312" s="1" t="s">
        <v>82</v>
      </c>
      <c r="AR312" s="1">
        <v>0</v>
      </c>
      <c r="AS312" s="1">
        <v>1</v>
      </c>
      <c r="AT312" s="1">
        <v>0</v>
      </c>
      <c r="AU312" s="1">
        <v>1602</v>
      </c>
      <c r="AV312" s="1" t="s">
        <v>224</v>
      </c>
      <c r="AW312" s="1">
        <v>160204</v>
      </c>
      <c r="AX312" s="1">
        <v>0</v>
      </c>
      <c r="AY312" s="2">
        <v>1350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/>
      <c r="BM312" s="3">
        <v>45070</v>
      </c>
      <c r="BN312" s="1" t="s">
        <v>224</v>
      </c>
      <c r="BO312" s="1" t="s">
        <v>224</v>
      </c>
      <c r="BP312" s="1">
        <v>0</v>
      </c>
      <c r="BQ312" s="1" t="s">
        <v>224</v>
      </c>
      <c r="BR312" s="1" t="s">
        <v>224</v>
      </c>
      <c r="BS312" s="1">
        <v>0</v>
      </c>
      <c r="BT312" s="1">
        <v>0</v>
      </c>
      <c r="BU312" s="1" t="s">
        <v>900</v>
      </c>
    </row>
    <row r="313" spans="1:73" outlineLevel="1" x14ac:dyDescent="0.25">
      <c r="A313" s="1">
        <v>20</v>
      </c>
      <c r="B313" s="1">
        <v>1547</v>
      </c>
      <c r="C313" s="1">
        <v>1</v>
      </c>
      <c r="D313" s="1" t="s">
        <v>901</v>
      </c>
      <c r="E313" s="3">
        <v>45070.656261574077</v>
      </c>
      <c r="F313" s="1">
        <v>0</v>
      </c>
      <c r="G313" s="1"/>
      <c r="H313" s="1"/>
      <c r="I313" s="1"/>
      <c r="J313" s="1">
        <v>2</v>
      </c>
      <c r="K313" s="1" t="s">
        <v>74</v>
      </c>
      <c r="L313" s="1" t="s">
        <v>75</v>
      </c>
      <c r="M313" s="1" t="s">
        <v>224</v>
      </c>
      <c r="N313" s="1" t="s">
        <v>76</v>
      </c>
      <c r="O313" s="1" t="s">
        <v>77</v>
      </c>
      <c r="P313" s="1" t="s">
        <v>78</v>
      </c>
      <c r="Q313" s="1" t="s">
        <v>79</v>
      </c>
      <c r="R313" s="1">
        <v>114</v>
      </c>
      <c r="S313" s="1" t="s">
        <v>224</v>
      </c>
      <c r="T313" s="1" t="s">
        <v>80</v>
      </c>
      <c r="U313" s="1" t="s">
        <v>81</v>
      </c>
      <c r="V313" s="1" t="s">
        <v>82</v>
      </c>
      <c r="W313" s="1" t="s">
        <v>83</v>
      </c>
      <c r="X313" s="1">
        <v>2134424404</v>
      </c>
      <c r="Y313" s="1" t="s">
        <v>84</v>
      </c>
      <c r="Z313" s="1">
        <v>2</v>
      </c>
      <c r="AA313" s="1" t="s">
        <v>85</v>
      </c>
      <c r="AB313" s="1" t="s">
        <v>86</v>
      </c>
      <c r="AC313" s="1" t="s">
        <v>224</v>
      </c>
      <c r="AD313" s="1" t="s">
        <v>87</v>
      </c>
      <c r="AE313" s="1" t="s">
        <v>78</v>
      </c>
      <c r="AF313" s="1" t="s">
        <v>88</v>
      </c>
      <c r="AG313" s="1" t="s">
        <v>225</v>
      </c>
      <c r="AH313" s="1" t="s">
        <v>89</v>
      </c>
      <c r="AI313" s="1" t="s">
        <v>90</v>
      </c>
      <c r="AJ313" s="1" t="s">
        <v>81</v>
      </c>
      <c r="AK313" s="1" t="s">
        <v>82</v>
      </c>
      <c r="AL313" s="1" t="s">
        <v>91</v>
      </c>
      <c r="AM313" s="1"/>
      <c r="AN313" s="1" t="s">
        <v>224</v>
      </c>
      <c r="AO313" s="1">
        <v>1</v>
      </c>
      <c r="AP313" s="1" t="s">
        <v>81</v>
      </c>
      <c r="AQ313" s="1" t="s">
        <v>82</v>
      </c>
      <c r="AR313" s="1">
        <v>0</v>
      </c>
      <c r="AS313" s="1">
        <v>1</v>
      </c>
      <c r="AT313" s="1">
        <v>0</v>
      </c>
      <c r="AU313" s="1">
        <v>1602</v>
      </c>
      <c r="AV313" s="1" t="s">
        <v>224</v>
      </c>
      <c r="AW313" s="1">
        <v>160204</v>
      </c>
      <c r="AX313" s="1">
        <v>0</v>
      </c>
      <c r="AY313" s="2">
        <v>500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/>
      <c r="BM313" s="3">
        <v>45070</v>
      </c>
      <c r="BN313" s="1" t="s">
        <v>224</v>
      </c>
      <c r="BO313" s="1" t="s">
        <v>224</v>
      </c>
      <c r="BP313" s="1">
        <v>0</v>
      </c>
      <c r="BQ313" s="1" t="s">
        <v>224</v>
      </c>
      <c r="BR313" s="1" t="s">
        <v>224</v>
      </c>
      <c r="BS313" s="1">
        <v>0</v>
      </c>
      <c r="BT313" s="1">
        <v>0</v>
      </c>
      <c r="BU313" s="1" t="s">
        <v>902</v>
      </c>
    </row>
    <row r="314" spans="1:73" outlineLevel="1" x14ac:dyDescent="0.25">
      <c r="A314" s="1">
        <v>20</v>
      </c>
      <c r="B314" s="1">
        <v>1548</v>
      </c>
      <c r="C314" s="1">
        <v>1</v>
      </c>
      <c r="D314" s="1" t="s">
        <v>903</v>
      </c>
      <c r="E314" s="3">
        <v>45071.613368055558</v>
      </c>
      <c r="F314" s="1">
        <v>0</v>
      </c>
      <c r="G314" s="1"/>
      <c r="H314" s="1"/>
      <c r="I314" s="1"/>
      <c r="J314" s="1">
        <v>2</v>
      </c>
      <c r="K314" s="1" t="s">
        <v>74</v>
      </c>
      <c r="L314" s="1" t="s">
        <v>75</v>
      </c>
      <c r="M314" s="1" t="s">
        <v>224</v>
      </c>
      <c r="N314" s="1" t="s">
        <v>76</v>
      </c>
      <c r="O314" s="1" t="s">
        <v>77</v>
      </c>
      <c r="P314" s="1" t="s">
        <v>78</v>
      </c>
      <c r="Q314" s="1" t="s">
        <v>79</v>
      </c>
      <c r="R314" s="1">
        <v>114</v>
      </c>
      <c r="S314" s="1" t="s">
        <v>224</v>
      </c>
      <c r="T314" s="1" t="s">
        <v>80</v>
      </c>
      <c r="U314" s="1" t="s">
        <v>81</v>
      </c>
      <c r="V314" s="1" t="s">
        <v>82</v>
      </c>
      <c r="W314" s="1" t="s">
        <v>83</v>
      </c>
      <c r="X314" s="1">
        <v>2134424404</v>
      </c>
      <c r="Y314" s="1" t="s">
        <v>84</v>
      </c>
      <c r="Z314" s="1">
        <v>2</v>
      </c>
      <c r="AA314" s="1" t="s">
        <v>85</v>
      </c>
      <c r="AB314" s="1" t="s">
        <v>86</v>
      </c>
      <c r="AC314" s="1" t="s">
        <v>224</v>
      </c>
      <c r="AD314" s="1" t="s">
        <v>87</v>
      </c>
      <c r="AE314" s="1" t="s">
        <v>78</v>
      </c>
      <c r="AF314" s="1" t="s">
        <v>88</v>
      </c>
      <c r="AG314" s="1" t="s">
        <v>225</v>
      </c>
      <c r="AH314" s="1" t="s">
        <v>89</v>
      </c>
      <c r="AI314" s="1" t="s">
        <v>90</v>
      </c>
      <c r="AJ314" s="1" t="s">
        <v>81</v>
      </c>
      <c r="AK314" s="1" t="s">
        <v>82</v>
      </c>
      <c r="AL314" s="1" t="s">
        <v>91</v>
      </c>
      <c r="AM314" s="1"/>
      <c r="AN314" s="1" t="s">
        <v>224</v>
      </c>
      <c r="AO314" s="1">
        <v>1</v>
      </c>
      <c r="AP314" s="1" t="s">
        <v>81</v>
      </c>
      <c r="AQ314" s="1" t="s">
        <v>82</v>
      </c>
      <c r="AR314" s="1">
        <v>0</v>
      </c>
      <c r="AS314" s="1">
        <v>1</v>
      </c>
      <c r="AT314" s="1">
        <v>0</v>
      </c>
      <c r="AU314" s="1">
        <v>1602</v>
      </c>
      <c r="AV314" s="1" t="s">
        <v>224</v>
      </c>
      <c r="AW314" s="1">
        <v>160204</v>
      </c>
      <c r="AX314" s="1">
        <v>0</v>
      </c>
      <c r="AY314" s="2">
        <v>9500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/>
      <c r="BM314" s="3">
        <v>45071</v>
      </c>
      <c r="BN314" s="1" t="s">
        <v>224</v>
      </c>
      <c r="BO314" s="1" t="s">
        <v>224</v>
      </c>
      <c r="BP314" s="1">
        <v>0</v>
      </c>
      <c r="BQ314" s="1" t="s">
        <v>224</v>
      </c>
      <c r="BR314" s="1" t="s">
        <v>224</v>
      </c>
      <c r="BS314" s="1">
        <v>0</v>
      </c>
      <c r="BT314" s="1">
        <v>0</v>
      </c>
      <c r="BU314" s="1" t="s">
        <v>904</v>
      </c>
    </row>
    <row r="315" spans="1:73" outlineLevel="1" x14ac:dyDescent="0.25">
      <c r="A315" s="1">
        <v>20</v>
      </c>
      <c r="B315" s="1">
        <v>1549</v>
      </c>
      <c r="C315" s="1">
        <v>1</v>
      </c>
      <c r="D315" s="1" t="s">
        <v>905</v>
      </c>
      <c r="E315" s="3">
        <v>45071.76767361111</v>
      </c>
      <c r="F315" s="1">
        <v>0</v>
      </c>
      <c r="G315" s="1"/>
      <c r="H315" s="1"/>
      <c r="I315" s="1"/>
      <c r="J315" s="1">
        <v>2</v>
      </c>
      <c r="K315" s="1" t="s">
        <v>74</v>
      </c>
      <c r="L315" s="1" t="s">
        <v>75</v>
      </c>
      <c r="M315" s="1" t="s">
        <v>224</v>
      </c>
      <c r="N315" s="1" t="s">
        <v>76</v>
      </c>
      <c r="O315" s="1" t="s">
        <v>77</v>
      </c>
      <c r="P315" s="1" t="s">
        <v>78</v>
      </c>
      <c r="Q315" s="1" t="s">
        <v>79</v>
      </c>
      <c r="R315" s="1">
        <v>114</v>
      </c>
      <c r="S315" s="1" t="s">
        <v>224</v>
      </c>
      <c r="T315" s="1" t="s">
        <v>80</v>
      </c>
      <c r="U315" s="1" t="s">
        <v>81</v>
      </c>
      <c r="V315" s="1" t="s">
        <v>82</v>
      </c>
      <c r="W315" s="1" t="s">
        <v>83</v>
      </c>
      <c r="X315" s="1">
        <v>2134424404</v>
      </c>
      <c r="Y315" s="1" t="s">
        <v>84</v>
      </c>
      <c r="Z315" s="1">
        <v>2</v>
      </c>
      <c r="AA315" s="1" t="s">
        <v>85</v>
      </c>
      <c r="AB315" s="1" t="s">
        <v>86</v>
      </c>
      <c r="AC315" s="1" t="s">
        <v>224</v>
      </c>
      <c r="AD315" s="1" t="s">
        <v>87</v>
      </c>
      <c r="AE315" s="1" t="s">
        <v>78</v>
      </c>
      <c r="AF315" s="1" t="s">
        <v>88</v>
      </c>
      <c r="AG315" s="1" t="s">
        <v>225</v>
      </c>
      <c r="AH315" s="1" t="s">
        <v>89</v>
      </c>
      <c r="AI315" s="1" t="s">
        <v>90</v>
      </c>
      <c r="AJ315" s="1" t="s">
        <v>81</v>
      </c>
      <c r="AK315" s="1" t="s">
        <v>82</v>
      </c>
      <c r="AL315" s="1" t="s">
        <v>91</v>
      </c>
      <c r="AM315" s="1"/>
      <c r="AN315" s="1" t="s">
        <v>224</v>
      </c>
      <c r="AO315" s="1">
        <v>1</v>
      </c>
      <c r="AP315" s="1" t="s">
        <v>81</v>
      </c>
      <c r="AQ315" s="1" t="s">
        <v>82</v>
      </c>
      <c r="AR315" s="1">
        <v>0</v>
      </c>
      <c r="AS315" s="1">
        <v>1</v>
      </c>
      <c r="AT315" s="1">
        <v>0</v>
      </c>
      <c r="AU315" s="1">
        <v>1602</v>
      </c>
      <c r="AV315" s="1" t="s">
        <v>224</v>
      </c>
      <c r="AW315" s="1">
        <v>160204</v>
      </c>
      <c r="AX315" s="1">
        <v>0</v>
      </c>
      <c r="AY315" s="2">
        <v>3188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/>
      <c r="BM315" s="3">
        <v>45071</v>
      </c>
      <c r="BN315" s="1" t="s">
        <v>224</v>
      </c>
      <c r="BO315" s="1" t="s">
        <v>224</v>
      </c>
      <c r="BP315" s="1">
        <v>0</v>
      </c>
      <c r="BQ315" s="1" t="s">
        <v>224</v>
      </c>
      <c r="BR315" s="1" t="s">
        <v>224</v>
      </c>
      <c r="BS315" s="1">
        <v>0</v>
      </c>
      <c r="BT315" s="1">
        <v>0</v>
      </c>
      <c r="BU315" s="1" t="s">
        <v>906</v>
      </c>
    </row>
    <row r="316" spans="1:73" outlineLevel="1" x14ac:dyDescent="0.25">
      <c r="A316" s="1">
        <v>20</v>
      </c>
      <c r="B316" s="1">
        <v>1550</v>
      </c>
      <c r="C316" s="1">
        <v>1</v>
      </c>
      <c r="D316" s="1" t="s">
        <v>907</v>
      </c>
      <c r="E316" s="3">
        <v>45071.767916666664</v>
      </c>
      <c r="F316" s="1">
        <v>0</v>
      </c>
      <c r="G316" s="1"/>
      <c r="H316" s="1"/>
      <c r="I316" s="1"/>
      <c r="J316" s="1">
        <v>2</v>
      </c>
      <c r="K316" s="1" t="s">
        <v>74</v>
      </c>
      <c r="L316" s="1" t="s">
        <v>75</v>
      </c>
      <c r="M316" s="1" t="s">
        <v>224</v>
      </c>
      <c r="N316" s="1" t="s">
        <v>76</v>
      </c>
      <c r="O316" s="1" t="s">
        <v>77</v>
      </c>
      <c r="P316" s="1" t="s">
        <v>78</v>
      </c>
      <c r="Q316" s="1" t="s">
        <v>79</v>
      </c>
      <c r="R316" s="1">
        <v>114</v>
      </c>
      <c r="S316" s="1" t="s">
        <v>224</v>
      </c>
      <c r="T316" s="1" t="s">
        <v>80</v>
      </c>
      <c r="U316" s="1" t="s">
        <v>81</v>
      </c>
      <c r="V316" s="1" t="s">
        <v>82</v>
      </c>
      <c r="W316" s="1" t="s">
        <v>83</v>
      </c>
      <c r="X316" s="1">
        <v>2134424404</v>
      </c>
      <c r="Y316" s="1" t="s">
        <v>84</v>
      </c>
      <c r="Z316" s="1">
        <v>2</v>
      </c>
      <c r="AA316" s="1" t="s">
        <v>85</v>
      </c>
      <c r="AB316" s="1" t="s">
        <v>86</v>
      </c>
      <c r="AC316" s="1" t="s">
        <v>224</v>
      </c>
      <c r="AD316" s="1" t="s">
        <v>87</v>
      </c>
      <c r="AE316" s="1" t="s">
        <v>78</v>
      </c>
      <c r="AF316" s="1" t="s">
        <v>88</v>
      </c>
      <c r="AG316" s="1" t="s">
        <v>225</v>
      </c>
      <c r="AH316" s="1" t="s">
        <v>89</v>
      </c>
      <c r="AI316" s="1" t="s">
        <v>90</v>
      </c>
      <c r="AJ316" s="1" t="s">
        <v>81</v>
      </c>
      <c r="AK316" s="1" t="s">
        <v>82</v>
      </c>
      <c r="AL316" s="1" t="s">
        <v>91</v>
      </c>
      <c r="AM316" s="1"/>
      <c r="AN316" s="1" t="s">
        <v>224</v>
      </c>
      <c r="AO316" s="1">
        <v>1</v>
      </c>
      <c r="AP316" s="1" t="s">
        <v>81</v>
      </c>
      <c r="AQ316" s="1" t="s">
        <v>82</v>
      </c>
      <c r="AR316" s="1">
        <v>0</v>
      </c>
      <c r="AS316" s="1">
        <v>1</v>
      </c>
      <c r="AT316" s="1">
        <v>0</v>
      </c>
      <c r="AU316" s="1">
        <v>1602</v>
      </c>
      <c r="AV316" s="1" t="s">
        <v>224</v>
      </c>
      <c r="AW316" s="1">
        <v>160204</v>
      </c>
      <c r="AX316" s="1">
        <v>0</v>
      </c>
      <c r="AY316" s="2">
        <v>2336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/>
      <c r="BM316" s="3">
        <v>45071</v>
      </c>
      <c r="BN316" s="1" t="s">
        <v>224</v>
      </c>
      <c r="BO316" s="1" t="s">
        <v>224</v>
      </c>
      <c r="BP316" s="1">
        <v>0</v>
      </c>
      <c r="BQ316" s="1" t="s">
        <v>224</v>
      </c>
      <c r="BR316" s="1" t="s">
        <v>224</v>
      </c>
      <c r="BS316" s="1">
        <v>0</v>
      </c>
      <c r="BT316" s="1">
        <v>0</v>
      </c>
      <c r="BU316" s="1" t="s">
        <v>908</v>
      </c>
    </row>
    <row r="317" spans="1:73" outlineLevel="1" x14ac:dyDescent="0.25">
      <c r="A317" s="1">
        <v>20</v>
      </c>
      <c r="B317" s="1">
        <v>1551</v>
      </c>
      <c r="C317" s="1">
        <v>1</v>
      </c>
      <c r="D317" s="1" t="s">
        <v>909</v>
      </c>
      <c r="E317" s="3">
        <v>45072.422627314816</v>
      </c>
      <c r="F317" s="1">
        <v>0</v>
      </c>
      <c r="G317" s="1"/>
      <c r="H317" s="1"/>
      <c r="I317" s="1"/>
      <c r="J317" s="1">
        <v>2</v>
      </c>
      <c r="K317" s="1" t="s">
        <v>74</v>
      </c>
      <c r="L317" s="1" t="s">
        <v>75</v>
      </c>
      <c r="M317" s="1" t="s">
        <v>224</v>
      </c>
      <c r="N317" s="1" t="s">
        <v>76</v>
      </c>
      <c r="O317" s="1" t="s">
        <v>77</v>
      </c>
      <c r="P317" s="1" t="s">
        <v>78</v>
      </c>
      <c r="Q317" s="1" t="s">
        <v>79</v>
      </c>
      <c r="R317" s="1">
        <v>114</v>
      </c>
      <c r="S317" s="1" t="s">
        <v>224</v>
      </c>
      <c r="T317" s="1" t="s">
        <v>80</v>
      </c>
      <c r="U317" s="1" t="s">
        <v>81</v>
      </c>
      <c r="V317" s="1" t="s">
        <v>82</v>
      </c>
      <c r="W317" s="1" t="s">
        <v>83</v>
      </c>
      <c r="X317" s="1">
        <v>2134424404</v>
      </c>
      <c r="Y317" s="1" t="s">
        <v>84</v>
      </c>
      <c r="Z317" s="1">
        <v>2</v>
      </c>
      <c r="AA317" s="1" t="s">
        <v>114</v>
      </c>
      <c r="AB317" s="1" t="s">
        <v>224</v>
      </c>
      <c r="AC317" s="1" t="s">
        <v>224</v>
      </c>
      <c r="AD317" s="1" t="s">
        <v>115</v>
      </c>
      <c r="AE317" s="1" t="s">
        <v>224</v>
      </c>
      <c r="AF317" s="1" t="s">
        <v>116</v>
      </c>
      <c r="AG317" s="1" t="s">
        <v>300</v>
      </c>
      <c r="AH317" s="1" t="s">
        <v>224</v>
      </c>
      <c r="AI317" s="1" t="s">
        <v>117</v>
      </c>
      <c r="AJ317" s="1" t="s">
        <v>118</v>
      </c>
      <c r="AK317" s="1" t="s">
        <v>98</v>
      </c>
      <c r="AL317" s="1" t="s">
        <v>119</v>
      </c>
      <c r="AM317" s="1"/>
      <c r="AN317" s="1" t="s">
        <v>120</v>
      </c>
      <c r="AO317" s="1">
        <v>1</v>
      </c>
      <c r="AP317" s="1" t="s">
        <v>81</v>
      </c>
      <c r="AQ317" s="1" t="s">
        <v>82</v>
      </c>
      <c r="AR317" s="1">
        <v>0</v>
      </c>
      <c r="AS317" s="1">
        <v>1</v>
      </c>
      <c r="AT317" s="1">
        <v>0</v>
      </c>
      <c r="AU317" s="1">
        <v>1602</v>
      </c>
      <c r="AV317" s="1" t="s">
        <v>224</v>
      </c>
      <c r="AW317" s="1">
        <v>160204</v>
      </c>
      <c r="AX317" s="1">
        <v>0</v>
      </c>
      <c r="AY317" s="2">
        <v>6271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/>
      <c r="BM317" s="3">
        <v>45072</v>
      </c>
      <c r="BN317" s="1" t="s">
        <v>224</v>
      </c>
      <c r="BO317" s="1" t="s">
        <v>224</v>
      </c>
      <c r="BP317" s="1">
        <v>0</v>
      </c>
      <c r="BQ317" s="1" t="s">
        <v>224</v>
      </c>
      <c r="BR317" s="1" t="s">
        <v>224</v>
      </c>
      <c r="BS317" s="1">
        <v>0</v>
      </c>
      <c r="BT317" s="1">
        <v>0</v>
      </c>
      <c r="BU317" s="1" t="s">
        <v>910</v>
      </c>
    </row>
    <row r="318" spans="1:73" outlineLevel="1" x14ac:dyDescent="0.25">
      <c r="A318" s="1">
        <v>20</v>
      </c>
      <c r="B318" s="1">
        <v>1552</v>
      </c>
      <c r="C318" s="1">
        <v>1</v>
      </c>
      <c r="D318" s="1" t="s">
        <v>911</v>
      </c>
      <c r="E318" s="3">
        <v>45072.734803240739</v>
      </c>
      <c r="F318" s="1">
        <v>0</v>
      </c>
      <c r="G318" s="1"/>
      <c r="H318" s="1"/>
      <c r="I318" s="1"/>
      <c r="J318" s="1">
        <v>2</v>
      </c>
      <c r="K318" s="1" t="s">
        <v>74</v>
      </c>
      <c r="L318" s="1" t="s">
        <v>75</v>
      </c>
      <c r="M318" s="1" t="s">
        <v>224</v>
      </c>
      <c r="N318" s="1" t="s">
        <v>76</v>
      </c>
      <c r="O318" s="1" t="s">
        <v>77</v>
      </c>
      <c r="P318" s="1" t="s">
        <v>78</v>
      </c>
      <c r="Q318" s="1" t="s">
        <v>79</v>
      </c>
      <c r="R318" s="1">
        <v>114</v>
      </c>
      <c r="S318" s="1" t="s">
        <v>224</v>
      </c>
      <c r="T318" s="1" t="s">
        <v>80</v>
      </c>
      <c r="U318" s="1" t="s">
        <v>81</v>
      </c>
      <c r="V318" s="1" t="s">
        <v>82</v>
      </c>
      <c r="W318" s="1" t="s">
        <v>83</v>
      </c>
      <c r="X318" s="1">
        <v>2134424404</v>
      </c>
      <c r="Y318" s="1" t="s">
        <v>84</v>
      </c>
      <c r="Z318" s="1">
        <v>2</v>
      </c>
      <c r="AA318" s="1" t="s">
        <v>85</v>
      </c>
      <c r="AB318" s="1" t="s">
        <v>86</v>
      </c>
      <c r="AC318" s="1" t="s">
        <v>224</v>
      </c>
      <c r="AD318" s="1" t="s">
        <v>87</v>
      </c>
      <c r="AE318" s="1" t="s">
        <v>78</v>
      </c>
      <c r="AF318" s="1" t="s">
        <v>88</v>
      </c>
      <c r="AG318" s="1" t="s">
        <v>225</v>
      </c>
      <c r="AH318" s="1" t="s">
        <v>89</v>
      </c>
      <c r="AI318" s="1" t="s">
        <v>90</v>
      </c>
      <c r="AJ318" s="1" t="s">
        <v>81</v>
      </c>
      <c r="AK318" s="1" t="s">
        <v>82</v>
      </c>
      <c r="AL318" s="1" t="s">
        <v>91</v>
      </c>
      <c r="AM318" s="1"/>
      <c r="AN318" s="1" t="s">
        <v>224</v>
      </c>
      <c r="AO318" s="1">
        <v>1</v>
      </c>
      <c r="AP318" s="1" t="s">
        <v>81</v>
      </c>
      <c r="AQ318" s="1" t="s">
        <v>82</v>
      </c>
      <c r="AR318" s="1">
        <v>0</v>
      </c>
      <c r="AS318" s="1">
        <v>1</v>
      </c>
      <c r="AT318" s="1">
        <v>0</v>
      </c>
      <c r="AU318" s="1">
        <v>1602</v>
      </c>
      <c r="AV318" s="1" t="s">
        <v>224</v>
      </c>
      <c r="AW318" s="1">
        <v>160204</v>
      </c>
      <c r="AX318" s="1">
        <v>0</v>
      </c>
      <c r="AY318" s="2">
        <v>500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/>
      <c r="BM318" s="3">
        <v>45072</v>
      </c>
      <c r="BN318" s="1" t="s">
        <v>224</v>
      </c>
      <c r="BO318" s="1" t="s">
        <v>224</v>
      </c>
      <c r="BP318" s="1">
        <v>0</v>
      </c>
      <c r="BQ318" s="1" t="s">
        <v>224</v>
      </c>
      <c r="BR318" s="1" t="s">
        <v>224</v>
      </c>
      <c r="BS318" s="1">
        <v>0</v>
      </c>
      <c r="BT318" s="1">
        <v>0</v>
      </c>
      <c r="BU318" s="1" t="s">
        <v>912</v>
      </c>
    </row>
    <row r="319" spans="1:73" outlineLevel="1" x14ac:dyDescent="0.25">
      <c r="A319" s="1">
        <v>20</v>
      </c>
      <c r="B319" s="1">
        <v>1553</v>
      </c>
      <c r="C319" s="1">
        <v>1</v>
      </c>
      <c r="D319" s="1" t="s">
        <v>913</v>
      </c>
      <c r="E319" s="3">
        <v>45075.5075462963</v>
      </c>
      <c r="F319" s="1">
        <v>0</v>
      </c>
      <c r="G319" s="1"/>
      <c r="H319" s="1"/>
      <c r="I319" s="1"/>
      <c r="J319" s="1">
        <v>2</v>
      </c>
      <c r="K319" s="1" t="s">
        <v>74</v>
      </c>
      <c r="L319" s="1" t="s">
        <v>75</v>
      </c>
      <c r="M319" s="1" t="s">
        <v>224</v>
      </c>
      <c r="N319" s="1" t="s">
        <v>76</v>
      </c>
      <c r="O319" s="1" t="s">
        <v>77</v>
      </c>
      <c r="P319" s="1" t="s">
        <v>78</v>
      </c>
      <c r="Q319" s="1" t="s">
        <v>79</v>
      </c>
      <c r="R319" s="1">
        <v>114</v>
      </c>
      <c r="S319" s="1" t="s">
        <v>224</v>
      </c>
      <c r="T319" s="1" t="s">
        <v>80</v>
      </c>
      <c r="U319" s="1" t="s">
        <v>81</v>
      </c>
      <c r="V319" s="1" t="s">
        <v>82</v>
      </c>
      <c r="W319" s="1" t="s">
        <v>83</v>
      </c>
      <c r="X319" s="1">
        <v>2134424404</v>
      </c>
      <c r="Y319" s="1" t="s">
        <v>84</v>
      </c>
      <c r="Z319" s="1">
        <v>2</v>
      </c>
      <c r="AA319" s="1" t="s">
        <v>149</v>
      </c>
      <c r="AB319" s="1" t="s">
        <v>224</v>
      </c>
      <c r="AC319" s="1" t="s">
        <v>224</v>
      </c>
      <c r="AD319" s="1" t="s">
        <v>115</v>
      </c>
      <c r="AE319" s="1" t="s">
        <v>224</v>
      </c>
      <c r="AF319" s="1" t="s">
        <v>150</v>
      </c>
      <c r="AG319" s="1" t="s">
        <v>151</v>
      </c>
      <c r="AH319" s="1" t="s">
        <v>224</v>
      </c>
      <c r="AI319" s="1" t="s">
        <v>152</v>
      </c>
      <c r="AJ319" s="1" t="s">
        <v>153</v>
      </c>
      <c r="AK319" s="1" t="s">
        <v>154</v>
      </c>
      <c r="AL319" s="1" t="s">
        <v>155</v>
      </c>
      <c r="AM319" s="1"/>
      <c r="AN319" s="1" t="s">
        <v>120</v>
      </c>
      <c r="AO319" s="1">
        <v>1</v>
      </c>
      <c r="AP319" s="1" t="s">
        <v>81</v>
      </c>
      <c r="AQ319" s="1" t="s">
        <v>82</v>
      </c>
      <c r="AR319" s="1">
        <v>0</v>
      </c>
      <c r="AS319" s="1">
        <v>1</v>
      </c>
      <c r="AT319" s="1">
        <v>0</v>
      </c>
      <c r="AU319" s="1">
        <v>1602</v>
      </c>
      <c r="AV319" s="1" t="s">
        <v>224</v>
      </c>
      <c r="AW319" s="1">
        <v>160204</v>
      </c>
      <c r="AX319" s="1">
        <v>0</v>
      </c>
      <c r="AY319" s="2">
        <v>9614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/>
      <c r="BM319" s="3">
        <v>45075</v>
      </c>
      <c r="BN319" s="1" t="s">
        <v>224</v>
      </c>
      <c r="BO319" s="1" t="s">
        <v>224</v>
      </c>
      <c r="BP319" s="1">
        <v>0</v>
      </c>
      <c r="BQ319" s="1" t="s">
        <v>224</v>
      </c>
      <c r="BR319" s="1" t="s">
        <v>224</v>
      </c>
      <c r="BS319" s="1">
        <v>0</v>
      </c>
      <c r="BT319" s="1">
        <v>0</v>
      </c>
      <c r="BU319" s="1" t="s">
        <v>914</v>
      </c>
    </row>
    <row r="320" spans="1:73" outlineLevel="1" x14ac:dyDescent="0.25">
      <c r="A320" s="1">
        <v>20</v>
      </c>
      <c r="B320" s="1">
        <v>1554</v>
      </c>
      <c r="C320" s="1">
        <v>1</v>
      </c>
      <c r="D320" s="1" t="s">
        <v>915</v>
      </c>
      <c r="E320" s="3">
        <v>45075.508368055554</v>
      </c>
      <c r="F320" s="1">
        <v>0</v>
      </c>
      <c r="G320" s="1"/>
      <c r="H320" s="1"/>
      <c r="I320" s="1"/>
      <c r="J320" s="1">
        <v>2</v>
      </c>
      <c r="K320" s="1" t="s">
        <v>74</v>
      </c>
      <c r="L320" s="1" t="s">
        <v>75</v>
      </c>
      <c r="M320" s="1" t="s">
        <v>224</v>
      </c>
      <c r="N320" s="1" t="s">
        <v>76</v>
      </c>
      <c r="O320" s="1" t="s">
        <v>77</v>
      </c>
      <c r="P320" s="1" t="s">
        <v>78</v>
      </c>
      <c r="Q320" s="1" t="s">
        <v>79</v>
      </c>
      <c r="R320" s="1">
        <v>114</v>
      </c>
      <c r="S320" s="1" t="s">
        <v>224</v>
      </c>
      <c r="T320" s="1" t="s">
        <v>80</v>
      </c>
      <c r="U320" s="1" t="s">
        <v>81</v>
      </c>
      <c r="V320" s="1" t="s">
        <v>82</v>
      </c>
      <c r="W320" s="1" t="s">
        <v>83</v>
      </c>
      <c r="X320" s="1">
        <v>2134424404</v>
      </c>
      <c r="Y320" s="1" t="s">
        <v>84</v>
      </c>
      <c r="Z320" s="1">
        <v>2</v>
      </c>
      <c r="AA320" s="1" t="s">
        <v>85</v>
      </c>
      <c r="AB320" s="1" t="s">
        <v>86</v>
      </c>
      <c r="AC320" s="1" t="s">
        <v>224</v>
      </c>
      <c r="AD320" s="1" t="s">
        <v>87</v>
      </c>
      <c r="AE320" s="1" t="s">
        <v>78</v>
      </c>
      <c r="AF320" s="1" t="s">
        <v>88</v>
      </c>
      <c r="AG320" s="1" t="s">
        <v>225</v>
      </c>
      <c r="AH320" s="1" t="s">
        <v>89</v>
      </c>
      <c r="AI320" s="1" t="s">
        <v>90</v>
      </c>
      <c r="AJ320" s="1" t="s">
        <v>81</v>
      </c>
      <c r="AK320" s="1" t="s">
        <v>82</v>
      </c>
      <c r="AL320" s="1" t="s">
        <v>91</v>
      </c>
      <c r="AM320" s="1"/>
      <c r="AN320" s="1" t="s">
        <v>224</v>
      </c>
      <c r="AO320" s="1">
        <v>1</v>
      </c>
      <c r="AP320" s="1" t="s">
        <v>81</v>
      </c>
      <c r="AQ320" s="1" t="s">
        <v>82</v>
      </c>
      <c r="AR320" s="1">
        <v>0</v>
      </c>
      <c r="AS320" s="1">
        <v>1</v>
      </c>
      <c r="AT320" s="1">
        <v>0</v>
      </c>
      <c r="AU320" s="1">
        <v>1602</v>
      </c>
      <c r="AV320" s="1" t="s">
        <v>224</v>
      </c>
      <c r="AW320" s="1">
        <v>160204</v>
      </c>
      <c r="AX320" s="1">
        <v>0</v>
      </c>
      <c r="AY320" s="2">
        <v>3404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/>
      <c r="BM320" s="3">
        <v>45075</v>
      </c>
      <c r="BN320" s="1" t="s">
        <v>224</v>
      </c>
      <c r="BO320" s="1" t="s">
        <v>224</v>
      </c>
      <c r="BP320" s="1">
        <v>0</v>
      </c>
      <c r="BQ320" s="1" t="s">
        <v>224</v>
      </c>
      <c r="BR320" s="1" t="s">
        <v>224</v>
      </c>
      <c r="BS320" s="1">
        <v>0</v>
      </c>
      <c r="BT320" s="1">
        <v>0</v>
      </c>
      <c r="BU320" s="1" t="s">
        <v>916</v>
      </c>
    </row>
    <row r="321" spans="1:73" outlineLevel="1" x14ac:dyDescent="0.25">
      <c r="A321" s="1">
        <v>20</v>
      </c>
      <c r="B321" s="1">
        <v>1555</v>
      </c>
      <c r="C321" s="1">
        <v>1</v>
      </c>
      <c r="D321" s="1" t="s">
        <v>917</v>
      </c>
      <c r="E321" s="3">
        <v>45075.508773148147</v>
      </c>
      <c r="F321" s="1">
        <v>0</v>
      </c>
      <c r="G321" s="1"/>
      <c r="H321" s="1"/>
      <c r="I321" s="1"/>
      <c r="J321" s="1">
        <v>2</v>
      </c>
      <c r="K321" s="1" t="s">
        <v>74</v>
      </c>
      <c r="L321" s="1" t="s">
        <v>75</v>
      </c>
      <c r="M321" s="1" t="s">
        <v>224</v>
      </c>
      <c r="N321" s="1" t="s">
        <v>76</v>
      </c>
      <c r="O321" s="1" t="s">
        <v>77</v>
      </c>
      <c r="P321" s="1" t="s">
        <v>78</v>
      </c>
      <c r="Q321" s="1" t="s">
        <v>79</v>
      </c>
      <c r="R321" s="1">
        <v>114</v>
      </c>
      <c r="S321" s="1" t="s">
        <v>224</v>
      </c>
      <c r="T321" s="1" t="s">
        <v>80</v>
      </c>
      <c r="U321" s="1" t="s">
        <v>81</v>
      </c>
      <c r="V321" s="1" t="s">
        <v>82</v>
      </c>
      <c r="W321" s="1" t="s">
        <v>83</v>
      </c>
      <c r="X321" s="1">
        <v>2134424404</v>
      </c>
      <c r="Y321" s="1" t="s">
        <v>84</v>
      </c>
      <c r="Z321" s="1">
        <v>2</v>
      </c>
      <c r="AA321" s="1" t="s">
        <v>85</v>
      </c>
      <c r="AB321" s="1" t="s">
        <v>86</v>
      </c>
      <c r="AC321" s="1" t="s">
        <v>224</v>
      </c>
      <c r="AD321" s="1" t="s">
        <v>87</v>
      </c>
      <c r="AE321" s="1" t="s">
        <v>78</v>
      </c>
      <c r="AF321" s="1" t="s">
        <v>88</v>
      </c>
      <c r="AG321" s="1" t="s">
        <v>225</v>
      </c>
      <c r="AH321" s="1" t="s">
        <v>89</v>
      </c>
      <c r="AI321" s="1" t="s">
        <v>90</v>
      </c>
      <c r="AJ321" s="1" t="s">
        <v>81</v>
      </c>
      <c r="AK321" s="1" t="s">
        <v>82</v>
      </c>
      <c r="AL321" s="1" t="s">
        <v>91</v>
      </c>
      <c r="AM321" s="1"/>
      <c r="AN321" s="1" t="s">
        <v>224</v>
      </c>
      <c r="AO321" s="1">
        <v>1</v>
      </c>
      <c r="AP321" s="1" t="s">
        <v>81</v>
      </c>
      <c r="AQ321" s="1" t="s">
        <v>82</v>
      </c>
      <c r="AR321" s="1">
        <v>0</v>
      </c>
      <c r="AS321" s="1">
        <v>1</v>
      </c>
      <c r="AT321" s="1">
        <v>0</v>
      </c>
      <c r="AU321" s="1">
        <v>1602</v>
      </c>
      <c r="AV321" s="1" t="s">
        <v>224</v>
      </c>
      <c r="AW321" s="1">
        <v>160204</v>
      </c>
      <c r="AX321" s="1">
        <v>0</v>
      </c>
      <c r="AY321" s="2">
        <v>438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/>
      <c r="BM321" s="3">
        <v>45075</v>
      </c>
      <c r="BN321" s="1" t="s">
        <v>224</v>
      </c>
      <c r="BO321" s="1" t="s">
        <v>224</v>
      </c>
      <c r="BP321" s="1">
        <v>0</v>
      </c>
      <c r="BQ321" s="1" t="s">
        <v>224</v>
      </c>
      <c r="BR321" s="1" t="s">
        <v>224</v>
      </c>
      <c r="BS321" s="1">
        <v>0</v>
      </c>
      <c r="BT321" s="1">
        <v>0</v>
      </c>
      <c r="BU321" s="1" t="s">
        <v>918</v>
      </c>
    </row>
    <row r="322" spans="1:73" outlineLevel="1" x14ac:dyDescent="0.25">
      <c r="A322" s="1">
        <v>20</v>
      </c>
      <c r="B322" s="1">
        <v>1556</v>
      </c>
      <c r="C322" s="1">
        <v>1</v>
      </c>
      <c r="D322" s="1" t="s">
        <v>919</v>
      </c>
      <c r="E322" s="3">
        <v>45075.614791666667</v>
      </c>
      <c r="F322" s="1">
        <v>0</v>
      </c>
      <c r="G322" s="1"/>
      <c r="H322" s="1"/>
      <c r="I322" s="1"/>
      <c r="J322" s="1">
        <v>2</v>
      </c>
      <c r="K322" s="1" t="s">
        <v>74</v>
      </c>
      <c r="L322" s="1" t="s">
        <v>75</v>
      </c>
      <c r="M322" s="1" t="s">
        <v>224</v>
      </c>
      <c r="N322" s="1" t="s">
        <v>76</v>
      </c>
      <c r="O322" s="1" t="s">
        <v>77</v>
      </c>
      <c r="P322" s="1" t="s">
        <v>78</v>
      </c>
      <c r="Q322" s="1" t="s">
        <v>79</v>
      </c>
      <c r="R322" s="1">
        <v>114</v>
      </c>
      <c r="S322" s="1" t="s">
        <v>224</v>
      </c>
      <c r="T322" s="1" t="s">
        <v>80</v>
      </c>
      <c r="U322" s="1" t="s">
        <v>81</v>
      </c>
      <c r="V322" s="1" t="s">
        <v>82</v>
      </c>
      <c r="W322" s="1" t="s">
        <v>83</v>
      </c>
      <c r="X322" s="1">
        <v>2134424404</v>
      </c>
      <c r="Y322" s="1" t="s">
        <v>84</v>
      </c>
      <c r="Z322" s="1">
        <v>2</v>
      </c>
      <c r="AA322" s="1" t="s">
        <v>85</v>
      </c>
      <c r="AB322" s="1" t="s">
        <v>86</v>
      </c>
      <c r="AC322" s="1" t="s">
        <v>224</v>
      </c>
      <c r="AD322" s="1" t="s">
        <v>87</v>
      </c>
      <c r="AE322" s="1" t="s">
        <v>78</v>
      </c>
      <c r="AF322" s="1" t="s">
        <v>88</v>
      </c>
      <c r="AG322" s="1" t="s">
        <v>225</v>
      </c>
      <c r="AH322" s="1" t="s">
        <v>89</v>
      </c>
      <c r="AI322" s="1" t="s">
        <v>90</v>
      </c>
      <c r="AJ322" s="1" t="s">
        <v>81</v>
      </c>
      <c r="AK322" s="1" t="s">
        <v>82</v>
      </c>
      <c r="AL322" s="1" t="s">
        <v>91</v>
      </c>
      <c r="AM322" s="1"/>
      <c r="AN322" s="1" t="s">
        <v>224</v>
      </c>
      <c r="AO322" s="1">
        <v>1</v>
      </c>
      <c r="AP322" s="1" t="s">
        <v>81</v>
      </c>
      <c r="AQ322" s="1" t="s">
        <v>82</v>
      </c>
      <c r="AR322" s="1">
        <v>0</v>
      </c>
      <c r="AS322" s="1">
        <v>1</v>
      </c>
      <c r="AT322" s="1">
        <v>0</v>
      </c>
      <c r="AU322" s="1">
        <v>1602</v>
      </c>
      <c r="AV322" s="1" t="s">
        <v>224</v>
      </c>
      <c r="AW322" s="1">
        <v>160204</v>
      </c>
      <c r="AX322" s="1">
        <v>0</v>
      </c>
      <c r="AY322" s="2">
        <v>5500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/>
      <c r="BM322" s="3">
        <v>45075</v>
      </c>
      <c r="BN322" s="1" t="s">
        <v>224</v>
      </c>
      <c r="BO322" s="1" t="s">
        <v>224</v>
      </c>
      <c r="BP322" s="1">
        <v>0</v>
      </c>
      <c r="BQ322" s="1" t="s">
        <v>224</v>
      </c>
      <c r="BR322" s="1" t="s">
        <v>224</v>
      </c>
      <c r="BS322" s="1">
        <v>0</v>
      </c>
      <c r="BT322" s="1">
        <v>0</v>
      </c>
      <c r="BU322" s="1" t="s">
        <v>920</v>
      </c>
    </row>
    <row r="323" spans="1:73" outlineLevel="1" x14ac:dyDescent="0.25">
      <c r="A323" s="1">
        <v>20</v>
      </c>
      <c r="B323" s="1">
        <v>1557</v>
      </c>
      <c r="C323" s="1">
        <v>1</v>
      </c>
      <c r="D323" s="1" t="s">
        <v>921</v>
      </c>
      <c r="E323" s="3">
        <v>45075.802314814813</v>
      </c>
      <c r="F323" s="1">
        <v>0</v>
      </c>
      <c r="G323" s="1"/>
      <c r="H323" s="1"/>
      <c r="I323" s="1"/>
      <c r="J323" s="1">
        <v>2</v>
      </c>
      <c r="K323" s="1" t="s">
        <v>74</v>
      </c>
      <c r="L323" s="1" t="s">
        <v>75</v>
      </c>
      <c r="M323" s="1" t="s">
        <v>224</v>
      </c>
      <c r="N323" s="1" t="s">
        <v>76</v>
      </c>
      <c r="O323" s="1" t="s">
        <v>77</v>
      </c>
      <c r="P323" s="1" t="s">
        <v>78</v>
      </c>
      <c r="Q323" s="1" t="s">
        <v>79</v>
      </c>
      <c r="R323" s="1">
        <v>114</v>
      </c>
      <c r="S323" s="1" t="s">
        <v>224</v>
      </c>
      <c r="T323" s="1" t="s">
        <v>80</v>
      </c>
      <c r="U323" s="1" t="s">
        <v>81</v>
      </c>
      <c r="V323" s="1" t="s">
        <v>82</v>
      </c>
      <c r="W323" s="1" t="s">
        <v>83</v>
      </c>
      <c r="X323" s="1">
        <v>2134424404</v>
      </c>
      <c r="Y323" s="1" t="s">
        <v>84</v>
      </c>
      <c r="Z323" s="1">
        <v>2</v>
      </c>
      <c r="AA323" s="1" t="s">
        <v>94</v>
      </c>
      <c r="AB323" s="1" t="s">
        <v>224</v>
      </c>
      <c r="AC323" s="1" t="s">
        <v>224</v>
      </c>
      <c r="AD323" s="1" t="s">
        <v>87</v>
      </c>
      <c r="AE323" s="1" t="s">
        <v>224</v>
      </c>
      <c r="AF323" s="1" t="s">
        <v>95</v>
      </c>
      <c r="AG323" s="1" t="s">
        <v>257</v>
      </c>
      <c r="AH323" s="1" t="s">
        <v>224</v>
      </c>
      <c r="AI323" s="1" t="s">
        <v>96</v>
      </c>
      <c r="AJ323" s="1" t="s">
        <v>97</v>
      </c>
      <c r="AK323" s="1" t="s">
        <v>98</v>
      </c>
      <c r="AL323" s="1" t="s">
        <v>99</v>
      </c>
      <c r="AM323" s="1"/>
      <c r="AN323" s="1" t="s">
        <v>224</v>
      </c>
      <c r="AO323" s="1">
        <v>1</v>
      </c>
      <c r="AP323" s="1" t="s">
        <v>81</v>
      </c>
      <c r="AQ323" s="1" t="s">
        <v>82</v>
      </c>
      <c r="AR323" s="1">
        <v>0</v>
      </c>
      <c r="AS323" s="1">
        <v>1</v>
      </c>
      <c r="AT323" s="1">
        <v>0</v>
      </c>
      <c r="AU323" s="1">
        <v>1602</v>
      </c>
      <c r="AV323" s="1" t="s">
        <v>224</v>
      </c>
      <c r="AW323" s="1">
        <v>160204</v>
      </c>
      <c r="AX323" s="1">
        <v>0</v>
      </c>
      <c r="AY323" s="2">
        <v>2000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/>
      <c r="BM323" s="3">
        <v>45075</v>
      </c>
      <c r="BN323" s="1" t="s">
        <v>224</v>
      </c>
      <c r="BO323" s="1" t="s">
        <v>224</v>
      </c>
      <c r="BP323" s="1">
        <v>0</v>
      </c>
      <c r="BQ323" s="1" t="s">
        <v>224</v>
      </c>
      <c r="BR323" s="1" t="s">
        <v>224</v>
      </c>
      <c r="BS323" s="1">
        <v>0</v>
      </c>
      <c r="BT323" s="1">
        <v>0</v>
      </c>
      <c r="BU323" s="1" t="s">
        <v>922</v>
      </c>
    </row>
    <row r="324" spans="1:73" outlineLevel="1" x14ac:dyDescent="0.25">
      <c r="A324" s="1">
        <v>20</v>
      </c>
      <c r="B324" s="1">
        <v>1558</v>
      </c>
      <c r="C324" s="1">
        <v>1</v>
      </c>
      <c r="D324" s="1" t="s">
        <v>923</v>
      </c>
      <c r="E324" s="3">
        <v>45077.438067129631</v>
      </c>
      <c r="F324" s="1">
        <v>0</v>
      </c>
      <c r="G324" s="1"/>
      <c r="H324" s="1"/>
      <c r="I324" s="1"/>
      <c r="J324" s="1">
        <v>2</v>
      </c>
      <c r="K324" s="1" t="s">
        <v>74</v>
      </c>
      <c r="L324" s="1" t="s">
        <v>75</v>
      </c>
      <c r="M324" s="1" t="s">
        <v>224</v>
      </c>
      <c r="N324" s="1" t="s">
        <v>76</v>
      </c>
      <c r="O324" s="1" t="s">
        <v>77</v>
      </c>
      <c r="P324" s="1" t="s">
        <v>78</v>
      </c>
      <c r="Q324" s="1" t="s">
        <v>79</v>
      </c>
      <c r="R324" s="1">
        <v>114</v>
      </c>
      <c r="S324" s="1" t="s">
        <v>224</v>
      </c>
      <c r="T324" s="1" t="s">
        <v>80</v>
      </c>
      <c r="U324" s="1" t="s">
        <v>81</v>
      </c>
      <c r="V324" s="1" t="s">
        <v>82</v>
      </c>
      <c r="W324" s="1" t="s">
        <v>83</v>
      </c>
      <c r="X324" s="1">
        <v>2134424404</v>
      </c>
      <c r="Y324" s="1" t="s">
        <v>84</v>
      </c>
      <c r="Z324" s="1">
        <v>2</v>
      </c>
      <c r="AA324" s="1" t="s">
        <v>85</v>
      </c>
      <c r="AB324" s="1" t="s">
        <v>86</v>
      </c>
      <c r="AC324" s="1" t="s">
        <v>224</v>
      </c>
      <c r="AD324" s="1" t="s">
        <v>87</v>
      </c>
      <c r="AE324" s="1" t="s">
        <v>78</v>
      </c>
      <c r="AF324" s="1" t="s">
        <v>88</v>
      </c>
      <c r="AG324" s="1" t="s">
        <v>225</v>
      </c>
      <c r="AH324" s="1" t="s">
        <v>89</v>
      </c>
      <c r="AI324" s="1" t="s">
        <v>90</v>
      </c>
      <c r="AJ324" s="1" t="s">
        <v>81</v>
      </c>
      <c r="AK324" s="1" t="s">
        <v>82</v>
      </c>
      <c r="AL324" s="1" t="s">
        <v>91</v>
      </c>
      <c r="AM324" s="1"/>
      <c r="AN324" s="1" t="s">
        <v>224</v>
      </c>
      <c r="AO324" s="1">
        <v>1</v>
      </c>
      <c r="AP324" s="1" t="s">
        <v>81</v>
      </c>
      <c r="AQ324" s="1" t="s">
        <v>82</v>
      </c>
      <c r="AR324" s="1">
        <v>0</v>
      </c>
      <c r="AS324" s="1">
        <v>1</v>
      </c>
      <c r="AT324" s="1">
        <v>0</v>
      </c>
      <c r="AU324" s="1">
        <v>1602</v>
      </c>
      <c r="AV324" s="1" t="s">
        <v>224</v>
      </c>
      <c r="AW324" s="1">
        <v>160204</v>
      </c>
      <c r="AX324" s="1">
        <v>0</v>
      </c>
      <c r="AY324" s="2">
        <v>2368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/>
      <c r="BM324" s="3">
        <v>45077</v>
      </c>
      <c r="BN324" s="1" t="s">
        <v>224</v>
      </c>
      <c r="BO324" s="1" t="s">
        <v>224</v>
      </c>
      <c r="BP324" s="1">
        <v>0</v>
      </c>
      <c r="BQ324" s="1" t="s">
        <v>224</v>
      </c>
      <c r="BR324" s="1" t="s">
        <v>224</v>
      </c>
      <c r="BS324" s="1">
        <v>0</v>
      </c>
      <c r="BT324" s="1">
        <v>0</v>
      </c>
      <c r="BU324" s="1" t="s">
        <v>924</v>
      </c>
    </row>
    <row r="325" spans="1:73" outlineLevel="1" x14ac:dyDescent="0.25">
      <c r="A325" s="1">
        <v>20</v>
      </c>
      <c r="B325" s="1">
        <v>1559</v>
      </c>
      <c r="C325" s="1">
        <v>1</v>
      </c>
      <c r="D325" s="1" t="s">
        <v>925</v>
      </c>
      <c r="E325" s="3">
        <v>45077.704004629632</v>
      </c>
      <c r="F325" s="1">
        <v>0</v>
      </c>
      <c r="G325" s="1"/>
      <c r="H325" s="1"/>
      <c r="I325" s="1"/>
      <c r="J325" s="1">
        <v>2</v>
      </c>
      <c r="K325" s="1" t="s">
        <v>74</v>
      </c>
      <c r="L325" s="1" t="s">
        <v>75</v>
      </c>
      <c r="M325" s="1" t="s">
        <v>224</v>
      </c>
      <c r="N325" s="1" t="s">
        <v>76</v>
      </c>
      <c r="O325" s="1" t="s">
        <v>77</v>
      </c>
      <c r="P325" s="1" t="s">
        <v>78</v>
      </c>
      <c r="Q325" s="1" t="s">
        <v>79</v>
      </c>
      <c r="R325" s="1">
        <v>114</v>
      </c>
      <c r="S325" s="1" t="s">
        <v>224</v>
      </c>
      <c r="T325" s="1" t="s">
        <v>80</v>
      </c>
      <c r="U325" s="1" t="s">
        <v>81</v>
      </c>
      <c r="V325" s="1" t="s">
        <v>82</v>
      </c>
      <c r="W325" s="1" t="s">
        <v>83</v>
      </c>
      <c r="X325" s="1">
        <v>2134424404</v>
      </c>
      <c r="Y325" s="1" t="s">
        <v>84</v>
      </c>
      <c r="Z325" s="1">
        <v>2</v>
      </c>
      <c r="AA325" s="1" t="s">
        <v>460</v>
      </c>
      <c r="AB325" s="1" t="s">
        <v>461</v>
      </c>
      <c r="AC325" s="1" t="s">
        <v>224</v>
      </c>
      <c r="AD325" s="1" t="s">
        <v>462</v>
      </c>
      <c r="AE325" s="1" t="s">
        <v>78</v>
      </c>
      <c r="AF325" s="1" t="s">
        <v>463</v>
      </c>
      <c r="AG325" s="1" t="s">
        <v>464</v>
      </c>
      <c r="AH325" s="1" t="s">
        <v>224</v>
      </c>
      <c r="AI325" s="1" t="s">
        <v>465</v>
      </c>
      <c r="AJ325" s="1" t="s">
        <v>81</v>
      </c>
      <c r="AK325" s="1" t="s">
        <v>82</v>
      </c>
      <c r="AL325" s="1" t="s">
        <v>466</v>
      </c>
      <c r="AM325" s="1"/>
      <c r="AN325" s="1" t="s">
        <v>224</v>
      </c>
      <c r="AO325" s="1">
        <v>1</v>
      </c>
      <c r="AP325" s="1" t="s">
        <v>81</v>
      </c>
      <c r="AQ325" s="1" t="s">
        <v>82</v>
      </c>
      <c r="AR325" s="1">
        <v>0</v>
      </c>
      <c r="AS325" s="1">
        <v>1</v>
      </c>
      <c r="AT325" s="1">
        <v>0</v>
      </c>
      <c r="AU325" s="1">
        <v>1602</v>
      </c>
      <c r="AV325" s="1" t="s">
        <v>224</v>
      </c>
      <c r="AW325" s="1">
        <v>160204</v>
      </c>
      <c r="AX325" s="1">
        <v>0</v>
      </c>
      <c r="AY325" s="2">
        <v>1400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/>
      <c r="BM325" s="3">
        <v>45077</v>
      </c>
      <c r="BN325" s="1" t="s">
        <v>224</v>
      </c>
      <c r="BO325" s="1" t="s">
        <v>224</v>
      </c>
      <c r="BP325" s="1">
        <v>0</v>
      </c>
      <c r="BQ325" s="1" t="s">
        <v>224</v>
      </c>
      <c r="BR325" s="1" t="s">
        <v>224</v>
      </c>
      <c r="BS325" s="1">
        <v>0</v>
      </c>
      <c r="BT325" s="1">
        <v>0</v>
      </c>
      <c r="BU325" s="1" t="s">
        <v>926</v>
      </c>
    </row>
    <row r="326" spans="1:73" outlineLevel="1" x14ac:dyDescent="0.25">
      <c r="A326" s="1">
        <v>20</v>
      </c>
      <c r="B326" s="1">
        <v>1560</v>
      </c>
      <c r="C326" s="1">
        <v>1</v>
      </c>
      <c r="D326" s="1" t="s">
        <v>927</v>
      </c>
      <c r="E326" s="3">
        <v>45077.755624999998</v>
      </c>
      <c r="F326" s="1">
        <v>0</v>
      </c>
      <c r="G326" s="1"/>
      <c r="H326" s="1"/>
      <c r="I326" s="1"/>
      <c r="J326" s="1">
        <v>2</v>
      </c>
      <c r="K326" s="1" t="s">
        <v>74</v>
      </c>
      <c r="L326" s="1" t="s">
        <v>75</v>
      </c>
      <c r="M326" s="1" t="s">
        <v>224</v>
      </c>
      <c r="N326" s="1" t="s">
        <v>76</v>
      </c>
      <c r="O326" s="1" t="s">
        <v>77</v>
      </c>
      <c r="P326" s="1" t="s">
        <v>78</v>
      </c>
      <c r="Q326" s="1" t="s">
        <v>79</v>
      </c>
      <c r="R326" s="1">
        <v>114</v>
      </c>
      <c r="S326" s="1" t="s">
        <v>224</v>
      </c>
      <c r="T326" s="1" t="s">
        <v>80</v>
      </c>
      <c r="U326" s="1" t="s">
        <v>81</v>
      </c>
      <c r="V326" s="1" t="s">
        <v>82</v>
      </c>
      <c r="W326" s="1" t="s">
        <v>83</v>
      </c>
      <c r="X326" s="1">
        <v>2134424404</v>
      </c>
      <c r="Y326" s="1" t="s">
        <v>84</v>
      </c>
      <c r="Z326" s="1">
        <v>2</v>
      </c>
      <c r="AA326" s="1" t="s">
        <v>85</v>
      </c>
      <c r="AB326" s="1" t="s">
        <v>86</v>
      </c>
      <c r="AC326" s="1" t="s">
        <v>224</v>
      </c>
      <c r="AD326" s="1" t="s">
        <v>87</v>
      </c>
      <c r="AE326" s="1" t="s">
        <v>78</v>
      </c>
      <c r="AF326" s="1" t="s">
        <v>88</v>
      </c>
      <c r="AG326" s="1" t="s">
        <v>225</v>
      </c>
      <c r="AH326" s="1" t="s">
        <v>89</v>
      </c>
      <c r="AI326" s="1" t="s">
        <v>90</v>
      </c>
      <c r="AJ326" s="1" t="s">
        <v>81</v>
      </c>
      <c r="AK326" s="1" t="s">
        <v>82</v>
      </c>
      <c r="AL326" s="1" t="s">
        <v>91</v>
      </c>
      <c r="AM326" s="1"/>
      <c r="AN326" s="1" t="s">
        <v>224</v>
      </c>
      <c r="AO326" s="1">
        <v>1</v>
      </c>
      <c r="AP326" s="1" t="s">
        <v>81</v>
      </c>
      <c r="AQ326" s="1" t="s">
        <v>82</v>
      </c>
      <c r="AR326" s="1">
        <v>0</v>
      </c>
      <c r="AS326" s="1">
        <v>1</v>
      </c>
      <c r="AT326" s="1">
        <v>0</v>
      </c>
      <c r="AU326" s="1">
        <v>1602</v>
      </c>
      <c r="AV326" s="1" t="s">
        <v>224</v>
      </c>
      <c r="AW326" s="1">
        <v>160204</v>
      </c>
      <c r="AX326" s="1">
        <v>0</v>
      </c>
      <c r="AY326" s="2">
        <v>2368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/>
      <c r="BM326" s="3">
        <v>45077</v>
      </c>
      <c r="BN326" s="1" t="s">
        <v>224</v>
      </c>
      <c r="BO326" s="1" t="s">
        <v>224</v>
      </c>
      <c r="BP326" s="1">
        <v>0</v>
      </c>
      <c r="BQ326" s="1" t="s">
        <v>224</v>
      </c>
      <c r="BR326" s="1" t="s">
        <v>224</v>
      </c>
      <c r="BS326" s="1">
        <v>0</v>
      </c>
      <c r="BT326" s="1">
        <v>0</v>
      </c>
      <c r="BU326" s="1" t="s">
        <v>928</v>
      </c>
    </row>
    <row r="327" spans="1:73" outlineLevel="1" x14ac:dyDescent="0.25">
      <c r="A327" s="1">
        <v>20</v>
      </c>
      <c r="B327" s="1">
        <v>1561</v>
      </c>
      <c r="C327" s="1">
        <v>1</v>
      </c>
      <c r="D327" s="1" t="s">
        <v>929</v>
      </c>
      <c r="E327" s="3">
        <v>45078.6172337963</v>
      </c>
      <c r="F327" s="1">
        <v>0</v>
      </c>
      <c r="G327" s="1"/>
      <c r="H327" s="1"/>
      <c r="I327" s="1"/>
      <c r="J327" s="1">
        <v>2</v>
      </c>
      <c r="K327" s="1" t="s">
        <v>74</v>
      </c>
      <c r="L327" s="1" t="s">
        <v>75</v>
      </c>
      <c r="M327" s="1" t="s">
        <v>224</v>
      </c>
      <c r="N327" s="1" t="s">
        <v>76</v>
      </c>
      <c r="O327" s="1" t="s">
        <v>77</v>
      </c>
      <c r="P327" s="1" t="s">
        <v>78</v>
      </c>
      <c r="Q327" s="1" t="s">
        <v>79</v>
      </c>
      <c r="R327" s="1">
        <v>114</v>
      </c>
      <c r="S327" s="1" t="s">
        <v>224</v>
      </c>
      <c r="T327" s="1" t="s">
        <v>80</v>
      </c>
      <c r="U327" s="1" t="s">
        <v>81</v>
      </c>
      <c r="V327" s="1" t="s">
        <v>82</v>
      </c>
      <c r="W327" s="1" t="s">
        <v>83</v>
      </c>
      <c r="X327" s="1">
        <v>2134424404</v>
      </c>
      <c r="Y327" s="1" t="s">
        <v>84</v>
      </c>
      <c r="Z327" s="1">
        <v>2</v>
      </c>
      <c r="AA327" s="1" t="s">
        <v>85</v>
      </c>
      <c r="AB327" s="1" t="s">
        <v>86</v>
      </c>
      <c r="AC327" s="1" t="s">
        <v>224</v>
      </c>
      <c r="AD327" s="1" t="s">
        <v>87</v>
      </c>
      <c r="AE327" s="1" t="s">
        <v>78</v>
      </c>
      <c r="AF327" s="1" t="s">
        <v>88</v>
      </c>
      <c r="AG327" s="1" t="s">
        <v>225</v>
      </c>
      <c r="AH327" s="1" t="s">
        <v>89</v>
      </c>
      <c r="AI327" s="1" t="s">
        <v>90</v>
      </c>
      <c r="AJ327" s="1" t="s">
        <v>81</v>
      </c>
      <c r="AK327" s="1" t="s">
        <v>82</v>
      </c>
      <c r="AL327" s="1" t="s">
        <v>91</v>
      </c>
      <c r="AM327" s="1"/>
      <c r="AN327" s="1" t="s">
        <v>224</v>
      </c>
      <c r="AO327" s="1">
        <v>1</v>
      </c>
      <c r="AP327" s="1" t="s">
        <v>81</v>
      </c>
      <c r="AQ327" s="1" t="s">
        <v>82</v>
      </c>
      <c r="AR327" s="1">
        <v>0</v>
      </c>
      <c r="AS327" s="1">
        <v>1</v>
      </c>
      <c r="AT327" s="1">
        <v>0</v>
      </c>
      <c r="AU327" s="1">
        <v>1602</v>
      </c>
      <c r="AV327" s="1" t="s">
        <v>224</v>
      </c>
      <c r="AW327" s="1">
        <v>160204</v>
      </c>
      <c r="AX327" s="1">
        <v>0</v>
      </c>
      <c r="AY327" s="2">
        <v>6271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/>
      <c r="BM327" s="3">
        <v>45078</v>
      </c>
      <c r="BN327" s="1" t="s">
        <v>224</v>
      </c>
      <c r="BO327" s="1" t="s">
        <v>224</v>
      </c>
      <c r="BP327" s="1">
        <v>0</v>
      </c>
      <c r="BQ327" s="1" t="s">
        <v>224</v>
      </c>
      <c r="BR327" s="1" t="s">
        <v>224</v>
      </c>
      <c r="BS327" s="1">
        <v>0</v>
      </c>
      <c r="BT327" s="1">
        <v>0</v>
      </c>
      <c r="BU327" s="1" t="s">
        <v>930</v>
      </c>
    </row>
    <row r="328" spans="1:73" outlineLevel="1" x14ac:dyDescent="0.25">
      <c r="A328" s="1">
        <v>20</v>
      </c>
      <c r="B328" s="1">
        <v>1562</v>
      </c>
      <c r="C328" s="1">
        <v>1</v>
      </c>
      <c r="D328" s="1" t="s">
        <v>931</v>
      </c>
      <c r="E328" s="3">
        <v>45078.617997685185</v>
      </c>
      <c r="F328" s="1">
        <v>0</v>
      </c>
      <c r="G328" s="1"/>
      <c r="H328" s="1"/>
      <c r="I328" s="1"/>
      <c r="J328" s="1">
        <v>2</v>
      </c>
      <c r="K328" s="1" t="s">
        <v>74</v>
      </c>
      <c r="L328" s="1" t="s">
        <v>75</v>
      </c>
      <c r="M328" s="1" t="s">
        <v>224</v>
      </c>
      <c r="N328" s="1" t="s">
        <v>76</v>
      </c>
      <c r="O328" s="1" t="s">
        <v>77</v>
      </c>
      <c r="P328" s="1" t="s">
        <v>78</v>
      </c>
      <c r="Q328" s="1" t="s">
        <v>79</v>
      </c>
      <c r="R328" s="1">
        <v>114</v>
      </c>
      <c r="S328" s="1" t="s">
        <v>224</v>
      </c>
      <c r="T328" s="1" t="s">
        <v>80</v>
      </c>
      <c r="U328" s="1" t="s">
        <v>81</v>
      </c>
      <c r="V328" s="1" t="s">
        <v>82</v>
      </c>
      <c r="W328" s="1" t="s">
        <v>83</v>
      </c>
      <c r="X328" s="1">
        <v>2134424404</v>
      </c>
      <c r="Y328" s="1" t="s">
        <v>84</v>
      </c>
      <c r="Z328" s="1">
        <v>2</v>
      </c>
      <c r="AA328" s="1" t="s">
        <v>85</v>
      </c>
      <c r="AB328" s="1" t="s">
        <v>86</v>
      </c>
      <c r="AC328" s="1" t="s">
        <v>224</v>
      </c>
      <c r="AD328" s="1" t="s">
        <v>87</v>
      </c>
      <c r="AE328" s="1" t="s">
        <v>78</v>
      </c>
      <c r="AF328" s="1" t="s">
        <v>88</v>
      </c>
      <c r="AG328" s="1" t="s">
        <v>225</v>
      </c>
      <c r="AH328" s="1" t="s">
        <v>89</v>
      </c>
      <c r="AI328" s="1" t="s">
        <v>90</v>
      </c>
      <c r="AJ328" s="1" t="s">
        <v>81</v>
      </c>
      <c r="AK328" s="1" t="s">
        <v>82</v>
      </c>
      <c r="AL328" s="1" t="s">
        <v>91</v>
      </c>
      <c r="AM328" s="1"/>
      <c r="AN328" s="1" t="s">
        <v>224</v>
      </c>
      <c r="AO328" s="1">
        <v>1</v>
      </c>
      <c r="AP328" s="1" t="s">
        <v>81</v>
      </c>
      <c r="AQ328" s="1" t="s">
        <v>82</v>
      </c>
      <c r="AR328" s="1">
        <v>0</v>
      </c>
      <c r="AS328" s="1">
        <v>1</v>
      </c>
      <c r="AT328" s="1">
        <v>0</v>
      </c>
      <c r="AU328" s="1">
        <v>1602</v>
      </c>
      <c r="AV328" s="1" t="s">
        <v>224</v>
      </c>
      <c r="AW328" s="1">
        <v>160204</v>
      </c>
      <c r="AX328" s="1">
        <v>0</v>
      </c>
      <c r="AY328" s="2">
        <v>2774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/>
      <c r="BM328" s="3">
        <v>45078</v>
      </c>
      <c r="BN328" s="1" t="s">
        <v>224</v>
      </c>
      <c r="BO328" s="1" t="s">
        <v>224</v>
      </c>
      <c r="BP328" s="1">
        <v>0</v>
      </c>
      <c r="BQ328" s="1" t="s">
        <v>224</v>
      </c>
      <c r="BR328" s="1" t="s">
        <v>224</v>
      </c>
      <c r="BS328" s="1">
        <v>0</v>
      </c>
      <c r="BT328" s="1">
        <v>0</v>
      </c>
      <c r="BU328" s="1" t="s">
        <v>932</v>
      </c>
    </row>
    <row r="329" spans="1:73" outlineLevel="1" x14ac:dyDescent="0.25">
      <c r="A329" s="1">
        <v>20</v>
      </c>
      <c r="B329" s="1">
        <v>1563</v>
      </c>
      <c r="C329" s="1">
        <v>1</v>
      </c>
      <c r="D329" s="1" t="s">
        <v>933</v>
      </c>
      <c r="E329" s="3">
        <v>45078.620428240742</v>
      </c>
      <c r="F329" s="1">
        <v>0</v>
      </c>
      <c r="G329" s="1"/>
      <c r="H329" s="1"/>
      <c r="I329" s="1"/>
      <c r="J329" s="1">
        <v>2</v>
      </c>
      <c r="K329" s="1" t="s">
        <v>74</v>
      </c>
      <c r="L329" s="1" t="s">
        <v>75</v>
      </c>
      <c r="M329" s="1" t="s">
        <v>224</v>
      </c>
      <c r="N329" s="1" t="s">
        <v>76</v>
      </c>
      <c r="O329" s="1" t="s">
        <v>77</v>
      </c>
      <c r="P329" s="1" t="s">
        <v>78</v>
      </c>
      <c r="Q329" s="1" t="s">
        <v>79</v>
      </c>
      <c r="R329" s="1">
        <v>114</v>
      </c>
      <c r="S329" s="1" t="s">
        <v>224</v>
      </c>
      <c r="T329" s="1" t="s">
        <v>80</v>
      </c>
      <c r="U329" s="1" t="s">
        <v>81</v>
      </c>
      <c r="V329" s="1" t="s">
        <v>82</v>
      </c>
      <c r="W329" s="1" t="s">
        <v>83</v>
      </c>
      <c r="X329" s="1">
        <v>2134424404</v>
      </c>
      <c r="Y329" s="1" t="s">
        <v>84</v>
      </c>
      <c r="Z329" s="1">
        <v>2</v>
      </c>
      <c r="AA329" s="1" t="s">
        <v>114</v>
      </c>
      <c r="AB329" s="1" t="s">
        <v>224</v>
      </c>
      <c r="AC329" s="1" t="s">
        <v>224</v>
      </c>
      <c r="AD329" s="1" t="s">
        <v>115</v>
      </c>
      <c r="AE329" s="1" t="s">
        <v>224</v>
      </c>
      <c r="AF329" s="1" t="s">
        <v>116</v>
      </c>
      <c r="AG329" s="1" t="s">
        <v>300</v>
      </c>
      <c r="AH329" s="1" t="s">
        <v>224</v>
      </c>
      <c r="AI329" s="1" t="s">
        <v>117</v>
      </c>
      <c r="AJ329" s="1" t="s">
        <v>118</v>
      </c>
      <c r="AK329" s="1" t="s">
        <v>98</v>
      </c>
      <c r="AL329" s="1" t="s">
        <v>119</v>
      </c>
      <c r="AM329" s="1"/>
      <c r="AN329" s="1" t="s">
        <v>120</v>
      </c>
      <c r="AO329" s="1">
        <v>1</v>
      </c>
      <c r="AP329" s="1" t="s">
        <v>81</v>
      </c>
      <c r="AQ329" s="1" t="s">
        <v>82</v>
      </c>
      <c r="AR329" s="1">
        <v>0</v>
      </c>
      <c r="AS329" s="1">
        <v>1</v>
      </c>
      <c r="AT329" s="1">
        <v>0</v>
      </c>
      <c r="AU329" s="1">
        <v>1602</v>
      </c>
      <c r="AV329" s="1" t="s">
        <v>224</v>
      </c>
      <c r="AW329" s="1">
        <v>160204</v>
      </c>
      <c r="AX329" s="1">
        <v>0</v>
      </c>
      <c r="AY329" s="2">
        <v>6271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/>
      <c r="BM329" s="3">
        <v>45078</v>
      </c>
      <c r="BN329" s="1" t="s">
        <v>224</v>
      </c>
      <c r="BO329" s="1" t="s">
        <v>224</v>
      </c>
      <c r="BP329" s="1">
        <v>0</v>
      </c>
      <c r="BQ329" s="1" t="s">
        <v>224</v>
      </c>
      <c r="BR329" s="1" t="s">
        <v>224</v>
      </c>
      <c r="BS329" s="1">
        <v>0</v>
      </c>
      <c r="BT329" s="1">
        <v>0</v>
      </c>
      <c r="BU329" s="1" t="s">
        <v>934</v>
      </c>
    </row>
    <row r="330" spans="1:73" outlineLevel="1" x14ac:dyDescent="0.25">
      <c r="A330" s="1">
        <v>20</v>
      </c>
      <c r="B330" s="1">
        <v>1564</v>
      </c>
      <c r="C330" s="1">
        <v>1</v>
      </c>
      <c r="D330" s="1" t="s">
        <v>935</v>
      </c>
      <c r="E330" s="3">
        <v>45079.614120370374</v>
      </c>
      <c r="F330" s="1">
        <v>0</v>
      </c>
      <c r="G330" s="1"/>
      <c r="H330" s="1"/>
      <c r="I330" s="1"/>
      <c r="J330" s="1">
        <v>2</v>
      </c>
      <c r="K330" s="1" t="s">
        <v>74</v>
      </c>
      <c r="L330" s="1" t="s">
        <v>75</v>
      </c>
      <c r="M330" s="1" t="s">
        <v>224</v>
      </c>
      <c r="N330" s="1" t="s">
        <v>76</v>
      </c>
      <c r="O330" s="1" t="s">
        <v>77</v>
      </c>
      <c r="P330" s="1" t="s">
        <v>78</v>
      </c>
      <c r="Q330" s="1" t="s">
        <v>79</v>
      </c>
      <c r="R330" s="1">
        <v>114</v>
      </c>
      <c r="S330" s="1" t="s">
        <v>224</v>
      </c>
      <c r="T330" s="1" t="s">
        <v>80</v>
      </c>
      <c r="U330" s="1" t="s">
        <v>81</v>
      </c>
      <c r="V330" s="1" t="s">
        <v>82</v>
      </c>
      <c r="W330" s="1" t="s">
        <v>83</v>
      </c>
      <c r="X330" s="1">
        <v>2134424404</v>
      </c>
      <c r="Y330" s="1" t="s">
        <v>84</v>
      </c>
      <c r="Z330" s="1">
        <v>2</v>
      </c>
      <c r="AA330" s="1" t="s">
        <v>137</v>
      </c>
      <c r="AB330" s="1" t="s">
        <v>224</v>
      </c>
      <c r="AC330" s="1" t="s">
        <v>224</v>
      </c>
      <c r="AD330" s="1" t="s">
        <v>138</v>
      </c>
      <c r="AE330" s="1" t="s">
        <v>139</v>
      </c>
      <c r="AF330" s="1" t="s">
        <v>140</v>
      </c>
      <c r="AG330" s="1" t="s">
        <v>698</v>
      </c>
      <c r="AH330" s="1" t="s">
        <v>141</v>
      </c>
      <c r="AI330" s="1" t="s">
        <v>142</v>
      </c>
      <c r="AJ330" s="1" t="s">
        <v>143</v>
      </c>
      <c r="AK330" s="1" t="s">
        <v>82</v>
      </c>
      <c r="AL330" s="1" t="s">
        <v>144</v>
      </c>
      <c r="AM330" s="1"/>
      <c r="AN330" s="1" t="s">
        <v>224</v>
      </c>
      <c r="AO330" s="1">
        <v>1</v>
      </c>
      <c r="AP330" s="1" t="s">
        <v>81</v>
      </c>
      <c r="AQ330" s="1" t="s">
        <v>82</v>
      </c>
      <c r="AR330" s="1">
        <v>0</v>
      </c>
      <c r="AS330" s="1">
        <v>1</v>
      </c>
      <c r="AT330" s="1">
        <v>0</v>
      </c>
      <c r="AU330" s="1">
        <v>1602</v>
      </c>
      <c r="AV330" s="1" t="s">
        <v>224</v>
      </c>
      <c r="AW330" s="1">
        <v>160204</v>
      </c>
      <c r="AX330" s="1">
        <v>0</v>
      </c>
      <c r="AY330" s="2">
        <v>2600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/>
      <c r="BM330" s="3">
        <v>45079</v>
      </c>
      <c r="BN330" s="1" t="s">
        <v>224</v>
      </c>
      <c r="BO330" s="1" t="s">
        <v>224</v>
      </c>
      <c r="BP330" s="1">
        <v>0</v>
      </c>
      <c r="BQ330" s="1" t="s">
        <v>224</v>
      </c>
      <c r="BR330" s="1" t="s">
        <v>224</v>
      </c>
      <c r="BS330" s="1">
        <v>0</v>
      </c>
      <c r="BT330" s="1">
        <v>0</v>
      </c>
      <c r="BU330" s="1" t="s">
        <v>936</v>
      </c>
    </row>
    <row r="331" spans="1:73" outlineLevel="1" x14ac:dyDescent="0.25">
      <c r="A331" s="1">
        <v>20</v>
      </c>
      <c r="B331" s="1">
        <v>1565</v>
      </c>
      <c r="C331" s="1">
        <v>1</v>
      </c>
      <c r="D331" s="1" t="s">
        <v>937</v>
      </c>
      <c r="E331" s="3">
        <v>45079.755729166667</v>
      </c>
      <c r="F331" s="1">
        <v>0</v>
      </c>
      <c r="G331" s="1"/>
      <c r="H331" s="1"/>
      <c r="I331" s="1"/>
      <c r="J331" s="1">
        <v>2</v>
      </c>
      <c r="K331" s="1" t="s">
        <v>74</v>
      </c>
      <c r="L331" s="1" t="s">
        <v>75</v>
      </c>
      <c r="M331" s="1" t="s">
        <v>224</v>
      </c>
      <c r="N331" s="1" t="s">
        <v>76</v>
      </c>
      <c r="O331" s="1" t="s">
        <v>77</v>
      </c>
      <c r="P331" s="1" t="s">
        <v>78</v>
      </c>
      <c r="Q331" s="1" t="s">
        <v>79</v>
      </c>
      <c r="R331" s="1">
        <v>114</v>
      </c>
      <c r="S331" s="1" t="s">
        <v>224</v>
      </c>
      <c r="T331" s="1" t="s">
        <v>80</v>
      </c>
      <c r="U331" s="1" t="s">
        <v>81</v>
      </c>
      <c r="V331" s="1" t="s">
        <v>82</v>
      </c>
      <c r="W331" s="1" t="s">
        <v>83</v>
      </c>
      <c r="X331" s="1">
        <v>2134424404</v>
      </c>
      <c r="Y331" s="1" t="s">
        <v>84</v>
      </c>
      <c r="Z331" s="1">
        <v>2</v>
      </c>
      <c r="AA331" s="1" t="s">
        <v>85</v>
      </c>
      <c r="AB331" s="1" t="s">
        <v>86</v>
      </c>
      <c r="AC331" s="1" t="s">
        <v>224</v>
      </c>
      <c r="AD331" s="1" t="s">
        <v>87</v>
      </c>
      <c r="AE331" s="1" t="s">
        <v>78</v>
      </c>
      <c r="AF331" s="1" t="s">
        <v>88</v>
      </c>
      <c r="AG331" s="1" t="s">
        <v>225</v>
      </c>
      <c r="AH331" s="1" t="s">
        <v>89</v>
      </c>
      <c r="AI331" s="1" t="s">
        <v>90</v>
      </c>
      <c r="AJ331" s="1" t="s">
        <v>81</v>
      </c>
      <c r="AK331" s="1" t="s">
        <v>82</v>
      </c>
      <c r="AL331" s="1" t="s">
        <v>91</v>
      </c>
      <c r="AM331" s="1"/>
      <c r="AN331" s="1" t="s">
        <v>224</v>
      </c>
      <c r="AO331" s="1">
        <v>1</v>
      </c>
      <c r="AP331" s="1" t="s">
        <v>81</v>
      </c>
      <c r="AQ331" s="1" t="s">
        <v>82</v>
      </c>
      <c r="AR331" s="1">
        <v>0</v>
      </c>
      <c r="AS331" s="1">
        <v>1</v>
      </c>
      <c r="AT331" s="1">
        <v>0</v>
      </c>
      <c r="AU331" s="1">
        <v>1602</v>
      </c>
      <c r="AV331" s="1" t="s">
        <v>224</v>
      </c>
      <c r="AW331" s="1">
        <v>160204</v>
      </c>
      <c r="AX331" s="1">
        <v>0</v>
      </c>
      <c r="AY331" s="2">
        <v>5800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/>
      <c r="BM331" s="3">
        <v>45079</v>
      </c>
      <c r="BN331" s="1" t="s">
        <v>224</v>
      </c>
      <c r="BO331" s="1" t="s">
        <v>224</v>
      </c>
      <c r="BP331" s="1">
        <v>0</v>
      </c>
      <c r="BQ331" s="1" t="s">
        <v>224</v>
      </c>
      <c r="BR331" s="1" t="s">
        <v>224</v>
      </c>
      <c r="BS331" s="1">
        <v>0</v>
      </c>
      <c r="BT331" s="1">
        <v>0</v>
      </c>
      <c r="BU331" s="1" t="s">
        <v>938</v>
      </c>
    </row>
    <row r="332" spans="1:73" outlineLevel="1" x14ac:dyDescent="0.25">
      <c r="A332" s="1">
        <v>20</v>
      </c>
      <c r="B332" s="1">
        <v>1566</v>
      </c>
      <c r="C332" s="1">
        <v>1</v>
      </c>
      <c r="D332" s="1" t="s">
        <v>939</v>
      </c>
      <c r="E332" s="3">
        <v>45079.939872685187</v>
      </c>
      <c r="F332" s="1">
        <v>0</v>
      </c>
      <c r="G332" s="1"/>
      <c r="H332" s="1"/>
      <c r="I332" s="1"/>
      <c r="J332" s="1">
        <v>2</v>
      </c>
      <c r="K332" s="1" t="s">
        <v>74</v>
      </c>
      <c r="L332" s="1" t="s">
        <v>75</v>
      </c>
      <c r="M332" s="1" t="s">
        <v>224</v>
      </c>
      <c r="N332" s="1" t="s">
        <v>76</v>
      </c>
      <c r="O332" s="1" t="s">
        <v>77</v>
      </c>
      <c r="P332" s="1" t="s">
        <v>78</v>
      </c>
      <c r="Q332" s="1" t="s">
        <v>79</v>
      </c>
      <c r="R332" s="1">
        <v>114</v>
      </c>
      <c r="S332" s="1" t="s">
        <v>224</v>
      </c>
      <c r="T332" s="1" t="s">
        <v>80</v>
      </c>
      <c r="U332" s="1" t="s">
        <v>81</v>
      </c>
      <c r="V332" s="1" t="s">
        <v>82</v>
      </c>
      <c r="W332" s="1" t="s">
        <v>83</v>
      </c>
      <c r="X332" s="1">
        <v>2134424404</v>
      </c>
      <c r="Y332" s="1" t="s">
        <v>84</v>
      </c>
      <c r="Z332" s="1">
        <v>2</v>
      </c>
      <c r="AA332" s="1" t="s">
        <v>85</v>
      </c>
      <c r="AB332" s="1" t="s">
        <v>86</v>
      </c>
      <c r="AC332" s="1" t="s">
        <v>224</v>
      </c>
      <c r="AD332" s="1" t="s">
        <v>87</v>
      </c>
      <c r="AE332" s="1" t="s">
        <v>78</v>
      </c>
      <c r="AF332" s="1" t="s">
        <v>88</v>
      </c>
      <c r="AG332" s="1" t="s">
        <v>225</v>
      </c>
      <c r="AH332" s="1" t="s">
        <v>89</v>
      </c>
      <c r="AI332" s="1" t="s">
        <v>90</v>
      </c>
      <c r="AJ332" s="1" t="s">
        <v>81</v>
      </c>
      <c r="AK332" s="1" t="s">
        <v>82</v>
      </c>
      <c r="AL332" s="1" t="s">
        <v>91</v>
      </c>
      <c r="AM332" s="1"/>
      <c r="AN332" s="1" t="s">
        <v>224</v>
      </c>
      <c r="AO332" s="1">
        <v>1</v>
      </c>
      <c r="AP332" s="1" t="s">
        <v>81</v>
      </c>
      <c r="AQ332" s="1" t="s">
        <v>82</v>
      </c>
      <c r="AR332" s="1">
        <v>0</v>
      </c>
      <c r="AS332" s="1">
        <v>1</v>
      </c>
      <c r="AT332" s="1">
        <v>0</v>
      </c>
      <c r="AU332" s="1">
        <v>1602</v>
      </c>
      <c r="AV332" s="1" t="s">
        <v>224</v>
      </c>
      <c r="AW332" s="1">
        <v>160204</v>
      </c>
      <c r="AX332" s="1">
        <v>0</v>
      </c>
      <c r="AY332" s="2">
        <v>5450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/>
      <c r="BM332" s="3">
        <v>45079</v>
      </c>
      <c r="BN332" s="1" t="s">
        <v>224</v>
      </c>
      <c r="BO332" s="1" t="s">
        <v>224</v>
      </c>
      <c r="BP332" s="1">
        <v>0</v>
      </c>
      <c r="BQ332" s="1" t="s">
        <v>224</v>
      </c>
      <c r="BR332" s="1" t="s">
        <v>224</v>
      </c>
      <c r="BS332" s="1">
        <v>0</v>
      </c>
      <c r="BT332" s="1">
        <v>0</v>
      </c>
      <c r="BU332" s="1" t="s">
        <v>940</v>
      </c>
    </row>
    <row r="333" spans="1:73" outlineLevel="1" x14ac:dyDescent="0.25">
      <c r="A333" s="1">
        <v>20</v>
      </c>
      <c r="B333" s="1">
        <v>1567</v>
      </c>
      <c r="C333" s="1">
        <v>1</v>
      </c>
      <c r="D333" s="1" t="s">
        <v>941</v>
      </c>
      <c r="E333" s="3">
        <v>45079.943703703706</v>
      </c>
      <c r="F333" s="1">
        <v>0</v>
      </c>
      <c r="G333" s="1"/>
      <c r="H333" s="1"/>
      <c r="I333" s="1"/>
      <c r="J333" s="1">
        <v>2</v>
      </c>
      <c r="K333" s="1" t="s">
        <v>74</v>
      </c>
      <c r="L333" s="1" t="s">
        <v>75</v>
      </c>
      <c r="M333" s="1" t="s">
        <v>224</v>
      </c>
      <c r="N333" s="1" t="s">
        <v>76</v>
      </c>
      <c r="O333" s="1" t="s">
        <v>77</v>
      </c>
      <c r="P333" s="1" t="s">
        <v>78</v>
      </c>
      <c r="Q333" s="1" t="s">
        <v>79</v>
      </c>
      <c r="R333" s="1">
        <v>114</v>
      </c>
      <c r="S333" s="1" t="s">
        <v>224</v>
      </c>
      <c r="T333" s="1" t="s">
        <v>80</v>
      </c>
      <c r="U333" s="1" t="s">
        <v>81</v>
      </c>
      <c r="V333" s="1" t="s">
        <v>82</v>
      </c>
      <c r="W333" s="1" t="s">
        <v>83</v>
      </c>
      <c r="X333" s="1">
        <v>2134424404</v>
      </c>
      <c r="Y333" s="1" t="s">
        <v>84</v>
      </c>
      <c r="Z333" s="1">
        <v>2</v>
      </c>
      <c r="AA333" s="1" t="s">
        <v>85</v>
      </c>
      <c r="AB333" s="1" t="s">
        <v>86</v>
      </c>
      <c r="AC333" s="1" t="s">
        <v>224</v>
      </c>
      <c r="AD333" s="1" t="s">
        <v>87</v>
      </c>
      <c r="AE333" s="1" t="s">
        <v>78</v>
      </c>
      <c r="AF333" s="1" t="s">
        <v>88</v>
      </c>
      <c r="AG333" s="1" t="s">
        <v>225</v>
      </c>
      <c r="AH333" s="1" t="s">
        <v>89</v>
      </c>
      <c r="AI333" s="1" t="s">
        <v>90</v>
      </c>
      <c r="AJ333" s="1" t="s">
        <v>81</v>
      </c>
      <c r="AK333" s="1" t="s">
        <v>82</v>
      </c>
      <c r="AL333" s="1" t="s">
        <v>91</v>
      </c>
      <c r="AM333" s="1"/>
      <c r="AN333" s="1" t="s">
        <v>224</v>
      </c>
      <c r="AO333" s="1">
        <v>1</v>
      </c>
      <c r="AP333" s="1" t="s">
        <v>81</v>
      </c>
      <c r="AQ333" s="1" t="s">
        <v>82</v>
      </c>
      <c r="AR333" s="1">
        <v>0</v>
      </c>
      <c r="AS333" s="1">
        <v>1</v>
      </c>
      <c r="AT333" s="1">
        <v>0</v>
      </c>
      <c r="AU333" s="1">
        <v>1602</v>
      </c>
      <c r="AV333" s="1" t="s">
        <v>224</v>
      </c>
      <c r="AW333" s="1">
        <v>160204</v>
      </c>
      <c r="AX333" s="1">
        <v>0</v>
      </c>
      <c r="AY333" s="2">
        <v>2160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/>
      <c r="BM333" s="3">
        <v>45079</v>
      </c>
      <c r="BN333" s="1" t="s">
        <v>224</v>
      </c>
      <c r="BO333" s="1" t="s">
        <v>224</v>
      </c>
      <c r="BP333" s="1">
        <v>0</v>
      </c>
      <c r="BQ333" s="1" t="s">
        <v>224</v>
      </c>
      <c r="BR333" s="1" t="s">
        <v>224</v>
      </c>
      <c r="BS333" s="1">
        <v>0</v>
      </c>
      <c r="BT333" s="1">
        <v>0</v>
      </c>
      <c r="BU333" s="1" t="s">
        <v>942</v>
      </c>
    </row>
    <row r="334" spans="1:73" outlineLevel="1" x14ac:dyDescent="0.25">
      <c r="A334" s="1">
        <v>20</v>
      </c>
      <c r="B334" s="1">
        <v>1568</v>
      </c>
      <c r="C334" s="1">
        <v>1</v>
      </c>
      <c r="D334" s="1" t="s">
        <v>943</v>
      </c>
      <c r="E334" s="3">
        <v>45080.313958333332</v>
      </c>
      <c r="F334" s="1">
        <v>0</v>
      </c>
      <c r="G334" s="1"/>
      <c r="H334" s="1"/>
      <c r="I334" s="1"/>
      <c r="J334" s="1">
        <v>2</v>
      </c>
      <c r="K334" s="1" t="s">
        <v>74</v>
      </c>
      <c r="L334" s="1" t="s">
        <v>75</v>
      </c>
      <c r="M334" s="1" t="s">
        <v>224</v>
      </c>
      <c r="N334" s="1" t="s">
        <v>76</v>
      </c>
      <c r="O334" s="1" t="s">
        <v>77</v>
      </c>
      <c r="P334" s="1" t="s">
        <v>78</v>
      </c>
      <c r="Q334" s="1" t="s">
        <v>79</v>
      </c>
      <c r="R334" s="1">
        <v>114</v>
      </c>
      <c r="S334" s="1" t="s">
        <v>224</v>
      </c>
      <c r="T334" s="1" t="s">
        <v>80</v>
      </c>
      <c r="U334" s="1" t="s">
        <v>81</v>
      </c>
      <c r="V334" s="1" t="s">
        <v>82</v>
      </c>
      <c r="W334" s="1" t="s">
        <v>83</v>
      </c>
      <c r="X334" s="1">
        <v>2134424404</v>
      </c>
      <c r="Y334" s="1" t="s">
        <v>84</v>
      </c>
      <c r="Z334" s="1">
        <v>2</v>
      </c>
      <c r="AA334" s="1" t="s">
        <v>85</v>
      </c>
      <c r="AB334" s="1" t="s">
        <v>86</v>
      </c>
      <c r="AC334" s="1" t="s">
        <v>224</v>
      </c>
      <c r="AD334" s="1" t="s">
        <v>87</v>
      </c>
      <c r="AE334" s="1" t="s">
        <v>78</v>
      </c>
      <c r="AF334" s="1" t="s">
        <v>88</v>
      </c>
      <c r="AG334" s="1" t="s">
        <v>225</v>
      </c>
      <c r="AH334" s="1" t="s">
        <v>89</v>
      </c>
      <c r="AI334" s="1" t="s">
        <v>90</v>
      </c>
      <c r="AJ334" s="1" t="s">
        <v>81</v>
      </c>
      <c r="AK334" s="1" t="s">
        <v>82</v>
      </c>
      <c r="AL334" s="1" t="s">
        <v>91</v>
      </c>
      <c r="AM334" s="1"/>
      <c r="AN334" s="1" t="s">
        <v>224</v>
      </c>
      <c r="AO334" s="1">
        <v>1</v>
      </c>
      <c r="AP334" s="1" t="s">
        <v>81</v>
      </c>
      <c r="AQ334" s="1" t="s">
        <v>82</v>
      </c>
      <c r="AR334" s="1">
        <v>0</v>
      </c>
      <c r="AS334" s="1">
        <v>1</v>
      </c>
      <c r="AT334" s="1">
        <v>0</v>
      </c>
      <c r="AU334" s="1">
        <v>1602</v>
      </c>
      <c r="AV334" s="1" t="s">
        <v>224</v>
      </c>
      <c r="AW334" s="1">
        <v>160204</v>
      </c>
      <c r="AX334" s="1">
        <v>0</v>
      </c>
      <c r="AY334" s="2">
        <v>800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/>
      <c r="BM334" s="3">
        <v>45080</v>
      </c>
      <c r="BN334" s="1" t="s">
        <v>224</v>
      </c>
      <c r="BO334" s="1" t="s">
        <v>224</v>
      </c>
      <c r="BP334" s="1">
        <v>0</v>
      </c>
      <c r="BQ334" s="1" t="s">
        <v>224</v>
      </c>
      <c r="BR334" s="1" t="s">
        <v>224</v>
      </c>
      <c r="BS334" s="1">
        <v>0</v>
      </c>
      <c r="BT334" s="1">
        <v>0</v>
      </c>
      <c r="BU334" s="1" t="s">
        <v>944</v>
      </c>
    </row>
    <row r="335" spans="1:73" outlineLevel="1" x14ac:dyDescent="0.25">
      <c r="A335" s="1">
        <v>20</v>
      </c>
      <c r="B335" s="1">
        <v>1569</v>
      </c>
      <c r="C335" s="1">
        <v>1</v>
      </c>
      <c r="D335" s="1" t="s">
        <v>945</v>
      </c>
      <c r="E335" s="3">
        <v>45082.659375000003</v>
      </c>
      <c r="F335" s="1">
        <v>0</v>
      </c>
      <c r="G335" s="1"/>
      <c r="H335" s="1"/>
      <c r="I335" s="1"/>
      <c r="J335" s="1">
        <v>2</v>
      </c>
      <c r="K335" s="1" t="s">
        <v>74</v>
      </c>
      <c r="L335" s="1" t="s">
        <v>75</v>
      </c>
      <c r="M335" s="1" t="s">
        <v>224</v>
      </c>
      <c r="N335" s="1" t="s">
        <v>76</v>
      </c>
      <c r="O335" s="1" t="s">
        <v>77</v>
      </c>
      <c r="P335" s="1" t="s">
        <v>78</v>
      </c>
      <c r="Q335" s="1" t="s">
        <v>79</v>
      </c>
      <c r="R335" s="1">
        <v>114</v>
      </c>
      <c r="S335" s="1" t="s">
        <v>224</v>
      </c>
      <c r="T335" s="1" t="s">
        <v>80</v>
      </c>
      <c r="U335" s="1" t="s">
        <v>81</v>
      </c>
      <c r="V335" s="1" t="s">
        <v>82</v>
      </c>
      <c r="W335" s="1" t="s">
        <v>83</v>
      </c>
      <c r="X335" s="1">
        <v>2134424404</v>
      </c>
      <c r="Y335" s="1" t="s">
        <v>84</v>
      </c>
      <c r="Z335" s="1">
        <v>2</v>
      </c>
      <c r="AA335" s="1" t="s">
        <v>85</v>
      </c>
      <c r="AB335" s="1" t="s">
        <v>86</v>
      </c>
      <c r="AC335" s="1" t="s">
        <v>224</v>
      </c>
      <c r="AD335" s="1" t="s">
        <v>87</v>
      </c>
      <c r="AE335" s="1" t="s">
        <v>78</v>
      </c>
      <c r="AF335" s="1" t="s">
        <v>88</v>
      </c>
      <c r="AG335" s="1" t="s">
        <v>225</v>
      </c>
      <c r="AH335" s="1" t="s">
        <v>89</v>
      </c>
      <c r="AI335" s="1" t="s">
        <v>90</v>
      </c>
      <c r="AJ335" s="1" t="s">
        <v>81</v>
      </c>
      <c r="AK335" s="1" t="s">
        <v>82</v>
      </c>
      <c r="AL335" s="1" t="s">
        <v>91</v>
      </c>
      <c r="AM335" s="1"/>
      <c r="AN335" s="1" t="s">
        <v>224</v>
      </c>
      <c r="AO335" s="1">
        <v>1</v>
      </c>
      <c r="AP335" s="1" t="s">
        <v>81</v>
      </c>
      <c r="AQ335" s="1" t="s">
        <v>82</v>
      </c>
      <c r="AR335" s="1">
        <v>0</v>
      </c>
      <c r="AS335" s="1">
        <v>1</v>
      </c>
      <c r="AT335" s="1">
        <v>0</v>
      </c>
      <c r="AU335" s="1">
        <v>1602</v>
      </c>
      <c r="AV335" s="1" t="s">
        <v>224</v>
      </c>
      <c r="AW335" s="1">
        <v>160204</v>
      </c>
      <c r="AX335" s="1">
        <v>0</v>
      </c>
      <c r="AY335" s="2">
        <v>4200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/>
      <c r="BM335" s="3">
        <v>45082</v>
      </c>
      <c r="BN335" s="1" t="s">
        <v>224</v>
      </c>
      <c r="BO335" s="1" t="s">
        <v>224</v>
      </c>
      <c r="BP335" s="1">
        <v>0</v>
      </c>
      <c r="BQ335" s="1" t="s">
        <v>224</v>
      </c>
      <c r="BR335" s="1" t="s">
        <v>224</v>
      </c>
      <c r="BS335" s="1">
        <v>0</v>
      </c>
      <c r="BT335" s="1">
        <v>0</v>
      </c>
      <c r="BU335" s="1" t="s">
        <v>946</v>
      </c>
    </row>
    <row r="336" spans="1:73" outlineLevel="1" x14ac:dyDescent="0.25">
      <c r="A336" s="1">
        <v>20</v>
      </c>
      <c r="B336" s="1">
        <v>1570</v>
      </c>
      <c r="C336" s="1">
        <v>1</v>
      </c>
      <c r="D336" s="1" t="s">
        <v>947</v>
      </c>
      <c r="E336" s="3">
        <v>45082.748738425929</v>
      </c>
      <c r="F336" s="1">
        <v>0</v>
      </c>
      <c r="G336" s="1"/>
      <c r="H336" s="1"/>
      <c r="I336" s="1"/>
      <c r="J336" s="1">
        <v>2</v>
      </c>
      <c r="K336" s="1" t="s">
        <v>74</v>
      </c>
      <c r="L336" s="1" t="s">
        <v>75</v>
      </c>
      <c r="M336" s="1" t="s">
        <v>224</v>
      </c>
      <c r="N336" s="1" t="s">
        <v>76</v>
      </c>
      <c r="O336" s="1" t="s">
        <v>77</v>
      </c>
      <c r="P336" s="1" t="s">
        <v>78</v>
      </c>
      <c r="Q336" s="1" t="s">
        <v>79</v>
      </c>
      <c r="R336" s="1">
        <v>114</v>
      </c>
      <c r="S336" s="1" t="s">
        <v>224</v>
      </c>
      <c r="T336" s="1" t="s">
        <v>80</v>
      </c>
      <c r="U336" s="1" t="s">
        <v>81</v>
      </c>
      <c r="V336" s="1" t="s">
        <v>82</v>
      </c>
      <c r="W336" s="1" t="s">
        <v>83</v>
      </c>
      <c r="X336" s="1">
        <v>2134424404</v>
      </c>
      <c r="Y336" s="1" t="s">
        <v>84</v>
      </c>
      <c r="Z336" s="1">
        <v>2</v>
      </c>
      <c r="AA336" s="1" t="s">
        <v>85</v>
      </c>
      <c r="AB336" s="1" t="s">
        <v>86</v>
      </c>
      <c r="AC336" s="1" t="s">
        <v>224</v>
      </c>
      <c r="AD336" s="1" t="s">
        <v>87</v>
      </c>
      <c r="AE336" s="1" t="s">
        <v>78</v>
      </c>
      <c r="AF336" s="1" t="s">
        <v>88</v>
      </c>
      <c r="AG336" s="1" t="s">
        <v>225</v>
      </c>
      <c r="AH336" s="1" t="s">
        <v>89</v>
      </c>
      <c r="AI336" s="1" t="s">
        <v>90</v>
      </c>
      <c r="AJ336" s="1" t="s">
        <v>81</v>
      </c>
      <c r="AK336" s="1" t="s">
        <v>82</v>
      </c>
      <c r="AL336" s="1" t="s">
        <v>91</v>
      </c>
      <c r="AM336" s="1"/>
      <c r="AN336" s="1" t="s">
        <v>224</v>
      </c>
      <c r="AO336" s="1">
        <v>1</v>
      </c>
      <c r="AP336" s="1" t="s">
        <v>81</v>
      </c>
      <c r="AQ336" s="1" t="s">
        <v>82</v>
      </c>
      <c r="AR336" s="1">
        <v>0</v>
      </c>
      <c r="AS336" s="1">
        <v>1</v>
      </c>
      <c r="AT336" s="1">
        <v>0</v>
      </c>
      <c r="AU336" s="1">
        <v>1602</v>
      </c>
      <c r="AV336" s="1" t="s">
        <v>224</v>
      </c>
      <c r="AW336" s="1">
        <v>160204</v>
      </c>
      <c r="AX336" s="1">
        <v>0</v>
      </c>
      <c r="AY336" s="2">
        <v>1200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/>
      <c r="BM336" s="3">
        <v>45082</v>
      </c>
      <c r="BN336" s="1" t="s">
        <v>224</v>
      </c>
      <c r="BO336" s="1" t="s">
        <v>224</v>
      </c>
      <c r="BP336" s="1">
        <v>0</v>
      </c>
      <c r="BQ336" s="1" t="s">
        <v>224</v>
      </c>
      <c r="BR336" s="1" t="s">
        <v>224</v>
      </c>
      <c r="BS336" s="1">
        <v>0</v>
      </c>
      <c r="BT336" s="1">
        <v>0</v>
      </c>
      <c r="BU336" s="1" t="s">
        <v>948</v>
      </c>
    </row>
    <row r="337" spans="1:73" outlineLevel="1" x14ac:dyDescent="0.25">
      <c r="A337" s="1">
        <v>20</v>
      </c>
      <c r="B337" s="1">
        <v>1571</v>
      </c>
      <c r="C337" s="1">
        <v>1</v>
      </c>
      <c r="D337" s="1" t="s">
        <v>949</v>
      </c>
      <c r="E337" s="3">
        <v>45082.752523148149</v>
      </c>
      <c r="F337" s="1">
        <v>0</v>
      </c>
      <c r="G337" s="1"/>
      <c r="H337" s="1"/>
      <c r="I337" s="1"/>
      <c r="J337" s="1">
        <v>2</v>
      </c>
      <c r="K337" s="1" t="s">
        <v>74</v>
      </c>
      <c r="L337" s="1" t="s">
        <v>75</v>
      </c>
      <c r="M337" s="1" t="s">
        <v>224</v>
      </c>
      <c r="N337" s="1" t="s">
        <v>76</v>
      </c>
      <c r="O337" s="1" t="s">
        <v>77</v>
      </c>
      <c r="P337" s="1" t="s">
        <v>78</v>
      </c>
      <c r="Q337" s="1" t="s">
        <v>79</v>
      </c>
      <c r="R337" s="1">
        <v>114</v>
      </c>
      <c r="S337" s="1" t="s">
        <v>224</v>
      </c>
      <c r="T337" s="1" t="s">
        <v>80</v>
      </c>
      <c r="U337" s="1" t="s">
        <v>81</v>
      </c>
      <c r="V337" s="1" t="s">
        <v>82</v>
      </c>
      <c r="W337" s="1" t="s">
        <v>83</v>
      </c>
      <c r="X337" s="1">
        <v>2134424404</v>
      </c>
      <c r="Y337" s="1" t="s">
        <v>84</v>
      </c>
      <c r="Z337" s="1">
        <v>2</v>
      </c>
      <c r="AA337" s="1" t="s">
        <v>85</v>
      </c>
      <c r="AB337" s="1" t="s">
        <v>86</v>
      </c>
      <c r="AC337" s="1" t="s">
        <v>224</v>
      </c>
      <c r="AD337" s="1" t="s">
        <v>87</v>
      </c>
      <c r="AE337" s="1" t="s">
        <v>78</v>
      </c>
      <c r="AF337" s="1" t="s">
        <v>88</v>
      </c>
      <c r="AG337" s="1" t="s">
        <v>225</v>
      </c>
      <c r="AH337" s="1" t="s">
        <v>89</v>
      </c>
      <c r="AI337" s="1" t="s">
        <v>90</v>
      </c>
      <c r="AJ337" s="1" t="s">
        <v>81</v>
      </c>
      <c r="AK337" s="1" t="s">
        <v>82</v>
      </c>
      <c r="AL337" s="1" t="s">
        <v>91</v>
      </c>
      <c r="AM337" s="1"/>
      <c r="AN337" s="1" t="s">
        <v>224</v>
      </c>
      <c r="AO337" s="1">
        <v>1</v>
      </c>
      <c r="AP337" s="1" t="s">
        <v>81</v>
      </c>
      <c r="AQ337" s="1" t="s">
        <v>82</v>
      </c>
      <c r="AR337" s="1">
        <v>0</v>
      </c>
      <c r="AS337" s="1">
        <v>1</v>
      </c>
      <c r="AT337" s="1">
        <v>0</v>
      </c>
      <c r="AU337" s="1">
        <v>1602</v>
      </c>
      <c r="AV337" s="1" t="s">
        <v>224</v>
      </c>
      <c r="AW337" s="1">
        <v>160204</v>
      </c>
      <c r="AX337" s="1">
        <v>0</v>
      </c>
      <c r="AY337" s="2">
        <v>800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/>
      <c r="BM337" s="3">
        <v>45082</v>
      </c>
      <c r="BN337" s="1" t="s">
        <v>224</v>
      </c>
      <c r="BO337" s="1" t="s">
        <v>224</v>
      </c>
      <c r="BP337" s="1">
        <v>0</v>
      </c>
      <c r="BQ337" s="1" t="s">
        <v>224</v>
      </c>
      <c r="BR337" s="1" t="s">
        <v>224</v>
      </c>
      <c r="BS337" s="1">
        <v>0</v>
      </c>
      <c r="BT337" s="1">
        <v>0</v>
      </c>
      <c r="BU337" s="1" t="s">
        <v>950</v>
      </c>
    </row>
    <row r="338" spans="1:73" outlineLevel="1" x14ac:dyDescent="0.25">
      <c r="A338" s="1">
        <v>20</v>
      </c>
      <c r="B338" s="1">
        <v>1572</v>
      </c>
      <c r="C338" s="1">
        <v>1</v>
      </c>
      <c r="D338" s="1" t="s">
        <v>951</v>
      </c>
      <c r="E338" s="3">
        <v>45083.44672453704</v>
      </c>
      <c r="F338" s="1">
        <v>0</v>
      </c>
      <c r="G338" s="1"/>
      <c r="H338" s="1"/>
      <c r="I338" s="1"/>
      <c r="J338" s="1">
        <v>2</v>
      </c>
      <c r="K338" s="1" t="s">
        <v>74</v>
      </c>
      <c r="L338" s="1" t="s">
        <v>75</v>
      </c>
      <c r="M338" s="1" t="s">
        <v>224</v>
      </c>
      <c r="N338" s="1" t="s">
        <v>76</v>
      </c>
      <c r="O338" s="1" t="s">
        <v>77</v>
      </c>
      <c r="P338" s="1" t="s">
        <v>78</v>
      </c>
      <c r="Q338" s="1" t="s">
        <v>79</v>
      </c>
      <c r="R338" s="1">
        <v>114</v>
      </c>
      <c r="S338" s="1" t="s">
        <v>224</v>
      </c>
      <c r="T338" s="1" t="s">
        <v>80</v>
      </c>
      <c r="U338" s="1" t="s">
        <v>81</v>
      </c>
      <c r="V338" s="1" t="s">
        <v>82</v>
      </c>
      <c r="W338" s="1" t="s">
        <v>83</v>
      </c>
      <c r="X338" s="1">
        <v>2134424404</v>
      </c>
      <c r="Y338" s="1" t="s">
        <v>84</v>
      </c>
      <c r="Z338" s="1">
        <v>2</v>
      </c>
      <c r="AA338" s="1" t="s">
        <v>85</v>
      </c>
      <c r="AB338" s="1" t="s">
        <v>86</v>
      </c>
      <c r="AC338" s="1" t="s">
        <v>224</v>
      </c>
      <c r="AD338" s="1" t="s">
        <v>87</v>
      </c>
      <c r="AE338" s="1" t="s">
        <v>78</v>
      </c>
      <c r="AF338" s="1" t="s">
        <v>88</v>
      </c>
      <c r="AG338" s="1" t="s">
        <v>225</v>
      </c>
      <c r="AH338" s="1" t="s">
        <v>89</v>
      </c>
      <c r="AI338" s="1" t="s">
        <v>90</v>
      </c>
      <c r="AJ338" s="1" t="s">
        <v>81</v>
      </c>
      <c r="AK338" s="1" t="s">
        <v>82</v>
      </c>
      <c r="AL338" s="1" t="s">
        <v>91</v>
      </c>
      <c r="AM338" s="1"/>
      <c r="AN338" s="1" t="s">
        <v>224</v>
      </c>
      <c r="AO338" s="1">
        <v>1</v>
      </c>
      <c r="AP338" s="1" t="s">
        <v>81</v>
      </c>
      <c r="AQ338" s="1" t="s">
        <v>82</v>
      </c>
      <c r="AR338" s="1">
        <v>0</v>
      </c>
      <c r="AS338" s="1">
        <v>1</v>
      </c>
      <c r="AT338" s="1">
        <v>0</v>
      </c>
      <c r="AU338" s="1">
        <v>1602</v>
      </c>
      <c r="AV338" s="1" t="s">
        <v>224</v>
      </c>
      <c r="AW338" s="1">
        <v>160204</v>
      </c>
      <c r="AX338" s="1">
        <v>0</v>
      </c>
      <c r="AY338" s="2">
        <v>800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/>
      <c r="BM338" s="3">
        <v>45083</v>
      </c>
      <c r="BN338" s="1" t="s">
        <v>224</v>
      </c>
      <c r="BO338" s="1" t="s">
        <v>224</v>
      </c>
      <c r="BP338" s="1">
        <v>0</v>
      </c>
      <c r="BQ338" s="1" t="s">
        <v>224</v>
      </c>
      <c r="BR338" s="1" t="s">
        <v>224</v>
      </c>
      <c r="BS338" s="1">
        <v>0</v>
      </c>
      <c r="BT338" s="1">
        <v>0</v>
      </c>
      <c r="BU338" s="1" t="s">
        <v>950</v>
      </c>
    </row>
    <row r="339" spans="1:73" outlineLevel="1" x14ac:dyDescent="0.25">
      <c r="A339" s="1">
        <v>20</v>
      </c>
      <c r="B339" s="1">
        <v>1573</v>
      </c>
      <c r="C339" s="1">
        <v>1</v>
      </c>
      <c r="D339" s="1" t="s">
        <v>952</v>
      </c>
      <c r="E339" s="3">
        <v>45083.44734953704</v>
      </c>
      <c r="F339" s="1">
        <v>0</v>
      </c>
      <c r="G339" s="1"/>
      <c r="H339" s="1"/>
      <c r="I339" s="1"/>
      <c r="J339" s="1">
        <v>2</v>
      </c>
      <c r="K339" s="1" t="s">
        <v>74</v>
      </c>
      <c r="L339" s="1" t="s">
        <v>75</v>
      </c>
      <c r="M339" s="1" t="s">
        <v>224</v>
      </c>
      <c r="N339" s="1" t="s">
        <v>76</v>
      </c>
      <c r="O339" s="1" t="s">
        <v>77</v>
      </c>
      <c r="P339" s="1" t="s">
        <v>78</v>
      </c>
      <c r="Q339" s="1" t="s">
        <v>79</v>
      </c>
      <c r="R339" s="1">
        <v>114</v>
      </c>
      <c r="S339" s="1" t="s">
        <v>224</v>
      </c>
      <c r="T339" s="1" t="s">
        <v>80</v>
      </c>
      <c r="U339" s="1" t="s">
        <v>81</v>
      </c>
      <c r="V339" s="1" t="s">
        <v>82</v>
      </c>
      <c r="W339" s="1" t="s">
        <v>83</v>
      </c>
      <c r="X339" s="1">
        <v>2134424404</v>
      </c>
      <c r="Y339" s="1" t="s">
        <v>84</v>
      </c>
      <c r="Z339" s="1">
        <v>2</v>
      </c>
      <c r="AA339" s="1" t="s">
        <v>85</v>
      </c>
      <c r="AB339" s="1" t="s">
        <v>86</v>
      </c>
      <c r="AC339" s="1" t="s">
        <v>224</v>
      </c>
      <c r="AD339" s="1" t="s">
        <v>87</v>
      </c>
      <c r="AE339" s="1" t="s">
        <v>78</v>
      </c>
      <c r="AF339" s="1" t="s">
        <v>88</v>
      </c>
      <c r="AG339" s="1" t="s">
        <v>225</v>
      </c>
      <c r="AH339" s="1" t="s">
        <v>89</v>
      </c>
      <c r="AI339" s="1" t="s">
        <v>90</v>
      </c>
      <c r="AJ339" s="1" t="s">
        <v>81</v>
      </c>
      <c r="AK339" s="1" t="s">
        <v>82</v>
      </c>
      <c r="AL339" s="1" t="s">
        <v>91</v>
      </c>
      <c r="AM339" s="1"/>
      <c r="AN339" s="1" t="s">
        <v>224</v>
      </c>
      <c r="AO339" s="1">
        <v>1</v>
      </c>
      <c r="AP339" s="1" t="s">
        <v>81</v>
      </c>
      <c r="AQ339" s="1" t="s">
        <v>82</v>
      </c>
      <c r="AR339" s="1">
        <v>0</v>
      </c>
      <c r="AS339" s="1">
        <v>1</v>
      </c>
      <c r="AT339" s="1">
        <v>0</v>
      </c>
      <c r="AU339" s="1">
        <v>1602</v>
      </c>
      <c r="AV339" s="1" t="s">
        <v>224</v>
      </c>
      <c r="AW339" s="1">
        <v>160204</v>
      </c>
      <c r="AX339" s="1">
        <v>0</v>
      </c>
      <c r="AY339" s="2">
        <v>2560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/>
      <c r="BM339" s="3">
        <v>45083</v>
      </c>
      <c r="BN339" s="1" t="s">
        <v>224</v>
      </c>
      <c r="BO339" s="1" t="s">
        <v>224</v>
      </c>
      <c r="BP339" s="1">
        <v>0</v>
      </c>
      <c r="BQ339" s="1" t="s">
        <v>224</v>
      </c>
      <c r="BR339" s="1" t="s">
        <v>224</v>
      </c>
      <c r="BS339" s="1">
        <v>0</v>
      </c>
      <c r="BT339" s="1">
        <v>0</v>
      </c>
      <c r="BU339" s="1" t="s">
        <v>953</v>
      </c>
    </row>
    <row r="340" spans="1:73" outlineLevel="1" x14ac:dyDescent="0.25">
      <c r="A340" s="1">
        <v>20</v>
      </c>
      <c r="B340" s="1">
        <v>1574</v>
      </c>
      <c r="C340" s="1">
        <v>1</v>
      </c>
      <c r="D340" s="1" t="s">
        <v>954</v>
      </c>
      <c r="E340" s="3">
        <v>45083.716180555559</v>
      </c>
      <c r="F340" s="1">
        <v>0</v>
      </c>
      <c r="G340" s="1"/>
      <c r="H340" s="1"/>
      <c r="I340" s="1"/>
      <c r="J340" s="1">
        <v>2</v>
      </c>
      <c r="K340" s="1" t="s">
        <v>74</v>
      </c>
      <c r="L340" s="1" t="s">
        <v>75</v>
      </c>
      <c r="M340" s="1" t="s">
        <v>224</v>
      </c>
      <c r="N340" s="1" t="s">
        <v>76</v>
      </c>
      <c r="O340" s="1" t="s">
        <v>77</v>
      </c>
      <c r="P340" s="1" t="s">
        <v>78</v>
      </c>
      <c r="Q340" s="1" t="s">
        <v>79</v>
      </c>
      <c r="R340" s="1">
        <v>114</v>
      </c>
      <c r="S340" s="1" t="s">
        <v>224</v>
      </c>
      <c r="T340" s="1" t="s">
        <v>80</v>
      </c>
      <c r="U340" s="1" t="s">
        <v>81</v>
      </c>
      <c r="V340" s="1" t="s">
        <v>82</v>
      </c>
      <c r="W340" s="1" t="s">
        <v>83</v>
      </c>
      <c r="X340" s="1">
        <v>2134424404</v>
      </c>
      <c r="Y340" s="1" t="s">
        <v>84</v>
      </c>
      <c r="Z340" s="1">
        <v>2</v>
      </c>
      <c r="AA340" s="1" t="s">
        <v>460</v>
      </c>
      <c r="AB340" s="1" t="s">
        <v>461</v>
      </c>
      <c r="AC340" s="1" t="s">
        <v>224</v>
      </c>
      <c r="AD340" s="1" t="s">
        <v>462</v>
      </c>
      <c r="AE340" s="1" t="s">
        <v>78</v>
      </c>
      <c r="AF340" s="1" t="s">
        <v>463</v>
      </c>
      <c r="AG340" s="1" t="s">
        <v>464</v>
      </c>
      <c r="AH340" s="1" t="s">
        <v>224</v>
      </c>
      <c r="AI340" s="1" t="s">
        <v>465</v>
      </c>
      <c r="AJ340" s="1" t="s">
        <v>81</v>
      </c>
      <c r="AK340" s="1" t="s">
        <v>82</v>
      </c>
      <c r="AL340" s="1" t="s">
        <v>466</v>
      </c>
      <c r="AM340" s="1"/>
      <c r="AN340" s="1" t="s">
        <v>224</v>
      </c>
      <c r="AO340" s="1">
        <v>1</v>
      </c>
      <c r="AP340" s="1" t="s">
        <v>81</v>
      </c>
      <c r="AQ340" s="1" t="s">
        <v>82</v>
      </c>
      <c r="AR340" s="1">
        <v>0</v>
      </c>
      <c r="AS340" s="1">
        <v>1</v>
      </c>
      <c r="AT340" s="1">
        <v>0</v>
      </c>
      <c r="AU340" s="1">
        <v>1602</v>
      </c>
      <c r="AV340" s="1" t="s">
        <v>224</v>
      </c>
      <c r="AW340" s="1">
        <v>160204</v>
      </c>
      <c r="AX340" s="1">
        <v>0</v>
      </c>
      <c r="AY340" s="2">
        <v>2150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/>
      <c r="BM340" s="3">
        <v>45083</v>
      </c>
      <c r="BN340" s="1" t="s">
        <v>224</v>
      </c>
      <c r="BO340" s="1" t="s">
        <v>224</v>
      </c>
      <c r="BP340" s="1">
        <v>0</v>
      </c>
      <c r="BQ340" s="1" t="s">
        <v>224</v>
      </c>
      <c r="BR340" s="1" t="s">
        <v>224</v>
      </c>
      <c r="BS340" s="1">
        <v>0</v>
      </c>
      <c r="BT340" s="1">
        <v>0</v>
      </c>
      <c r="BU340" s="1" t="s">
        <v>955</v>
      </c>
    </row>
    <row r="341" spans="1:73" outlineLevel="1" x14ac:dyDescent="0.25">
      <c r="A341" s="1">
        <v>20</v>
      </c>
      <c r="B341" s="1">
        <v>1575</v>
      </c>
      <c r="C341" s="1">
        <v>1</v>
      </c>
      <c r="D341" s="1" t="s">
        <v>956</v>
      </c>
      <c r="E341" s="3">
        <v>45083.824907407405</v>
      </c>
      <c r="F341" s="1">
        <v>0</v>
      </c>
      <c r="G341" s="1"/>
      <c r="H341" s="1"/>
      <c r="I341" s="1"/>
      <c r="J341" s="1">
        <v>2</v>
      </c>
      <c r="K341" s="1" t="s">
        <v>74</v>
      </c>
      <c r="L341" s="1" t="s">
        <v>75</v>
      </c>
      <c r="M341" s="1" t="s">
        <v>224</v>
      </c>
      <c r="N341" s="1" t="s">
        <v>76</v>
      </c>
      <c r="O341" s="1" t="s">
        <v>77</v>
      </c>
      <c r="P341" s="1" t="s">
        <v>78</v>
      </c>
      <c r="Q341" s="1" t="s">
        <v>79</v>
      </c>
      <c r="R341" s="1">
        <v>114</v>
      </c>
      <c r="S341" s="1" t="s">
        <v>224</v>
      </c>
      <c r="T341" s="1" t="s">
        <v>80</v>
      </c>
      <c r="U341" s="1" t="s">
        <v>81</v>
      </c>
      <c r="V341" s="1" t="s">
        <v>82</v>
      </c>
      <c r="W341" s="1" t="s">
        <v>83</v>
      </c>
      <c r="X341" s="1">
        <v>2134424404</v>
      </c>
      <c r="Y341" s="1" t="s">
        <v>84</v>
      </c>
      <c r="Z341" s="1">
        <v>2</v>
      </c>
      <c r="AA341" s="1" t="s">
        <v>85</v>
      </c>
      <c r="AB341" s="1" t="s">
        <v>86</v>
      </c>
      <c r="AC341" s="1" t="s">
        <v>224</v>
      </c>
      <c r="AD341" s="1" t="s">
        <v>87</v>
      </c>
      <c r="AE341" s="1" t="s">
        <v>78</v>
      </c>
      <c r="AF341" s="1" t="s">
        <v>88</v>
      </c>
      <c r="AG341" s="1" t="s">
        <v>225</v>
      </c>
      <c r="AH341" s="1" t="s">
        <v>89</v>
      </c>
      <c r="AI341" s="1" t="s">
        <v>90</v>
      </c>
      <c r="AJ341" s="1" t="s">
        <v>81</v>
      </c>
      <c r="AK341" s="1" t="s">
        <v>82</v>
      </c>
      <c r="AL341" s="1" t="s">
        <v>91</v>
      </c>
      <c r="AM341" s="1"/>
      <c r="AN341" s="1" t="s">
        <v>224</v>
      </c>
      <c r="AO341" s="1">
        <v>1</v>
      </c>
      <c r="AP341" s="1" t="s">
        <v>81</v>
      </c>
      <c r="AQ341" s="1" t="s">
        <v>82</v>
      </c>
      <c r="AR341" s="1">
        <v>0</v>
      </c>
      <c r="AS341" s="1">
        <v>1</v>
      </c>
      <c r="AT341" s="1">
        <v>0</v>
      </c>
      <c r="AU341" s="1">
        <v>1602</v>
      </c>
      <c r="AV341" s="1" t="s">
        <v>224</v>
      </c>
      <c r="AW341" s="1">
        <v>160204</v>
      </c>
      <c r="AX341" s="1">
        <v>0</v>
      </c>
      <c r="AY341" s="2">
        <v>2592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/>
      <c r="BM341" s="3">
        <v>45083</v>
      </c>
      <c r="BN341" s="1" t="s">
        <v>224</v>
      </c>
      <c r="BO341" s="1" t="s">
        <v>224</v>
      </c>
      <c r="BP341" s="1">
        <v>0</v>
      </c>
      <c r="BQ341" s="1" t="s">
        <v>224</v>
      </c>
      <c r="BR341" s="1" t="s">
        <v>224</v>
      </c>
      <c r="BS341" s="1">
        <v>0</v>
      </c>
      <c r="BT341" s="1">
        <v>0</v>
      </c>
      <c r="BU341" s="1" t="s">
        <v>957</v>
      </c>
    </row>
    <row r="342" spans="1:73" outlineLevel="1" x14ac:dyDescent="0.25">
      <c r="A342" s="1">
        <v>20</v>
      </c>
      <c r="B342" s="1">
        <v>1576</v>
      </c>
      <c r="C342" s="1">
        <v>1</v>
      </c>
      <c r="D342" s="1" t="s">
        <v>958</v>
      </c>
      <c r="E342" s="3">
        <v>45083.825636574074</v>
      </c>
      <c r="F342" s="1">
        <v>0</v>
      </c>
      <c r="G342" s="1"/>
      <c r="H342" s="1"/>
      <c r="I342" s="1"/>
      <c r="J342" s="1">
        <v>2</v>
      </c>
      <c r="K342" s="1" t="s">
        <v>74</v>
      </c>
      <c r="L342" s="1" t="s">
        <v>75</v>
      </c>
      <c r="M342" s="1" t="s">
        <v>224</v>
      </c>
      <c r="N342" s="1" t="s">
        <v>76</v>
      </c>
      <c r="O342" s="1" t="s">
        <v>77</v>
      </c>
      <c r="P342" s="1" t="s">
        <v>78</v>
      </c>
      <c r="Q342" s="1" t="s">
        <v>79</v>
      </c>
      <c r="R342" s="1">
        <v>114</v>
      </c>
      <c r="S342" s="1" t="s">
        <v>224</v>
      </c>
      <c r="T342" s="1" t="s">
        <v>80</v>
      </c>
      <c r="U342" s="1" t="s">
        <v>81</v>
      </c>
      <c r="V342" s="1" t="s">
        <v>82</v>
      </c>
      <c r="W342" s="1" t="s">
        <v>83</v>
      </c>
      <c r="X342" s="1">
        <v>2134424404</v>
      </c>
      <c r="Y342" s="1" t="s">
        <v>84</v>
      </c>
      <c r="Z342" s="1">
        <v>2</v>
      </c>
      <c r="AA342" s="1" t="s">
        <v>85</v>
      </c>
      <c r="AB342" s="1" t="s">
        <v>86</v>
      </c>
      <c r="AC342" s="1" t="s">
        <v>224</v>
      </c>
      <c r="AD342" s="1" t="s">
        <v>87</v>
      </c>
      <c r="AE342" s="1" t="s">
        <v>78</v>
      </c>
      <c r="AF342" s="1" t="s">
        <v>88</v>
      </c>
      <c r="AG342" s="1" t="s">
        <v>225</v>
      </c>
      <c r="AH342" s="1" t="s">
        <v>89</v>
      </c>
      <c r="AI342" s="1" t="s">
        <v>90</v>
      </c>
      <c r="AJ342" s="1" t="s">
        <v>81</v>
      </c>
      <c r="AK342" s="1" t="s">
        <v>82</v>
      </c>
      <c r="AL342" s="1" t="s">
        <v>91</v>
      </c>
      <c r="AM342" s="1"/>
      <c r="AN342" s="1" t="s">
        <v>224</v>
      </c>
      <c r="AO342" s="1">
        <v>1</v>
      </c>
      <c r="AP342" s="1" t="s">
        <v>81</v>
      </c>
      <c r="AQ342" s="1" t="s">
        <v>82</v>
      </c>
      <c r="AR342" s="1">
        <v>0</v>
      </c>
      <c r="AS342" s="1">
        <v>1</v>
      </c>
      <c r="AT342" s="1">
        <v>0</v>
      </c>
      <c r="AU342" s="1">
        <v>1602</v>
      </c>
      <c r="AV342" s="1" t="s">
        <v>224</v>
      </c>
      <c r="AW342" s="1">
        <v>160204</v>
      </c>
      <c r="AX342" s="1">
        <v>0</v>
      </c>
      <c r="AY342" s="2">
        <v>1680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/>
      <c r="BM342" s="3">
        <v>45083</v>
      </c>
      <c r="BN342" s="1" t="s">
        <v>224</v>
      </c>
      <c r="BO342" s="1" t="s">
        <v>224</v>
      </c>
      <c r="BP342" s="1">
        <v>0</v>
      </c>
      <c r="BQ342" s="1" t="s">
        <v>224</v>
      </c>
      <c r="BR342" s="1" t="s">
        <v>224</v>
      </c>
      <c r="BS342" s="1">
        <v>0</v>
      </c>
      <c r="BT342" s="1">
        <v>0</v>
      </c>
      <c r="BU342" s="1" t="s">
        <v>959</v>
      </c>
    </row>
    <row r="343" spans="1:73" outlineLevel="1" x14ac:dyDescent="0.25">
      <c r="A343" s="1">
        <v>20</v>
      </c>
      <c r="B343" s="1">
        <v>1577</v>
      </c>
      <c r="C343" s="1">
        <v>1</v>
      </c>
      <c r="D343" s="1" t="s">
        <v>960</v>
      </c>
      <c r="E343" s="3">
        <v>45084.58965277778</v>
      </c>
      <c r="F343" s="1">
        <v>0</v>
      </c>
      <c r="G343" s="1"/>
      <c r="H343" s="1"/>
      <c r="I343" s="1"/>
      <c r="J343" s="1">
        <v>2</v>
      </c>
      <c r="K343" s="1" t="s">
        <v>74</v>
      </c>
      <c r="L343" s="1" t="s">
        <v>75</v>
      </c>
      <c r="M343" s="1" t="s">
        <v>224</v>
      </c>
      <c r="N343" s="1" t="s">
        <v>76</v>
      </c>
      <c r="O343" s="1" t="s">
        <v>77</v>
      </c>
      <c r="P343" s="1" t="s">
        <v>78</v>
      </c>
      <c r="Q343" s="1" t="s">
        <v>79</v>
      </c>
      <c r="R343" s="1">
        <v>114</v>
      </c>
      <c r="S343" s="1" t="s">
        <v>224</v>
      </c>
      <c r="T343" s="1" t="s">
        <v>80</v>
      </c>
      <c r="U343" s="1" t="s">
        <v>81</v>
      </c>
      <c r="V343" s="1" t="s">
        <v>82</v>
      </c>
      <c r="W343" s="1" t="s">
        <v>83</v>
      </c>
      <c r="X343" s="1">
        <v>2134424404</v>
      </c>
      <c r="Y343" s="1" t="s">
        <v>84</v>
      </c>
      <c r="Z343" s="1">
        <v>2</v>
      </c>
      <c r="AA343" s="1" t="s">
        <v>85</v>
      </c>
      <c r="AB343" s="1" t="s">
        <v>86</v>
      </c>
      <c r="AC343" s="1" t="s">
        <v>224</v>
      </c>
      <c r="AD343" s="1" t="s">
        <v>87</v>
      </c>
      <c r="AE343" s="1" t="s">
        <v>78</v>
      </c>
      <c r="AF343" s="1" t="s">
        <v>88</v>
      </c>
      <c r="AG343" s="1" t="s">
        <v>225</v>
      </c>
      <c r="AH343" s="1" t="s">
        <v>89</v>
      </c>
      <c r="AI343" s="1" t="s">
        <v>90</v>
      </c>
      <c r="AJ343" s="1" t="s">
        <v>81</v>
      </c>
      <c r="AK343" s="1" t="s">
        <v>82</v>
      </c>
      <c r="AL343" s="1" t="s">
        <v>91</v>
      </c>
      <c r="AM343" s="1"/>
      <c r="AN343" s="1" t="s">
        <v>224</v>
      </c>
      <c r="AO343" s="1">
        <v>1</v>
      </c>
      <c r="AP343" s="1" t="s">
        <v>81</v>
      </c>
      <c r="AQ343" s="1" t="s">
        <v>82</v>
      </c>
      <c r="AR343" s="1">
        <v>0</v>
      </c>
      <c r="AS343" s="1">
        <v>1</v>
      </c>
      <c r="AT343" s="1">
        <v>0</v>
      </c>
      <c r="AU343" s="1">
        <v>1602</v>
      </c>
      <c r="AV343" s="1" t="s">
        <v>224</v>
      </c>
      <c r="AW343" s="1">
        <v>160204</v>
      </c>
      <c r="AX343" s="1">
        <v>0</v>
      </c>
      <c r="AY343" s="2">
        <v>2240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/>
      <c r="BM343" s="3">
        <v>45084</v>
      </c>
      <c r="BN343" s="1" t="s">
        <v>224</v>
      </c>
      <c r="BO343" s="1" t="s">
        <v>224</v>
      </c>
      <c r="BP343" s="1">
        <v>0</v>
      </c>
      <c r="BQ343" s="1" t="s">
        <v>224</v>
      </c>
      <c r="BR343" s="1" t="s">
        <v>224</v>
      </c>
      <c r="BS343" s="1">
        <v>0</v>
      </c>
      <c r="BT343" s="1">
        <v>0</v>
      </c>
      <c r="BU343" s="1" t="s">
        <v>961</v>
      </c>
    </row>
    <row r="344" spans="1:73" outlineLevel="1" x14ac:dyDescent="0.25">
      <c r="A344" s="1">
        <v>20</v>
      </c>
      <c r="B344" s="1">
        <v>1578</v>
      </c>
      <c r="C344" s="1">
        <v>1</v>
      </c>
      <c r="D344" s="1" t="s">
        <v>962</v>
      </c>
      <c r="E344" s="3">
        <v>45084.637106481481</v>
      </c>
      <c r="F344" s="1">
        <v>0</v>
      </c>
      <c r="G344" s="1"/>
      <c r="H344" s="1"/>
      <c r="I344" s="1"/>
      <c r="J344" s="1">
        <v>2</v>
      </c>
      <c r="K344" s="1" t="s">
        <v>74</v>
      </c>
      <c r="L344" s="1" t="s">
        <v>75</v>
      </c>
      <c r="M344" s="1" t="s">
        <v>224</v>
      </c>
      <c r="N344" s="1" t="s">
        <v>76</v>
      </c>
      <c r="O344" s="1" t="s">
        <v>77</v>
      </c>
      <c r="P344" s="1" t="s">
        <v>78</v>
      </c>
      <c r="Q344" s="1" t="s">
        <v>79</v>
      </c>
      <c r="R344" s="1">
        <v>114</v>
      </c>
      <c r="S344" s="1" t="s">
        <v>224</v>
      </c>
      <c r="T344" s="1" t="s">
        <v>80</v>
      </c>
      <c r="U344" s="1" t="s">
        <v>81</v>
      </c>
      <c r="V344" s="1" t="s">
        <v>82</v>
      </c>
      <c r="W344" s="1" t="s">
        <v>83</v>
      </c>
      <c r="X344" s="1">
        <v>2134424404</v>
      </c>
      <c r="Y344" s="1" t="s">
        <v>84</v>
      </c>
      <c r="Z344" s="1">
        <v>2</v>
      </c>
      <c r="AA344" s="1" t="s">
        <v>681</v>
      </c>
      <c r="AB344" s="1" t="s">
        <v>682</v>
      </c>
      <c r="AC344" s="1" t="s">
        <v>224</v>
      </c>
      <c r="AD344" s="1" t="s">
        <v>683</v>
      </c>
      <c r="AE344" s="1" t="s">
        <v>684</v>
      </c>
      <c r="AF344" s="1" t="s">
        <v>685</v>
      </c>
      <c r="AG344" s="1" t="s">
        <v>686</v>
      </c>
      <c r="AH344" s="1" t="s">
        <v>687</v>
      </c>
      <c r="AI344" s="1" t="s">
        <v>688</v>
      </c>
      <c r="AJ344" s="1" t="s">
        <v>81</v>
      </c>
      <c r="AK344" s="1" t="s">
        <v>82</v>
      </c>
      <c r="AL344" s="1" t="s">
        <v>689</v>
      </c>
      <c r="AM344" s="1"/>
      <c r="AN344" s="1" t="s">
        <v>224</v>
      </c>
      <c r="AO344" s="1">
        <v>1</v>
      </c>
      <c r="AP344" s="1" t="s">
        <v>81</v>
      </c>
      <c r="AQ344" s="1" t="s">
        <v>82</v>
      </c>
      <c r="AR344" s="1">
        <v>0</v>
      </c>
      <c r="AS344" s="1">
        <v>1</v>
      </c>
      <c r="AT344" s="1">
        <v>0</v>
      </c>
      <c r="AU344" s="1">
        <v>1602</v>
      </c>
      <c r="AV344" s="1" t="s">
        <v>224</v>
      </c>
      <c r="AW344" s="1">
        <v>160204</v>
      </c>
      <c r="AX344" s="1">
        <v>0</v>
      </c>
      <c r="AY344" s="2">
        <v>1280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/>
      <c r="BM344" s="3">
        <v>45084</v>
      </c>
      <c r="BN344" s="1" t="s">
        <v>224</v>
      </c>
      <c r="BO344" s="1" t="s">
        <v>224</v>
      </c>
      <c r="BP344" s="1">
        <v>0</v>
      </c>
      <c r="BQ344" s="1" t="s">
        <v>224</v>
      </c>
      <c r="BR344" s="1" t="s">
        <v>224</v>
      </c>
      <c r="BS344" s="1">
        <v>0</v>
      </c>
      <c r="BT344" s="1">
        <v>0</v>
      </c>
      <c r="BU344" s="1" t="s">
        <v>963</v>
      </c>
    </row>
    <row r="345" spans="1:73" outlineLevel="1" x14ac:dyDescent="0.25">
      <c r="A345" s="1">
        <v>20</v>
      </c>
      <c r="B345" s="1">
        <v>1579</v>
      </c>
      <c r="C345" s="1">
        <v>1</v>
      </c>
      <c r="D345" s="1" t="s">
        <v>964</v>
      </c>
      <c r="E345" s="3">
        <v>45084.720150462963</v>
      </c>
      <c r="F345" s="1">
        <v>0</v>
      </c>
      <c r="G345" s="1"/>
      <c r="H345" s="1"/>
      <c r="I345" s="1"/>
      <c r="J345" s="1">
        <v>2</v>
      </c>
      <c r="K345" s="1" t="s">
        <v>74</v>
      </c>
      <c r="L345" s="1" t="s">
        <v>75</v>
      </c>
      <c r="M345" s="1" t="s">
        <v>224</v>
      </c>
      <c r="N345" s="1" t="s">
        <v>76</v>
      </c>
      <c r="O345" s="1" t="s">
        <v>77</v>
      </c>
      <c r="P345" s="1" t="s">
        <v>78</v>
      </c>
      <c r="Q345" s="1" t="s">
        <v>79</v>
      </c>
      <c r="R345" s="1">
        <v>114</v>
      </c>
      <c r="S345" s="1" t="s">
        <v>224</v>
      </c>
      <c r="T345" s="1" t="s">
        <v>80</v>
      </c>
      <c r="U345" s="1" t="s">
        <v>81</v>
      </c>
      <c r="V345" s="1" t="s">
        <v>82</v>
      </c>
      <c r="W345" s="1" t="s">
        <v>83</v>
      </c>
      <c r="X345" s="1">
        <v>2134424404</v>
      </c>
      <c r="Y345" s="1" t="s">
        <v>84</v>
      </c>
      <c r="Z345" s="1">
        <v>2</v>
      </c>
      <c r="AA345" s="1" t="s">
        <v>85</v>
      </c>
      <c r="AB345" s="1" t="s">
        <v>86</v>
      </c>
      <c r="AC345" s="1" t="s">
        <v>224</v>
      </c>
      <c r="AD345" s="1" t="s">
        <v>87</v>
      </c>
      <c r="AE345" s="1" t="s">
        <v>78</v>
      </c>
      <c r="AF345" s="1" t="s">
        <v>88</v>
      </c>
      <c r="AG345" s="1" t="s">
        <v>225</v>
      </c>
      <c r="AH345" s="1" t="s">
        <v>89</v>
      </c>
      <c r="AI345" s="1" t="s">
        <v>90</v>
      </c>
      <c r="AJ345" s="1" t="s">
        <v>81</v>
      </c>
      <c r="AK345" s="1" t="s">
        <v>82</v>
      </c>
      <c r="AL345" s="1" t="s">
        <v>91</v>
      </c>
      <c r="AM345" s="1"/>
      <c r="AN345" s="1" t="s">
        <v>224</v>
      </c>
      <c r="AO345" s="1">
        <v>1</v>
      </c>
      <c r="AP345" s="1" t="s">
        <v>81</v>
      </c>
      <c r="AQ345" s="1" t="s">
        <v>82</v>
      </c>
      <c r="AR345" s="1">
        <v>0</v>
      </c>
      <c r="AS345" s="1">
        <v>1</v>
      </c>
      <c r="AT345" s="1">
        <v>0</v>
      </c>
      <c r="AU345" s="1">
        <v>1602</v>
      </c>
      <c r="AV345" s="1" t="s">
        <v>224</v>
      </c>
      <c r="AW345" s="1">
        <v>160204</v>
      </c>
      <c r="AX345" s="1">
        <v>0</v>
      </c>
      <c r="AY345" s="2">
        <v>1500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/>
      <c r="BM345" s="3">
        <v>45084</v>
      </c>
      <c r="BN345" s="1" t="s">
        <v>224</v>
      </c>
      <c r="BO345" s="1" t="s">
        <v>224</v>
      </c>
      <c r="BP345" s="1">
        <v>0</v>
      </c>
      <c r="BQ345" s="1" t="s">
        <v>224</v>
      </c>
      <c r="BR345" s="1" t="s">
        <v>224</v>
      </c>
      <c r="BS345" s="1">
        <v>0</v>
      </c>
      <c r="BT345" s="1">
        <v>0</v>
      </c>
      <c r="BU345" s="1" t="s">
        <v>965</v>
      </c>
    </row>
    <row r="346" spans="1:73" outlineLevel="1" x14ac:dyDescent="0.25">
      <c r="A346" s="1">
        <v>20</v>
      </c>
      <c r="B346" s="1">
        <v>1580</v>
      </c>
      <c r="C346" s="1">
        <v>1</v>
      </c>
      <c r="D346" s="1" t="s">
        <v>966</v>
      </c>
      <c r="E346" s="3">
        <v>45084.727048611108</v>
      </c>
      <c r="F346" s="1">
        <v>0</v>
      </c>
      <c r="G346" s="1"/>
      <c r="H346" s="1"/>
      <c r="I346" s="1"/>
      <c r="J346" s="1">
        <v>2</v>
      </c>
      <c r="K346" s="1" t="s">
        <v>74</v>
      </c>
      <c r="L346" s="1" t="s">
        <v>75</v>
      </c>
      <c r="M346" s="1" t="s">
        <v>224</v>
      </c>
      <c r="N346" s="1" t="s">
        <v>76</v>
      </c>
      <c r="O346" s="1" t="s">
        <v>77</v>
      </c>
      <c r="P346" s="1" t="s">
        <v>78</v>
      </c>
      <c r="Q346" s="1" t="s">
        <v>79</v>
      </c>
      <c r="R346" s="1">
        <v>114</v>
      </c>
      <c r="S346" s="1" t="s">
        <v>224</v>
      </c>
      <c r="T346" s="1" t="s">
        <v>80</v>
      </c>
      <c r="U346" s="1" t="s">
        <v>81</v>
      </c>
      <c r="V346" s="1" t="s">
        <v>82</v>
      </c>
      <c r="W346" s="1" t="s">
        <v>83</v>
      </c>
      <c r="X346" s="1">
        <v>2134424404</v>
      </c>
      <c r="Y346" s="1" t="s">
        <v>84</v>
      </c>
      <c r="Z346" s="1">
        <v>2</v>
      </c>
      <c r="AA346" s="1" t="s">
        <v>85</v>
      </c>
      <c r="AB346" s="1" t="s">
        <v>86</v>
      </c>
      <c r="AC346" s="1" t="s">
        <v>224</v>
      </c>
      <c r="AD346" s="1" t="s">
        <v>87</v>
      </c>
      <c r="AE346" s="1" t="s">
        <v>78</v>
      </c>
      <c r="AF346" s="1" t="s">
        <v>88</v>
      </c>
      <c r="AG346" s="1" t="s">
        <v>225</v>
      </c>
      <c r="AH346" s="1" t="s">
        <v>89</v>
      </c>
      <c r="AI346" s="1" t="s">
        <v>90</v>
      </c>
      <c r="AJ346" s="1" t="s">
        <v>81</v>
      </c>
      <c r="AK346" s="1" t="s">
        <v>82</v>
      </c>
      <c r="AL346" s="1" t="s">
        <v>91</v>
      </c>
      <c r="AM346" s="1"/>
      <c r="AN346" s="1" t="s">
        <v>224</v>
      </c>
      <c r="AO346" s="1">
        <v>1</v>
      </c>
      <c r="AP346" s="1" t="s">
        <v>81</v>
      </c>
      <c r="AQ346" s="1" t="s">
        <v>82</v>
      </c>
      <c r="AR346" s="1">
        <v>0</v>
      </c>
      <c r="AS346" s="1">
        <v>1</v>
      </c>
      <c r="AT346" s="1">
        <v>0</v>
      </c>
      <c r="AU346" s="1">
        <v>1602</v>
      </c>
      <c r="AV346" s="1" t="s">
        <v>224</v>
      </c>
      <c r="AW346" s="1">
        <v>160204</v>
      </c>
      <c r="AX346" s="1">
        <v>0</v>
      </c>
      <c r="AY346" s="2">
        <v>500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/>
      <c r="BM346" s="3">
        <v>45084</v>
      </c>
      <c r="BN346" s="1" t="s">
        <v>224</v>
      </c>
      <c r="BO346" s="1" t="s">
        <v>224</v>
      </c>
      <c r="BP346" s="1">
        <v>0</v>
      </c>
      <c r="BQ346" s="1" t="s">
        <v>224</v>
      </c>
      <c r="BR346" s="1" t="s">
        <v>224</v>
      </c>
      <c r="BS346" s="1">
        <v>0</v>
      </c>
      <c r="BT346" s="1">
        <v>0</v>
      </c>
      <c r="BU346" s="1" t="s">
        <v>967</v>
      </c>
    </row>
    <row r="347" spans="1:73" outlineLevel="1" x14ac:dyDescent="0.25">
      <c r="A347" s="1">
        <v>20</v>
      </c>
      <c r="B347" s="1">
        <v>1581</v>
      </c>
      <c r="C347" s="1">
        <v>1</v>
      </c>
      <c r="D347" s="1" t="s">
        <v>968</v>
      </c>
      <c r="E347" s="3">
        <v>45084.728020833332</v>
      </c>
      <c r="F347" s="1">
        <v>0</v>
      </c>
      <c r="G347" s="1"/>
      <c r="H347" s="1"/>
      <c r="I347" s="1"/>
      <c r="J347" s="1">
        <v>2</v>
      </c>
      <c r="K347" s="1" t="s">
        <v>74</v>
      </c>
      <c r="L347" s="1" t="s">
        <v>75</v>
      </c>
      <c r="M347" s="1" t="s">
        <v>224</v>
      </c>
      <c r="N347" s="1" t="s">
        <v>76</v>
      </c>
      <c r="O347" s="1" t="s">
        <v>77</v>
      </c>
      <c r="P347" s="1" t="s">
        <v>78</v>
      </c>
      <c r="Q347" s="1" t="s">
        <v>79</v>
      </c>
      <c r="R347" s="1">
        <v>114</v>
      </c>
      <c r="S347" s="1" t="s">
        <v>224</v>
      </c>
      <c r="T347" s="1" t="s">
        <v>80</v>
      </c>
      <c r="U347" s="1" t="s">
        <v>81</v>
      </c>
      <c r="V347" s="1" t="s">
        <v>82</v>
      </c>
      <c r="W347" s="1" t="s">
        <v>83</v>
      </c>
      <c r="X347" s="1">
        <v>2134424404</v>
      </c>
      <c r="Y347" s="1" t="s">
        <v>84</v>
      </c>
      <c r="Z347" s="1">
        <v>2</v>
      </c>
      <c r="AA347" s="1" t="s">
        <v>85</v>
      </c>
      <c r="AB347" s="1" t="s">
        <v>86</v>
      </c>
      <c r="AC347" s="1" t="s">
        <v>224</v>
      </c>
      <c r="AD347" s="1" t="s">
        <v>87</v>
      </c>
      <c r="AE347" s="1" t="s">
        <v>78</v>
      </c>
      <c r="AF347" s="1" t="s">
        <v>88</v>
      </c>
      <c r="AG347" s="1" t="s">
        <v>225</v>
      </c>
      <c r="AH347" s="1" t="s">
        <v>89</v>
      </c>
      <c r="AI347" s="1" t="s">
        <v>90</v>
      </c>
      <c r="AJ347" s="1" t="s">
        <v>81</v>
      </c>
      <c r="AK347" s="1" t="s">
        <v>82</v>
      </c>
      <c r="AL347" s="1" t="s">
        <v>91</v>
      </c>
      <c r="AM347" s="1"/>
      <c r="AN347" s="1" t="s">
        <v>224</v>
      </c>
      <c r="AO347" s="1">
        <v>1</v>
      </c>
      <c r="AP347" s="1" t="s">
        <v>81</v>
      </c>
      <c r="AQ347" s="1" t="s">
        <v>82</v>
      </c>
      <c r="AR347" s="1">
        <v>0</v>
      </c>
      <c r="AS347" s="1">
        <v>1</v>
      </c>
      <c r="AT347" s="1">
        <v>0</v>
      </c>
      <c r="AU347" s="1">
        <v>1602</v>
      </c>
      <c r="AV347" s="1" t="s">
        <v>224</v>
      </c>
      <c r="AW347" s="1">
        <v>160204</v>
      </c>
      <c r="AX347" s="1">
        <v>0</v>
      </c>
      <c r="AY347" s="2">
        <v>480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/>
      <c r="BM347" s="3">
        <v>45084</v>
      </c>
      <c r="BN347" s="1" t="s">
        <v>224</v>
      </c>
      <c r="BO347" s="1" t="s">
        <v>224</v>
      </c>
      <c r="BP347" s="1">
        <v>0</v>
      </c>
      <c r="BQ347" s="1" t="s">
        <v>224</v>
      </c>
      <c r="BR347" s="1" t="s">
        <v>224</v>
      </c>
      <c r="BS347" s="1">
        <v>0</v>
      </c>
      <c r="BT347" s="1">
        <v>0</v>
      </c>
      <c r="BU347" s="1" t="s">
        <v>969</v>
      </c>
    </row>
    <row r="348" spans="1:73" outlineLevel="1" x14ac:dyDescent="0.25">
      <c r="A348" s="1">
        <v>20</v>
      </c>
      <c r="B348" s="1">
        <v>1582</v>
      </c>
      <c r="C348" s="1">
        <v>1</v>
      </c>
      <c r="D348" s="1" t="s">
        <v>970</v>
      </c>
      <c r="E348" s="3">
        <v>45086.432581018518</v>
      </c>
      <c r="F348" s="1">
        <v>0</v>
      </c>
      <c r="G348" s="1"/>
      <c r="H348" s="1"/>
      <c r="I348" s="1"/>
      <c r="J348" s="1">
        <v>2</v>
      </c>
      <c r="K348" s="1" t="s">
        <v>74</v>
      </c>
      <c r="L348" s="1" t="s">
        <v>75</v>
      </c>
      <c r="M348" s="1" t="s">
        <v>224</v>
      </c>
      <c r="N348" s="1" t="s">
        <v>76</v>
      </c>
      <c r="O348" s="1" t="s">
        <v>77</v>
      </c>
      <c r="P348" s="1" t="s">
        <v>78</v>
      </c>
      <c r="Q348" s="1" t="s">
        <v>79</v>
      </c>
      <c r="R348" s="1">
        <v>114</v>
      </c>
      <c r="S348" s="1" t="s">
        <v>224</v>
      </c>
      <c r="T348" s="1" t="s">
        <v>80</v>
      </c>
      <c r="U348" s="1" t="s">
        <v>81</v>
      </c>
      <c r="V348" s="1" t="s">
        <v>82</v>
      </c>
      <c r="W348" s="1" t="s">
        <v>83</v>
      </c>
      <c r="X348" s="1">
        <v>2134424404</v>
      </c>
      <c r="Y348" s="1" t="s">
        <v>84</v>
      </c>
      <c r="Z348" s="1">
        <v>2</v>
      </c>
      <c r="AA348" s="1" t="s">
        <v>85</v>
      </c>
      <c r="AB348" s="1" t="s">
        <v>86</v>
      </c>
      <c r="AC348" s="1" t="s">
        <v>224</v>
      </c>
      <c r="AD348" s="1" t="s">
        <v>87</v>
      </c>
      <c r="AE348" s="1" t="s">
        <v>78</v>
      </c>
      <c r="AF348" s="1" t="s">
        <v>88</v>
      </c>
      <c r="AG348" s="1" t="s">
        <v>225</v>
      </c>
      <c r="AH348" s="1" t="s">
        <v>89</v>
      </c>
      <c r="AI348" s="1" t="s">
        <v>90</v>
      </c>
      <c r="AJ348" s="1" t="s">
        <v>81</v>
      </c>
      <c r="AK348" s="1" t="s">
        <v>82</v>
      </c>
      <c r="AL348" s="1" t="s">
        <v>91</v>
      </c>
      <c r="AM348" s="1"/>
      <c r="AN348" s="1" t="s">
        <v>224</v>
      </c>
      <c r="AO348" s="1">
        <v>1</v>
      </c>
      <c r="AP348" s="1" t="s">
        <v>81</v>
      </c>
      <c r="AQ348" s="1" t="s">
        <v>82</v>
      </c>
      <c r="AR348" s="1">
        <v>0</v>
      </c>
      <c r="AS348" s="1">
        <v>1</v>
      </c>
      <c r="AT348" s="1">
        <v>0</v>
      </c>
      <c r="AU348" s="1">
        <v>1602</v>
      </c>
      <c r="AV348" s="1" t="s">
        <v>224</v>
      </c>
      <c r="AW348" s="1">
        <v>160204</v>
      </c>
      <c r="AX348" s="1">
        <v>0</v>
      </c>
      <c r="AY348" s="2">
        <v>300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/>
      <c r="BM348" s="3">
        <v>45086</v>
      </c>
      <c r="BN348" s="1" t="s">
        <v>224</v>
      </c>
      <c r="BO348" s="1" t="s">
        <v>224</v>
      </c>
      <c r="BP348" s="1">
        <v>0</v>
      </c>
      <c r="BQ348" s="1" t="s">
        <v>224</v>
      </c>
      <c r="BR348" s="1" t="s">
        <v>224</v>
      </c>
      <c r="BS348" s="1">
        <v>0</v>
      </c>
      <c r="BT348" s="1">
        <v>0</v>
      </c>
      <c r="BU348" s="1" t="s">
        <v>971</v>
      </c>
    </row>
    <row r="349" spans="1:73" outlineLevel="1" x14ac:dyDescent="0.25">
      <c r="A349" s="1">
        <v>20</v>
      </c>
      <c r="B349" s="1">
        <v>1583</v>
      </c>
      <c r="C349" s="1">
        <v>1</v>
      </c>
      <c r="D349" s="1" t="s">
        <v>972</v>
      </c>
      <c r="E349" s="3">
        <v>45086.436747685184</v>
      </c>
      <c r="F349" s="1">
        <v>0</v>
      </c>
      <c r="G349" s="1"/>
      <c r="H349" s="1"/>
      <c r="I349" s="1"/>
      <c r="J349" s="1">
        <v>2</v>
      </c>
      <c r="K349" s="1" t="s">
        <v>74</v>
      </c>
      <c r="L349" s="1" t="s">
        <v>75</v>
      </c>
      <c r="M349" s="1" t="s">
        <v>224</v>
      </c>
      <c r="N349" s="1" t="s">
        <v>76</v>
      </c>
      <c r="O349" s="1" t="s">
        <v>77</v>
      </c>
      <c r="P349" s="1" t="s">
        <v>78</v>
      </c>
      <c r="Q349" s="1" t="s">
        <v>79</v>
      </c>
      <c r="R349" s="1">
        <v>114</v>
      </c>
      <c r="S349" s="1" t="s">
        <v>224</v>
      </c>
      <c r="T349" s="1" t="s">
        <v>80</v>
      </c>
      <c r="U349" s="1" t="s">
        <v>81</v>
      </c>
      <c r="V349" s="1" t="s">
        <v>82</v>
      </c>
      <c r="W349" s="1" t="s">
        <v>83</v>
      </c>
      <c r="X349" s="1">
        <v>2134424404</v>
      </c>
      <c r="Y349" s="1" t="s">
        <v>84</v>
      </c>
      <c r="Z349" s="1">
        <v>2</v>
      </c>
      <c r="AA349" s="1" t="s">
        <v>85</v>
      </c>
      <c r="AB349" s="1" t="s">
        <v>86</v>
      </c>
      <c r="AC349" s="1" t="s">
        <v>224</v>
      </c>
      <c r="AD349" s="1" t="s">
        <v>87</v>
      </c>
      <c r="AE349" s="1" t="s">
        <v>78</v>
      </c>
      <c r="AF349" s="1" t="s">
        <v>88</v>
      </c>
      <c r="AG349" s="1" t="s">
        <v>225</v>
      </c>
      <c r="AH349" s="1" t="s">
        <v>89</v>
      </c>
      <c r="AI349" s="1" t="s">
        <v>90</v>
      </c>
      <c r="AJ349" s="1" t="s">
        <v>81</v>
      </c>
      <c r="AK349" s="1" t="s">
        <v>82</v>
      </c>
      <c r="AL349" s="1" t="s">
        <v>91</v>
      </c>
      <c r="AM349" s="1"/>
      <c r="AN349" s="1" t="s">
        <v>224</v>
      </c>
      <c r="AO349" s="1">
        <v>1</v>
      </c>
      <c r="AP349" s="1" t="s">
        <v>81</v>
      </c>
      <c r="AQ349" s="1" t="s">
        <v>82</v>
      </c>
      <c r="AR349" s="1">
        <v>0</v>
      </c>
      <c r="AS349" s="1">
        <v>1</v>
      </c>
      <c r="AT349" s="1">
        <v>0</v>
      </c>
      <c r="AU349" s="1">
        <v>1602</v>
      </c>
      <c r="AV349" s="1" t="s">
        <v>224</v>
      </c>
      <c r="AW349" s="1">
        <v>160204</v>
      </c>
      <c r="AX349" s="1">
        <v>0</v>
      </c>
      <c r="AY349" s="2">
        <v>500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/>
      <c r="BM349" s="3">
        <v>45086</v>
      </c>
      <c r="BN349" s="1" t="s">
        <v>224</v>
      </c>
      <c r="BO349" s="1" t="s">
        <v>224</v>
      </c>
      <c r="BP349" s="1">
        <v>0</v>
      </c>
      <c r="BQ349" s="1" t="s">
        <v>224</v>
      </c>
      <c r="BR349" s="1" t="s">
        <v>224</v>
      </c>
      <c r="BS349" s="1">
        <v>0</v>
      </c>
      <c r="BT349" s="1">
        <v>0</v>
      </c>
      <c r="BU349" s="1" t="s">
        <v>973</v>
      </c>
    </row>
    <row r="350" spans="1:73" outlineLevel="1" x14ac:dyDescent="0.25">
      <c r="A350" s="1">
        <v>20</v>
      </c>
      <c r="B350" s="1">
        <v>1584</v>
      </c>
      <c r="C350" s="1">
        <v>1</v>
      </c>
      <c r="D350" s="1" t="s">
        <v>974</v>
      </c>
      <c r="E350" s="3">
        <v>45086.437361111108</v>
      </c>
      <c r="F350" s="1">
        <v>0</v>
      </c>
      <c r="G350" s="1"/>
      <c r="H350" s="1"/>
      <c r="I350" s="1"/>
      <c r="J350" s="1">
        <v>2</v>
      </c>
      <c r="K350" s="1" t="s">
        <v>74</v>
      </c>
      <c r="L350" s="1" t="s">
        <v>75</v>
      </c>
      <c r="M350" s="1" t="s">
        <v>224</v>
      </c>
      <c r="N350" s="1" t="s">
        <v>76</v>
      </c>
      <c r="O350" s="1" t="s">
        <v>77</v>
      </c>
      <c r="P350" s="1" t="s">
        <v>78</v>
      </c>
      <c r="Q350" s="1" t="s">
        <v>79</v>
      </c>
      <c r="R350" s="1">
        <v>114</v>
      </c>
      <c r="S350" s="1" t="s">
        <v>224</v>
      </c>
      <c r="T350" s="1" t="s">
        <v>80</v>
      </c>
      <c r="U350" s="1" t="s">
        <v>81</v>
      </c>
      <c r="V350" s="1" t="s">
        <v>82</v>
      </c>
      <c r="W350" s="1" t="s">
        <v>83</v>
      </c>
      <c r="X350" s="1">
        <v>2134424404</v>
      </c>
      <c r="Y350" s="1" t="s">
        <v>84</v>
      </c>
      <c r="Z350" s="1">
        <v>2</v>
      </c>
      <c r="AA350" s="1" t="s">
        <v>149</v>
      </c>
      <c r="AB350" s="1" t="s">
        <v>224</v>
      </c>
      <c r="AC350" s="1" t="s">
        <v>224</v>
      </c>
      <c r="AD350" s="1" t="s">
        <v>115</v>
      </c>
      <c r="AE350" s="1" t="s">
        <v>224</v>
      </c>
      <c r="AF350" s="1" t="s">
        <v>150</v>
      </c>
      <c r="AG350" s="1" t="s">
        <v>151</v>
      </c>
      <c r="AH350" s="1" t="s">
        <v>224</v>
      </c>
      <c r="AI350" s="1" t="s">
        <v>152</v>
      </c>
      <c r="AJ350" s="1" t="s">
        <v>153</v>
      </c>
      <c r="AK350" s="1" t="s">
        <v>154</v>
      </c>
      <c r="AL350" s="1" t="s">
        <v>155</v>
      </c>
      <c r="AM350" s="1"/>
      <c r="AN350" s="1" t="s">
        <v>120</v>
      </c>
      <c r="AO350" s="1">
        <v>1</v>
      </c>
      <c r="AP350" s="1" t="s">
        <v>81</v>
      </c>
      <c r="AQ350" s="1" t="s">
        <v>82</v>
      </c>
      <c r="AR350" s="1">
        <v>0</v>
      </c>
      <c r="AS350" s="1">
        <v>1</v>
      </c>
      <c r="AT350" s="1">
        <v>0</v>
      </c>
      <c r="AU350" s="1">
        <v>1602</v>
      </c>
      <c r="AV350" s="1" t="s">
        <v>224</v>
      </c>
      <c r="AW350" s="1">
        <v>160204</v>
      </c>
      <c r="AX350" s="1">
        <v>0</v>
      </c>
      <c r="AY350" s="2">
        <v>5800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/>
      <c r="BM350" s="3">
        <v>45086</v>
      </c>
      <c r="BN350" s="1" t="s">
        <v>224</v>
      </c>
      <c r="BO350" s="1" t="s">
        <v>224</v>
      </c>
      <c r="BP350" s="1">
        <v>0</v>
      </c>
      <c r="BQ350" s="1" t="s">
        <v>224</v>
      </c>
      <c r="BR350" s="1" t="s">
        <v>224</v>
      </c>
      <c r="BS350" s="1">
        <v>0</v>
      </c>
      <c r="BT350" s="1">
        <v>0</v>
      </c>
      <c r="BU350" s="1" t="s">
        <v>975</v>
      </c>
    </row>
    <row r="351" spans="1:73" outlineLevel="1" x14ac:dyDescent="0.25">
      <c r="A351" s="1">
        <v>20</v>
      </c>
      <c r="B351" s="1">
        <v>1585</v>
      </c>
      <c r="C351" s="1">
        <v>1</v>
      </c>
      <c r="D351" s="1" t="s">
        <v>976</v>
      </c>
      <c r="E351" s="3">
        <v>45086.437696759262</v>
      </c>
      <c r="F351" s="1">
        <v>0</v>
      </c>
      <c r="G351" s="1"/>
      <c r="H351" s="1"/>
      <c r="I351" s="1"/>
      <c r="J351" s="1">
        <v>2</v>
      </c>
      <c r="K351" s="1" t="s">
        <v>74</v>
      </c>
      <c r="L351" s="1" t="s">
        <v>75</v>
      </c>
      <c r="M351" s="1" t="s">
        <v>224</v>
      </c>
      <c r="N351" s="1" t="s">
        <v>76</v>
      </c>
      <c r="O351" s="1" t="s">
        <v>77</v>
      </c>
      <c r="P351" s="1" t="s">
        <v>78</v>
      </c>
      <c r="Q351" s="1" t="s">
        <v>79</v>
      </c>
      <c r="R351" s="1">
        <v>114</v>
      </c>
      <c r="S351" s="1" t="s">
        <v>224</v>
      </c>
      <c r="T351" s="1" t="s">
        <v>80</v>
      </c>
      <c r="U351" s="1" t="s">
        <v>81</v>
      </c>
      <c r="V351" s="1" t="s">
        <v>82</v>
      </c>
      <c r="W351" s="1" t="s">
        <v>83</v>
      </c>
      <c r="X351" s="1">
        <v>2134424404</v>
      </c>
      <c r="Y351" s="1" t="s">
        <v>84</v>
      </c>
      <c r="Z351" s="1">
        <v>2</v>
      </c>
      <c r="AA351" s="1" t="s">
        <v>85</v>
      </c>
      <c r="AB351" s="1" t="s">
        <v>86</v>
      </c>
      <c r="AC351" s="1" t="s">
        <v>224</v>
      </c>
      <c r="AD351" s="1" t="s">
        <v>87</v>
      </c>
      <c r="AE351" s="1" t="s">
        <v>78</v>
      </c>
      <c r="AF351" s="1" t="s">
        <v>88</v>
      </c>
      <c r="AG351" s="1" t="s">
        <v>225</v>
      </c>
      <c r="AH351" s="1" t="s">
        <v>89</v>
      </c>
      <c r="AI351" s="1" t="s">
        <v>90</v>
      </c>
      <c r="AJ351" s="1" t="s">
        <v>81</v>
      </c>
      <c r="AK351" s="1" t="s">
        <v>82</v>
      </c>
      <c r="AL351" s="1" t="s">
        <v>91</v>
      </c>
      <c r="AM351" s="1"/>
      <c r="AN351" s="1" t="s">
        <v>224</v>
      </c>
      <c r="AO351" s="1">
        <v>1</v>
      </c>
      <c r="AP351" s="1" t="s">
        <v>81</v>
      </c>
      <c r="AQ351" s="1" t="s">
        <v>82</v>
      </c>
      <c r="AR351" s="1">
        <v>0</v>
      </c>
      <c r="AS351" s="1">
        <v>1</v>
      </c>
      <c r="AT351" s="1">
        <v>0</v>
      </c>
      <c r="AU351" s="1">
        <v>1602</v>
      </c>
      <c r="AV351" s="1" t="s">
        <v>224</v>
      </c>
      <c r="AW351" s="1">
        <v>160204</v>
      </c>
      <c r="AX351" s="1">
        <v>0</v>
      </c>
      <c r="AY351" s="2">
        <v>500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/>
      <c r="BM351" s="3">
        <v>45086</v>
      </c>
      <c r="BN351" s="1" t="s">
        <v>224</v>
      </c>
      <c r="BO351" s="1" t="s">
        <v>224</v>
      </c>
      <c r="BP351" s="1">
        <v>0</v>
      </c>
      <c r="BQ351" s="1" t="s">
        <v>224</v>
      </c>
      <c r="BR351" s="1" t="s">
        <v>224</v>
      </c>
      <c r="BS351" s="1">
        <v>0</v>
      </c>
      <c r="BT351" s="1">
        <v>0</v>
      </c>
      <c r="BU351" s="1" t="s">
        <v>977</v>
      </c>
    </row>
    <row r="352" spans="1:73" outlineLevel="1" x14ac:dyDescent="0.25">
      <c r="A352" s="1">
        <v>20</v>
      </c>
      <c r="B352" s="1">
        <v>1586</v>
      </c>
      <c r="C352" s="1">
        <v>1</v>
      </c>
      <c r="D352" s="1" t="s">
        <v>978</v>
      </c>
      <c r="E352" s="3">
        <v>45086.438344907408</v>
      </c>
      <c r="F352" s="1">
        <v>0</v>
      </c>
      <c r="G352" s="1"/>
      <c r="H352" s="1"/>
      <c r="I352" s="1"/>
      <c r="J352" s="1">
        <v>2</v>
      </c>
      <c r="K352" s="1" t="s">
        <v>74</v>
      </c>
      <c r="L352" s="1" t="s">
        <v>75</v>
      </c>
      <c r="M352" s="1" t="s">
        <v>224</v>
      </c>
      <c r="N352" s="1" t="s">
        <v>76</v>
      </c>
      <c r="O352" s="1" t="s">
        <v>77</v>
      </c>
      <c r="P352" s="1" t="s">
        <v>78</v>
      </c>
      <c r="Q352" s="1" t="s">
        <v>79</v>
      </c>
      <c r="R352" s="1">
        <v>114</v>
      </c>
      <c r="S352" s="1" t="s">
        <v>224</v>
      </c>
      <c r="T352" s="1" t="s">
        <v>80</v>
      </c>
      <c r="U352" s="1" t="s">
        <v>81</v>
      </c>
      <c r="V352" s="1" t="s">
        <v>82</v>
      </c>
      <c r="W352" s="1" t="s">
        <v>83</v>
      </c>
      <c r="X352" s="1">
        <v>2134424404</v>
      </c>
      <c r="Y352" s="1" t="s">
        <v>84</v>
      </c>
      <c r="Z352" s="1">
        <v>2</v>
      </c>
      <c r="AA352" s="1" t="s">
        <v>85</v>
      </c>
      <c r="AB352" s="1" t="s">
        <v>86</v>
      </c>
      <c r="AC352" s="1" t="s">
        <v>224</v>
      </c>
      <c r="AD352" s="1" t="s">
        <v>87</v>
      </c>
      <c r="AE352" s="1" t="s">
        <v>78</v>
      </c>
      <c r="AF352" s="1" t="s">
        <v>88</v>
      </c>
      <c r="AG352" s="1" t="s">
        <v>225</v>
      </c>
      <c r="AH352" s="1" t="s">
        <v>89</v>
      </c>
      <c r="AI352" s="1" t="s">
        <v>90</v>
      </c>
      <c r="AJ352" s="1" t="s">
        <v>81</v>
      </c>
      <c r="AK352" s="1" t="s">
        <v>82</v>
      </c>
      <c r="AL352" s="1" t="s">
        <v>91</v>
      </c>
      <c r="AM352" s="1"/>
      <c r="AN352" s="1" t="s">
        <v>224</v>
      </c>
      <c r="AO352" s="1">
        <v>1</v>
      </c>
      <c r="AP352" s="1" t="s">
        <v>81</v>
      </c>
      <c r="AQ352" s="1" t="s">
        <v>82</v>
      </c>
      <c r="AR352" s="1">
        <v>0</v>
      </c>
      <c r="AS352" s="1">
        <v>1</v>
      </c>
      <c r="AT352" s="1">
        <v>0</v>
      </c>
      <c r="AU352" s="1">
        <v>1602</v>
      </c>
      <c r="AV352" s="1" t="s">
        <v>224</v>
      </c>
      <c r="AW352" s="1">
        <v>160204</v>
      </c>
      <c r="AX352" s="1">
        <v>0</v>
      </c>
      <c r="AY352" s="2">
        <v>160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/>
      <c r="BM352" s="3">
        <v>45086</v>
      </c>
      <c r="BN352" s="1" t="s">
        <v>224</v>
      </c>
      <c r="BO352" s="1" t="s">
        <v>224</v>
      </c>
      <c r="BP352" s="1">
        <v>0</v>
      </c>
      <c r="BQ352" s="1" t="s">
        <v>224</v>
      </c>
      <c r="BR352" s="1" t="s">
        <v>224</v>
      </c>
      <c r="BS352" s="1">
        <v>0</v>
      </c>
      <c r="BT352" s="1">
        <v>0</v>
      </c>
      <c r="BU352" s="1" t="s">
        <v>979</v>
      </c>
    </row>
    <row r="353" spans="1:73" outlineLevel="1" x14ac:dyDescent="0.25">
      <c r="A353" s="1">
        <v>20</v>
      </c>
      <c r="B353" s="1">
        <v>1587</v>
      </c>
      <c r="C353" s="1">
        <v>1</v>
      </c>
      <c r="D353" s="1" t="s">
        <v>980</v>
      </c>
      <c r="E353" s="3">
        <v>45086.554583333331</v>
      </c>
      <c r="F353" s="1">
        <v>0</v>
      </c>
      <c r="G353" s="1"/>
      <c r="H353" s="1"/>
      <c r="I353" s="1"/>
      <c r="J353" s="1">
        <v>2</v>
      </c>
      <c r="K353" s="1" t="s">
        <v>74</v>
      </c>
      <c r="L353" s="1" t="s">
        <v>75</v>
      </c>
      <c r="M353" s="1" t="s">
        <v>224</v>
      </c>
      <c r="N353" s="1" t="s">
        <v>76</v>
      </c>
      <c r="O353" s="1" t="s">
        <v>77</v>
      </c>
      <c r="P353" s="1" t="s">
        <v>78</v>
      </c>
      <c r="Q353" s="1" t="s">
        <v>79</v>
      </c>
      <c r="R353" s="1">
        <v>114</v>
      </c>
      <c r="S353" s="1" t="s">
        <v>224</v>
      </c>
      <c r="T353" s="1" t="s">
        <v>80</v>
      </c>
      <c r="U353" s="1" t="s">
        <v>81</v>
      </c>
      <c r="V353" s="1" t="s">
        <v>82</v>
      </c>
      <c r="W353" s="1" t="s">
        <v>83</v>
      </c>
      <c r="X353" s="1">
        <v>2134424404</v>
      </c>
      <c r="Y353" s="1" t="s">
        <v>84</v>
      </c>
      <c r="Z353" s="1">
        <v>2</v>
      </c>
      <c r="AA353" s="1" t="s">
        <v>85</v>
      </c>
      <c r="AB353" s="1" t="s">
        <v>86</v>
      </c>
      <c r="AC353" s="1" t="s">
        <v>224</v>
      </c>
      <c r="AD353" s="1" t="s">
        <v>87</v>
      </c>
      <c r="AE353" s="1" t="s">
        <v>78</v>
      </c>
      <c r="AF353" s="1" t="s">
        <v>88</v>
      </c>
      <c r="AG353" s="1" t="s">
        <v>225</v>
      </c>
      <c r="AH353" s="1" t="s">
        <v>89</v>
      </c>
      <c r="AI353" s="1" t="s">
        <v>90</v>
      </c>
      <c r="AJ353" s="1" t="s">
        <v>81</v>
      </c>
      <c r="AK353" s="1" t="s">
        <v>82</v>
      </c>
      <c r="AL353" s="1" t="s">
        <v>91</v>
      </c>
      <c r="AM353" s="1"/>
      <c r="AN353" s="1" t="s">
        <v>224</v>
      </c>
      <c r="AO353" s="1">
        <v>1</v>
      </c>
      <c r="AP353" s="1" t="s">
        <v>81</v>
      </c>
      <c r="AQ353" s="1" t="s">
        <v>82</v>
      </c>
      <c r="AR353" s="1">
        <v>0</v>
      </c>
      <c r="AS353" s="1">
        <v>1</v>
      </c>
      <c r="AT353" s="1">
        <v>0</v>
      </c>
      <c r="AU353" s="1">
        <v>1602</v>
      </c>
      <c r="AV353" s="1" t="s">
        <v>224</v>
      </c>
      <c r="AW353" s="1">
        <v>160204</v>
      </c>
      <c r="AX353" s="1">
        <v>0</v>
      </c>
      <c r="AY353" s="2">
        <v>2560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/>
      <c r="BM353" s="3">
        <v>45086</v>
      </c>
      <c r="BN353" s="1" t="s">
        <v>224</v>
      </c>
      <c r="BO353" s="1" t="s">
        <v>224</v>
      </c>
      <c r="BP353" s="1">
        <v>0</v>
      </c>
      <c r="BQ353" s="1" t="s">
        <v>224</v>
      </c>
      <c r="BR353" s="1" t="s">
        <v>224</v>
      </c>
      <c r="BS353" s="1">
        <v>0</v>
      </c>
      <c r="BT353" s="1">
        <v>0</v>
      </c>
      <c r="BU353" s="1" t="s">
        <v>981</v>
      </c>
    </row>
    <row r="354" spans="1:73" outlineLevel="1" x14ac:dyDescent="0.25">
      <c r="A354" s="1">
        <v>20</v>
      </c>
      <c r="B354" s="1">
        <v>1588</v>
      </c>
      <c r="C354" s="1">
        <v>1</v>
      </c>
      <c r="D354" s="1" t="s">
        <v>982</v>
      </c>
      <c r="E354" s="3">
        <v>45086.555173611108</v>
      </c>
      <c r="F354" s="1">
        <v>0</v>
      </c>
      <c r="G354" s="1"/>
      <c r="H354" s="1"/>
      <c r="I354" s="1"/>
      <c r="J354" s="1">
        <v>2</v>
      </c>
      <c r="K354" s="1" t="s">
        <v>74</v>
      </c>
      <c r="L354" s="1" t="s">
        <v>75</v>
      </c>
      <c r="M354" s="1" t="s">
        <v>224</v>
      </c>
      <c r="N354" s="1" t="s">
        <v>76</v>
      </c>
      <c r="O354" s="1" t="s">
        <v>77</v>
      </c>
      <c r="P354" s="1" t="s">
        <v>78</v>
      </c>
      <c r="Q354" s="1" t="s">
        <v>79</v>
      </c>
      <c r="R354" s="1">
        <v>114</v>
      </c>
      <c r="S354" s="1" t="s">
        <v>224</v>
      </c>
      <c r="T354" s="1" t="s">
        <v>80</v>
      </c>
      <c r="U354" s="1" t="s">
        <v>81</v>
      </c>
      <c r="V354" s="1" t="s">
        <v>82</v>
      </c>
      <c r="W354" s="1" t="s">
        <v>83</v>
      </c>
      <c r="X354" s="1">
        <v>2134424404</v>
      </c>
      <c r="Y354" s="1" t="s">
        <v>84</v>
      </c>
      <c r="Z354" s="1">
        <v>2</v>
      </c>
      <c r="AA354" s="1" t="s">
        <v>85</v>
      </c>
      <c r="AB354" s="1" t="s">
        <v>86</v>
      </c>
      <c r="AC354" s="1" t="s">
        <v>224</v>
      </c>
      <c r="AD354" s="1" t="s">
        <v>87</v>
      </c>
      <c r="AE354" s="1" t="s">
        <v>78</v>
      </c>
      <c r="AF354" s="1" t="s">
        <v>88</v>
      </c>
      <c r="AG354" s="1" t="s">
        <v>225</v>
      </c>
      <c r="AH354" s="1" t="s">
        <v>89</v>
      </c>
      <c r="AI354" s="1" t="s">
        <v>90</v>
      </c>
      <c r="AJ354" s="1" t="s">
        <v>81</v>
      </c>
      <c r="AK354" s="1" t="s">
        <v>82</v>
      </c>
      <c r="AL354" s="1" t="s">
        <v>91</v>
      </c>
      <c r="AM354" s="1"/>
      <c r="AN354" s="1" t="s">
        <v>224</v>
      </c>
      <c r="AO354" s="1">
        <v>1</v>
      </c>
      <c r="AP354" s="1" t="s">
        <v>81</v>
      </c>
      <c r="AQ354" s="1" t="s">
        <v>82</v>
      </c>
      <c r="AR354" s="1">
        <v>0</v>
      </c>
      <c r="AS354" s="1">
        <v>1</v>
      </c>
      <c r="AT354" s="1">
        <v>0</v>
      </c>
      <c r="AU354" s="1">
        <v>1602</v>
      </c>
      <c r="AV354" s="1" t="s">
        <v>224</v>
      </c>
      <c r="AW354" s="1">
        <v>160204</v>
      </c>
      <c r="AX354" s="1">
        <v>0</v>
      </c>
      <c r="AY354" s="2">
        <v>800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/>
      <c r="BM354" s="3">
        <v>45086</v>
      </c>
      <c r="BN354" s="1" t="s">
        <v>224</v>
      </c>
      <c r="BO354" s="1" t="s">
        <v>224</v>
      </c>
      <c r="BP354" s="1">
        <v>0</v>
      </c>
      <c r="BQ354" s="1" t="s">
        <v>224</v>
      </c>
      <c r="BR354" s="1" t="s">
        <v>224</v>
      </c>
      <c r="BS354" s="1">
        <v>0</v>
      </c>
      <c r="BT354" s="1">
        <v>0</v>
      </c>
      <c r="BU354" s="1" t="s">
        <v>983</v>
      </c>
    </row>
    <row r="355" spans="1:73" outlineLevel="1" x14ac:dyDescent="0.25">
      <c r="A355" s="1">
        <v>20</v>
      </c>
      <c r="B355" s="1">
        <v>1589</v>
      </c>
      <c r="C355" s="1">
        <v>1</v>
      </c>
      <c r="D355" s="1" t="s">
        <v>984</v>
      </c>
      <c r="E355" s="3">
        <v>45086.601053240738</v>
      </c>
      <c r="F355" s="1">
        <v>0</v>
      </c>
      <c r="G355" s="1"/>
      <c r="H355" s="1"/>
      <c r="I355" s="1"/>
      <c r="J355" s="1">
        <v>2</v>
      </c>
      <c r="K355" s="1" t="s">
        <v>74</v>
      </c>
      <c r="L355" s="1" t="s">
        <v>75</v>
      </c>
      <c r="M355" s="1" t="s">
        <v>224</v>
      </c>
      <c r="N355" s="1" t="s">
        <v>76</v>
      </c>
      <c r="O355" s="1" t="s">
        <v>77</v>
      </c>
      <c r="P355" s="1" t="s">
        <v>78</v>
      </c>
      <c r="Q355" s="1" t="s">
        <v>79</v>
      </c>
      <c r="R355" s="1">
        <v>114</v>
      </c>
      <c r="S355" s="1" t="s">
        <v>224</v>
      </c>
      <c r="T355" s="1" t="s">
        <v>80</v>
      </c>
      <c r="U355" s="1" t="s">
        <v>81</v>
      </c>
      <c r="V355" s="1" t="s">
        <v>82</v>
      </c>
      <c r="W355" s="1" t="s">
        <v>83</v>
      </c>
      <c r="X355" s="1">
        <v>2134424404</v>
      </c>
      <c r="Y355" s="1" t="s">
        <v>84</v>
      </c>
      <c r="Z355" s="1">
        <v>2</v>
      </c>
      <c r="AA355" s="1" t="s">
        <v>85</v>
      </c>
      <c r="AB355" s="1" t="s">
        <v>86</v>
      </c>
      <c r="AC355" s="1" t="s">
        <v>224</v>
      </c>
      <c r="AD355" s="1" t="s">
        <v>87</v>
      </c>
      <c r="AE355" s="1" t="s">
        <v>78</v>
      </c>
      <c r="AF355" s="1" t="s">
        <v>88</v>
      </c>
      <c r="AG355" s="1" t="s">
        <v>225</v>
      </c>
      <c r="AH355" s="1" t="s">
        <v>89</v>
      </c>
      <c r="AI355" s="1" t="s">
        <v>90</v>
      </c>
      <c r="AJ355" s="1" t="s">
        <v>81</v>
      </c>
      <c r="AK355" s="1" t="s">
        <v>82</v>
      </c>
      <c r="AL355" s="1" t="s">
        <v>91</v>
      </c>
      <c r="AM355" s="1"/>
      <c r="AN355" s="1" t="s">
        <v>224</v>
      </c>
      <c r="AO355" s="1">
        <v>1</v>
      </c>
      <c r="AP355" s="1" t="s">
        <v>81</v>
      </c>
      <c r="AQ355" s="1" t="s">
        <v>82</v>
      </c>
      <c r="AR355" s="1">
        <v>0</v>
      </c>
      <c r="AS355" s="1">
        <v>1</v>
      </c>
      <c r="AT355" s="1">
        <v>0</v>
      </c>
      <c r="AU355" s="1">
        <v>1602</v>
      </c>
      <c r="AV355" s="1" t="s">
        <v>224</v>
      </c>
      <c r="AW355" s="1">
        <v>160204</v>
      </c>
      <c r="AX355" s="1">
        <v>0</v>
      </c>
      <c r="AY355" s="2">
        <v>1000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/>
      <c r="BM355" s="3">
        <v>45086</v>
      </c>
      <c r="BN355" s="1" t="s">
        <v>224</v>
      </c>
      <c r="BO355" s="1" t="s">
        <v>224</v>
      </c>
      <c r="BP355" s="1">
        <v>0</v>
      </c>
      <c r="BQ355" s="1" t="s">
        <v>224</v>
      </c>
      <c r="BR355" s="1" t="s">
        <v>224</v>
      </c>
      <c r="BS355" s="1">
        <v>0</v>
      </c>
      <c r="BT355" s="1">
        <v>0</v>
      </c>
      <c r="BU355" s="1" t="s">
        <v>985</v>
      </c>
    </row>
    <row r="356" spans="1:73" outlineLevel="1" x14ac:dyDescent="0.25">
      <c r="A356" s="1">
        <v>20</v>
      </c>
      <c r="B356" s="1">
        <v>1590</v>
      </c>
      <c r="C356" s="1">
        <v>1</v>
      </c>
      <c r="D356" s="1" t="s">
        <v>986</v>
      </c>
      <c r="E356" s="3">
        <v>45086.725046296298</v>
      </c>
      <c r="F356" s="1">
        <v>0</v>
      </c>
      <c r="G356" s="1"/>
      <c r="H356" s="1"/>
      <c r="I356" s="1"/>
      <c r="J356" s="1">
        <v>2</v>
      </c>
      <c r="K356" s="1" t="s">
        <v>74</v>
      </c>
      <c r="L356" s="1" t="s">
        <v>75</v>
      </c>
      <c r="M356" s="1" t="s">
        <v>224</v>
      </c>
      <c r="N356" s="1" t="s">
        <v>76</v>
      </c>
      <c r="O356" s="1" t="s">
        <v>77</v>
      </c>
      <c r="P356" s="1" t="s">
        <v>78</v>
      </c>
      <c r="Q356" s="1" t="s">
        <v>79</v>
      </c>
      <c r="R356" s="1">
        <v>114</v>
      </c>
      <c r="S356" s="1" t="s">
        <v>224</v>
      </c>
      <c r="T356" s="1" t="s">
        <v>80</v>
      </c>
      <c r="U356" s="1" t="s">
        <v>81</v>
      </c>
      <c r="V356" s="1" t="s">
        <v>82</v>
      </c>
      <c r="W356" s="1" t="s">
        <v>83</v>
      </c>
      <c r="X356" s="1">
        <v>2134424404</v>
      </c>
      <c r="Y356" s="1" t="s">
        <v>84</v>
      </c>
      <c r="Z356" s="1">
        <v>2</v>
      </c>
      <c r="AA356" s="1" t="s">
        <v>85</v>
      </c>
      <c r="AB356" s="1" t="s">
        <v>86</v>
      </c>
      <c r="AC356" s="1" t="s">
        <v>224</v>
      </c>
      <c r="AD356" s="1" t="s">
        <v>87</v>
      </c>
      <c r="AE356" s="1" t="s">
        <v>78</v>
      </c>
      <c r="AF356" s="1" t="s">
        <v>88</v>
      </c>
      <c r="AG356" s="1" t="s">
        <v>225</v>
      </c>
      <c r="AH356" s="1" t="s">
        <v>89</v>
      </c>
      <c r="AI356" s="1" t="s">
        <v>90</v>
      </c>
      <c r="AJ356" s="1" t="s">
        <v>81</v>
      </c>
      <c r="AK356" s="1" t="s">
        <v>82</v>
      </c>
      <c r="AL356" s="1" t="s">
        <v>91</v>
      </c>
      <c r="AM356" s="1"/>
      <c r="AN356" s="1" t="s">
        <v>224</v>
      </c>
      <c r="AO356" s="1">
        <v>1</v>
      </c>
      <c r="AP356" s="1" t="s">
        <v>81</v>
      </c>
      <c r="AQ356" s="1" t="s">
        <v>82</v>
      </c>
      <c r="AR356" s="1">
        <v>0</v>
      </c>
      <c r="AS356" s="1">
        <v>1</v>
      </c>
      <c r="AT356" s="1">
        <v>0</v>
      </c>
      <c r="AU356" s="1">
        <v>1602</v>
      </c>
      <c r="AV356" s="1" t="s">
        <v>224</v>
      </c>
      <c r="AW356" s="1">
        <v>160204</v>
      </c>
      <c r="AX356" s="1">
        <v>0</v>
      </c>
      <c r="AY356" s="2">
        <v>1120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/>
      <c r="BM356" s="3">
        <v>45086</v>
      </c>
      <c r="BN356" s="1" t="s">
        <v>224</v>
      </c>
      <c r="BO356" s="1" t="s">
        <v>224</v>
      </c>
      <c r="BP356" s="1">
        <v>0</v>
      </c>
      <c r="BQ356" s="1" t="s">
        <v>224</v>
      </c>
      <c r="BR356" s="1" t="s">
        <v>224</v>
      </c>
      <c r="BS356" s="1">
        <v>0</v>
      </c>
      <c r="BT356" s="1">
        <v>0</v>
      </c>
      <c r="BU356" s="1" t="s">
        <v>987</v>
      </c>
    </row>
    <row r="357" spans="1:73" outlineLevel="1" x14ac:dyDescent="0.25">
      <c r="A357" s="1">
        <v>20</v>
      </c>
      <c r="B357" s="1">
        <v>1591</v>
      </c>
      <c r="C357" s="1">
        <v>1</v>
      </c>
      <c r="D357" s="1" t="s">
        <v>988</v>
      </c>
      <c r="E357" s="3">
        <v>45086.742719907408</v>
      </c>
      <c r="F357" s="1">
        <v>0</v>
      </c>
      <c r="G357" s="1"/>
      <c r="H357" s="1"/>
      <c r="I357" s="1"/>
      <c r="J357" s="1">
        <v>2</v>
      </c>
      <c r="K357" s="1" t="s">
        <v>74</v>
      </c>
      <c r="L357" s="1" t="s">
        <v>75</v>
      </c>
      <c r="M357" s="1" t="s">
        <v>224</v>
      </c>
      <c r="N357" s="1" t="s">
        <v>76</v>
      </c>
      <c r="O357" s="1" t="s">
        <v>77</v>
      </c>
      <c r="P357" s="1" t="s">
        <v>78</v>
      </c>
      <c r="Q357" s="1" t="s">
        <v>79</v>
      </c>
      <c r="R357" s="1">
        <v>114</v>
      </c>
      <c r="S357" s="1" t="s">
        <v>224</v>
      </c>
      <c r="T357" s="1" t="s">
        <v>80</v>
      </c>
      <c r="U357" s="1" t="s">
        <v>81</v>
      </c>
      <c r="V357" s="1" t="s">
        <v>82</v>
      </c>
      <c r="W357" s="1" t="s">
        <v>83</v>
      </c>
      <c r="X357" s="1">
        <v>2134424404</v>
      </c>
      <c r="Y357" s="1" t="s">
        <v>84</v>
      </c>
      <c r="Z357" s="1">
        <v>2</v>
      </c>
      <c r="AA357" s="1" t="s">
        <v>184</v>
      </c>
      <c r="AB357" s="1" t="s">
        <v>224</v>
      </c>
      <c r="AC357" s="1" t="s">
        <v>224</v>
      </c>
      <c r="AD357" s="1" t="s">
        <v>185</v>
      </c>
      <c r="AE357" s="1" t="s">
        <v>186</v>
      </c>
      <c r="AF357" s="1" t="s">
        <v>187</v>
      </c>
      <c r="AG357" s="1" t="s">
        <v>151</v>
      </c>
      <c r="AH357" s="1" t="s">
        <v>224</v>
      </c>
      <c r="AI357" s="1" t="s">
        <v>188</v>
      </c>
      <c r="AJ357" s="1" t="s">
        <v>189</v>
      </c>
      <c r="AK357" s="1" t="s">
        <v>190</v>
      </c>
      <c r="AL357" s="1" t="s">
        <v>191</v>
      </c>
      <c r="AM357" s="1"/>
      <c r="AN357" s="1" t="s">
        <v>224</v>
      </c>
      <c r="AO357" s="1">
        <v>1</v>
      </c>
      <c r="AP357" s="1" t="s">
        <v>81</v>
      </c>
      <c r="AQ357" s="1" t="s">
        <v>82</v>
      </c>
      <c r="AR357" s="1">
        <v>0</v>
      </c>
      <c r="AS357" s="1">
        <v>1</v>
      </c>
      <c r="AT357" s="1">
        <v>0</v>
      </c>
      <c r="AU357" s="1">
        <v>1602</v>
      </c>
      <c r="AV357" s="1" t="s">
        <v>224</v>
      </c>
      <c r="AW357" s="1">
        <v>160204</v>
      </c>
      <c r="AX357" s="1">
        <v>0</v>
      </c>
      <c r="AY357" s="2">
        <v>650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/>
      <c r="BM357" s="3">
        <v>45086</v>
      </c>
      <c r="BN357" s="1" t="s">
        <v>224</v>
      </c>
      <c r="BO357" s="1" t="s">
        <v>224</v>
      </c>
      <c r="BP357" s="1">
        <v>0</v>
      </c>
      <c r="BQ357" s="1" t="s">
        <v>224</v>
      </c>
      <c r="BR357" s="1" t="s">
        <v>224</v>
      </c>
      <c r="BS357" s="1">
        <v>0</v>
      </c>
      <c r="BT357" s="1">
        <v>0</v>
      </c>
      <c r="BU357" s="1" t="s">
        <v>989</v>
      </c>
    </row>
    <row r="358" spans="1:73" outlineLevel="1" x14ac:dyDescent="0.25">
      <c r="A358" s="1">
        <v>20</v>
      </c>
      <c r="B358" s="1">
        <v>1592</v>
      </c>
      <c r="C358" s="1">
        <v>1</v>
      </c>
      <c r="D358" s="1" t="s">
        <v>990</v>
      </c>
      <c r="E358" s="3">
        <v>45089.569768518515</v>
      </c>
      <c r="F358" s="1">
        <v>0</v>
      </c>
      <c r="G358" s="1"/>
      <c r="H358" s="1"/>
      <c r="I358" s="1"/>
      <c r="J358" s="1">
        <v>2</v>
      </c>
      <c r="K358" s="1" t="s">
        <v>74</v>
      </c>
      <c r="L358" s="1" t="s">
        <v>75</v>
      </c>
      <c r="M358" s="1" t="s">
        <v>224</v>
      </c>
      <c r="N358" s="1" t="s">
        <v>76</v>
      </c>
      <c r="O358" s="1" t="s">
        <v>77</v>
      </c>
      <c r="P358" s="1" t="s">
        <v>78</v>
      </c>
      <c r="Q358" s="1" t="s">
        <v>79</v>
      </c>
      <c r="R358" s="1">
        <v>114</v>
      </c>
      <c r="S358" s="1" t="s">
        <v>224</v>
      </c>
      <c r="T358" s="1" t="s">
        <v>80</v>
      </c>
      <c r="U358" s="1" t="s">
        <v>81</v>
      </c>
      <c r="V358" s="1" t="s">
        <v>82</v>
      </c>
      <c r="W358" s="1" t="s">
        <v>83</v>
      </c>
      <c r="X358" s="1">
        <v>2134424404</v>
      </c>
      <c r="Y358" s="1" t="s">
        <v>84</v>
      </c>
      <c r="Z358" s="1">
        <v>2</v>
      </c>
      <c r="AA358" s="1" t="s">
        <v>85</v>
      </c>
      <c r="AB358" s="1" t="s">
        <v>86</v>
      </c>
      <c r="AC358" s="1" t="s">
        <v>224</v>
      </c>
      <c r="AD358" s="1" t="s">
        <v>87</v>
      </c>
      <c r="AE358" s="1" t="s">
        <v>78</v>
      </c>
      <c r="AF358" s="1" t="s">
        <v>88</v>
      </c>
      <c r="AG358" s="1" t="s">
        <v>225</v>
      </c>
      <c r="AH358" s="1" t="s">
        <v>89</v>
      </c>
      <c r="AI358" s="1" t="s">
        <v>90</v>
      </c>
      <c r="AJ358" s="1" t="s">
        <v>81</v>
      </c>
      <c r="AK358" s="1" t="s">
        <v>82</v>
      </c>
      <c r="AL358" s="1" t="s">
        <v>91</v>
      </c>
      <c r="AM358" s="1"/>
      <c r="AN358" s="1" t="s">
        <v>224</v>
      </c>
      <c r="AO358" s="1">
        <v>1</v>
      </c>
      <c r="AP358" s="1" t="s">
        <v>81</v>
      </c>
      <c r="AQ358" s="1" t="s">
        <v>82</v>
      </c>
      <c r="AR358" s="1">
        <v>0</v>
      </c>
      <c r="AS358" s="1">
        <v>1</v>
      </c>
      <c r="AT358" s="1">
        <v>0</v>
      </c>
      <c r="AU358" s="1">
        <v>1602</v>
      </c>
      <c r="AV358" s="1" t="s">
        <v>224</v>
      </c>
      <c r="AW358" s="1">
        <v>160204</v>
      </c>
      <c r="AX358" s="1">
        <v>0</v>
      </c>
      <c r="AY358" s="2">
        <v>800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/>
      <c r="BM358" s="3">
        <v>45089</v>
      </c>
      <c r="BN358" s="1" t="s">
        <v>224</v>
      </c>
      <c r="BO358" s="1" t="s">
        <v>224</v>
      </c>
      <c r="BP358" s="1">
        <v>0</v>
      </c>
      <c r="BQ358" s="1" t="s">
        <v>224</v>
      </c>
      <c r="BR358" s="1" t="s">
        <v>224</v>
      </c>
      <c r="BS358" s="1">
        <v>0</v>
      </c>
      <c r="BT358" s="1">
        <v>0</v>
      </c>
      <c r="BU358" s="1" t="s">
        <v>991</v>
      </c>
    </row>
    <row r="359" spans="1:73" outlineLevel="1" x14ac:dyDescent="0.25">
      <c r="A359" s="1">
        <v>20</v>
      </c>
      <c r="B359" s="1">
        <v>1593</v>
      </c>
      <c r="C359" s="1">
        <v>1</v>
      </c>
      <c r="D359" s="1" t="s">
        <v>992</v>
      </c>
      <c r="E359" s="3">
        <v>45089.570428240739</v>
      </c>
      <c r="F359" s="1">
        <v>0</v>
      </c>
      <c r="G359" s="1"/>
      <c r="H359" s="1"/>
      <c r="I359" s="1"/>
      <c r="J359" s="1">
        <v>2</v>
      </c>
      <c r="K359" s="1" t="s">
        <v>74</v>
      </c>
      <c r="L359" s="1" t="s">
        <v>75</v>
      </c>
      <c r="M359" s="1" t="s">
        <v>224</v>
      </c>
      <c r="N359" s="1" t="s">
        <v>76</v>
      </c>
      <c r="O359" s="1" t="s">
        <v>77</v>
      </c>
      <c r="P359" s="1" t="s">
        <v>78</v>
      </c>
      <c r="Q359" s="1" t="s">
        <v>79</v>
      </c>
      <c r="R359" s="1">
        <v>114</v>
      </c>
      <c r="S359" s="1" t="s">
        <v>224</v>
      </c>
      <c r="T359" s="1" t="s">
        <v>80</v>
      </c>
      <c r="U359" s="1" t="s">
        <v>81</v>
      </c>
      <c r="V359" s="1" t="s">
        <v>82</v>
      </c>
      <c r="W359" s="1" t="s">
        <v>83</v>
      </c>
      <c r="X359" s="1">
        <v>2134424404</v>
      </c>
      <c r="Y359" s="1" t="s">
        <v>84</v>
      </c>
      <c r="Z359" s="1">
        <v>2</v>
      </c>
      <c r="AA359" s="1" t="s">
        <v>85</v>
      </c>
      <c r="AB359" s="1" t="s">
        <v>86</v>
      </c>
      <c r="AC359" s="1" t="s">
        <v>224</v>
      </c>
      <c r="AD359" s="1" t="s">
        <v>87</v>
      </c>
      <c r="AE359" s="1" t="s">
        <v>78</v>
      </c>
      <c r="AF359" s="1" t="s">
        <v>88</v>
      </c>
      <c r="AG359" s="1" t="s">
        <v>225</v>
      </c>
      <c r="AH359" s="1" t="s">
        <v>89</v>
      </c>
      <c r="AI359" s="1" t="s">
        <v>90</v>
      </c>
      <c r="AJ359" s="1" t="s">
        <v>81</v>
      </c>
      <c r="AK359" s="1" t="s">
        <v>82</v>
      </c>
      <c r="AL359" s="1" t="s">
        <v>91</v>
      </c>
      <c r="AM359" s="1"/>
      <c r="AN359" s="1" t="s">
        <v>224</v>
      </c>
      <c r="AO359" s="1">
        <v>1</v>
      </c>
      <c r="AP359" s="1" t="s">
        <v>81</v>
      </c>
      <c r="AQ359" s="1" t="s">
        <v>82</v>
      </c>
      <c r="AR359" s="1">
        <v>0</v>
      </c>
      <c r="AS359" s="1">
        <v>1</v>
      </c>
      <c r="AT359" s="1">
        <v>0</v>
      </c>
      <c r="AU359" s="1">
        <v>1602</v>
      </c>
      <c r="AV359" s="1" t="s">
        <v>224</v>
      </c>
      <c r="AW359" s="1">
        <v>160204</v>
      </c>
      <c r="AX359" s="1">
        <v>0</v>
      </c>
      <c r="AY359" s="2">
        <v>2560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/>
      <c r="BM359" s="3">
        <v>45089</v>
      </c>
      <c r="BN359" s="1" t="s">
        <v>224</v>
      </c>
      <c r="BO359" s="1" t="s">
        <v>224</v>
      </c>
      <c r="BP359" s="1">
        <v>0</v>
      </c>
      <c r="BQ359" s="1" t="s">
        <v>224</v>
      </c>
      <c r="BR359" s="1" t="s">
        <v>224</v>
      </c>
      <c r="BS359" s="1">
        <v>0</v>
      </c>
      <c r="BT359" s="1">
        <v>0</v>
      </c>
      <c r="BU359" s="1" t="s">
        <v>993</v>
      </c>
    </row>
    <row r="360" spans="1:73" outlineLevel="1" x14ac:dyDescent="0.25">
      <c r="A360" s="1">
        <v>20</v>
      </c>
      <c r="B360" s="1">
        <v>1594</v>
      </c>
      <c r="C360" s="1">
        <v>1</v>
      </c>
      <c r="D360" s="1" t="s">
        <v>994</v>
      </c>
      <c r="E360" s="3">
        <v>45089.570937500001</v>
      </c>
      <c r="F360" s="1">
        <v>0</v>
      </c>
      <c r="G360" s="1"/>
      <c r="H360" s="1"/>
      <c r="I360" s="1"/>
      <c r="J360" s="1">
        <v>2</v>
      </c>
      <c r="K360" s="1" t="s">
        <v>74</v>
      </c>
      <c r="L360" s="1" t="s">
        <v>75</v>
      </c>
      <c r="M360" s="1" t="s">
        <v>224</v>
      </c>
      <c r="N360" s="1" t="s">
        <v>76</v>
      </c>
      <c r="O360" s="1" t="s">
        <v>77</v>
      </c>
      <c r="P360" s="1" t="s">
        <v>78</v>
      </c>
      <c r="Q360" s="1" t="s">
        <v>79</v>
      </c>
      <c r="R360" s="1">
        <v>114</v>
      </c>
      <c r="S360" s="1" t="s">
        <v>224</v>
      </c>
      <c r="T360" s="1" t="s">
        <v>80</v>
      </c>
      <c r="U360" s="1" t="s">
        <v>81</v>
      </c>
      <c r="V360" s="1" t="s">
        <v>82</v>
      </c>
      <c r="W360" s="1" t="s">
        <v>83</v>
      </c>
      <c r="X360" s="1">
        <v>2134424404</v>
      </c>
      <c r="Y360" s="1" t="s">
        <v>84</v>
      </c>
      <c r="Z360" s="1">
        <v>2</v>
      </c>
      <c r="AA360" s="1" t="s">
        <v>85</v>
      </c>
      <c r="AB360" s="1" t="s">
        <v>86</v>
      </c>
      <c r="AC360" s="1" t="s">
        <v>224</v>
      </c>
      <c r="AD360" s="1" t="s">
        <v>87</v>
      </c>
      <c r="AE360" s="1" t="s">
        <v>78</v>
      </c>
      <c r="AF360" s="1" t="s">
        <v>88</v>
      </c>
      <c r="AG360" s="1" t="s">
        <v>225</v>
      </c>
      <c r="AH360" s="1" t="s">
        <v>89</v>
      </c>
      <c r="AI360" s="1" t="s">
        <v>90</v>
      </c>
      <c r="AJ360" s="1" t="s">
        <v>81</v>
      </c>
      <c r="AK360" s="1" t="s">
        <v>82</v>
      </c>
      <c r="AL360" s="1" t="s">
        <v>91</v>
      </c>
      <c r="AM360" s="1"/>
      <c r="AN360" s="1" t="s">
        <v>224</v>
      </c>
      <c r="AO360" s="1">
        <v>1</v>
      </c>
      <c r="AP360" s="1" t="s">
        <v>81</v>
      </c>
      <c r="AQ360" s="1" t="s">
        <v>82</v>
      </c>
      <c r="AR360" s="1">
        <v>0</v>
      </c>
      <c r="AS360" s="1">
        <v>1</v>
      </c>
      <c r="AT360" s="1">
        <v>0</v>
      </c>
      <c r="AU360" s="1">
        <v>1602</v>
      </c>
      <c r="AV360" s="1" t="s">
        <v>224</v>
      </c>
      <c r="AW360" s="1">
        <v>160204</v>
      </c>
      <c r="AX360" s="1">
        <v>0</v>
      </c>
      <c r="AY360" s="2">
        <v>1600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/>
      <c r="BM360" s="3">
        <v>45089</v>
      </c>
      <c r="BN360" s="1" t="s">
        <v>224</v>
      </c>
      <c r="BO360" s="1" t="s">
        <v>224</v>
      </c>
      <c r="BP360" s="1">
        <v>0</v>
      </c>
      <c r="BQ360" s="1" t="s">
        <v>224</v>
      </c>
      <c r="BR360" s="1" t="s">
        <v>224</v>
      </c>
      <c r="BS360" s="1">
        <v>0</v>
      </c>
      <c r="BT360" s="1">
        <v>0</v>
      </c>
      <c r="BU360" s="1" t="s">
        <v>995</v>
      </c>
    </row>
    <row r="361" spans="1:73" outlineLevel="1" x14ac:dyDescent="0.25">
      <c r="A361" s="1">
        <v>20</v>
      </c>
      <c r="B361" s="1">
        <v>1595</v>
      </c>
      <c r="C361" s="1">
        <v>2</v>
      </c>
      <c r="D361" s="1" t="s">
        <v>996</v>
      </c>
      <c r="E361" s="3">
        <v>45090.571111111109</v>
      </c>
      <c r="F361" s="1">
        <v>0</v>
      </c>
      <c r="G361" s="1"/>
      <c r="H361" s="1"/>
      <c r="I361" s="1"/>
      <c r="J361" s="1">
        <v>2</v>
      </c>
      <c r="K361" s="1" t="s">
        <v>74</v>
      </c>
      <c r="L361" s="1" t="s">
        <v>75</v>
      </c>
      <c r="M361" s="1" t="s">
        <v>224</v>
      </c>
      <c r="N361" s="1" t="s">
        <v>76</v>
      </c>
      <c r="O361" s="1" t="s">
        <v>77</v>
      </c>
      <c r="P361" s="1" t="s">
        <v>78</v>
      </c>
      <c r="Q361" s="1" t="s">
        <v>79</v>
      </c>
      <c r="R361" s="1">
        <v>114</v>
      </c>
      <c r="S361" s="1" t="s">
        <v>224</v>
      </c>
      <c r="T361" s="1" t="s">
        <v>80</v>
      </c>
      <c r="U361" s="1" t="s">
        <v>81</v>
      </c>
      <c r="V361" s="1" t="s">
        <v>82</v>
      </c>
      <c r="W361" s="1" t="s">
        <v>83</v>
      </c>
      <c r="X361" s="1">
        <v>2134424404</v>
      </c>
      <c r="Y361" s="1" t="s">
        <v>84</v>
      </c>
      <c r="Z361" s="1">
        <v>2</v>
      </c>
      <c r="AA361" s="1" t="s">
        <v>85</v>
      </c>
      <c r="AB361" s="1" t="s">
        <v>86</v>
      </c>
      <c r="AC361" s="1" t="s">
        <v>224</v>
      </c>
      <c r="AD361" s="1" t="s">
        <v>87</v>
      </c>
      <c r="AE361" s="1" t="s">
        <v>78</v>
      </c>
      <c r="AF361" s="1" t="s">
        <v>88</v>
      </c>
      <c r="AG361" s="1" t="s">
        <v>225</v>
      </c>
      <c r="AH361" s="1" t="s">
        <v>89</v>
      </c>
      <c r="AI361" s="1" t="s">
        <v>90</v>
      </c>
      <c r="AJ361" s="1" t="s">
        <v>81</v>
      </c>
      <c r="AK361" s="1" t="s">
        <v>82</v>
      </c>
      <c r="AL361" s="1" t="s">
        <v>91</v>
      </c>
      <c r="AM361" s="1"/>
      <c r="AN361" s="1" t="s">
        <v>224</v>
      </c>
      <c r="AO361" s="1">
        <v>1</v>
      </c>
      <c r="AP361" s="1" t="s">
        <v>81</v>
      </c>
      <c r="AQ361" s="1" t="s">
        <v>82</v>
      </c>
      <c r="AR361" s="1">
        <v>0</v>
      </c>
      <c r="AS361" s="1">
        <v>1</v>
      </c>
      <c r="AT361" s="1">
        <v>0</v>
      </c>
      <c r="AU361" s="1">
        <v>1602</v>
      </c>
      <c r="AV361" s="1" t="s">
        <v>224</v>
      </c>
      <c r="AW361" s="1">
        <v>160204</v>
      </c>
      <c r="AX361" s="1">
        <v>0</v>
      </c>
      <c r="AY361" s="2">
        <v>800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45090</v>
      </c>
      <c r="BM361" s="3">
        <v>45090</v>
      </c>
      <c r="BN361" s="1" t="s">
        <v>224</v>
      </c>
      <c r="BO361" s="1" t="s">
        <v>224</v>
      </c>
      <c r="BP361" s="1">
        <v>0</v>
      </c>
      <c r="BQ361" s="1" t="s">
        <v>224</v>
      </c>
      <c r="BR361" s="1" t="s">
        <v>224</v>
      </c>
      <c r="BS361" s="1">
        <v>0</v>
      </c>
      <c r="BT361" s="1">
        <v>0</v>
      </c>
      <c r="BU361" s="1" t="s">
        <v>997</v>
      </c>
    </row>
    <row r="362" spans="1:73" outlineLevel="1" x14ac:dyDescent="0.25">
      <c r="A362" s="1">
        <v>20</v>
      </c>
      <c r="B362" s="1">
        <v>1596</v>
      </c>
      <c r="C362" s="1">
        <v>1</v>
      </c>
      <c r="D362" s="1" t="s">
        <v>998</v>
      </c>
      <c r="E362" s="3">
        <v>45090.574687499997</v>
      </c>
      <c r="F362" s="1">
        <v>0</v>
      </c>
      <c r="G362" s="1"/>
      <c r="H362" s="1"/>
      <c r="I362" s="1"/>
      <c r="J362" s="1">
        <v>2</v>
      </c>
      <c r="K362" s="1" t="s">
        <v>74</v>
      </c>
      <c r="L362" s="1" t="s">
        <v>75</v>
      </c>
      <c r="M362" s="1" t="s">
        <v>224</v>
      </c>
      <c r="N362" s="1" t="s">
        <v>76</v>
      </c>
      <c r="O362" s="1" t="s">
        <v>77</v>
      </c>
      <c r="P362" s="1" t="s">
        <v>78</v>
      </c>
      <c r="Q362" s="1" t="s">
        <v>79</v>
      </c>
      <c r="R362" s="1">
        <v>114</v>
      </c>
      <c r="S362" s="1" t="s">
        <v>224</v>
      </c>
      <c r="T362" s="1" t="s">
        <v>80</v>
      </c>
      <c r="U362" s="1" t="s">
        <v>81</v>
      </c>
      <c r="V362" s="1" t="s">
        <v>82</v>
      </c>
      <c r="W362" s="1" t="s">
        <v>83</v>
      </c>
      <c r="X362" s="1">
        <v>2134424404</v>
      </c>
      <c r="Y362" s="1" t="s">
        <v>84</v>
      </c>
      <c r="Z362" s="1">
        <v>2</v>
      </c>
      <c r="AA362" s="1" t="s">
        <v>85</v>
      </c>
      <c r="AB362" s="1" t="s">
        <v>86</v>
      </c>
      <c r="AC362" s="1" t="s">
        <v>224</v>
      </c>
      <c r="AD362" s="1" t="s">
        <v>87</v>
      </c>
      <c r="AE362" s="1" t="s">
        <v>78</v>
      </c>
      <c r="AF362" s="1" t="s">
        <v>88</v>
      </c>
      <c r="AG362" s="1" t="s">
        <v>225</v>
      </c>
      <c r="AH362" s="1" t="s">
        <v>89</v>
      </c>
      <c r="AI362" s="1" t="s">
        <v>90</v>
      </c>
      <c r="AJ362" s="1" t="s">
        <v>81</v>
      </c>
      <c r="AK362" s="1" t="s">
        <v>82</v>
      </c>
      <c r="AL362" s="1" t="s">
        <v>91</v>
      </c>
      <c r="AM362" s="1"/>
      <c r="AN362" s="1" t="s">
        <v>224</v>
      </c>
      <c r="AO362" s="1">
        <v>1</v>
      </c>
      <c r="AP362" s="1" t="s">
        <v>81</v>
      </c>
      <c r="AQ362" s="1" t="s">
        <v>82</v>
      </c>
      <c r="AR362" s="1">
        <v>0</v>
      </c>
      <c r="AS362" s="1">
        <v>1</v>
      </c>
      <c r="AT362" s="1">
        <v>0</v>
      </c>
      <c r="AU362" s="1">
        <v>1602</v>
      </c>
      <c r="AV362" s="1" t="s">
        <v>224</v>
      </c>
      <c r="AW362" s="1">
        <v>160204</v>
      </c>
      <c r="AX362" s="1">
        <v>0</v>
      </c>
      <c r="AY362" s="2">
        <v>800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/>
      <c r="BM362" s="3">
        <v>45090</v>
      </c>
      <c r="BN362" s="1" t="s">
        <v>224</v>
      </c>
      <c r="BO362" s="1" t="s">
        <v>224</v>
      </c>
      <c r="BP362" s="1">
        <v>0</v>
      </c>
      <c r="BQ362" s="1" t="s">
        <v>224</v>
      </c>
      <c r="BR362" s="1" t="s">
        <v>224</v>
      </c>
      <c r="BS362" s="1">
        <v>0</v>
      </c>
      <c r="BT362" s="1">
        <v>0</v>
      </c>
      <c r="BU362" s="1" t="s">
        <v>999</v>
      </c>
    </row>
    <row r="363" spans="1:73" outlineLevel="1" x14ac:dyDescent="0.25">
      <c r="A363" s="1">
        <v>20</v>
      </c>
      <c r="B363" s="1">
        <v>1597</v>
      </c>
      <c r="C363" s="1">
        <v>1</v>
      </c>
      <c r="D363" s="1" t="s">
        <v>1000</v>
      </c>
      <c r="E363" s="3">
        <v>45090.728634259256</v>
      </c>
      <c r="F363" s="1">
        <v>0</v>
      </c>
      <c r="G363" s="1"/>
      <c r="H363" s="1"/>
      <c r="I363" s="1"/>
      <c r="J363" s="1">
        <v>2</v>
      </c>
      <c r="K363" s="1" t="s">
        <v>74</v>
      </c>
      <c r="L363" s="1" t="s">
        <v>75</v>
      </c>
      <c r="M363" s="1" t="s">
        <v>224</v>
      </c>
      <c r="N363" s="1" t="s">
        <v>76</v>
      </c>
      <c r="O363" s="1" t="s">
        <v>77</v>
      </c>
      <c r="P363" s="1" t="s">
        <v>78</v>
      </c>
      <c r="Q363" s="1" t="s">
        <v>79</v>
      </c>
      <c r="R363" s="1">
        <v>114</v>
      </c>
      <c r="S363" s="1" t="s">
        <v>224</v>
      </c>
      <c r="T363" s="1" t="s">
        <v>80</v>
      </c>
      <c r="U363" s="1" t="s">
        <v>81</v>
      </c>
      <c r="V363" s="1" t="s">
        <v>82</v>
      </c>
      <c r="W363" s="1" t="s">
        <v>83</v>
      </c>
      <c r="X363" s="1">
        <v>2134424404</v>
      </c>
      <c r="Y363" s="1" t="s">
        <v>84</v>
      </c>
      <c r="Z363" s="1">
        <v>2</v>
      </c>
      <c r="AA363" s="1" t="s">
        <v>85</v>
      </c>
      <c r="AB363" s="1" t="s">
        <v>86</v>
      </c>
      <c r="AC363" s="1" t="s">
        <v>224</v>
      </c>
      <c r="AD363" s="1" t="s">
        <v>87</v>
      </c>
      <c r="AE363" s="1" t="s">
        <v>78</v>
      </c>
      <c r="AF363" s="1" t="s">
        <v>88</v>
      </c>
      <c r="AG363" s="1" t="s">
        <v>225</v>
      </c>
      <c r="AH363" s="1" t="s">
        <v>89</v>
      </c>
      <c r="AI363" s="1" t="s">
        <v>90</v>
      </c>
      <c r="AJ363" s="1" t="s">
        <v>81</v>
      </c>
      <c r="AK363" s="1" t="s">
        <v>82</v>
      </c>
      <c r="AL363" s="1" t="s">
        <v>91</v>
      </c>
      <c r="AM363" s="1"/>
      <c r="AN363" s="1" t="s">
        <v>224</v>
      </c>
      <c r="AO363" s="1">
        <v>1</v>
      </c>
      <c r="AP363" s="1" t="s">
        <v>81</v>
      </c>
      <c r="AQ363" s="1" t="s">
        <v>82</v>
      </c>
      <c r="AR363" s="1">
        <v>0</v>
      </c>
      <c r="AS363" s="1">
        <v>1</v>
      </c>
      <c r="AT363" s="1">
        <v>0</v>
      </c>
      <c r="AU363" s="1">
        <v>1602</v>
      </c>
      <c r="AV363" s="1" t="s">
        <v>224</v>
      </c>
      <c r="AW363" s="1">
        <v>160204</v>
      </c>
      <c r="AX363" s="1">
        <v>0</v>
      </c>
      <c r="AY363" s="2">
        <v>800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/>
      <c r="BM363" s="3">
        <v>45090</v>
      </c>
      <c r="BN363" s="1" t="s">
        <v>224</v>
      </c>
      <c r="BO363" s="1" t="s">
        <v>224</v>
      </c>
      <c r="BP363" s="1">
        <v>0</v>
      </c>
      <c r="BQ363" s="1" t="s">
        <v>224</v>
      </c>
      <c r="BR363" s="1" t="s">
        <v>224</v>
      </c>
      <c r="BS363" s="1">
        <v>0</v>
      </c>
      <c r="BT363" s="1">
        <v>0</v>
      </c>
      <c r="BU363" s="1" t="s">
        <v>1001</v>
      </c>
    </row>
    <row r="364" spans="1:73" outlineLevel="1" x14ac:dyDescent="0.25">
      <c r="A364" s="1">
        <v>20</v>
      </c>
      <c r="B364" s="1">
        <v>1598</v>
      </c>
      <c r="C364" s="1">
        <v>1</v>
      </c>
      <c r="D364" s="1" t="s">
        <v>1002</v>
      </c>
      <c r="E364" s="3">
        <v>45091.423831018517</v>
      </c>
      <c r="F364" s="1">
        <v>0</v>
      </c>
      <c r="G364" s="1"/>
      <c r="H364" s="1"/>
      <c r="I364" s="1"/>
      <c r="J364" s="1">
        <v>2</v>
      </c>
      <c r="K364" s="1" t="s">
        <v>74</v>
      </c>
      <c r="L364" s="1" t="s">
        <v>75</v>
      </c>
      <c r="M364" s="1" t="s">
        <v>224</v>
      </c>
      <c r="N364" s="1" t="s">
        <v>76</v>
      </c>
      <c r="O364" s="1" t="s">
        <v>77</v>
      </c>
      <c r="P364" s="1" t="s">
        <v>78</v>
      </c>
      <c r="Q364" s="1" t="s">
        <v>79</v>
      </c>
      <c r="R364" s="1">
        <v>114</v>
      </c>
      <c r="S364" s="1" t="s">
        <v>224</v>
      </c>
      <c r="T364" s="1" t="s">
        <v>80</v>
      </c>
      <c r="U364" s="1" t="s">
        <v>81</v>
      </c>
      <c r="V364" s="1" t="s">
        <v>82</v>
      </c>
      <c r="W364" s="1" t="s">
        <v>83</v>
      </c>
      <c r="X364" s="1">
        <v>2134424404</v>
      </c>
      <c r="Y364" s="1" t="s">
        <v>84</v>
      </c>
      <c r="Z364" s="1">
        <v>2</v>
      </c>
      <c r="AA364" s="1" t="s">
        <v>85</v>
      </c>
      <c r="AB364" s="1" t="s">
        <v>86</v>
      </c>
      <c r="AC364" s="1" t="s">
        <v>224</v>
      </c>
      <c r="AD364" s="1" t="s">
        <v>87</v>
      </c>
      <c r="AE364" s="1" t="s">
        <v>78</v>
      </c>
      <c r="AF364" s="1" t="s">
        <v>88</v>
      </c>
      <c r="AG364" s="1" t="s">
        <v>225</v>
      </c>
      <c r="AH364" s="1" t="s">
        <v>89</v>
      </c>
      <c r="AI364" s="1" t="s">
        <v>90</v>
      </c>
      <c r="AJ364" s="1" t="s">
        <v>81</v>
      </c>
      <c r="AK364" s="1" t="s">
        <v>82</v>
      </c>
      <c r="AL364" s="1" t="s">
        <v>91</v>
      </c>
      <c r="AM364" s="1"/>
      <c r="AN364" s="1" t="s">
        <v>224</v>
      </c>
      <c r="AO364" s="1">
        <v>1</v>
      </c>
      <c r="AP364" s="1" t="s">
        <v>81</v>
      </c>
      <c r="AQ364" s="1" t="s">
        <v>82</v>
      </c>
      <c r="AR364" s="1">
        <v>0</v>
      </c>
      <c r="AS364" s="1">
        <v>1</v>
      </c>
      <c r="AT364" s="1">
        <v>0</v>
      </c>
      <c r="AU364" s="1">
        <v>1602</v>
      </c>
      <c r="AV364" s="1" t="s">
        <v>224</v>
      </c>
      <c r="AW364" s="1">
        <v>160204</v>
      </c>
      <c r="AX364" s="1">
        <v>0</v>
      </c>
      <c r="AY364" s="2">
        <v>2560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/>
      <c r="BM364" s="3">
        <v>45091</v>
      </c>
      <c r="BN364" s="1" t="s">
        <v>224</v>
      </c>
      <c r="BO364" s="1" t="s">
        <v>224</v>
      </c>
      <c r="BP364" s="1">
        <v>0</v>
      </c>
      <c r="BQ364" s="1" t="s">
        <v>224</v>
      </c>
      <c r="BR364" s="1" t="s">
        <v>224</v>
      </c>
      <c r="BS364" s="1">
        <v>0</v>
      </c>
      <c r="BT364" s="1">
        <v>0</v>
      </c>
      <c r="BU364" s="1" t="s">
        <v>1003</v>
      </c>
    </row>
    <row r="365" spans="1:73" outlineLevel="1" x14ac:dyDescent="0.25">
      <c r="A365" s="1">
        <v>20</v>
      </c>
      <c r="B365" s="1">
        <v>1599</v>
      </c>
      <c r="C365" s="1">
        <v>1</v>
      </c>
      <c r="D365" s="1" t="s">
        <v>1004</v>
      </c>
      <c r="E365" s="3">
        <v>45091.552581018521</v>
      </c>
      <c r="F365" s="1">
        <v>0</v>
      </c>
      <c r="G365" s="1"/>
      <c r="H365" s="1"/>
      <c r="I365" s="1"/>
      <c r="J365" s="1">
        <v>2</v>
      </c>
      <c r="K365" s="1" t="s">
        <v>74</v>
      </c>
      <c r="L365" s="1" t="s">
        <v>75</v>
      </c>
      <c r="M365" s="1" t="s">
        <v>224</v>
      </c>
      <c r="N365" s="1" t="s">
        <v>76</v>
      </c>
      <c r="O365" s="1" t="s">
        <v>77</v>
      </c>
      <c r="P365" s="1" t="s">
        <v>78</v>
      </c>
      <c r="Q365" s="1" t="s">
        <v>79</v>
      </c>
      <c r="R365" s="1">
        <v>114</v>
      </c>
      <c r="S365" s="1" t="s">
        <v>224</v>
      </c>
      <c r="T365" s="1" t="s">
        <v>80</v>
      </c>
      <c r="U365" s="1" t="s">
        <v>81</v>
      </c>
      <c r="V365" s="1" t="s">
        <v>82</v>
      </c>
      <c r="W365" s="1" t="s">
        <v>83</v>
      </c>
      <c r="X365" s="1">
        <v>2134424404</v>
      </c>
      <c r="Y365" s="1" t="s">
        <v>84</v>
      </c>
      <c r="Z365" s="1">
        <v>2</v>
      </c>
      <c r="AA365" s="1" t="s">
        <v>85</v>
      </c>
      <c r="AB365" s="1" t="s">
        <v>86</v>
      </c>
      <c r="AC365" s="1" t="s">
        <v>224</v>
      </c>
      <c r="AD365" s="1" t="s">
        <v>87</v>
      </c>
      <c r="AE365" s="1" t="s">
        <v>78</v>
      </c>
      <c r="AF365" s="1" t="s">
        <v>88</v>
      </c>
      <c r="AG365" s="1" t="s">
        <v>225</v>
      </c>
      <c r="AH365" s="1" t="s">
        <v>89</v>
      </c>
      <c r="AI365" s="1" t="s">
        <v>90</v>
      </c>
      <c r="AJ365" s="1" t="s">
        <v>81</v>
      </c>
      <c r="AK365" s="1" t="s">
        <v>82</v>
      </c>
      <c r="AL365" s="1" t="s">
        <v>91</v>
      </c>
      <c r="AM365" s="1"/>
      <c r="AN365" s="1" t="s">
        <v>224</v>
      </c>
      <c r="AO365" s="1">
        <v>1</v>
      </c>
      <c r="AP365" s="1" t="s">
        <v>81</v>
      </c>
      <c r="AQ365" s="1" t="s">
        <v>82</v>
      </c>
      <c r="AR365" s="1">
        <v>0</v>
      </c>
      <c r="AS365" s="1">
        <v>1</v>
      </c>
      <c r="AT365" s="1">
        <v>0</v>
      </c>
      <c r="AU365" s="1">
        <v>1602</v>
      </c>
      <c r="AV365" s="1" t="s">
        <v>224</v>
      </c>
      <c r="AW365" s="1">
        <v>160204</v>
      </c>
      <c r="AX365" s="1">
        <v>0</v>
      </c>
      <c r="AY365" s="2">
        <v>2560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/>
      <c r="BM365" s="3">
        <v>45091</v>
      </c>
      <c r="BN365" s="1" t="s">
        <v>224</v>
      </c>
      <c r="BO365" s="1" t="s">
        <v>224</v>
      </c>
      <c r="BP365" s="1">
        <v>0</v>
      </c>
      <c r="BQ365" s="1" t="s">
        <v>224</v>
      </c>
      <c r="BR365" s="1" t="s">
        <v>224</v>
      </c>
      <c r="BS365" s="1">
        <v>0</v>
      </c>
      <c r="BT365" s="1">
        <v>0</v>
      </c>
      <c r="BU365" s="1" t="s">
        <v>1005</v>
      </c>
    </row>
    <row r="366" spans="1:73" outlineLevel="1" x14ac:dyDescent="0.25">
      <c r="A366" s="1">
        <v>20</v>
      </c>
      <c r="B366" s="1">
        <v>1600</v>
      </c>
      <c r="C366" s="1">
        <v>1</v>
      </c>
      <c r="D366" s="1" t="s">
        <v>1006</v>
      </c>
      <c r="E366" s="3">
        <v>45091.624039351853</v>
      </c>
      <c r="F366" s="1">
        <v>0</v>
      </c>
      <c r="G366" s="1"/>
      <c r="H366" s="1"/>
      <c r="I366" s="1"/>
      <c r="J366" s="1">
        <v>2</v>
      </c>
      <c r="K366" s="1" t="s">
        <v>74</v>
      </c>
      <c r="L366" s="1" t="s">
        <v>75</v>
      </c>
      <c r="M366" s="1" t="s">
        <v>224</v>
      </c>
      <c r="N366" s="1" t="s">
        <v>76</v>
      </c>
      <c r="O366" s="1" t="s">
        <v>77</v>
      </c>
      <c r="P366" s="1" t="s">
        <v>78</v>
      </c>
      <c r="Q366" s="1" t="s">
        <v>79</v>
      </c>
      <c r="R366" s="1">
        <v>114</v>
      </c>
      <c r="S366" s="1" t="s">
        <v>224</v>
      </c>
      <c r="T366" s="1" t="s">
        <v>80</v>
      </c>
      <c r="U366" s="1" t="s">
        <v>81</v>
      </c>
      <c r="V366" s="1" t="s">
        <v>82</v>
      </c>
      <c r="W366" s="1" t="s">
        <v>83</v>
      </c>
      <c r="X366" s="1">
        <v>2134424404</v>
      </c>
      <c r="Y366" s="1" t="s">
        <v>84</v>
      </c>
      <c r="Z366" s="1">
        <v>2</v>
      </c>
      <c r="AA366" s="1" t="s">
        <v>85</v>
      </c>
      <c r="AB366" s="1" t="s">
        <v>86</v>
      </c>
      <c r="AC366" s="1" t="s">
        <v>224</v>
      </c>
      <c r="AD366" s="1" t="s">
        <v>87</v>
      </c>
      <c r="AE366" s="1" t="s">
        <v>78</v>
      </c>
      <c r="AF366" s="1" t="s">
        <v>88</v>
      </c>
      <c r="AG366" s="1" t="s">
        <v>225</v>
      </c>
      <c r="AH366" s="1" t="s">
        <v>89</v>
      </c>
      <c r="AI366" s="1" t="s">
        <v>90</v>
      </c>
      <c r="AJ366" s="1" t="s">
        <v>81</v>
      </c>
      <c r="AK366" s="1" t="s">
        <v>82</v>
      </c>
      <c r="AL366" s="1" t="s">
        <v>91</v>
      </c>
      <c r="AM366" s="1"/>
      <c r="AN366" s="1" t="s">
        <v>224</v>
      </c>
      <c r="AO366" s="1">
        <v>1</v>
      </c>
      <c r="AP366" s="1" t="s">
        <v>81</v>
      </c>
      <c r="AQ366" s="1" t="s">
        <v>82</v>
      </c>
      <c r="AR366" s="1">
        <v>0</v>
      </c>
      <c r="AS366" s="1">
        <v>1</v>
      </c>
      <c r="AT366" s="1">
        <v>0</v>
      </c>
      <c r="AU366" s="1">
        <v>1602</v>
      </c>
      <c r="AV366" s="1" t="s">
        <v>224</v>
      </c>
      <c r="AW366" s="1">
        <v>160204</v>
      </c>
      <c r="AX366" s="1">
        <v>0</v>
      </c>
      <c r="AY366" s="2">
        <v>800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/>
      <c r="BM366" s="3">
        <v>45091</v>
      </c>
      <c r="BN366" s="1" t="s">
        <v>224</v>
      </c>
      <c r="BO366" s="1" t="s">
        <v>224</v>
      </c>
      <c r="BP366" s="1">
        <v>0</v>
      </c>
      <c r="BQ366" s="1" t="s">
        <v>224</v>
      </c>
      <c r="BR366" s="1" t="s">
        <v>224</v>
      </c>
      <c r="BS366" s="1">
        <v>0</v>
      </c>
      <c r="BT366" s="1">
        <v>0</v>
      </c>
      <c r="BU366" s="1" t="s">
        <v>1007</v>
      </c>
    </row>
    <row r="367" spans="1:73" outlineLevel="1" x14ac:dyDescent="0.25">
      <c r="A367" s="1">
        <v>20</v>
      </c>
      <c r="B367" s="1">
        <v>1601</v>
      </c>
      <c r="C367" s="1">
        <v>1</v>
      </c>
      <c r="D367" s="1" t="s">
        <v>1008</v>
      </c>
      <c r="E367" s="3">
        <v>45091.633483796293</v>
      </c>
      <c r="F367" s="1">
        <v>0</v>
      </c>
      <c r="G367" s="1"/>
      <c r="H367" s="1"/>
      <c r="I367" s="1"/>
      <c r="J367" s="1">
        <v>2</v>
      </c>
      <c r="K367" s="1" t="s">
        <v>74</v>
      </c>
      <c r="L367" s="1" t="s">
        <v>75</v>
      </c>
      <c r="M367" s="1" t="s">
        <v>224</v>
      </c>
      <c r="N367" s="1" t="s">
        <v>76</v>
      </c>
      <c r="O367" s="1" t="s">
        <v>77</v>
      </c>
      <c r="P367" s="1" t="s">
        <v>78</v>
      </c>
      <c r="Q367" s="1" t="s">
        <v>79</v>
      </c>
      <c r="R367" s="1">
        <v>114</v>
      </c>
      <c r="S367" s="1" t="s">
        <v>224</v>
      </c>
      <c r="T367" s="1" t="s">
        <v>80</v>
      </c>
      <c r="U367" s="1" t="s">
        <v>81</v>
      </c>
      <c r="V367" s="1" t="s">
        <v>82</v>
      </c>
      <c r="W367" s="1" t="s">
        <v>83</v>
      </c>
      <c r="X367" s="1">
        <v>2134424404</v>
      </c>
      <c r="Y367" s="1" t="s">
        <v>84</v>
      </c>
      <c r="Z367" s="1">
        <v>2</v>
      </c>
      <c r="AA367" s="1" t="s">
        <v>460</v>
      </c>
      <c r="AB367" s="1" t="s">
        <v>461</v>
      </c>
      <c r="AC367" s="1" t="s">
        <v>224</v>
      </c>
      <c r="AD367" s="1" t="s">
        <v>462</v>
      </c>
      <c r="AE367" s="1" t="s">
        <v>78</v>
      </c>
      <c r="AF367" s="1" t="s">
        <v>463</v>
      </c>
      <c r="AG367" s="1" t="s">
        <v>464</v>
      </c>
      <c r="AH367" s="1" t="s">
        <v>224</v>
      </c>
      <c r="AI367" s="1" t="s">
        <v>465</v>
      </c>
      <c r="AJ367" s="1" t="s">
        <v>81</v>
      </c>
      <c r="AK367" s="1" t="s">
        <v>82</v>
      </c>
      <c r="AL367" s="1" t="s">
        <v>466</v>
      </c>
      <c r="AM367" s="1"/>
      <c r="AN367" s="1" t="s">
        <v>224</v>
      </c>
      <c r="AO367" s="1">
        <v>1</v>
      </c>
      <c r="AP367" s="1" t="s">
        <v>81</v>
      </c>
      <c r="AQ367" s="1" t="s">
        <v>82</v>
      </c>
      <c r="AR367" s="1">
        <v>0</v>
      </c>
      <c r="AS367" s="1">
        <v>1</v>
      </c>
      <c r="AT367" s="1">
        <v>0</v>
      </c>
      <c r="AU367" s="1">
        <v>1602</v>
      </c>
      <c r="AV367" s="1" t="s">
        <v>224</v>
      </c>
      <c r="AW367" s="1">
        <v>160204</v>
      </c>
      <c r="AX367" s="1">
        <v>0</v>
      </c>
      <c r="AY367" s="2">
        <v>2100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/>
      <c r="BM367" s="3">
        <v>45091</v>
      </c>
      <c r="BN367" s="1" t="s">
        <v>224</v>
      </c>
      <c r="BO367" s="1" t="s">
        <v>224</v>
      </c>
      <c r="BP367" s="1">
        <v>0</v>
      </c>
      <c r="BQ367" s="1" t="s">
        <v>224</v>
      </c>
      <c r="BR367" s="1" t="s">
        <v>224</v>
      </c>
      <c r="BS367" s="1">
        <v>0</v>
      </c>
      <c r="BT367" s="1">
        <v>0</v>
      </c>
      <c r="BU367" s="1" t="s">
        <v>1009</v>
      </c>
    </row>
    <row r="368" spans="1:73" outlineLevel="1" x14ac:dyDescent="0.25">
      <c r="A368" s="1">
        <v>20</v>
      </c>
      <c r="B368" s="1">
        <v>1602</v>
      </c>
      <c r="C368" s="1">
        <v>1</v>
      </c>
      <c r="D368" s="1" t="s">
        <v>1010</v>
      </c>
      <c r="E368" s="3">
        <v>45091.67527777778</v>
      </c>
      <c r="F368" s="1">
        <v>0</v>
      </c>
      <c r="G368" s="1"/>
      <c r="H368" s="1"/>
      <c r="I368" s="1"/>
      <c r="J368" s="1">
        <v>2</v>
      </c>
      <c r="K368" s="1" t="s">
        <v>74</v>
      </c>
      <c r="L368" s="1" t="s">
        <v>75</v>
      </c>
      <c r="M368" s="1" t="s">
        <v>224</v>
      </c>
      <c r="N368" s="1" t="s">
        <v>76</v>
      </c>
      <c r="O368" s="1" t="s">
        <v>77</v>
      </c>
      <c r="P368" s="1" t="s">
        <v>78</v>
      </c>
      <c r="Q368" s="1" t="s">
        <v>79</v>
      </c>
      <c r="R368" s="1">
        <v>114</v>
      </c>
      <c r="S368" s="1" t="s">
        <v>224</v>
      </c>
      <c r="T368" s="1" t="s">
        <v>80</v>
      </c>
      <c r="U368" s="1" t="s">
        <v>81</v>
      </c>
      <c r="V368" s="1" t="s">
        <v>82</v>
      </c>
      <c r="W368" s="1" t="s">
        <v>83</v>
      </c>
      <c r="X368" s="1">
        <v>2134424404</v>
      </c>
      <c r="Y368" s="1" t="s">
        <v>84</v>
      </c>
      <c r="Z368" s="1">
        <v>2</v>
      </c>
      <c r="AA368" s="1" t="s">
        <v>85</v>
      </c>
      <c r="AB368" s="1" t="s">
        <v>86</v>
      </c>
      <c r="AC368" s="1" t="s">
        <v>224</v>
      </c>
      <c r="AD368" s="1" t="s">
        <v>87</v>
      </c>
      <c r="AE368" s="1" t="s">
        <v>78</v>
      </c>
      <c r="AF368" s="1" t="s">
        <v>88</v>
      </c>
      <c r="AG368" s="1" t="s">
        <v>225</v>
      </c>
      <c r="AH368" s="1" t="s">
        <v>89</v>
      </c>
      <c r="AI368" s="1" t="s">
        <v>90</v>
      </c>
      <c r="AJ368" s="1" t="s">
        <v>81</v>
      </c>
      <c r="AK368" s="1" t="s">
        <v>82</v>
      </c>
      <c r="AL368" s="1" t="s">
        <v>91</v>
      </c>
      <c r="AM368" s="1"/>
      <c r="AN368" s="1" t="s">
        <v>224</v>
      </c>
      <c r="AO368" s="1">
        <v>1</v>
      </c>
      <c r="AP368" s="1" t="s">
        <v>81</v>
      </c>
      <c r="AQ368" s="1" t="s">
        <v>82</v>
      </c>
      <c r="AR368" s="1">
        <v>0</v>
      </c>
      <c r="AS368" s="1">
        <v>1</v>
      </c>
      <c r="AT368" s="1">
        <v>0</v>
      </c>
      <c r="AU368" s="1">
        <v>1602</v>
      </c>
      <c r="AV368" s="1" t="s">
        <v>224</v>
      </c>
      <c r="AW368" s="1">
        <v>160204</v>
      </c>
      <c r="AX368" s="1">
        <v>0</v>
      </c>
      <c r="AY368" s="2">
        <v>500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/>
      <c r="BM368" s="3">
        <v>45091</v>
      </c>
      <c r="BN368" s="1" t="s">
        <v>224</v>
      </c>
      <c r="BO368" s="1" t="s">
        <v>224</v>
      </c>
      <c r="BP368" s="1">
        <v>0</v>
      </c>
      <c r="BQ368" s="1" t="s">
        <v>224</v>
      </c>
      <c r="BR368" s="1" t="s">
        <v>224</v>
      </c>
      <c r="BS368" s="1">
        <v>0</v>
      </c>
      <c r="BT368" s="1">
        <v>0</v>
      </c>
      <c r="BU368" s="1" t="s">
        <v>1011</v>
      </c>
    </row>
    <row r="369" spans="1:73" outlineLevel="1" x14ac:dyDescent="0.25">
      <c r="A369" s="1">
        <v>20</v>
      </c>
      <c r="B369" s="1">
        <v>1603</v>
      </c>
      <c r="C369" s="1">
        <v>1</v>
      </c>
      <c r="D369" s="1" t="s">
        <v>1012</v>
      </c>
      <c r="E369" s="3">
        <v>45091.709328703706</v>
      </c>
      <c r="F369" s="1">
        <v>0</v>
      </c>
      <c r="G369" s="1"/>
      <c r="H369" s="1"/>
      <c r="I369" s="1"/>
      <c r="J369" s="1">
        <v>2</v>
      </c>
      <c r="K369" s="1" t="s">
        <v>74</v>
      </c>
      <c r="L369" s="1" t="s">
        <v>75</v>
      </c>
      <c r="M369" s="1" t="s">
        <v>224</v>
      </c>
      <c r="N369" s="1" t="s">
        <v>76</v>
      </c>
      <c r="O369" s="1" t="s">
        <v>77</v>
      </c>
      <c r="P369" s="1" t="s">
        <v>78</v>
      </c>
      <c r="Q369" s="1" t="s">
        <v>79</v>
      </c>
      <c r="R369" s="1">
        <v>114</v>
      </c>
      <c r="S369" s="1" t="s">
        <v>224</v>
      </c>
      <c r="T369" s="1" t="s">
        <v>80</v>
      </c>
      <c r="U369" s="1" t="s">
        <v>81</v>
      </c>
      <c r="V369" s="1" t="s">
        <v>82</v>
      </c>
      <c r="W369" s="1" t="s">
        <v>83</v>
      </c>
      <c r="X369" s="1">
        <v>2134424404</v>
      </c>
      <c r="Y369" s="1" t="s">
        <v>84</v>
      </c>
      <c r="Z369" s="1">
        <v>2</v>
      </c>
      <c r="AA369" s="1" t="s">
        <v>184</v>
      </c>
      <c r="AB369" s="1" t="s">
        <v>224</v>
      </c>
      <c r="AC369" s="1" t="s">
        <v>224</v>
      </c>
      <c r="AD369" s="1" t="s">
        <v>185</v>
      </c>
      <c r="AE369" s="1" t="s">
        <v>186</v>
      </c>
      <c r="AF369" s="1" t="s">
        <v>187</v>
      </c>
      <c r="AG369" s="1" t="s">
        <v>151</v>
      </c>
      <c r="AH369" s="1" t="s">
        <v>224</v>
      </c>
      <c r="AI369" s="1" t="s">
        <v>188</v>
      </c>
      <c r="AJ369" s="1" t="s">
        <v>189</v>
      </c>
      <c r="AK369" s="1" t="s">
        <v>190</v>
      </c>
      <c r="AL369" s="1" t="s">
        <v>191</v>
      </c>
      <c r="AM369" s="1"/>
      <c r="AN369" s="1" t="s">
        <v>224</v>
      </c>
      <c r="AO369" s="1">
        <v>1</v>
      </c>
      <c r="AP369" s="1" t="s">
        <v>81</v>
      </c>
      <c r="AQ369" s="1" t="s">
        <v>82</v>
      </c>
      <c r="AR369" s="1">
        <v>0</v>
      </c>
      <c r="AS369" s="1">
        <v>1</v>
      </c>
      <c r="AT369" s="1">
        <v>0</v>
      </c>
      <c r="AU369" s="1">
        <v>1602</v>
      </c>
      <c r="AV369" s="1" t="s">
        <v>224</v>
      </c>
      <c r="AW369" s="1">
        <v>160204</v>
      </c>
      <c r="AX369" s="1">
        <v>0</v>
      </c>
      <c r="AY369" s="2">
        <v>658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/>
      <c r="BM369" s="3">
        <v>45091</v>
      </c>
      <c r="BN369" s="1" t="s">
        <v>224</v>
      </c>
      <c r="BO369" s="1" t="s">
        <v>224</v>
      </c>
      <c r="BP369" s="1">
        <v>0</v>
      </c>
      <c r="BQ369" s="1" t="s">
        <v>224</v>
      </c>
      <c r="BR369" s="1" t="s">
        <v>224</v>
      </c>
      <c r="BS369" s="1">
        <v>0</v>
      </c>
      <c r="BT369" s="1">
        <v>0</v>
      </c>
      <c r="BU369" s="1" t="s">
        <v>1013</v>
      </c>
    </row>
    <row r="370" spans="1:73" outlineLevel="1" x14ac:dyDescent="0.25">
      <c r="A370" s="1">
        <v>20</v>
      </c>
      <c r="B370" s="1">
        <v>1604</v>
      </c>
      <c r="C370" s="1">
        <v>1</v>
      </c>
      <c r="D370" s="1" t="s">
        <v>1014</v>
      </c>
      <c r="E370" s="3">
        <v>45092.711157407408</v>
      </c>
      <c r="F370" s="1">
        <v>0</v>
      </c>
      <c r="G370" s="1"/>
      <c r="H370" s="1"/>
      <c r="I370" s="1"/>
      <c r="J370" s="1">
        <v>2</v>
      </c>
      <c r="K370" s="1" t="s">
        <v>74</v>
      </c>
      <c r="L370" s="1" t="s">
        <v>75</v>
      </c>
      <c r="M370" s="1" t="s">
        <v>224</v>
      </c>
      <c r="N370" s="1" t="s">
        <v>76</v>
      </c>
      <c r="O370" s="1" t="s">
        <v>77</v>
      </c>
      <c r="P370" s="1" t="s">
        <v>78</v>
      </c>
      <c r="Q370" s="1" t="s">
        <v>79</v>
      </c>
      <c r="R370" s="1">
        <v>114</v>
      </c>
      <c r="S370" s="1" t="s">
        <v>224</v>
      </c>
      <c r="T370" s="1" t="s">
        <v>80</v>
      </c>
      <c r="U370" s="1" t="s">
        <v>81</v>
      </c>
      <c r="V370" s="1" t="s">
        <v>82</v>
      </c>
      <c r="W370" s="1" t="s">
        <v>83</v>
      </c>
      <c r="X370" s="1">
        <v>2134424404</v>
      </c>
      <c r="Y370" s="1" t="s">
        <v>84</v>
      </c>
      <c r="Z370" s="1">
        <v>2</v>
      </c>
      <c r="AA370" s="1" t="s">
        <v>85</v>
      </c>
      <c r="AB370" s="1" t="s">
        <v>86</v>
      </c>
      <c r="AC370" s="1" t="s">
        <v>224</v>
      </c>
      <c r="AD370" s="1" t="s">
        <v>87</v>
      </c>
      <c r="AE370" s="1" t="s">
        <v>78</v>
      </c>
      <c r="AF370" s="1" t="s">
        <v>88</v>
      </c>
      <c r="AG370" s="1" t="s">
        <v>225</v>
      </c>
      <c r="AH370" s="1" t="s">
        <v>89</v>
      </c>
      <c r="AI370" s="1" t="s">
        <v>90</v>
      </c>
      <c r="AJ370" s="1" t="s">
        <v>81</v>
      </c>
      <c r="AK370" s="1" t="s">
        <v>82</v>
      </c>
      <c r="AL370" s="1" t="s">
        <v>91</v>
      </c>
      <c r="AM370" s="1"/>
      <c r="AN370" s="1" t="s">
        <v>224</v>
      </c>
      <c r="AO370" s="1">
        <v>1</v>
      </c>
      <c r="AP370" s="1" t="s">
        <v>81</v>
      </c>
      <c r="AQ370" s="1" t="s">
        <v>82</v>
      </c>
      <c r="AR370" s="1">
        <v>0</v>
      </c>
      <c r="AS370" s="1">
        <v>1</v>
      </c>
      <c r="AT370" s="1">
        <v>0</v>
      </c>
      <c r="AU370" s="1">
        <v>1602</v>
      </c>
      <c r="AV370" s="1" t="s">
        <v>224</v>
      </c>
      <c r="AW370" s="1">
        <v>160204</v>
      </c>
      <c r="AX370" s="1">
        <v>0</v>
      </c>
      <c r="AY370" s="2">
        <v>500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/>
      <c r="BM370" s="3">
        <v>45092</v>
      </c>
      <c r="BN370" s="1" t="s">
        <v>224</v>
      </c>
      <c r="BO370" s="1" t="s">
        <v>224</v>
      </c>
      <c r="BP370" s="1">
        <v>0</v>
      </c>
      <c r="BQ370" s="1" t="s">
        <v>224</v>
      </c>
      <c r="BR370" s="1" t="s">
        <v>224</v>
      </c>
      <c r="BS370" s="1">
        <v>0</v>
      </c>
      <c r="BT370" s="1">
        <v>0</v>
      </c>
      <c r="BU370" s="1" t="s">
        <v>1015</v>
      </c>
    </row>
    <row r="371" spans="1:73" outlineLevel="1" x14ac:dyDescent="0.25">
      <c r="A371" s="1">
        <v>20</v>
      </c>
      <c r="B371" s="1">
        <v>1605</v>
      </c>
      <c r="C371" s="1">
        <v>1</v>
      </c>
      <c r="D371" s="1" t="s">
        <v>1016</v>
      </c>
      <c r="E371" s="3">
        <v>45092.711655092593</v>
      </c>
      <c r="F371" s="1">
        <v>0</v>
      </c>
      <c r="G371" s="1"/>
      <c r="H371" s="1"/>
      <c r="I371" s="1"/>
      <c r="J371" s="1">
        <v>2</v>
      </c>
      <c r="K371" s="1" t="s">
        <v>74</v>
      </c>
      <c r="L371" s="1" t="s">
        <v>75</v>
      </c>
      <c r="M371" s="1" t="s">
        <v>224</v>
      </c>
      <c r="N371" s="1" t="s">
        <v>76</v>
      </c>
      <c r="O371" s="1" t="s">
        <v>77</v>
      </c>
      <c r="P371" s="1" t="s">
        <v>78</v>
      </c>
      <c r="Q371" s="1" t="s">
        <v>79</v>
      </c>
      <c r="R371" s="1">
        <v>114</v>
      </c>
      <c r="S371" s="1" t="s">
        <v>224</v>
      </c>
      <c r="T371" s="1" t="s">
        <v>80</v>
      </c>
      <c r="U371" s="1" t="s">
        <v>81</v>
      </c>
      <c r="V371" s="1" t="s">
        <v>82</v>
      </c>
      <c r="W371" s="1" t="s">
        <v>83</v>
      </c>
      <c r="X371" s="1">
        <v>2134424404</v>
      </c>
      <c r="Y371" s="1" t="s">
        <v>84</v>
      </c>
      <c r="Z371" s="1">
        <v>2</v>
      </c>
      <c r="AA371" s="1" t="s">
        <v>85</v>
      </c>
      <c r="AB371" s="1" t="s">
        <v>86</v>
      </c>
      <c r="AC371" s="1" t="s">
        <v>224</v>
      </c>
      <c r="AD371" s="1" t="s">
        <v>87</v>
      </c>
      <c r="AE371" s="1" t="s">
        <v>78</v>
      </c>
      <c r="AF371" s="1" t="s">
        <v>88</v>
      </c>
      <c r="AG371" s="1" t="s">
        <v>225</v>
      </c>
      <c r="AH371" s="1" t="s">
        <v>89</v>
      </c>
      <c r="AI371" s="1" t="s">
        <v>90</v>
      </c>
      <c r="AJ371" s="1" t="s">
        <v>81</v>
      </c>
      <c r="AK371" s="1" t="s">
        <v>82</v>
      </c>
      <c r="AL371" s="1" t="s">
        <v>91</v>
      </c>
      <c r="AM371" s="1"/>
      <c r="AN371" s="1" t="s">
        <v>224</v>
      </c>
      <c r="AO371" s="1">
        <v>1</v>
      </c>
      <c r="AP371" s="1" t="s">
        <v>81</v>
      </c>
      <c r="AQ371" s="1" t="s">
        <v>82</v>
      </c>
      <c r="AR371" s="1">
        <v>0</v>
      </c>
      <c r="AS371" s="1">
        <v>1</v>
      </c>
      <c r="AT371" s="1">
        <v>0</v>
      </c>
      <c r="AU371" s="1">
        <v>1602</v>
      </c>
      <c r="AV371" s="1" t="s">
        <v>224</v>
      </c>
      <c r="AW371" s="1">
        <v>160204</v>
      </c>
      <c r="AX371" s="1">
        <v>0</v>
      </c>
      <c r="AY371" s="2">
        <v>800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/>
      <c r="BM371" s="3">
        <v>45092</v>
      </c>
      <c r="BN371" s="1" t="s">
        <v>224</v>
      </c>
      <c r="BO371" s="1" t="s">
        <v>224</v>
      </c>
      <c r="BP371" s="1">
        <v>0</v>
      </c>
      <c r="BQ371" s="1" t="s">
        <v>224</v>
      </c>
      <c r="BR371" s="1" t="s">
        <v>224</v>
      </c>
      <c r="BS371" s="1">
        <v>0</v>
      </c>
      <c r="BT371" s="1">
        <v>0</v>
      </c>
      <c r="BU371" s="1" t="s">
        <v>1017</v>
      </c>
    </row>
    <row r="372" spans="1:73" outlineLevel="1" x14ac:dyDescent="0.25">
      <c r="A372" s="1">
        <v>20</v>
      </c>
      <c r="B372" s="1">
        <v>1606</v>
      </c>
      <c r="C372" s="1">
        <v>1</v>
      </c>
      <c r="D372" s="1" t="s">
        <v>1018</v>
      </c>
      <c r="E372" s="3">
        <v>45092.712071759262</v>
      </c>
      <c r="F372" s="1">
        <v>0</v>
      </c>
      <c r="G372" s="1"/>
      <c r="H372" s="1"/>
      <c r="I372" s="1"/>
      <c r="J372" s="1">
        <v>2</v>
      </c>
      <c r="K372" s="1" t="s">
        <v>74</v>
      </c>
      <c r="L372" s="1" t="s">
        <v>75</v>
      </c>
      <c r="M372" s="1" t="s">
        <v>224</v>
      </c>
      <c r="N372" s="1" t="s">
        <v>76</v>
      </c>
      <c r="O372" s="1" t="s">
        <v>77</v>
      </c>
      <c r="P372" s="1" t="s">
        <v>78</v>
      </c>
      <c r="Q372" s="1" t="s">
        <v>79</v>
      </c>
      <c r="R372" s="1">
        <v>114</v>
      </c>
      <c r="S372" s="1" t="s">
        <v>224</v>
      </c>
      <c r="T372" s="1" t="s">
        <v>80</v>
      </c>
      <c r="U372" s="1" t="s">
        <v>81</v>
      </c>
      <c r="V372" s="1" t="s">
        <v>82</v>
      </c>
      <c r="W372" s="1" t="s">
        <v>83</v>
      </c>
      <c r="X372" s="1">
        <v>2134424404</v>
      </c>
      <c r="Y372" s="1" t="s">
        <v>84</v>
      </c>
      <c r="Z372" s="1">
        <v>2</v>
      </c>
      <c r="AA372" s="1" t="s">
        <v>85</v>
      </c>
      <c r="AB372" s="1" t="s">
        <v>86</v>
      </c>
      <c r="AC372" s="1" t="s">
        <v>224</v>
      </c>
      <c r="AD372" s="1" t="s">
        <v>87</v>
      </c>
      <c r="AE372" s="1" t="s">
        <v>78</v>
      </c>
      <c r="AF372" s="1" t="s">
        <v>88</v>
      </c>
      <c r="AG372" s="1" t="s">
        <v>225</v>
      </c>
      <c r="AH372" s="1" t="s">
        <v>89</v>
      </c>
      <c r="AI372" s="1" t="s">
        <v>90</v>
      </c>
      <c r="AJ372" s="1" t="s">
        <v>81</v>
      </c>
      <c r="AK372" s="1" t="s">
        <v>82</v>
      </c>
      <c r="AL372" s="1" t="s">
        <v>91</v>
      </c>
      <c r="AM372" s="1"/>
      <c r="AN372" s="1" t="s">
        <v>224</v>
      </c>
      <c r="AO372" s="1">
        <v>1</v>
      </c>
      <c r="AP372" s="1" t="s">
        <v>81</v>
      </c>
      <c r="AQ372" s="1" t="s">
        <v>82</v>
      </c>
      <c r="AR372" s="1">
        <v>0</v>
      </c>
      <c r="AS372" s="1">
        <v>1</v>
      </c>
      <c r="AT372" s="1">
        <v>0</v>
      </c>
      <c r="AU372" s="1">
        <v>1602</v>
      </c>
      <c r="AV372" s="1" t="s">
        <v>224</v>
      </c>
      <c r="AW372" s="1">
        <v>160204</v>
      </c>
      <c r="AX372" s="1">
        <v>0</v>
      </c>
      <c r="AY372" s="2">
        <v>2560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/>
      <c r="BM372" s="3">
        <v>45092</v>
      </c>
      <c r="BN372" s="1" t="s">
        <v>224</v>
      </c>
      <c r="BO372" s="1" t="s">
        <v>224</v>
      </c>
      <c r="BP372" s="1">
        <v>0</v>
      </c>
      <c r="BQ372" s="1" t="s">
        <v>224</v>
      </c>
      <c r="BR372" s="1" t="s">
        <v>224</v>
      </c>
      <c r="BS372" s="1">
        <v>0</v>
      </c>
      <c r="BT372" s="1">
        <v>0</v>
      </c>
      <c r="BU372" s="1" t="s">
        <v>1019</v>
      </c>
    </row>
    <row r="373" spans="1:73" outlineLevel="1" x14ac:dyDescent="0.25">
      <c r="A373" s="1">
        <v>20</v>
      </c>
      <c r="B373" s="1">
        <v>1607</v>
      </c>
      <c r="C373" s="1">
        <v>1</v>
      </c>
      <c r="D373" s="1" t="s">
        <v>1020</v>
      </c>
      <c r="E373" s="3">
        <v>45093.566018518519</v>
      </c>
      <c r="F373" s="1">
        <v>0</v>
      </c>
      <c r="G373" s="1"/>
      <c r="H373" s="1"/>
      <c r="I373" s="1"/>
      <c r="J373" s="1">
        <v>2</v>
      </c>
      <c r="K373" s="1" t="s">
        <v>74</v>
      </c>
      <c r="L373" s="1" t="s">
        <v>75</v>
      </c>
      <c r="M373" s="1" t="s">
        <v>224</v>
      </c>
      <c r="N373" s="1" t="s">
        <v>76</v>
      </c>
      <c r="O373" s="1" t="s">
        <v>77</v>
      </c>
      <c r="P373" s="1" t="s">
        <v>78</v>
      </c>
      <c r="Q373" s="1" t="s">
        <v>79</v>
      </c>
      <c r="R373" s="1">
        <v>114</v>
      </c>
      <c r="S373" s="1" t="s">
        <v>224</v>
      </c>
      <c r="T373" s="1" t="s">
        <v>80</v>
      </c>
      <c r="U373" s="1" t="s">
        <v>81</v>
      </c>
      <c r="V373" s="1" t="s">
        <v>82</v>
      </c>
      <c r="W373" s="1" t="s">
        <v>83</v>
      </c>
      <c r="X373" s="1">
        <v>2134424404</v>
      </c>
      <c r="Y373" s="1" t="s">
        <v>84</v>
      </c>
      <c r="Z373" s="1">
        <v>2</v>
      </c>
      <c r="AA373" s="1" t="s">
        <v>85</v>
      </c>
      <c r="AB373" s="1" t="s">
        <v>86</v>
      </c>
      <c r="AC373" s="1" t="s">
        <v>224</v>
      </c>
      <c r="AD373" s="1" t="s">
        <v>87</v>
      </c>
      <c r="AE373" s="1" t="s">
        <v>78</v>
      </c>
      <c r="AF373" s="1" t="s">
        <v>88</v>
      </c>
      <c r="AG373" s="1" t="s">
        <v>225</v>
      </c>
      <c r="AH373" s="1" t="s">
        <v>89</v>
      </c>
      <c r="AI373" s="1" t="s">
        <v>90</v>
      </c>
      <c r="AJ373" s="1" t="s">
        <v>81</v>
      </c>
      <c r="AK373" s="1" t="s">
        <v>82</v>
      </c>
      <c r="AL373" s="1" t="s">
        <v>91</v>
      </c>
      <c r="AM373" s="1"/>
      <c r="AN373" s="1" t="s">
        <v>224</v>
      </c>
      <c r="AO373" s="1">
        <v>1</v>
      </c>
      <c r="AP373" s="1" t="s">
        <v>81</v>
      </c>
      <c r="AQ373" s="1" t="s">
        <v>82</v>
      </c>
      <c r="AR373" s="1">
        <v>0</v>
      </c>
      <c r="AS373" s="1">
        <v>1</v>
      </c>
      <c r="AT373" s="1">
        <v>0</v>
      </c>
      <c r="AU373" s="1">
        <v>1602</v>
      </c>
      <c r="AV373" s="1" t="s">
        <v>224</v>
      </c>
      <c r="AW373" s="1">
        <v>160204</v>
      </c>
      <c r="AX373" s="1">
        <v>0</v>
      </c>
      <c r="AY373" s="2">
        <v>1050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/>
      <c r="BM373" s="3">
        <v>45093</v>
      </c>
      <c r="BN373" s="1" t="s">
        <v>224</v>
      </c>
      <c r="BO373" s="1" t="s">
        <v>224</v>
      </c>
      <c r="BP373" s="1">
        <v>0</v>
      </c>
      <c r="BQ373" s="1" t="s">
        <v>224</v>
      </c>
      <c r="BR373" s="1" t="s">
        <v>224</v>
      </c>
      <c r="BS373" s="1">
        <v>0</v>
      </c>
      <c r="BT373" s="1">
        <v>0</v>
      </c>
      <c r="BU373" s="1" t="s">
        <v>1021</v>
      </c>
    </row>
    <row r="374" spans="1:73" outlineLevel="1" x14ac:dyDescent="0.25">
      <c r="A374" s="1">
        <v>20</v>
      </c>
      <c r="B374" s="1">
        <v>1608</v>
      </c>
      <c r="C374" s="1">
        <v>1</v>
      </c>
      <c r="D374" s="1" t="s">
        <v>1022</v>
      </c>
      <c r="E374" s="3">
        <v>45093.566493055558</v>
      </c>
      <c r="F374" s="1">
        <v>0</v>
      </c>
      <c r="G374" s="1"/>
      <c r="H374" s="1"/>
      <c r="I374" s="1"/>
      <c r="J374" s="1">
        <v>2</v>
      </c>
      <c r="K374" s="1" t="s">
        <v>74</v>
      </c>
      <c r="L374" s="1" t="s">
        <v>75</v>
      </c>
      <c r="M374" s="1" t="s">
        <v>224</v>
      </c>
      <c r="N374" s="1" t="s">
        <v>76</v>
      </c>
      <c r="O374" s="1" t="s">
        <v>77</v>
      </c>
      <c r="P374" s="1" t="s">
        <v>78</v>
      </c>
      <c r="Q374" s="1" t="s">
        <v>79</v>
      </c>
      <c r="R374" s="1">
        <v>114</v>
      </c>
      <c r="S374" s="1" t="s">
        <v>224</v>
      </c>
      <c r="T374" s="1" t="s">
        <v>80</v>
      </c>
      <c r="U374" s="1" t="s">
        <v>81</v>
      </c>
      <c r="V374" s="1" t="s">
        <v>82</v>
      </c>
      <c r="W374" s="1" t="s">
        <v>83</v>
      </c>
      <c r="X374" s="1">
        <v>2134424404</v>
      </c>
      <c r="Y374" s="1" t="s">
        <v>84</v>
      </c>
      <c r="Z374" s="1">
        <v>2</v>
      </c>
      <c r="AA374" s="1" t="s">
        <v>85</v>
      </c>
      <c r="AB374" s="1" t="s">
        <v>86</v>
      </c>
      <c r="AC374" s="1" t="s">
        <v>224</v>
      </c>
      <c r="AD374" s="1" t="s">
        <v>87</v>
      </c>
      <c r="AE374" s="1" t="s">
        <v>78</v>
      </c>
      <c r="AF374" s="1" t="s">
        <v>88</v>
      </c>
      <c r="AG374" s="1" t="s">
        <v>225</v>
      </c>
      <c r="AH374" s="1" t="s">
        <v>89</v>
      </c>
      <c r="AI374" s="1" t="s">
        <v>90</v>
      </c>
      <c r="AJ374" s="1" t="s">
        <v>81</v>
      </c>
      <c r="AK374" s="1" t="s">
        <v>82</v>
      </c>
      <c r="AL374" s="1" t="s">
        <v>91</v>
      </c>
      <c r="AM374" s="1"/>
      <c r="AN374" s="1" t="s">
        <v>224</v>
      </c>
      <c r="AO374" s="1">
        <v>1</v>
      </c>
      <c r="AP374" s="1" t="s">
        <v>81</v>
      </c>
      <c r="AQ374" s="1" t="s">
        <v>82</v>
      </c>
      <c r="AR374" s="1">
        <v>0</v>
      </c>
      <c r="AS374" s="1">
        <v>1</v>
      </c>
      <c r="AT374" s="1">
        <v>0</v>
      </c>
      <c r="AU374" s="1">
        <v>1602</v>
      </c>
      <c r="AV374" s="1" t="s">
        <v>224</v>
      </c>
      <c r="AW374" s="1">
        <v>160204</v>
      </c>
      <c r="AX374" s="1">
        <v>0</v>
      </c>
      <c r="AY374" s="2">
        <v>1650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/>
      <c r="BM374" s="3">
        <v>45093</v>
      </c>
      <c r="BN374" s="1" t="s">
        <v>224</v>
      </c>
      <c r="BO374" s="1" t="s">
        <v>224</v>
      </c>
      <c r="BP374" s="1">
        <v>0</v>
      </c>
      <c r="BQ374" s="1" t="s">
        <v>224</v>
      </c>
      <c r="BR374" s="1" t="s">
        <v>224</v>
      </c>
      <c r="BS374" s="1">
        <v>0</v>
      </c>
      <c r="BT374" s="1">
        <v>0</v>
      </c>
      <c r="BU374" s="1" t="s">
        <v>1023</v>
      </c>
    </row>
    <row r="375" spans="1:73" outlineLevel="1" x14ac:dyDescent="0.25">
      <c r="A375" s="1">
        <v>20</v>
      </c>
      <c r="B375" s="1">
        <v>1609</v>
      </c>
      <c r="C375" s="1">
        <v>1</v>
      </c>
      <c r="D375" s="1" t="s">
        <v>1024</v>
      </c>
      <c r="E375" s="3">
        <v>45093.566932870373</v>
      </c>
      <c r="F375" s="1">
        <v>0</v>
      </c>
      <c r="G375" s="1"/>
      <c r="H375" s="1"/>
      <c r="I375" s="1"/>
      <c r="J375" s="1">
        <v>2</v>
      </c>
      <c r="K375" s="1" t="s">
        <v>74</v>
      </c>
      <c r="L375" s="1" t="s">
        <v>75</v>
      </c>
      <c r="M375" s="1" t="s">
        <v>224</v>
      </c>
      <c r="N375" s="1" t="s">
        <v>76</v>
      </c>
      <c r="O375" s="1" t="s">
        <v>77</v>
      </c>
      <c r="P375" s="1" t="s">
        <v>78</v>
      </c>
      <c r="Q375" s="1" t="s">
        <v>79</v>
      </c>
      <c r="R375" s="1">
        <v>114</v>
      </c>
      <c r="S375" s="1" t="s">
        <v>224</v>
      </c>
      <c r="T375" s="1" t="s">
        <v>80</v>
      </c>
      <c r="U375" s="1" t="s">
        <v>81</v>
      </c>
      <c r="V375" s="1" t="s">
        <v>82</v>
      </c>
      <c r="W375" s="1" t="s">
        <v>83</v>
      </c>
      <c r="X375" s="1">
        <v>2134424404</v>
      </c>
      <c r="Y375" s="1" t="s">
        <v>84</v>
      </c>
      <c r="Z375" s="1">
        <v>2</v>
      </c>
      <c r="AA375" s="1" t="s">
        <v>85</v>
      </c>
      <c r="AB375" s="1" t="s">
        <v>86</v>
      </c>
      <c r="AC375" s="1" t="s">
        <v>224</v>
      </c>
      <c r="AD375" s="1" t="s">
        <v>87</v>
      </c>
      <c r="AE375" s="1" t="s">
        <v>78</v>
      </c>
      <c r="AF375" s="1" t="s">
        <v>88</v>
      </c>
      <c r="AG375" s="1" t="s">
        <v>225</v>
      </c>
      <c r="AH375" s="1" t="s">
        <v>89</v>
      </c>
      <c r="AI375" s="1" t="s">
        <v>90</v>
      </c>
      <c r="AJ375" s="1" t="s">
        <v>81</v>
      </c>
      <c r="AK375" s="1" t="s">
        <v>82</v>
      </c>
      <c r="AL375" s="1" t="s">
        <v>91</v>
      </c>
      <c r="AM375" s="1"/>
      <c r="AN375" s="1" t="s">
        <v>224</v>
      </c>
      <c r="AO375" s="1">
        <v>1</v>
      </c>
      <c r="AP375" s="1" t="s">
        <v>81</v>
      </c>
      <c r="AQ375" s="1" t="s">
        <v>82</v>
      </c>
      <c r="AR375" s="1">
        <v>0</v>
      </c>
      <c r="AS375" s="1">
        <v>1</v>
      </c>
      <c r="AT375" s="1">
        <v>0</v>
      </c>
      <c r="AU375" s="1">
        <v>1602</v>
      </c>
      <c r="AV375" s="1" t="s">
        <v>224</v>
      </c>
      <c r="AW375" s="1">
        <v>160204</v>
      </c>
      <c r="AX375" s="1">
        <v>0</v>
      </c>
      <c r="AY375" s="2">
        <v>1800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/>
      <c r="BM375" s="3">
        <v>45093</v>
      </c>
      <c r="BN375" s="1" t="s">
        <v>224</v>
      </c>
      <c r="BO375" s="1" t="s">
        <v>224</v>
      </c>
      <c r="BP375" s="1">
        <v>0</v>
      </c>
      <c r="BQ375" s="1" t="s">
        <v>224</v>
      </c>
      <c r="BR375" s="1" t="s">
        <v>224</v>
      </c>
      <c r="BS375" s="1">
        <v>0</v>
      </c>
      <c r="BT375" s="1">
        <v>0</v>
      </c>
      <c r="BU375" s="1" t="s">
        <v>1025</v>
      </c>
    </row>
    <row r="376" spans="1:73" outlineLevel="1" x14ac:dyDescent="0.25">
      <c r="A376" s="1">
        <v>20</v>
      </c>
      <c r="B376" s="1">
        <v>1610</v>
      </c>
      <c r="C376" s="1">
        <v>1</v>
      </c>
      <c r="D376" s="1" t="s">
        <v>1026</v>
      </c>
      <c r="E376" s="3">
        <v>45093.567418981482</v>
      </c>
      <c r="F376" s="1">
        <v>0</v>
      </c>
      <c r="G376" s="1"/>
      <c r="H376" s="1"/>
      <c r="I376" s="1"/>
      <c r="J376" s="1">
        <v>2</v>
      </c>
      <c r="K376" s="1" t="s">
        <v>74</v>
      </c>
      <c r="L376" s="1" t="s">
        <v>75</v>
      </c>
      <c r="M376" s="1" t="s">
        <v>224</v>
      </c>
      <c r="N376" s="1" t="s">
        <v>76</v>
      </c>
      <c r="O376" s="1" t="s">
        <v>77</v>
      </c>
      <c r="P376" s="1" t="s">
        <v>78</v>
      </c>
      <c r="Q376" s="1" t="s">
        <v>79</v>
      </c>
      <c r="R376" s="1">
        <v>114</v>
      </c>
      <c r="S376" s="1" t="s">
        <v>224</v>
      </c>
      <c r="T376" s="1" t="s">
        <v>80</v>
      </c>
      <c r="U376" s="1" t="s">
        <v>81</v>
      </c>
      <c r="V376" s="1" t="s">
        <v>82</v>
      </c>
      <c r="W376" s="1" t="s">
        <v>83</v>
      </c>
      <c r="X376" s="1">
        <v>2134424404</v>
      </c>
      <c r="Y376" s="1" t="s">
        <v>84</v>
      </c>
      <c r="Z376" s="1">
        <v>2</v>
      </c>
      <c r="AA376" s="1" t="s">
        <v>85</v>
      </c>
      <c r="AB376" s="1" t="s">
        <v>86</v>
      </c>
      <c r="AC376" s="1" t="s">
        <v>224</v>
      </c>
      <c r="AD376" s="1" t="s">
        <v>87</v>
      </c>
      <c r="AE376" s="1" t="s">
        <v>78</v>
      </c>
      <c r="AF376" s="1" t="s">
        <v>88</v>
      </c>
      <c r="AG376" s="1" t="s">
        <v>225</v>
      </c>
      <c r="AH376" s="1" t="s">
        <v>89</v>
      </c>
      <c r="AI376" s="1" t="s">
        <v>90</v>
      </c>
      <c r="AJ376" s="1" t="s">
        <v>81</v>
      </c>
      <c r="AK376" s="1" t="s">
        <v>82</v>
      </c>
      <c r="AL376" s="1" t="s">
        <v>91</v>
      </c>
      <c r="AM376" s="1"/>
      <c r="AN376" s="1" t="s">
        <v>224</v>
      </c>
      <c r="AO376" s="1">
        <v>1</v>
      </c>
      <c r="AP376" s="1" t="s">
        <v>81</v>
      </c>
      <c r="AQ376" s="1" t="s">
        <v>82</v>
      </c>
      <c r="AR376" s="1">
        <v>0</v>
      </c>
      <c r="AS376" s="1">
        <v>1</v>
      </c>
      <c r="AT376" s="1">
        <v>0</v>
      </c>
      <c r="AU376" s="1">
        <v>1602</v>
      </c>
      <c r="AV376" s="1" t="s">
        <v>224</v>
      </c>
      <c r="AW376" s="1">
        <v>160204</v>
      </c>
      <c r="AX376" s="1">
        <v>0</v>
      </c>
      <c r="AY376" s="2">
        <v>1200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/>
      <c r="BM376" s="3">
        <v>45093</v>
      </c>
      <c r="BN376" s="1" t="s">
        <v>224</v>
      </c>
      <c r="BO376" s="1" t="s">
        <v>224</v>
      </c>
      <c r="BP376" s="1">
        <v>0</v>
      </c>
      <c r="BQ376" s="1" t="s">
        <v>224</v>
      </c>
      <c r="BR376" s="1" t="s">
        <v>224</v>
      </c>
      <c r="BS376" s="1">
        <v>0</v>
      </c>
      <c r="BT376" s="1">
        <v>0</v>
      </c>
      <c r="BU376" s="1" t="s">
        <v>1027</v>
      </c>
    </row>
    <row r="377" spans="1:73" outlineLevel="1" x14ac:dyDescent="0.25">
      <c r="A377" s="1">
        <v>20</v>
      </c>
      <c r="B377" s="1">
        <v>1611</v>
      </c>
      <c r="C377" s="1">
        <v>1</v>
      </c>
      <c r="D377" s="1" t="s">
        <v>1028</v>
      </c>
      <c r="E377" s="3">
        <v>45093.568020833336</v>
      </c>
      <c r="F377" s="1">
        <v>0</v>
      </c>
      <c r="G377" s="1"/>
      <c r="H377" s="1"/>
      <c r="I377" s="1"/>
      <c r="J377" s="1">
        <v>2</v>
      </c>
      <c r="K377" s="1" t="s">
        <v>74</v>
      </c>
      <c r="L377" s="1" t="s">
        <v>75</v>
      </c>
      <c r="M377" s="1" t="s">
        <v>224</v>
      </c>
      <c r="N377" s="1" t="s">
        <v>76</v>
      </c>
      <c r="O377" s="1" t="s">
        <v>77</v>
      </c>
      <c r="P377" s="1" t="s">
        <v>78</v>
      </c>
      <c r="Q377" s="1" t="s">
        <v>79</v>
      </c>
      <c r="R377" s="1">
        <v>114</v>
      </c>
      <c r="S377" s="1" t="s">
        <v>224</v>
      </c>
      <c r="T377" s="1" t="s">
        <v>80</v>
      </c>
      <c r="U377" s="1" t="s">
        <v>81</v>
      </c>
      <c r="V377" s="1" t="s">
        <v>82</v>
      </c>
      <c r="W377" s="1" t="s">
        <v>83</v>
      </c>
      <c r="X377" s="1">
        <v>2134424404</v>
      </c>
      <c r="Y377" s="1" t="s">
        <v>84</v>
      </c>
      <c r="Z377" s="1">
        <v>2</v>
      </c>
      <c r="AA377" s="1" t="s">
        <v>85</v>
      </c>
      <c r="AB377" s="1" t="s">
        <v>86</v>
      </c>
      <c r="AC377" s="1" t="s">
        <v>224</v>
      </c>
      <c r="AD377" s="1" t="s">
        <v>87</v>
      </c>
      <c r="AE377" s="1" t="s">
        <v>78</v>
      </c>
      <c r="AF377" s="1" t="s">
        <v>88</v>
      </c>
      <c r="AG377" s="1" t="s">
        <v>225</v>
      </c>
      <c r="AH377" s="1" t="s">
        <v>89</v>
      </c>
      <c r="AI377" s="1" t="s">
        <v>90</v>
      </c>
      <c r="AJ377" s="1" t="s">
        <v>81</v>
      </c>
      <c r="AK377" s="1" t="s">
        <v>82</v>
      </c>
      <c r="AL377" s="1" t="s">
        <v>91</v>
      </c>
      <c r="AM377" s="1"/>
      <c r="AN377" s="1" t="s">
        <v>224</v>
      </c>
      <c r="AO377" s="1">
        <v>1</v>
      </c>
      <c r="AP377" s="1" t="s">
        <v>81</v>
      </c>
      <c r="AQ377" s="1" t="s">
        <v>82</v>
      </c>
      <c r="AR377" s="1">
        <v>0</v>
      </c>
      <c r="AS377" s="1">
        <v>1</v>
      </c>
      <c r="AT377" s="1">
        <v>0</v>
      </c>
      <c r="AU377" s="1">
        <v>1602</v>
      </c>
      <c r="AV377" s="1" t="s">
        <v>224</v>
      </c>
      <c r="AW377" s="1">
        <v>160204</v>
      </c>
      <c r="AX377" s="1">
        <v>0</v>
      </c>
      <c r="AY377" s="2">
        <v>1050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/>
      <c r="BM377" s="3">
        <v>45093</v>
      </c>
      <c r="BN377" s="1" t="s">
        <v>224</v>
      </c>
      <c r="BO377" s="1" t="s">
        <v>224</v>
      </c>
      <c r="BP377" s="1">
        <v>0</v>
      </c>
      <c r="BQ377" s="1" t="s">
        <v>224</v>
      </c>
      <c r="BR377" s="1" t="s">
        <v>224</v>
      </c>
      <c r="BS377" s="1">
        <v>0</v>
      </c>
      <c r="BT377" s="1">
        <v>0</v>
      </c>
      <c r="BU377" s="1" t="s">
        <v>1029</v>
      </c>
    </row>
    <row r="378" spans="1:73" outlineLevel="1" x14ac:dyDescent="0.25">
      <c r="A378" s="1">
        <v>20</v>
      </c>
      <c r="B378" s="1">
        <v>1612</v>
      </c>
      <c r="C378" s="1">
        <v>1</v>
      </c>
      <c r="D378" s="1" t="s">
        <v>1030</v>
      </c>
      <c r="E378" s="3">
        <v>45093.572951388887</v>
      </c>
      <c r="F378" s="1">
        <v>0</v>
      </c>
      <c r="G378" s="1"/>
      <c r="H378" s="1"/>
      <c r="I378" s="1"/>
      <c r="J378" s="1">
        <v>2</v>
      </c>
      <c r="K378" s="1" t="s">
        <v>74</v>
      </c>
      <c r="L378" s="1" t="s">
        <v>75</v>
      </c>
      <c r="M378" s="1" t="s">
        <v>224</v>
      </c>
      <c r="N378" s="1" t="s">
        <v>76</v>
      </c>
      <c r="O378" s="1" t="s">
        <v>77</v>
      </c>
      <c r="P378" s="1" t="s">
        <v>78</v>
      </c>
      <c r="Q378" s="1" t="s">
        <v>79</v>
      </c>
      <c r="R378" s="1">
        <v>114</v>
      </c>
      <c r="S378" s="1" t="s">
        <v>224</v>
      </c>
      <c r="T378" s="1" t="s">
        <v>80</v>
      </c>
      <c r="U378" s="1" t="s">
        <v>81</v>
      </c>
      <c r="V378" s="1" t="s">
        <v>82</v>
      </c>
      <c r="W378" s="1" t="s">
        <v>83</v>
      </c>
      <c r="X378" s="1">
        <v>2134424404</v>
      </c>
      <c r="Y378" s="1" t="s">
        <v>84</v>
      </c>
      <c r="Z378" s="1">
        <v>2</v>
      </c>
      <c r="AA378" s="1" t="s">
        <v>114</v>
      </c>
      <c r="AB378" s="1" t="s">
        <v>224</v>
      </c>
      <c r="AC378" s="1" t="s">
        <v>224</v>
      </c>
      <c r="AD378" s="1" t="s">
        <v>115</v>
      </c>
      <c r="AE378" s="1" t="s">
        <v>224</v>
      </c>
      <c r="AF378" s="1" t="s">
        <v>116</v>
      </c>
      <c r="AG378" s="1" t="s">
        <v>300</v>
      </c>
      <c r="AH378" s="1" t="s">
        <v>224</v>
      </c>
      <c r="AI378" s="1" t="s">
        <v>117</v>
      </c>
      <c r="AJ378" s="1" t="s">
        <v>118</v>
      </c>
      <c r="AK378" s="1" t="s">
        <v>98</v>
      </c>
      <c r="AL378" s="1" t="s">
        <v>119</v>
      </c>
      <c r="AM378" s="1"/>
      <c r="AN378" s="1" t="s">
        <v>120</v>
      </c>
      <c r="AO378" s="1">
        <v>1</v>
      </c>
      <c r="AP378" s="1" t="s">
        <v>81</v>
      </c>
      <c r="AQ378" s="1" t="s">
        <v>82</v>
      </c>
      <c r="AR378" s="1">
        <v>0</v>
      </c>
      <c r="AS378" s="1">
        <v>1</v>
      </c>
      <c r="AT378" s="1">
        <v>0</v>
      </c>
      <c r="AU378" s="1">
        <v>1602</v>
      </c>
      <c r="AV378" s="1" t="s">
        <v>224</v>
      </c>
      <c r="AW378" s="1">
        <v>160204</v>
      </c>
      <c r="AX378" s="1">
        <v>0</v>
      </c>
      <c r="AY378" s="2">
        <v>6271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/>
      <c r="BM378" s="3">
        <v>45093</v>
      </c>
      <c r="BN378" s="1" t="s">
        <v>224</v>
      </c>
      <c r="BO378" s="1" t="s">
        <v>224</v>
      </c>
      <c r="BP378" s="1">
        <v>0</v>
      </c>
      <c r="BQ378" s="1" t="s">
        <v>224</v>
      </c>
      <c r="BR378" s="1" t="s">
        <v>224</v>
      </c>
      <c r="BS378" s="1">
        <v>0</v>
      </c>
      <c r="BT378" s="1">
        <v>0</v>
      </c>
      <c r="BU378" s="1" t="s">
        <v>1031</v>
      </c>
    </row>
    <row r="379" spans="1:73" outlineLevel="1" x14ac:dyDescent="0.25">
      <c r="A379" s="1">
        <v>20</v>
      </c>
      <c r="B379" s="1">
        <v>1613</v>
      </c>
      <c r="C379" s="1">
        <v>1</v>
      </c>
      <c r="D379" s="1" t="s">
        <v>1032</v>
      </c>
      <c r="E379" s="3">
        <v>45093.707835648151</v>
      </c>
      <c r="F379" s="1">
        <v>0</v>
      </c>
      <c r="G379" s="1"/>
      <c r="H379" s="1"/>
      <c r="I379" s="1"/>
      <c r="J379" s="1">
        <v>2</v>
      </c>
      <c r="K379" s="1" t="s">
        <v>74</v>
      </c>
      <c r="L379" s="1" t="s">
        <v>75</v>
      </c>
      <c r="M379" s="1" t="s">
        <v>224</v>
      </c>
      <c r="N379" s="1" t="s">
        <v>76</v>
      </c>
      <c r="O379" s="1" t="s">
        <v>77</v>
      </c>
      <c r="P379" s="1" t="s">
        <v>78</v>
      </c>
      <c r="Q379" s="1" t="s">
        <v>79</v>
      </c>
      <c r="R379" s="1">
        <v>114</v>
      </c>
      <c r="S379" s="1" t="s">
        <v>224</v>
      </c>
      <c r="T379" s="1" t="s">
        <v>80</v>
      </c>
      <c r="U379" s="1" t="s">
        <v>81</v>
      </c>
      <c r="V379" s="1" t="s">
        <v>82</v>
      </c>
      <c r="W379" s="1" t="s">
        <v>83</v>
      </c>
      <c r="X379" s="1">
        <v>2134424404</v>
      </c>
      <c r="Y379" s="1" t="s">
        <v>84</v>
      </c>
      <c r="Z379" s="1">
        <v>2</v>
      </c>
      <c r="AA379" s="1" t="s">
        <v>85</v>
      </c>
      <c r="AB379" s="1" t="s">
        <v>86</v>
      </c>
      <c r="AC379" s="1" t="s">
        <v>224</v>
      </c>
      <c r="AD379" s="1" t="s">
        <v>87</v>
      </c>
      <c r="AE379" s="1" t="s">
        <v>78</v>
      </c>
      <c r="AF379" s="1" t="s">
        <v>88</v>
      </c>
      <c r="AG379" s="1" t="s">
        <v>225</v>
      </c>
      <c r="AH379" s="1" t="s">
        <v>89</v>
      </c>
      <c r="AI379" s="1" t="s">
        <v>90</v>
      </c>
      <c r="AJ379" s="1" t="s">
        <v>81</v>
      </c>
      <c r="AK379" s="1" t="s">
        <v>82</v>
      </c>
      <c r="AL379" s="1" t="s">
        <v>91</v>
      </c>
      <c r="AM379" s="1"/>
      <c r="AN379" s="1" t="s">
        <v>224</v>
      </c>
      <c r="AO379" s="1">
        <v>1</v>
      </c>
      <c r="AP379" s="1" t="s">
        <v>81</v>
      </c>
      <c r="AQ379" s="1" t="s">
        <v>82</v>
      </c>
      <c r="AR379" s="1">
        <v>0</v>
      </c>
      <c r="AS379" s="1">
        <v>1</v>
      </c>
      <c r="AT379" s="1">
        <v>0</v>
      </c>
      <c r="AU379" s="1">
        <v>1602</v>
      </c>
      <c r="AV379" s="1" t="s">
        <v>224</v>
      </c>
      <c r="AW379" s="1">
        <v>160204</v>
      </c>
      <c r="AX379" s="1">
        <v>0</v>
      </c>
      <c r="AY379" s="2">
        <v>300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/>
      <c r="BM379" s="3">
        <v>45093</v>
      </c>
      <c r="BN379" s="1" t="s">
        <v>224</v>
      </c>
      <c r="BO379" s="1" t="s">
        <v>224</v>
      </c>
      <c r="BP379" s="1">
        <v>0</v>
      </c>
      <c r="BQ379" s="1" t="s">
        <v>224</v>
      </c>
      <c r="BR379" s="1" t="s">
        <v>224</v>
      </c>
      <c r="BS379" s="1">
        <v>0</v>
      </c>
      <c r="BT379" s="1">
        <v>0</v>
      </c>
      <c r="BU379" s="1" t="s">
        <v>1033</v>
      </c>
    </row>
    <row r="380" spans="1:73" outlineLevel="1" x14ac:dyDescent="0.25">
      <c r="A380" s="1">
        <v>20</v>
      </c>
      <c r="B380" s="1">
        <v>1614</v>
      </c>
      <c r="C380" s="1">
        <v>1</v>
      </c>
      <c r="D380" s="1" t="s">
        <v>1034</v>
      </c>
      <c r="E380" s="3">
        <v>45093.714594907404</v>
      </c>
      <c r="F380" s="1">
        <v>0</v>
      </c>
      <c r="G380" s="1"/>
      <c r="H380" s="1"/>
      <c r="I380" s="1"/>
      <c r="J380" s="1">
        <v>2</v>
      </c>
      <c r="K380" s="1" t="s">
        <v>74</v>
      </c>
      <c r="L380" s="1" t="s">
        <v>75</v>
      </c>
      <c r="M380" s="1" t="s">
        <v>224</v>
      </c>
      <c r="N380" s="1" t="s">
        <v>76</v>
      </c>
      <c r="O380" s="1" t="s">
        <v>77</v>
      </c>
      <c r="P380" s="1" t="s">
        <v>78</v>
      </c>
      <c r="Q380" s="1" t="s">
        <v>79</v>
      </c>
      <c r="R380" s="1">
        <v>114</v>
      </c>
      <c r="S380" s="1" t="s">
        <v>224</v>
      </c>
      <c r="T380" s="1" t="s">
        <v>80</v>
      </c>
      <c r="U380" s="1" t="s">
        <v>81</v>
      </c>
      <c r="V380" s="1" t="s">
        <v>82</v>
      </c>
      <c r="W380" s="1" t="s">
        <v>83</v>
      </c>
      <c r="X380" s="1">
        <v>2134424404</v>
      </c>
      <c r="Y380" s="1" t="s">
        <v>84</v>
      </c>
      <c r="Z380" s="1">
        <v>2</v>
      </c>
      <c r="AA380" s="1" t="s">
        <v>137</v>
      </c>
      <c r="AB380" s="1" t="s">
        <v>224</v>
      </c>
      <c r="AC380" s="1" t="s">
        <v>224</v>
      </c>
      <c r="AD380" s="1" t="s">
        <v>138</v>
      </c>
      <c r="AE380" s="1" t="s">
        <v>139</v>
      </c>
      <c r="AF380" s="1" t="s">
        <v>140</v>
      </c>
      <c r="AG380" s="1" t="s">
        <v>698</v>
      </c>
      <c r="AH380" s="1" t="s">
        <v>141</v>
      </c>
      <c r="AI380" s="1" t="s">
        <v>142</v>
      </c>
      <c r="AJ380" s="1" t="s">
        <v>143</v>
      </c>
      <c r="AK380" s="1" t="s">
        <v>82</v>
      </c>
      <c r="AL380" s="1" t="s">
        <v>144</v>
      </c>
      <c r="AM380" s="1"/>
      <c r="AN380" s="1" t="s">
        <v>224</v>
      </c>
      <c r="AO380" s="1">
        <v>1</v>
      </c>
      <c r="AP380" s="1" t="s">
        <v>81</v>
      </c>
      <c r="AQ380" s="1" t="s">
        <v>82</v>
      </c>
      <c r="AR380" s="1">
        <v>0</v>
      </c>
      <c r="AS380" s="1">
        <v>1</v>
      </c>
      <c r="AT380" s="1">
        <v>0</v>
      </c>
      <c r="AU380" s="1">
        <v>1602</v>
      </c>
      <c r="AV380" s="1" t="s">
        <v>224</v>
      </c>
      <c r="AW380" s="1">
        <v>160204</v>
      </c>
      <c r="AX380" s="1">
        <v>0</v>
      </c>
      <c r="AY380" s="2">
        <v>2600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/>
      <c r="BM380" s="3">
        <v>45093</v>
      </c>
      <c r="BN380" s="1" t="s">
        <v>224</v>
      </c>
      <c r="BO380" s="1" t="s">
        <v>224</v>
      </c>
      <c r="BP380" s="1">
        <v>0</v>
      </c>
      <c r="BQ380" s="1" t="s">
        <v>224</v>
      </c>
      <c r="BR380" s="1" t="s">
        <v>224</v>
      </c>
      <c r="BS380" s="1">
        <v>0</v>
      </c>
      <c r="BT380" s="1">
        <v>0</v>
      </c>
      <c r="BU380" s="1" t="s">
        <v>1035</v>
      </c>
    </row>
    <row r="381" spans="1:73" outlineLevel="1" x14ac:dyDescent="0.25">
      <c r="A381" s="1">
        <v>20</v>
      </c>
      <c r="B381" s="1">
        <v>1615</v>
      </c>
      <c r="C381" s="1">
        <v>1</v>
      </c>
      <c r="D381" s="1" t="s">
        <v>1036</v>
      </c>
      <c r="E381" s="3">
        <v>45096.416550925926</v>
      </c>
      <c r="F381" s="1">
        <v>0</v>
      </c>
      <c r="G381" s="1"/>
      <c r="H381" s="1"/>
      <c r="I381" s="1"/>
      <c r="J381" s="1">
        <v>2</v>
      </c>
      <c r="K381" s="1" t="s">
        <v>74</v>
      </c>
      <c r="L381" s="1" t="s">
        <v>75</v>
      </c>
      <c r="M381" s="1" t="s">
        <v>224</v>
      </c>
      <c r="N381" s="1" t="s">
        <v>76</v>
      </c>
      <c r="O381" s="1" t="s">
        <v>77</v>
      </c>
      <c r="P381" s="1" t="s">
        <v>78</v>
      </c>
      <c r="Q381" s="1" t="s">
        <v>79</v>
      </c>
      <c r="R381" s="1">
        <v>114</v>
      </c>
      <c r="S381" s="1" t="s">
        <v>224</v>
      </c>
      <c r="T381" s="1" t="s">
        <v>80</v>
      </c>
      <c r="U381" s="1" t="s">
        <v>81</v>
      </c>
      <c r="V381" s="1" t="s">
        <v>82</v>
      </c>
      <c r="W381" s="1" t="s">
        <v>83</v>
      </c>
      <c r="X381" s="1">
        <v>2134424404</v>
      </c>
      <c r="Y381" s="1" t="s">
        <v>84</v>
      </c>
      <c r="Z381" s="1">
        <v>2</v>
      </c>
      <c r="AA381" s="1" t="s">
        <v>85</v>
      </c>
      <c r="AB381" s="1" t="s">
        <v>86</v>
      </c>
      <c r="AC381" s="1" t="s">
        <v>224</v>
      </c>
      <c r="AD381" s="1" t="s">
        <v>87</v>
      </c>
      <c r="AE381" s="1" t="s">
        <v>78</v>
      </c>
      <c r="AF381" s="1" t="s">
        <v>88</v>
      </c>
      <c r="AG381" s="1" t="s">
        <v>225</v>
      </c>
      <c r="AH381" s="1" t="s">
        <v>89</v>
      </c>
      <c r="AI381" s="1" t="s">
        <v>90</v>
      </c>
      <c r="AJ381" s="1" t="s">
        <v>81</v>
      </c>
      <c r="AK381" s="1" t="s">
        <v>82</v>
      </c>
      <c r="AL381" s="1" t="s">
        <v>91</v>
      </c>
      <c r="AM381" s="1"/>
      <c r="AN381" s="1" t="s">
        <v>224</v>
      </c>
      <c r="AO381" s="1">
        <v>1</v>
      </c>
      <c r="AP381" s="1" t="s">
        <v>81</v>
      </c>
      <c r="AQ381" s="1" t="s">
        <v>82</v>
      </c>
      <c r="AR381" s="1">
        <v>0</v>
      </c>
      <c r="AS381" s="1">
        <v>1</v>
      </c>
      <c r="AT381" s="1">
        <v>0</v>
      </c>
      <c r="AU381" s="1">
        <v>1602</v>
      </c>
      <c r="AV381" s="1" t="s">
        <v>224</v>
      </c>
      <c r="AW381" s="1">
        <v>160204</v>
      </c>
      <c r="AX381" s="1">
        <v>0</v>
      </c>
      <c r="AY381" s="2">
        <v>2240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/>
      <c r="BM381" s="3">
        <v>45096</v>
      </c>
      <c r="BN381" s="1" t="s">
        <v>224</v>
      </c>
      <c r="BO381" s="1" t="s">
        <v>224</v>
      </c>
      <c r="BP381" s="1">
        <v>0</v>
      </c>
      <c r="BQ381" s="1" t="s">
        <v>224</v>
      </c>
      <c r="BR381" s="1" t="s">
        <v>224</v>
      </c>
      <c r="BS381" s="1">
        <v>0</v>
      </c>
      <c r="BT381" s="1">
        <v>0</v>
      </c>
      <c r="BU381" s="1" t="s">
        <v>1037</v>
      </c>
    </row>
    <row r="382" spans="1:73" outlineLevel="1" x14ac:dyDescent="0.25">
      <c r="A382" s="1">
        <v>20</v>
      </c>
      <c r="B382" s="1">
        <v>1616</v>
      </c>
      <c r="C382" s="1">
        <v>1</v>
      </c>
      <c r="D382" s="1" t="s">
        <v>1038</v>
      </c>
      <c r="E382" s="3">
        <v>45096.41783564815</v>
      </c>
      <c r="F382" s="1">
        <v>0</v>
      </c>
      <c r="G382" s="1"/>
      <c r="H382" s="1"/>
      <c r="I382" s="1"/>
      <c r="J382" s="1">
        <v>2</v>
      </c>
      <c r="K382" s="1" t="s">
        <v>74</v>
      </c>
      <c r="L382" s="1" t="s">
        <v>75</v>
      </c>
      <c r="M382" s="1" t="s">
        <v>224</v>
      </c>
      <c r="N382" s="1" t="s">
        <v>76</v>
      </c>
      <c r="O382" s="1" t="s">
        <v>77</v>
      </c>
      <c r="P382" s="1" t="s">
        <v>78</v>
      </c>
      <c r="Q382" s="1" t="s">
        <v>79</v>
      </c>
      <c r="R382" s="1">
        <v>114</v>
      </c>
      <c r="S382" s="1" t="s">
        <v>224</v>
      </c>
      <c r="T382" s="1" t="s">
        <v>80</v>
      </c>
      <c r="U382" s="1" t="s">
        <v>81</v>
      </c>
      <c r="V382" s="1" t="s">
        <v>82</v>
      </c>
      <c r="W382" s="1" t="s">
        <v>83</v>
      </c>
      <c r="X382" s="1">
        <v>2134424404</v>
      </c>
      <c r="Y382" s="1" t="s">
        <v>84</v>
      </c>
      <c r="Z382" s="1">
        <v>2</v>
      </c>
      <c r="AA382" s="1" t="s">
        <v>85</v>
      </c>
      <c r="AB382" s="1" t="s">
        <v>86</v>
      </c>
      <c r="AC382" s="1" t="s">
        <v>224</v>
      </c>
      <c r="AD382" s="1" t="s">
        <v>87</v>
      </c>
      <c r="AE382" s="1" t="s">
        <v>78</v>
      </c>
      <c r="AF382" s="1" t="s">
        <v>88</v>
      </c>
      <c r="AG382" s="1" t="s">
        <v>225</v>
      </c>
      <c r="AH382" s="1" t="s">
        <v>89</v>
      </c>
      <c r="AI382" s="1" t="s">
        <v>90</v>
      </c>
      <c r="AJ382" s="1" t="s">
        <v>81</v>
      </c>
      <c r="AK382" s="1" t="s">
        <v>82</v>
      </c>
      <c r="AL382" s="1" t="s">
        <v>91</v>
      </c>
      <c r="AM382" s="1"/>
      <c r="AN382" s="1" t="s">
        <v>224</v>
      </c>
      <c r="AO382" s="1">
        <v>1</v>
      </c>
      <c r="AP382" s="1" t="s">
        <v>81</v>
      </c>
      <c r="AQ382" s="1" t="s">
        <v>82</v>
      </c>
      <c r="AR382" s="1">
        <v>0</v>
      </c>
      <c r="AS382" s="1">
        <v>1</v>
      </c>
      <c r="AT382" s="1">
        <v>0</v>
      </c>
      <c r="AU382" s="1">
        <v>1602</v>
      </c>
      <c r="AV382" s="1" t="s">
        <v>224</v>
      </c>
      <c r="AW382" s="1">
        <v>160204</v>
      </c>
      <c r="AX382" s="1">
        <v>0</v>
      </c>
      <c r="AY382" s="2">
        <v>1100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/>
      <c r="BM382" s="3">
        <v>45096</v>
      </c>
      <c r="BN382" s="1" t="s">
        <v>224</v>
      </c>
      <c r="BO382" s="1" t="s">
        <v>224</v>
      </c>
      <c r="BP382" s="1">
        <v>0</v>
      </c>
      <c r="BQ382" s="1" t="s">
        <v>224</v>
      </c>
      <c r="BR382" s="1" t="s">
        <v>224</v>
      </c>
      <c r="BS382" s="1">
        <v>0</v>
      </c>
      <c r="BT382" s="1">
        <v>0</v>
      </c>
      <c r="BU382" s="1" t="s">
        <v>1039</v>
      </c>
    </row>
    <row r="383" spans="1:73" outlineLevel="1" x14ac:dyDescent="0.25">
      <c r="A383" s="1">
        <v>20</v>
      </c>
      <c r="B383" s="1">
        <v>1617</v>
      </c>
      <c r="C383" s="1">
        <v>1</v>
      </c>
      <c r="D383" s="1" t="s">
        <v>1040</v>
      </c>
      <c r="E383" s="3">
        <v>45096.418263888889</v>
      </c>
      <c r="F383" s="1">
        <v>0</v>
      </c>
      <c r="G383" s="1"/>
      <c r="H383" s="1"/>
      <c r="I383" s="1"/>
      <c r="J383" s="1">
        <v>2</v>
      </c>
      <c r="K383" s="1" t="s">
        <v>74</v>
      </c>
      <c r="L383" s="1" t="s">
        <v>75</v>
      </c>
      <c r="M383" s="1" t="s">
        <v>224</v>
      </c>
      <c r="N383" s="1" t="s">
        <v>76</v>
      </c>
      <c r="O383" s="1" t="s">
        <v>77</v>
      </c>
      <c r="P383" s="1" t="s">
        <v>78</v>
      </c>
      <c r="Q383" s="1" t="s">
        <v>79</v>
      </c>
      <c r="R383" s="1">
        <v>114</v>
      </c>
      <c r="S383" s="1" t="s">
        <v>224</v>
      </c>
      <c r="T383" s="1" t="s">
        <v>80</v>
      </c>
      <c r="U383" s="1" t="s">
        <v>81</v>
      </c>
      <c r="V383" s="1" t="s">
        <v>82</v>
      </c>
      <c r="W383" s="1" t="s">
        <v>83</v>
      </c>
      <c r="X383" s="1">
        <v>2134424404</v>
      </c>
      <c r="Y383" s="1" t="s">
        <v>84</v>
      </c>
      <c r="Z383" s="1">
        <v>2</v>
      </c>
      <c r="AA383" s="1" t="s">
        <v>85</v>
      </c>
      <c r="AB383" s="1" t="s">
        <v>86</v>
      </c>
      <c r="AC383" s="1" t="s">
        <v>224</v>
      </c>
      <c r="AD383" s="1" t="s">
        <v>87</v>
      </c>
      <c r="AE383" s="1" t="s">
        <v>78</v>
      </c>
      <c r="AF383" s="1" t="s">
        <v>88</v>
      </c>
      <c r="AG383" s="1" t="s">
        <v>225</v>
      </c>
      <c r="AH383" s="1" t="s">
        <v>89</v>
      </c>
      <c r="AI383" s="1" t="s">
        <v>90</v>
      </c>
      <c r="AJ383" s="1" t="s">
        <v>81</v>
      </c>
      <c r="AK383" s="1" t="s">
        <v>82</v>
      </c>
      <c r="AL383" s="1" t="s">
        <v>91</v>
      </c>
      <c r="AM383" s="1"/>
      <c r="AN383" s="1" t="s">
        <v>224</v>
      </c>
      <c r="AO383" s="1">
        <v>1</v>
      </c>
      <c r="AP383" s="1" t="s">
        <v>81</v>
      </c>
      <c r="AQ383" s="1" t="s">
        <v>82</v>
      </c>
      <c r="AR383" s="1">
        <v>0</v>
      </c>
      <c r="AS383" s="1">
        <v>1</v>
      </c>
      <c r="AT383" s="1">
        <v>0</v>
      </c>
      <c r="AU383" s="1">
        <v>1602</v>
      </c>
      <c r="AV383" s="1" t="s">
        <v>224</v>
      </c>
      <c r="AW383" s="1">
        <v>160204</v>
      </c>
      <c r="AX383" s="1">
        <v>0</v>
      </c>
      <c r="AY383" s="2">
        <v>2560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/>
      <c r="BM383" s="3">
        <v>45096</v>
      </c>
      <c r="BN383" s="1" t="s">
        <v>224</v>
      </c>
      <c r="BO383" s="1" t="s">
        <v>224</v>
      </c>
      <c r="BP383" s="1">
        <v>0</v>
      </c>
      <c r="BQ383" s="1" t="s">
        <v>224</v>
      </c>
      <c r="BR383" s="1" t="s">
        <v>224</v>
      </c>
      <c r="BS383" s="1">
        <v>0</v>
      </c>
      <c r="BT383" s="1">
        <v>0</v>
      </c>
      <c r="BU383" s="1" t="s">
        <v>1041</v>
      </c>
    </row>
    <row r="384" spans="1:73" outlineLevel="1" x14ac:dyDescent="0.25">
      <c r="A384" s="1">
        <v>20</v>
      </c>
      <c r="B384" s="1">
        <v>1618</v>
      </c>
      <c r="C384" s="1">
        <v>1</v>
      </c>
      <c r="D384" s="1" t="s">
        <v>1042</v>
      </c>
      <c r="E384" s="3">
        <v>45096.418703703705</v>
      </c>
      <c r="F384" s="1">
        <v>0</v>
      </c>
      <c r="G384" s="1"/>
      <c r="H384" s="1"/>
      <c r="I384" s="1"/>
      <c r="J384" s="1">
        <v>2</v>
      </c>
      <c r="K384" s="1" t="s">
        <v>74</v>
      </c>
      <c r="L384" s="1" t="s">
        <v>75</v>
      </c>
      <c r="M384" s="1" t="s">
        <v>224</v>
      </c>
      <c r="N384" s="1" t="s">
        <v>76</v>
      </c>
      <c r="O384" s="1" t="s">
        <v>77</v>
      </c>
      <c r="P384" s="1" t="s">
        <v>78</v>
      </c>
      <c r="Q384" s="1" t="s">
        <v>79</v>
      </c>
      <c r="R384" s="1">
        <v>114</v>
      </c>
      <c r="S384" s="1" t="s">
        <v>224</v>
      </c>
      <c r="T384" s="1" t="s">
        <v>80</v>
      </c>
      <c r="U384" s="1" t="s">
        <v>81</v>
      </c>
      <c r="V384" s="1" t="s">
        <v>82</v>
      </c>
      <c r="W384" s="1" t="s">
        <v>83</v>
      </c>
      <c r="X384" s="1">
        <v>2134424404</v>
      </c>
      <c r="Y384" s="1" t="s">
        <v>84</v>
      </c>
      <c r="Z384" s="1">
        <v>2</v>
      </c>
      <c r="AA384" s="1" t="s">
        <v>85</v>
      </c>
      <c r="AB384" s="1" t="s">
        <v>86</v>
      </c>
      <c r="AC384" s="1" t="s">
        <v>224</v>
      </c>
      <c r="AD384" s="1" t="s">
        <v>87</v>
      </c>
      <c r="AE384" s="1" t="s">
        <v>78</v>
      </c>
      <c r="AF384" s="1" t="s">
        <v>88</v>
      </c>
      <c r="AG384" s="1" t="s">
        <v>225</v>
      </c>
      <c r="AH384" s="1" t="s">
        <v>89</v>
      </c>
      <c r="AI384" s="1" t="s">
        <v>90</v>
      </c>
      <c r="AJ384" s="1" t="s">
        <v>81</v>
      </c>
      <c r="AK384" s="1" t="s">
        <v>82</v>
      </c>
      <c r="AL384" s="1" t="s">
        <v>91</v>
      </c>
      <c r="AM384" s="1"/>
      <c r="AN384" s="1" t="s">
        <v>224</v>
      </c>
      <c r="AO384" s="1">
        <v>1</v>
      </c>
      <c r="AP384" s="1" t="s">
        <v>81</v>
      </c>
      <c r="AQ384" s="1" t="s">
        <v>82</v>
      </c>
      <c r="AR384" s="1">
        <v>0</v>
      </c>
      <c r="AS384" s="1">
        <v>1</v>
      </c>
      <c r="AT384" s="1">
        <v>0</v>
      </c>
      <c r="AU384" s="1">
        <v>1602</v>
      </c>
      <c r="AV384" s="1" t="s">
        <v>224</v>
      </c>
      <c r="AW384" s="1">
        <v>160204</v>
      </c>
      <c r="AX384" s="1">
        <v>0</v>
      </c>
      <c r="AY384" s="2">
        <v>5800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/>
      <c r="BM384" s="3">
        <v>45096</v>
      </c>
      <c r="BN384" s="1" t="s">
        <v>224</v>
      </c>
      <c r="BO384" s="1" t="s">
        <v>224</v>
      </c>
      <c r="BP384" s="1">
        <v>0</v>
      </c>
      <c r="BQ384" s="1" t="s">
        <v>224</v>
      </c>
      <c r="BR384" s="1" t="s">
        <v>224</v>
      </c>
      <c r="BS384" s="1">
        <v>0</v>
      </c>
      <c r="BT384" s="1">
        <v>0</v>
      </c>
      <c r="BU384" s="1" t="s">
        <v>1043</v>
      </c>
    </row>
    <row r="385" spans="1:73" outlineLevel="1" x14ac:dyDescent="0.25">
      <c r="A385" s="1">
        <v>20</v>
      </c>
      <c r="B385" s="1">
        <v>1619</v>
      </c>
      <c r="C385" s="1">
        <v>1</v>
      </c>
      <c r="D385" s="1" t="s">
        <v>1044</v>
      </c>
      <c r="E385" s="3">
        <v>45096.718726851854</v>
      </c>
      <c r="F385" s="1">
        <v>0</v>
      </c>
      <c r="G385" s="1"/>
      <c r="H385" s="1"/>
      <c r="I385" s="1"/>
      <c r="J385" s="1">
        <v>2</v>
      </c>
      <c r="K385" s="1" t="s">
        <v>74</v>
      </c>
      <c r="L385" s="1" t="s">
        <v>75</v>
      </c>
      <c r="M385" s="1" t="s">
        <v>224</v>
      </c>
      <c r="N385" s="1" t="s">
        <v>76</v>
      </c>
      <c r="O385" s="1" t="s">
        <v>77</v>
      </c>
      <c r="P385" s="1" t="s">
        <v>78</v>
      </c>
      <c r="Q385" s="1" t="s">
        <v>79</v>
      </c>
      <c r="R385" s="1">
        <v>114</v>
      </c>
      <c r="S385" s="1" t="s">
        <v>224</v>
      </c>
      <c r="T385" s="1" t="s">
        <v>80</v>
      </c>
      <c r="U385" s="1" t="s">
        <v>81</v>
      </c>
      <c r="V385" s="1" t="s">
        <v>82</v>
      </c>
      <c r="W385" s="1" t="s">
        <v>83</v>
      </c>
      <c r="X385" s="1">
        <v>2134424404</v>
      </c>
      <c r="Y385" s="1" t="s">
        <v>84</v>
      </c>
      <c r="Z385" s="1">
        <v>2</v>
      </c>
      <c r="AA385" s="1" t="s">
        <v>85</v>
      </c>
      <c r="AB385" s="1" t="s">
        <v>86</v>
      </c>
      <c r="AC385" s="1" t="s">
        <v>224</v>
      </c>
      <c r="AD385" s="1" t="s">
        <v>87</v>
      </c>
      <c r="AE385" s="1" t="s">
        <v>78</v>
      </c>
      <c r="AF385" s="1" t="s">
        <v>88</v>
      </c>
      <c r="AG385" s="1" t="s">
        <v>225</v>
      </c>
      <c r="AH385" s="1" t="s">
        <v>89</v>
      </c>
      <c r="AI385" s="1" t="s">
        <v>90</v>
      </c>
      <c r="AJ385" s="1" t="s">
        <v>81</v>
      </c>
      <c r="AK385" s="1" t="s">
        <v>82</v>
      </c>
      <c r="AL385" s="1" t="s">
        <v>91</v>
      </c>
      <c r="AM385" s="1"/>
      <c r="AN385" s="1" t="s">
        <v>224</v>
      </c>
      <c r="AO385" s="1">
        <v>1</v>
      </c>
      <c r="AP385" s="1" t="s">
        <v>81</v>
      </c>
      <c r="AQ385" s="1" t="s">
        <v>82</v>
      </c>
      <c r="AR385" s="1">
        <v>0</v>
      </c>
      <c r="AS385" s="1">
        <v>1</v>
      </c>
      <c r="AT385" s="1">
        <v>0</v>
      </c>
      <c r="AU385" s="1">
        <v>1602</v>
      </c>
      <c r="AV385" s="1" t="s">
        <v>224</v>
      </c>
      <c r="AW385" s="1">
        <v>160204</v>
      </c>
      <c r="AX385" s="1">
        <v>0</v>
      </c>
      <c r="AY385" s="2">
        <v>800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/>
      <c r="BM385" s="3">
        <v>45096</v>
      </c>
      <c r="BN385" s="1" t="s">
        <v>224</v>
      </c>
      <c r="BO385" s="1" t="s">
        <v>224</v>
      </c>
      <c r="BP385" s="1">
        <v>0</v>
      </c>
      <c r="BQ385" s="1" t="s">
        <v>224</v>
      </c>
      <c r="BR385" s="1" t="s">
        <v>224</v>
      </c>
      <c r="BS385" s="1">
        <v>0</v>
      </c>
      <c r="BT385" s="1">
        <v>0</v>
      </c>
      <c r="BU385" s="1" t="s">
        <v>1045</v>
      </c>
    </row>
    <row r="386" spans="1:73" outlineLevel="1" x14ac:dyDescent="0.25">
      <c r="A386" s="1">
        <v>20</v>
      </c>
      <c r="B386" s="1">
        <v>1620</v>
      </c>
      <c r="C386" s="1">
        <v>2</v>
      </c>
      <c r="D386" s="1" t="s">
        <v>1046</v>
      </c>
      <c r="E386" s="3">
        <v>45097.510312500002</v>
      </c>
      <c r="F386" s="1">
        <v>0</v>
      </c>
      <c r="G386" s="1"/>
      <c r="H386" s="1"/>
      <c r="I386" s="1"/>
      <c r="J386" s="1">
        <v>2</v>
      </c>
      <c r="K386" s="1" t="s">
        <v>74</v>
      </c>
      <c r="L386" s="1" t="s">
        <v>75</v>
      </c>
      <c r="M386" s="1" t="s">
        <v>224</v>
      </c>
      <c r="N386" s="1" t="s">
        <v>76</v>
      </c>
      <c r="O386" s="1" t="s">
        <v>77</v>
      </c>
      <c r="P386" s="1" t="s">
        <v>78</v>
      </c>
      <c r="Q386" s="1" t="s">
        <v>79</v>
      </c>
      <c r="R386" s="1">
        <v>114</v>
      </c>
      <c r="S386" s="1" t="s">
        <v>224</v>
      </c>
      <c r="T386" s="1" t="s">
        <v>80</v>
      </c>
      <c r="U386" s="1" t="s">
        <v>81</v>
      </c>
      <c r="V386" s="1" t="s">
        <v>82</v>
      </c>
      <c r="W386" s="1" t="s">
        <v>83</v>
      </c>
      <c r="X386" s="1">
        <v>2134424404</v>
      </c>
      <c r="Y386" s="1" t="s">
        <v>84</v>
      </c>
      <c r="Z386" s="1">
        <v>2</v>
      </c>
      <c r="AA386" s="1" t="s">
        <v>149</v>
      </c>
      <c r="AB386" s="1" t="s">
        <v>224</v>
      </c>
      <c r="AC386" s="1" t="s">
        <v>224</v>
      </c>
      <c r="AD386" s="1" t="s">
        <v>115</v>
      </c>
      <c r="AE386" s="1" t="s">
        <v>224</v>
      </c>
      <c r="AF386" s="1" t="s">
        <v>150</v>
      </c>
      <c r="AG386" s="1" t="s">
        <v>151</v>
      </c>
      <c r="AH386" s="1" t="s">
        <v>224</v>
      </c>
      <c r="AI386" s="1" t="s">
        <v>152</v>
      </c>
      <c r="AJ386" s="1" t="s">
        <v>153</v>
      </c>
      <c r="AK386" s="1" t="s">
        <v>154</v>
      </c>
      <c r="AL386" s="1" t="s">
        <v>155</v>
      </c>
      <c r="AM386" s="1"/>
      <c r="AN386" s="1" t="s">
        <v>120</v>
      </c>
      <c r="AO386" s="1">
        <v>1</v>
      </c>
      <c r="AP386" s="1" t="s">
        <v>81</v>
      </c>
      <c r="AQ386" s="1" t="s">
        <v>82</v>
      </c>
      <c r="AR386" s="1">
        <v>0</v>
      </c>
      <c r="AS386" s="1">
        <v>1</v>
      </c>
      <c r="AT386" s="1">
        <v>0</v>
      </c>
      <c r="AU386" s="1">
        <v>1602</v>
      </c>
      <c r="AV386" s="1" t="s">
        <v>224</v>
      </c>
      <c r="AW386" s="1">
        <v>160204</v>
      </c>
      <c r="AX386" s="1">
        <v>0</v>
      </c>
      <c r="AY386" s="2">
        <v>9614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45097</v>
      </c>
      <c r="BM386" s="3">
        <v>45097</v>
      </c>
      <c r="BN386" s="1" t="s">
        <v>224</v>
      </c>
      <c r="BO386" s="1" t="s">
        <v>224</v>
      </c>
      <c r="BP386" s="1">
        <v>0</v>
      </c>
      <c r="BQ386" s="1" t="s">
        <v>224</v>
      </c>
      <c r="BR386" s="1" t="s">
        <v>224</v>
      </c>
      <c r="BS386" s="1">
        <v>0</v>
      </c>
      <c r="BT386" s="1">
        <v>0</v>
      </c>
      <c r="BU386" s="1" t="s">
        <v>1047</v>
      </c>
    </row>
    <row r="387" spans="1:73" outlineLevel="1" x14ac:dyDescent="0.25">
      <c r="A387" s="1">
        <v>20</v>
      </c>
      <c r="B387" s="1">
        <v>1621</v>
      </c>
      <c r="C387" s="1">
        <v>1</v>
      </c>
      <c r="D387" s="1" t="s">
        <v>1048</v>
      </c>
      <c r="E387" s="3">
        <v>45097.529166666667</v>
      </c>
      <c r="F387" s="1">
        <v>0</v>
      </c>
      <c r="G387" s="1"/>
      <c r="H387" s="1"/>
      <c r="I387" s="1"/>
      <c r="J387" s="1">
        <v>2</v>
      </c>
      <c r="K387" s="1" t="s">
        <v>74</v>
      </c>
      <c r="L387" s="1" t="s">
        <v>75</v>
      </c>
      <c r="M387" s="1" t="s">
        <v>224</v>
      </c>
      <c r="N387" s="1" t="s">
        <v>76</v>
      </c>
      <c r="O387" s="1" t="s">
        <v>77</v>
      </c>
      <c r="P387" s="1" t="s">
        <v>78</v>
      </c>
      <c r="Q387" s="1" t="s">
        <v>79</v>
      </c>
      <c r="R387" s="1">
        <v>114</v>
      </c>
      <c r="S387" s="1" t="s">
        <v>224</v>
      </c>
      <c r="T387" s="1" t="s">
        <v>80</v>
      </c>
      <c r="U387" s="1" t="s">
        <v>81</v>
      </c>
      <c r="V387" s="1" t="s">
        <v>82</v>
      </c>
      <c r="W387" s="1" t="s">
        <v>83</v>
      </c>
      <c r="X387" s="1">
        <v>2134424404</v>
      </c>
      <c r="Y387" s="1" t="s">
        <v>84</v>
      </c>
      <c r="Z387" s="1">
        <v>2</v>
      </c>
      <c r="AA387" s="1" t="s">
        <v>149</v>
      </c>
      <c r="AB387" s="1" t="s">
        <v>224</v>
      </c>
      <c r="AC387" s="1" t="s">
        <v>224</v>
      </c>
      <c r="AD387" s="1" t="s">
        <v>115</v>
      </c>
      <c r="AE387" s="1" t="s">
        <v>224</v>
      </c>
      <c r="AF387" s="1" t="s">
        <v>150</v>
      </c>
      <c r="AG387" s="1" t="s">
        <v>151</v>
      </c>
      <c r="AH387" s="1" t="s">
        <v>224</v>
      </c>
      <c r="AI387" s="1" t="s">
        <v>152</v>
      </c>
      <c r="AJ387" s="1" t="s">
        <v>153</v>
      </c>
      <c r="AK387" s="1" t="s">
        <v>154</v>
      </c>
      <c r="AL387" s="1" t="s">
        <v>155</v>
      </c>
      <c r="AM387" s="1"/>
      <c r="AN387" s="1" t="s">
        <v>120</v>
      </c>
      <c r="AO387" s="1">
        <v>1</v>
      </c>
      <c r="AP387" s="1" t="s">
        <v>81</v>
      </c>
      <c r="AQ387" s="1" t="s">
        <v>82</v>
      </c>
      <c r="AR387" s="1">
        <v>0</v>
      </c>
      <c r="AS387" s="1">
        <v>1</v>
      </c>
      <c r="AT387" s="1">
        <v>0</v>
      </c>
      <c r="AU387" s="1">
        <v>1602</v>
      </c>
      <c r="AV387" s="1" t="s">
        <v>224</v>
      </c>
      <c r="AW387" s="1">
        <v>160204</v>
      </c>
      <c r="AX387" s="1">
        <v>0</v>
      </c>
      <c r="AY387" s="2">
        <v>9614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/>
      <c r="BM387" s="3">
        <v>45097</v>
      </c>
      <c r="BN387" s="1" t="s">
        <v>224</v>
      </c>
      <c r="BO387" s="1" t="s">
        <v>224</v>
      </c>
      <c r="BP387" s="1">
        <v>0</v>
      </c>
      <c r="BQ387" s="1" t="s">
        <v>224</v>
      </c>
      <c r="BR387" s="1" t="s">
        <v>224</v>
      </c>
      <c r="BS387" s="1">
        <v>0</v>
      </c>
      <c r="BT387" s="1">
        <v>0</v>
      </c>
      <c r="BU387" s="1" t="s">
        <v>1049</v>
      </c>
    </row>
    <row r="388" spans="1:73" outlineLevel="1" x14ac:dyDescent="0.25">
      <c r="A388" s="1">
        <v>20</v>
      </c>
      <c r="B388" s="1">
        <v>1622</v>
      </c>
      <c r="C388" s="1">
        <v>1</v>
      </c>
      <c r="D388" s="1" t="s">
        <v>1050</v>
      </c>
      <c r="E388" s="3">
        <v>45097.741597222222</v>
      </c>
      <c r="F388" s="1">
        <v>0</v>
      </c>
      <c r="G388" s="1"/>
      <c r="H388" s="1"/>
      <c r="I388" s="1"/>
      <c r="J388" s="1">
        <v>2</v>
      </c>
      <c r="K388" s="1" t="s">
        <v>74</v>
      </c>
      <c r="L388" s="1" t="s">
        <v>75</v>
      </c>
      <c r="M388" s="1" t="s">
        <v>224</v>
      </c>
      <c r="N388" s="1" t="s">
        <v>76</v>
      </c>
      <c r="O388" s="1" t="s">
        <v>77</v>
      </c>
      <c r="P388" s="1" t="s">
        <v>78</v>
      </c>
      <c r="Q388" s="1" t="s">
        <v>79</v>
      </c>
      <c r="R388" s="1">
        <v>114</v>
      </c>
      <c r="S388" s="1" t="s">
        <v>224</v>
      </c>
      <c r="T388" s="1" t="s">
        <v>80</v>
      </c>
      <c r="U388" s="1" t="s">
        <v>81</v>
      </c>
      <c r="V388" s="1" t="s">
        <v>82</v>
      </c>
      <c r="W388" s="1" t="s">
        <v>83</v>
      </c>
      <c r="X388" s="1">
        <v>2134424404</v>
      </c>
      <c r="Y388" s="1" t="s">
        <v>84</v>
      </c>
      <c r="Z388" s="1">
        <v>2</v>
      </c>
      <c r="AA388" s="1" t="s">
        <v>85</v>
      </c>
      <c r="AB388" s="1" t="s">
        <v>86</v>
      </c>
      <c r="AC388" s="1" t="s">
        <v>224</v>
      </c>
      <c r="AD388" s="1" t="s">
        <v>87</v>
      </c>
      <c r="AE388" s="1" t="s">
        <v>78</v>
      </c>
      <c r="AF388" s="1" t="s">
        <v>88</v>
      </c>
      <c r="AG388" s="1" t="s">
        <v>225</v>
      </c>
      <c r="AH388" s="1" t="s">
        <v>89</v>
      </c>
      <c r="AI388" s="1" t="s">
        <v>90</v>
      </c>
      <c r="AJ388" s="1" t="s">
        <v>81</v>
      </c>
      <c r="AK388" s="1" t="s">
        <v>82</v>
      </c>
      <c r="AL388" s="1" t="s">
        <v>91</v>
      </c>
      <c r="AM388" s="1"/>
      <c r="AN388" s="1" t="s">
        <v>224</v>
      </c>
      <c r="AO388" s="1">
        <v>1</v>
      </c>
      <c r="AP388" s="1" t="s">
        <v>81</v>
      </c>
      <c r="AQ388" s="1" t="s">
        <v>82</v>
      </c>
      <c r="AR388" s="1">
        <v>0</v>
      </c>
      <c r="AS388" s="1">
        <v>1</v>
      </c>
      <c r="AT388" s="1">
        <v>0</v>
      </c>
      <c r="AU388" s="1">
        <v>1602</v>
      </c>
      <c r="AV388" s="1" t="s">
        <v>224</v>
      </c>
      <c r="AW388" s="1">
        <v>160204</v>
      </c>
      <c r="AX388" s="1">
        <v>0</v>
      </c>
      <c r="AY388" s="2">
        <v>2240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/>
      <c r="BM388" s="3">
        <v>45097</v>
      </c>
      <c r="BN388" s="1" t="s">
        <v>224</v>
      </c>
      <c r="BO388" s="1" t="s">
        <v>224</v>
      </c>
      <c r="BP388" s="1">
        <v>0</v>
      </c>
      <c r="BQ388" s="1" t="s">
        <v>224</v>
      </c>
      <c r="BR388" s="1" t="s">
        <v>224</v>
      </c>
      <c r="BS388" s="1">
        <v>0</v>
      </c>
      <c r="BT388" s="1">
        <v>0</v>
      </c>
      <c r="BU388" s="1" t="s">
        <v>1051</v>
      </c>
    </row>
    <row r="389" spans="1:73" outlineLevel="1" x14ac:dyDescent="0.25">
      <c r="A389" s="1">
        <v>20</v>
      </c>
      <c r="B389" s="1">
        <v>1623</v>
      </c>
      <c r="C389" s="1">
        <v>1</v>
      </c>
      <c r="D389" s="1" t="s">
        <v>1052</v>
      </c>
      <c r="E389" s="3">
        <v>45097.822847222225</v>
      </c>
      <c r="F389" s="1">
        <v>0</v>
      </c>
      <c r="G389" s="1"/>
      <c r="H389" s="1"/>
      <c r="I389" s="1"/>
      <c r="J389" s="1">
        <v>2</v>
      </c>
      <c r="K389" s="1" t="s">
        <v>74</v>
      </c>
      <c r="L389" s="1" t="s">
        <v>75</v>
      </c>
      <c r="M389" s="1" t="s">
        <v>224</v>
      </c>
      <c r="N389" s="1" t="s">
        <v>76</v>
      </c>
      <c r="O389" s="1" t="s">
        <v>77</v>
      </c>
      <c r="P389" s="1" t="s">
        <v>78</v>
      </c>
      <c r="Q389" s="1" t="s">
        <v>79</v>
      </c>
      <c r="R389" s="1">
        <v>114</v>
      </c>
      <c r="S389" s="1" t="s">
        <v>224</v>
      </c>
      <c r="T389" s="1" t="s">
        <v>80</v>
      </c>
      <c r="U389" s="1" t="s">
        <v>81</v>
      </c>
      <c r="V389" s="1" t="s">
        <v>82</v>
      </c>
      <c r="W389" s="1" t="s">
        <v>83</v>
      </c>
      <c r="X389" s="1">
        <v>2134424404</v>
      </c>
      <c r="Y389" s="1" t="s">
        <v>84</v>
      </c>
      <c r="Z389" s="1">
        <v>2</v>
      </c>
      <c r="AA389" s="1" t="s">
        <v>184</v>
      </c>
      <c r="AB389" s="1" t="s">
        <v>224</v>
      </c>
      <c r="AC389" s="1" t="s">
        <v>224</v>
      </c>
      <c r="AD389" s="1" t="s">
        <v>185</v>
      </c>
      <c r="AE389" s="1" t="s">
        <v>186</v>
      </c>
      <c r="AF389" s="1" t="s">
        <v>187</v>
      </c>
      <c r="AG389" s="1" t="s">
        <v>151</v>
      </c>
      <c r="AH389" s="1" t="s">
        <v>224</v>
      </c>
      <c r="AI389" s="1" t="s">
        <v>188</v>
      </c>
      <c r="AJ389" s="1" t="s">
        <v>189</v>
      </c>
      <c r="AK389" s="1" t="s">
        <v>190</v>
      </c>
      <c r="AL389" s="1" t="s">
        <v>191</v>
      </c>
      <c r="AM389" s="1"/>
      <c r="AN389" s="1" t="s">
        <v>224</v>
      </c>
      <c r="AO389" s="1">
        <v>1</v>
      </c>
      <c r="AP389" s="1" t="s">
        <v>81</v>
      </c>
      <c r="AQ389" s="1" t="s">
        <v>82</v>
      </c>
      <c r="AR389" s="1">
        <v>0</v>
      </c>
      <c r="AS389" s="1">
        <v>1</v>
      </c>
      <c r="AT389" s="1">
        <v>0</v>
      </c>
      <c r="AU389" s="1">
        <v>1602</v>
      </c>
      <c r="AV389" s="1" t="s">
        <v>224</v>
      </c>
      <c r="AW389" s="1">
        <v>160204</v>
      </c>
      <c r="AX389" s="1">
        <v>0</v>
      </c>
      <c r="AY389" s="2">
        <v>650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/>
      <c r="BM389" s="3">
        <v>45097</v>
      </c>
      <c r="BN389" s="1" t="s">
        <v>224</v>
      </c>
      <c r="BO389" s="1" t="s">
        <v>224</v>
      </c>
      <c r="BP389" s="1">
        <v>0</v>
      </c>
      <c r="BQ389" s="1" t="s">
        <v>224</v>
      </c>
      <c r="BR389" s="1" t="s">
        <v>224</v>
      </c>
      <c r="BS389" s="1">
        <v>0</v>
      </c>
      <c r="BT389" s="1">
        <v>0</v>
      </c>
      <c r="BU389" s="1" t="s">
        <v>1053</v>
      </c>
    </row>
    <row r="390" spans="1:73" outlineLevel="1" x14ac:dyDescent="0.25">
      <c r="A390" s="1">
        <v>20</v>
      </c>
      <c r="B390" s="1">
        <v>1624</v>
      </c>
      <c r="C390" s="1">
        <v>1</v>
      </c>
      <c r="D390" s="1" t="s">
        <v>1054</v>
      </c>
      <c r="E390" s="3">
        <v>45098.406400462962</v>
      </c>
      <c r="F390" s="1">
        <v>0</v>
      </c>
      <c r="G390" s="1"/>
      <c r="H390" s="1"/>
      <c r="I390" s="1"/>
      <c r="J390" s="1">
        <v>2</v>
      </c>
      <c r="K390" s="1" t="s">
        <v>74</v>
      </c>
      <c r="L390" s="1" t="s">
        <v>75</v>
      </c>
      <c r="M390" s="1" t="s">
        <v>224</v>
      </c>
      <c r="N390" s="1" t="s">
        <v>76</v>
      </c>
      <c r="O390" s="1" t="s">
        <v>77</v>
      </c>
      <c r="P390" s="1" t="s">
        <v>78</v>
      </c>
      <c r="Q390" s="1" t="s">
        <v>79</v>
      </c>
      <c r="R390" s="1">
        <v>114</v>
      </c>
      <c r="S390" s="1" t="s">
        <v>224</v>
      </c>
      <c r="T390" s="1" t="s">
        <v>80</v>
      </c>
      <c r="U390" s="1" t="s">
        <v>81</v>
      </c>
      <c r="V390" s="1" t="s">
        <v>82</v>
      </c>
      <c r="W390" s="1" t="s">
        <v>83</v>
      </c>
      <c r="X390" s="1">
        <v>2134424404</v>
      </c>
      <c r="Y390" s="1" t="s">
        <v>84</v>
      </c>
      <c r="Z390" s="1">
        <v>2</v>
      </c>
      <c r="AA390" s="1" t="s">
        <v>114</v>
      </c>
      <c r="AB390" s="1" t="s">
        <v>224</v>
      </c>
      <c r="AC390" s="1" t="s">
        <v>224</v>
      </c>
      <c r="AD390" s="1" t="s">
        <v>115</v>
      </c>
      <c r="AE390" s="1" t="s">
        <v>224</v>
      </c>
      <c r="AF390" s="1" t="s">
        <v>116</v>
      </c>
      <c r="AG390" s="1" t="s">
        <v>300</v>
      </c>
      <c r="AH390" s="1" t="s">
        <v>224</v>
      </c>
      <c r="AI390" s="1" t="s">
        <v>117</v>
      </c>
      <c r="AJ390" s="1" t="s">
        <v>118</v>
      </c>
      <c r="AK390" s="1" t="s">
        <v>98</v>
      </c>
      <c r="AL390" s="1" t="s">
        <v>119</v>
      </c>
      <c r="AM390" s="1"/>
      <c r="AN390" s="1" t="s">
        <v>120</v>
      </c>
      <c r="AO390" s="1">
        <v>1</v>
      </c>
      <c r="AP390" s="1" t="s">
        <v>81</v>
      </c>
      <c r="AQ390" s="1" t="s">
        <v>82</v>
      </c>
      <c r="AR390" s="1">
        <v>0</v>
      </c>
      <c r="AS390" s="1">
        <v>1</v>
      </c>
      <c r="AT390" s="1">
        <v>0</v>
      </c>
      <c r="AU390" s="1">
        <v>1602</v>
      </c>
      <c r="AV390" s="1" t="s">
        <v>224</v>
      </c>
      <c r="AW390" s="1">
        <v>160204</v>
      </c>
      <c r="AX390" s="1">
        <v>0</v>
      </c>
      <c r="AY390" s="2">
        <v>6271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/>
      <c r="BM390" s="3">
        <v>45098</v>
      </c>
      <c r="BN390" s="1" t="s">
        <v>224</v>
      </c>
      <c r="BO390" s="1" t="s">
        <v>224</v>
      </c>
      <c r="BP390" s="1">
        <v>0</v>
      </c>
      <c r="BQ390" s="1" t="s">
        <v>224</v>
      </c>
      <c r="BR390" s="1" t="s">
        <v>224</v>
      </c>
      <c r="BS390" s="1">
        <v>0</v>
      </c>
      <c r="BT390" s="1">
        <v>0</v>
      </c>
      <c r="BU390" s="1" t="s">
        <v>1055</v>
      </c>
    </row>
    <row r="391" spans="1:73" outlineLevel="1" x14ac:dyDescent="0.25">
      <c r="A391" s="1">
        <v>20</v>
      </c>
      <c r="B391" s="1">
        <v>1625</v>
      </c>
      <c r="C391" s="1">
        <v>1</v>
      </c>
      <c r="D391" s="1" t="s">
        <v>1056</v>
      </c>
      <c r="E391" s="3">
        <v>45098.407152777778</v>
      </c>
      <c r="F391" s="1">
        <v>0</v>
      </c>
      <c r="G391" s="1"/>
      <c r="H391" s="1"/>
      <c r="I391" s="1"/>
      <c r="J391" s="1">
        <v>2</v>
      </c>
      <c r="K391" s="1" t="s">
        <v>74</v>
      </c>
      <c r="L391" s="1" t="s">
        <v>75</v>
      </c>
      <c r="M391" s="1" t="s">
        <v>224</v>
      </c>
      <c r="N391" s="1" t="s">
        <v>76</v>
      </c>
      <c r="O391" s="1" t="s">
        <v>77</v>
      </c>
      <c r="P391" s="1" t="s">
        <v>78</v>
      </c>
      <c r="Q391" s="1" t="s">
        <v>79</v>
      </c>
      <c r="R391" s="1">
        <v>114</v>
      </c>
      <c r="S391" s="1" t="s">
        <v>224</v>
      </c>
      <c r="T391" s="1" t="s">
        <v>80</v>
      </c>
      <c r="U391" s="1" t="s">
        <v>81</v>
      </c>
      <c r="V391" s="1" t="s">
        <v>82</v>
      </c>
      <c r="W391" s="1" t="s">
        <v>83</v>
      </c>
      <c r="X391" s="1">
        <v>2134424404</v>
      </c>
      <c r="Y391" s="1" t="s">
        <v>84</v>
      </c>
      <c r="Z391" s="1">
        <v>2</v>
      </c>
      <c r="AA391" s="1" t="s">
        <v>114</v>
      </c>
      <c r="AB391" s="1" t="s">
        <v>224</v>
      </c>
      <c r="AC391" s="1" t="s">
        <v>224</v>
      </c>
      <c r="AD391" s="1" t="s">
        <v>115</v>
      </c>
      <c r="AE391" s="1" t="s">
        <v>224</v>
      </c>
      <c r="AF391" s="1" t="s">
        <v>116</v>
      </c>
      <c r="AG391" s="1" t="s">
        <v>300</v>
      </c>
      <c r="AH391" s="1" t="s">
        <v>224</v>
      </c>
      <c r="AI391" s="1" t="s">
        <v>117</v>
      </c>
      <c r="AJ391" s="1" t="s">
        <v>118</v>
      </c>
      <c r="AK391" s="1" t="s">
        <v>98</v>
      </c>
      <c r="AL391" s="1" t="s">
        <v>119</v>
      </c>
      <c r="AM391" s="1"/>
      <c r="AN391" s="1" t="s">
        <v>120</v>
      </c>
      <c r="AO391" s="1">
        <v>1</v>
      </c>
      <c r="AP391" s="1" t="s">
        <v>81</v>
      </c>
      <c r="AQ391" s="1" t="s">
        <v>82</v>
      </c>
      <c r="AR391" s="1">
        <v>0</v>
      </c>
      <c r="AS391" s="1">
        <v>1</v>
      </c>
      <c r="AT391" s="1">
        <v>0</v>
      </c>
      <c r="AU391" s="1">
        <v>1602</v>
      </c>
      <c r="AV391" s="1" t="s">
        <v>224</v>
      </c>
      <c r="AW391" s="1">
        <v>160204</v>
      </c>
      <c r="AX391" s="1">
        <v>0</v>
      </c>
      <c r="AY391" s="2">
        <v>4800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/>
      <c r="BM391" s="3">
        <v>45098</v>
      </c>
      <c r="BN391" s="1" t="s">
        <v>224</v>
      </c>
      <c r="BO391" s="1" t="s">
        <v>224</v>
      </c>
      <c r="BP391" s="1">
        <v>0</v>
      </c>
      <c r="BQ391" s="1" t="s">
        <v>224</v>
      </c>
      <c r="BR391" s="1" t="s">
        <v>224</v>
      </c>
      <c r="BS391" s="1">
        <v>0</v>
      </c>
      <c r="BT391" s="1">
        <v>0</v>
      </c>
      <c r="BU391" s="1" t="s">
        <v>1057</v>
      </c>
    </row>
    <row r="392" spans="1:73" outlineLevel="1" x14ac:dyDescent="0.25">
      <c r="A392" s="1">
        <v>20</v>
      </c>
      <c r="B392" s="1">
        <v>1626</v>
      </c>
      <c r="C392" s="1">
        <v>1</v>
      </c>
      <c r="D392" s="1" t="s">
        <v>1058</v>
      </c>
      <c r="E392" s="3">
        <v>45098.409143518518</v>
      </c>
      <c r="F392" s="1">
        <v>0</v>
      </c>
      <c r="G392" s="1"/>
      <c r="H392" s="1"/>
      <c r="I392" s="1"/>
      <c r="J392" s="1">
        <v>2</v>
      </c>
      <c r="K392" s="1" t="s">
        <v>74</v>
      </c>
      <c r="L392" s="1" t="s">
        <v>75</v>
      </c>
      <c r="M392" s="1" t="s">
        <v>224</v>
      </c>
      <c r="N392" s="1" t="s">
        <v>76</v>
      </c>
      <c r="O392" s="1" t="s">
        <v>77</v>
      </c>
      <c r="P392" s="1" t="s">
        <v>78</v>
      </c>
      <c r="Q392" s="1" t="s">
        <v>79</v>
      </c>
      <c r="R392" s="1">
        <v>114</v>
      </c>
      <c r="S392" s="1" t="s">
        <v>224</v>
      </c>
      <c r="T392" s="1" t="s">
        <v>80</v>
      </c>
      <c r="U392" s="1" t="s">
        <v>81</v>
      </c>
      <c r="V392" s="1" t="s">
        <v>82</v>
      </c>
      <c r="W392" s="1" t="s">
        <v>83</v>
      </c>
      <c r="X392" s="1">
        <v>2134424404</v>
      </c>
      <c r="Y392" s="1" t="s">
        <v>84</v>
      </c>
      <c r="Z392" s="1">
        <v>2</v>
      </c>
      <c r="AA392" s="1" t="s">
        <v>85</v>
      </c>
      <c r="AB392" s="1" t="s">
        <v>86</v>
      </c>
      <c r="AC392" s="1" t="s">
        <v>224</v>
      </c>
      <c r="AD392" s="1" t="s">
        <v>87</v>
      </c>
      <c r="AE392" s="1" t="s">
        <v>78</v>
      </c>
      <c r="AF392" s="1" t="s">
        <v>88</v>
      </c>
      <c r="AG392" s="1" t="s">
        <v>225</v>
      </c>
      <c r="AH392" s="1" t="s">
        <v>89</v>
      </c>
      <c r="AI392" s="1" t="s">
        <v>90</v>
      </c>
      <c r="AJ392" s="1" t="s">
        <v>81</v>
      </c>
      <c r="AK392" s="1" t="s">
        <v>82</v>
      </c>
      <c r="AL392" s="1" t="s">
        <v>91</v>
      </c>
      <c r="AM392" s="1"/>
      <c r="AN392" s="1" t="s">
        <v>224</v>
      </c>
      <c r="AO392" s="1">
        <v>1</v>
      </c>
      <c r="AP392" s="1" t="s">
        <v>81</v>
      </c>
      <c r="AQ392" s="1" t="s">
        <v>82</v>
      </c>
      <c r="AR392" s="1">
        <v>0</v>
      </c>
      <c r="AS392" s="1">
        <v>1</v>
      </c>
      <c r="AT392" s="1">
        <v>0</v>
      </c>
      <c r="AU392" s="1">
        <v>1602</v>
      </c>
      <c r="AV392" s="1" t="s">
        <v>224</v>
      </c>
      <c r="AW392" s="1">
        <v>160204</v>
      </c>
      <c r="AX392" s="1">
        <v>0</v>
      </c>
      <c r="AY392" s="2">
        <v>2240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/>
      <c r="BM392" s="3">
        <v>45098</v>
      </c>
      <c r="BN392" s="1" t="s">
        <v>224</v>
      </c>
      <c r="BO392" s="1" t="s">
        <v>224</v>
      </c>
      <c r="BP392" s="1">
        <v>0</v>
      </c>
      <c r="BQ392" s="1" t="s">
        <v>224</v>
      </c>
      <c r="BR392" s="1" t="s">
        <v>224</v>
      </c>
      <c r="BS392" s="1">
        <v>0</v>
      </c>
      <c r="BT392" s="1">
        <v>0</v>
      </c>
      <c r="BU392" s="1" t="s">
        <v>1059</v>
      </c>
    </row>
    <row r="393" spans="1:73" outlineLevel="1" x14ac:dyDescent="0.25">
      <c r="A393" s="1">
        <v>20</v>
      </c>
      <c r="B393" s="1">
        <v>1627</v>
      </c>
      <c r="C393" s="1">
        <v>1</v>
      </c>
      <c r="D393" s="1" t="s">
        <v>1060</v>
      </c>
      <c r="E393" s="3">
        <v>45098.550798611112</v>
      </c>
      <c r="F393" s="1">
        <v>0</v>
      </c>
      <c r="G393" s="1"/>
      <c r="H393" s="1"/>
      <c r="I393" s="1"/>
      <c r="J393" s="1">
        <v>2</v>
      </c>
      <c r="K393" s="1" t="s">
        <v>74</v>
      </c>
      <c r="L393" s="1" t="s">
        <v>75</v>
      </c>
      <c r="M393" s="1" t="s">
        <v>224</v>
      </c>
      <c r="N393" s="1" t="s">
        <v>76</v>
      </c>
      <c r="O393" s="1" t="s">
        <v>77</v>
      </c>
      <c r="P393" s="1" t="s">
        <v>78</v>
      </c>
      <c r="Q393" s="1" t="s">
        <v>79</v>
      </c>
      <c r="R393" s="1">
        <v>114</v>
      </c>
      <c r="S393" s="1" t="s">
        <v>224</v>
      </c>
      <c r="T393" s="1" t="s">
        <v>80</v>
      </c>
      <c r="U393" s="1" t="s">
        <v>81</v>
      </c>
      <c r="V393" s="1" t="s">
        <v>82</v>
      </c>
      <c r="W393" s="1" t="s">
        <v>83</v>
      </c>
      <c r="X393" s="1">
        <v>2134424404</v>
      </c>
      <c r="Y393" s="1" t="s">
        <v>84</v>
      </c>
      <c r="Z393" s="1">
        <v>2</v>
      </c>
      <c r="AA393" s="1" t="s">
        <v>85</v>
      </c>
      <c r="AB393" s="1" t="s">
        <v>86</v>
      </c>
      <c r="AC393" s="1" t="s">
        <v>224</v>
      </c>
      <c r="AD393" s="1" t="s">
        <v>87</v>
      </c>
      <c r="AE393" s="1" t="s">
        <v>78</v>
      </c>
      <c r="AF393" s="1" t="s">
        <v>88</v>
      </c>
      <c r="AG393" s="1" t="s">
        <v>225</v>
      </c>
      <c r="AH393" s="1" t="s">
        <v>89</v>
      </c>
      <c r="AI393" s="1" t="s">
        <v>90</v>
      </c>
      <c r="AJ393" s="1" t="s">
        <v>81</v>
      </c>
      <c r="AK393" s="1" t="s">
        <v>82</v>
      </c>
      <c r="AL393" s="1" t="s">
        <v>91</v>
      </c>
      <c r="AM393" s="1"/>
      <c r="AN393" s="1" t="s">
        <v>224</v>
      </c>
      <c r="AO393" s="1">
        <v>1</v>
      </c>
      <c r="AP393" s="1" t="s">
        <v>81</v>
      </c>
      <c r="AQ393" s="1" t="s">
        <v>82</v>
      </c>
      <c r="AR393" s="1">
        <v>0</v>
      </c>
      <c r="AS393" s="1">
        <v>1</v>
      </c>
      <c r="AT393" s="1">
        <v>0</v>
      </c>
      <c r="AU393" s="1">
        <v>1602</v>
      </c>
      <c r="AV393" s="1" t="s">
        <v>224</v>
      </c>
      <c r="AW393" s="1">
        <v>160204</v>
      </c>
      <c r="AX393" s="1">
        <v>0</v>
      </c>
      <c r="AY393" s="2">
        <v>1600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/>
      <c r="BM393" s="3">
        <v>45098</v>
      </c>
      <c r="BN393" s="1" t="s">
        <v>224</v>
      </c>
      <c r="BO393" s="1" t="s">
        <v>224</v>
      </c>
      <c r="BP393" s="1">
        <v>0</v>
      </c>
      <c r="BQ393" s="1" t="s">
        <v>224</v>
      </c>
      <c r="BR393" s="1" t="s">
        <v>224</v>
      </c>
      <c r="BS393" s="1">
        <v>0</v>
      </c>
      <c r="BT393" s="1">
        <v>0</v>
      </c>
      <c r="BU393" s="1" t="s">
        <v>1061</v>
      </c>
    </row>
    <row r="394" spans="1:73" outlineLevel="1" x14ac:dyDescent="0.25">
      <c r="A394" s="1">
        <v>20</v>
      </c>
      <c r="B394" s="1">
        <v>1628</v>
      </c>
      <c r="C394" s="1">
        <v>2</v>
      </c>
      <c r="D394" s="1" t="s">
        <v>1062</v>
      </c>
      <c r="E394" s="3">
        <v>45098.745115740741</v>
      </c>
      <c r="F394" s="1">
        <v>0</v>
      </c>
      <c r="G394" s="1"/>
      <c r="H394" s="1"/>
      <c r="I394" s="1"/>
      <c r="J394" s="1">
        <v>2</v>
      </c>
      <c r="K394" s="1" t="s">
        <v>74</v>
      </c>
      <c r="L394" s="1" t="s">
        <v>75</v>
      </c>
      <c r="M394" s="1" t="s">
        <v>224</v>
      </c>
      <c r="N394" s="1" t="s">
        <v>76</v>
      </c>
      <c r="O394" s="1" t="s">
        <v>77</v>
      </c>
      <c r="P394" s="1" t="s">
        <v>78</v>
      </c>
      <c r="Q394" s="1" t="s">
        <v>79</v>
      </c>
      <c r="R394" s="1">
        <v>114</v>
      </c>
      <c r="S394" s="1" t="s">
        <v>224</v>
      </c>
      <c r="T394" s="1" t="s">
        <v>80</v>
      </c>
      <c r="U394" s="1" t="s">
        <v>81</v>
      </c>
      <c r="V394" s="1" t="s">
        <v>82</v>
      </c>
      <c r="W394" s="1" t="s">
        <v>83</v>
      </c>
      <c r="X394" s="1">
        <v>2134424404</v>
      </c>
      <c r="Y394" s="1" t="s">
        <v>84</v>
      </c>
      <c r="Z394" s="1">
        <v>2</v>
      </c>
      <c r="AA394" s="1" t="s">
        <v>460</v>
      </c>
      <c r="AB394" s="1" t="s">
        <v>461</v>
      </c>
      <c r="AC394" s="1" t="s">
        <v>224</v>
      </c>
      <c r="AD394" s="1" t="s">
        <v>462</v>
      </c>
      <c r="AE394" s="1" t="s">
        <v>78</v>
      </c>
      <c r="AF394" s="1" t="s">
        <v>463</v>
      </c>
      <c r="AG394" s="1" t="s">
        <v>464</v>
      </c>
      <c r="AH394" s="1" t="s">
        <v>224</v>
      </c>
      <c r="AI394" s="1" t="s">
        <v>465</v>
      </c>
      <c r="AJ394" s="1" t="s">
        <v>81</v>
      </c>
      <c r="AK394" s="1" t="s">
        <v>82</v>
      </c>
      <c r="AL394" s="1" t="s">
        <v>466</v>
      </c>
      <c r="AM394" s="1"/>
      <c r="AN394" s="1" t="s">
        <v>224</v>
      </c>
      <c r="AO394" s="1">
        <v>1</v>
      </c>
      <c r="AP394" s="1" t="s">
        <v>81</v>
      </c>
      <c r="AQ394" s="1" t="s">
        <v>82</v>
      </c>
      <c r="AR394" s="1">
        <v>0</v>
      </c>
      <c r="AS394" s="1">
        <v>1</v>
      </c>
      <c r="AT394" s="1">
        <v>0</v>
      </c>
      <c r="AU394" s="1">
        <v>1602</v>
      </c>
      <c r="AV394" s="1" t="s">
        <v>224</v>
      </c>
      <c r="AW394" s="1">
        <v>160204</v>
      </c>
      <c r="AX394" s="1">
        <v>0</v>
      </c>
      <c r="AY394" s="2">
        <v>700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45099</v>
      </c>
      <c r="BM394" s="3">
        <v>45098</v>
      </c>
      <c r="BN394" s="1" t="s">
        <v>224</v>
      </c>
      <c r="BO394" s="1" t="s">
        <v>224</v>
      </c>
      <c r="BP394" s="1">
        <v>0</v>
      </c>
      <c r="BQ394" s="1" t="s">
        <v>224</v>
      </c>
      <c r="BR394" s="1" t="s">
        <v>224</v>
      </c>
      <c r="BS394" s="1">
        <v>0</v>
      </c>
      <c r="BT394" s="1">
        <v>0</v>
      </c>
      <c r="BU394" s="1" t="s">
        <v>1063</v>
      </c>
    </row>
    <row r="395" spans="1:73" outlineLevel="1" x14ac:dyDescent="0.25">
      <c r="A395" s="1">
        <v>20</v>
      </c>
      <c r="B395" s="1">
        <v>1629</v>
      </c>
      <c r="C395" s="1">
        <v>1</v>
      </c>
      <c r="D395" s="1" t="s">
        <v>1064</v>
      </c>
      <c r="E395" s="3">
        <v>45098.791967592595</v>
      </c>
      <c r="F395" s="1">
        <v>0</v>
      </c>
      <c r="G395" s="1"/>
      <c r="H395" s="1"/>
      <c r="I395" s="1"/>
      <c r="J395" s="1">
        <v>2</v>
      </c>
      <c r="K395" s="1" t="s">
        <v>74</v>
      </c>
      <c r="L395" s="1" t="s">
        <v>75</v>
      </c>
      <c r="M395" s="1" t="s">
        <v>224</v>
      </c>
      <c r="N395" s="1" t="s">
        <v>76</v>
      </c>
      <c r="O395" s="1" t="s">
        <v>77</v>
      </c>
      <c r="P395" s="1" t="s">
        <v>78</v>
      </c>
      <c r="Q395" s="1" t="s">
        <v>79</v>
      </c>
      <c r="R395" s="1">
        <v>114</v>
      </c>
      <c r="S395" s="1" t="s">
        <v>224</v>
      </c>
      <c r="T395" s="1" t="s">
        <v>80</v>
      </c>
      <c r="U395" s="1" t="s">
        <v>81</v>
      </c>
      <c r="V395" s="1" t="s">
        <v>82</v>
      </c>
      <c r="W395" s="1" t="s">
        <v>83</v>
      </c>
      <c r="X395" s="1">
        <v>2134424404</v>
      </c>
      <c r="Y395" s="1" t="s">
        <v>84</v>
      </c>
      <c r="Z395" s="1">
        <v>2</v>
      </c>
      <c r="AA395" s="1" t="s">
        <v>85</v>
      </c>
      <c r="AB395" s="1" t="s">
        <v>86</v>
      </c>
      <c r="AC395" s="1" t="s">
        <v>224</v>
      </c>
      <c r="AD395" s="1" t="s">
        <v>87</v>
      </c>
      <c r="AE395" s="1" t="s">
        <v>78</v>
      </c>
      <c r="AF395" s="1" t="s">
        <v>88</v>
      </c>
      <c r="AG395" s="1" t="s">
        <v>225</v>
      </c>
      <c r="AH395" s="1" t="s">
        <v>89</v>
      </c>
      <c r="AI395" s="1" t="s">
        <v>90</v>
      </c>
      <c r="AJ395" s="1" t="s">
        <v>81</v>
      </c>
      <c r="AK395" s="1" t="s">
        <v>82</v>
      </c>
      <c r="AL395" s="1" t="s">
        <v>91</v>
      </c>
      <c r="AM395" s="1"/>
      <c r="AN395" s="1" t="s">
        <v>224</v>
      </c>
      <c r="AO395" s="1">
        <v>1</v>
      </c>
      <c r="AP395" s="1" t="s">
        <v>81</v>
      </c>
      <c r="AQ395" s="1" t="s">
        <v>82</v>
      </c>
      <c r="AR395" s="1">
        <v>0</v>
      </c>
      <c r="AS395" s="1">
        <v>1</v>
      </c>
      <c r="AT395" s="1">
        <v>0</v>
      </c>
      <c r="AU395" s="1">
        <v>1602</v>
      </c>
      <c r="AV395" s="1" t="s">
        <v>224</v>
      </c>
      <c r="AW395" s="1">
        <v>160204</v>
      </c>
      <c r="AX395" s="1">
        <v>0</v>
      </c>
      <c r="AY395" s="2">
        <v>500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/>
      <c r="BM395" s="3">
        <v>45098</v>
      </c>
      <c r="BN395" s="1" t="s">
        <v>224</v>
      </c>
      <c r="BO395" s="1" t="s">
        <v>224</v>
      </c>
      <c r="BP395" s="1">
        <v>0</v>
      </c>
      <c r="BQ395" s="1" t="s">
        <v>224</v>
      </c>
      <c r="BR395" s="1" t="s">
        <v>224</v>
      </c>
      <c r="BS395" s="1">
        <v>0</v>
      </c>
      <c r="BT395" s="1">
        <v>0</v>
      </c>
      <c r="BU395" s="1" t="s">
        <v>1065</v>
      </c>
    </row>
    <row r="396" spans="1:73" outlineLevel="1" x14ac:dyDescent="0.25">
      <c r="A396" s="1">
        <v>20</v>
      </c>
      <c r="B396" s="1">
        <v>1630</v>
      </c>
      <c r="C396" s="1">
        <v>1</v>
      </c>
      <c r="D396" s="1" t="s">
        <v>1066</v>
      </c>
      <c r="E396" s="3">
        <v>45099.477314814816</v>
      </c>
      <c r="F396" s="1">
        <v>0</v>
      </c>
      <c r="G396" s="1"/>
      <c r="H396" s="1"/>
      <c r="I396" s="1"/>
      <c r="J396" s="1">
        <v>2</v>
      </c>
      <c r="K396" s="1" t="s">
        <v>74</v>
      </c>
      <c r="L396" s="1" t="s">
        <v>75</v>
      </c>
      <c r="M396" s="1" t="s">
        <v>224</v>
      </c>
      <c r="N396" s="1" t="s">
        <v>76</v>
      </c>
      <c r="O396" s="1" t="s">
        <v>77</v>
      </c>
      <c r="P396" s="1" t="s">
        <v>78</v>
      </c>
      <c r="Q396" s="1" t="s">
        <v>79</v>
      </c>
      <c r="R396" s="1">
        <v>114</v>
      </c>
      <c r="S396" s="1" t="s">
        <v>224</v>
      </c>
      <c r="T396" s="1" t="s">
        <v>80</v>
      </c>
      <c r="U396" s="1" t="s">
        <v>81</v>
      </c>
      <c r="V396" s="1" t="s">
        <v>82</v>
      </c>
      <c r="W396" s="1" t="s">
        <v>83</v>
      </c>
      <c r="X396" s="1">
        <v>2134424404</v>
      </c>
      <c r="Y396" s="1" t="s">
        <v>84</v>
      </c>
      <c r="Z396" s="1">
        <v>2</v>
      </c>
      <c r="AA396" s="1" t="s">
        <v>460</v>
      </c>
      <c r="AB396" s="1" t="s">
        <v>461</v>
      </c>
      <c r="AC396" s="1" t="s">
        <v>224</v>
      </c>
      <c r="AD396" s="1" t="s">
        <v>462</v>
      </c>
      <c r="AE396" s="1" t="s">
        <v>78</v>
      </c>
      <c r="AF396" s="1" t="s">
        <v>463</v>
      </c>
      <c r="AG396" s="1" t="s">
        <v>464</v>
      </c>
      <c r="AH396" s="1" t="s">
        <v>224</v>
      </c>
      <c r="AI396" s="1" t="s">
        <v>465</v>
      </c>
      <c r="AJ396" s="1" t="s">
        <v>81</v>
      </c>
      <c r="AK396" s="1" t="s">
        <v>82</v>
      </c>
      <c r="AL396" s="1" t="s">
        <v>466</v>
      </c>
      <c r="AM396" s="1"/>
      <c r="AN396" s="1" t="s">
        <v>224</v>
      </c>
      <c r="AO396" s="1">
        <v>1</v>
      </c>
      <c r="AP396" s="1" t="s">
        <v>81</v>
      </c>
      <c r="AQ396" s="1" t="s">
        <v>82</v>
      </c>
      <c r="AR396" s="1">
        <v>0</v>
      </c>
      <c r="AS396" s="1">
        <v>1</v>
      </c>
      <c r="AT396" s="1">
        <v>0</v>
      </c>
      <c r="AU396" s="1">
        <v>1602</v>
      </c>
      <c r="AV396" s="1" t="s">
        <v>224</v>
      </c>
      <c r="AW396" s="1">
        <v>160204</v>
      </c>
      <c r="AX396" s="1">
        <v>0</v>
      </c>
      <c r="AY396" s="2">
        <v>1400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/>
      <c r="BM396" s="3">
        <v>45099</v>
      </c>
      <c r="BN396" s="1" t="s">
        <v>224</v>
      </c>
      <c r="BO396" s="1" t="s">
        <v>224</v>
      </c>
      <c r="BP396" s="1">
        <v>0</v>
      </c>
      <c r="BQ396" s="1" t="s">
        <v>224</v>
      </c>
      <c r="BR396" s="1" t="s">
        <v>224</v>
      </c>
      <c r="BS396" s="1">
        <v>0</v>
      </c>
      <c r="BT396" s="1">
        <v>0</v>
      </c>
      <c r="BU396" s="1" t="s">
        <v>1067</v>
      </c>
    </row>
    <row r="397" spans="1:73" outlineLevel="1" x14ac:dyDescent="0.25">
      <c r="A397" s="1">
        <v>20</v>
      </c>
      <c r="B397" s="1">
        <v>1631</v>
      </c>
      <c r="C397" s="1">
        <v>1</v>
      </c>
      <c r="D397" s="1" t="s">
        <v>1068</v>
      </c>
      <c r="E397" s="3">
        <v>45099.569189814814</v>
      </c>
      <c r="F397" s="1">
        <v>0</v>
      </c>
      <c r="G397" s="1"/>
      <c r="H397" s="1"/>
      <c r="I397" s="1"/>
      <c r="J397" s="1">
        <v>2</v>
      </c>
      <c r="K397" s="1" t="s">
        <v>74</v>
      </c>
      <c r="L397" s="1" t="s">
        <v>75</v>
      </c>
      <c r="M397" s="1" t="s">
        <v>224</v>
      </c>
      <c r="N397" s="1" t="s">
        <v>76</v>
      </c>
      <c r="O397" s="1" t="s">
        <v>77</v>
      </c>
      <c r="P397" s="1" t="s">
        <v>78</v>
      </c>
      <c r="Q397" s="1" t="s">
        <v>79</v>
      </c>
      <c r="R397" s="1">
        <v>114</v>
      </c>
      <c r="S397" s="1" t="s">
        <v>224</v>
      </c>
      <c r="T397" s="1" t="s">
        <v>80</v>
      </c>
      <c r="U397" s="1" t="s">
        <v>81</v>
      </c>
      <c r="V397" s="1" t="s">
        <v>82</v>
      </c>
      <c r="W397" s="1" t="s">
        <v>83</v>
      </c>
      <c r="X397" s="1">
        <v>2134424404</v>
      </c>
      <c r="Y397" s="1" t="s">
        <v>84</v>
      </c>
      <c r="Z397" s="1">
        <v>2</v>
      </c>
      <c r="AA397" s="1" t="s">
        <v>94</v>
      </c>
      <c r="AB397" s="1" t="s">
        <v>224</v>
      </c>
      <c r="AC397" s="1" t="s">
        <v>224</v>
      </c>
      <c r="AD397" s="1" t="s">
        <v>87</v>
      </c>
      <c r="AE397" s="1" t="s">
        <v>224</v>
      </c>
      <c r="AF397" s="1" t="s">
        <v>95</v>
      </c>
      <c r="AG397" s="1" t="s">
        <v>257</v>
      </c>
      <c r="AH397" s="1" t="s">
        <v>224</v>
      </c>
      <c r="AI397" s="1" t="s">
        <v>96</v>
      </c>
      <c r="AJ397" s="1" t="s">
        <v>97</v>
      </c>
      <c r="AK397" s="1" t="s">
        <v>98</v>
      </c>
      <c r="AL397" s="1" t="s">
        <v>99</v>
      </c>
      <c r="AM397" s="1"/>
      <c r="AN397" s="1" t="s">
        <v>224</v>
      </c>
      <c r="AO397" s="1">
        <v>1</v>
      </c>
      <c r="AP397" s="1" t="s">
        <v>81</v>
      </c>
      <c r="AQ397" s="1" t="s">
        <v>82</v>
      </c>
      <c r="AR397" s="1">
        <v>0</v>
      </c>
      <c r="AS397" s="1">
        <v>1</v>
      </c>
      <c r="AT397" s="1">
        <v>0</v>
      </c>
      <c r="AU397" s="1">
        <v>1602</v>
      </c>
      <c r="AV397" s="1" t="s">
        <v>224</v>
      </c>
      <c r="AW397" s="1">
        <v>160204</v>
      </c>
      <c r="AX397" s="1">
        <v>0</v>
      </c>
      <c r="AY397" s="2">
        <v>2500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/>
      <c r="BM397" s="3">
        <v>45099</v>
      </c>
      <c r="BN397" s="1" t="s">
        <v>224</v>
      </c>
      <c r="BO397" s="1" t="s">
        <v>224</v>
      </c>
      <c r="BP397" s="1">
        <v>0</v>
      </c>
      <c r="BQ397" s="1" t="s">
        <v>224</v>
      </c>
      <c r="BR397" s="1" t="s">
        <v>224</v>
      </c>
      <c r="BS397" s="1">
        <v>0</v>
      </c>
      <c r="BT397" s="1">
        <v>0</v>
      </c>
      <c r="BU397" s="1" t="s">
        <v>1069</v>
      </c>
    </row>
    <row r="398" spans="1:73" outlineLevel="1" x14ac:dyDescent="0.25">
      <c r="A398" s="1">
        <v>20</v>
      </c>
      <c r="B398" s="1">
        <v>1632</v>
      </c>
      <c r="C398" s="1">
        <v>1</v>
      </c>
      <c r="D398" s="1" t="s">
        <v>1070</v>
      </c>
      <c r="E398" s="3">
        <v>45099.730312500003</v>
      </c>
      <c r="F398" s="1">
        <v>0</v>
      </c>
      <c r="G398" s="1"/>
      <c r="H398" s="1"/>
      <c r="I398" s="1"/>
      <c r="J398" s="1">
        <v>2</v>
      </c>
      <c r="K398" s="1" t="s">
        <v>74</v>
      </c>
      <c r="L398" s="1" t="s">
        <v>75</v>
      </c>
      <c r="M398" s="1" t="s">
        <v>224</v>
      </c>
      <c r="N398" s="1" t="s">
        <v>76</v>
      </c>
      <c r="O398" s="1" t="s">
        <v>77</v>
      </c>
      <c r="P398" s="1" t="s">
        <v>78</v>
      </c>
      <c r="Q398" s="1" t="s">
        <v>79</v>
      </c>
      <c r="R398" s="1">
        <v>114</v>
      </c>
      <c r="S398" s="1" t="s">
        <v>224</v>
      </c>
      <c r="T398" s="1" t="s">
        <v>80</v>
      </c>
      <c r="U398" s="1" t="s">
        <v>81</v>
      </c>
      <c r="V398" s="1" t="s">
        <v>82</v>
      </c>
      <c r="W398" s="1" t="s">
        <v>83</v>
      </c>
      <c r="X398" s="1">
        <v>2134424404</v>
      </c>
      <c r="Y398" s="1" t="s">
        <v>84</v>
      </c>
      <c r="Z398" s="1">
        <v>2</v>
      </c>
      <c r="AA398" s="1" t="s">
        <v>85</v>
      </c>
      <c r="AB398" s="1" t="s">
        <v>86</v>
      </c>
      <c r="AC398" s="1" t="s">
        <v>224</v>
      </c>
      <c r="AD398" s="1" t="s">
        <v>87</v>
      </c>
      <c r="AE398" s="1" t="s">
        <v>78</v>
      </c>
      <c r="AF398" s="1" t="s">
        <v>88</v>
      </c>
      <c r="AG398" s="1" t="s">
        <v>225</v>
      </c>
      <c r="AH398" s="1" t="s">
        <v>89</v>
      </c>
      <c r="AI398" s="1" t="s">
        <v>90</v>
      </c>
      <c r="AJ398" s="1" t="s">
        <v>81</v>
      </c>
      <c r="AK398" s="1" t="s">
        <v>82</v>
      </c>
      <c r="AL398" s="1" t="s">
        <v>91</v>
      </c>
      <c r="AM398" s="1"/>
      <c r="AN398" s="1" t="s">
        <v>224</v>
      </c>
      <c r="AO398" s="1">
        <v>1</v>
      </c>
      <c r="AP398" s="1" t="s">
        <v>81</v>
      </c>
      <c r="AQ398" s="1" t="s">
        <v>82</v>
      </c>
      <c r="AR398" s="1">
        <v>0</v>
      </c>
      <c r="AS398" s="1">
        <v>1</v>
      </c>
      <c r="AT398" s="1">
        <v>0</v>
      </c>
      <c r="AU398" s="1">
        <v>1602</v>
      </c>
      <c r="AV398" s="1" t="s">
        <v>224</v>
      </c>
      <c r="AW398" s="1">
        <v>160204</v>
      </c>
      <c r="AX398" s="1">
        <v>0</v>
      </c>
      <c r="AY398" s="2">
        <v>2100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/>
      <c r="BM398" s="3">
        <v>45099</v>
      </c>
      <c r="BN398" s="1" t="s">
        <v>224</v>
      </c>
      <c r="BO398" s="1" t="s">
        <v>224</v>
      </c>
      <c r="BP398" s="1">
        <v>0</v>
      </c>
      <c r="BQ398" s="1" t="s">
        <v>224</v>
      </c>
      <c r="BR398" s="1" t="s">
        <v>224</v>
      </c>
      <c r="BS398" s="1">
        <v>0</v>
      </c>
      <c r="BT398" s="1">
        <v>0</v>
      </c>
      <c r="BU398" s="1" t="s">
        <v>1071</v>
      </c>
    </row>
    <row r="399" spans="1:73" outlineLevel="1" x14ac:dyDescent="0.25">
      <c r="A399" s="1">
        <v>20</v>
      </c>
      <c r="B399" s="1">
        <v>1633</v>
      </c>
      <c r="C399" s="1">
        <v>1</v>
      </c>
      <c r="D399" s="1" t="s">
        <v>1072</v>
      </c>
      <c r="E399" s="3">
        <v>45099.730543981481</v>
      </c>
      <c r="F399" s="1">
        <v>0</v>
      </c>
      <c r="G399" s="1"/>
      <c r="H399" s="1"/>
      <c r="I399" s="1"/>
      <c r="J399" s="1">
        <v>2</v>
      </c>
      <c r="K399" s="1" t="s">
        <v>74</v>
      </c>
      <c r="L399" s="1" t="s">
        <v>75</v>
      </c>
      <c r="M399" s="1" t="s">
        <v>224</v>
      </c>
      <c r="N399" s="1" t="s">
        <v>76</v>
      </c>
      <c r="O399" s="1" t="s">
        <v>77</v>
      </c>
      <c r="P399" s="1" t="s">
        <v>78</v>
      </c>
      <c r="Q399" s="1" t="s">
        <v>79</v>
      </c>
      <c r="R399" s="1">
        <v>114</v>
      </c>
      <c r="S399" s="1" t="s">
        <v>224</v>
      </c>
      <c r="T399" s="1" t="s">
        <v>80</v>
      </c>
      <c r="U399" s="1" t="s">
        <v>81</v>
      </c>
      <c r="V399" s="1" t="s">
        <v>82</v>
      </c>
      <c r="W399" s="1" t="s">
        <v>83</v>
      </c>
      <c r="X399" s="1">
        <v>2134424404</v>
      </c>
      <c r="Y399" s="1" t="s">
        <v>84</v>
      </c>
      <c r="Z399" s="1">
        <v>2</v>
      </c>
      <c r="AA399" s="1" t="s">
        <v>85</v>
      </c>
      <c r="AB399" s="1" t="s">
        <v>86</v>
      </c>
      <c r="AC399" s="1" t="s">
        <v>224</v>
      </c>
      <c r="AD399" s="1" t="s">
        <v>87</v>
      </c>
      <c r="AE399" s="1" t="s">
        <v>78</v>
      </c>
      <c r="AF399" s="1" t="s">
        <v>88</v>
      </c>
      <c r="AG399" s="1" t="s">
        <v>225</v>
      </c>
      <c r="AH399" s="1" t="s">
        <v>89</v>
      </c>
      <c r="AI399" s="1" t="s">
        <v>90</v>
      </c>
      <c r="AJ399" s="1" t="s">
        <v>81</v>
      </c>
      <c r="AK399" s="1" t="s">
        <v>82</v>
      </c>
      <c r="AL399" s="1" t="s">
        <v>91</v>
      </c>
      <c r="AM399" s="1"/>
      <c r="AN399" s="1" t="s">
        <v>224</v>
      </c>
      <c r="AO399" s="1">
        <v>1</v>
      </c>
      <c r="AP399" s="1" t="s">
        <v>81</v>
      </c>
      <c r="AQ399" s="1" t="s">
        <v>82</v>
      </c>
      <c r="AR399" s="1">
        <v>0</v>
      </c>
      <c r="AS399" s="1">
        <v>1</v>
      </c>
      <c r="AT399" s="1">
        <v>0</v>
      </c>
      <c r="AU399" s="1">
        <v>1602</v>
      </c>
      <c r="AV399" s="1" t="s">
        <v>224</v>
      </c>
      <c r="AW399" s="1">
        <v>160204</v>
      </c>
      <c r="AX399" s="1">
        <v>0</v>
      </c>
      <c r="AY399" s="2">
        <v>1050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/>
      <c r="BM399" s="3">
        <v>45099</v>
      </c>
      <c r="BN399" s="1" t="s">
        <v>224</v>
      </c>
      <c r="BO399" s="1" t="s">
        <v>224</v>
      </c>
      <c r="BP399" s="1">
        <v>0</v>
      </c>
      <c r="BQ399" s="1" t="s">
        <v>224</v>
      </c>
      <c r="BR399" s="1" t="s">
        <v>224</v>
      </c>
      <c r="BS399" s="1">
        <v>0</v>
      </c>
      <c r="BT399" s="1">
        <v>0</v>
      </c>
      <c r="BU399" s="1" t="s">
        <v>1073</v>
      </c>
    </row>
    <row r="400" spans="1:73" outlineLevel="1" x14ac:dyDescent="0.25">
      <c r="A400" s="1">
        <v>20</v>
      </c>
      <c r="B400" s="1">
        <v>1634</v>
      </c>
      <c r="C400" s="1">
        <v>1</v>
      </c>
      <c r="D400" s="1" t="s">
        <v>1074</v>
      </c>
      <c r="E400" s="3">
        <v>45099.731215277781</v>
      </c>
      <c r="F400" s="1">
        <v>0</v>
      </c>
      <c r="G400" s="1"/>
      <c r="H400" s="1"/>
      <c r="I400" s="1"/>
      <c r="J400" s="1">
        <v>2</v>
      </c>
      <c r="K400" s="1" t="s">
        <v>74</v>
      </c>
      <c r="L400" s="1" t="s">
        <v>75</v>
      </c>
      <c r="M400" s="1" t="s">
        <v>224</v>
      </c>
      <c r="N400" s="1" t="s">
        <v>76</v>
      </c>
      <c r="O400" s="1" t="s">
        <v>77</v>
      </c>
      <c r="P400" s="1" t="s">
        <v>78</v>
      </c>
      <c r="Q400" s="1" t="s">
        <v>79</v>
      </c>
      <c r="R400" s="1">
        <v>114</v>
      </c>
      <c r="S400" s="1" t="s">
        <v>224</v>
      </c>
      <c r="T400" s="1" t="s">
        <v>80</v>
      </c>
      <c r="U400" s="1" t="s">
        <v>81</v>
      </c>
      <c r="V400" s="1" t="s">
        <v>82</v>
      </c>
      <c r="W400" s="1" t="s">
        <v>83</v>
      </c>
      <c r="X400" s="1">
        <v>2134424404</v>
      </c>
      <c r="Y400" s="1" t="s">
        <v>84</v>
      </c>
      <c r="Z400" s="1">
        <v>2</v>
      </c>
      <c r="AA400" s="1" t="s">
        <v>85</v>
      </c>
      <c r="AB400" s="1" t="s">
        <v>86</v>
      </c>
      <c r="AC400" s="1" t="s">
        <v>224</v>
      </c>
      <c r="AD400" s="1" t="s">
        <v>87</v>
      </c>
      <c r="AE400" s="1" t="s">
        <v>78</v>
      </c>
      <c r="AF400" s="1" t="s">
        <v>88</v>
      </c>
      <c r="AG400" s="1" t="s">
        <v>225</v>
      </c>
      <c r="AH400" s="1" t="s">
        <v>89</v>
      </c>
      <c r="AI400" s="1" t="s">
        <v>90</v>
      </c>
      <c r="AJ400" s="1" t="s">
        <v>81</v>
      </c>
      <c r="AK400" s="1" t="s">
        <v>82</v>
      </c>
      <c r="AL400" s="1" t="s">
        <v>91</v>
      </c>
      <c r="AM400" s="1"/>
      <c r="AN400" s="1" t="s">
        <v>224</v>
      </c>
      <c r="AO400" s="1">
        <v>1</v>
      </c>
      <c r="AP400" s="1" t="s">
        <v>81</v>
      </c>
      <c r="AQ400" s="1" t="s">
        <v>82</v>
      </c>
      <c r="AR400" s="1">
        <v>0</v>
      </c>
      <c r="AS400" s="1">
        <v>1</v>
      </c>
      <c r="AT400" s="1">
        <v>0</v>
      </c>
      <c r="AU400" s="1">
        <v>1602</v>
      </c>
      <c r="AV400" s="1" t="s">
        <v>224</v>
      </c>
      <c r="AW400" s="1">
        <v>160204</v>
      </c>
      <c r="AX400" s="1">
        <v>0</v>
      </c>
      <c r="AY400" s="2">
        <v>1950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/>
      <c r="BM400" s="3">
        <v>45099</v>
      </c>
      <c r="BN400" s="1" t="s">
        <v>224</v>
      </c>
      <c r="BO400" s="1" t="s">
        <v>224</v>
      </c>
      <c r="BP400" s="1">
        <v>0</v>
      </c>
      <c r="BQ400" s="1" t="s">
        <v>224</v>
      </c>
      <c r="BR400" s="1" t="s">
        <v>224</v>
      </c>
      <c r="BS400" s="1">
        <v>0</v>
      </c>
      <c r="BT400" s="1">
        <v>0</v>
      </c>
      <c r="BU400" s="1" t="s">
        <v>1075</v>
      </c>
    </row>
    <row r="401" spans="1:73" outlineLevel="1" x14ac:dyDescent="0.25">
      <c r="A401" s="1">
        <v>20</v>
      </c>
      <c r="B401" s="1">
        <v>1635</v>
      </c>
      <c r="C401" s="1">
        <v>1</v>
      </c>
      <c r="D401" s="1" t="s">
        <v>1076</v>
      </c>
      <c r="E401" s="3">
        <v>45099.731516203705</v>
      </c>
      <c r="F401" s="1">
        <v>0</v>
      </c>
      <c r="G401" s="1"/>
      <c r="H401" s="1"/>
      <c r="I401" s="1"/>
      <c r="J401" s="1">
        <v>2</v>
      </c>
      <c r="K401" s="1" t="s">
        <v>74</v>
      </c>
      <c r="L401" s="1" t="s">
        <v>75</v>
      </c>
      <c r="M401" s="1" t="s">
        <v>224</v>
      </c>
      <c r="N401" s="1" t="s">
        <v>76</v>
      </c>
      <c r="O401" s="1" t="s">
        <v>77</v>
      </c>
      <c r="P401" s="1" t="s">
        <v>78</v>
      </c>
      <c r="Q401" s="1" t="s">
        <v>79</v>
      </c>
      <c r="R401" s="1">
        <v>114</v>
      </c>
      <c r="S401" s="1" t="s">
        <v>224</v>
      </c>
      <c r="T401" s="1" t="s">
        <v>80</v>
      </c>
      <c r="U401" s="1" t="s">
        <v>81</v>
      </c>
      <c r="V401" s="1" t="s">
        <v>82</v>
      </c>
      <c r="W401" s="1" t="s">
        <v>83</v>
      </c>
      <c r="X401" s="1">
        <v>2134424404</v>
      </c>
      <c r="Y401" s="1" t="s">
        <v>84</v>
      </c>
      <c r="Z401" s="1">
        <v>2</v>
      </c>
      <c r="AA401" s="1" t="s">
        <v>85</v>
      </c>
      <c r="AB401" s="1" t="s">
        <v>86</v>
      </c>
      <c r="AC401" s="1" t="s">
        <v>224</v>
      </c>
      <c r="AD401" s="1" t="s">
        <v>87</v>
      </c>
      <c r="AE401" s="1" t="s">
        <v>78</v>
      </c>
      <c r="AF401" s="1" t="s">
        <v>88</v>
      </c>
      <c r="AG401" s="1" t="s">
        <v>225</v>
      </c>
      <c r="AH401" s="1" t="s">
        <v>89</v>
      </c>
      <c r="AI401" s="1" t="s">
        <v>90</v>
      </c>
      <c r="AJ401" s="1" t="s">
        <v>81</v>
      </c>
      <c r="AK401" s="1" t="s">
        <v>82</v>
      </c>
      <c r="AL401" s="1" t="s">
        <v>91</v>
      </c>
      <c r="AM401" s="1"/>
      <c r="AN401" s="1" t="s">
        <v>224</v>
      </c>
      <c r="AO401" s="1">
        <v>1</v>
      </c>
      <c r="AP401" s="1" t="s">
        <v>81</v>
      </c>
      <c r="AQ401" s="1" t="s">
        <v>82</v>
      </c>
      <c r="AR401" s="1">
        <v>0</v>
      </c>
      <c r="AS401" s="1">
        <v>1</v>
      </c>
      <c r="AT401" s="1">
        <v>0</v>
      </c>
      <c r="AU401" s="1">
        <v>1602</v>
      </c>
      <c r="AV401" s="1" t="s">
        <v>224</v>
      </c>
      <c r="AW401" s="1">
        <v>160204</v>
      </c>
      <c r="AX401" s="1">
        <v>0</v>
      </c>
      <c r="AY401" s="2">
        <v>500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/>
      <c r="BM401" s="3">
        <v>45099</v>
      </c>
      <c r="BN401" s="1" t="s">
        <v>224</v>
      </c>
      <c r="BO401" s="1" t="s">
        <v>224</v>
      </c>
      <c r="BP401" s="1">
        <v>0</v>
      </c>
      <c r="BQ401" s="1" t="s">
        <v>224</v>
      </c>
      <c r="BR401" s="1" t="s">
        <v>224</v>
      </c>
      <c r="BS401" s="1">
        <v>0</v>
      </c>
      <c r="BT401" s="1">
        <v>0</v>
      </c>
      <c r="BU401" s="1" t="s">
        <v>1077</v>
      </c>
    </row>
    <row r="402" spans="1:73" outlineLevel="1" x14ac:dyDescent="0.25">
      <c r="A402" s="1">
        <v>20</v>
      </c>
      <c r="B402" s="1">
        <v>1636</v>
      </c>
      <c r="C402" s="1">
        <v>1</v>
      </c>
      <c r="D402" s="1" t="s">
        <v>1078</v>
      </c>
      <c r="E402" s="3">
        <v>45099.732719907406</v>
      </c>
      <c r="F402" s="1">
        <v>0</v>
      </c>
      <c r="G402" s="1"/>
      <c r="H402" s="1"/>
      <c r="I402" s="1"/>
      <c r="J402" s="1">
        <v>2</v>
      </c>
      <c r="K402" s="1" t="s">
        <v>74</v>
      </c>
      <c r="L402" s="1" t="s">
        <v>75</v>
      </c>
      <c r="M402" s="1" t="s">
        <v>224</v>
      </c>
      <c r="N402" s="1" t="s">
        <v>76</v>
      </c>
      <c r="O402" s="1" t="s">
        <v>77</v>
      </c>
      <c r="P402" s="1" t="s">
        <v>78</v>
      </c>
      <c r="Q402" s="1" t="s">
        <v>79</v>
      </c>
      <c r="R402" s="1">
        <v>114</v>
      </c>
      <c r="S402" s="1" t="s">
        <v>224</v>
      </c>
      <c r="T402" s="1" t="s">
        <v>80</v>
      </c>
      <c r="U402" s="1" t="s">
        <v>81</v>
      </c>
      <c r="V402" s="1" t="s">
        <v>82</v>
      </c>
      <c r="W402" s="1" t="s">
        <v>83</v>
      </c>
      <c r="X402" s="1">
        <v>2134424404</v>
      </c>
      <c r="Y402" s="1" t="s">
        <v>84</v>
      </c>
      <c r="Z402" s="1">
        <v>2</v>
      </c>
      <c r="AA402" s="1" t="s">
        <v>85</v>
      </c>
      <c r="AB402" s="1" t="s">
        <v>86</v>
      </c>
      <c r="AC402" s="1" t="s">
        <v>224</v>
      </c>
      <c r="AD402" s="1" t="s">
        <v>87</v>
      </c>
      <c r="AE402" s="1" t="s">
        <v>78</v>
      </c>
      <c r="AF402" s="1" t="s">
        <v>88</v>
      </c>
      <c r="AG402" s="1" t="s">
        <v>225</v>
      </c>
      <c r="AH402" s="1" t="s">
        <v>89</v>
      </c>
      <c r="AI402" s="1" t="s">
        <v>90</v>
      </c>
      <c r="AJ402" s="1" t="s">
        <v>81</v>
      </c>
      <c r="AK402" s="1" t="s">
        <v>82</v>
      </c>
      <c r="AL402" s="1" t="s">
        <v>91</v>
      </c>
      <c r="AM402" s="1"/>
      <c r="AN402" s="1" t="s">
        <v>224</v>
      </c>
      <c r="AO402" s="1">
        <v>1</v>
      </c>
      <c r="AP402" s="1" t="s">
        <v>81</v>
      </c>
      <c r="AQ402" s="1" t="s">
        <v>82</v>
      </c>
      <c r="AR402" s="1">
        <v>0</v>
      </c>
      <c r="AS402" s="1">
        <v>1</v>
      </c>
      <c r="AT402" s="1">
        <v>0</v>
      </c>
      <c r="AU402" s="1">
        <v>1602</v>
      </c>
      <c r="AV402" s="1" t="s">
        <v>224</v>
      </c>
      <c r="AW402" s="1">
        <v>160204</v>
      </c>
      <c r="AX402" s="1">
        <v>0</v>
      </c>
      <c r="AY402" s="2">
        <v>300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/>
      <c r="BM402" s="3">
        <v>45099</v>
      </c>
      <c r="BN402" s="1" t="s">
        <v>224</v>
      </c>
      <c r="BO402" s="1" t="s">
        <v>224</v>
      </c>
      <c r="BP402" s="1">
        <v>0</v>
      </c>
      <c r="BQ402" s="1" t="s">
        <v>224</v>
      </c>
      <c r="BR402" s="1" t="s">
        <v>224</v>
      </c>
      <c r="BS402" s="1">
        <v>0</v>
      </c>
      <c r="BT402" s="1">
        <v>0</v>
      </c>
      <c r="BU402" s="1" t="s">
        <v>1079</v>
      </c>
    </row>
    <row r="403" spans="1:73" outlineLevel="1" x14ac:dyDescent="0.25">
      <c r="A403" s="1">
        <v>20</v>
      </c>
      <c r="B403" s="1">
        <v>1637</v>
      </c>
      <c r="C403" s="1">
        <v>1</v>
      </c>
      <c r="D403" s="1" t="s">
        <v>1080</v>
      </c>
      <c r="E403" s="3">
        <v>45100.741261574076</v>
      </c>
      <c r="F403" s="1">
        <v>0</v>
      </c>
      <c r="G403" s="1"/>
      <c r="H403" s="1"/>
      <c r="I403" s="1"/>
      <c r="J403" s="1">
        <v>2</v>
      </c>
      <c r="K403" s="1" t="s">
        <v>74</v>
      </c>
      <c r="L403" s="1" t="s">
        <v>75</v>
      </c>
      <c r="M403" s="1" t="s">
        <v>224</v>
      </c>
      <c r="N403" s="1" t="s">
        <v>76</v>
      </c>
      <c r="O403" s="1" t="s">
        <v>77</v>
      </c>
      <c r="P403" s="1" t="s">
        <v>78</v>
      </c>
      <c r="Q403" s="1" t="s">
        <v>79</v>
      </c>
      <c r="R403" s="1">
        <v>114</v>
      </c>
      <c r="S403" s="1" t="s">
        <v>224</v>
      </c>
      <c r="T403" s="1" t="s">
        <v>80</v>
      </c>
      <c r="U403" s="1" t="s">
        <v>81</v>
      </c>
      <c r="V403" s="1" t="s">
        <v>82</v>
      </c>
      <c r="W403" s="1" t="s">
        <v>83</v>
      </c>
      <c r="X403" s="1">
        <v>2134424404</v>
      </c>
      <c r="Y403" s="1" t="s">
        <v>84</v>
      </c>
      <c r="Z403" s="1">
        <v>2</v>
      </c>
      <c r="AA403" s="1" t="s">
        <v>85</v>
      </c>
      <c r="AB403" s="1" t="s">
        <v>86</v>
      </c>
      <c r="AC403" s="1" t="s">
        <v>224</v>
      </c>
      <c r="AD403" s="1" t="s">
        <v>87</v>
      </c>
      <c r="AE403" s="1" t="s">
        <v>78</v>
      </c>
      <c r="AF403" s="1" t="s">
        <v>88</v>
      </c>
      <c r="AG403" s="1" t="s">
        <v>225</v>
      </c>
      <c r="AH403" s="1" t="s">
        <v>89</v>
      </c>
      <c r="AI403" s="1" t="s">
        <v>90</v>
      </c>
      <c r="AJ403" s="1" t="s">
        <v>81</v>
      </c>
      <c r="AK403" s="1" t="s">
        <v>82</v>
      </c>
      <c r="AL403" s="1" t="s">
        <v>91</v>
      </c>
      <c r="AM403" s="1"/>
      <c r="AN403" s="1" t="s">
        <v>224</v>
      </c>
      <c r="AO403" s="1">
        <v>1</v>
      </c>
      <c r="AP403" s="1" t="s">
        <v>81</v>
      </c>
      <c r="AQ403" s="1" t="s">
        <v>82</v>
      </c>
      <c r="AR403" s="1">
        <v>0</v>
      </c>
      <c r="AS403" s="1">
        <v>1</v>
      </c>
      <c r="AT403" s="1">
        <v>0</v>
      </c>
      <c r="AU403" s="1">
        <v>1602</v>
      </c>
      <c r="AV403" s="1" t="s">
        <v>224</v>
      </c>
      <c r="AW403" s="1">
        <v>160204</v>
      </c>
      <c r="AX403" s="1">
        <v>0</v>
      </c>
      <c r="AY403" s="2">
        <v>2560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/>
      <c r="BM403" s="3">
        <v>45100</v>
      </c>
      <c r="BN403" s="1" t="s">
        <v>224</v>
      </c>
      <c r="BO403" s="1" t="s">
        <v>224</v>
      </c>
      <c r="BP403" s="1">
        <v>0</v>
      </c>
      <c r="BQ403" s="1" t="s">
        <v>224</v>
      </c>
      <c r="BR403" s="1" t="s">
        <v>224</v>
      </c>
      <c r="BS403" s="1">
        <v>0</v>
      </c>
      <c r="BT403" s="1">
        <v>0</v>
      </c>
      <c r="BU403" s="1" t="s">
        <v>1081</v>
      </c>
    </row>
    <row r="404" spans="1:73" outlineLevel="1" x14ac:dyDescent="0.25">
      <c r="A404" s="1">
        <v>20</v>
      </c>
      <c r="B404" s="1">
        <v>1638</v>
      </c>
      <c r="C404" s="1">
        <v>1</v>
      </c>
      <c r="D404" s="1" t="s">
        <v>1082</v>
      </c>
      <c r="E404" s="3">
        <v>45103.527002314811</v>
      </c>
      <c r="F404" s="1">
        <v>0</v>
      </c>
      <c r="G404" s="1"/>
      <c r="H404" s="1"/>
      <c r="I404" s="1"/>
      <c r="J404" s="1">
        <v>2</v>
      </c>
      <c r="K404" s="1" t="s">
        <v>74</v>
      </c>
      <c r="L404" s="1" t="s">
        <v>75</v>
      </c>
      <c r="M404" s="1" t="s">
        <v>224</v>
      </c>
      <c r="N404" s="1" t="s">
        <v>76</v>
      </c>
      <c r="O404" s="1" t="s">
        <v>77</v>
      </c>
      <c r="P404" s="1" t="s">
        <v>78</v>
      </c>
      <c r="Q404" s="1" t="s">
        <v>79</v>
      </c>
      <c r="R404" s="1">
        <v>114</v>
      </c>
      <c r="S404" s="1" t="s">
        <v>224</v>
      </c>
      <c r="T404" s="1" t="s">
        <v>80</v>
      </c>
      <c r="U404" s="1" t="s">
        <v>81</v>
      </c>
      <c r="V404" s="1" t="s">
        <v>82</v>
      </c>
      <c r="W404" s="1" t="s">
        <v>83</v>
      </c>
      <c r="X404" s="1">
        <v>2134424404</v>
      </c>
      <c r="Y404" s="1" t="s">
        <v>84</v>
      </c>
      <c r="Z404" s="1">
        <v>2</v>
      </c>
      <c r="AA404" s="1" t="s">
        <v>85</v>
      </c>
      <c r="AB404" s="1" t="s">
        <v>86</v>
      </c>
      <c r="AC404" s="1" t="s">
        <v>224</v>
      </c>
      <c r="AD404" s="1" t="s">
        <v>87</v>
      </c>
      <c r="AE404" s="1" t="s">
        <v>78</v>
      </c>
      <c r="AF404" s="1" t="s">
        <v>88</v>
      </c>
      <c r="AG404" s="1" t="s">
        <v>225</v>
      </c>
      <c r="AH404" s="1" t="s">
        <v>89</v>
      </c>
      <c r="AI404" s="1" t="s">
        <v>90</v>
      </c>
      <c r="AJ404" s="1" t="s">
        <v>81</v>
      </c>
      <c r="AK404" s="1" t="s">
        <v>82</v>
      </c>
      <c r="AL404" s="1" t="s">
        <v>91</v>
      </c>
      <c r="AM404" s="1"/>
      <c r="AN404" s="1" t="s">
        <v>224</v>
      </c>
      <c r="AO404" s="1">
        <v>1</v>
      </c>
      <c r="AP404" s="1" t="s">
        <v>81</v>
      </c>
      <c r="AQ404" s="1" t="s">
        <v>82</v>
      </c>
      <c r="AR404" s="1">
        <v>0</v>
      </c>
      <c r="AS404" s="1">
        <v>1</v>
      </c>
      <c r="AT404" s="1">
        <v>0</v>
      </c>
      <c r="AU404" s="1">
        <v>1602</v>
      </c>
      <c r="AV404" s="1" t="s">
        <v>224</v>
      </c>
      <c r="AW404" s="1">
        <v>160204</v>
      </c>
      <c r="AX404" s="1">
        <v>0</v>
      </c>
      <c r="AY404" s="2">
        <v>2080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/>
      <c r="BM404" s="3">
        <v>45103</v>
      </c>
      <c r="BN404" s="1" t="s">
        <v>224</v>
      </c>
      <c r="BO404" s="1" t="s">
        <v>224</v>
      </c>
      <c r="BP404" s="1">
        <v>0</v>
      </c>
      <c r="BQ404" s="1" t="s">
        <v>224</v>
      </c>
      <c r="BR404" s="1" t="s">
        <v>224</v>
      </c>
      <c r="BS404" s="1">
        <v>0</v>
      </c>
      <c r="BT404" s="1">
        <v>0</v>
      </c>
      <c r="BU404" s="1" t="s">
        <v>1083</v>
      </c>
    </row>
    <row r="405" spans="1:73" outlineLevel="1" x14ac:dyDescent="0.25">
      <c r="A405" s="1">
        <v>20</v>
      </c>
      <c r="B405" s="1">
        <v>1639</v>
      </c>
      <c r="C405" s="1">
        <v>1</v>
      </c>
      <c r="D405" s="1" t="s">
        <v>1084</v>
      </c>
      <c r="E405" s="3">
        <v>45103.527638888889</v>
      </c>
      <c r="F405" s="1">
        <v>0</v>
      </c>
      <c r="G405" s="1"/>
      <c r="H405" s="1"/>
      <c r="I405" s="1"/>
      <c r="J405" s="1">
        <v>2</v>
      </c>
      <c r="K405" s="1" t="s">
        <v>74</v>
      </c>
      <c r="L405" s="1" t="s">
        <v>75</v>
      </c>
      <c r="M405" s="1" t="s">
        <v>224</v>
      </c>
      <c r="N405" s="1" t="s">
        <v>76</v>
      </c>
      <c r="O405" s="1" t="s">
        <v>77</v>
      </c>
      <c r="P405" s="1" t="s">
        <v>78</v>
      </c>
      <c r="Q405" s="1" t="s">
        <v>79</v>
      </c>
      <c r="R405" s="1">
        <v>114</v>
      </c>
      <c r="S405" s="1" t="s">
        <v>224</v>
      </c>
      <c r="T405" s="1" t="s">
        <v>80</v>
      </c>
      <c r="U405" s="1" t="s">
        <v>81</v>
      </c>
      <c r="V405" s="1" t="s">
        <v>82</v>
      </c>
      <c r="W405" s="1" t="s">
        <v>83</v>
      </c>
      <c r="X405" s="1">
        <v>2134424404</v>
      </c>
      <c r="Y405" s="1" t="s">
        <v>84</v>
      </c>
      <c r="Z405" s="1">
        <v>2</v>
      </c>
      <c r="AA405" s="1" t="s">
        <v>85</v>
      </c>
      <c r="AB405" s="1" t="s">
        <v>86</v>
      </c>
      <c r="AC405" s="1" t="s">
        <v>224</v>
      </c>
      <c r="AD405" s="1" t="s">
        <v>87</v>
      </c>
      <c r="AE405" s="1" t="s">
        <v>78</v>
      </c>
      <c r="AF405" s="1" t="s">
        <v>88</v>
      </c>
      <c r="AG405" s="1" t="s">
        <v>225</v>
      </c>
      <c r="AH405" s="1" t="s">
        <v>89</v>
      </c>
      <c r="AI405" s="1" t="s">
        <v>90</v>
      </c>
      <c r="AJ405" s="1" t="s">
        <v>81</v>
      </c>
      <c r="AK405" s="1" t="s">
        <v>82</v>
      </c>
      <c r="AL405" s="1" t="s">
        <v>91</v>
      </c>
      <c r="AM405" s="1"/>
      <c r="AN405" s="1" t="s">
        <v>224</v>
      </c>
      <c r="AO405" s="1">
        <v>1</v>
      </c>
      <c r="AP405" s="1" t="s">
        <v>81</v>
      </c>
      <c r="AQ405" s="1" t="s">
        <v>82</v>
      </c>
      <c r="AR405" s="1">
        <v>0</v>
      </c>
      <c r="AS405" s="1">
        <v>1</v>
      </c>
      <c r="AT405" s="1">
        <v>0</v>
      </c>
      <c r="AU405" s="1">
        <v>1602</v>
      </c>
      <c r="AV405" s="1" t="s">
        <v>224</v>
      </c>
      <c r="AW405" s="1">
        <v>160204</v>
      </c>
      <c r="AX405" s="1">
        <v>0</v>
      </c>
      <c r="AY405" s="2">
        <v>3744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/>
      <c r="BM405" s="3">
        <v>45103</v>
      </c>
      <c r="BN405" s="1" t="s">
        <v>224</v>
      </c>
      <c r="BO405" s="1" t="s">
        <v>224</v>
      </c>
      <c r="BP405" s="1">
        <v>0</v>
      </c>
      <c r="BQ405" s="1" t="s">
        <v>224</v>
      </c>
      <c r="BR405" s="1" t="s">
        <v>224</v>
      </c>
      <c r="BS405" s="1">
        <v>0</v>
      </c>
      <c r="BT405" s="1">
        <v>0</v>
      </c>
      <c r="BU405" s="1" t="s">
        <v>1085</v>
      </c>
    </row>
    <row r="406" spans="1:73" outlineLevel="1" x14ac:dyDescent="0.25">
      <c r="A406" s="1">
        <v>20</v>
      </c>
      <c r="B406" s="1">
        <v>1640</v>
      </c>
      <c r="C406" s="1">
        <v>1</v>
      </c>
      <c r="D406" s="1" t="s">
        <v>1086</v>
      </c>
      <c r="E406" s="3">
        <v>45103.528310185182</v>
      </c>
      <c r="F406" s="1">
        <v>0</v>
      </c>
      <c r="G406" s="1"/>
      <c r="H406" s="1"/>
      <c r="I406" s="1"/>
      <c r="J406" s="1">
        <v>2</v>
      </c>
      <c r="K406" s="1" t="s">
        <v>74</v>
      </c>
      <c r="L406" s="1" t="s">
        <v>75</v>
      </c>
      <c r="M406" s="1" t="s">
        <v>224</v>
      </c>
      <c r="N406" s="1" t="s">
        <v>76</v>
      </c>
      <c r="O406" s="1" t="s">
        <v>77</v>
      </c>
      <c r="P406" s="1" t="s">
        <v>78</v>
      </c>
      <c r="Q406" s="1" t="s">
        <v>79</v>
      </c>
      <c r="R406" s="1">
        <v>114</v>
      </c>
      <c r="S406" s="1" t="s">
        <v>224</v>
      </c>
      <c r="T406" s="1" t="s">
        <v>80</v>
      </c>
      <c r="U406" s="1" t="s">
        <v>81</v>
      </c>
      <c r="V406" s="1" t="s">
        <v>82</v>
      </c>
      <c r="W406" s="1" t="s">
        <v>83</v>
      </c>
      <c r="X406" s="1">
        <v>2134424404</v>
      </c>
      <c r="Y406" s="1" t="s">
        <v>84</v>
      </c>
      <c r="Z406" s="1">
        <v>2</v>
      </c>
      <c r="AA406" s="1" t="s">
        <v>85</v>
      </c>
      <c r="AB406" s="1" t="s">
        <v>86</v>
      </c>
      <c r="AC406" s="1" t="s">
        <v>224</v>
      </c>
      <c r="AD406" s="1" t="s">
        <v>87</v>
      </c>
      <c r="AE406" s="1" t="s">
        <v>78</v>
      </c>
      <c r="AF406" s="1" t="s">
        <v>88</v>
      </c>
      <c r="AG406" s="1" t="s">
        <v>225</v>
      </c>
      <c r="AH406" s="1" t="s">
        <v>89</v>
      </c>
      <c r="AI406" s="1" t="s">
        <v>90</v>
      </c>
      <c r="AJ406" s="1" t="s">
        <v>81</v>
      </c>
      <c r="AK406" s="1" t="s">
        <v>82</v>
      </c>
      <c r="AL406" s="1" t="s">
        <v>91</v>
      </c>
      <c r="AM406" s="1"/>
      <c r="AN406" s="1" t="s">
        <v>224</v>
      </c>
      <c r="AO406" s="1">
        <v>1</v>
      </c>
      <c r="AP406" s="1" t="s">
        <v>81</v>
      </c>
      <c r="AQ406" s="1" t="s">
        <v>82</v>
      </c>
      <c r="AR406" s="1">
        <v>0</v>
      </c>
      <c r="AS406" s="1">
        <v>1</v>
      </c>
      <c r="AT406" s="1">
        <v>0</v>
      </c>
      <c r="AU406" s="1">
        <v>1602</v>
      </c>
      <c r="AV406" s="1" t="s">
        <v>224</v>
      </c>
      <c r="AW406" s="1">
        <v>160204</v>
      </c>
      <c r="AX406" s="1">
        <v>0</v>
      </c>
      <c r="AY406" s="2">
        <v>2400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/>
      <c r="BM406" s="3">
        <v>45103</v>
      </c>
      <c r="BN406" s="1" t="s">
        <v>224</v>
      </c>
      <c r="BO406" s="1" t="s">
        <v>224</v>
      </c>
      <c r="BP406" s="1">
        <v>0</v>
      </c>
      <c r="BQ406" s="1" t="s">
        <v>224</v>
      </c>
      <c r="BR406" s="1" t="s">
        <v>224</v>
      </c>
      <c r="BS406" s="1">
        <v>0</v>
      </c>
      <c r="BT406" s="1">
        <v>0</v>
      </c>
      <c r="BU406" s="1" t="s">
        <v>1087</v>
      </c>
    </row>
    <row r="407" spans="1:73" outlineLevel="1" x14ac:dyDescent="0.25">
      <c r="A407" s="1">
        <v>20</v>
      </c>
      <c r="B407" s="1">
        <v>1641</v>
      </c>
      <c r="C407" s="1">
        <v>1</v>
      </c>
      <c r="D407" s="1" t="s">
        <v>1088</v>
      </c>
      <c r="E407" s="3">
        <v>45103.529016203705</v>
      </c>
      <c r="F407" s="1">
        <v>0</v>
      </c>
      <c r="G407" s="1"/>
      <c r="H407" s="1"/>
      <c r="I407" s="1"/>
      <c r="J407" s="1">
        <v>2</v>
      </c>
      <c r="K407" s="1" t="s">
        <v>74</v>
      </c>
      <c r="L407" s="1" t="s">
        <v>75</v>
      </c>
      <c r="M407" s="1" t="s">
        <v>224</v>
      </c>
      <c r="N407" s="1" t="s">
        <v>76</v>
      </c>
      <c r="O407" s="1" t="s">
        <v>77</v>
      </c>
      <c r="P407" s="1" t="s">
        <v>78</v>
      </c>
      <c r="Q407" s="1" t="s">
        <v>79</v>
      </c>
      <c r="R407" s="1">
        <v>114</v>
      </c>
      <c r="S407" s="1" t="s">
        <v>224</v>
      </c>
      <c r="T407" s="1" t="s">
        <v>80</v>
      </c>
      <c r="U407" s="1" t="s">
        <v>81</v>
      </c>
      <c r="V407" s="1" t="s">
        <v>82</v>
      </c>
      <c r="W407" s="1" t="s">
        <v>83</v>
      </c>
      <c r="X407" s="1">
        <v>2134424404</v>
      </c>
      <c r="Y407" s="1" t="s">
        <v>84</v>
      </c>
      <c r="Z407" s="1">
        <v>2</v>
      </c>
      <c r="AA407" s="1" t="s">
        <v>149</v>
      </c>
      <c r="AB407" s="1" t="s">
        <v>224</v>
      </c>
      <c r="AC407" s="1" t="s">
        <v>224</v>
      </c>
      <c r="AD407" s="1" t="s">
        <v>115</v>
      </c>
      <c r="AE407" s="1" t="s">
        <v>224</v>
      </c>
      <c r="AF407" s="1" t="s">
        <v>150</v>
      </c>
      <c r="AG407" s="1" t="s">
        <v>151</v>
      </c>
      <c r="AH407" s="1" t="s">
        <v>224</v>
      </c>
      <c r="AI407" s="1" t="s">
        <v>152</v>
      </c>
      <c r="AJ407" s="1" t="s">
        <v>153</v>
      </c>
      <c r="AK407" s="1" t="s">
        <v>154</v>
      </c>
      <c r="AL407" s="1" t="s">
        <v>155</v>
      </c>
      <c r="AM407" s="1"/>
      <c r="AN407" s="1" t="s">
        <v>120</v>
      </c>
      <c r="AO407" s="1">
        <v>1</v>
      </c>
      <c r="AP407" s="1" t="s">
        <v>81</v>
      </c>
      <c r="AQ407" s="1" t="s">
        <v>82</v>
      </c>
      <c r="AR407" s="1">
        <v>0</v>
      </c>
      <c r="AS407" s="1">
        <v>1</v>
      </c>
      <c r="AT407" s="1">
        <v>0</v>
      </c>
      <c r="AU407" s="1">
        <v>1602</v>
      </c>
      <c r="AV407" s="1" t="s">
        <v>224</v>
      </c>
      <c r="AW407" s="1">
        <v>160204</v>
      </c>
      <c r="AX407" s="1">
        <v>0</v>
      </c>
      <c r="AY407" s="2">
        <v>9614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/>
      <c r="BM407" s="3">
        <v>45103</v>
      </c>
      <c r="BN407" s="1" t="s">
        <v>224</v>
      </c>
      <c r="BO407" s="1" t="s">
        <v>224</v>
      </c>
      <c r="BP407" s="1">
        <v>0</v>
      </c>
      <c r="BQ407" s="1" t="s">
        <v>224</v>
      </c>
      <c r="BR407" s="1" t="s">
        <v>224</v>
      </c>
      <c r="BS407" s="1">
        <v>0</v>
      </c>
      <c r="BT407" s="1">
        <v>0</v>
      </c>
      <c r="BU407" s="1" t="s">
        <v>1089</v>
      </c>
    </row>
    <row r="408" spans="1:73" outlineLevel="1" x14ac:dyDescent="0.25">
      <c r="A408" s="1">
        <v>20</v>
      </c>
      <c r="B408" s="1">
        <v>1642</v>
      </c>
      <c r="C408" s="1">
        <v>1</v>
      </c>
      <c r="D408" s="1" t="s">
        <v>1090</v>
      </c>
      <c r="E408" s="3">
        <v>45103.730138888888</v>
      </c>
      <c r="F408" s="1">
        <v>0</v>
      </c>
      <c r="G408" s="1"/>
      <c r="H408" s="1"/>
      <c r="I408" s="1"/>
      <c r="J408" s="1">
        <v>2</v>
      </c>
      <c r="K408" s="1" t="s">
        <v>74</v>
      </c>
      <c r="L408" s="1" t="s">
        <v>75</v>
      </c>
      <c r="M408" s="1" t="s">
        <v>224</v>
      </c>
      <c r="N408" s="1" t="s">
        <v>76</v>
      </c>
      <c r="O408" s="1" t="s">
        <v>77</v>
      </c>
      <c r="P408" s="1" t="s">
        <v>78</v>
      </c>
      <c r="Q408" s="1" t="s">
        <v>79</v>
      </c>
      <c r="R408" s="1">
        <v>114</v>
      </c>
      <c r="S408" s="1" t="s">
        <v>224</v>
      </c>
      <c r="T408" s="1" t="s">
        <v>80</v>
      </c>
      <c r="U408" s="1" t="s">
        <v>81</v>
      </c>
      <c r="V408" s="1" t="s">
        <v>82</v>
      </c>
      <c r="W408" s="1" t="s">
        <v>83</v>
      </c>
      <c r="X408" s="1">
        <v>2134424404</v>
      </c>
      <c r="Y408" s="1" t="s">
        <v>84</v>
      </c>
      <c r="Z408" s="1">
        <v>2</v>
      </c>
      <c r="AA408" s="1" t="s">
        <v>137</v>
      </c>
      <c r="AB408" s="1" t="s">
        <v>224</v>
      </c>
      <c r="AC408" s="1" t="s">
        <v>224</v>
      </c>
      <c r="AD408" s="1" t="s">
        <v>138</v>
      </c>
      <c r="AE408" s="1" t="s">
        <v>139</v>
      </c>
      <c r="AF408" s="1" t="s">
        <v>140</v>
      </c>
      <c r="AG408" s="1" t="s">
        <v>698</v>
      </c>
      <c r="AH408" s="1" t="s">
        <v>141</v>
      </c>
      <c r="AI408" s="1" t="s">
        <v>142</v>
      </c>
      <c r="AJ408" s="1" t="s">
        <v>143</v>
      </c>
      <c r="AK408" s="1" t="s">
        <v>82</v>
      </c>
      <c r="AL408" s="1" t="s">
        <v>144</v>
      </c>
      <c r="AM408" s="1"/>
      <c r="AN408" s="1" t="s">
        <v>224</v>
      </c>
      <c r="AO408" s="1">
        <v>1</v>
      </c>
      <c r="AP408" s="1" t="s">
        <v>81</v>
      </c>
      <c r="AQ408" s="1" t="s">
        <v>82</v>
      </c>
      <c r="AR408" s="1">
        <v>0</v>
      </c>
      <c r="AS408" s="1">
        <v>1</v>
      </c>
      <c r="AT408" s="1">
        <v>0</v>
      </c>
      <c r="AU408" s="1">
        <v>1602</v>
      </c>
      <c r="AV408" s="1" t="s">
        <v>224</v>
      </c>
      <c r="AW408" s="1">
        <v>160204</v>
      </c>
      <c r="AX408" s="1">
        <v>0</v>
      </c>
      <c r="AY408" s="2">
        <v>850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/>
      <c r="BM408" s="3">
        <v>45103</v>
      </c>
      <c r="BN408" s="1" t="s">
        <v>224</v>
      </c>
      <c r="BO408" s="1" t="s">
        <v>224</v>
      </c>
      <c r="BP408" s="1">
        <v>0</v>
      </c>
      <c r="BQ408" s="1" t="s">
        <v>224</v>
      </c>
      <c r="BR408" s="1" t="s">
        <v>224</v>
      </c>
      <c r="BS408" s="1">
        <v>0</v>
      </c>
      <c r="BT408" s="1">
        <v>0</v>
      </c>
      <c r="BU408" s="1" t="s">
        <v>1091</v>
      </c>
    </row>
    <row r="409" spans="1:73" outlineLevel="1" x14ac:dyDescent="0.25">
      <c r="A409" s="1">
        <v>20</v>
      </c>
      <c r="B409" s="1">
        <v>1643</v>
      </c>
      <c r="C409" s="1">
        <v>1</v>
      </c>
      <c r="D409" s="1" t="s">
        <v>1092</v>
      </c>
      <c r="E409" s="3">
        <v>45104.412418981483</v>
      </c>
      <c r="F409" s="1">
        <v>0</v>
      </c>
      <c r="G409" s="1"/>
      <c r="H409" s="1"/>
      <c r="I409" s="1"/>
      <c r="J409" s="1">
        <v>2</v>
      </c>
      <c r="K409" s="1" t="s">
        <v>74</v>
      </c>
      <c r="L409" s="1" t="s">
        <v>75</v>
      </c>
      <c r="M409" s="1" t="s">
        <v>224</v>
      </c>
      <c r="N409" s="1" t="s">
        <v>76</v>
      </c>
      <c r="O409" s="1" t="s">
        <v>77</v>
      </c>
      <c r="P409" s="1" t="s">
        <v>78</v>
      </c>
      <c r="Q409" s="1" t="s">
        <v>79</v>
      </c>
      <c r="R409" s="1">
        <v>114</v>
      </c>
      <c r="S409" s="1" t="s">
        <v>224</v>
      </c>
      <c r="T409" s="1" t="s">
        <v>80</v>
      </c>
      <c r="U409" s="1" t="s">
        <v>81</v>
      </c>
      <c r="V409" s="1" t="s">
        <v>82</v>
      </c>
      <c r="W409" s="1" t="s">
        <v>83</v>
      </c>
      <c r="X409" s="1">
        <v>2134424404</v>
      </c>
      <c r="Y409" s="1" t="s">
        <v>84</v>
      </c>
      <c r="Z409" s="1">
        <v>2</v>
      </c>
      <c r="AA409" s="1" t="s">
        <v>85</v>
      </c>
      <c r="AB409" s="1" t="s">
        <v>86</v>
      </c>
      <c r="AC409" s="1" t="s">
        <v>224</v>
      </c>
      <c r="AD409" s="1" t="s">
        <v>87</v>
      </c>
      <c r="AE409" s="1" t="s">
        <v>78</v>
      </c>
      <c r="AF409" s="1" t="s">
        <v>88</v>
      </c>
      <c r="AG409" s="1" t="s">
        <v>225</v>
      </c>
      <c r="AH409" s="1" t="s">
        <v>89</v>
      </c>
      <c r="AI409" s="1" t="s">
        <v>90</v>
      </c>
      <c r="AJ409" s="1" t="s">
        <v>81</v>
      </c>
      <c r="AK409" s="1" t="s">
        <v>82</v>
      </c>
      <c r="AL409" s="1" t="s">
        <v>91</v>
      </c>
      <c r="AM409" s="1"/>
      <c r="AN409" s="1" t="s">
        <v>224</v>
      </c>
      <c r="AO409" s="1">
        <v>1</v>
      </c>
      <c r="AP409" s="1" t="s">
        <v>81</v>
      </c>
      <c r="AQ409" s="1" t="s">
        <v>82</v>
      </c>
      <c r="AR409" s="1">
        <v>0</v>
      </c>
      <c r="AS409" s="1">
        <v>1</v>
      </c>
      <c r="AT409" s="1">
        <v>0</v>
      </c>
      <c r="AU409" s="1">
        <v>1602</v>
      </c>
      <c r="AV409" s="1" t="s">
        <v>224</v>
      </c>
      <c r="AW409" s="1">
        <v>160204</v>
      </c>
      <c r="AX409" s="1">
        <v>0</v>
      </c>
      <c r="AY409" s="2">
        <v>800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/>
      <c r="BM409" s="3">
        <v>45104</v>
      </c>
      <c r="BN409" s="1" t="s">
        <v>224</v>
      </c>
      <c r="BO409" s="1" t="s">
        <v>224</v>
      </c>
      <c r="BP409" s="1">
        <v>0</v>
      </c>
      <c r="BQ409" s="1" t="s">
        <v>224</v>
      </c>
      <c r="BR409" s="1" t="s">
        <v>224</v>
      </c>
      <c r="BS409" s="1">
        <v>0</v>
      </c>
      <c r="BT409" s="1">
        <v>0</v>
      </c>
      <c r="BU409" s="1" t="s">
        <v>1093</v>
      </c>
    </row>
    <row r="410" spans="1:73" outlineLevel="1" x14ac:dyDescent="0.25">
      <c r="A410" s="1">
        <v>20</v>
      </c>
      <c r="B410" s="1">
        <v>1644</v>
      </c>
      <c r="C410" s="1">
        <v>1</v>
      </c>
      <c r="D410" s="1" t="s">
        <v>1094</v>
      </c>
      <c r="E410" s="3">
        <v>45104.544803240744</v>
      </c>
      <c r="F410" s="1">
        <v>0</v>
      </c>
      <c r="G410" s="1"/>
      <c r="H410" s="1"/>
      <c r="I410" s="1"/>
      <c r="J410" s="1">
        <v>2</v>
      </c>
      <c r="K410" s="1" t="s">
        <v>74</v>
      </c>
      <c r="L410" s="1" t="s">
        <v>75</v>
      </c>
      <c r="M410" s="1" t="s">
        <v>224</v>
      </c>
      <c r="N410" s="1" t="s">
        <v>76</v>
      </c>
      <c r="O410" s="1" t="s">
        <v>77</v>
      </c>
      <c r="P410" s="1" t="s">
        <v>78</v>
      </c>
      <c r="Q410" s="1" t="s">
        <v>79</v>
      </c>
      <c r="R410" s="1">
        <v>114</v>
      </c>
      <c r="S410" s="1" t="s">
        <v>224</v>
      </c>
      <c r="T410" s="1" t="s">
        <v>80</v>
      </c>
      <c r="U410" s="1" t="s">
        <v>81</v>
      </c>
      <c r="V410" s="1" t="s">
        <v>82</v>
      </c>
      <c r="W410" s="1" t="s">
        <v>83</v>
      </c>
      <c r="X410" s="1">
        <v>2134424404</v>
      </c>
      <c r="Y410" s="1" t="s">
        <v>84</v>
      </c>
      <c r="Z410" s="1">
        <v>2</v>
      </c>
      <c r="AA410" s="1" t="s">
        <v>85</v>
      </c>
      <c r="AB410" s="1" t="s">
        <v>86</v>
      </c>
      <c r="AC410" s="1" t="s">
        <v>224</v>
      </c>
      <c r="AD410" s="1" t="s">
        <v>87</v>
      </c>
      <c r="AE410" s="1" t="s">
        <v>78</v>
      </c>
      <c r="AF410" s="1" t="s">
        <v>88</v>
      </c>
      <c r="AG410" s="1" t="s">
        <v>225</v>
      </c>
      <c r="AH410" s="1" t="s">
        <v>89</v>
      </c>
      <c r="AI410" s="1" t="s">
        <v>90</v>
      </c>
      <c r="AJ410" s="1" t="s">
        <v>81</v>
      </c>
      <c r="AK410" s="1" t="s">
        <v>82</v>
      </c>
      <c r="AL410" s="1" t="s">
        <v>91</v>
      </c>
      <c r="AM410" s="1"/>
      <c r="AN410" s="1" t="s">
        <v>224</v>
      </c>
      <c r="AO410" s="1">
        <v>1</v>
      </c>
      <c r="AP410" s="1" t="s">
        <v>81</v>
      </c>
      <c r="AQ410" s="1" t="s">
        <v>82</v>
      </c>
      <c r="AR410" s="1">
        <v>0</v>
      </c>
      <c r="AS410" s="1">
        <v>1</v>
      </c>
      <c r="AT410" s="1">
        <v>0</v>
      </c>
      <c r="AU410" s="1">
        <v>1602</v>
      </c>
      <c r="AV410" s="1" t="s">
        <v>224</v>
      </c>
      <c r="AW410" s="1">
        <v>160204</v>
      </c>
      <c r="AX410" s="1">
        <v>0</v>
      </c>
      <c r="AY410" s="2">
        <v>500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/>
      <c r="BM410" s="3">
        <v>45104</v>
      </c>
      <c r="BN410" s="1" t="s">
        <v>224</v>
      </c>
      <c r="BO410" s="1" t="s">
        <v>224</v>
      </c>
      <c r="BP410" s="1">
        <v>0</v>
      </c>
      <c r="BQ410" s="1" t="s">
        <v>224</v>
      </c>
      <c r="BR410" s="1" t="s">
        <v>224</v>
      </c>
      <c r="BS410" s="1">
        <v>0</v>
      </c>
      <c r="BT410" s="1">
        <v>0</v>
      </c>
      <c r="BU410" s="1" t="s">
        <v>1095</v>
      </c>
    </row>
    <row r="411" spans="1:73" outlineLevel="1" x14ac:dyDescent="0.25">
      <c r="A411" s="1">
        <v>20</v>
      </c>
      <c r="B411" s="1">
        <v>1645</v>
      </c>
      <c r="C411" s="1">
        <v>1</v>
      </c>
      <c r="D411" s="1" t="s">
        <v>1096</v>
      </c>
      <c r="E411" s="3">
        <v>45105.462037037039</v>
      </c>
      <c r="F411" s="1">
        <v>0</v>
      </c>
      <c r="G411" s="1"/>
      <c r="H411" s="1"/>
      <c r="I411" s="1"/>
      <c r="J411" s="1">
        <v>2</v>
      </c>
      <c r="K411" s="1" t="s">
        <v>74</v>
      </c>
      <c r="L411" s="1" t="s">
        <v>75</v>
      </c>
      <c r="M411" s="1" t="s">
        <v>224</v>
      </c>
      <c r="N411" s="1" t="s">
        <v>76</v>
      </c>
      <c r="O411" s="1" t="s">
        <v>77</v>
      </c>
      <c r="P411" s="1" t="s">
        <v>78</v>
      </c>
      <c r="Q411" s="1" t="s">
        <v>79</v>
      </c>
      <c r="R411" s="1">
        <v>114</v>
      </c>
      <c r="S411" s="1" t="s">
        <v>224</v>
      </c>
      <c r="T411" s="1" t="s">
        <v>80</v>
      </c>
      <c r="U411" s="1" t="s">
        <v>81</v>
      </c>
      <c r="V411" s="1" t="s">
        <v>82</v>
      </c>
      <c r="W411" s="1" t="s">
        <v>83</v>
      </c>
      <c r="X411" s="1">
        <v>2134424404</v>
      </c>
      <c r="Y411" s="1" t="s">
        <v>84</v>
      </c>
      <c r="Z411" s="1">
        <v>2</v>
      </c>
      <c r="AA411" s="1" t="s">
        <v>85</v>
      </c>
      <c r="AB411" s="1" t="s">
        <v>86</v>
      </c>
      <c r="AC411" s="1" t="s">
        <v>224</v>
      </c>
      <c r="AD411" s="1" t="s">
        <v>87</v>
      </c>
      <c r="AE411" s="1" t="s">
        <v>78</v>
      </c>
      <c r="AF411" s="1" t="s">
        <v>88</v>
      </c>
      <c r="AG411" s="1" t="s">
        <v>225</v>
      </c>
      <c r="AH411" s="1" t="s">
        <v>89</v>
      </c>
      <c r="AI411" s="1" t="s">
        <v>90</v>
      </c>
      <c r="AJ411" s="1" t="s">
        <v>81</v>
      </c>
      <c r="AK411" s="1" t="s">
        <v>82</v>
      </c>
      <c r="AL411" s="1" t="s">
        <v>91</v>
      </c>
      <c r="AM411" s="1"/>
      <c r="AN411" s="1" t="s">
        <v>224</v>
      </c>
      <c r="AO411" s="1">
        <v>1</v>
      </c>
      <c r="AP411" s="1" t="s">
        <v>81</v>
      </c>
      <c r="AQ411" s="1" t="s">
        <v>82</v>
      </c>
      <c r="AR411" s="1">
        <v>0</v>
      </c>
      <c r="AS411" s="1">
        <v>1</v>
      </c>
      <c r="AT411" s="1">
        <v>0</v>
      </c>
      <c r="AU411" s="1">
        <v>1602</v>
      </c>
      <c r="AV411" s="1" t="s">
        <v>224</v>
      </c>
      <c r="AW411" s="1">
        <v>160204</v>
      </c>
      <c r="AX411" s="1">
        <v>0</v>
      </c>
      <c r="AY411" s="2">
        <v>1650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/>
      <c r="BM411" s="3">
        <v>45105</v>
      </c>
      <c r="BN411" s="1" t="s">
        <v>224</v>
      </c>
      <c r="BO411" s="1" t="s">
        <v>224</v>
      </c>
      <c r="BP411" s="1">
        <v>0</v>
      </c>
      <c r="BQ411" s="1" t="s">
        <v>224</v>
      </c>
      <c r="BR411" s="1" t="s">
        <v>224</v>
      </c>
      <c r="BS411" s="1">
        <v>0</v>
      </c>
      <c r="BT411" s="1">
        <v>0</v>
      </c>
      <c r="BU411" s="1" t="s">
        <v>1097</v>
      </c>
    </row>
    <row r="412" spans="1:73" outlineLevel="1" x14ac:dyDescent="0.25">
      <c r="A412" s="1">
        <v>20</v>
      </c>
      <c r="B412" s="1">
        <v>1646</v>
      </c>
      <c r="C412" s="1">
        <v>1</v>
      </c>
      <c r="D412" s="1" t="s">
        <v>1098</v>
      </c>
      <c r="E412" s="3">
        <v>45105.463136574072</v>
      </c>
      <c r="F412" s="1">
        <v>0</v>
      </c>
      <c r="G412" s="1"/>
      <c r="H412" s="1"/>
      <c r="I412" s="1"/>
      <c r="J412" s="1">
        <v>2</v>
      </c>
      <c r="K412" s="1" t="s">
        <v>74</v>
      </c>
      <c r="L412" s="1" t="s">
        <v>75</v>
      </c>
      <c r="M412" s="1" t="s">
        <v>224</v>
      </c>
      <c r="N412" s="1" t="s">
        <v>76</v>
      </c>
      <c r="O412" s="1" t="s">
        <v>77</v>
      </c>
      <c r="P412" s="1" t="s">
        <v>78</v>
      </c>
      <c r="Q412" s="1" t="s">
        <v>79</v>
      </c>
      <c r="R412" s="1">
        <v>114</v>
      </c>
      <c r="S412" s="1" t="s">
        <v>224</v>
      </c>
      <c r="T412" s="1" t="s">
        <v>80</v>
      </c>
      <c r="U412" s="1" t="s">
        <v>81</v>
      </c>
      <c r="V412" s="1" t="s">
        <v>82</v>
      </c>
      <c r="W412" s="1" t="s">
        <v>83</v>
      </c>
      <c r="X412" s="1">
        <v>2134424404</v>
      </c>
      <c r="Y412" s="1" t="s">
        <v>84</v>
      </c>
      <c r="Z412" s="1">
        <v>2</v>
      </c>
      <c r="AA412" s="1" t="s">
        <v>85</v>
      </c>
      <c r="AB412" s="1" t="s">
        <v>86</v>
      </c>
      <c r="AC412" s="1" t="s">
        <v>224</v>
      </c>
      <c r="AD412" s="1" t="s">
        <v>87</v>
      </c>
      <c r="AE412" s="1" t="s">
        <v>78</v>
      </c>
      <c r="AF412" s="1" t="s">
        <v>88</v>
      </c>
      <c r="AG412" s="1" t="s">
        <v>225</v>
      </c>
      <c r="AH412" s="1" t="s">
        <v>89</v>
      </c>
      <c r="AI412" s="1" t="s">
        <v>90</v>
      </c>
      <c r="AJ412" s="1" t="s">
        <v>81</v>
      </c>
      <c r="AK412" s="1" t="s">
        <v>82</v>
      </c>
      <c r="AL412" s="1" t="s">
        <v>91</v>
      </c>
      <c r="AM412" s="1"/>
      <c r="AN412" s="1" t="s">
        <v>224</v>
      </c>
      <c r="AO412" s="1">
        <v>1</v>
      </c>
      <c r="AP412" s="1" t="s">
        <v>81</v>
      </c>
      <c r="AQ412" s="1" t="s">
        <v>82</v>
      </c>
      <c r="AR412" s="1">
        <v>0</v>
      </c>
      <c r="AS412" s="1">
        <v>1</v>
      </c>
      <c r="AT412" s="1">
        <v>0</v>
      </c>
      <c r="AU412" s="1">
        <v>1602</v>
      </c>
      <c r="AV412" s="1" t="s">
        <v>224</v>
      </c>
      <c r="AW412" s="1">
        <v>160204</v>
      </c>
      <c r="AX412" s="1">
        <v>0</v>
      </c>
      <c r="AY412" s="2">
        <v>800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/>
      <c r="BM412" s="3">
        <v>45105</v>
      </c>
      <c r="BN412" s="1" t="s">
        <v>224</v>
      </c>
      <c r="BO412" s="1" t="s">
        <v>224</v>
      </c>
      <c r="BP412" s="1">
        <v>0</v>
      </c>
      <c r="BQ412" s="1" t="s">
        <v>224</v>
      </c>
      <c r="BR412" s="1" t="s">
        <v>224</v>
      </c>
      <c r="BS412" s="1">
        <v>0</v>
      </c>
      <c r="BT412" s="1">
        <v>0</v>
      </c>
      <c r="BU412" s="1" t="s">
        <v>1099</v>
      </c>
    </row>
    <row r="413" spans="1:73" outlineLevel="1" x14ac:dyDescent="0.25">
      <c r="A413" s="1">
        <v>20</v>
      </c>
      <c r="B413" s="1">
        <v>1647</v>
      </c>
      <c r="C413" s="1">
        <v>1</v>
      </c>
      <c r="D413" s="1" t="s">
        <v>1100</v>
      </c>
      <c r="E413" s="3">
        <v>45105.463425925926</v>
      </c>
      <c r="F413" s="1">
        <v>0</v>
      </c>
      <c r="G413" s="1"/>
      <c r="H413" s="1"/>
      <c r="I413" s="1"/>
      <c r="J413" s="1">
        <v>2</v>
      </c>
      <c r="K413" s="1" t="s">
        <v>74</v>
      </c>
      <c r="L413" s="1" t="s">
        <v>75</v>
      </c>
      <c r="M413" s="1" t="s">
        <v>224</v>
      </c>
      <c r="N413" s="1" t="s">
        <v>76</v>
      </c>
      <c r="O413" s="1" t="s">
        <v>77</v>
      </c>
      <c r="P413" s="1" t="s">
        <v>78</v>
      </c>
      <c r="Q413" s="1" t="s">
        <v>79</v>
      </c>
      <c r="R413" s="1">
        <v>114</v>
      </c>
      <c r="S413" s="1" t="s">
        <v>224</v>
      </c>
      <c r="T413" s="1" t="s">
        <v>80</v>
      </c>
      <c r="U413" s="1" t="s">
        <v>81</v>
      </c>
      <c r="V413" s="1" t="s">
        <v>82</v>
      </c>
      <c r="W413" s="1" t="s">
        <v>83</v>
      </c>
      <c r="X413" s="1">
        <v>2134424404</v>
      </c>
      <c r="Y413" s="1" t="s">
        <v>84</v>
      </c>
      <c r="Z413" s="1">
        <v>2</v>
      </c>
      <c r="AA413" s="1" t="s">
        <v>85</v>
      </c>
      <c r="AB413" s="1" t="s">
        <v>86</v>
      </c>
      <c r="AC413" s="1" t="s">
        <v>224</v>
      </c>
      <c r="AD413" s="1" t="s">
        <v>87</v>
      </c>
      <c r="AE413" s="1" t="s">
        <v>78</v>
      </c>
      <c r="AF413" s="1" t="s">
        <v>88</v>
      </c>
      <c r="AG413" s="1" t="s">
        <v>225</v>
      </c>
      <c r="AH413" s="1" t="s">
        <v>89</v>
      </c>
      <c r="AI413" s="1" t="s">
        <v>90</v>
      </c>
      <c r="AJ413" s="1" t="s">
        <v>81</v>
      </c>
      <c r="AK413" s="1" t="s">
        <v>82</v>
      </c>
      <c r="AL413" s="1" t="s">
        <v>91</v>
      </c>
      <c r="AM413" s="1"/>
      <c r="AN413" s="1" t="s">
        <v>224</v>
      </c>
      <c r="AO413" s="1">
        <v>1</v>
      </c>
      <c r="AP413" s="1" t="s">
        <v>81</v>
      </c>
      <c r="AQ413" s="1" t="s">
        <v>82</v>
      </c>
      <c r="AR413" s="1">
        <v>0</v>
      </c>
      <c r="AS413" s="1">
        <v>1</v>
      </c>
      <c r="AT413" s="1">
        <v>0</v>
      </c>
      <c r="AU413" s="1">
        <v>1602</v>
      </c>
      <c r="AV413" s="1" t="s">
        <v>224</v>
      </c>
      <c r="AW413" s="1">
        <v>160204</v>
      </c>
      <c r="AX413" s="1">
        <v>0</v>
      </c>
      <c r="AY413" s="2">
        <v>800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/>
      <c r="BM413" s="3">
        <v>45105</v>
      </c>
      <c r="BN413" s="1" t="s">
        <v>224</v>
      </c>
      <c r="BO413" s="1" t="s">
        <v>224</v>
      </c>
      <c r="BP413" s="1">
        <v>0</v>
      </c>
      <c r="BQ413" s="1" t="s">
        <v>224</v>
      </c>
      <c r="BR413" s="1" t="s">
        <v>224</v>
      </c>
      <c r="BS413" s="1">
        <v>0</v>
      </c>
      <c r="BT413" s="1">
        <v>0</v>
      </c>
      <c r="BU413" s="1" t="s">
        <v>1101</v>
      </c>
    </row>
    <row r="414" spans="1:73" outlineLevel="1" x14ac:dyDescent="0.25">
      <c r="A414" s="1">
        <v>20</v>
      </c>
      <c r="B414" s="1">
        <v>1648</v>
      </c>
      <c r="C414" s="1">
        <v>1</v>
      </c>
      <c r="D414" s="1" t="s">
        <v>1102</v>
      </c>
      <c r="E414" s="3">
        <v>45105.464537037034</v>
      </c>
      <c r="F414" s="1">
        <v>0</v>
      </c>
      <c r="G414" s="1"/>
      <c r="H414" s="1"/>
      <c r="I414" s="1"/>
      <c r="J414" s="1">
        <v>2</v>
      </c>
      <c r="K414" s="1" t="s">
        <v>74</v>
      </c>
      <c r="L414" s="1" t="s">
        <v>75</v>
      </c>
      <c r="M414" s="1" t="s">
        <v>224</v>
      </c>
      <c r="N414" s="1" t="s">
        <v>76</v>
      </c>
      <c r="O414" s="1" t="s">
        <v>77</v>
      </c>
      <c r="P414" s="1" t="s">
        <v>78</v>
      </c>
      <c r="Q414" s="1" t="s">
        <v>79</v>
      </c>
      <c r="R414" s="1">
        <v>114</v>
      </c>
      <c r="S414" s="1" t="s">
        <v>224</v>
      </c>
      <c r="T414" s="1" t="s">
        <v>80</v>
      </c>
      <c r="U414" s="1" t="s">
        <v>81</v>
      </c>
      <c r="V414" s="1" t="s">
        <v>82</v>
      </c>
      <c r="W414" s="1" t="s">
        <v>83</v>
      </c>
      <c r="X414" s="1">
        <v>2134424404</v>
      </c>
      <c r="Y414" s="1" t="s">
        <v>84</v>
      </c>
      <c r="Z414" s="1">
        <v>2</v>
      </c>
      <c r="AA414" s="1" t="s">
        <v>85</v>
      </c>
      <c r="AB414" s="1" t="s">
        <v>86</v>
      </c>
      <c r="AC414" s="1" t="s">
        <v>224</v>
      </c>
      <c r="AD414" s="1" t="s">
        <v>87</v>
      </c>
      <c r="AE414" s="1" t="s">
        <v>78</v>
      </c>
      <c r="AF414" s="1" t="s">
        <v>88</v>
      </c>
      <c r="AG414" s="1" t="s">
        <v>225</v>
      </c>
      <c r="AH414" s="1" t="s">
        <v>89</v>
      </c>
      <c r="AI414" s="1" t="s">
        <v>90</v>
      </c>
      <c r="AJ414" s="1" t="s">
        <v>81</v>
      </c>
      <c r="AK414" s="1" t="s">
        <v>82</v>
      </c>
      <c r="AL414" s="1" t="s">
        <v>91</v>
      </c>
      <c r="AM414" s="1"/>
      <c r="AN414" s="1" t="s">
        <v>224</v>
      </c>
      <c r="AO414" s="1">
        <v>1</v>
      </c>
      <c r="AP414" s="1" t="s">
        <v>81</v>
      </c>
      <c r="AQ414" s="1" t="s">
        <v>82</v>
      </c>
      <c r="AR414" s="1">
        <v>0</v>
      </c>
      <c r="AS414" s="1">
        <v>1</v>
      </c>
      <c r="AT414" s="1">
        <v>0</v>
      </c>
      <c r="AU414" s="1">
        <v>1602</v>
      </c>
      <c r="AV414" s="1" t="s">
        <v>224</v>
      </c>
      <c r="AW414" s="1">
        <v>160204</v>
      </c>
      <c r="AX414" s="1">
        <v>0</v>
      </c>
      <c r="AY414" s="2">
        <v>1920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/>
      <c r="BM414" s="3">
        <v>45105</v>
      </c>
      <c r="BN414" s="1" t="s">
        <v>224</v>
      </c>
      <c r="BO414" s="1" t="s">
        <v>224</v>
      </c>
      <c r="BP414" s="1">
        <v>0</v>
      </c>
      <c r="BQ414" s="1" t="s">
        <v>224</v>
      </c>
      <c r="BR414" s="1" t="s">
        <v>224</v>
      </c>
      <c r="BS414" s="1">
        <v>0</v>
      </c>
      <c r="BT414" s="1">
        <v>0</v>
      </c>
      <c r="BU414" s="1" t="s">
        <v>1103</v>
      </c>
    </row>
    <row r="415" spans="1:73" outlineLevel="1" x14ac:dyDescent="0.25">
      <c r="A415" s="1">
        <v>20</v>
      </c>
      <c r="B415" s="1">
        <v>1649</v>
      </c>
      <c r="C415" s="1">
        <v>1</v>
      </c>
      <c r="D415" s="1" t="s">
        <v>1104</v>
      </c>
      <c r="E415" s="3">
        <v>45105.716874999998</v>
      </c>
      <c r="F415" s="1">
        <v>0</v>
      </c>
      <c r="G415" s="1"/>
      <c r="H415" s="1"/>
      <c r="I415" s="1"/>
      <c r="J415" s="1">
        <v>2</v>
      </c>
      <c r="K415" s="1" t="s">
        <v>74</v>
      </c>
      <c r="L415" s="1" t="s">
        <v>75</v>
      </c>
      <c r="M415" s="1" t="s">
        <v>224</v>
      </c>
      <c r="N415" s="1" t="s">
        <v>76</v>
      </c>
      <c r="O415" s="1" t="s">
        <v>77</v>
      </c>
      <c r="P415" s="1" t="s">
        <v>78</v>
      </c>
      <c r="Q415" s="1" t="s">
        <v>79</v>
      </c>
      <c r="R415" s="1">
        <v>114</v>
      </c>
      <c r="S415" s="1" t="s">
        <v>224</v>
      </c>
      <c r="T415" s="1" t="s">
        <v>80</v>
      </c>
      <c r="U415" s="1" t="s">
        <v>81</v>
      </c>
      <c r="V415" s="1" t="s">
        <v>82</v>
      </c>
      <c r="W415" s="1" t="s">
        <v>83</v>
      </c>
      <c r="X415" s="1">
        <v>2134424404</v>
      </c>
      <c r="Y415" s="1" t="s">
        <v>84</v>
      </c>
      <c r="Z415" s="1">
        <v>2</v>
      </c>
      <c r="AA415" s="1" t="s">
        <v>460</v>
      </c>
      <c r="AB415" s="1" t="s">
        <v>461</v>
      </c>
      <c r="AC415" s="1" t="s">
        <v>224</v>
      </c>
      <c r="AD415" s="1" t="s">
        <v>462</v>
      </c>
      <c r="AE415" s="1" t="s">
        <v>78</v>
      </c>
      <c r="AF415" s="1" t="s">
        <v>463</v>
      </c>
      <c r="AG415" s="1" t="s">
        <v>464</v>
      </c>
      <c r="AH415" s="1" t="s">
        <v>224</v>
      </c>
      <c r="AI415" s="1" t="s">
        <v>465</v>
      </c>
      <c r="AJ415" s="1" t="s">
        <v>81</v>
      </c>
      <c r="AK415" s="1" t="s">
        <v>82</v>
      </c>
      <c r="AL415" s="1" t="s">
        <v>466</v>
      </c>
      <c r="AM415" s="1"/>
      <c r="AN415" s="1" t="s">
        <v>224</v>
      </c>
      <c r="AO415" s="1">
        <v>1</v>
      </c>
      <c r="AP415" s="1" t="s">
        <v>81</v>
      </c>
      <c r="AQ415" s="1" t="s">
        <v>82</v>
      </c>
      <c r="AR415" s="1">
        <v>0</v>
      </c>
      <c r="AS415" s="1">
        <v>1</v>
      </c>
      <c r="AT415" s="1">
        <v>0</v>
      </c>
      <c r="AU415" s="1">
        <v>1602</v>
      </c>
      <c r="AV415" s="1" t="s">
        <v>224</v>
      </c>
      <c r="AW415" s="1">
        <v>160204</v>
      </c>
      <c r="AX415" s="1">
        <v>0</v>
      </c>
      <c r="AY415" s="2">
        <v>1400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/>
      <c r="BM415" s="3">
        <v>45105</v>
      </c>
      <c r="BN415" s="1" t="s">
        <v>224</v>
      </c>
      <c r="BO415" s="1" t="s">
        <v>224</v>
      </c>
      <c r="BP415" s="1">
        <v>0</v>
      </c>
      <c r="BQ415" s="1" t="s">
        <v>224</v>
      </c>
      <c r="BR415" s="1" t="s">
        <v>224</v>
      </c>
      <c r="BS415" s="1">
        <v>0</v>
      </c>
      <c r="BT415" s="1">
        <v>0</v>
      </c>
      <c r="BU415" s="1" t="s">
        <v>1105</v>
      </c>
    </row>
    <row r="416" spans="1:73" outlineLevel="1" x14ac:dyDescent="0.25">
      <c r="A416" s="1">
        <v>20</v>
      </c>
      <c r="B416" s="1">
        <v>1650</v>
      </c>
      <c r="C416" s="1">
        <v>1</v>
      </c>
      <c r="D416" s="1" t="s">
        <v>1106</v>
      </c>
      <c r="E416" s="3">
        <v>45105.760185185187</v>
      </c>
      <c r="F416" s="1">
        <v>0</v>
      </c>
      <c r="G416" s="1"/>
      <c r="H416" s="1"/>
      <c r="I416" s="1"/>
      <c r="J416" s="1">
        <v>2</v>
      </c>
      <c r="K416" s="1" t="s">
        <v>74</v>
      </c>
      <c r="L416" s="1" t="s">
        <v>75</v>
      </c>
      <c r="M416" s="1" t="s">
        <v>224</v>
      </c>
      <c r="N416" s="1" t="s">
        <v>76</v>
      </c>
      <c r="O416" s="1" t="s">
        <v>77</v>
      </c>
      <c r="P416" s="1" t="s">
        <v>78</v>
      </c>
      <c r="Q416" s="1" t="s">
        <v>79</v>
      </c>
      <c r="R416" s="1">
        <v>114</v>
      </c>
      <c r="S416" s="1" t="s">
        <v>224</v>
      </c>
      <c r="T416" s="1" t="s">
        <v>80</v>
      </c>
      <c r="U416" s="1" t="s">
        <v>81</v>
      </c>
      <c r="V416" s="1" t="s">
        <v>82</v>
      </c>
      <c r="W416" s="1" t="s">
        <v>83</v>
      </c>
      <c r="X416" s="1">
        <v>2134424404</v>
      </c>
      <c r="Y416" s="1" t="s">
        <v>84</v>
      </c>
      <c r="Z416" s="1">
        <v>2</v>
      </c>
      <c r="AA416" s="1" t="s">
        <v>137</v>
      </c>
      <c r="AB416" s="1" t="s">
        <v>224</v>
      </c>
      <c r="AC416" s="1" t="s">
        <v>224</v>
      </c>
      <c r="AD416" s="1" t="s">
        <v>138</v>
      </c>
      <c r="AE416" s="1" t="s">
        <v>139</v>
      </c>
      <c r="AF416" s="1" t="s">
        <v>140</v>
      </c>
      <c r="AG416" s="1" t="s">
        <v>698</v>
      </c>
      <c r="AH416" s="1" t="s">
        <v>141</v>
      </c>
      <c r="AI416" s="1" t="s">
        <v>142</v>
      </c>
      <c r="AJ416" s="1" t="s">
        <v>143</v>
      </c>
      <c r="AK416" s="1" t="s">
        <v>82</v>
      </c>
      <c r="AL416" s="1" t="s">
        <v>144</v>
      </c>
      <c r="AM416" s="1"/>
      <c r="AN416" s="1" t="s">
        <v>224</v>
      </c>
      <c r="AO416" s="1">
        <v>1</v>
      </c>
      <c r="AP416" s="1" t="s">
        <v>81</v>
      </c>
      <c r="AQ416" s="1" t="s">
        <v>82</v>
      </c>
      <c r="AR416" s="1">
        <v>0</v>
      </c>
      <c r="AS416" s="1">
        <v>1</v>
      </c>
      <c r="AT416" s="1">
        <v>0</v>
      </c>
      <c r="AU416" s="1">
        <v>1602</v>
      </c>
      <c r="AV416" s="1" t="s">
        <v>224</v>
      </c>
      <c r="AW416" s="1">
        <v>160204</v>
      </c>
      <c r="AX416" s="1">
        <v>0</v>
      </c>
      <c r="AY416" s="2">
        <v>800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"/>
      <c r="BM416" s="3">
        <v>45105</v>
      </c>
      <c r="BN416" s="1" t="s">
        <v>224</v>
      </c>
      <c r="BO416" s="1" t="s">
        <v>224</v>
      </c>
      <c r="BP416" s="1">
        <v>0</v>
      </c>
      <c r="BQ416" s="1" t="s">
        <v>224</v>
      </c>
      <c r="BR416" s="1" t="s">
        <v>224</v>
      </c>
      <c r="BS416" s="1">
        <v>0</v>
      </c>
      <c r="BT416" s="1">
        <v>0</v>
      </c>
      <c r="BU416" s="1" t="s">
        <v>1107</v>
      </c>
    </row>
    <row r="417" spans="1:73" outlineLevel="1" x14ac:dyDescent="0.25">
      <c r="A417" s="1">
        <v>20</v>
      </c>
      <c r="B417" s="1">
        <v>1651</v>
      </c>
      <c r="C417" s="1">
        <v>1</v>
      </c>
      <c r="D417" s="1" t="s">
        <v>1108</v>
      </c>
      <c r="E417" s="3">
        <v>45106.544583333336</v>
      </c>
      <c r="F417" s="1">
        <v>0</v>
      </c>
      <c r="G417" s="1"/>
      <c r="H417" s="1"/>
      <c r="I417" s="1"/>
      <c r="J417" s="1">
        <v>2</v>
      </c>
      <c r="K417" s="1" t="s">
        <v>74</v>
      </c>
      <c r="L417" s="1" t="s">
        <v>75</v>
      </c>
      <c r="M417" s="1" t="s">
        <v>224</v>
      </c>
      <c r="N417" s="1" t="s">
        <v>76</v>
      </c>
      <c r="O417" s="1" t="s">
        <v>77</v>
      </c>
      <c r="P417" s="1" t="s">
        <v>78</v>
      </c>
      <c r="Q417" s="1" t="s">
        <v>79</v>
      </c>
      <c r="R417" s="1">
        <v>114</v>
      </c>
      <c r="S417" s="1" t="s">
        <v>224</v>
      </c>
      <c r="T417" s="1" t="s">
        <v>80</v>
      </c>
      <c r="U417" s="1" t="s">
        <v>81</v>
      </c>
      <c r="V417" s="1" t="s">
        <v>82</v>
      </c>
      <c r="W417" s="1" t="s">
        <v>83</v>
      </c>
      <c r="X417" s="1">
        <v>2134424404</v>
      </c>
      <c r="Y417" s="1" t="s">
        <v>84</v>
      </c>
      <c r="Z417" s="1">
        <v>2</v>
      </c>
      <c r="AA417" s="1" t="s">
        <v>85</v>
      </c>
      <c r="AB417" s="1" t="s">
        <v>86</v>
      </c>
      <c r="AC417" s="1" t="s">
        <v>224</v>
      </c>
      <c r="AD417" s="1" t="s">
        <v>87</v>
      </c>
      <c r="AE417" s="1" t="s">
        <v>78</v>
      </c>
      <c r="AF417" s="1" t="s">
        <v>88</v>
      </c>
      <c r="AG417" s="1" t="s">
        <v>225</v>
      </c>
      <c r="AH417" s="1" t="s">
        <v>89</v>
      </c>
      <c r="AI417" s="1" t="s">
        <v>90</v>
      </c>
      <c r="AJ417" s="1" t="s">
        <v>81</v>
      </c>
      <c r="AK417" s="1" t="s">
        <v>82</v>
      </c>
      <c r="AL417" s="1" t="s">
        <v>91</v>
      </c>
      <c r="AM417" s="1"/>
      <c r="AN417" s="1" t="s">
        <v>224</v>
      </c>
      <c r="AO417" s="1">
        <v>1</v>
      </c>
      <c r="AP417" s="1" t="s">
        <v>81</v>
      </c>
      <c r="AQ417" s="1" t="s">
        <v>82</v>
      </c>
      <c r="AR417" s="1">
        <v>0</v>
      </c>
      <c r="AS417" s="1">
        <v>1</v>
      </c>
      <c r="AT417" s="1">
        <v>0</v>
      </c>
      <c r="AU417" s="1">
        <v>1602</v>
      </c>
      <c r="AV417" s="1" t="s">
        <v>224</v>
      </c>
      <c r="AW417" s="1">
        <v>160204</v>
      </c>
      <c r="AX417" s="1">
        <v>0</v>
      </c>
      <c r="AY417" s="2">
        <v>1920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/>
      <c r="BM417" s="3">
        <v>45106</v>
      </c>
      <c r="BN417" s="1" t="s">
        <v>224</v>
      </c>
      <c r="BO417" s="1" t="s">
        <v>224</v>
      </c>
      <c r="BP417" s="1">
        <v>0</v>
      </c>
      <c r="BQ417" s="1" t="s">
        <v>224</v>
      </c>
      <c r="BR417" s="1" t="s">
        <v>224</v>
      </c>
      <c r="BS417" s="1">
        <v>0</v>
      </c>
      <c r="BT417" s="1">
        <v>0</v>
      </c>
      <c r="BU417" s="1" t="s">
        <v>1109</v>
      </c>
    </row>
    <row r="418" spans="1:73" outlineLevel="1" x14ac:dyDescent="0.25">
      <c r="A418" s="1">
        <v>20</v>
      </c>
      <c r="B418" s="1">
        <v>1652</v>
      </c>
      <c r="C418" s="1">
        <v>1</v>
      </c>
      <c r="D418" s="1" t="s">
        <v>1110</v>
      </c>
      <c r="E418" s="3">
        <v>45107.425254629627</v>
      </c>
      <c r="F418" s="1">
        <v>0</v>
      </c>
      <c r="G418" s="1"/>
      <c r="H418" s="1"/>
      <c r="I418" s="1"/>
      <c r="J418" s="1">
        <v>2</v>
      </c>
      <c r="K418" s="1" t="s">
        <v>74</v>
      </c>
      <c r="L418" s="1" t="s">
        <v>75</v>
      </c>
      <c r="M418" s="1" t="s">
        <v>224</v>
      </c>
      <c r="N418" s="1" t="s">
        <v>76</v>
      </c>
      <c r="O418" s="1" t="s">
        <v>77</v>
      </c>
      <c r="P418" s="1" t="s">
        <v>78</v>
      </c>
      <c r="Q418" s="1" t="s">
        <v>79</v>
      </c>
      <c r="R418" s="1">
        <v>114</v>
      </c>
      <c r="S418" s="1" t="s">
        <v>224</v>
      </c>
      <c r="T418" s="1" t="s">
        <v>80</v>
      </c>
      <c r="U418" s="1" t="s">
        <v>81</v>
      </c>
      <c r="V418" s="1" t="s">
        <v>82</v>
      </c>
      <c r="W418" s="1" t="s">
        <v>83</v>
      </c>
      <c r="X418" s="1">
        <v>2134424404</v>
      </c>
      <c r="Y418" s="1" t="s">
        <v>84</v>
      </c>
      <c r="Z418" s="1">
        <v>2</v>
      </c>
      <c r="AA418" s="1" t="s">
        <v>85</v>
      </c>
      <c r="AB418" s="1" t="s">
        <v>86</v>
      </c>
      <c r="AC418" s="1" t="s">
        <v>224</v>
      </c>
      <c r="AD418" s="1" t="s">
        <v>87</v>
      </c>
      <c r="AE418" s="1" t="s">
        <v>78</v>
      </c>
      <c r="AF418" s="1" t="s">
        <v>88</v>
      </c>
      <c r="AG418" s="1" t="s">
        <v>225</v>
      </c>
      <c r="AH418" s="1" t="s">
        <v>89</v>
      </c>
      <c r="AI418" s="1" t="s">
        <v>90</v>
      </c>
      <c r="AJ418" s="1" t="s">
        <v>81</v>
      </c>
      <c r="AK418" s="1" t="s">
        <v>82</v>
      </c>
      <c r="AL418" s="1" t="s">
        <v>91</v>
      </c>
      <c r="AM418" s="1"/>
      <c r="AN418" s="1" t="s">
        <v>224</v>
      </c>
      <c r="AO418" s="1">
        <v>1</v>
      </c>
      <c r="AP418" s="1" t="s">
        <v>81</v>
      </c>
      <c r="AQ418" s="1" t="s">
        <v>82</v>
      </c>
      <c r="AR418" s="1">
        <v>0</v>
      </c>
      <c r="AS418" s="1">
        <v>1</v>
      </c>
      <c r="AT418" s="1">
        <v>0</v>
      </c>
      <c r="AU418" s="1">
        <v>1602</v>
      </c>
      <c r="AV418" s="1" t="s">
        <v>224</v>
      </c>
      <c r="AW418" s="1">
        <v>160204</v>
      </c>
      <c r="AX418" s="1">
        <v>0</v>
      </c>
      <c r="AY418" s="2">
        <v>700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/>
      <c r="BM418" s="3">
        <v>45107</v>
      </c>
      <c r="BN418" s="1" t="s">
        <v>224</v>
      </c>
      <c r="BO418" s="1" t="s">
        <v>224</v>
      </c>
      <c r="BP418" s="1">
        <v>0</v>
      </c>
      <c r="BQ418" s="1" t="s">
        <v>224</v>
      </c>
      <c r="BR418" s="1" t="s">
        <v>224</v>
      </c>
      <c r="BS418" s="1">
        <v>0</v>
      </c>
      <c r="BT418" s="1">
        <v>0</v>
      </c>
      <c r="BU418" s="1" t="s">
        <v>1111</v>
      </c>
    </row>
    <row r="419" spans="1:73" outlineLevel="1" x14ac:dyDescent="0.25">
      <c r="A419" s="1">
        <v>20</v>
      </c>
      <c r="B419" s="1">
        <v>1653</v>
      </c>
      <c r="C419" s="1">
        <v>1</v>
      </c>
      <c r="D419" s="1" t="s">
        <v>1112</v>
      </c>
      <c r="E419" s="3">
        <v>45107.425949074073</v>
      </c>
      <c r="F419" s="1">
        <v>0</v>
      </c>
      <c r="G419" s="1"/>
      <c r="H419" s="1"/>
      <c r="I419" s="1"/>
      <c r="J419" s="1">
        <v>2</v>
      </c>
      <c r="K419" s="1" t="s">
        <v>74</v>
      </c>
      <c r="L419" s="1" t="s">
        <v>75</v>
      </c>
      <c r="M419" s="1" t="s">
        <v>224</v>
      </c>
      <c r="N419" s="1" t="s">
        <v>76</v>
      </c>
      <c r="O419" s="1" t="s">
        <v>77</v>
      </c>
      <c r="P419" s="1" t="s">
        <v>78</v>
      </c>
      <c r="Q419" s="1" t="s">
        <v>79</v>
      </c>
      <c r="R419" s="1">
        <v>114</v>
      </c>
      <c r="S419" s="1" t="s">
        <v>224</v>
      </c>
      <c r="T419" s="1" t="s">
        <v>80</v>
      </c>
      <c r="U419" s="1" t="s">
        <v>81</v>
      </c>
      <c r="V419" s="1" t="s">
        <v>82</v>
      </c>
      <c r="W419" s="1" t="s">
        <v>83</v>
      </c>
      <c r="X419" s="1">
        <v>2134424404</v>
      </c>
      <c r="Y419" s="1" t="s">
        <v>84</v>
      </c>
      <c r="Z419" s="1">
        <v>2</v>
      </c>
      <c r="AA419" s="1" t="s">
        <v>114</v>
      </c>
      <c r="AB419" s="1" t="s">
        <v>224</v>
      </c>
      <c r="AC419" s="1" t="s">
        <v>224</v>
      </c>
      <c r="AD419" s="1" t="s">
        <v>115</v>
      </c>
      <c r="AE419" s="1" t="s">
        <v>224</v>
      </c>
      <c r="AF419" s="1" t="s">
        <v>116</v>
      </c>
      <c r="AG419" s="1" t="s">
        <v>300</v>
      </c>
      <c r="AH419" s="1" t="s">
        <v>224</v>
      </c>
      <c r="AI419" s="1" t="s">
        <v>117</v>
      </c>
      <c r="AJ419" s="1" t="s">
        <v>118</v>
      </c>
      <c r="AK419" s="1" t="s">
        <v>98</v>
      </c>
      <c r="AL419" s="1" t="s">
        <v>119</v>
      </c>
      <c r="AM419" s="1"/>
      <c r="AN419" s="1" t="s">
        <v>120</v>
      </c>
      <c r="AO419" s="1">
        <v>1</v>
      </c>
      <c r="AP419" s="1" t="s">
        <v>81</v>
      </c>
      <c r="AQ419" s="1" t="s">
        <v>82</v>
      </c>
      <c r="AR419" s="1">
        <v>0</v>
      </c>
      <c r="AS419" s="1">
        <v>1</v>
      </c>
      <c r="AT419" s="1">
        <v>0</v>
      </c>
      <c r="AU419" s="1">
        <v>1602</v>
      </c>
      <c r="AV419" s="1" t="s">
        <v>224</v>
      </c>
      <c r="AW419" s="1">
        <v>160204</v>
      </c>
      <c r="AX419" s="1">
        <v>0</v>
      </c>
      <c r="AY419" s="2">
        <v>6271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/>
      <c r="BM419" s="3">
        <v>45107</v>
      </c>
      <c r="BN419" s="1" t="s">
        <v>224</v>
      </c>
      <c r="BO419" s="1" t="s">
        <v>224</v>
      </c>
      <c r="BP419" s="1">
        <v>0</v>
      </c>
      <c r="BQ419" s="1" t="s">
        <v>224</v>
      </c>
      <c r="BR419" s="1" t="s">
        <v>224</v>
      </c>
      <c r="BS419" s="1">
        <v>0</v>
      </c>
      <c r="BT419" s="1">
        <v>0</v>
      </c>
      <c r="BU419" s="1" t="s">
        <v>1113</v>
      </c>
    </row>
    <row r="420" spans="1:73" outlineLevel="1" x14ac:dyDescent="0.25">
      <c r="A420" s="1">
        <v>20</v>
      </c>
      <c r="B420" s="1">
        <v>1654</v>
      </c>
      <c r="C420" s="1">
        <v>1</v>
      </c>
      <c r="D420" s="1" t="s">
        <v>1114</v>
      </c>
      <c r="E420" s="3">
        <v>45107.602511574078</v>
      </c>
      <c r="F420" s="1">
        <v>0</v>
      </c>
      <c r="G420" s="1"/>
      <c r="H420" s="1"/>
      <c r="I420" s="1"/>
      <c r="J420" s="1">
        <v>2</v>
      </c>
      <c r="K420" s="1" t="s">
        <v>74</v>
      </c>
      <c r="L420" s="1" t="s">
        <v>75</v>
      </c>
      <c r="M420" s="1" t="s">
        <v>224</v>
      </c>
      <c r="N420" s="1" t="s">
        <v>76</v>
      </c>
      <c r="O420" s="1" t="s">
        <v>77</v>
      </c>
      <c r="P420" s="1" t="s">
        <v>78</v>
      </c>
      <c r="Q420" s="1" t="s">
        <v>79</v>
      </c>
      <c r="R420" s="1">
        <v>114</v>
      </c>
      <c r="S420" s="1" t="s">
        <v>224</v>
      </c>
      <c r="T420" s="1" t="s">
        <v>80</v>
      </c>
      <c r="U420" s="1" t="s">
        <v>81</v>
      </c>
      <c r="V420" s="1" t="s">
        <v>82</v>
      </c>
      <c r="W420" s="1" t="s">
        <v>83</v>
      </c>
      <c r="X420" s="1">
        <v>2134424404</v>
      </c>
      <c r="Y420" s="1" t="s">
        <v>84</v>
      </c>
      <c r="Z420" s="1">
        <v>2</v>
      </c>
      <c r="AA420" s="1" t="s">
        <v>85</v>
      </c>
      <c r="AB420" s="1" t="s">
        <v>86</v>
      </c>
      <c r="AC420" s="1" t="s">
        <v>224</v>
      </c>
      <c r="AD420" s="1" t="s">
        <v>87</v>
      </c>
      <c r="AE420" s="1" t="s">
        <v>78</v>
      </c>
      <c r="AF420" s="1" t="s">
        <v>88</v>
      </c>
      <c r="AG420" s="1" t="s">
        <v>225</v>
      </c>
      <c r="AH420" s="1" t="s">
        <v>89</v>
      </c>
      <c r="AI420" s="1" t="s">
        <v>90</v>
      </c>
      <c r="AJ420" s="1" t="s">
        <v>81</v>
      </c>
      <c r="AK420" s="1" t="s">
        <v>82</v>
      </c>
      <c r="AL420" s="1" t="s">
        <v>91</v>
      </c>
      <c r="AM420" s="1"/>
      <c r="AN420" s="1" t="s">
        <v>224</v>
      </c>
      <c r="AO420" s="1">
        <v>1</v>
      </c>
      <c r="AP420" s="1" t="s">
        <v>81</v>
      </c>
      <c r="AQ420" s="1" t="s">
        <v>82</v>
      </c>
      <c r="AR420" s="1">
        <v>0</v>
      </c>
      <c r="AS420" s="1">
        <v>1</v>
      </c>
      <c r="AT420" s="1">
        <v>0</v>
      </c>
      <c r="AU420" s="1">
        <v>1602</v>
      </c>
      <c r="AV420" s="1" t="s">
        <v>224</v>
      </c>
      <c r="AW420" s="1">
        <v>160204</v>
      </c>
      <c r="AX420" s="1">
        <v>0</v>
      </c>
      <c r="AY420" s="2">
        <v>750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/>
      <c r="BM420" s="3">
        <v>45107</v>
      </c>
      <c r="BN420" s="1" t="s">
        <v>224</v>
      </c>
      <c r="BO420" s="1" t="s">
        <v>224</v>
      </c>
      <c r="BP420" s="1">
        <v>0</v>
      </c>
      <c r="BQ420" s="1" t="s">
        <v>224</v>
      </c>
      <c r="BR420" s="1" t="s">
        <v>224</v>
      </c>
      <c r="BS420" s="1">
        <v>0</v>
      </c>
      <c r="BT420" s="1">
        <v>0</v>
      </c>
      <c r="BU420" s="1" t="s">
        <v>1115</v>
      </c>
    </row>
    <row r="421" spans="1:73" outlineLevel="1" x14ac:dyDescent="0.25">
      <c r="A421" s="1">
        <v>20</v>
      </c>
      <c r="B421" s="1">
        <v>1655</v>
      </c>
      <c r="C421" s="1">
        <v>1</v>
      </c>
      <c r="D421" s="1" t="s">
        <v>1116</v>
      </c>
      <c r="E421" s="3">
        <v>45107.689942129633</v>
      </c>
      <c r="F421" s="1">
        <v>0</v>
      </c>
      <c r="G421" s="1"/>
      <c r="H421" s="1"/>
      <c r="I421" s="1"/>
      <c r="J421" s="1">
        <v>2</v>
      </c>
      <c r="K421" s="1" t="s">
        <v>74</v>
      </c>
      <c r="L421" s="1" t="s">
        <v>75</v>
      </c>
      <c r="M421" s="1" t="s">
        <v>224</v>
      </c>
      <c r="N421" s="1" t="s">
        <v>76</v>
      </c>
      <c r="O421" s="1" t="s">
        <v>77</v>
      </c>
      <c r="P421" s="1" t="s">
        <v>78</v>
      </c>
      <c r="Q421" s="1" t="s">
        <v>79</v>
      </c>
      <c r="R421" s="1">
        <v>114</v>
      </c>
      <c r="S421" s="1" t="s">
        <v>224</v>
      </c>
      <c r="T421" s="1" t="s">
        <v>80</v>
      </c>
      <c r="U421" s="1" t="s">
        <v>81</v>
      </c>
      <c r="V421" s="1" t="s">
        <v>82</v>
      </c>
      <c r="W421" s="1" t="s">
        <v>83</v>
      </c>
      <c r="X421" s="1">
        <v>2134424404</v>
      </c>
      <c r="Y421" s="1" t="s">
        <v>84</v>
      </c>
      <c r="Z421" s="1">
        <v>2</v>
      </c>
      <c r="AA421" s="1" t="s">
        <v>137</v>
      </c>
      <c r="AB421" s="1" t="s">
        <v>224</v>
      </c>
      <c r="AC421" s="1" t="s">
        <v>224</v>
      </c>
      <c r="AD421" s="1" t="s">
        <v>138</v>
      </c>
      <c r="AE421" s="1" t="s">
        <v>139</v>
      </c>
      <c r="AF421" s="1" t="s">
        <v>140</v>
      </c>
      <c r="AG421" s="1" t="s">
        <v>698</v>
      </c>
      <c r="AH421" s="1" t="s">
        <v>141</v>
      </c>
      <c r="AI421" s="1" t="s">
        <v>142</v>
      </c>
      <c r="AJ421" s="1" t="s">
        <v>143</v>
      </c>
      <c r="AK421" s="1" t="s">
        <v>82</v>
      </c>
      <c r="AL421" s="1" t="s">
        <v>144</v>
      </c>
      <c r="AM421" s="1"/>
      <c r="AN421" s="1" t="s">
        <v>224</v>
      </c>
      <c r="AO421" s="1">
        <v>1</v>
      </c>
      <c r="AP421" s="1" t="s">
        <v>81</v>
      </c>
      <c r="AQ421" s="1" t="s">
        <v>82</v>
      </c>
      <c r="AR421" s="1">
        <v>0</v>
      </c>
      <c r="AS421" s="1">
        <v>1</v>
      </c>
      <c r="AT421" s="1">
        <v>0</v>
      </c>
      <c r="AU421" s="1">
        <v>1602</v>
      </c>
      <c r="AV421" s="1" t="s">
        <v>224</v>
      </c>
      <c r="AW421" s="1">
        <v>160204</v>
      </c>
      <c r="AX421" s="1">
        <v>0</v>
      </c>
      <c r="AY421" s="2">
        <v>2600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/>
      <c r="BM421" s="3">
        <v>45107</v>
      </c>
      <c r="BN421" s="1" t="s">
        <v>224</v>
      </c>
      <c r="BO421" s="1" t="s">
        <v>224</v>
      </c>
      <c r="BP421" s="1">
        <v>0</v>
      </c>
      <c r="BQ421" s="1" t="s">
        <v>224</v>
      </c>
      <c r="BR421" s="1" t="s">
        <v>224</v>
      </c>
      <c r="BS421" s="1">
        <v>0</v>
      </c>
      <c r="BT421" s="1">
        <v>0</v>
      </c>
      <c r="BU421" s="1" t="s">
        <v>1117</v>
      </c>
    </row>
    <row r="422" spans="1:73" outlineLevel="1" x14ac:dyDescent="0.25">
      <c r="A422" s="1">
        <v>20</v>
      </c>
      <c r="B422" s="1">
        <v>1656</v>
      </c>
      <c r="C422" s="1">
        <v>1</v>
      </c>
      <c r="D422" s="1" t="s">
        <v>1118</v>
      </c>
      <c r="E422" s="3">
        <v>45107.723009259258</v>
      </c>
      <c r="F422" s="1">
        <v>0</v>
      </c>
      <c r="G422" s="1"/>
      <c r="H422" s="1"/>
      <c r="I422" s="1"/>
      <c r="J422" s="1">
        <v>2</v>
      </c>
      <c r="K422" s="1" t="s">
        <v>74</v>
      </c>
      <c r="L422" s="1" t="s">
        <v>75</v>
      </c>
      <c r="M422" s="1" t="s">
        <v>224</v>
      </c>
      <c r="N422" s="1" t="s">
        <v>76</v>
      </c>
      <c r="O422" s="1" t="s">
        <v>77</v>
      </c>
      <c r="P422" s="1" t="s">
        <v>78</v>
      </c>
      <c r="Q422" s="1" t="s">
        <v>79</v>
      </c>
      <c r="R422" s="1">
        <v>114</v>
      </c>
      <c r="S422" s="1" t="s">
        <v>224</v>
      </c>
      <c r="T422" s="1" t="s">
        <v>80</v>
      </c>
      <c r="U422" s="1" t="s">
        <v>81</v>
      </c>
      <c r="V422" s="1" t="s">
        <v>82</v>
      </c>
      <c r="W422" s="1" t="s">
        <v>83</v>
      </c>
      <c r="X422" s="1">
        <v>2134424404</v>
      </c>
      <c r="Y422" s="1" t="s">
        <v>84</v>
      </c>
      <c r="Z422" s="1">
        <v>2</v>
      </c>
      <c r="AA422" s="1" t="s">
        <v>85</v>
      </c>
      <c r="AB422" s="1" t="s">
        <v>86</v>
      </c>
      <c r="AC422" s="1" t="s">
        <v>224</v>
      </c>
      <c r="AD422" s="1" t="s">
        <v>87</v>
      </c>
      <c r="AE422" s="1" t="s">
        <v>78</v>
      </c>
      <c r="AF422" s="1" t="s">
        <v>88</v>
      </c>
      <c r="AG422" s="1" t="s">
        <v>225</v>
      </c>
      <c r="AH422" s="1" t="s">
        <v>89</v>
      </c>
      <c r="AI422" s="1" t="s">
        <v>90</v>
      </c>
      <c r="AJ422" s="1" t="s">
        <v>81</v>
      </c>
      <c r="AK422" s="1" t="s">
        <v>82</v>
      </c>
      <c r="AL422" s="1" t="s">
        <v>91</v>
      </c>
      <c r="AM422" s="1"/>
      <c r="AN422" s="1" t="s">
        <v>224</v>
      </c>
      <c r="AO422" s="1">
        <v>1</v>
      </c>
      <c r="AP422" s="1" t="s">
        <v>81</v>
      </c>
      <c r="AQ422" s="1" t="s">
        <v>82</v>
      </c>
      <c r="AR422" s="1">
        <v>0</v>
      </c>
      <c r="AS422" s="1">
        <v>1</v>
      </c>
      <c r="AT422" s="1">
        <v>0</v>
      </c>
      <c r="AU422" s="1">
        <v>1602</v>
      </c>
      <c r="AV422" s="1" t="s">
        <v>224</v>
      </c>
      <c r="AW422" s="1">
        <v>160204</v>
      </c>
      <c r="AX422" s="1">
        <v>0</v>
      </c>
      <c r="AY422" s="2">
        <v>800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/>
      <c r="BM422" s="3">
        <v>45107</v>
      </c>
      <c r="BN422" s="1" t="s">
        <v>224</v>
      </c>
      <c r="BO422" s="1" t="s">
        <v>224</v>
      </c>
      <c r="BP422" s="1">
        <v>0</v>
      </c>
      <c r="BQ422" s="1" t="s">
        <v>224</v>
      </c>
      <c r="BR422" s="1" t="s">
        <v>224</v>
      </c>
      <c r="BS422" s="1">
        <v>0</v>
      </c>
      <c r="BT422" s="1">
        <v>0</v>
      </c>
      <c r="BU422" s="1" t="s">
        <v>1119</v>
      </c>
    </row>
    <row r="423" spans="1:73" outlineLevel="1" x14ac:dyDescent="0.25">
      <c r="A423" s="1">
        <v>20</v>
      </c>
      <c r="B423" s="1">
        <v>1657</v>
      </c>
      <c r="C423" s="1">
        <v>1</v>
      </c>
      <c r="D423" s="1" t="s">
        <v>205</v>
      </c>
      <c r="E423" s="3">
        <v>45110.439143518517</v>
      </c>
      <c r="F423" s="1">
        <v>0</v>
      </c>
      <c r="G423" s="1"/>
      <c r="H423" s="1"/>
      <c r="I423" s="1"/>
      <c r="J423" s="1">
        <v>2</v>
      </c>
      <c r="K423" s="1" t="s">
        <v>74</v>
      </c>
      <c r="L423" s="1" t="s">
        <v>75</v>
      </c>
      <c r="M423" s="1"/>
      <c r="N423" s="1" t="s">
        <v>76</v>
      </c>
      <c r="O423" s="1" t="s">
        <v>77</v>
      </c>
      <c r="P423" s="1" t="s">
        <v>78</v>
      </c>
      <c r="Q423" s="1" t="s">
        <v>79</v>
      </c>
      <c r="R423" s="1">
        <v>114</v>
      </c>
      <c r="S423" s="1"/>
      <c r="T423" s="1" t="s">
        <v>80</v>
      </c>
      <c r="U423" s="1" t="s">
        <v>81</v>
      </c>
      <c r="V423" s="1" t="s">
        <v>82</v>
      </c>
      <c r="W423" s="1" t="s">
        <v>83</v>
      </c>
      <c r="X423" s="1">
        <v>2134424404</v>
      </c>
      <c r="Y423" s="1" t="s">
        <v>84</v>
      </c>
      <c r="Z423" s="1">
        <v>2</v>
      </c>
      <c r="AA423" s="1" t="s">
        <v>85</v>
      </c>
      <c r="AB423" s="1" t="s">
        <v>86</v>
      </c>
      <c r="AC423" s="1"/>
      <c r="AD423" s="1" t="s">
        <v>87</v>
      </c>
      <c r="AE423" s="1" t="s">
        <v>78</v>
      </c>
      <c r="AF423" s="1" t="s">
        <v>88</v>
      </c>
      <c r="AG423" s="1">
        <v>400</v>
      </c>
      <c r="AH423" s="1" t="s">
        <v>89</v>
      </c>
      <c r="AI423" s="1" t="s">
        <v>90</v>
      </c>
      <c r="AJ423" s="1" t="s">
        <v>81</v>
      </c>
      <c r="AK423" s="1" t="s">
        <v>82</v>
      </c>
      <c r="AL423" s="1" t="s">
        <v>91</v>
      </c>
      <c r="AM423" s="1"/>
      <c r="AN423" s="1"/>
      <c r="AO423" s="1">
        <v>1</v>
      </c>
      <c r="AP423" s="1" t="s">
        <v>81</v>
      </c>
      <c r="AQ423" s="1" t="s">
        <v>82</v>
      </c>
      <c r="AR423" s="1">
        <v>0</v>
      </c>
      <c r="AS423" s="1">
        <v>1</v>
      </c>
      <c r="AT423" s="1">
        <v>0</v>
      </c>
      <c r="AU423" s="1">
        <v>1602</v>
      </c>
      <c r="AV423" s="1"/>
      <c r="AW423" s="1">
        <v>160204</v>
      </c>
      <c r="AX423" s="1">
        <v>0</v>
      </c>
      <c r="AY423" s="2">
        <v>5800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/>
      <c r="BM423" s="3">
        <v>45110</v>
      </c>
      <c r="BN423" s="1"/>
      <c r="BO423" s="1"/>
      <c r="BP423" s="1">
        <v>0</v>
      </c>
      <c r="BQ423" s="1"/>
      <c r="BR423" s="1"/>
      <c r="BS423" s="1">
        <v>0</v>
      </c>
      <c r="BT423" s="1">
        <v>0</v>
      </c>
      <c r="BU423" s="1" t="s">
        <v>206</v>
      </c>
    </row>
    <row r="424" spans="1:73" outlineLevel="1" x14ac:dyDescent="0.25">
      <c r="A424" s="1">
        <v>20</v>
      </c>
      <c r="B424" s="1">
        <v>1658</v>
      </c>
      <c r="C424" s="1">
        <v>1</v>
      </c>
      <c r="D424" s="1" t="s">
        <v>203</v>
      </c>
      <c r="E424" s="3">
        <v>45110.441504629627</v>
      </c>
      <c r="F424" s="1">
        <v>0</v>
      </c>
      <c r="G424" s="1"/>
      <c r="H424" s="1"/>
      <c r="I424" s="1"/>
      <c r="J424" s="1">
        <v>2</v>
      </c>
      <c r="K424" s="1" t="s">
        <v>74</v>
      </c>
      <c r="L424" s="1" t="s">
        <v>75</v>
      </c>
      <c r="M424" s="1"/>
      <c r="N424" s="1" t="s">
        <v>76</v>
      </c>
      <c r="O424" s="1" t="s">
        <v>77</v>
      </c>
      <c r="P424" s="1" t="s">
        <v>78</v>
      </c>
      <c r="Q424" s="1" t="s">
        <v>79</v>
      </c>
      <c r="R424" s="1">
        <v>114</v>
      </c>
      <c r="S424" s="1"/>
      <c r="T424" s="1" t="s">
        <v>80</v>
      </c>
      <c r="U424" s="1" t="s">
        <v>81</v>
      </c>
      <c r="V424" s="1" t="s">
        <v>82</v>
      </c>
      <c r="W424" s="1" t="s">
        <v>83</v>
      </c>
      <c r="X424" s="1">
        <v>2134424404</v>
      </c>
      <c r="Y424" s="1" t="s">
        <v>84</v>
      </c>
      <c r="Z424" s="1">
        <v>2</v>
      </c>
      <c r="AA424" s="1" t="s">
        <v>85</v>
      </c>
      <c r="AB424" s="1" t="s">
        <v>86</v>
      </c>
      <c r="AC424" s="1"/>
      <c r="AD424" s="1" t="s">
        <v>87</v>
      </c>
      <c r="AE424" s="1" t="s">
        <v>78</v>
      </c>
      <c r="AF424" s="1" t="s">
        <v>88</v>
      </c>
      <c r="AG424" s="1">
        <v>400</v>
      </c>
      <c r="AH424" s="1" t="s">
        <v>89</v>
      </c>
      <c r="AI424" s="1" t="s">
        <v>90</v>
      </c>
      <c r="AJ424" s="1" t="s">
        <v>81</v>
      </c>
      <c r="AK424" s="1" t="s">
        <v>82</v>
      </c>
      <c r="AL424" s="1" t="s">
        <v>91</v>
      </c>
      <c r="AM424" s="1"/>
      <c r="AN424" s="1"/>
      <c r="AO424" s="1">
        <v>1</v>
      </c>
      <c r="AP424" s="1" t="s">
        <v>81</v>
      </c>
      <c r="AQ424" s="1" t="s">
        <v>82</v>
      </c>
      <c r="AR424" s="1">
        <v>0</v>
      </c>
      <c r="AS424" s="1">
        <v>1</v>
      </c>
      <c r="AT424" s="1">
        <v>0</v>
      </c>
      <c r="AU424" s="1">
        <v>1602</v>
      </c>
      <c r="AV424" s="1"/>
      <c r="AW424" s="1">
        <v>160204</v>
      </c>
      <c r="AX424" s="1">
        <v>0</v>
      </c>
      <c r="AY424" s="2">
        <v>2800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/>
      <c r="BM424" s="3">
        <v>45110</v>
      </c>
      <c r="BN424" s="1"/>
      <c r="BO424" s="1"/>
      <c r="BP424" s="1">
        <v>0</v>
      </c>
      <c r="BQ424" s="1"/>
      <c r="BR424" s="1"/>
      <c r="BS424" s="1">
        <v>0</v>
      </c>
      <c r="BT424" s="1">
        <v>0</v>
      </c>
      <c r="BU424" s="1" t="s">
        <v>204</v>
      </c>
    </row>
    <row r="425" spans="1:73" outlineLevel="1" x14ac:dyDescent="0.25">
      <c r="A425" s="1">
        <v>20</v>
      </c>
      <c r="B425" s="1">
        <v>1659</v>
      </c>
      <c r="C425" s="1">
        <v>1</v>
      </c>
      <c r="D425" s="1" t="s">
        <v>201</v>
      </c>
      <c r="E425" s="3">
        <v>45110.441840277781</v>
      </c>
      <c r="F425" s="1">
        <v>0</v>
      </c>
      <c r="G425" s="1"/>
      <c r="H425" s="1"/>
      <c r="I425" s="1"/>
      <c r="J425" s="1">
        <v>2</v>
      </c>
      <c r="K425" s="1" t="s">
        <v>74</v>
      </c>
      <c r="L425" s="1" t="s">
        <v>75</v>
      </c>
      <c r="M425" s="1"/>
      <c r="N425" s="1" t="s">
        <v>76</v>
      </c>
      <c r="O425" s="1" t="s">
        <v>77</v>
      </c>
      <c r="P425" s="1" t="s">
        <v>78</v>
      </c>
      <c r="Q425" s="1" t="s">
        <v>79</v>
      </c>
      <c r="R425" s="1">
        <v>114</v>
      </c>
      <c r="S425" s="1"/>
      <c r="T425" s="1" t="s">
        <v>80</v>
      </c>
      <c r="U425" s="1" t="s">
        <v>81</v>
      </c>
      <c r="V425" s="1" t="s">
        <v>82</v>
      </c>
      <c r="W425" s="1" t="s">
        <v>83</v>
      </c>
      <c r="X425" s="1">
        <v>2134424404</v>
      </c>
      <c r="Y425" s="1" t="s">
        <v>84</v>
      </c>
      <c r="Z425" s="1">
        <v>2</v>
      </c>
      <c r="AA425" s="1" t="s">
        <v>85</v>
      </c>
      <c r="AB425" s="1" t="s">
        <v>86</v>
      </c>
      <c r="AC425" s="1"/>
      <c r="AD425" s="1" t="s">
        <v>87</v>
      </c>
      <c r="AE425" s="1" t="s">
        <v>78</v>
      </c>
      <c r="AF425" s="1" t="s">
        <v>88</v>
      </c>
      <c r="AG425" s="1">
        <v>400</v>
      </c>
      <c r="AH425" s="1" t="s">
        <v>89</v>
      </c>
      <c r="AI425" s="1" t="s">
        <v>90</v>
      </c>
      <c r="AJ425" s="1" t="s">
        <v>81</v>
      </c>
      <c r="AK425" s="1" t="s">
        <v>82</v>
      </c>
      <c r="AL425" s="1" t="s">
        <v>91</v>
      </c>
      <c r="AM425" s="1"/>
      <c r="AN425" s="1"/>
      <c r="AO425" s="1">
        <v>1</v>
      </c>
      <c r="AP425" s="1" t="s">
        <v>81</v>
      </c>
      <c r="AQ425" s="1" t="s">
        <v>82</v>
      </c>
      <c r="AR425" s="1">
        <v>0</v>
      </c>
      <c r="AS425" s="1">
        <v>1</v>
      </c>
      <c r="AT425" s="1">
        <v>0</v>
      </c>
      <c r="AU425" s="1">
        <v>1602</v>
      </c>
      <c r="AV425" s="1"/>
      <c r="AW425" s="1">
        <v>160204</v>
      </c>
      <c r="AX425" s="1">
        <v>0</v>
      </c>
      <c r="AY425" s="2">
        <v>2400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/>
      <c r="BM425" s="3">
        <v>45110</v>
      </c>
      <c r="BN425" s="1"/>
      <c r="BO425" s="1"/>
      <c r="BP425" s="1">
        <v>0</v>
      </c>
      <c r="BQ425" s="1"/>
      <c r="BR425" s="1"/>
      <c r="BS425" s="1">
        <v>0</v>
      </c>
      <c r="BT425" s="1">
        <v>0</v>
      </c>
      <c r="BU425" s="1" t="s">
        <v>202</v>
      </c>
    </row>
    <row r="426" spans="1:73" outlineLevel="1" x14ac:dyDescent="0.25">
      <c r="A426" s="1">
        <v>20</v>
      </c>
      <c r="B426" s="1">
        <v>1660</v>
      </c>
      <c r="C426" s="1">
        <v>1</v>
      </c>
      <c r="D426" s="1" t="s">
        <v>199</v>
      </c>
      <c r="E426" s="3">
        <v>45110.536307870374</v>
      </c>
      <c r="F426" s="1">
        <v>0</v>
      </c>
      <c r="G426" s="1"/>
      <c r="H426" s="1"/>
      <c r="I426" s="1"/>
      <c r="J426" s="1">
        <v>2</v>
      </c>
      <c r="K426" s="1" t="s">
        <v>74</v>
      </c>
      <c r="L426" s="1" t="s">
        <v>75</v>
      </c>
      <c r="M426" s="1"/>
      <c r="N426" s="1" t="s">
        <v>76</v>
      </c>
      <c r="O426" s="1" t="s">
        <v>77</v>
      </c>
      <c r="P426" s="1" t="s">
        <v>78</v>
      </c>
      <c r="Q426" s="1" t="s">
        <v>79</v>
      </c>
      <c r="R426" s="1">
        <v>114</v>
      </c>
      <c r="S426" s="1"/>
      <c r="T426" s="1" t="s">
        <v>80</v>
      </c>
      <c r="U426" s="1" t="s">
        <v>81</v>
      </c>
      <c r="V426" s="1" t="s">
        <v>82</v>
      </c>
      <c r="W426" s="1" t="s">
        <v>83</v>
      </c>
      <c r="X426" s="1">
        <v>2134424404</v>
      </c>
      <c r="Y426" s="1" t="s">
        <v>84</v>
      </c>
      <c r="Z426" s="1">
        <v>2</v>
      </c>
      <c r="AA426" s="1" t="s">
        <v>85</v>
      </c>
      <c r="AB426" s="1" t="s">
        <v>86</v>
      </c>
      <c r="AC426" s="1"/>
      <c r="AD426" s="1" t="s">
        <v>87</v>
      </c>
      <c r="AE426" s="1" t="s">
        <v>78</v>
      </c>
      <c r="AF426" s="1" t="s">
        <v>88</v>
      </c>
      <c r="AG426" s="1">
        <v>400</v>
      </c>
      <c r="AH426" s="1" t="s">
        <v>89</v>
      </c>
      <c r="AI426" s="1" t="s">
        <v>90</v>
      </c>
      <c r="AJ426" s="1" t="s">
        <v>81</v>
      </c>
      <c r="AK426" s="1" t="s">
        <v>82</v>
      </c>
      <c r="AL426" s="1" t="s">
        <v>91</v>
      </c>
      <c r="AM426" s="1"/>
      <c r="AN426" s="1"/>
      <c r="AO426" s="1">
        <v>1</v>
      </c>
      <c r="AP426" s="1" t="s">
        <v>81</v>
      </c>
      <c r="AQ426" s="1" t="s">
        <v>82</v>
      </c>
      <c r="AR426" s="1">
        <v>0</v>
      </c>
      <c r="AS426" s="1">
        <v>1</v>
      </c>
      <c r="AT426" s="1">
        <v>0</v>
      </c>
      <c r="AU426" s="1">
        <v>1602</v>
      </c>
      <c r="AV426" s="1"/>
      <c r="AW426" s="1">
        <v>160204</v>
      </c>
      <c r="AX426" s="1">
        <v>0</v>
      </c>
      <c r="AY426" s="2">
        <v>1600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">
        <v>0</v>
      </c>
      <c r="BL426" s="1"/>
      <c r="BM426" s="3">
        <v>45110</v>
      </c>
      <c r="BN426" s="1"/>
      <c r="BO426" s="1"/>
      <c r="BP426" s="1">
        <v>0</v>
      </c>
      <c r="BQ426" s="1"/>
      <c r="BR426" s="1"/>
      <c r="BS426" s="1">
        <v>0</v>
      </c>
      <c r="BT426" s="1">
        <v>0</v>
      </c>
      <c r="BU426" s="1" t="s">
        <v>200</v>
      </c>
    </row>
    <row r="427" spans="1:73" outlineLevel="1" x14ac:dyDescent="0.25">
      <c r="A427" s="1">
        <v>20</v>
      </c>
      <c r="B427" s="1">
        <v>1661</v>
      </c>
      <c r="C427" s="1">
        <v>1</v>
      </c>
      <c r="D427" s="1" t="s">
        <v>197</v>
      </c>
      <c r="E427" s="3">
        <v>45110.754305555558</v>
      </c>
      <c r="F427" s="1">
        <v>0</v>
      </c>
      <c r="G427" s="1"/>
      <c r="H427" s="1"/>
      <c r="I427" s="1"/>
      <c r="J427" s="1">
        <v>2</v>
      </c>
      <c r="K427" s="1" t="s">
        <v>74</v>
      </c>
      <c r="L427" s="1" t="s">
        <v>75</v>
      </c>
      <c r="M427" s="1"/>
      <c r="N427" s="1" t="s">
        <v>76</v>
      </c>
      <c r="O427" s="1" t="s">
        <v>77</v>
      </c>
      <c r="P427" s="1" t="s">
        <v>78</v>
      </c>
      <c r="Q427" s="1" t="s">
        <v>79</v>
      </c>
      <c r="R427" s="1">
        <v>114</v>
      </c>
      <c r="S427" s="1"/>
      <c r="T427" s="1" t="s">
        <v>80</v>
      </c>
      <c r="U427" s="1" t="s">
        <v>81</v>
      </c>
      <c r="V427" s="1" t="s">
        <v>82</v>
      </c>
      <c r="W427" s="1" t="s">
        <v>83</v>
      </c>
      <c r="X427" s="1">
        <v>2134424404</v>
      </c>
      <c r="Y427" s="1" t="s">
        <v>84</v>
      </c>
      <c r="Z427" s="1">
        <v>2</v>
      </c>
      <c r="AA427" s="1" t="s">
        <v>85</v>
      </c>
      <c r="AB427" s="1" t="s">
        <v>86</v>
      </c>
      <c r="AC427" s="1"/>
      <c r="AD427" s="1" t="s">
        <v>87</v>
      </c>
      <c r="AE427" s="1" t="s">
        <v>78</v>
      </c>
      <c r="AF427" s="1" t="s">
        <v>88</v>
      </c>
      <c r="AG427" s="1">
        <v>400</v>
      </c>
      <c r="AH427" s="1" t="s">
        <v>89</v>
      </c>
      <c r="AI427" s="1" t="s">
        <v>90</v>
      </c>
      <c r="AJ427" s="1" t="s">
        <v>81</v>
      </c>
      <c r="AK427" s="1" t="s">
        <v>82</v>
      </c>
      <c r="AL427" s="1" t="s">
        <v>91</v>
      </c>
      <c r="AM427" s="1"/>
      <c r="AN427" s="1"/>
      <c r="AO427" s="1">
        <v>1</v>
      </c>
      <c r="AP427" s="1" t="s">
        <v>81</v>
      </c>
      <c r="AQ427" s="1" t="s">
        <v>82</v>
      </c>
      <c r="AR427" s="1">
        <v>0</v>
      </c>
      <c r="AS427" s="1">
        <v>1</v>
      </c>
      <c r="AT427" s="1">
        <v>0</v>
      </c>
      <c r="AU427" s="1">
        <v>1602</v>
      </c>
      <c r="AV427" s="1"/>
      <c r="AW427" s="1">
        <v>160204</v>
      </c>
      <c r="AX427" s="1">
        <v>0</v>
      </c>
      <c r="AY427" s="1">
        <v>800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/>
      <c r="BM427" s="3">
        <v>45110</v>
      </c>
      <c r="BN427" s="1"/>
      <c r="BO427" s="1"/>
      <c r="BP427" s="1">
        <v>0</v>
      </c>
      <c r="BQ427" s="1"/>
      <c r="BR427" s="1"/>
      <c r="BS427" s="1">
        <v>0</v>
      </c>
      <c r="BT427" s="1">
        <v>0</v>
      </c>
      <c r="BU427" s="1" t="s">
        <v>198</v>
      </c>
    </row>
    <row r="428" spans="1:73" outlineLevel="1" x14ac:dyDescent="0.25">
      <c r="A428" s="1">
        <v>20</v>
      </c>
      <c r="B428" s="1">
        <v>1662</v>
      </c>
      <c r="C428" s="1">
        <v>1</v>
      </c>
      <c r="D428" s="1" t="s">
        <v>195</v>
      </c>
      <c r="E428" s="3">
        <v>45111.59002314815</v>
      </c>
      <c r="F428" s="1">
        <v>0</v>
      </c>
      <c r="G428" s="1"/>
      <c r="H428" s="1"/>
      <c r="I428" s="1"/>
      <c r="J428" s="1">
        <v>2</v>
      </c>
      <c r="K428" s="1" t="s">
        <v>74</v>
      </c>
      <c r="L428" s="1" t="s">
        <v>75</v>
      </c>
      <c r="M428" s="1"/>
      <c r="N428" s="1" t="s">
        <v>76</v>
      </c>
      <c r="O428" s="1" t="s">
        <v>77</v>
      </c>
      <c r="P428" s="1" t="s">
        <v>78</v>
      </c>
      <c r="Q428" s="1" t="s">
        <v>79</v>
      </c>
      <c r="R428" s="1">
        <v>114</v>
      </c>
      <c r="S428" s="1"/>
      <c r="T428" s="1" t="s">
        <v>80</v>
      </c>
      <c r="U428" s="1" t="s">
        <v>81</v>
      </c>
      <c r="V428" s="1" t="s">
        <v>82</v>
      </c>
      <c r="W428" s="1" t="s">
        <v>83</v>
      </c>
      <c r="X428" s="1">
        <v>2134424404</v>
      </c>
      <c r="Y428" s="1" t="s">
        <v>84</v>
      </c>
      <c r="Z428" s="1">
        <v>2</v>
      </c>
      <c r="AA428" s="1" t="s">
        <v>85</v>
      </c>
      <c r="AB428" s="1" t="s">
        <v>86</v>
      </c>
      <c r="AC428" s="1"/>
      <c r="AD428" s="1" t="s">
        <v>87</v>
      </c>
      <c r="AE428" s="1" t="s">
        <v>78</v>
      </c>
      <c r="AF428" s="1" t="s">
        <v>88</v>
      </c>
      <c r="AG428" s="1">
        <v>400</v>
      </c>
      <c r="AH428" s="1" t="s">
        <v>89</v>
      </c>
      <c r="AI428" s="1" t="s">
        <v>90</v>
      </c>
      <c r="AJ428" s="1" t="s">
        <v>81</v>
      </c>
      <c r="AK428" s="1" t="s">
        <v>82</v>
      </c>
      <c r="AL428" s="1" t="s">
        <v>91</v>
      </c>
      <c r="AM428" s="1"/>
      <c r="AN428" s="1"/>
      <c r="AO428" s="1">
        <v>1</v>
      </c>
      <c r="AP428" s="1" t="s">
        <v>81</v>
      </c>
      <c r="AQ428" s="1" t="s">
        <v>82</v>
      </c>
      <c r="AR428" s="1">
        <v>0</v>
      </c>
      <c r="AS428" s="1">
        <v>1</v>
      </c>
      <c r="AT428" s="1">
        <v>0</v>
      </c>
      <c r="AU428" s="1">
        <v>1602</v>
      </c>
      <c r="AV428" s="1"/>
      <c r="AW428" s="1">
        <v>160204</v>
      </c>
      <c r="AX428" s="1">
        <v>0</v>
      </c>
      <c r="AY428" s="2">
        <v>2560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/>
      <c r="BM428" s="3">
        <v>45111</v>
      </c>
      <c r="BN428" s="1"/>
      <c r="BO428" s="1"/>
      <c r="BP428" s="1">
        <v>0</v>
      </c>
      <c r="BQ428" s="1"/>
      <c r="BR428" s="1"/>
      <c r="BS428" s="1">
        <v>0</v>
      </c>
      <c r="BT428" s="1">
        <v>0</v>
      </c>
      <c r="BU428" s="1" t="s">
        <v>196</v>
      </c>
    </row>
    <row r="429" spans="1:73" outlineLevel="1" x14ac:dyDescent="0.25">
      <c r="A429" s="1">
        <v>20</v>
      </c>
      <c r="B429" s="1">
        <v>1663</v>
      </c>
      <c r="C429" s="1">
        <v>1</v>
      </c>
      <c r="D429" s="1" t="s">
        <v>193</v>
      </c>
      <c r="E429" s="3">
        <v>45111.59306712963</v>
      </c>
      <c r="F429" s="1">
        <v>0</v>
      </c>
      <c r="G429" s="1"/>
      <c r="H429" s="1"/>
      <c r="I429" s="1"/>
      <c r="J429" s="1">
        <v>2</v>
      </c>
      <c r="K429" s="1" t="s">
        <v>74</v>
      </c>
      <c r="L429" s="1" t="s">
        <v>75</v>
      </c>
      <c r="M429" s="1"/>
      <c r="N429" s="1" t="s">
        <v>76</v>
      </c>
      <c r="O429" s="1" t="s">
        <v>77</v>
      </c>
      <c r="P429" s="1" t="s">
        <v>78</v>
      </c>
      <c r="Q429" s="1" t="s">
        <v>79</v>
      </c>
      <c r="R429" s="1">
        <v>114</v>
      </c>
      <c r="S429" s="1"/>
      <c r="T429" s="1" t="s">
        <v>80</v>
      </c>
      <c r="U429" s="1" t="s">
        <v>81</v>
      </c>
      <c r="V429" s="1" t="s">
        <v>82</v>
      </c>
      <c r="W429" s="1" t="s">
        <v>83</v>
      </c>
      <c r="X429" s="1">
        <v>2134424404</v>
      </c>
      <c r="Y429" s="1" t="s">
        <v>84</v>
      </c>
      <c r="Z429" s="1">
        <v>2</v>
      </c>
      <c r="AA429" s="1" t="s">
        <v>85</v>
      </c>
      <c r="AB429" s="1" t="s">
        <v>86</v>
      </c>
      <c r="AC429" s="1"/>
      <c r="AD429" s="1" t="s">
        <v>87</v>
      </c>
      <c r="AE429" s="1" t="s">
        <v>78</v>
      </c>
      <c r="AF429" s="1" t="s">
        <v>88</v>
      </c>
      <c r="AG429" s="1">
        <v>400</v>
      </c>
      <c r="AH429" s="1" t="s">
        <v>89</v>
      </c>
      <c r="AI429" s="1" t="s">
        <v>90</v>
      </c>
      <c r="AJ429" s="1" t="s">
        <v>81</v>
      </c>
      <c r="AK429" s="1" t="s">
        <v>82</v>
      </c>
      <c r="AL429" s="1" t="s">
        <v>91</v>
      </c>
      <c r="AM429" s="1"/>
      <c r="AN429" s="1"/>
      <c r="AO429" s="1">
        <v>1</v>
      </c>
      <c r="AP429" s="1" t="s">
        <v>81</v>
      </c>
      <c r="AQ429" s="1" t="s">
        <v>82</v>
      </c>
      <c r="AR429" s="1">
        <v>0</v>
      </c>
      <c r="AS429" s="1">
        <v>1</v>
      </c>
      <c r="AT429" s="1">
        <v>0</v>
      </c>
      <c r="AU429" s="1">
        <v>1602</v>
      </c>
      <c r="AV429" s="1"/>
      <c r="AW429" s="1">
        <v>160204</v>
      </c>
      <c r="AX429" s="1">
        <v>0</v>
      </c>
      <c r="AY429" s="1">
        <v>800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/>
      <c r="BM429" s="3">
        <v>45111</v>
      </c>
      <c r="BN429" s="1"/>
      <c r="BO429" s="1"/>
      <c r="BP429" s="1">
        <v>0</v>
      </c>
      <c r="BQ429" s="1"/>
      <c r="BR429" s="1"/>
      <c r="BS429" s="1">
        <v>0</v>
      </c>
      <c r="BT429" s="1">
        <v>0</v>
      </c>
      <c r="BU429" s="1" t="s">
        <v>194</v>
      </c>
    </row>
    <row r="430" spans="1:73" outlineLevel="1" x14ac:dyDescent="0.25">
      <c r="A430" s="1">
        <v>20</v>
      </c>
      <c r="B430" s="1">
        <v>1664</v>
      </c>
      <c r="C430" s="1">
        <v>1</v>
      </c>
      <c r="D430" s="1" t="s">
        <v>183</v>
      </c>
      <c r="E430" s="3">
        <v>45111.707013888888</v>
      </c>
      <c r="F430" s="1">
        <v>0</v>
      </c>
      <c r="G430" s="1"/>
      <c r="H430" s="1"/>
      <c r="I430" s="1"/>
      <c r="J430" s="1">
        <v>2</v>
      </c>
      <c r="K430" s="1" t="s">
        <v>74</v>
      </c>
      <c r="L430" s="1" t="s">
        <v>75</v>
      </c>
      <c r="M430" s="1"/>
      <c r="N430" s="1" t="s">
        <v>76</v>
      </c>
      <c r="O430" s="1" t="s">
        <v>77</v>
      </c>
      <c r="P430" s="1" t="s">
        <v>78</v>
      </c>
      <c r="Q430" s="1" t="s">
        <v>79</v>
      </c>
      <c r="R430" s="1">
        <v>114</v>
      </c>
      <c r="S430" s="1"/>
      <c r="T430" s="1" t="s">
        <v>80</v>
      </c>
      <c r="U430" s="1" t="s">
        <v>81</v>
      </c>
      <c r="V430" s="1" t="s">
        <v>82</v>
      </c>
      <c r="W430" s="1" t="s">
        <v>83</v>
      </c>
      <c r="X430" s="1">
        <v>2134424404</v>
      </c>
      <c r="Y430" s="1" t="s">
        <v>84</v>
      </c>
      <c r="Z430" s="1">
        <v>2</v>
      </c>
      <c r="AA430" s="1" t="s">
        <v>184</v>
      </c>
      <c r="AB430" s="1"/>
      <c r="AC430" s="1"/>
      <c r="AD430" s="1" t="s">
        <v>185</v>
      </c>
      <c r="AE430" s="1" t="s">
        <v>186</v>
      </c>
      <c r="AF430" s="1" t="s">
        <v>187</v>
      </c>
      <c r="AG430" s="1" t="s">
        <v>151</v>
      </c>
      <c r="AH430" s="1"/>
      <c r="AI430" s="1" t="s">
        <v>188</v>
      </c>
      <c r="AJ430" s="1" t="s">
        <v>189</v>
      </c>
      <c r="AK430" s="1" t="s">
        <v>190</v>
      </c>
      <c r="AL430" s="1" t="s">
        <v>191</v>
      </c>
      <c r="AM430" s="1"/>
      <c r="AN430" s="1"/>
      <c r="AO430" s="1">
        <v>1</v>
      </c>
      <c r="AP430" s="1" t="s">
        <v>81</v>
      </c>
      <c r="AQ430" s="1" t="s">
        <v>82</v>
      </c>
      <c r="AR430" s="1">
        <v>0</v>
      </c>
      <c r="AS430" s="1">
        <v>1</v>
      </c>
      <c r="AT430" s="1">
        <v>0</v>
      </c>
      <c r="AU430" s="1">
        <v>1602</v>
      </c>
      <c r="AV430" s="1"/>
      <c r="AW430" s="1">
        <v>160204</v>
      </c>
      <c r="AX430" s="1">
        <v>0</v>
      </c>
      <c r="AY430" s="1">
        <v>700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0</v>
      </c>
      <c r="BL430" s="1"/>
      <c r="BM430" s="3">
        <v>45111</v>
      </c>
      <c r="BN430" s="1"/>
      <c r="BO430" s="1"/>
      <c r="BP430" s="1">
        <v>0</v>
      </c>
      <c r="BQ430" s="1"/>
      <c r="BR430" s="1"/>
      <c r="BS430" s="1">
        <v>0</v>
      </c>
      <c r="BT430" s="1">
        <v>0</v>
      </c>
      <c r="BU430" s="1" t="s">
        <v>192</v>
      </c>
    </row>
    <row r="431" spans="1:73" outlineLevel="1" x14ac:dyDescent="0.25">
      <c r="A431" s="1">
        <v>20</v>
      </c>
      <c r="B431" s="1">
        <v>1665</v>
      </c>
      <c r="C431" s="1">
        <v>1</v>
      </c>
      <c r="D431" s="1" t="s">
        <v>181</v>
      </c>
      <c r="E431" s="3">
        <v>45112.780844907407</v>
      </c>
      <c r="F431" s="1">
        <v>0</v>
      </c>
      <c r="G431" s="1"/>
      <c r="H431" s="1"/>
      <c r="I431" s="1"/>
      <c r="J431" s="1">
        <v>2</v>
      </c>
      <c r="K431" s="1" t="s">
        <v>74</v>
      </c>
      <c r="L431" s="1" t="s">
        <v>75</v>
      </c>
      <c r="M431" s="1"/>
      <c r="N431" s="1" t="s">
        <v>76</v>
      </c>
      <c r="O431" s="1" t="s">
        <v>77</v>
      </c>
      <c r="P431" s="1" t="s">
        <v>78</v>
      </c>
      <c r="Q431" s="1" t="s">
        <v>79</v>
      </c>
      <c r="R431" s="1">
        <v>114</v>
      </c>
      <c r="S431" s="1"/>
      <c r="T431" s="1" t="s">
        <v>80</v>
      </c>
      <c r="U431" s="1" t="s">
        <v>81</v>
      </c>
      <c r="V431" s="1" t="s">
        <v>82</v>
      </c>
      <c r="W431" s="1" t="s">
        <v>83</v>
      </c>
      <c r="X431" s="1">
        <v>2134424404</v>
      </c>
      <c r="Y431" s="1" t="s">
        <v>84</v>
      </c>
      <c r="Z431" s="1">
        <v>2</v>
      </c>
      <c r="AA431" s="1" t="s">
        <v>85</v>
      </c>
      <c r="AB431" s="1" t="s">
        <v>86</v>
      </c>
      <c r="AC431" s="1"/>
      <c r="AD431" s="1" t="s">
        <v>87</v>
      </c>
      <c r="AE431" s="1" t="s">
        <v>78</v>
      </c>
      <c r="AF431" s="1" t="s">
        <v>88</v>
      </c>
      <c r="AG431" s="1">
        <v>400</v>
      </c>
      <c r="AH431" s="1" t="s">
        <v>89</v>
      </c>
      <c r="AI431" s="1" t="s">
        <v>90</v>
      </c>
      <c r="AJ431" s="1" t="s">
        <v>81</v>
      </c>
      <c r="AK431" s="1" t="s">
        <v>82</v>
      </c>
      <c r="AL431" s="1" t="s">
        <v>91</v>
      </c>
      <c r="AM431" s="1"/>
      <c r="AN431" s="1"/>
      <c r="AO431" s="1">
        <v>1</v>
      </c>
      <c r="AP431" s="1" t="s">
        <v>81</v>
      </c>
      <c r="AQ431" s="1" t="s">
        <v>82</v>
      </c>
      <c r="AR431" s="1">
        <v>0</v>
      </c>
      <c r="AS431" s="1">
        <v>1</v>
      </c>
      <c r="AT431" s="1">
        <v>0</v>
      </c>
      <c r="AU431" s="1">
        <v>1602</v>
      </c>
      <c r="AV431" s="1"/>
      <c r="AW431" s="1">
        <v>160204</v>
      </c>
      <c r="AX431" s="1">
        <v>0</v>
      </c>
      <c r="AY431" s="2">
        <v>4160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/>
      <c r="BM431" s="3">
        <v>45112</v>
      </c>
      <c r="BN431" s="1"/>
      <c r="BO431" s="1"/>
      <c r="BP431" s="1">
        <v>0</v>
      </c>
      <c r="BQ431" s="1"/>
      <c r="BR431" s="1"/>
      <c r="BS431" s="1">
        <v>0</v>
      </c>
      <c r="BT431" s="1">
        <v>0</v>
      </c>
      <c r="BU431" s="1" t="s">
        <v>182</v>
      </c>
    </row>
    <row r="432" spans="1:73" outlineLevel="1" x14ac:dyDescent="0.25">
      <c r="A432" s="1">
        <v>20</v>
      </c>
      <c r="B432" s="1">
        <v>1666</v>
      </c>
      <c r="C432" s="1">
        <v>1</v>
      </c>
      <c r="D432" s="1" t="s">
        <v>179</v>
      </c>
      <c r="E432" s="3">
        <v>45113.480127314811</v>
      </c>
      <c r="F432" s="1">
        <v>0</v>
      </c>
      <c r="G432" s="1"/>
      <c r="H432" s="1"/>
      <c r="I432" s="1"/>
      <c r="J432" s="1">
        <v>2</v>
      </c>
      <c r="K432" s="1" t="s">
        <v>74</v>
      </c>
      <c r="L432" s="1" t="s">
        <v>75</v>
      </c>
      <c r="M432" s="1"/>
      <c r="N432" s="1" t="s">
        <v>76</v>
      </c>
      <c r="O432" s="1" t="s">
        <v>77</v>
      </c>
      <c r="P432" s="1" t="s">
        <v>78</v>
      </c>
      <c r="Q432" s="1" t="s">
        <v>79</v>
      </c>
      <c r="R432" s="1">
        <v>114</v>
      </c>
      <c r="S432" s="1"/>
      <c r="T432" s="1" t="s">
        <v>80</v>
      </c>
      <c r="U432" s="1" t="s">
        <v>81</v>
      </c>
      <c r="V432" s="1" t="s">
        <v>82</v>
      </c>
      <c r="W432" s="1" t="s">
        <v>83</v>
      </c>
      <c r="X432" s="1">
        <v>2134424404</v>
      </c>
      <c r="Y432" s="1" t="s">
        <v>84</v>
      </c>
      <c r="Z432" s="1">
        <v>2</v>
      </c>
      <c r="AA432" s="1" t="s">
        <v>114</v>
      </c>
      <c r="AB432" s="1"/>
      <c r="AC432" s="1"/>
      <c r="AD432" s="1" t="s">
        <v>115</v>
      </c>
      <c r="AE432" s="1"/>
      <c r="AF432" s="1" t="s">
        <v>116</v>
      </c>
      <c r="AG432" s="1">
        <v>300</v>
      </c>
      <c r="AH432" s="1"/>
      <c r="AI432" s="1" t="s">
        <v>117</v>
      </c>
      <c r="AJ432" s="1" t="s">
        <v>118</v>
      </c>
      <c r="AK432" s="1" t="s">
        <v>98</v>
      </c>
      <c r="AL432" s="1" t="s">
        <v>119</v>
      </c>
      <c r="AM432" s="1"/>
      <c r="AN432" s="1" t="s">
        <v>120</v>
      </c>
      <c r="AO432" s="1">
        <v>1</v>
      </c>
      <c r="AP432" s="1" t="s">
        <v>81</v>
      </c>
      <c r="AQ432" s="1" t="s">
        <v>82</v>
      </c>
      <c r="AR432" s="1">
        <v>0</v>
      </c>
      <c r="AS432" s="1">
        <v>1</v>
      </c>
      <c r="AT432" s="1">
        <v>0</v>
      </c>
      <c r="AU432" s="1">
        <v>1602</v>
      </c>
      <c r="AV432" s="1"/>
      <c r="AW432" s="1">
        <v>160204</v>
      </c>
      <c r="AX432" s="1">
        <v>0</v>
      </c>
      <c r="AY432" s="2">
        <v>6271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/>
      <c r="BM432" s="3">
        <v>45113</v>
      </c>
      <c r="BN432" s="1"/>
      <c r="BO432" s="1"/>
      <c r="BP432" s="1">
        <v>0</v>
      </c>
      <c r="BQ432" s="1"/>
      <c r="BR432" s="1"/>
      <c r="BS432" s="1">
        <v>0</v>
      </c>
      <c r="BT432" s="1">
        <v>0</v>
      </c>
      <c r="BU432" s="1" t="s">
        <v>180</v>
      </c>
    </row>
    <row r="433" spans="1:73" outlineLevel="1" x14ac:dyDescent="0.25">
      <c r="A433" s="1">
        <v>20</v>
      </c>
      <c r="B433" s="1">
        <v>1667</v>
      </c>
      <c r="C433" s="1">
        <v>1</v>
      </c>
      <c r="D433" s="1" t="s">
        <v>177</v>
      </c>
      <c r="E433" s="3">
        <v>45114.422430555554</v>
      </c>
      <c r="F433" s="1">
        <v>0</v>
      </c>
      <c r="G433" s="1"/>
      <c r="H433" s="1"/>
      <c r="I433" s="1"/>
      <c r="J433" s="1">
        <v>2</v>
      </c>
      <c r="K433" s="1" t="s">
        <v>74</v>
      </c>
      <c r="L433" s="1" t="s">
        <v>75</v>
      </c>
      <c r="M433" s="1"/>
      <c r="N433" s="1" t="s">
        <v>76</v>
      </c>
      <c r="O433" s="1" t="s">
        <v>77</v>
      </c>
      <c r="P433" s="1" t="s">
        <v>78</v>
      </c>
      <c r="Q433" s="1" t="s">
        <v>79</v>
      </c>
      <c r="R433" s="1">
        <v>114</v>
      </c>
      <c r="S433" s="1"/>
      <c r="T433" s="1" t="s">
        <v>80</v>
      </c>
      <c r="U433" s="1" t="s">
        <v>81</v>
      </c>
      <c r="V433" s="1" t="s">
        <v>82</v>
      </c>
      <c r="W433" s="1" t="s">
        <v>83</v>
      </c>
      <c r="X433" s="1">
        <v>2134424404</v>
      </c>
      <c r="Y433" s="1" t="s">
        <v>84</v>
      </c>
      <c r="Z433" s="1">
        <v>2</v>
      </c>
      <c r="AA433" s="1" t="s">
        <v>85</v>
      </c>
      <c r="AB433" s="1" t="s">
        <v>86</v>
      </c>
      <c r="AC433" s="1"/>
      <c r="AD433" s="1" t="s">
        <v>87</v>
      </c>
      <c r="AE433" s="1" t="s">
        <v>78</v>
      </c>
      <c r="AF433" s="1" t="s">
        <v>88</v>
      </c>
      <c r="AG433" s="1">
        <v>400</v>
      </c>
      <c r="AH433" s="1" t="s">
        <v>89</v>
      </c>
      <c r="AI433" s="1" t="s">
        <v>90</v>
      </c>
      <c r="AJ433" s="1" t="s">
        <v>81</v>
      </c>
      <c r="AK433" s="1" t="s">
        <v>82</v>
      </c>
      <c r="AL433" s="1" t="s">
        <v>91</v>
      </c>
      <c r="AM433" s="1"/>
      <c r="AN433" s="1"/>
      <c r="AO433" s="1">
        <v>1</v>
      </c>
      <c r="AP433" s="1" t="s">
        <v>81</v>
      </c>
      <c r="AQ433" s="1" t="s">
        <v>82</v>
      </c>
      <c r="AR433" s="1">
        <v>0</v>
      </c>
      <c r="AS433" s="1">
        <v>1</v>
      </c>
      <c r="AT433" s="1">
        <v>0</v>
      </c>
      <c r="AU433" s="1">
        <v>1602</v>
      </c>
      <c r="AV433" s="1"/>
      <c r="AW433" s="1">
        <v>160204</v>
      </c>
      <c r="AX433" s="1">
        <v>0</v>
      </c>
      <c r="AY433" s="1">
        <v>800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"/>
      <c r="BM433" s="3">
        <v>45114</v>
      </c>
      <c r="BN433" s="1"/>
      <c r="BO433" s="1"/>
      <c r="BP433" s="1">
        <v>0</v>
      </c>
      <c r="BQ433" s="1"/>
      <c r="BR433" s="1"/>
      <c r="BS433" s="1">
        <v>0</v>
      </c>
      <c r="BT433" s="1">
        <v>0</v>
      </c>
      <c r="BU433" s="1" t="s">
        <v>178</v>
      </c>
    </row>
    <row r="434" spans="1:73" outlineLevel="1" x14ac:dyDescent="0.25">
      <c r="A434" s="1">
        <v>20</v>
      </c>
      <c r="B434" s="1">
        <v>1668</v>
      </c>
      <c r="C434" s="1">
        <v>1</v>
      </c>
      <c r="D434" s="1" t="s">
        <v>175</v>
      </c>
      <c r="E434" s="3">
        <v>45114.422754629632</v>
      </c>
      <c r="F434" s="1">
        <v>0</v>
      </c>
      <c r="G434" s="1"/>
      <c r="H434" s="1"/>
      <c r="I434" s="1"/>
      <c r="J434" s="1">
        <v>2</v>
      </c>
      <c r="K434" s="1" t="s">
        <v>74</v>
      </c>
      <c r="L434" s="1" t="s">
        <v>75</v>
      </c>
      <c r="M434" s="1"/>
      <c r="N434" s="1" t="s">
        <v>76</v>
      </c>
      <c r="O434" s="1" t="s">
        <v>77</v>
      </c>
      <c r="P434" s="1" t="s">
        <v>78</v>
      </c>
      <c r="Q434" s="1" t="s">
        <v>79</v>
      </c>
      <c r="R434" s="1">
        <v>114</v>
      </c>
      <c r="S434" s="1"/>
      <c r="T434" s="1" t="s">
        <v>80</v>
      </c>
      <c r="U434" s="1" t="s">
        <v>81</v>
      </c>
      <c r="V434" s="1" t="s">
        <v>82</v>
      </c>
      <c r="W434" s="1" t="s">
        <v>83</v>
      </c>
      <c r="X434" s="1">
        <v>2134424404</v>
      </c>
      <c r="Y434" s="1" t="s">
        <v>84</v>
      </c>
      <c r="Z434" s="1">
        <v>2</v>
      </c>
      <c r="AA434" s="1" t="s">
        <v>85</v>
      </c>
      <c r="AB434" s="1" t="s">
        <v>86</v>
      </c>
      <c r="AC434" s="1"/>
      <c r="AD434" s="1" t="s">
        <v>87</v>
      </c>
      <c r="AE434" s="1" t="s">
        <v>78</v>
      </c>
      <c r="AF434" s="1" t="s">
        <v>88</v>
      </c>
      <c r="AG434" s="1">
        <v>400</v>
      </c>
      <c r="AH434" s="1" t="s">
        <v>89</v>
      </c>
      <c r="AI434" s="1" t="s">
        <v>90</v>
      </c>
      <c r="AJ434" s="1" t="s">
        <v>81</v>
      </c>
      <c r="AK434" s="1" t="s">
        <v>82</v>
      </c>
      <c r="AL434" s="1" t="s">
        <v>91</v>
      </c>
      <c r="AM434" s="1"/>
      <c r="AN434" s="1"/>
      <c r="AO434" s="1">
        <v>1</v>
      </c>
      <c r="AP434" s="1" t="s">
        <v>81</v>
      </c>
      <c r="AQ434" s="1" t="s">
        <v>82</v>
      </c>
      <c r="AR434" s="1">
        <v>0</v>
      </c>
      <c r="AS434" s="1">
        <v>1</v>
      </c>
      <c r="AT434" s="1">
        <v>0</v>
      </c>
      <c r="AU434" s="1">
        <v>1602</v>
      </c>
      <c r="AV434" s="1"/>
      <c r="AW434" s="1">
        <v>160204</v>
      </c>
      <c r="AX434" s="1">
        <v>0</v>
      </c>
      <c r="AY434" s="2">
        <v>5800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/>
      <c r="BM434" s="3">
        <v>45114</v>
      </c>
      <c r="BN434" s="1"/>
      <c r="BO434" s="1"/>
      <c r="BP434" s="1">
        <v>0</v>
      </c>
      <c r="BQ434" s="1"/>
      <c r="BR434" s="1"/>
      <c r="BS434" s="1">
        <v>0</v>
      </c>
      <c r="BT434" s="1">
        <v>0</v>
      </c>
      <c r="BU434" s="1" t="s">
        <v>176</v>
      </c>
    </row>
    <row r="435" spans="1:73" outlineLevel="1" x14ac:dyDescent="0.25">
      <c r="A435" s="1">
        <v>20</v>
      </c>
      <c r="B435" s="1">
        <v>1669</v>
      </c>
      <c r="C435" s="1">
        <v>1</v>
      </c>
      <c r="D435" s="1" t="s">
        <v>173</v>
      </c>
      <c r="E435" s="3">
        <v>45114.423634259256</v>
      </c>
      <c r="F435" s="1">
        <v>0</v>
      </c>
      <c r="G435" s="1"/>
      <c r="H435" s="1"/>
      <c r="I435" s="1"/>
      <c r="J435" s="1">
        <v>2</v>
      </c>
      <c r="K435" s="1" t="s">
        <v>74</v>
      </c>
      <c r="L435" s="1" t="s">
        <v>75</v>
      </c>
      <c r="M435" s="1"/>
      <c r="N435" s="1" t="s">
        <v>76</v>
      </c>
      <c r="O435" s="1" t="s">
        <v>77</v>
      </c>
      <c r="P435" s="1" t="s">
        <v>78</v>
      </c>
      <c r="Q435" s="1" t="s">
        <v>79</v>
      </c>
      <c r="R435" s="1">
        <v>114</v>
      </c>
      <c r="S435" s="1"/>
      <c r="T435" s="1" t="s">
        <v>80</v>
      </c>
      <c r="U435" s="1" t="s">
        <v>81</v>
      </c>
      <c r="V435" s="1" t="s">
        <v>82</v>
      </c>
      <c r="W435" s="1" t="s">
        <v>83</v>
      </c>
      <c r="X435" s="1">
        <v>2134424404</v>
      </c>
      <c r="Y435" s="1" t="s">
        <v>84</v>
      </c>
      <c r="Z435" s="1">
        <v>2</v>
      </c>
      <c r="AA435" s="1" t="s">
        <v>85</v>
      </c>
      <c r="AB435" s="1" t="s">
        <v>86</v>
      </c>
      <c r="AC435" s="1"/>
      <c r="AD435" s="1" t="s">
        <v>87</v>
      </c>
      <c r="AE435" s="1" t="s">
        <v>78</v>
      </c>
      <c r="AF435" s="1" t="s">
        <v>88</v>
      </c>
      <c r="AG435" s="1">
        <v>400</v>
      </c>
      <c r="AH435" s="1" t="s">
        <v>89</v>
      </c>
      <c r="AI435" s="1" t="s">
        <v>90</v>
      </c>
      <c r="AJ435" s="1" t="s">
        <v>81</v>
      </c>
      <c r="AK435" s="1" t="s">
        <v>82</v>
      </c>
      <c r="AL435" s="1" t="s">
        <v>91</v>
      </c>
      <c r="AM435" s="1"/>
      <c r="AN435" s="1"/>
      <c r="AO435" s="1">
        <v>1</v>
      </c>
      <c r="AP435" s="1" t="s">
        <v>81</v>
      </c>
      <c r="AQ435" s="1" t="s">
        <v>82</v>
      </c>
      <c r="AR435" s="1">
        <v>0</v>
      </c>
      <c r="AS435" s="1">
        <v>1</v>
      </c>
      <c r="AT435" s="1">
        <v>0</v>
      </c>
      <c r="AU435" s="1">
        <v>1602</v>
      </c>
      <c r="AV435" s="1"/>
      <c r="AW435" s="1">
        <v>160204</v>
      </c>
      <c r="AX435" s="1">
        <v>0</v>
      </c>
      <c r="AY435" s="2">
        <v>2560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/>
      <c r="BM435" s="3">
        <v>45114</v>
      </c>
      <c r="BN435" s="1"/>
      <c r="BO435" s="1"/>
      <c r="BP435" s="1">
        <v>0</v>
      </c>
      <c r="BQ435" s="1"/>
      <c r="BR435" s="1"/>
      <c r="BS435" s="1">
        <v>0</v>
      </c>
      <c r="BT435" s="1">
        <v>0</v>
      </c>
      <c r="BU435" s="1" t="s">
        <v>174</v>
      </c>
    </row>
    <row r="436" spans="1:73" outlineLevel="1" x14ac:dyDescent="0.25">
      <c r="A436" s="1">
        <v>20</v>
      </c>
      <c r="B436" s="1">
        <v>1670</v>
      </c>
      <c r="C436" s="1">
        <v>2</v>
      </c>
      <c r="D436" s="1" t="s">
        <v>171</v>
      </c>
      <c r="E436" s="3">
        <v>45117.614733796298</v>
      </c>
      <c r="F436" s="1">
        <v>0</v>
      </c>
      <c r="G436" s="1"/>
      <c r="H436" s="1"/>
      <c r="I436" s="1"/>
      <c r="J436" s="1">
        <v>2</v>
      </c>
      <c r="K436" s="1" t="s">
        <v>3444</v>
      </c>
      <c r="L436" s="1" t="s">
        <v>75</v>
      </c>
      <c r="M436" s="1"/>
      <c r="N436" s="1" t="s">
        <v>76</v>
      </c>
      <c r="O436" s="1" t="s">
        <v>77</v>
      </c>
      <c r="P436" s="1" t="s">
        <v>78</v>
      </c>
      <c r="Q436" s="1" t="s">
        <v>79</v>
      </c>
      <c r="R436" s="1">
        <v>114</v>
      </c>
      <c r="S436" s="1"/>
      <c r="T436" s="1" t="s">
        <v>80</v>
      </c>
      <c r="U436" s="1" t="s">
        <v>81</v>
      </c>
      <c r="V436" s="1" t="s">
        <v>82</v>
      </c>
      <c r="W436" s="1" t="s">
        <v>83</v>
      </c>
      <c r="X436" s="1">
        <v>2134424404</v>
      </c>
      <c r="Y436" s="1" t="s">
        <v>84</v>
      </c>
      <c r="Z436" s="1">
        <v>2</v>
      </c>
      <c r="AA436" s="1" t="s">
        <v>85</v>
      </c>
      <c r="AB436" s="1" t="s">
        <v>86</v>
      </c>
      <c r="AC436" s="1"/>
      <c r="AD436" s="1" t="s">
        <v>87</v>
      </c>
      <c r="AE436" s="1" t="s">
        <v>78</v>
      </c>
      <c r="AF436" s="1" t="s">
        <v>88</v>
      </c>
      <c r="AG436" s="1">
        <v>400</v>
      </c>
      <c r="AH436" s="1" t="s">
        <v>89</v>
      </c>
      <c r="AI436" s="1" t="s">
        <v>90</v>
      </c>
      <c r="AJ436" s="1" t="s">
        <v>81</v>
      </c>
      <c r="AK436" s="1" t="s">
        <v>82</v>
      </c>
      <c r="AL436" s="1" t="s">
        <v>91</v>
      </c>
      <c r="AM436" s="1"/>
      <c r="AN436" s="1"/>
      <c r="AO436" s="1">
        <v>1</v>
      </c>
      <c r="AP436" s="1" t="s">
        <v>81</v>
      </c>
      <c r="AQ436" s="1" t="s">
        <v>82</v>
      </c>
      <c r="AR436" s="1">
        <v>0</v>
      </c>
      <c r="AS436" s="1">
        <v>1</v>
      </c>
      <c r="AT436" s="1">
        <v>0</v>
      </c>
      <c r="AU436" s="1">
        <v>1602</v>
      </c>
      <c r="AV436" s="1"/>
      <c r="AW436" s="1">
        <v>160204</v>
      </c>
      <c r="AX436" s="1">
        <v>0</v>
      </c>
      <c r="AY436" s="2">
        <v>5450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3">
        <v>45117</v>
      </c>
      <c r="BM436" s="3">
        <v>45117</v>
      </c>
      <c r="BN436" s="1"/>
      <c r="BO436" s="1"/>
      <c r="BP436" s="1">
        <v>0</v>
      </c>
      <c r="BQ436" s="1"/>
      <c r="BR436" s="1"/>
      <c r="BS436" s="1">
        <v>0</v>
      </c>
      <c r="BT436" s="1">
        <v>0</v>
      </c>
      <c r="BU436" s="1" t="s">
        <v>172</v>
      </c>
    </row>
    <row r="437" spans="1:73" outlineLevel="1" x14ac:dyDescent="0.25">
      <c r="A437" s="1">
        <v>20</v>
      </c>
      <c r="B437" s="1">
        <v>1671</v>
      </c>
      <c r="C437" s="1">
        <v>2</v>
      </c>
      <c r="D437" s="1" t="s">
        <v>169</v>
      </c>
      <c r="E437" s="3">
        <v>45117.618043981478</v>
      </c>
      <c r="F437" s="1">
        <v>0</v>
      </c>
      <c r="G437" s="1"/>
      <c r="H437" s="1"/>
      <c r="I437" s="1"/>
      <c r="J437" s="1">
        <v>2</v>
      </c>
      <c r="K437" s="1" t="s">
        <v>74</v>
      </c>
      <c r="L437" s="1" t="s">
        <v>75</v>
      </c>
      <c r="M437" s="1"/>
      <c r="N437" s="1" t="s">
        <v>76</v>
      </c>
      <c r="O437" s="1" t="s">
        <v>77</v>
      </c>
      <c r="P437" s="1" t="s">
        <v>78</v>
      </c>
      <c r="Q437" s="1" t="s">
        <v>79</v>
      </c>
      <c r="R437" s="1">
        <v>114</v>
      </c>
      <c r="S437" s="1"/>
      <c r="T437" s="1" t="s">
        <v>80</v>
      </c>
      <c r="U437" s="1" t="s">
        <v>81</v>
      </c>
      <c r="V437" s="1" t="s">
        <v>82</v>
      </c>
      <c r="W437" s="1" t="s">
        <v>83</v>
      </c>
      <c r="X437" s="1">
        <v>2134424404</v>
      </c>
      <c r="Y437" s="1" t="s">
        <v>84</v>
      </c>
      <c r="Z437" s="1">
        <v>2</v>
      </c>
      <c r="AA437" s="1" t="s">
        <v>94</v>
      </c>
      <c r="AB437" s="1"/>
      <c r="AC437" s="1"/>
      <c r="AD437" s="1" t="s">
        <v>87</v>
      </c>
      <c r="AE437" s="1"/>
      <c r="AF437" s="1" t="s">
        <v>95</v>
      </c>
      <c r="AG437" s="1">
        <v>352</v>
      </c>
      <c r="AH437" s="1"/>
      <c r="AI437" s="1" t="s">
        <v>96</v>
      </c>
      <c r="AJ437" s="1" t="s">
        <v>97</v>
      </c>
      <c r="AK437" s="1" t="s">
        <v>98</v>
      </c>
      <c r="AL437" s="1" t="s">
        <v>99</v>
      </c>
      <c r="AM437" s="1"/>
      <c r="AN437" s="1"/>
      <c r="AO437" s="1">
        <v>1</v>
      </c>
      <c r="AP437" s="1" t="s">
        <v>81</v>
      </c>
      <c r="AQ437" s="1" t="s">
        <v>82</v>
      </c>
      <c r="AR437" s="1">
        <v>0</v>
      </c>
      <c r="AS437" s="1">
        <v>1</v>
      </c>
      <c r="AT437" s="1">
        <v>0</v>
      </c>
      <c r="AU437" s="1">
        <v>1602</v>
      </c>
      <c r="AV437" s="1"/>
      <c r="AW437" s="1">
        <v>160204</v>
      </c>
      <c r="AX437" s="1">
        <v>0</v>
      </c>
      <c r="AY437" s="2">
        <v>5450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0</v>
      </c>
      <c r="BL437" s="3">
        <v>45117</v>
      </c>
      <c r="BM437" s="3">
        <v>45117</v>
      </c>
      <c r="BN437" s="1"/>
      <c r="BO437" s="1"/>
      <c r="BP437" s="1">
        <v>0</v>
      </c>
      <c r="BQ437" s="1"/>
      <c r="BR437" s="1"/>
      <c r="BS437" s="1">
        <v>0</v>
      </c>
      <c r="BT437" s="1">
        <v>0</v>
      </c>
      <c r="BU437" s="1" t="s">
        <v>170</v>
      </c>
    </row>
    <row r="438" spans="1:73" outlineLevel="1" x14ac:dyDescent="0.25">
      <c r="A438" s="1">
        <v>20</v>
      </c>
      <c r="B438" s="1">
        <v>1672</v>
      </c>
      <c r="C438" s="1">
        <v>1</v>
      </c>
      <c r="D438" s="1" t="s">
        <v>167</v>
      </c>
      <c r="E438" s="3">
        <v>45117.61922453704</v>
      </c>
      <c r="F438" s="1">
        <v>0</v>
      </c>
      <c r="G438" s="1"/>
      <c r="H438" s="1"/>
      <c r="I438" s="1"/>
      <c r="J438" s="1">
        <v>2</v>
      </c>
      <c r="K438" s="1" t="s">
        <v>74</v>
      </c>
      <c r="L438" s="1" t="s">
        <v>75</v>
      </c>
      <c r="M438" s="1"/>
      <c r="N438" s="1" t="s">
        <v>76</v>
      </c>
      <c r="O438" s="1" t="s">
        <v>77</v>
      </c>
      <c r="P438" s="1" t="s">
        <v>78</v>
      </c>
      <c r="Q438" s="1" t="s">
        <v>79</v>
      </c>
      <c r="R438" s="1">
        <v>114</v>
      </c>
      <c r="S438" s="1"/>
      <c r="T438" s="1" t="s">
        <v>80</v>
      </c>
      <c r="U438" s="1" t="s">
        <v>81</v>
      </c>
      <c r="V438" s="1" t="s">
        <v>82</v>
      </c>
      <c r="W438" s="1" t="s">
        <v>83</v>
      </c>
      <c r="X438" s="1">
        <v>2134424404</v>
      </c>
      <c r="Y438" s="1" t="s">
        <v>84</v>
      </c>
      <c r="Z438" s="1">
        <v>2</v>
      </c>
      <c r="AA438" s="1" t="s">
        <v>94</v>
      </c>
      <c r="AB438" s="1"/>
      <c r="AC438" s="1"/>
      <c r="AD438" s="1" t="s">
        <v>87</v>
      </c>
      <c r="AE438" s="1"/>
      <c r="AF438" s="1" t="s">
        <v>95</v>
      </c>
      <c r="AG438" s="1">
        <v>352</v>
      </c>
      <c r="AH438" s="1"/>
      <c r="AI438" s="1" t="s">
        <v>96</v>
      </c>
      <c r="AJ438" s="1" t="s">
        <v>97</v>
      </c>
      <c r="AK438" s="1" t="s">
        <v>98</v>
      </c>
      <c r="AL438" s="1" t="s">
        <v>99</v>
      </c>
      <c r="AM438" s="1"/>
      <c r="AN438" s="1"/>
      <c r="AO438" s="1">
        <v>1</v>
      </c>
      <c r="AP438" s="1" t="s">
        <v>81</v>
      </c>
      <c r="AQ438" s="1" t="s">
        <v>82</v>
      </c>
      <c r="AR438" s="1">
        <v>0</v>
      </c>
      <c r="AS438" s="1">
        <v>1</v>
      </c>
      <c r="AT438" s="1">
        <v>0</v>
      </c>
      <c r="AU438" s="1">
        <v>1602</v>
      </c>
      <c r="AV438" s="1"/>
      <c r="AW438" s="1">
        <v>160204</v>
      </c>
      <c r="AX438" s="1">
        <v>0</v>
      </c>
      <c r="AY438" s="2">
        <v>5450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/>
      <c r="BM438" s="3">
        <v>45117</v>
      </c>
      <c r="BN438" s="1"/>
      <c r="BO438" s="1"/>
      <c r="BP438" s="1">
        <v>0</v>
      </c>
      <c r="BQ438" s="1"/>
      <c r="BR438" s="1"/>
      <c r="BS438" s="1">
        <v>0</v>
      </c>
      <c r="BT438" s="1">
        <v>0</v>
      </c>
      <c r="BU438" s="1" t="s">
        <v>168</v>
      </c>
    </row>
    <row r="439" spans="1:73" outlineLevel="1" x14ac:dyDescent="0.25">
      <c r="A439" s="1">
        <v>20</v>
      </c>
      <c r="B439" s="1">
        <v>1673</v>
      </c>
      <c r="C439" s="1">
        <v>1</v>
      </c>
      <c r="D439" s="1" t="s">
        <v>165</v>
      </c>
      <c r="E439" s="3">
        <v>45117.619687500002</v>
      </c>
      <c r="F439" s="1">
        <v>0</v>
      </c>
      <c r="G439" s="1"/>
      <c r="H439" s="1"/>
      <c r="I439" s="1"/>
      <c r="J439" s="1">
        <v>2</v>
      </c>
      <c r="K439" s="1" t="s">
        <v>74</v>
      </c>
      <c r="L439" s="1" t="s">
        <v>75</v>
      </c>
      <c r="M439" s="1"/>
      <c r="N439" s="1" t="s">
        <v>76</v>
      </c>
      <c r="O439" s="1" t="s">
        <v>77</v>
      </c>
      <c r="P439" s="1" t="s">
        <v>78</v>
      </c>
      <c r="Q439" s="1" t="s">
        <v>79</v>
      </c>
      <c r="R439" s="1">
        <v>114</v>
      </c>
      <c r="S439" s="1"/>
      <c r="T439" s="1" t="s">
        <v>80</v>
      </c>
      <c r="U439" s="1" t="s">
        <v>81</v>
      </c>
      <c r="V439" s="1" t="s">
        <v>82</v>
      </c>
      <c r="W439" s="1" t="s">
        <v>83</v>
      </c>
      <c r="X439" s="1">
        <v>2134424404</v>
      </c>
      <c r="Y439" s="1" t="s">
        <v>84</v>
      </c>
      <c r="Z439" s="1">
        <v>2</v>
      </c>
      <c r="AA439" s="1" t="s">
        <v>114</v>
      </c>
      <c r="AB439" s="1"/>
      <c r="AC439" s="1"/>
      <c r="AD439" s="1" t="s">
        <v>115</v>
      </c>
      <c r="AE439" s="1"/>
      <c r="AF439" s="1" t="s">
        <v>116</v>
      </c>
      <c r="AG439" s="1">
        <v>300</v>
      </c>
      <c r="AH439" s="1"/>
      <c r="AI439" s="1" t="s">
        <v>117</v>
      </c>
      <c r="AJ439" s="1" t="s">
        <v>118</v>
      </c>
      <c r="AK439" s="1" t="s">
        <v>98</v>
      </c>
      <c r="AL439" s="1" t="s">
        <v>119</v>
      </c>
      <c r="AM439" s="1"/>
      <c r="AN439" s="1" t="s">
        <v>120</v>
      </c>
      <c r="AO439" s="1">
        <v>1</v>
      </c>
      <c r="AP439" s="1" t="s">
        <v>81</v>
      </c>
      <c r="AQ439" s="1" t="s">
        <v>82</v>
      </c>
      <c r="AR439" s="1">
        <v>0</v>
      </c>
      <c r="AS439" s="1">
        <v>1</v>
      </c>
      <c r="AT439" s="1">
        <v>0</v>
      </c>
      <c r="AU439" s="1">
        <v>1602</v>
      </c>
      <c r="AV439" s="1"/>
      <c r="AW439" s="1">
        <v>160204</v>
      </c>
      <c r="AX439" s="1">
        <v>0</v>
      </c>
      <c r="AY439" s="2">
        <v>6271</v>
      </c>
      <c r="AZ439" s="1">
        <v>0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/>
      <c r="BM439" s="3">
        <v>45117</v>
      </c>
      <c r="BN439" s="1"/>
      <c r="BO439" s="1"/>
      <c r="BP439" s="1">
        <v>0</v>
      </c>
      <c r="BQ439" s="1"/>
      <c r="BR439" s="1"/>
      <c r="BS439" s="1">
        <v>0</v>
      </c>
      <c r="BT439" s="1">
        <v>0</v>
      </c>
      <c r="BU439" s="1" t="s">
        <v>166</v>
      </c>
    </row>
    <row r="440" spans="1:73" outlineLevel="1" x14ac:dyDescent="0.25">
      <c r="A440" s="1">
        <v>20</v>
      </c>
      <c r="B440" s="1">
        <v>1674</v>
      </c>
      <c r="C440" s="1">
        <v>1</v>
      </c>
      <c r="D440" s="1" t="s">
        <v>163</v>
      </c>
      <c r="E440" s="3">
        <v>45118.651967592596</v>
      </c>
      <c r="F440" s="1">
        <v>0</v>
      </c>
      <c r="G440" s="1"/>
      <c r="H440" s="1"/>
      <c r="I440" s="1"/>
      <c r="J440" s="1">
        <v>2</v>
      </c>
      <c r="K440" s="1" t="s">
        <v>74</v>
      </c>
      <c r="L440" s="1" t="s">
        <v>75</v>
      </c>
      <c r="M440" s="1"/>
      <c r="N440" s="1" t="s">
        <v>76</v>
      </c>
      <c r="O440" s="1" t="s">
        <v>77</v>
      </c>
      <c r="P440" s="1" t="s">
        <v>78</v>
      </c>
      <c r="Q440" s="1" t="s">
        <v>79</v>
      </c>
      <c r="R440" s="1">
        <v>114</v>
      </c>
      <c r="S440" s="1"/>
      <c r="T440" s="1" t="s">
        <v>80</v>
      </c>
      <c r="U440" s="1" t="s">
        <v>81</v>
      </c>
      <c r="V440" s="1" t="s">
        <v>82</v>
      </c>
      <c r="W440" s="1" t="s">
        <v>83</v>
      </c>
      <c r="X440" s="1">
        <v>2134424404</v>
      </c>
      <c r="Y440" s="1" t="s">
        <v>84</v>
      </c>
      <c r="Z440" s="1">
        <v>2</v>
      </c>
      <c r="AA440" s="1" t="s">
        <v>85</v>
      </c>
      <c r="AB440" s="1" t="s">
        <v>86</v>
      </c>
      <c r="AC440" s="1"/>
      <c r="AD440" s="1" t="s">
        <v>87</v>
      </c>
      <c r="AE440" s="1" t="s">
        <v>78</v>
      </c>
      <c r="AF440" s="1" t="s">
        <v>88</v>
      </c>
      <c r="AG440" s="1">
        <v>400</v>
      </c>
      <c r="AH440" s="1" t="s">
        <v>89</v>
      </c>
      <c r="AI440" s="1" t="s">
        <v>90</v>
      </c>
      <c r="AJ440" s="1" t="s">
        <v>81</v>
      </c>
      <c r="AK440" s="1" t="s">
        <v>82</v>
      </c>
      <c r="AL440" s="1" t="s">
        <v>91</v>
      </c>
      <c r="AM440" s="1"/>
      <c r="AN440" s="1"/>
      <c r="AO440" s="1">
        <v>1</v>
      </c>
      <c r="AP440" s="1" t="s">
        <v>81</v>
      </c>
      <c r="AQ440" s="1" t="s">
        <v>82</v>
      </c>
      <c r="AR440" s="1">
        <v>0</v>
      </c>
      <c r="AS440" s="1">
        <v>1</v>
      </c>
      <c r="AT440" s="1">
        <v>0</v>
      </c>
      <c r="AU440" s="1">
        <v>1602</v>
      </c>
      <c r="AV440" s="1"/>
      <c r="AW440" s="1">
        <v>160204</v>
      </c>
      <c r="AX440" s="1">
        <v>0</v>
      </c>
      <c r="AY440" s="1">
        <v>800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/>
      <c r="BM440" s="3">
        <v>45118</v>
      </c>
      <c r="BN440" s="1"/>
      <c r="BO440" s="1"/>
      <c r="BP440" s="1">
        <v>0</v>
      </c>
      <c r="BQ440" s="1"/>
      <c r="BR440" s="1"/>
      <c r="BS440" s="1">
        <v>0</v>
      </c>
      <c r="BT440" s="1">
        <v>0</v>
      </c>
      <c r="BU440" s="1" t="s">
        <v>164</v>
      </c>
    </row>
    <row r="441" spans="1:73" outlineLevel="1" x14ac:dyDescent="0.25">
      <c r="A441" s="1">
        <v>20</v>
      </c>
      <c r="B441" s="1">
        <v>1675</v>
      </c>
      <c r="C441" s="1">
        <v>1</v>
      </c>
      <c r="D441" s="1" t="s">
        <v>161</v>
      </c>
      <c r="E441" s="3">
        <v>45119.438379629632</v>
      </c>
      <c r="F441" s="1">
        <v>0</v>
      </c>
      <c r="G441" s="1"/>
      <c r="H441" s="1"/>
      <c r="I441" s="1"/>
      <c r="J441" s="1">
        <v>2</v>
      </c>
      <c r="K441" s="1" t="s">
        <v>74</v>
      </c>
      <c r="L441" s="1" t="s">
        <v>75</v>
      </c>
      <c r="M441" s="1"/>
      <c r="N441" s="1" t="s">
        <v>76</v>
      </c>
      <c r="O441" s="1" t="s">
        <v>77</v>
      </c>
      <c r="P441" s="1" t="s">
        <v>78</v>
      </c>
      <c r="Q441" s="1" t="s">
        <v>79</v>
      </c>
      <c r="R441" s="1">
        <v>114</v>
      </c>
      <c r="S441" s="1"/>
      <c r="T441" s="1" t="s">
        <v>80</v>
      </c>
      <c r="U441" s="1" t="s">
        <v>81</v>
      </c>
      <c r="V441" s="1" t="s">
        <v>82</v>
      </c>
      <c r="W441" s="1" t="s">
        <v>83</v>
      </c>
      <c r="X441" s="1">
        <v>2134424404</v>
      </c>
      <c r="Y441" s="1" t="s">
        <v>84</v>
      </c>
      <c r="Z441" s="1">
        <v>2</v>
      </c>
      <c r="AA441" s="1" t="s">
        <v>85</v>
      </c>
      <c r="AB441" s="1" t="s">
        <v>86</v>
      </c>
      <c r="AC441" s="1"/>
      <c r="AD441" s="1" t="s">
        <v>87</v>
      </c>
      <c r="AE441" s="1" t="s">
        <v>78</v>
      </c>
      <c r="AF441" s="1" t="s">
        <v>88</v>
      </c>
      <c r="AG441" s="1">
        <v>400</v>
      </c>
      <c r="AH441" s="1" t="s">
        <v>89</v>
      </c>
      <c r="AI441" s="1" t="s">
        <v>90</v>
      </c>
      <c r="AJ441" s="1" t="s">
        <v>81</v>
      </c>
      <c r="AK441" s="1" t="s">
        <v>82</v>
      </c>
      <c r="AL441" s="1" t="s">
        <v>91</v>
      </c>
      <c r="AM441" s="1"/>
      <c r="AN441" s="1"/>
      <c r="AO441" s="1">
        <v>1</v>
      </c>
      <c r="AP441" s="1" t="s">
        <v>81</v>
      </c>
      <c r="AQ441" s="1" t="s">
        <v>82</v>
      </c>
      <c r="AR441" s="1">
        <v>0</v>
      </c>
      <c r="AS441" s="1">
        <v>1</v>
      </c>
      <c r="AT441" s="1">
        <v>0</v>
      </c>
      <c r="AU441" s="1">
        <v>1602</v>
      </c>
      <c r="AV441" s="1"/>
      <c r="AW441" s="1">
        <v>160204</v>
      </c>
      <c r="AX441" s="1">
        <v>0</v>
      </c>
      <c r="AY441" s="2">
        <v>2560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/>
      <c r="BM441" s="3">
        <v>45119</v>
      </c>
      <c r="BN441" s="1"/>
      <c r="BO441" s="1"/>
      <c r="BP441" s="1">
        <v>0</v>
      </c>
      <c r="BQ441" s="1"/>
      <c r="BR441" s="1"/>
      <c r="BS441" s="1">
        <v>0</v>
      </c>
      <c r="BT441" s="1">
        <v>0</v>
      </c>
      <c r="BU441" s="1" t="s">
        <v>162</v>
      </c>
    </row>
    <row r="442" spans="1:73" outlineLevel="1" x14ac:dyDescent="0.25">
      <c r="A442" s="1">
        <v>20</v>
      </c>
      <c r="B442" s="1">
        <v>1676</v>
      </c>
      <c r="C442" s="1">
        <v>1</v>
      </c>
      <c r="D442" s="1" t="s">
        <v>159</v>
      </c>
      <c r="E442" s="3">
        <v>45120.406041666669</v>
      </c>
      <c r="F442" s="1">
        <v>0</v>
      </c>
      <c r="G442" s="1"/>
      <c r="H442" s="1"/>
      <c r="I442" s="1"/>
      <c r="J442" s="1">
        <v>2</v>
      </c>
      <c r="K442" s="1" t="s">
        <v>74</v>
      </c>
      <c r="L442" s="1" t="s">
        <v>75</v>
      </c>
      <c r="M442" s="1"/>
      <c r="N442" s="1" t="s">
        <v>76</v>
      </c>
      <c r="O442" s="1" t="s">
        <v>77</v>
      </c>
      <c r="P442" s="1" t="s">
        <v>78</v>
      </c>
      <c r="Q442" s="1" t="s">
        <v>79</v>
      </c>
      <c r="R442" s="1">
        <v>114</v>
      </c>
      <c r="S442" s="1"/>
      <c r="T442" s="1" t="s">
        <v>80</v>
      </c>
      <c r="U442" s="1" t="s">
        <v>81</v>
      </c>
      <c r="V442" s="1" t="s">
        <v>82</v>
      </c>
      <c r="W442" s="1" t="s">
        <v>83</v>
      </c>
      <c r="X442" s="1">
        <v>2134424404</v>
      </c>
      <c r="Y442" s="1" t="s">
        <v>84</v>
      </c>
      <c r="Z442" s="1">
        <v>2</v>
      </c>
      <c r="AA442" s="1" t="s">
        <v>85</v>
      </c>
      <c r="AB442" s="1" t="s">
        <v>86</v>
      </c>
      <c r="AC442" s="1"/>
      <c r="AD442" s="1" t="s">
        <v>87</v>
      </c>
      <c r="AE442" s="1" t="s">
        <v>78</v>
      </c>
      <c r="AF442" s="1" t="s">
        <v>88</v>
      </c>
      <c r="AG442" s="1">
        <v>400</v>
      </c>
      <c r="AH442" s="1" t="s">
        <v>89</v>
      </c>
      <c r="AI442" s="1" t="s">
        <v>90</v>
      </c>
      <c r="AJ442" s="1" t="s">
        <v>81</v>
      </c>
      <c r="AK442" s="1" t="s">
        <v>82</v>
      </c>
      <c r="AL442" s="1" t="s">
        <v>91</v>
      </c>
      <c r="AM442" s="1"/>
      <c r="AN442" s="1"/>
      <c r="AO442" s="1">
        <v>1</v>
      </c>
      <c r="AP442" s="1" t="s">
        <v>81</v>
      </c>
      <c r="AQ442" s="1" t="s">
        <v>82</v>
      </c>
      <c r="AR442" s="1">
        <v>0</v>
      </c>
      <c r="AS442" s="1">
        <v>1</v>
      </c>
      <c r="AT442" s="1">
        <v>0</v>
      </c>
      <c r="AU442" s="1">
        <v>1602</v>
      </c>
      <c r="AV442" s="1"/>
      <c r="AW442" s="1">
        <v>160204</v>
      </c>
      <c r="AX442" s="1">
        <v>0</v>
      </c>
      <c r="AY442" s="1">
        <v>800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/>
      <c r="BM442" s="3">
        <v>45120</v>
      </c>
      <c r="BN442" s="1"/>
      <c r="BO442" s="1"/>
      <c r="BP442" s="1">
        <v>0</v>
      </c>
      <c r="BQ442" s="1"/>
      <c r="BR442" s="1"/>
      <c r="BS442" s="1">
        <v>0</v>
      </c>
      <c r="BT442" s="1">
        <v>0</v>
      </c>
      <c r="BU442" s="1" t="s">
        <v>160</v>
      </c>
    </row>
    <row r="443" spans="1:73" outlineLevel="1" x14ac:dyDescent="0.25">
      <c r="A443" s="1">
        <v>20</v>
      </c>
      <c r="B443" s="1">
        <v>1677</v>
      </c>
      <c r="C443" s="1">
        <v>1</v>
      </c>
      <c r="D443" s="1" t="s">
        <v>157</v>
      </c>
      <c r="E443" s="3">
        <v>45120.406574074077</v>
      </c>
      <c r="F443" s="1">
        <v>0</v>
      </c>
      <c r="G443" s="1"/>
      <c r="H443" s="1"/>
      <c r="I443" s="1"/>
      <c r="J443" s="1">
        <v>2</v>
      </c>
      <c r="K443" s="1" t="s">
        <v>74</v>
      </c>
      <c r="L443" s="1" t="s">
        <v>75</v>
      </c>
      <c r="M443" s="1"/>
      <c r="N443" s="1" t="s">
        <v>76</v>
      </c>
      <c r="O443" s="1" t="s">
        <v>77</v>
      </c>
      <c r="P443" s="1" t="s">
        <v>78</v>
      </c>
      <c r="Q443" s="1" t="s">
        <v>79</v>
      </c>
      <c r="R443" s="1">
        <v>114</v>
      </c>
      <c r="S443" s="1"/>
      <c r="T443" s="1" t="s">
        <v>80</v>
      </c>
      <c r="U443" s="1" t="s">
        <v>81</v>
      </c>
      <c r="V443" s="1" t="s">
        <v>82</v>
      </c>
      <c r="W443" s="1" t="s">
        <v>83</v>
      </c>
      <c r="X443" s="1">
        <v>2134424404</v>
      </c>
      <c r="Y443" s="1" t="s">
        <v>84</v>
      </c>
      <c r="Z443" s="1">
        <v>2</v>
      </c>
      <c r="AA443" s="1" t="s">
        <v>85</v>
      </c>
      <c r="AB443" s="1" t="s">
        <v>86</v>
      </c>
      <c r="AC443" s="1"/>
      <c r="AD443" s="1" t="s">
        <v>87</v>
      </c>
      <c r="AE443" s="1" t="s">
        <v>78</v>
      </c>
      <c r="AF443" s="1" t="s">
        <v>88</v>
      </c>
      <c r="AG443" s="1">
        <v>400</v>
      </c>
      <c r="AH443" s="1" t="s">
        <v>89</v>
      </c>
      <c r="AI443" s="1" t="s">
        <v>90</v>
      </c>
      <c r="AJ443" s="1" t="s">
        <v>81</v>
      </c>
      <c r="AK443" s="1" t="s">
        <v>82</v>
      </c>
      <c r="AL443" s="1" t="s">
        <v>91</v>
      </c>
      <c r="AM443" s="1"/>
      <c r="AN443" s="1"/>
      <c r="AO443" s="1">
        <v>1</v>
      </c>
      <c r="AP443" s="1" t="s">
        <v>81</v>
      </c>
      <c r="AQ443" s="1" t="s">
        <v>82</v>
      </c>
      <c r="AR443" s="1">
        <v>0</v>
      </c>
      <c r="AS443" s="1">
        <v>1</v>
      </c>
      <c r="AT443" s="1">
        <v>0</v>
      </c>
      <c r="AU443" s="1">
        <v>1602</v>
      </c>
      <c r="AV443" s="1"/>
      <c r="AW443" s="1">
        <v>160204</v>
      </c>
      <c r="AX443" s="1">
        <v>0</v>
      </c>
      <c r="AY443" s="1">
        <v>800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/>
      <c r="BM443" s="3">
        <v>45120</v>
      </c>
      <c r="BN443" s="1"/>
      <c r="BO443" s="1"/>
      <c r="BP443" s="1">
        <v>0</v>
      </c>
      <c r="BQ443" s="1"/>
      <c r="BR443" s="1"/>
      <c r="BS443" s="1">
        <v>0</v>
      </c>
      <c r="BT443" s="1">
        <v>0</v>
      </c>
      <c r="BU443" s="1" t="s">
        <v>158</v>
      </c>
    </row>
    <row r="444" spans="1:73" outlineLevel="1" x14ac:dyDescent="0.25">
      <c r="A444" s="1">
        <v>20</v>
      </c>
      <c r="B444" s="1">
        <v>1678</v>
      </c>
      <c r="C444" s="1">
        <v>1</v>
      </c>
      <c r="D444" s="1" t="s">
        <v>148</v>
      </c>
      <c r="E444" s="3">
        <v>45121.533333333333</v>
      </c>
      <c r="F444" s="1">
        <v>0</v>
      </c>
      <c r="G444" s="1"/>
      <c r="H444" s="1"/>
      <c r="I444" s="1"/>
      <c r="J444" s="1">
        <v>2</v>
      </c>
      <c r="K444" s="1" t="s">
        <v>74</v>
      </c>
      <c r="L444" s="1" t="s">
        <v>75</v>
      </c>
      <c r="M444" s="1"/>
      <c r="N444" s="1" t="s">
        <v>76</v>
      </c>
      <c r="O444" s="1" t="s">
        <v>77</v>
      </c>
      <c r="P444" s="1" t="s">
        <v>78</v>
      </c>
      <c r="Q444" s="1" t="s">
        <v>79</v>
      </c>
      <c r="R444" s="1">
        <v>114</v>
      </c>
      <c r="S444" s="1"/>
      <c r="T444" s="1" t="s">
        <v>80</v>
      </c>
      <c r="U444" s="1" t="s">
        <v>81</v>
      </c>
      <c r="V444" s="1" t="s">
        <v>82</v>
      </c>
      <c r="W444" s="1" t="s">
        <v>83</v>
      </c>
      <c r="X444" s="1">
        <v>2134424404</v>
      </c>
      <c r="Y444" s="1" t="s">
        <v>84</v>
      </c>
      <c r="Z444" s="1">
        <v>2</v>
      </c>
      <c r="AA444" s="1" t="s">
        <v>149</v>
      </c>
      <c r="AB444" s="1"/>
      <c r="AC444" s="1"/>
      <c r="AD444" s="1" t="s">
        <v>115</v>
      </c>
      <c r="AE444" s="1"/>
      <c r="AF444" s="1" t="s">
        <v>150</v>
      </c>
      <c r="AG444" s="1" t="s">
        <v>151</v>
      </c>
      <c r="AH444" s="1"/>
      <c r="AI444" s="1" t="s">
        <v>152</v>
      </c>
      <c r="AJ444" s="1" t="s">
        <v>153</v>
      </c>
      <c r="AK444" s="1" t="s">
        <v>154</v>
      </c>
      <c r="AL444" s="1" t="s">
        <v>155</v>
      </c>
      <c r="AM444" s="1"/>
      <c r="AN444" s="1" t="s">
        <v>120</v>
      </c>
      <c r="AO444" s="1">
        <v>1</v>
      </c>
      <c r="AP444" s="1" t="s">
        <v>81</v>
      </c>
      <c r="AQ444" s="1" t="s">
        <v>82</v>
      </c>
      <c r="AR444" s="1">
        <v>0</v>
      </c>
      <c r="AS444" s="1">
        <v>1</v>
      </c>
      <c r="AT444" s="1">
        <v>0</v>
      </c>
      <c r="AU444" s="1">
        <v>1602</v>
      </c>
      <c r="AV444" s="1"/>
      <c r="AW444" s="1">
        <v>160204</v>
      </c>
      <c r="AX444" s="1">
        <v>0</v>
      </c>
      <c r="AY444" s="2">
        <v>9500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/>
      <c r="BM444" s="3">
        <v>45121</v>
      </c>
      <c r="BN444" s="1"/>
      <c r="BO444" s="1"/>
      <c r="BP444" s="1">
        <v>0</v>
      </c>
      <c r="BQ444" s="1"/>
      <c r="BR444" s="1"/>
      <c r="BS444" s="1">
        <v>0</v>
      </c>
      <c r="BT444" s="1">
        <v>0</v>
      </c>
      <c r="BU444" s="1" t="s">
        <v>156</v>
      </c>
    </row>
    <row r="445" spans="1:73" outlineLevel="1" x14ac:dyDescent="0.25">
      <c r="A445" s="1">
        <v>20</v>
      </c>
      <c r="B445" s="1">
        <v>1679</v>
      </c>
      <c r="C445" s="1">
        <v>1</v>
      </c>
      <c r="D445" s="1" t="s">
        <v>146</v>
      </c>
      <c r="E445" s="3">
        <v>45121.538541666669</v>
      </c>
      <c r="F445" s="1">
        <v>0</v>
      </c>
      <c r="G445" s="1"/>
      <c r="H445" s="1"/>
      <c r="I445" s="1"/>
      <c r="J445" s="1">
        <v>2</v>
      </c>
      <c r="K445" s="1" t="s">
        <v>74</v>
      </c>
      <c r="L445" s="1" t="s">
        <v>75</v>
      </c>
      <c r="M445" s="1"/>
      <c r="N445" s="1" t="s">
        <v>76</v>
      </c>
      <c r="O445" s="1" t="s">
        <v>77</v>
      </c>
      <c r="P445" s="1" t="s">
        <v>78</v>
      </c>
      <c r="Q445" s="1" t="s">
        <v>79</v>
      </c>
      <c r="R445" s="1">
        <v>114</v>
      </c>
      <c r="S445" s="1"/>
      <c r="T445" s="1" t="s">
        <v>80</v>
      </c>
      <c r="U445" s="1" t="s">
        <v>81</v>
      </c>
      <c r="V445" s="1" t="s">
        <v>82</v>
      </c>
      <c r="W445" s="1" t="s">
        <v>83</v>
      </c>
      <c r="X445" s="1">
        <v>2134424404</v>
      </c>
      <c r="Y445" s="1" t="s">
        <v>84</v>
      </c>
      <c r="Z445" s="1">
        <v>2</v>
      </c>
      <c r="AA445" s="1" t="s">
        <v>94</v>
      </c>
      <c r="AB445" s="1"/>
      <c r="AC445" s="1"/>
      <c r="AD445" s="1" t="s">
        <v>87</v>
      </c>
      <c r="AE445" s="1"/>
      <c r="AF445" s="1" t="s">
        <v>95</v>
      </c>
      <c r="AG445" s="1">
        <v>352</v>
      </c>
      <c r="AH445" s="1"/>
      <c r="AI445" s="1" t="s">
        <v>96</v>
      </c>
      <c r="AJ445" s="1" t="s">
        <v>97</v>
      </c>
      <c r="AK445" s="1" t="s">
        <v>98</v>
      </c>
      <c r="AL445" s="1" t="s">
        <v>99</v>
      </c>
      <c r="AM445" s="1"/>
      <c r="AN445" s="1"/>
      <c r="AO445" s="1">
        <v>1</v>
      </c>
      <c r="AP445" s="1" t="s">
        <v>81</v>
      </c>
      <c r="AQ445" s="1" t="s">
        <v>82</v>
      </c>
      <c r="AR445" s="1">
        <v>0</v>
      </c>
      <c r="AS445" s="1">
        <v>1</v>
      </c>
      <c r="AT445" s="1">
        <v>0</v>
      </c>
      <c r="AU445" s="1">
        <v>1602</v>
      </c>
      <c r="AV445" s="1"/>
      <c r="AW445" s="1">
        <v>160204</v>
      </c>
      <c r="AX445" s="1">
        <v>0</v>
      </c>
      <c r="AY445" s="2">
        <v>5450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</v>
      </c>
      <c r="BL445" s="1"/>
      <c r="BM445" s="3">
        <v>45121</v>
      </c>
      <c r="BN445" s="1"/>
      <c r="BO445" s="1"/>
      <c r="BP445" s="1">
        <v>0</v>
      </c>
      <c r="BQ445" s="1"/>
      <c r="BR445" s="1"/>
      <c r="BS445" s="1">
        <v>0</v>
      </c>
      <c r="BT445" s="1">
        <v>0</v>
      </c>
      <c r="BU445" s="1" t="s">
        <v>147</v>
      </c>
    </row>
    <row r="446" spans="1:73" outlineLevel="1" x14ac:dyDescent="0.25">
      <c r="A446" s="1">
        <v>20</v>
      </c>
      <c r="B446" s="1">
        <v>1680</v>
      </c>
      <c r="C446" s="1">
        <v>1</v>
      </c>
      <c r="D446" s="1" t="s">
        <v>136</v>
      </c>
      <c r="E446" s="3">
        <v>45121.653645833336</v>
      </c>
      <c r="F446" s="1">
        <v>0</v>
      </c>
      <c r="G446" s="1"/>
      <c r="H446" s="1"/>
      <c r="I446" s="1"/>
      <c r="J446" s="1">
        <v>2</v>
      </c>
      <c r="K446" s="1" t="s">
        <v>74</v>
      </c>
      <c r="L446" s="1" t="s">
        <v>75</v>
      </c>
      <c r="M446" s="1"/>
      <c r="N446" s="1" t="s">
        <v>76</v>
      </c>
      <c r="O446" s="1" t="s">
        <v>77</v>
      </c>
      <c r="P446" s="1" t="s">
        <v>78</v>
      </c>
      <c r="Q446" s="1" t="s">
        <v>79</v>
      </c>
      <c r="R446" s="1">
        <v>114</v>
      </c>
      <c r="S446" s="1"/>
      <c r="T446" s="1" t="s">
        <v>80</v>
      </c>
      <c r="U446" s="1" t="s">
        <v>81</v>
      </c>
      <c r="V446" s="1" t="s">
        <v>82</v>
      </c>
      <c r="W446" s="1" t="s">
        <v>83</v>
      </c>
      <c r="X446" s="1">
        <v>2134424404</v>
      </c>
      <c r="Y446" s="1" t="s">
        <v>84</v>
      </c>
      <c r="Z446" s="1">
        <v>2</v>
      </c>
      <c r="AA446" s="1" t="s">
        <v>137</v>
      </c>
      <c r="AB446" s="1"/>
      <c r="AC446" s="1"/>
      <c r="AD446" s="1" t="s">
        <v>138</v>
      </c>
      <c r="AE446" s="1" t="s">
        <v>139</v>
      </c>
      <c r="AF446" s="1" t="s">
        <v>140</v>
      </c>
      <c r="AG446" s="1">
        <v>4115</v>
      </c>
      <c r="AH446" s="1" t="s">
        <v>141</v>
      </c>
      <c r="AI446" s="1" t="s">
        <v>142</v>
      </c>
      <c r="AJ446" s="1" t="s">
        <v>143</v>
      </c>
      <c r="AK446" s="1" t="s">
        <v>82</v>
      </c>
      <c r="AL446" s="1" t="s">
        <v>144</v>
      </c>
      <c r="AM446" s="1"/>
      <c r="AN446" s="1"/>
      <c r="AO446" s="1">
        <v>1</v>
      </c>
      <c r="AP446" s="1" t="s">
        <v>81</v>
      </c>
      <c r="AQ446" s="1" t="s">
        <v>82</v>
      </c>
      <c r="AR446" s="1">
        <v>0</v>
      </c>
      <c r="AS446" s="1">
        <v>1</v>
      </c>
      <c r="AT446" s="1">
        <v>0</v>
      </c>
      <c r="AU446" s="1">
        <v>1602</v>
      </c>
      <c r="AV446" s="1"/>
      <c r="AW446" s="1">
        <v>160204</v>
      </c>
      <c r="AX446" s="1">
        <v>0</v>
      </c>
      <c r="AY446" s="2">
        <v>2600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/>
      <c r="BM446" s="3">
        <v>45121</v>
      </c>
      <c r="BN446" s="1"/>
      <c r="BO446" s="1"/>
      <c r="BP446" s="1">
        <v>0</v>
      </c>
      <c r="BQ446" s="1"/>
      <c r="BR446" s="1"/>
      <c r="BS446" s="1">
        <v>0</v>
      </c>
      <c r="BT446" s="1">
        <v>0</v>
      </c>
      <c r="BU446" s="1" t="s">
        <v>145</v>
      </c>
    </row>
    <row r="447" spans="1:73" outlineLevel="1" x14ac:dyDescent="0.25">
      <c r="A447" s="1">
        <v>20</v>
      </c>
      <c r="B447" s="1">
        <v>1681</v>
      </c>
      <c r="C447" s="1">
        <v>1</v>
      </c>
      <c r="D447" s="1" t="s">
        <v>134</v>
      </c>
      <c r="E447" s="3">
        <v>45124.584224537037</v>
      </c>
      <c r="F447" s="1">
        <v>0</v>
      </c>
      <c r="G447" s="1"/>
      <c r="H447" s="1"/>
      <c r="I447" s="1"/>
      <c r="J447" s="1">
        <v>2</v>
      </c>
      <c r="K447" s="1" t="s">
        <v>74</v>
      </c>
      <c r="L447" s="1" t="s">
        <v>75</v>
      </c>
      <c r="M447" s="1"/>
      <c r="N447" s="1" t="s">
        <v>76</v>
      </c>
      <c r="O447" s="1" t="s">
        <v>77</v>
      </c>
      <c r="P447" s="1" t="s">
        <v>78</v>
      </c>
      <c r="Q447" s="1" t="s">
        <v>79</v>
      </c>
      <c r="R447" s="1">
        <v>114</v>
      </c>
      <c r="S447" s="1"/>
      <c r="T447" s="1" t="s">
        <v>80</v>
      </c>
      <c r="U447" s="1" t="s">
        <v>81</v>
      </c>
      <c r="V447" s="1" t="s">
        <v>82</v>
      </c>
      <c r="W447" s="1" t="s">
        <v>83</v>
      </c>
      <c r="X447" s="1">
        <v>2134424404</v>
      </c>
      <c r="Y447" s="1" t="s">
        <v>84</v>
      </c>
      <c r="Z447" s="1">
        <v>2</v>
      </c>
      <c r="AA447" s="1" t="s">
        <v>85</v>
      </c>
      <c r="AB447" s="1" t="s">
        <v>86</v>
      </c>
      <c r="AC447" s="1"/>
      <c r="AD447" s="1" t="s">
        <v>87</v>
      </c>
      <c r="AE447" s="1" t="s">
        <v>78</v>
      </c>
      <c r="AF447" s="1" t="s">
        <v>88</v>
      </c>
      <c r="AG447" s="1">
        <v>400</v>
      </c>
      <c r="AH447" s="1" t="s">
        <v>89</v>
      </c>
      <c r="AI447" s="1" t="s">
        <v>90</v>
      </c>
      <c r="AJ447" s="1" t="s">
        <v>81</v>
      </c>
      <c r="AK447" s="1" t="s">
        <v>82</v>
      </c>
      <c r="AL447" s="1" t="s">
        <v>91</v>
      </c>
      <c r="AM447" s="1"/>
      <c r="AN447" s="1"/>
      <c r="AO447" s="1">
        <v>1</v>
      </c>
      <c r="AP447" s="1" t="s">
        <v>81</v>
      </c>
      <c r="AQ447" s="1" t="s">
        <v>82</v>
      </c>
      <c r="AR447" s="1">
        <v>0</v>
      </c>
      <c r="AS447" s="1">
        <v>1</v>
      </c>
      <c r="AT447" s="1">
        <v>0</v>
      </c>
      <c r="AU447" s="1">
        <v>1602</v>
      </c>
      <c r="AV447" s="1"/>
      <c r="AW447" s="1">
        <v>160204</v>
      </c>
      <c r="AX447" s="1">
        <v>0</v>
      </c>
      <c r="AY447" s="1">
        <v>800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/>
      <c r="BM447" s="3">
        <v>45124</v>
      </c>
      <c r="BN447" s="1"/>
      <c r="BO447" s="1"/>
      <c r="BP447" s="1">
        <v>0</v>
      </c>
      <c r="BQ447" s="1"/>
      <c r="BR447" s="1"/>
      <c r="BS447" s="1">
        <v>0</v>
      </c>
      <c r="BT447" s="1">
        <v>0</v>
      </c>
      <c r="BU447" s="1" t="s">
        <v>135</v>
      </c>
    </row>
    <row r="448" spans="1:73" outlineLevel="1" x14ac:dyDescent="0.25">
      <c r="A448" s="1">
        <v>20</v>
      </c>
      <c r="B448" s="1">
        <v>1682</v>
      </c>
      <c r="C448" s="1">
        <v>1</v>
      </c>
      <c r="D448" s="1" t="s">
        <v>132</v>
      </c>
      <c r="E448" s="3">
        <v>45124.719884259262</v>
      </c>
      <c r="F448" s="1">
        <v>0</v>
      </c>
      <c r="G448" s="1"/>
      <c r="H448" s="1"/>
      <c r="I448" s="1"/>
      <c r="J448" s="1">
        <v>2</v>
      </c>
      <c r="K448" s="1" t="s">
        <v>74</v>
      </c>
      <c r="L448" s="1" t="s">
        <v>75</v>
      </c>
      <c r="M448" s="1"/>
      <c r="N448" s="1" t="s">
        <v>76</v>
      </c>
      <c r="O448" s="1" t="s">
        <v>77</v>
      </c>
      <c r="P448" s="1" t="s">
        <v>78</v>
      </c>
      <c r="Q448" s="1" t="s">
        <v>79</v>
      </c>
      <c r="R448" s="1">
        <v>114</v>
      </c>
      <c r="S448" s="1"/>
      <c r="T448" s="1" t="s">
        <v>80</v>
      </c>
      <c r="U448" s="1" t="s">
        <v>81</v>
      </c>
      <c r="V448" s="1" t="s">
        <v>82</v>
      </c>
      <c r="W448" s="1" t="s">
        <v>83</v>
      </c>
      <c r="X448" s="1">
        <v>2134424404</v>
      </c>
      <c r="Y448" s="1" t="s">
        <v>84</v>
      </c>
      <c r="Z448" s="1">
        <v>2</v>
      </c>
      <c r="AA448" s="1" t="s">
        <v>85</v>
      </c>
      <c r="AB448" s="1" t="s">
        <v>86</v>
      </c>
      <c r="AC448" s="1"/>
      <c r="AD448" s="1" t="s">
        <v>87</v>
      </c>
      <c r="AE448" s="1" t="s">
        <v>78</v>
      </c>
      <c r="AF448" s="1" t="s">
        <v>88</v>
      </c>
      <c r="AG448" s="1">
        <v>400</v>
      </c>
      <c r="AH448" s="1" t="s">
        <v>89</v>
      </c>
      <c r="AI448" s="1" t="s">
        <v>90</v>
      </c>
      <c r="AJ448" s="1" t="s">
        <v>81</v>
      </c>
      <c r="AK448" s="1" t="s">
        <v>82</v>
      </c>
      <c r="AL448" s="1" t="s">
        <v>91</v>
      </c>
      <c r="AM448" s="1"/>
      <c r="AN448" s="1"/>
      <c r="AO448" s="1">
        <v>1</v>
      </c>
      <c r="AP448" s="1" t="s">
        <v>81</v>
      </c>
      <c r="AQ448" s="1" t="s">
        <v>82</v>
      </c>
      <c r="AR448" s="1">
        <v>0</v>
      </c>
      <c r="AS448" s="1">
        <v>1</v>
      </c>
      <c r="AT448" s="1">
        <v>0</v>
      </c>
      <c r="AU448" s="1">
        <v>1602</v>
      </c>
      <c r="AV448" s="1"/>
      <c r="AW448" s="1">
        <v>160204</v>
      </c>
      <c r="AX448" s="1">
        <v>0</v>
      </c>
      <c r="AY448" s="2">
        <v>2240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/>
      <c r="BM448" s="3">
        <v>45124</v>
      </c>
      <c r="BN448" s="1"/>
      <c r="BO448" s="1"/>
      <c r="BP448" s="1">
        <v>0</v>
      </c>
      <c r="BQ448" s="1"/>
      <c r="BR448" s="1"/>
      <c r="BS448" s="1">
        <v>0</v>
      </c>
      <c r="BT448" s="1">
        <v>0</v>
      </c>
      <c r="BU448" s="1" t="s">
        <v>133</v>
      </c>
    </row>
    <row r="449" spans="1:73" outlineLevel="1" x14ac:dyDescent="0.25">
      <c r="A449" s="1">
        <v>20</v>
      </c>
      <c r="B449" s="1">
        <v>1683</v>
      </c>
      <c r="C449" s="1">
        <v>1</v>
      </c>
      <c r="D449" s="1" t="s">
        <v>130</v>
      </c>
      <c r="E449" s="3">
        <v>45124.725023148145</v>
      </c>
      <c r="F449" s="1">
        <v>0</v>
      </c>
      <c r="G449" s="1"/>
      <c r="H449" s="1"/>
      <c r="I449" s="1"/>
      <c r="J449" s="1">
        <v>2</v>
      </c>
      <c r="K449" s="1" t="s">
        <v>74</v>
      </c>
      <c r="L449" s="1" t="s">
        <v>75</v>
      </c>
      <c r="M449" s="1"/>
      <c r="N449" s="1" t="s">
        <v>76</v>
      </c>
      <c r="O449" s="1" t="s">
        <v>77</v>
      </c>
      <c r="P449" s="1" t="s">
        <v>78</v>
      </c>
      <c r="Q449" s="1" t="s">
        <v>79</v>
      </c>
      <c r="R449" s="1">
        <v>114</v>
      </c>
      <c r="S449" s="1"/>
      <c r="T449" s="1" t="s">
        <v>80</v>
      </c>
      <c r="U449" s="1" t="s">
        <v>81</v>
      </c>
      <c r="V449" s="1" t="s">
        <v>82</v>
      </c>
      <c r="W449" s="1" t="s">
        <v>83</v>
      </c>
      <c r="X449" s="1">
        <v>2134424404</v>
      </c>
      <c r="Y449" s="1" t="s">
        <v>84</v>
      </c>
      <c r="Z449" s="1">
        <v>2</v>
      </c>
      <c r="AA449" s="1" t="s">
        <v>85</v>
      </c>
      <c r="AB449" s="1" t="s">
        <v>86</v>
      </c>
      <c r="AC449" s="1"/>
      <c r="AD449" s="1" t="s">
        <v>87</v>
      </c>
      <c r="AE449" s="1" t="s">
        <v>78</v>
      </c>
      <c r="AF449" s="1" t="s">
        <v>88</v>
      </c>
      <c r="AG449" s="1">
        <v>400</v>
      </c>
      <c r="AH449" s="1" t="s">
        <v>89</v>
      </c>
      <c r="AI449" s="1" t="s">
        <v>90</v>
      </c>
      <c r="AJ449" s="1" t="s">
        <v>81</v>
      </c>
      <c r="AK449" s="1" t="s">
        <v>82</v>
      </c>
      <c r="AL449" s="1" t="s">
        <v>91</v>
      </c>
      <c r="AM449" s="1"/>
      <c r="AN449" s="1"/>
      <c r="AO449" s="1">
        <v>1</v>
      </c>
      <c r="AP449" s="1" t="s">
        <v>81</v>
      </c>
      <c r="AQ449" s="1" t="s">
        <v>82</v>
      </c>
      <c r="AR449" s="1">
        <v>0</v>
      </c>
      <c r="AS449" s="1">
        <v>1</v>
      </c>
      <c r="AT449" s="1">
        <v>0</v>
      </c>
      <c r="AU449" s="1">
        <v>1602</v>
      </c>
      <c r="AV449" s="1"/>
      <c r="AW449" s="1">
        <v>160204</v>
      </c>
      <c r="AX449" s="1">
        <v>0</v>
      </c>
      <c r="AY449" s="2">
        <v>4320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/>
      <c r="BM449" s="3">
        <v>45124</v>
      </c>
      <c r="BN449" s="1"/>
      <c r="BO449" s="1"/>
      <c r="BP449" s="1">
        <v>0</v>
      </c>
      <c r="BQ449" s="1"/>
      <c r="BR449" s="1"/>
      <c r="BS449" s="1">
        <v>0</v>
      </c>
      <c r="BT449" s="1">
        <v>0</v>
      </c>
      <c r="BU449" s="1" t="s">
        <v>131</v>
      </c>
    </row>
    <row r="450" spans="1:73" outlineLevel="1" x14ac:dyDescent="0.25">
      <c r="A450" s="1">
        <v>20</v>
      </c>
      <c r="B450" s="1">
        <v>1684</v>
      </c>
      <c r="C450" s="1">
        <v>1</v>
      </c>
      <c r="D450" s="1" t="s">
        <v>128</v>
      </c>
      <c r="E450" s="3">
        <v>45125.647152777776</v>
      </c>
      <c r="F450" s="1">
        <v>0</v>
      </c>
      <c r="G450" s="1"/>
      <c r="H450" s="1"/>
      <c r="I450" s="1"/>
      <c r="J450" s="1">
        <v>2</v>
      </c>
      <c r="K450" s="1" t="s">
        <v>74</v>
      </c>
      <c r="L450" s="1" t="s">
        <v>75</v>
      </c>
      <c r="M450" s="1"/>
      <c r="N450" s="1" t="s">
        <v>76</v>
      </c>
      <c r="O450" s="1" t="s">
        <v>77</v>
      </c>
      <c r="P450" s="1" t="s">
        <v>78</v>
      </c>
      <c r="Q450" s="1" t="s">
        <v>79</v>
      </c>
      <c r="R450" s="1">
        <v>114</v>
      </c>
      <c r="S450" s="1"/>
      <c r="T450" s="1" t="s">
        <v>80</v>
      </c>
      <c r="U450" s="1" t="s">
        <v>81</v>
      </c>
      <c r="V450" s="1" t="s">
        <v>82</v>
      </c>
      <c r="W450" s="1" t="s">
        <v>83</v>
      </c>
      <c r="X450" s="1">
        <v>2134424404</v>
      </c>
      <c r="Y450" s="1" t="s">
        <v>84</v>
      </c>
      <c r="Z450" s="1">
        <v>2</v>
      </c>
      <c r="AA450" s="1" t="s">
        <v>85</v>
      </c>
      <c r="AB450" s="1" t="s">
        <v>86</v>
      </c>
      <c r="AC450" s="1"/>
      <c r="AD450" s="1" t="s">
        <v>87</v>
      </c>
      <c r="AE450" s="1" t="s">
        <v>78</v>
      </c>
      <c r="AF450" s="1" t="s">
        <v>88</v>
      </c>
      <c r="AG450" s="1">
        <v>400</v>
      </c>
      <c r="AH450" s="1" t="s">
        <v>89</v>
      </c>
      <c r="AI450" s="1" t="s">
        <v>90</v>
      </c>
      <c r="AJ450" s="1" t="s">
        <v>81</v>
      </c>
      <c r="AK450" s="1" t="s">
        <v>82</v>
      </c>
      <c r="AL450" s="1" t="s">
        <v>91</v>
      </c>
      <c r="AM450" s="1"/>
      <c r="AN450" s="1"/>
      <c r="AO450" s="1">
        <v>1</v>
      </c>
      <c r="AP450" s="1" t="s">
        <v>81</v>
      </c>
      <c r="AQ450" s="1" t="s">
        <v>82</v>
      </c>
      <c r="AR450" s="1">
        <v>0</v>
      </c>
      <c r="AS450" s="1">
        <v>1</v>
      </c>
      <c r="AT450" s="1">
        <v>0</v>
      </c>
      <c r="AU450" s="1">
        <v>1602</v>
      </c>
      <c r="AV450" s="1"/>
      <c r="AW450" s="1">
        <v>160204</v>
      </c>
      <c r="AX450" s="1">
        <v>0</v>
      </c>
      <c r="AY450" s="1">
        <v>800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/>
      <c r="BM450" s="3">
        <v>45125</v>
      </c>
      <c r="BN450" s="1"/>
      <c r="BO450" s="1"/>
      <c r="BP450" s="1">
        <v>0</v>
      </c>
      <c r="BQ450" s="1"/>
      <c r="BR450" s="1"/>
      <c r="BS450" s="1">
        <v>0</v>
      </c>
      <c r="BT450" s="1">
        <v>0</v>
      </c>
      <c r="BU450" s="1" t="s">
        <v>129</v>
      </c>
    </row>
    <row r="451" spans="1:73" outlineLevel="1" x14ac:dyDescent="0.25">
      <c r="A451" s="1">
        <v>20</v>
      </c>
      <c r="B451" s="1">
        <v>1685</v>
      </c>
      <c r="C451" s="1">
        <v>1</v>
      </c>
      <c r="D451" s="1" t="s">
        <v>126</v>
      </c>
      <c r="E451" s="3">
        <v>45125.650706018518</v>
      </c>
      <c r="F451" s="1">
        <v>0</v>
      </c>
      <c r="G451" s="1"/>
      <c r="H451" s="1"/>
      <c r="I451" s="1"/>
      <c r="J451" s="1">
        <v>2</v>
      </c>
      <c r="K451" s="1" t="s">
        <v>74</v>
      </c>
      <c r="L451" s="1" t="s">
        <v>75</v>
      </c>
      <c r="M451" s="1"/>
      <c r="N451" s="1" t="s">
        <v>76</v>
      </c>
      <c r="O451" s="1" t="s">
        <v>77</v>
      </c>
      <c r="P451" s="1" t="s">
        <v>78</v>
      </c>
      <c r="Q451" s="1" t="s">
        <v>79</v>
      </c>
      <c r="R451" s="1">
        <v>114</v>
      </c>
      <c r="S451" s="1"/>
      <c r="T451" s="1" t="s">
        <v>80</v>
      </c>
      <c r="U451" s="1" t="s">
        <v>81</v>
      </c>
      <c r="V451" s="1" t="s">
        <v>82</v>
      </c>
      <c r="W451" s="1" t="s">
        <v>83</v>
      </c>
      <c r="X451" s="1">
        <v>2134424404</v>
      </c>
      <c r="Y451" s="1" t="s">
        <v>84</v>
      </c>
      <c r="Z451" s="1">
        <v>2</v>
      </c>
      <c r="AA451" s="1" t="s">
        <v>85</v>
      </c>
      <c r="AB451" s="1" t="s">
        <v>86</v>
      </c>
      <c r="AC451" s="1"/>
      <c r="AD451" s="1" t="s">
        <v>87</v>
      </c>
      <c r="AE451" s="1" t="s">
        <v>78</v>
      </c>
      <c r="AF451" s="1" t="s">
        <v>88</v>
      </c>
      <c r="AG451" s="1">
        <v>400</v>
      </c>
      <c r="AH451" s="1" t="s">
        <v>89</v>
      </c>
      <c r="AI451" s="1" t="s">
        <v>90</v>
      </c>
      <c r="AJ451" s="1" t="s">
        <v>81</v>
      </c>
      <c r="AK451" s="1" t="s">
        <v>82</v>
      </c>
      <c r="AL451" s="1" t="s">
        <v>91</v>
      </c>
      <c r="AM451" s="1"/>
      <c r="AN451" s="1"/>
      <c r="AO451" s="1">
        <v>1</v>
      </c>
      <c r="AP451" s="1" t="s">
        <v>81</v>
      </c>
      <c r="AQ451" s="1" t="s">
        <v>82</v>
      </c>
      <c r="AR451" s="1">
        <v>0</v>
      </c>
      <c r="AS451" s="1">
        <v>1</v>
      </c>
      <c r="AT451" s="1">
        <v>0</v>
      </c>
      <c r="AU451" s="1">
        <v>1602</v>
      </c>
      <c r="AV451" s="1"/>
      <c r="AW451" s="1">
        <v>160204</v>
      </c>
      <c r="AX451" s="1">
        <v>0</v>
      </c>
      <c r="AY451" s="2">
        <v>1120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/>
      <c r="BM451" s="3">
        <v>45125</v>
      </c>
      <c r="BN451" s="1"/>
      <c r="BO451" s="1"/>
      <c r="BP451" s="1">
        <v>0</v>
      </c>
      <c r="BQ451" s="1"/>
      <c r="BR451" s="1"/>
      <c r="BS451" s="1">
        <v>0</v>
      </c>
      <c r="BT451" s="1">
        <v>0</v>
      </c>
      <c r="BU451" s="1" t="s">
        <v>127</v>
      </c>
    </row>
    <row r="452" spans="1:73" x14ac:dyDescent="0.25">
      <c r="A452" s="1">
        <v>20</v>
      </c>
      <c r="B452" s="1">
        <v>1686</v>
      </c>
      <c r="C452" s="1">
        <v>1</v>
      </c>
      <c r="D452" s="1" t="s">
        <v>124</v>
      </c>
      <c r="E452" s="3">
        <v>45126.531655092593</v>
      </c>
      <c r="F452" s="1">
        <v>0</v>
      </c>
      <c r="G452" s="1"/>
      <c r="H452" s="1"/>
      <c r="I452" s="1"/>
      <c r="J452" s="1">
        <v>2</v>
      </c>
      <c r="K452" s="1" t="s">
        <v>74</v>
      </c>
      <c r="L452" s="1" t="s">
        <v>75</v>
      </c>
      <c r="M452" s="1"/>
      <c r="N452" s="1" t="s">
        <v>76</v>
      </c>
      <c r="O452" s="1" t="s">
        <v>77</v>
      </c>
      <c r="P452" s="1" t="s">
        <v>78</v>
      </c>
      <c r="Q452" s="1" t="s">
        <v>79</v>
      </c>
      <c r="R452" s="1">
        <v>114</v>
      </c>
      <c r="S452" s="1"/>
      <c r="T452" s="1" t="s">
        <v>80</v>
      </c>
      <c r="U452" s="1" t="s">
        <v>81</v>
      </c>
      <c r="V452" s="1" t="s">
        <v>82</v>
      </c>
      <c r="W452" s="1" t="s">
        <v>83</v>
      </c>
      <c r="X452" s="1">
        <v>2134424404</v>
      </c>
      <c r="Y452" s="1" t="s">
        <v>84</v>
      </c>
      <c r="Z452" s="1">
        <v>2</v>
      </c>
      <c r="AA452" s="1" t="s">
        <v>85</v>
      </c>
      <c r="AB452" s="1" t="s">
        <v>86</v>
      </c>
      <c r="AC452" s="1"/>
      <c r="AD452" s="1" t="s">
        <v>87</v>
      </c>
      <c r="AE452" s="1" t="s">
        <v>78</v>
      </c>
      <c r="AF452" s="1" t="s">
        <v>88</v>
      </c>
      <c r="AG452" s="1">
        <v>400</v>
      </c>
      <c r="AH452" s="1" t="s">
        <v>89</v>
      </c>
      <c r="AI452" s="1" t="s">
        <v>90</v>
      </c>
      <c r="AJ452" s="1" t="s">
        <v>81</v>
      </c>
      <c r="AK452" s="1" t="s">
        <v>82</v>
      </c>
      <c r="AL452" s="1" t="s">
        <v>91</v>
      </c>
      <c r="AM452" s="1"/>
      <c r="AN452" s="1"/>
      <c r="AO452" s="1">
        <v>1</v>
      </c>
      <c r="AP452" s="1" t="s">
        <v>81</v>
      </c>
      <c r="AQ452" s="1" t="s">
        <v>82</v>
      </c>
      <c r="AR452" s="1">
        <v>0</v>
      </c>
      <c r="AS452" s="1">
        <v>1</v>
      </c>
      <c r="AT452" s="1">
        <v>0</v>
      </c>
      <c r="AU452" s="1">
        <v>1602</v>
      </c>
      <c r="AV452" s="1"/>
      <c r="AW452" s="1">
        <v>160204</v>
      </c>
      <c r="AX452" s="1">
        <v>0</v>
      </c>
      <c r="AY452" s="1">
        <v>800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/>
      <c r="BM452" s="3">
        <v>45126</v>
      </c>
      <c r="BN452" s="1"/>
      <c r="BO452" s="1"/>
      <c r="BP452" s="1">
        <v>0</v>
      </c>
      <c r="BQ452" s="1"/>
      <c r="BR452" s="1"/>
      <c r="BS452" s="1">
        <v>0</v>
      </c>
      <c r="BT452" s="1">
        <v>0</v>
      </c>
      <c r="BU452" s="1" t="s">
        <v>125</v>
      </c>
    </row>
    <row r="453" spans="1:73" x14ac:dyDescent="0.25">
      <c r="A453" s="1">
        <v>20</v>
      </c>
      <c r="B453" s="1">
        <v>1687</v>
      </c>
      <c r="C453" s="1">
        <v>1</v>
      </c>
      <c r="D453" s="1" t="s">
        <v>122</v>
      </c>
      <c r="E453" s="3">
        <v>45126.601446759261</v>
      </c>
      <c r="F453" s="1">
        <v>0</v>
      </c>
      <c r="G453" s="1"/>
      <c r="H453" s="1"/>
      <c r="I453" s="1"/>
      <c r="J453" s="1">
        <v>2</v>
      </c>
      <c r="K453" s="1" t="s">
        <v>74</v>
      </c>
      <c r="L453" s="1" t="s">
        <v>75</v>
      </c>
      <c r="M453" s="1"/>
      <c r="N453" s="1" t="s">
        <v>76</v>
      </c>
      <c r="O453" s="1" t="s">
        <v>77</v>
      </c>
      <c r="P453" s="1" t="s">
        <v>78</v>
      </c>
      <c r="Q453" s="1" t="s">
        <v>79</v>
      </c>
      <c r="R453" s="1">
        <v>114</v>
      </c>
      <c r="S453" s="1"/>
      <c r="T453" s="1" t="s">
        <v>80</v>
      </c>
      <c r="U453" s="1" t="s">
        <v>81</v>
      </c>
      <c r="V453" s="1" t="s">
        <v>82</v>
      </c>
      <c r="W453" s="1" t="s">
        <v>83</v>
      </c>
      <c r="X453" s="1">
        <v>2134424404</v>
      </c>
      <c r="Y453" s="1" t="s">
        <v>84</v>
      </c>
      <c r="Z453" s="1">
        <v>2</v>
      </c>
      <c r="AA453" s="1" t="s">
        <v>85</v>
      </c>
      <c r="AB453" s="1" t="s">
        <v>86</v>
      </c>
      <c r="AC453" s="1"/>
      <c r="AD453" s="1" t="s">
        <v>87</v>
      </c>
      <c r="AE453" s="1" t="s">
        <v>78</v>
      </c>
      <c r="AF453" s="1" t="s">
        <v>88</v>
      </c>
      <c r="AG453" s="1">
        <v>400</v>
      </c>
      <c r="AH453" s="1" t="s">
        <v>89</v>
      </c>
      <c r="AI453" s="1" t="s">
        <v>90</v>
      </c>
      <c r="AJ453" s="1" t="s">
        <v>81</v>
      </c>
      <c r="AK453" s="1" t="s">
        <v>82</v>
      </c>
      <c r="AL453" s="1" t="s">
        <v>91</v>
      </c>
      <c r="AM453" s="1"/>
      <c r="AN453" s="1"/>
      <c r="AO453" s="1">
        <v>1</v>
      </c>
      <c r="AP453" s="1" t="s">
        <v>81</v>
      </c>
      <c r="AQ453" s="1" t="s">
        <v>82</v>
      </c>
      <c r="AR453" s="1">
        <v>0</v>
      </c>
      <c r="AS453" s="1">
        <v>1</v>
      </c>
      <c r="AT453" s="1">
        <v>0</v>
      </c>
      <c r="AU453" s="1">
        <v>1602</v>
      </c>
      <c r="AV453" s="1"/>
      <c r="AW453" s="1">
        <v>160204</v>
      </c>
      <c r="AX453" s="1">
        <v>0</v>
      </c>
      <c r="AY453" s="2">
        <v>2240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/>
      <c r="BM453" s="3">
        <v>45126</v>
      </c>
      <c r="BN453" s="1"/>
      <c r="BO453" s="1"/>
      <c r="BP453" s="1">
        <v>0</v>
      </c>
      <c r="BQ453" s="1"/>
      <c r="BR453" s="1"/>
      <c r="BS453" s="1">
        <v>0</v>
      </c>
      <c r="BT453" s="1">
        <v>0</v>
      </c>
      <c r="BU453" s="1" t="s">
        <v>123</v>
      </c>
    </row>
    <row r="454" spans="1:73" x14ac:dyDescent="0.25">
      <c r="A454" s="1">
        <v>20</v>
      </c>
      <c r="B454" s="1">
        <v>1688</v>
      </c>
      <c r="C454" s="1">
        <v>1</v>
      </c>
      <c r="D454" s="1" t="s">
        <v>113</v>
      </c>
      <c r="E454" s="3">
        <v>45127.436516203707</v>
      </c>
      <c r="F454" s="1">
        <v>0</v>
      </c>
      <c r="G454" s="1"/>
      <c r="H454" s="1"/>
      <c r="I454" s="1"/>
      <c r="J454" s="1">
        <v>2</v>
      </c>
      <c r="K454" s="1" t="s">
        <v>74</v>
      </c>
      <c r="L454" s="1" t="s">
        <v>75</v>
      </c>
      <c r="M454" s="1"/>
      <c r="N454" s="1" t="s">
        <v>76</v>
      </c>
      <c r="O454" s="1" t="s">
        <v>77</v>
      </c>
      <c r="P454" s="1" t="s">
        <v>78</v>
      </c>
      <c r="Q454" s="1" t="s">
        <v>79</v>
      </c>
      <c r="R454" s="1">
        <v>114</v>
      </c>
      <c r="S454" s="1"/>
      <c r="T454" s="1" t="s">
        <v>80</v>
      </c>
      <c r="U454" s="1" t="s">
        <v>81</v>
      </c>
      <c r="V454" s="1" t="s">
        <v>82</v>
      </c>
      <c r="W454" s="1" t="s">
        <v>83</v>
      </c>
      <c r="X454" s="1">
        <v>2134424404</v>
      </c>
      <c r="Y454" s="1" t="s">
        <v>84</v>
      </c>
      <c r="Z454" s="1">
        <v>2</v>
      </c>
      <c r="AA454" s="1" t="s">
        <v>114</v>
      </c>
      <c r="AB454" s="1"/>
      <c r="AC454" s="1"/>
      <c r="AD454" s="1" t="s">
        <v>115</v>
      </c>
      <c r="AE454" s="1"/>
      <c r="AF454" s="1" t="s">
        <v>116</v>
      </c>
      <c r="AG454" s="1">
        <v>300</v>
      </c>
      <c r="AH454" s="1"/>
      <c r="AI454" s="1" t="s">
        <v>117</v>
      </c>
      <c r="AJ454" s="1" t="s">
        <v>118</v>
      </c>
      <c r="AK454" s="1" t="s">
        <v>98</v>
      </c>
      <c r="AL454" s="1" t="s">
        <v>119</v>
      </c>
      <c r="AM454" s="1"/>
      <c r="AN454" s="1" t="s">
        <v>120</v>
      </c>
      <c r="AO454" s="1">
        <v>1</v>
      </c>
      <c r="AP454" s="1" t="s">
        <v>81</v>
      </c>
      <c r="AQ454" s="1" t="s">
        <v>82</v>
      </c>
      <c r="AR454" s="1">
        <v>0</v>
      </c>
      <c r="AS454" s="1">
        <v>1</v>
      </c>
      <c r="AT454" s="1">
        <v>0</v>
      </c>
      <c r="AU454" s="1">
        <v>1602</v>
      </c>
      <c r="AV454" s="1"/>
      <c r="AW454" s="1">
        <v>160204</v>
      </c>
      <c r="AX454" s="1">
        <v>0</v>
      </c>
      <c r="AY454" s="2">
        <v>6270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"/>
      <c r="BM454" s="3">
        <v>45127</v>
      </c>
      <c r="BN454" s="1"/>
      <c r="BO454" s="1"/>
      <c r="BP454" s="1">
        <v>0</v>
      </c>
      <c r="BQ454" s="1"/>
      <c r="BR454" s="1"/>
      <c r="BS454" s="1">
        <v>0</v>
      </c>
      <c r="BT454" s="1">
        <v>0</v>
      </c>
      <c r="BU454" s="1" t="s">
        <v>121</v>
      </c>
    </row>
    <row r="455" spans="1:73" x14ac:dyDescent="0.25">
      <c r="A455" s="1">
        <v>20</v>
      </c>
      <c r="B455" s="1">
        <v>1689</v>
      </c>
      <c r="C455" s="1">
        <v>1</v>
      </c>
      <c r="D455" s="1" t="s">
        <v>111</v>
      </c>
      <c r="E455" s="3">
        <v>45127.441053240742</v>
      </c>
      <c r="F455" s="1">
        <v>0</v>
      </c>
      <c r="G455" s="1"/>
      <c r="H455" s="1"/>
      <c r="I455" s="1"/>
      <c r="J455" s="1">
        <v>2</v>
      </c>
      <c r="K455" s="1" t="s">
        <v>74</v>
      </c>
      <c r="L455" s="1" t="s">
        <v>75</v>
      </c>
      <c r="M455" s="1"/>
      <c r="N455" s="1" t="s">
        <v>76</v>
      </c>
      <c r="O455" s="1" t="s">
        <v>77</v>
      </c>
      <c r="P455" s="1" t="s">
        <v>78</v>
      </c>
      <c r="Q455" s="1" t="s">
        <v>79</v>
      </c>
      <c r="R455" s="1">
        <v>114</v>
      </c>
      <c r="S455" s="1"/>
      <c r="T455" s="1" t="s">
        <v>80</v>
      </c>
      <c r="U455" s="1" t="s">
        <v>81</v>
      </c>
      <c r="V455" s="1" t="s">
        <v>82</v>
      </c>
      <c r="W455" s="1" t="s">
        <v>83</v>
      </c>
      <c r="X455" s="1">
        <v>2134424404</v>
      </c>
      <c r="Y455" s="1" t="s">
        <v>84</v>
      </c>
      <c r="Z455" s="1">
        <v>2</v>
      </c>
      <c r="AA455" s="1" t="s">
        <v>94</v>
      </c>
      <c r="AB455" s="1"/>
      <c r="AC455" s="1"/>
      <c r="AD455" s="1" t="s">
        <v>87</v>
      </c>
      <c r="AE455" s="1"/>
      <c r="AF455" s="1" t="s">
        <v>95</v>
      </c>
      <c r="AG455" s="1">
        <v>352</v>
      </c>
      <c r="AH455" s="1"/>
      <c r="AI455" s="1" t="s">
        <v>96</v>
      </c>
      <c r="AJ455" s="1" t="s">
        <v>97</v>
      </c>
      <c r="AK455" s="1" t="s">
        <v>98</v>
      </c>
      <c r="AL455" s="1" t="s">
        <v>99</v>
      </c>
      <c r="AM455" s="1"/>
      <c r="AN455" s="1"/>
      <c r="AO455" s="1">
        <v>1</v>
      </c>
      <c r="AP455" s="1" t="s">
        <v>81</v>
      </c>
      <c r="AQ455" s="1" t="s">
        <v>82</v>
      </c>
      <c r="AR455" s="1">
        <v>0</v>
      </c>
      <c r="AS455" s="1">
        <v>1</v>
      </c>
      <c r="AT455" s="1">
        <v>0</v>
      </c>
      <c r="AU455" s="1">
        <v>1602</v>
      </c>
      <c r="AV455" s="1"/>
      <c r="AW455" s="1">
        <v>160204</v>
      </c>
      <c r="AX455" s="1">
        <v>0</v>
      </c>
      <c r="AY455" s="2">
        <v>4200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"/>
      <c r="BM455" s="3">
        <v>45127</v>
      </c>
      <c r="BN455" s="1"/>
      <c r="BO455" s="1"/>
      <c r="BP455" s="1">
        <v>0</v>
      </c>
      <c r="BQ455" s="1"/>
      <c r="BR455" s="1"/>
      <c r="BS455" s="1">
        <v>0</v>
      </c>
      <c r="BT455" s="1">
        <v>0</v>
      </c>
      <c r="BU455" s="1" t="s">
        <v>112</v>
      </c>
    </row>
    <row r="456" spans="1:73" x14ac:dyDescent="0.25">
      <c r="A456" s="1">
        <v>20</v>
      </c>
      <c r="B456" s="1">
        <v>1690</v>
      </c>
      <c r="C456" s="1">
        <v>1</v>
      </c>
      <c r="D456" s="1" t="s">
        <v>109</v>
      </c>
      <c r="E456" s="3">
        <v>45128.477337962962</v>
      </c>
      <c r="F456" s="1">
        <v>0</v>
      </c>
      <c r="G456" s="1"/>
      <c r="H456" s="1"/>
      <c r="I456" s="1"/>
      <c r="J456" s="1">
        <v>2</v>
      </c>
      <c r="K456" s="1" t="s">
        <v>74</v>
      </c>
      <c r="L456" s="1" t="s">
        <v>75</v>
      </c>
      <c r="M456" s="1"/>
      <c r="N456" s="1" t="s">
        <v>76</v>
      </c>
      <c r="O456" s="1" t="s">
        <v>77</v>
      </c>
      <c r="P456" s="1" t="s">
        <v>78</v>
      </c>
      <c r="Q456" s="1" t="s">
        <v>79</v>
      </c>
      <c r="R456" s="1">
        <v>114</v>
      </c>
      <c r="S456" s="1"/>
      <c r="T456" s="1" t="s">
        <v>80</v>
      </c>
      <c r="U456" s="1" t="s">
        <v>81</v>
      </c>
      <c r="V456" s="1" t="s">
        <v>82</v>
      </c>
      <c r="W456" s="1" t="s">
        <v>83</v>
      </c>
      <c r="X456" s="1">
        <v>2134424404</v>
      </c>
      <c r="Y456" s="1" t="s">
        <v>84</v>
      </c>
      <c r="Z456" s="1">
        <v>2</v>
      </c>
      <c r="AA456" s="1" t="s">
        <v>85</v>
      </c>
      <c r="AB456" s="1" t="s">
        <v>86</v>
      </c>
      <c r="AC456" s="1"/>
      <c r="AD456" s="1" t="s">
        <v>87</v>
      </c>
      <c r="AE456" s="1" t="s">
        <v>78</v>
      </c>
      <c r="AF456" s="1" t="s">
        <v>88</v>
      </c>
      <c r="AG456" s="1">
        <v>400</v>
      </c>
      <c r="AH456" s="1" t="s">
        <v>89</v>
      </c>
      <c r="AI456" s="1" t="s">
        <v>90</v>
      </c>
      <c r="AJ456" s="1" t="s">
        <v>81</v>
      </c>
      <c r="AK456" s="1" t="s">
        <v>82</v>
      </c>
      <c r="AL456" s="1" t="s">
        <v>91</v>
      </c>
      <c r="AM456" s="1"/>
      <c r="AN456" s="1"/>
      <c r="AO456" s="1">
        <v>1</v>
      </c>
      <c r="AP456" s="1" t="s">
        <v>81</v>
      </c>
      <c r="AQ456" s="1" t="s">
        <v>82</v>
      </c>
      <c r="AR456" s="1">
        <v>0</v>
      </c>
      <c r="AS456" s="1">
        <v>1</v>
      </c>
      <c r="AT456" s="1">
        <v>0</v>
      </c>
      <c r="AU456" s="1">
        <v>1602</v>
      </c>
      <c r="AV456" s="1"/>
      <c r="AW456" s="1">
        <v>160204</v>
      </c>
      <c r="AX456" s="1">
        <v>0</v>
      </c>
      <c r="AY456" s="2">
        <v>2850</v>
      </c>
      <c r="AZ456" s="1">
        <v>0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"/>
      <c r="BM456" s="3">
        <v>45128</v>
      </c>
      <c r="BN456" s="1"/>
      <c r="BO456" s="1"/>
      <c r="BP456" s="1">
        <v>0</v>
      </c>
      <c r="BQ456" s="1"/>
      <c r="BR456" s="1"/>
      <c r="BS456" s="1">
        <v>0</v>
      </c>
      <c r="BT456" s="1">
        <v>0</v>
      </c>
      <c r="BU456" s="1" t="s">
        <v>110</v>
      </c>
    </row>
    <row r="457" spans="1:73" x14ac:dyDescent="0.25">
      <c r="A457" s="1">
        <v>20</v>
      </c>
      <c r="B457" s="1">
        <v>1691</v>
      </c>
      <c r="C457" s="1">
        <v>1</v>
      </c>
      <c r="D457" s="1" t="s">
        <v>107</v>
      </c>
      <c r="E457" s="3">
        <v>45128.479780092595</v>
      </c>
      <c r="F457" s="1">
        <v>0</v>
      </c>
      <c r="G457" s="1"/>
      <c r="H457" s="1"/>
      <c r="I457" s="1"/>
      <c r="J457" s="1">
        <v>2</v>
      </c>
      <c r="K457" s="1" t="s">
        <v>74</v>
      </c>
      <c r="L457" s="1" t="s">
        <v>75</v>
      </c>
      <c r="M457" s="1"/>
      <c r="N457" s="1" t="s">
        <v>76</v>
      </c>
      <c r="O457" s="1" t="s">
        <v>77</v>
      </c>
      <c r="P457" s="1" t="s">
        <v>78</v>
      </c>
      <c r="Q457" s="1" t="s">
        <v>79</v>
      </c>
      <c r="R457" s="1">
        <v>114</v>
      </c>
      <c r="S457" s="1"/>
      <c r="T457" s="1" t="s">
        <v>80</v>
      </c>
      <c r="U457" s="1" t="s">
        <v>81</v>
      </c>
      <c r="V457" s="1" t="s">
        <v>82</v>
      </c>
      <c r="W457" s="1" t="s">
        <v>83</v>
      </c>
      <c r="X457" s="1">
        <v>2134424404</v>
      </c>
      <c r="Y457" s="1" t="s">
        <v>84</v>
      </c>
      <c r="Z457" s="1">
        <v>2</v>
      </c>
      <c r="AA457" s="1" t="s">
        <v>85</v>
      </c>
      <c r="AB457" s="1" t="s">
        <v>86</v>
      </c>
      <c r="AC457" s="1"/>
      <c r="AD457" s="1" t="s">
        <v>87</v>
      </c>
      <c r="AE457" s="1" t="s">
        <v>78</v>
      </c>
      <c r="AF457" s="1" t="s">
        <v>88</v>
      </c>
      <c r="AG457" s="1">
        <v>400</v>
      </c>
      <c r="AH457" s="1" t="s">
        <v>89</v>
      </c>
      <c r="AI457" s="1" t="s">
        <v>90</v>
      </c>
      <c r="AJ457" s="1" t="s">
        <v>81</v>
      </c>
      <c r="AK457" s="1" t="s">
        <v>82</v>
      </c>
      <c r="AL457" s="1" t="s">
        <v>91</v>
      </c>
      <c r="AM457" s="1"/>
      <c r="AN457" s="1"/>
      <c r="AO457" s="1">
        <v>1</v>
      </c>
      <c r="AP457" s="1" t="s">
        <v>81</v>
      </c>
      <c r="AQ457" s="1" t="s">
        <v>82</v>
      </c>
      <c r="AR457" s="1">
        <v>0</v>
      </c>
      <c r="AS457" s="1">
        <v>1</v>
      </c>
      <c r="AT457" s="1">
        <v>0</v>
      </c>
      <c r="AU457" s="1">
        <v>1602</v>
      </c>
      <c r="AV457" s="1"/>
      <c r="AW457" s="1">
        <v>160204</v>
      </c>
      <c r="AX457" s="1">
        <v>0</v>
      </c>
      <c r="AY457" s="2">
        <v>1950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/>
      <c r="BM457" s="3">
        <v>45128</v>
      </c>
      <c r="BN457" s="1"/>
      <c r="BO457" s="1"/>
      <c r="BP457" s="1">
        <v>0</v>
      </c>
      <c r="BQ457" s="1"/>
      <c r="BR457" s="1"/>
      <c r="BS457" s="1">
        <v>0</v>
      </c>
      <c r="BT457" s="1">
        <v>0</v>
      </c>
      <c r="BU457" s="1" t="s">
        <v>108</v>
      </c>
    </row>
    <row r="458" spans="1:73" x14ac:dyDescent="0.25">
      <c r="A458" s="1">
        <v>20</v>
      </c>
      <c r="B458" s="1">
        <v>1692</v>
      </c>
      <c r="C458" s="1">
        <v>1</v>
      </c>
      <c r="D458" s="1" t="s">
        <v>105</v>
      </c>
      <c r="E458" s="3">
        <v>45128.493113425924</v>
      </c>
      <c r="F458" s="1">
        <v>0</v>
      </c>
      <c r="G458" s="1"/>
      <c r="H458" s="1"/>
      <c r="I458" s="1"/>
      <c r="J458" s="1">
        <v>2</v>
      </c>
      <c r="K458" s="1" t="s">
        <v>74</v>
      </c>
      <c r="L458" s="1" t="s">
        <v>75</v>
      </c>
      <c r="M458" s="1"/>
      <c r="N458" s="1" t="s">
        <v>76</v>
      </c>
      <c r="O458" s="1" t="s">
        <v>77</v>
      </c>
      <c r="P458" s="1" t="s">
        <v>78</v>
      </c>
      <c r="Q458" s="1" t="s">
        <v>79</v>
      </c>
      <c r="R458" s="1">
        <v>114</v>
      </c>
      <c r="S458" s="1"/>
      <c r="T458" s="1" t="s">
        <v>80</v>
      </c>
      <c r="U458" s="1" t="s">
        <v>81</v>
      </c>
      <c r="V458" s="1" t="s">
        <v>82</v>
      </c>
      <c r="W458" s="1" t="s">
        <v>83</v>
      </c>
      <c r="X458" s="1">
        <v>2134424404</v>
      </c>
      <c r="Y458" s="1" t="s">
        <v>84</v>
      </c>
      <c r="Z458" s="1">
        <v>2</v>
      </c>
      <c r="AA458" s="1" t="s">
        <v>85</v>
      </c>
      <c r="AB458" s="1" t="s">
        <v>86</v>
      </c>
      <c r="AC458" s="1"/>
      <c r="AD458" s="1" t="s">
        <v>87</v>
      </c>
      <c r="AE458" s="1" t="s">
        <v>78</v>
      </c>
      <c r="AF458" s="1" t="s">
        <v>88</v>
      </c>
      <c r="AG458" s="1">
        <v>400</v>
      </c>
      <c r="AH458" s="1" t="s">
        <v>89</v>
      </c>
      <c r="AI458" s="1" t="s">
        <v>90</v>
      </c>
      <c r="AJ458" s="1" t="s">
        <v>81</v>
      </c>
      <c r="AK458" s="1" t="s">
        <v>82</v>
      </c>
      <c r="AL458" s="1" t="s">
        <v>91</v>
      </c>
      <c r="AM458" s="1"/>
      <c r="AN458" s="1"/>
      <c r="AO458" s="1">
        <v>1</v>
      </c>
      <c r="AP458" s="1" t="s">
        <v>81</v>
      </c>
      <c r="AQ458" s="1" t="s">
        <v>82</v>
      </c>
      <c r="AR458" s="1">
        <v>0</v>
      </c>
      <c r="AS458" s="1">
        <v>1</v>
      </c>
      <c r="AT458" s="1">
        <v>0</v>
      </c>
      <c r="AU458" s="1">
        <v>1602</v>
      </c>
      <c r="AV458" s="1"/>
      <c r="AW458" s="1">
        <v>160204</v>
      </c>
      <c r="AX458" s="1">
        <v>0</v>
      </c>
      <c r="AY458" s="2">
        <v>5525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/>
      <c r="BM458" s="3">
        <v>45128</v>
      </c>
      <c r="BN458" s="1"/>
      <c r="BO458" s="1"/>
      <c r="BP458" s="1">
        <v>0</v>
      </c>
      <c r="BQ458" s="1"/>
      <c r="BR458" s="1"/>
      <c r="BS458" s="1">
        <v>0</v>
      </c>
      <c r="BT458" s="1">
        <v>0</v>
      </c>
      <c r="BU458" s="1" t="s">
        <v>106</v>
      </c>
    </row>
    <row r="459" spans="1:73" x14ac:dyDescent="0.25">
      <c r="A459" s="1">
        <v>20</v>
      </c>
      <c r="B459" s="1">
        <v>1693</v>
      </c>
      <c r="C459" s="1">
        <v>1</v>
      </c>
      <c r="D459" s="1" t="s">
        <v>103</v>
      </c>
      <c r="E459" s="3">
        <v>45128.498530092591</v>
      </c>
      <c r="F459" s="1">
        <v>0</v>
      </c>
      <c r="G459" s="1"/>
      <c r="H459" s="1"/>
      <c r="I459" s="1"/>
      <c r="J459" s="1">
        <v>2</v>
      </c>
      <c r="K459" s="1" t="s">
        <v>74</v>
      </c>
      <c r="L459" s="1" t="s">
        <v>75</v>
      </c>
      <c r="M459" s="1"/>
      <c r="N459" s="1" t="s">
        <v>76</v>
      </c>
      <c r="O459" s="1" t="s">
        <v>77</v>
      </c>
      <c r="P459" s="1" t="s">
        <v>78</v>
      </c>
      <c r="Q459" s="1" t="s">
        <v>79</v>
      </c>
      <c r="R459" s="1">
        <v>114</v>
      </c>
      <c r="S459" s="1"/>
      <c r="T459" s="1" t="s">
        <v>80</v>
      </c>
      <c r="U459" s="1" t="s">
        <v>81</v>
      </c>
      <c r="V459" s="1" t="s">
        <v>82</v>
      </c>
      <c r="W459" s="1" t="s">
        <v>83</v>
      </c>
      <c r="X459" s="1">
        <v>2134424404</v>
      </c>
      <c r="Y459" s="1" t="s">
        <v>84</v>
      </c>
      <c r="Z459" s="1">
        <v>2</v>
      </c>
      <c r="AA459" s="1" t="s">
        <v>94</v>
      </c>
      <c r="AB459" s="1"/>
      <c r="AC459" s="1"/>
      <c r="AD459" s="1" t="s">
        <v>87</v>
      </c>
      <c r="AE459" s="1"/>
      <c r="AF459" s="1" t="s">
        <v>95</v>
      </c>
      <c r="AG459" s="1">
        <v>352</v>
      </c>
      <c r="AH459" s="1"/>
      <c r="AI459" s="1" t="s">
        <v>96</v>
      </c>
      <c r="AJ459" s="1" t="s">
        <v>97</v>
      </c>
      <c r="AK459" s="1" t="s">
        <v>98</v>
      </c>
      <c r="AL459" s="1" t="s">
        <v>99</v>
      </c>
      <c r="AM459" s="1"/>
      <c r="AN459" s="1"/>
      <c r="AO459" s="1">
        <v>1</v>
      </c>
      <c r="AP459" s="1" t="s">
        <v>81</v>
      </c>
      <c r="AQ459" s="1" t="s">
        <v>82</v>
      </c>
      <c r="AR459" s="1">
        <v>0</v>
      </c>
      <c r="AS459" s="1">
        <v>1</v>
      </c>
      <c r="AT459" s="1">
        <v>0</v>
      </c>
      <c r="AU459" s="1">
        <v>1602</v>
      </c>
      <c r="AV459" s="1"/>
      <c r="AW459" s="1">
        <v>160204</v>
      </c>
      <c r="AX459" s="1">
        <v>0</v>
      </c>
      <c r="AY459" s="2">
        <v>5300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/>
      <c r="BM459" s="3">
        <v>45128</v>
      </c>
      <c r="BN459" s="1"/>
      <c r="BO459" s="1"/>
      <c r="BP459" s="1">
        <v>0</v>
      </c>
      <c r="BQ459" s="1"/>
      <c r="BR459" s="1"/>
      <c r="BS459" s="1">
        <v>0</v>
      </c>
      <c r="BT459" s="1">
        <v>0</v>
      </c>
      <c r="BU459" s="1" t="s">
        <v>104</v>
      </c>
    </row>
    <row r="460" spans="1:73" x14ac:dyDescent="0.25">
      <c r="A460" s="1">
        <v>20</v>
      </c>
      <c r="B460" s="1">
        <v>1694</v>
      </c>
      <c r="C460" s="1">
        <v>1</v>
      </c>
      <c r="D460" s="1" t="s">
        <v>101</v>
      </c>
      <c r="E460" s="3">
        <v>45131.508229166669</v>
      </c>
      <c r="F460" s="1">
        <v>0</v>
      </c>
      <c r="G460" s="1"/>
      <c r="H460" s="1"/>
      <c r="I460" s="1"/>
      <c r="J460" s="1">
        <v>2</v>
      </c>
      <c r="K460" s="1" t="s">
        <v>74</v>
      </c>
      <c r="L460" s="1" t="s">
        <v>75</v>
      </c>
      <c r="M460" s="1"/>
      <c r="N460" s="1" t="s">
        <v>76</v>
      </c>
      <c r="O460" s="1" t="s">
        <v>77</v>
      </c>
      <c r="P460" s="1" t="s">
        <v>78</v>
      </c>
      <c r="Q460" s="1" t="s">
        <v>79</v>
      </c>
      <c r="R460" s="1">
        <v>114</v>
      </c>
      <c r="S460" s="1"/>
      <c r="T460" s="1" t="s">
        <v>80</v>
      </c>
      <c r="U460" s="1" t="s">
        <v>81</v>
      </c>
      <c r="V460" s="1" t="s">
        <v>82</v>
      </c>
      <c r="W460" s="1" t="s">
        <v>83</v>
      </c>
      <c r="X460" s="1">
        <v>2134424404</v>
      </c>
      <c r="Y460" s="1" t="s">
        <v>84</v>
      </c>
      <c r="Z460" s="1">
        <v>2</v>
      </c>
      <c r="AA460" s="1" t="s">
        <v>94</v>
      </c>
      <c r="AB460" s="1"/>
      <c r="AC460" s="1"/>
      <c r="AD460" s="1" t="s">
        <v>87</v>
      </c>
      <c r="AE460" s="1"/>
      <c r="AF460" s="1" t="s">
        <v>95</v>
      </c>
      <c r="AG460" s="1">
        <v>352</v>
      </c>
      <c r="AH460" s="1"/>
      <c r="AI460" s="1" t="s">
        <v>96</v>
      </c>
      <c r="AJ460" s="1" t="s">
        <v>97</v>
      </c>
      <c r="AK460" s="1" t="s">
        <v>98</v>
      </c>
      <c r="AL460" s="1" t="s">
        <v>99</v>
      </c>
      <c r="AM460" s="1"/>
      <c r="AN460" s="1"/>
      <c r="AO460" s="1">
        <v>1</v>
      </c>
      <c r="AP460" s="1" t="s">
        <v>81</v>
      </c>
      <c r="AQ460" s="1" t="s">
        <v>82</v>
      </c>
      <c r="AR460" s="1">
        <v>0</v>
      </c>
      <c r="AS460" s="1">
        <v>1</v>
      </c>
      <c r="AT460" s="1">
        <v>0</v>
      </c>
      <c r="AU460" s="1">
        <v>1602</v>
      </c>
      <c r="AV460" s="1"/>
      <c r="AW460" s="1">
        <v>160204</v>
      </c>
      <c r="AX460" s="1">
        <v>0</v>
      </c>
      <c r="AY460" s="2">
        <v>5450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/>
      <c r="BM460" s="3">
        <v>45131</v>
      </c>
      <c r="BN460" s="1"/>
      <c r="BO460" s="1"/>
      <c r="BP460" s="1">
        <v>0</v>
      </c>
      <c r="BQ460" s="1"/>
      <c r="BR460" s="1"/>
      <c r="BS460" s="1">
        <v>0</v>
      </c>
      <c r="BT460" s="1">
        <v>0</v>
      </c>
      <c r="BU460" s="1" t="s">
        <v>102</v>
      </c>
    </row>
    <row r="461" spans="1:73" x14ac:dyDescent="0.25">
      <c r="A461" s="1">
        <v>20</v>
      </c>
      <c r="B461" s="1">
        <v>1695</v>
      </c>
      <c r="C461" s="1">
        <v>1</v>
      </c>
      <c r="D461" s="1" t="s">
        <v>93</v>
      </c>
      <c r="E461" s="3">
        <v>45131.51085648148</v>
      </c>
      <c r="F461" s="1">
        <v>0</v>
      </c>
      <c r="G461" s="1"/>
      <c r="H461" s="1"/>
      <c r="I461" s="1"/>
      <c r="J461" s="1">
        <v>2</v>
      </c>
      <c r="K461" s="1" t="s">
        <v>74</v>
      </c>
      <c r="L461" s="1" t="s">
        <v>75</v>
      </c>
      <c r="M461" s="1"/>
      <c r="N461" s="1" t="s">
        <v>76</v>
      </c>
      <c r="O461" s="1" t="s">
        <v>77</v>
      </c>
      <c r="P461" s="1" t="s">
        <v>78</v>
      </c>
      <c r="Q461" s="1" t="s">
        <v>79</v>
      </c>
      <c r="R461" s="1">
        <v>114</v>
      </c>
      <c r="S461" s="1"/>
      <c r="T461" s="1" t="s">
        <v>80</v>
      </c>
      <c r="U461" s="1" t="s">
        <v>81</v>
      </c>
      <c r="V461" s="1" t="s">
        <v>82</v>
      </c>
      <c r="W461" s="1" t="s">
        <v>83</v>
      </c>
      <c r="X461" s="1">
        <v>2134424404</v>
      </c>
      <c r="Y461" s="1" t="s">
        <v>84</v>
      </c>
      <c r="Z461" s="1">
        <v>2</v>
      </c>
      <c r="AA461" s="1" t="s">
        <v>94</v>
      </c>
      <c r="AB461" s="1"/>
      <c r="AC461" s="1"/>
      <c r="AD461" s="1" t="s">
        <v>87</v>
      </c>
      <c r="AE461" s="1"/>
      <c r="AF461" s="1" t="s">
        <v>95</v>
      </c>
      <c r="AG461" s="1">
        <v>352</v>
      </c>
      <c r="AH461" s="1"/>
      <c r="AI461" s="1" t="s">
        <v>96</v>
      </c>
      <c r="AJ461" s="1" t="s">
        <v>97</v>
      </c>
      <c r="AK461" s="1" t="s">
        <v>98</v>
      </c>
      <c r="AL461" s="1" t="s">
        <v>99</v>
      </c>
      <c r="AM461" s="1"/>
      <c r="AN461" s="1"/>
      <c r="AO461" s="1">
        <v>1</v>
      </c>
      <c r="AP461" s="1" t="s">
        <v>81</v>
      </c>
      <c r="AQ461" s="1" t="s">
        <v>82</v>
      </c>
      <c r="AR461" s="1">
        <v>0</v>
      </c>
      <c r="AS461" s="1">
        <v>1</v>
      </c>
      <c r="AT461" s="1">
        <v>0</v>
      </c>
      <c r="AU461" s="1">
        <v>1602</v>
      </c>
      <c r="AV461" s="1"/>
      <c r="AW461" s="1">
        <v>160204</v>
      </c>
      <c r="AX461" s="1">
        <v>0</v>
      </c>
      <c r="AY461" s="2">
        <v>5450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/>
      <c r="BM461" s="3">
        <v>45131</v>
      </c>
      <c r="BN461" s="1"/>
      <c r="BO461" s="1"/>
      <c r="BP461" s="1">
        <v>0</v>
      </c>
      <c r="BQ461" s="1"/>
      <c r="BR461" s="1"/>
      <c r="BS461" s="1">
        <v>0</v>
      </c>
      <c r="BT461" s="1">
        <v>0</v>
      </c>
      <c r="BU461" s="1" t="s">
        <v>100</v>
      </c>
    </row>
    <row r="462" spans="1:73" x14ac:dyDescent="0.25">
      <c r="A462" s="1">
        <v>20</v>
      </c>
      <c r="B462" s="1">
        <v>1696</v>
      </c>
      <c r="C462" s="1">
        <v>1</v>
      </c>
      <c r="D462" s="1" t="s">
        <v>73</v>
      </c>
      <c r="E462" s="3">
        <v>45132.457835648151</v>
      </c>
      <c r="F462" s="1">
        <v>0</v>
      </c>
      <c r="G462" s="1"/>
      <c r="H462" s="1"/>
      <c r="I462" s="1"/>
      <c r="J462" s="1">
        <v>2</v>
      </c>
      <c r="K462" s="1" t="s">
        <v>74</v>
      </c>
      <c r="L462" s="1" t="s">
        <v>75</v>
      </c>
      <c r="M462" s="1"/>
      <c r="N462" s="1" t="s">
        <v>76</v>
      </c>
      <c r="O462" s="1" t="s">
        <v>77</v>
      </c>
      <c r="P462" s="1" t="s">
        <v>78</v>
      </c>
      <c r="Q462" s="1" t="s">
        <v>79</v>
      </c>
      <c r="R462" s="1">
        <v>114</v>
      </c>
      <c r="S462" s="1"/>
      <c r="T462" s="1" t="s">
        <v>80</v>
      </c>
      <c r="U462" s="1" t="s">
        <v>81</v>
      </c>
      <c r="V462" s="1" t="s">
        <v>82</v>
      </c>
      <c r="W462" s="1" t="s">
        <v>83</v>
      </c>
      <c r="X462" s="1">
        <v>2134424404</v>
      </c>
      <c r="Y462" s="1" t="s">
        <v>84</v>
      </c>
      <c r="Z462" s="1">
        <v>2</v>
      </c>
      <c r="AA462" s="1" t="s">
        <v>85</v>
      </c>
      <c r="AB462" s="1" t="s">
        <v>86</v>
      </c>
      <c r="AC462" s="1"/>
      <c r="AD462" s="1" t="s">
        <v>87</v>
      </c>
      <c r="AE462" s="1" t="s">
        <v>78</v>
      </c>
      <c r="AF462" s="1" t="s">
        <v>88</v>
      </c>
      <c r="AG462" s="1">
        <v>400</v>
      </c>
      <c r="AH462" s="1" t="s">
        <v>89</v>
      </c>
      <c r="AI462" s="1" t="s">
        <v>90</v>
      </c>
      <c r="AJ462" s="1" t="s">
        <v>81</v>
      </c>
      <c r="AK462" s="1" t="s">
        <v>82</v>
      </c>
      <c r="AL462" s="1" t="s">
        <v>91</v>
      </c>
      <c r="AM462" s="1"/>
      <c r="AN462" s="1"/>
      <c r="AO462" s="1">
        <v>1</v>
      </c>
      <c r="AP462" s="1" t="s">
        <v>81</v>
      </c>
      <c r="AQ462" s="1" t="s">
        <v>82</v>
      </c>
      <c r="AR462" s="1">
        <v>0</v>
      </c>
      <c r="AS462" s="1">
        <v>1</v>
      </c>
      <c r="AT462" s="1">
        <v>0</v>
      </c>
      <c r="AU462" s="1">
        <v>1602</v>
      </c>
      <c r="AV462" s="1"/>
      <c r="AW462" s="1">
        <v>160204</v>
      </c>
      <c r="AX462" s="1">
        <v>0</v>
      </c>
      <c r="AY462" s="2">
        <v>1600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0</v>
      </c>
      <c r="BL462" s="1"/>
      <c r="BM462" s="3">
        <v>45132</v>
      </c>
      <c r="BN462" s="1"/>
      <c r="BO462" s="1"/>
      <c r="BP462" s="1">
        <v>0</v>
      </c>
      <c r="BQ462" s="1"/>
      <c r="BR462" s="1"/>
      <c r="BS462" s="1">
        <v>0</v>
      </c>
      <c r="BT462" s="1">
        <v>0</v>
      </c>
      <c r="BU462" s="1" t="s">
        <v>92</v>
      </c>
    </row>
    <row r="463" spans="1:73" x14ac:dyDescent="0.25">
      <c r="A463" s="1">
        <v>20</v>
      </c>
      <c r="B463" s="1">
        <v>1697</v>
      </c>
      <c r="C463" s="1">
        <v>1</v>
      </c>
      <c r="D463" s="1" t="s">
        <v>1474</v>
      </c>
      <c r="E463" s="3">
        <v>45133.469467592593</v>
      </c>
      <c r="F463" s="1">
        <v>0</v>
      </c>
      <c r="G463" s="1"/>
      <c r="H463" s="1"/>
      <c r="I463" s="1"/>
      <c r="J463" s="1">
        <v>2</v>
      </c>
      <c r="K463" s="1" t="s">
        <v>74</v>
      </c>
      <c r="L463" s="1" t="s">
        <v>75</v>
      </c>
      <c r="M463" s="1"/>
      <c r="N463" s="1" t="s">
        <v>76</v>
      </c>
      <c r="O463" s="1" t="s">
        <v>77</v>
      </c>
      <c r="P463" s="1" t="s">
        <v>78</v>
      </c>
      <c r="Q463" s="1" t="s">
        <v>79</v>
      </c>
      <c r="R463" s="1">
        <v>114</v>
      </c>
      <c r="S463" s="1"/>
      <c r="T463" s="1" t="s">
        <v>80</v>
      </c>
      <c r="U463" s="1" t="s">
        <v>81</v>
      </c>
      <c r="V463" s="1" t="s">
        <v>82</v>
      </c>
      <c r="W463" s="1" t="s">
        <v>83</v>
      </c>
      <c r="X463" s="1">
        <v>2134424404</v>
      </c>
      <c r="Y463" s="1" t="s">
        <v>84</v>
      </c>
      <c r="Z463" s="1">
        <v>2</v>
      </c>
      <c r="AA463" s="1" t="s">
        <v>85</v>
      </c>
      <c r="AB463" s="1" t="s">
        <v>86</v>
      </c>
      <c r="AC463" s="1"/>
      <c r="AD463" s="1" t="s">
        <v>87</v>
      </c>
      <c r="AE463" s="1" t="s">
        <v>78</v>
      </c>
      <c r="AF463" s="1" t="s">
        <v>88</v>
      </c>
      <c r="AG463" s="1">
        <v>400</v>
      </c>
      <c r="AH463" s="1" t="s">
        <v>89</v>
      </c>
      <c r="AI463" s="1" t="s">
        <v>90</v>
      </c>
      <c r="AJ463" s="1" t="s">
        <v>81</v>
      </c>
      <c r="AK463" s="1" t="s">
        <v>82</v>
      </c>
      <c r="AL463" s="1" t="s">
        <v>91</v>
      </c>
      <c r="AM463" s="1"/>
      <c r="AN463" s="1"/>
      <c r="AO463" s="1">
        <v>1</v>
      </c>
      <c r="AP463" s="1" t="s">
        <v>81</v>
      </c>
      <c r="AQ463" s="1" t="s">
        <v>82</v>
      </c>
      <c r="AR463" s="1">
        <v>0</v>
      </c>
      <c r="AS463" s="1">
        <v>1</v>
      </c>
      <c r="AT463" s="1">
        <v>0</v>
      </c>
      <c r="AU463" s="1">
        <v>1602</v>
      </c>
      <c r="AV463" s="1"/>
      <c r="AW463" s="1">
        <v>160204</v>
      </c>
      <c r="AX463" s="1">
        <v>0</v>
      </c>
      <c r="AY463" s="2">
        <v>2400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0</v>
      </c>
      <c r="BI463" s="1">
        <v>0</v>
      </c>
      <c r="BJ463" s="1">
        <v>0</v>
      </c>
      <c r="BK463" s="1">
        <v>0</v>
      </c>
      <c r="BL463" s="1"/>
      <c r="BM463" s="3">
        <v>45133</v>
      </c>
      <c r="BN463" s="1"/>
      <c r="BO463" s="1"/>
      <c r="BP463" s="1">
        <v>0</v>
      </c>
      <c r="BQ463" s="1"/>
      <c r="BR463" s="1"/>
      <c r="BS463" s="1">
        <v>0</v>
      </c>
      <c r="BT463" s="1">
        <v>0</v>
      </c>
      <c r="BU463" s="1" t="s">
        <v>1475</v>
      </c>
    </row>
    <row r="464" spans="1:73" x14ac:dyDescent="0.25">
      <c r="A464" s="1">
        <v>20</v>
      </c>
      <c r="B464" s="1">
        <v>1698</v>
      </c>
      <c r="C464" s="1">
        <v>1</v>
      </c>
      <c r="D464" s="1" t="s">
        <v>1477</v>
      </c>
      <c r="E464" s="3">
        <v>45134.69939814815</v>
      </c>
      <c r="F464" s="1">
        <v>0</v>
      </c>
      <c r="G464" s="1"/>
      <c r="H464" s="1"/>
      <c r="I464" s="1"/>
      <c r="J464" s="1">
        <v>2</v>
      </c>
      <c r="K464" s="1" t="s">
        <v>74</v>
      </c>
      <c r="L464" s="1" t="s">
        <v>75</v>
      </c>
      <c r="M464" s="1"/>
      <c r="N464" s="1" t="s">
        <v>76</v>
      </c>
      <c r="O464" s="1" t="s">
        <v>77</v>
      </c>
      <c r="P464" s="1" t="s">
        <v>78</v>
      </c>
      <c r="Q464" s="1" t="s">
        <v>79</v>
      </c>
      <c r="R464" s="1">
        <v>114</v>
      </c>
      <c r="S464" s="1"/>
      <c r="T464" s="1" t="s">
        <v>80</v>
      </c>
      <c r="U464" s="1" t="s">
        <v>81</v>
      </c>
      <c r="V464" s="1" t="s">
        <v>82</v>
      </c>
      <c r="W464" s="1" t="s">
        <v>83</v>
      </c>
      <c r="X464" s="1">
        <v>2134424404</v>
      </c>
      <c r="Y464" s="1" t="s">
        <v>84</v>
      </c>
      <c r="Z464" s="1">
        <v>2</v>
      </c>
      <c r="AA464" s="1" t="s">
        <v>85</v>
      </c>
      <c r="AB464" s="1" t="s">
        <v>86</v>
      </c>
      <c r="AC464" s="1"/>
      <c r="AD464" s="1" t="s">
        <v>87</v>
      </c>
      <c r="AE464" s="1" t="s">
        <v>78</v>
      </c>
      <c r="AF464" s="1" t="s">
        <v>88</v>
      </c>
      <c r="AG464" s="1">
        <v>400</v>
      </c>
      <c r="AH464" s="1" t="s">
        <v>89</v>
      </c>
      <c r="AI464" s="1" t="s">
        <v>90</v>
      </c>
      <c r="AJ464" s="1" t="s">
        <v>81</v>
      </c>
      <c r="AK464" s="1" t="s">
        <v>82</v>
      </c>
      <c r="AL464" s="1" t="s">
        <v>91</v>
      </c>
      <c r="AM464" s="1"/>
      <c r="AN464" s="1"/>
      <c r="AO464" s="1">
        <v>1</v>
      </c>
      <c r="AP464" s="1" t="s">
        <v>81</v>
      </c>
      <c r="AQ464" s="1" t="s">
        <v>82</v>
      </c>
      <c r="AR464" s="1">
        <v>0</v>
      </c>
      <c r="AS464" s="1">
        <v>1</v>
      </c>
      <c r="AT464" s="1">
        <v>0</v>
      </c>
      <c r="AU464" s="1">
        <v>1602</v>
      </c>
      <c r="AV464" s="1"/>
      <c r="AW464" s="1">
        <v>160204</v>
      </c>
      <c r="AX464" s="1">
        <v>0</v>
      </c>
      <c r="AY464" s="2">
        <v>800</v>
      </c>
      <c r="AZ464" s="1">
        <v>0</v>
      </c>
      <c r="BA464" s="1">
        <v>0</v>
      </c>
      <c r="BB464" s="1">
        <v>0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/>
      <c r="BM464" s="3">
        <v>45134</v>
      </c>
      <c r="BN464" s="1"/>
      <c r="BO464" s="1"/>
      <c r="BP464" s="1">
        <v>0</v>
      </c>
      <c r="BQ464" s="1"/>
      <c r="BR464" s="1"/>
      <c r="BS464" s="1">
        <v>0</v>
      </c>
      <c r="BT464" s="1">
        <v>0</v>
      </c>
      <c r="BU464" s="1" t="s">
        <v>1478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9 8 c 5 1 8 - a 2 1 9 - 4 7 d 4 - 8 b 2 5 - 2 3 1 5 b 9 1 0 0 c 5 d "   x m l n s = " h t t p : / / s c h e m a s . m i c r o s o f t . c o m / D a t a M a s h u p " > A A A A A K s K A A B Q S w M E F A A C A A g A z E Q B V 8 v i Y d S j A A A A 9 g A A A B I A H A B D b 2 5 m a W c v U G F j a 2 F n Z S 5 4 b W w g o h g A K K A U A A A A A A A A A A A A A A A A A A A A A A A A A A A A h Y 9 N D o I w G E S v Q r q n f 2 4 I + a i J b i U x m h i 3 T a n Q C I X Q Y r m b C 4 / k F c Q o 6 s 7 l v H m L m f v 1 B s u x q a O L 7 p 1 p b Y Y Y p i j S V r W F s W W G B n + K E 7 Q U s J X q L E s d T b J 1 6 e i K D F X e d y k h I Q Q c F r j t S 8 I p Z e S Y b / a q 0 o 1 E H 9 n 8 l 2 N j n Z d W a S T g 8 B o j O G Y s w Z x y T I H M E H J j v w K f 9 j 7 b H w j r o f Z D r 0 X n 4 9 U O y B y B v D + I B 1 B L A w Q U A A I A C A D M R A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E Q B V 4 a 3 p + G m B w A A H y U A A B M A H A B G b 3 J t d W x h c y 9 T Z W N 0 a W 9 u M S 5 t I K I Y A C i g F A A A A A A A A A A A A A A A A A A A A A A A A A A A A O 1 Z S 2 / c N h C + B / B / I J S L D S y c b B 4 F m m I L y F p t o t R e K S v Z P d i G Q a 9 o m 4 g k b i j J t W v 4 1 E P / R 3 s I U i C n t p c c u 3 + s Q 2 k f e p C S s k 0 v R X 2 x L c 4 M h z P f D D + S M Z k m l E X I z X / 3 v 9 l 6 s P U g v s K c + G h s e 7 p 7 N r J c Q 7 d c N E A B S b Y e I P g Z s S g h 8 M G 8 m Z J g 1 0 g 5 J 1 H y P e N v z x l 7 u 7 1 z d z z G I R l o H j 4 n A e 5 r p / f H h t C I k t N e b u C h 5 t E Z Q 3 q Q E I 5 9 p o E t E A 7 I r s d x F F 8 w H h o s S M P I u 5 2 R e D u b r n d 3 l y v 5 B E 3 I J Y 0 T z r Q e s q L k q 2 e 7 Q u 6 + h + 6 0 8 V + f k I / R m C U Y j W g 8 x Q E y w W 0 + / y O i U 1 y X d x O c p H F F p S 5 m z H / 3 6 W U 2 9 x H h 9 A J s z d / P f 2 V o P A L h B M R Q Q m 6 S T H a I w d A r x r G w a o Y 0 j o V g b Y Z M y c c J S W i Y T 7 J a n e N K H J 1 / 4 B Q U 2 G I 4 U 8 f R b b 7 q + a e Q c K Y Y z R w C u 2 t f p G J W 5 M O y f M a F r O G M H h l j 5 7 W Q d T i J E z E g i Y t C r B w R K 4 q n n O Y B O 0 g h E X Q G e e m s Y g q Z V K G x 9 H 6 C f x S y L p v S N t t j F h I 0 w l G C Y 4 q b R f O U g A u R T z i Z v 2 f N 4 h 3 F C u l S a l Q D z c J Z Q E I o o Q 7 + L G O y h y n n L b 4 Y 1 M c + a Z Y 5 H L X Y M J 2 W M J K A X L C I Z M i C Y s Z J 2 3 r N E N N W i C j w 6 r G w H a 1 r o Y 5 Y 7 a J Q R G p F X o l T l V 0 p 9 F T C n Y R U s F N 4 2 g Q 5 1 R R r x K k k 1 n h T S e R o U + r n W F N G T Y 4 0 x R J X K G t O A k E e p + d p s u j 5 8 L 9 L + D X k n M U S k C 0 W S B b Q l e r U V / w Z 4 m L 3 g w 5 m x j O S g 6 j s X 9 0 l e 5 Z b d U g A y K M i r R L H r W g K u a b X 7 M x I g y T l L f u g D q L 5 U k c E k N E o z d A e i c j F / O O U s s o O u E K b z P K q A O u 2 9 W D + 8 V 0 K O 2 p 9 6 A g H o i m w u C l N C y E c o y H x U 4 j P n 7 K Y L E 2 B U D x l o h I A V N B 2 g C k J 2 t J B H q L a Q c O w R 9 Z Y s u s v R t 3 9 f d U Y q C n 1 r I n z W j X m W O 4 j R 3 d N R 7 k I g u w 0 4 R C g C Q H q l k d o k W v a F C p L 7 R C M G n z + w a e J J B K g J 6 a i s i g t K Y y B A a Q B z p q S l E O t B K F 5 k W T + W w Q V I h V c E M W X 6 X q 8 z J c w e p P S V T 3 m k u i a R t M 0 w H 5 N Z 5 8 l R F I A Y x s 9 Q i t o Y 2 S f 8 5 q q P v F q f A 6 c K 1 J Y N z 2 P E 5 q k 8 4 + + B O 8 q a V l t D K n Y r U I a L R d W q Z J 1 p 7 n f W X F 1 w c W j D A g h E 5 U Z r / l 6 9 o n k Z D 3 e r t L 6 n o S y F + z u 0 + g K z I 5 o A D g r m X W h j U + T C f t B 2 K x P 3 0 M E T 6 / Q 9 r G U v p + C m f 5 O g / t 9 t f 8 1 l 3 r N 5 L + w m g w 2 5 g 3 o Z W l S H W m k K + p r 4 n j T 8 e Q A Y s Q D H O + K P w r Y l q c s A r a L K z m L o I L W 3 l Q c / w x P F q q L c a 0 R M 0 / U Q Z c 4 2 6 s e h 2 o H o P q h p + G g 0 + 1 w o z z O d D v B d D q 0 N B 9 U 2 g 8 c 6 j N G p 2 N F 5 4 O E 4 v C g O C 9 I j g i y U 0 G X g 4 C c + n d h + w p + 3 4 X S d 2 D x b Y R c x c E 7 0 O 6 O V F v K r q W E u s a h 6 7 S 5 n S n L 2 H E n Q t y N A r e z 3 g 5 E V 0 V t 5 W S 2 j b 6 2 E d Z 2 k l q g p Y V e W N o U + y 2 X X d L W K X q y n N b m l 2 / T 2 3 y L b 2 r A T z v u 2 m I v U t H j d k L c h Q J X S W + Z 5 p a J b Z n K S s h r V 7 p a J a h S S l o m o X L a q d z y 1 Z m V Z v X p e q e t E 9 b P 2 + M X F p + p M 1 z 1 t F d l w F 1 Z 7 5 L p K r n t g s + 2 c d h m 1 t r C U x u J T l / N d C Q R E z l o v T T W B N N r u i 4 u D o w E D 9 p 6 Q K M m F 4 v X 7 A 7 m 8 1 9 C m I / 1 w f O H m s 7 f p d C 5 s i 4 T M i D N Q C Z h G K N j K w Z Z W B E U 6 p u U 8 N t B w l N A x x 6 E i d 9 a v u h 4 F 5 T w g d R G D 4 k W M d B y a X E 0 q F i b E N A B h z K r p 0 U P o U M s A Y 0 5 g l a x t m 7 e E G i 6 2 Q 2 + 4 n l g 9 S 5 Q W G c P R W k Q A K 5 h p m U u n Q B H N L j C / T P 3 i p A E 9 D M 7 d 8 d W Q s K B t h r W e t / R y B 9 o m Z R 4 W x D I X T 8 s G P g c t k 4 c X A F i H M 6 y R L M C + 8 2 + J e Q V J I L w e L s y a w 8 d L w T 0 I H A h u Z j H e T z K K Z V P U o 6 Z L I + S K I 1 Y A J 7 s w p E D u r 8 2 f H F i H j g T 0 9 V P D H v s T e x 9 E + n D A 2 t s u d 5 E 9 6 w j e / 1 9 a C L x t + 6 e 7 I 2 M k y e P n z z V l s E c 4 2 t y m d d O f x X J x + t 3 m P V i i p K Z / 8 d o l E b Z Y 1 C G C o C L T 6 N L M K L d a R r J 0 o 3 5 C K A A L U G 8 8 2 j a C 6 0 d H 9 q 9 h k 4 V g F q I S 6 N T R M 0 O G n y 7 l t g c a V 8 M b f 8 6 4 s Q E y 0 Q 1 T r b O Z 7 a M I h D z V 7 j n G 7 / f P f 9 y 7 3 d D 3 d P R k T k 2 5 H c 3 p m t M r P n P 8 5 / s 2 p 3 n 0 D a k t y S y 7 0 f 6 v j 2 p U a P M i p h / a C N H f + l J X X A 9 3 T u s v Y y 5 l n e o l / x a X R W Z r g O l W v 3 s W Y 4 t q l M x b J i i g L P y P X S 9 m l F 7 r + T B Z l c M 1 Y u Y c v A b 6 E W x z V X m K 7 e 3 v P U g X U R T n 5 x 5 + l 7 D J v B f x V j 2 M U r D c 8 L / R 1 h H h G 1 6 L p L c U 8 l L f U O G X j s F 1 d K 5 U d m U y d 4 e g w p h Z 4 I + x h u X y 9 d f u F y k S D V 0 r 1 4 i p u t Z 4 3 r p L C h L 7 b u 4 j a k b W c L E O g C Y 2 t L J 9 4 D f e D a C 8 q t V p A 3 a + f f q G 4 O q J i 1 o U + Y B 0 o F A u b V a g N R C o V h 6 h 2 q t 3 o v / 8 2 L p W i g w M a j P c G N m V X e 5 q 5 w J M 6 B E Q 8 V 6 8 m n 2 a T h r n q T s j m Q O I y A 4 6 h S 0 l o o s O F R q M C v k K K N X S e 2 m l f s 3 U E s B A i 0 A F A A C A A g A z E Q B V 8 v i Y d S j A A A A 9 g A A A B I A A A A A A A A A A A A A A A A A A A A A A E N v b m Z p Z y 9 Q Y W N r Y W d l L n h t b F B L A Q I t A B Q A A g A I A M x E A V c P y u m r p A A A A O k A A A A T A A A A A A A A A A A A A A A A A O 8 A A A B b Q 2 9 u d G V u d F 9 U e X B l c 1 0 u e G 1 s U E s B A i 0 A F A A C A A g A z E Q B V 4 a 3 p + G m B w A A H y U A A B M A A A A A A A A A A A A A A A A A 4 A E A A E Z v c m 1 1 b G F z L 1 N l Y 3 R p b 2 4 x L m 1 Q S w U G A A A A A A M A A w D C A A A A 0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V E A A A A A A A D T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N G F 1 Y z Z l a G l x U k x 6 d X Y 1 U W 9 T Z l l Q R z F S e V l X N X p a b T l 5 Y l d G e U l F R n l j W F Z w Z G 0 4 Z 1 p H V W d N a k F 5 T X d B Q U F B Q U F B Q U F B Q U F C e E M y Y 1 d r S T B 1 U U l v S 0 t Q Q 2 I 3 V 3 B I R k V O d m J u T j F i S F J o Y 3 l C Q m R Y a H B i R 2 x o Y 2 1 W e k F B S D R h d W M 2 Z W h p c V J M e n V 2 N V F v U 2 Z Z U E F B Q U F B Q T 0 9 I i A v P j w v U 3 R h Y m x l R W 5 0 c m l l c z 4 8 L 0 l 0 Z W 0 + P E l 0 Z W 0 + P E l 0 Z W 1 M b 2 N h d G l v b j 4 8 S X R l b V R 5 c G U + R m 9 y b X V s Y T w v S X R l b V R 5 c G U + P E l 0 Z W 1 Q Y X R o P l N l Y 3 R p b 2 4 x L 0 5 P V E F T X 0 Z J U 0 N B S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O T 1 R B U 1 9 G S V N D Q U l T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V E F T X 0 Z J U 0 N B S V M v V G l w b y B B b H R l c m F k b y 5 7 T s K 6 I G R h I E 5 v d G E g R m l z Y 2 F s I E V s Z X R y w 7 R u a W N h L D F 9 J n F 1 b 3 Q 7 L C Z x d W 9 0 O 1 N l Y 3 R p b 2 4 x L 0 5 P V E F T X 0 Z J U 0 N B S V M v V G l w b y B B b H R l c m F k b y 5 7 U 3 R h d H V z I G R h I E 5 v d G E g R m l z Y 2 F s L D J 9 J n F 1 b 3 Q 7 L C Z x d W 9 0 O 1 N l Y 3 R p b 2 4 x L 0 5 P V E F T X 0 Z J U 0 N B S V M v R G F 0 Y S B F e H R y Y c O t Z G E u e 0 R h d G E g S G 9 y Y S B k Y S B F b W l z c 8 O j b y B k Y S B O b 3 R h I E Z p c 2 N h b C w y f S Z x d W 9 0 O y w m c X V v d D t T Z W N 0 a W 9 u M S 9 O T 1 R B U 1 9 G S V N D Q U l T L 1 R p c G 8 g Q W x 0 Z X J h Z G 8 u e 0 5 v b W U g R m F u d G F z a W E g Z G 8 g U H J l c 3 R h Z G 9 y L D E 0 f S Z x d W 9 0 O y w m c X V v d D t T Z W N 0 a W 9 u M S 9 O T 1 R B U 1 9 G S V N D Q U l T L 1 R p c G 8 g Q W x 0 Z X J h Z G 8 u e 1 J h e s O j b y B T b 2 N p Y W w g Z G 8 g V G 9 t Y W R v c i w y O X 0 m c X V v d D s s J n F 1 b 3 Q 7 U 2 V j d G l v b j E v T k 9 U Q V N f R k l T Q 0 F J U y 9 U a X B v I E F s d G V y Y W R v M S 5 7 V m F s b 3 I g Z G 9 z I F N l c n Z p w 6 d v c y w 1 f S Z x d W 9 0 O y w m c X V v d D t T Z W N 0 a W 9 u M S 9 O T 1 R B U 1 9 G S V N D Q U l T L 0 R h d G E g R X h 0 c m H D r W R h M S 5 7 R G F 0 Y S B k Z S B D b 2 1 w Z X T D q m 5 j a W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k 9 U Q V N f R k l T Q 0 F J U y 9 U a X B v I E F s d G V y Y W R v L n t O w r o g Z G E g T m 9 0 Y S B G a X N j Y W w g R W x l d H L D t G 5 p Y 2 E s M X 0 m c X V v d D s s J n F 1 b 3 Q 7 U 2 V j d G l v b j E v T k 9 U Q V N f R k l T Q 0 F J U y 9 U a X B v I E F s d G V y Y W R v L n t T d G F 0 d X M g Z G E g T m 9 0 Y S B G a X N j Y W w s M n 0 m c X V v d D s s J n F 1 b 3 Q 7 U 2 V j d G l v b j E v T k 9 U Q V N f R k l T Q 0 F J U y 9 E Y X R h I E V 4 d H J h w 6 1 k Y S 5 7 R G F 0 Y S B I b 3 J h I G R h I E V t a X N z w 6 N v I G R h I E 5 v d G E g R m l z Y 2 F s L D J 9 J n F 1 b 3 Q 7 L C Z x d W 9 0 O 1 N l Y 3 R p b 2 4 x L 0 5 P V E F T X 0 Z J U 0 N B S V M v V G l w b y B B b H R l c m F k b y 5 7 T m 9 t Z S B G Y W 5 0 Y X N p Y S B k b y B Q c m V z d G F k b 3 I s M T R 9 J n F 1 b 3 Q 7 L C Z x d W 9 0 O 1 N l Y 3 R p b 2 4 x L 0 5 P V E F T X 0 Z J U 0 N B S V M v V G l w b y B B b H R l c m F k b y 5 7 U m F 6 w 6 N v I F N v Y 2 l h b C B k b y B U b 2 1 h Z G 9 y L D I 5 f S Z x d W 9 0 O y w m c X V v d D t T Z W N 0 a W 9 u M S 9 O T 1 R B U 1 9 G S V N D Q U l T L 1 R p c G 8 g Q W x 0 Z X J h Z G 8 x L n t W Y W x v c i B k b 3 M g U 2 V y d m n D p 2 9 z L D V 9 J n F 1 b 3 Q 7 L C Z x d W 9 0 O 1 N l Y 3 R p b 2 4 x L 0 5 P V E F T X 0 Z J U 0 N B S V M v R G F 0 Y S B F e H R y Y c O t Z G E x L n t E Y X R h I G R l I E N v b X B l d M O q b m N p Y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k Y m c X V v d D s s J n F 1 b 3 Q 7 U 3 R h d H V z I G R h I E 5 G J n F 1 b 3 Q 7 L C Z x d W 9 0 O 0 R h d G E g R W 1 p c 3 P D o 2 8 m c X V v d D s s J n F 1 b 3 Q 7 T m 9 t Z S B G Y W 5 0 Y X N p Y S B k b y B Q c m V z d G F k b 3 I m c X V v d D s s J n F 1 b 3 Q 7 U m F 6 w 6 N v I F N v Y 2 l h b C B k b y B U b 2 1 h Z G 9 y J n F 1 b 3 Q 7 L C Z x d W 9 0 O 1 Z h b G 9 y I G R v c y B T Z X J 2 a c O n b 3 M m c X V v d D s s J n F 1 b 3 Q 7 R G F 0 Y S B k Z S B D b 2 1 w Z X T D q m 5 j a W E m c X V v d D t d I i A v P j x F b n R y e S B U e X B l P S J G a W x s Q 2 9 s d W 1 u V H l w Z X M i I F Z h b H V l P S J z Q X d N S k J n W V J D U T 0 9 I i A v P j x F b n R y e S B U e X B l P S J G a W x s T G F z d F V w Z G F 0 Z W Q i I F Z h b H V l P S J k M j A y M y 0 w N y 0 y N 1 Q y M D o w N z o w N C 4 x M z M w N T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M 1 I i A v P j x F b n R y e S B U e X B l P S J R d W V y e U l E I i B W Y W x 1 Z T 0 i c z k 1 M j d k O G J i L T Z l O G Q t N D M w M S 1 i N D Y y L W V h Z D N k N W U z M m I w Y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P V E F T X 0 Z J U 0 N B S V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F T X 0 Z J U 0 N B S V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F T X 0 Z J U 0 N B S V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U Q V N f R k l T Q 0 F J U y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F T X 0 Z J U 0 N B S V M v R G F 0 Y S U y M E V 4 d H J h J U M z J U F E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U Q V N f R k l T Q 0 F J U y 9 D b 2 x 1 b m F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F T X 0 Z J U 0 N B S V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F T X 0 Z J U 0 N B S V M v Q 2 9 s d W 5 h c y U y M F J l b W 9 2 a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0 R h d G E l M j B F e H R y Y S V D M y V B R G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F T X 0 Z J U 0 N B S V M v Q 2 9 s d W 5 h c y U y M F J l b W 9 2 a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T Y 2 N z B i N z E t O G Q 5 M C 0 0 M D J l L T h h M G E t M j h m M D l i Z W Q 2 Y T Q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c t M j Z U M T U 6 N D A 6 M j Y u O T c w N T U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J x d W l 2 b y U y M G R l J T I w Q W 1 v c 3 R y Y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c t M j Z U M T U 6 N D A 6 M j Y u O T g 2 O D k 1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T Y 2 N z B i N z E t O G Q 5 M C 0 0 M D J l L T h h M G E t M j h m M D l i Z W Q 2 Y T Q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F 1 a X Z v J T I w Z G U l M j B B b W 9 z d H J h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2 F l N z Z h Z j g t M T g 3 Y S 0 0 N G F h L W J j Z W U t Y m Y 5 N D I 4 N D l m N j B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y 0 y N l Q x N T o 0 M D o y N i 4 5 N z k 4 O T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Q b G F u a W x o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F y c X V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T Y 2 N z B i N z E t O G Q 5 M C 0 0 M D J l L T h h M G E t M j h m M D l i Z W Q 2 Y T Q 3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c t M j Z U M T U 6 N D A 6 M j Y u O T k 1 M D k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B c n F 1 a X Z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2 V D E 3 O j I 1 O j Q 1 L j E z N j M 5 N j h a I i A v P j x F b n R y e S B U e X B l P S J G a W x s Q 2 9 s d W 1 u V H l w Z X M i I F Z h b H V l P S J z Q 1 F Z Q U F C R U h B Q U F B Q U F B Q S I g L z 4 8 R W 5 0 c n k g V H l w Z T 0 i R m l s b E N v b H V t b k 5 h b W V z I i B W Y W x 1 Z T 0 i c 1 s m c X V v d D t E Q V R B I F Z F T k M m c X V v d D s s J n F 1 b 3 Q 7 R E V T Q 1 J J w 4 f D g 0 8 m c X V v d D s s J n F 1 b 3 Q 7 R E 9 D V C Z x d W 9 0 O y w m c X V v d D t O w r o g R E 9 D V C Z x d W 9 0 O y w m c X V v d D t W Q U x P U i Z x d W 9 0 O y w m c X V v d D t E Q V R B I E R P I F B B R 1 Q m c X V v d D s s J n F 1 b 3 Q 7 U 1 R B V F V T J n F 1 b 3 Q 7 L C Z x d W 9 0 O 1 N J V F V B w 4 f D g 0 8 m c X V v d D s s J n F 1 b 3 Q 7 R E V T U E V T Q S Z x d W 9 0 O y w m c X V v d D t U S V B P I E R F I E R F U 1 B F U 0 E m c X V v d D s s J n F 1 b 3 Q 7 Q 0 V O V F J P I E R F I E N V U 1 R P J n F 1 b 3 Q 7 L C Z x d W 9 0 O 0 9 C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R h d G E g R X h 0 c m H D r W R h L n t E Q V R B I F Z F T k M s M H 0 m c X V v d D s s J n F 1 b 3 Q 7 U 2 V j d G l v b j E v V G F i Z W x h N S 9 U a X B v I E F s d G V y Y W R v L n t E R V N D U k n D h 8 O D T y w x f S Z x d W 9 0 O y w m c X V v d D t T Z W N 0 a W 9 u M S 9 U Y W J l b G E 1 L 1 R p c G 8 g Q W x 0 Z X J h Z G 8 u e 0 R P Q 1 Q s M n 0 m c X V v d D s s J n F 1 b 3 Q 7 U 2 V j d G l v b j E v V G F i Z W x h N S 9 U a X B v I E F s d G V y Y W R v L n t O w r o g R E 9 D V C w z f S Z x d W 9 0 O y w m c X V v d D t T Z W N 0 a W 9 u M S 9 U Y W J l b G E 1 L 1 R p c G 8 g Q W x 0 Z X J h Z G 8 u e 1 Z B T E 9 S L D R 9 J n F 1 b 3 Q 7 L C Z x d W 9 0 O 1 N l Y 3 R p b 2 4 x L 1 R h Y m V s Y T U v V G l w b y B B b H R l c m F k b y 5 7 R E F U Q S B E T y B Q Q U d U L D V 9 J n F 1 b 3 Q 7 L C Z x d W 9 0 O 1 N l Y 3 R p b 2 4 x L 1 R h Y m V s Y T U v V G l w b y B B b H R l c m F k b y 5 7 U 1 R B V F V T L D Z 9 J n F 1 b 3 Q 7 L C Z x d W 9 0 O 1 N l Y 3 R p b 2 4 x L 1 R h Y m V s Y T U v V G l w b y B B b H R l c m F k b y 5 7 U 0 l U V U H D h 8 O D T y w 3 f S Z x d W 9 0 O y w m c X V v d D t T Z W N 0 a W 9 u M S 9 U Y W J l b G E 1 L 1 R p c G 8 g Q W x 0 Z X J h Z G 8 u e 0 R F U 1 B F U 0 E s O H 0 m c X V v d D s s J n F 1 b 3 Q 7 U 2 V j d G l v b j E v V G F i Z W x h N S 9 U a X B v I E F s d G V y Y W R v L n t U S V B P I E R F I E R F U 1 B F U 0 E s O X 0 m c X V v d D s s J n F 1 b 3 Q 7 U 2 V j d G l v b j E v V G F i Z W x h N S 9 U a X B v I E F s d G V y Y W R v L n t D R U 5 U U k 8 g R E U g Q 1 V T V E 8 s M T B 9 J n F 1 b 3 Q 7 L C Z x d W 9 0 O 1 N l Y 3 R p b 2 4 x L 1 R h Y m V s Y T U v V G l w b y B B b H R l c m F k b y 5 7 T 0 J T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Z W x h N S 9 E Y X R h I E V 4 d H J h w 6 1 k Y S 5 7 R E F U Q S B W R U 5 D L D B 9 J n F 1 b 3 Q 7 L C Z x d W 9 0 O 1 N l Y 3 R p b 2 4 x L 1 R h Y m V s Y T U v V G l w b y B B b H R l c m F k b y 5 7 R E V T Q 1 J J w 4 f D g 0 8 s M X 0 m c X V v d D s s J n F 1 b 3 Q 7 U 2 V j d G l v b j E v V G F i Z W x h N S 9 U a X B v I E F s d G V y Y W R v L n t E T 0 N U L D J 9 J n F 1 b 3 Q 7 L C Z x d W 9 0 O 1 N l Y 3 R p b 2 4 x L 1 R h Y m V s Y T U v V G l w b y B B b H R l c m F k b y 5 7 T s K 6 I E R P Q 1 Q s M 3 0 m c X V v d D s s J n F 1 b 3 Q 7 U 2 V j d G l v b j E v V G F i Z W x h N S 9 U a X B v I E F s d G V y Y W R v L n t W Q U x P U i w 0 f S Z x d W 9 0 O y w m c X V v d D t T Z W N 0 a W 9 u M S 9 U Y W J l b G E 1 L 1 R p c G 8 g Q W x 0 Z X J h Z G 8 u e 0 R B V E E g R E 8 g U E F H V C w 1 f S Z x d W 9 0 O y w m c X V v d D t T Z W N 0 a W 9 u M S 9 U Y W J l b G E 1 L 1 R p c G 8 g Q W x 0 Z X J h Z G 8 u e 1 N U Q V R V U y w 2 f S Z x d W 9 0 O y w m c X V v d D t T Z W N 0 a W 9 u M S 9 U Y W J l b G E 1 L 1 R p c G 8 g Q W x 0 Z X J h Z G 8 u e 1 N J V F V B w 4 f D g 0 8 s N 3 0 m c X V v d D s s J n F 1 b 3 Q 7 U 2 V j d G l v b j E v V G F i Z W x h N S 9 U a X B v I E F s d G V y Y W R v L n t E R V N Q R V N B L D h 9 J n F 1 b 3 Q 7 L C Z x d W 9 0 O 1 N l Y 3 R p b 2 4 x L 1 R h Y m V s Y T U v V G l w b y B B b H R l c m F k b y 5 7 V E l Q T y B E R S B E R V N Q R V N B L D l 9 J n F 1 b 3 Q 7 L C Z x d W 9 0 O 1 N l Y 3 R p b 2 4 x L 1 R h Y m V s Y T U v V G l w b y B B b H R l c m F k b y 5 7 Q 0 V O V F J P I E R F I E N V U 1 R P L D E w f S Z x d W 9 0 O y w m c X V v d D t T Z W N 0 a W 9 u M S 9 U Y W J l b G E 1 L 1 R p c G 8 g Q W x 0 Z X J h Z G 8 u e 0 9 C U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R G F 0 Y S U y M E V 4 d H J h J U M z J U F E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U Q V M l M j B B J T I w U E F H Q V J f V E F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U k Z f Q 0 9 O V E F T X 0 F f U E F H Q V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g t M D F U M T E 6 M z g 6 M j U u M D c 0 M z A 2 N l o i I C 8 + P E V u d H J 5 I F R 5 c G U 9 I k Z p b G x U Y X J n Z X R O Y W 1 l Q 3 V z d G 9 t a X p l Z C I g V m F s d W U 9 I m w x I i A v P j x F b n R y e S B U e X B l P S J R d W V y e U l E I i B W Y W x 1 Z T 0 i c z k w M D J l M j B j L T A x Z G Y t N D Q 4 Z S 1 i Z T V j L T N j O D U z N z h k Z W I z Y y I g L z 4 8 R W 5 0 c n k g V H l w Z T 0 i R m l s b E N v b H V t b l R 5 c G V z I i B W Y W x 1 Z T 0 i c 0 N R W U F B Q k V K Q U F B Q U F B Q U E i I C 8 + P E V u d H J 5 I F R 5 c G U 9 I k Z p b G x F c n J v c k N v d W 5 0 I i B W Y W x 1 Z T 0 i b D A i I C 8 + P E V u d H J 5 I F R 5 c G U 9 I k Z p b G x D b 2 x 1 b W 5 O Y W 1 l c y I g V m F s d W U 9 I n N b J n F 1 b 3 Q 7 R E F U Q S B W R U 5 D J n F 1 b 3 Q 7 L C Z x d W 9 0 O 0 R F U 0 N S S c O H w 4 N P J n F 1 b 3 Q 7 L C Z x d W 9 0 O 0 R P Q 1 Q m c X V v d D s s J n F 1 b 3 Q 7 T s K 6 I E R P Q 1 Q m c X V v d D s s J n F 1 b 3 Q 7 V k F M T 1 I m c X V v d D s s J n F 1 b 3 Q 7 R E F U Q S B E T y B Q Q U d U J n F 1 b 3 Q 7 L C Z x d W 9 0 O 1 N U Q V R V U y Z x d W 9 0 O y w m c X V v d D t T S V R V Q c O H w 4 N P J n F 1 b 3 Q 7 L C Z x d W 9 0 O 0 R F U 1 B F U 0 E m c X V v d D s s J n F 1 b 3 Q 7 V E l Q T y B E R S B E R V N Q R V N B J n F 1 b 3 Q 7 L C Z x d W 9 0 O 0 N F T l R S T y B E R S B D V V N U T y Z x d W 9 0 O y w m c X V v d D t P Q l M m c X V v d D t d I i A v P j x F b n R y e S B U e X B l P S J G a W x s R X J y b 3 J D b 2 R l I i B W Y W x 1 Z T 0 i c 1 V u a 2 5 v d 2 4 i I C 8 + P E V u d H J 5 I F R 5 c G U 9 I k Z p b G x D b 3 V u d C I g V m F s d W U 9 I m w 2 N j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T l R B U y B B I F B B R 0 F S X 1 R B Q i 9 E Y X R h I E V 4 d H J h w 6 1 k Y S 5 7 R E F U Q S B W R U 5 D L D B 9 J n F 1 b 3 Q 7 L C Z x d W 9 0 O 1 N l Y 3 R p b 2 4 x L 0 N P T l R B U y B B I F B B R 0 F S X 1 R B Q i 9 U a X B v I E F s d G V y Y W R v L n t E R V N D U k n D h 8 O D T y w x f S Z x d W 9 0 O y w m c X V v d D t T Z W N 0 a W 9 u M S 9 D T 0 5 U Q V M g Q S B Q Q U d B U l 9 U Q U I v V G l w b y B B b H R l c m F k b y 5 7 R E 9 D V C w y f S Z x d W 9 0 O y w m c X V v d D t T Z W N 0 a W 9 u M S 9 D T 0 5 U Q V M g Q S B Q Q U d B U l 9 U Q U I v V G l w b y B B b H R l c m F k b y 5 7 T s K 6 I E R P Q 1 Q s M 3 0 m c X V v d D s s J n F 1 b 3 Q 7 U 2 V j d G l v b j E v Q 0 9 O V E F T I E E g U E F H Q V J f V E F C L 1 R p c G 8 g Q W x 0 Z X J h Z G 8 x L n t W Q U x P U i w 0 f S Z x d W 9 0 O y w m c X V v d D t T Z W N 0 a W 9 u M S 9 D T 0 5 U Q V M g Q S B Q Q U d B U l 9 U Q U I v R G F 0 Y S B F e H R y Y c O t Z G E x L n t E Q V R B I E R P I F B B R 1 Q s N X 0 m c X V v d D s s J n F 1 b 3 Q 7 U 2 V j d G l v b j E v Q 0 9 O V E F T I E E g U E F H Q V J f V E F C L 1 R p c G 8 g Q W x 0 Z X J h Z G 8 u e 1 N U Q V R V U y w 2 f S Z x d W 9 0 O y w m c X V v d D t T Z W N 0 a W 9 u M S 9 D T 0 5 U Q V M g Q S B Q Q U d B U l 9 U Q U I v V G l w b y B B b H R l c m F k b y 5 7 U 0 l U V U H D h 8 O D T y w 3 f S Z x d W 9 0 O y w m c X V v d D t T Z W N 0 a W 9 u M S 9 D T 0 5 U Q V M g Q S B Q Q U d B U l 9 U Q U I v V G l w b y B B b H R l c m F k b y 5 7 R E V T U E V T Q S w 4 f S Z x d W 9 0 O y w m c X V v d D t T Z W N 0 a W 9 u M S 9 D T 0 5 U Q V M g Q S B Q Q U d B U l 9 U Q U I v V G l w b y B B b H R l c m F k b y 5 7 V E l Q T y B E R S B E R V N Q R V N B L D l 9 J n F 1 b 3 Q 7 L C Z x d W 9 0 O 1 N l Y 3 R p b 2 4 x L 0 N P T l R B U y B B I F B B R 0 F S X 1 R B Q i 9 U a X B v I E F s d G V y Y W R v L n t D R U 5 U U k 8 g R E U g Q 1 V T V E 8 s M T B 9 J n F 1 b 3 Q 7 L C Z x d W 9 0 O 1 N l Y 3 R p b 2 4 x L 0 N P T l R B U y B B I F B B R 0 F S X 1 R B Q i 9 U a X B v I E F s d G V y Y W R v L n t P Q l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T 0 5 U Q V M g Q S B Q Q U d B U l 9 U Q U I v R G F 0 Y S B F e H R y Y c O t Z G E u e 0 R B V E E g V k V O Q y w w f S Z x d W 9 0 O y w m c X V v d D t T Z W N 0 a W 9 u M S 9 D T 0 5 U Q V M g Q S B Q Q U d B U l 9 U Q U I v V G l w b y B B b H R l c m F k b y 5 7 R E V T Q 1 J J w 4 f D g 0 8 s M X 0 m c X V v d D s s J n F 1 b 3 Q 7 U 2 V j d G l v b j E v Q 0 9 O V E F T I E E g U E F H Q V J f V E F C L 1 R p c G 8 g Q W x 0 Z X J h Z G 8 u e 0 R P Q 1 Q s M n 0 m c X V v d D s s J n F 1 b 3 Q 7 U 2 V j d G l v b j E v Q 0 9 O V E F T I E E g U E F H Q V J f V E F C L 1 R p c G 8 g Q W x 0 Z X J h Z G 8 u e 0 7 C u i B E T 0 N U L D N 9 J n F 1 b 3 Q 7 L C Z x d W 9 0 O 1 N l Y 3 R p b 2 4 x L 0 N P T l R B U y B B I F B B R 0 F S X 1 R B Q i 9 U a X B v I E F s d G V y Y W R v M S 5 7 V k F M T 1 I s N H 0 m c X V v d D s s J n F 1 b 3 Q 7 U 2 V j d G l v b j E v Q 0 9 O V E F T I E E g U E F H Q V J f V E F C L 0 R h d G E g R X h 0 c m H D r W R h M S 5 7 R E F U Q S B E T y B Q Q U d U L D V 9 J n F 1 b 3 Q 7 L C Z x d W 9 0 O 1 N l Y 3 R p b 2 4 x L 0 N P T l R B U y B B I F B B R 0 F S X 1 R B Q i 9 U a X B v I E F s d G V y Y W R v L n t T V E F U V V M s N n 0 m c X V v d D s s J n F 1 b 3 Q 7 U 2 V j d G l v b j E v Q 0 9 O V E F T I E E g U E F H Q V J f V E F C L 1 R p c G 8 g Q W x 0 Z X J h Z G 8 u e 1 N J V F V B w 4 f D g 0 8 s N 3 0 m c X V v d D s s J n F 1 b 3 Q 7 U 2 V j d G l v b j E v Q 0 9 O V E F T I E E g U E F H Q V J f V E F C L 1 R p c G 8 g Q W x 0 Z X J h Z G 8 u e 0 R F U 1 B F U 0 E s O H 0 m c X V v d D s s J n F 1 b 3 Q 7 U 2 V j d G l v b j E v Q 0 9 O V E F T I E E g U E F H Q V J f V E F C L 1 R p c G 8 g Q W x 0 Z X J h Z G 8 u e 1 R J U E 8 g R E U g R E V T U E V T Q S w 5 f S Z x d W 9 0 O y w m c X V v d D t T Z W N 0 a W 9 u M S 9 D T 0 5 U Q V M g Q S B Q Q U d B U l 9 U Q U I v V G l w b y B B b H R l c m F k b y 5 7 Q 0 V O V F J P I E R F I E N V U 1 R P L D E w f S Z x d W 9 0 O y w m c X V v d D t T Z W N 0 a W 9 u M S 9 D T 0 5 U Q V M g Q S B Q Q U d B U l 9 U Q U I v V G l w b y B B b H R l c m F k b y 5 7 T 0 J T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O V E F T J T I w Q S U y M F B B R 0 F S X 1 R B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l R B U y U y M E E l M j B Q Q U d B U l 9 U Q U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V E F T J T I w Q S U y M F B B R 0 F S X 1 R B Q i 9 E Y X R h J T I w R X h 0 c m E l Q z M l Q U R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l R B U y U y M E E l M j B Q Q U d B U l 9 U Q U I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l R B U y U y M E E l M j B Q Q U d B U l 9 U Q U I v R G F 0 Y S U y M E V 4 d H J h J U M z J U F E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Z X R v X 0 5 v d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U k Z f Q m 9 s Z X R v X 0 5 v d G F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T c i I C 8 + P E V u d H J 5 I F R 5 c G U 9 I k Z p b G x M Y X N 0 V X B k Y X R l Z C I g V m F s d W U 9 I m Q y M D I z L T A 3 L T M x V D A w O j U y O j A 4 L j E z M D c 4 N T R a I i A v P j x F b n R y e S B U e X B l P S J G a W x s Q 2 9 s d W 1 u V H l w Z X M i I F Z h b H V l P S J z Q 1 F Z R 0 J n W U p B Q U 1 G Q U F r R y I g L z 4 8 R W 5 0 c n k g V H l w Z T 0 i R m l s b E N v b H V t b k 5 h b W V z I i B W Y W x 1 Z T 0 i c 1 s m c X V v d D t E Q V R B I C Z x d W 9 0 O y w m c X V v d D t D Q V Q m c X V v d D s s J n F 1 b 3 Q 7 R E V T V E l O T y Z x d W 9 0 O y w m c X V v d D t F T V B S R V N B J n F 1 b 3 Q 7 L C Z x d W 9 0 O 0 N O U E o m c X V v d D s s J n F 1 b 3 Q 7 R E F U Q S B W R U 5 D S U 1 F T l R P J n F 1 b 3 Q 7 L C Z x d W 9 0 O 0 J P T E V U T y B O w r o m c X V v d D s s J n F 1 b 3 Q 7 T k 9 U Q S B O w r o m c X V v d D s s J n F 1 b 3 Q 7 V k F M T 1 I m c X V v d D s s J n F 1 b 3 Q 7 R E l B U y B F T S B B V F J B U 0 8 m c X V v d D s s J n F 1 b 3 Q 7 U E F H T y B E S U E m c X V v d D s s J n F 1 b 3 Q 7 U 1 R B V F V T J n F 1 b 3 Q 7 X S I g L z 4 8 R W 5 0 c n k g V H l w Z T 0 i R m l s b F R h c m d l d E 5 h b W V D d X N 0 b 2 1 p e m V k I i B W Y W x 1 Z T 0 i b D E i I C 8 + P E V u d H J 5 I F R 5 c G U 9 I l F 1 Z X J 5 S U Q i I F Z h b H V l P S J z M W V l M T Y y Z D I t M z Q y Z S 0 0 Z G R j L T k 0 M j g t M T Y 3 O T E 4 Z T M z Y 2 V l I i A v P j x F b n R y e S B U e X B l P S J G a W x s Q 2 9 1 b n Q i I F Z h b H V l P S J s M T U 4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s Z X R v X 0 5 v d G F z L 0 R h d G E g R X h 0 c m H D r W R h L n t E Q V R B I C w w f S Z x d W 9 0 O y w m c X V v d D t T Z W N 0 a W 9 u M S 9 C b 2 x l d G 9 f T m 9 0 Y X M v V G l w b y B B b H R l c m F k b y 5 7 Q 0 F U L D F 9 J n F 1 b 3 Q 7 L C Z x d W 9 0 O 1 N l Y 3 R p b 2 4 x L 0 J v b G V 0 b 1 9 O b 3 R h c y 9 U Z X h 0 b y B M a W 1 w b y 5 7 R E V T V E l O T y w y f S Z x d W 9 0 O y w m c X V v d D t T Z W N 0 a W 9 u M S 9 C b 2 x l d G 9 f T m 9 0 Y X M v V G l w b y B B b H R l c m F k b y 5 7 R U 1 Q U k V T Q S w z f S Z x d W 9 0 O y w m c X V v d D t T Z W N 0 a W 9 u M S 9 C b 2 x l d G 9 f T m 9 0 Y X M v V G l w b y B B b H R l c m F k b y 5 7 Q 0 5 Q S i w 0 f S Z x d W 9 0 O y w m c X V v d D t T Z W N 0 a W 9 u M S 9 C b 2 x l d G 9 f T m 9 0 Y X M v R G F 0 Y S B F e H R y Y c O t Z G E x L n t E Q V R B I F Z F T k N J T U V O V E 8 s N X 0 m c X V v d D s s J n F 1 b 3 Q 7 U 2 V j d G l v b j E v Q m 9 s Z X R v X 0 5 v d G F z L 1 R p c G 8 g Q W x 0 Z X J h Z G 8 u e 0 J P T E V U T y B O w r o s N n 0 m c X V v d D s s J n F 1 b 3 Q 7 U 2 V j d G l v b j E v Q m 9 s Z X R v X 0 5 v d G F z L 1 R p c G 8 g Q W x 0 Z X J h Z G 8 u e 0 5 P V E E g T s K 6 L D d 9 J n F 1 b 3 Q 7 L C Z x d W 9 0 O 1 N l Y 3 R p b 2 4 x L 0 J v b G V 0 b 1 9 O b 3 R h c y 9 U a X B v I E F s d G V y Y W R v L n t W Q U x P U i w 4 f S Z x d W 9 0 O y w m c X V v d D t T Z W N 0 a W 9 u M S 9 C b 2 x l d G 9 f T m 9 0 Y X M v V G l w b y B B b H R l c m F k b y 5 7 R E l B U y B F T S B B V F J B U 0 8 s O X 0 m c X V v d D s s J n F 1 b 3 Q 7 U 2 V j d G l v b j E v Q m 9 s Z X R v X 0 5 v d G F z L 0 R h d G E g R X h 0 c m H D r W R h M S 5 7 U E F H T y B E S U E s M T B 9 J n F 1 b 3 Q 7 L C Z x d W 9 0 O 1 N l Y 3 R p b 2 4 x L 0 J v b G V 0 b 1 9 O b 3 R h c y 9 U a X B v I E F s d G V y Y W R v L n t T V E F U V V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C b 2 x l d G 9 f T m 9 0 Y X M v R G F 0 Y S B F e H R y Y c O t Z G E u e 0 R B V E E g L D B 9 J n F 1 b 3 Q 7 L C Z x d W 9 0 O 1 N l Y 3 R p b 2 4 x L 0 J v b G V 0 b 1 9 O b 3 R h c y 9 U a X B v I E F s d G V y Y W R v L n t D Q V Q s M X 0 m c X V v d D s s J n F 1 b 3 Q 7 U 2 V j d G l v b j E v Q m 9 s Z X R v X 0 5 v d G F z L 1 R l e H R v I E x p b X B v L n t E R V N U S U 5 P L D J 9 J n F 1 b 3 Q 7 L C Z x d W 9 0 O 1 N l Y 3 R p b 2 4 x L 0 J v b G V 0 b 1 9 O b 3 R h c y 9 U a X B v I E F s d G V y Y W R v L n t F T V B S R V N B L D N 9 J n F 1 b 3 Q 7 L C Z x d W 9 0 O 1 N l Y 3 R p b 2 4 x L 0 J v b G V 0 b 1 9 O b 3 R h c y 9 U a X B v I E F s d G V y Y W R v L n t D T l B K L D R 9 J n F 1 b 3 Q 7 L C Z x d W 9 0 O 1 N l Y 3 R p b 2 4 x L 0 J v b G V 0 b 1 9 O b 3 R h c y 9 E Y X R h I E V 4 d H J h w 6 1 k Y T E u e 0 R B V E E g V k V O Q 0 l N R U 5 U T y w 1 f S Z x d W 9 0 O y w m c X V v d D t T Z W N 0 a W 9 u M S 9 C b 2 x l d G 9 f T m 9 0 Y X M v V G l w b y B B b H R l c m F k b y 5 7 Q k 9 M R V R P I E 7 C u i w 2 f S Z x d W 9 0 O y w m c X V v d D t T Z W N 0 a W 9 u M S 9 C b 2 x l d G 9 f T m 9 0 Y X M v V G l w b y B B b H R l c m F k b y 5 7 T k 9 U Q S B O w r o s N 3 0 m c X V v d D s s J n F 1 b 3 Q 7 U 2 V j d G l v b j E v Q m 9 s Z X R v X 0 5 v d G F z L 1 R p c G 8 g Q W x 0 Z X J h Z G 8 u e 1 Z B T E 9 S L D h 9 J n F 1 b 3 Q 7 L C Z x d W 9 0 O 1 N l Y 3 R p b 2 4 x L 0 J v b G V 0 b 1 9 O b 3 R h c y 9 U a X B v I E F s d G V y Y W R v L n t E S U F T I E V N I E F U U k F T T y w 5 f S Z x d W 9 0 O y w m c X V v d D t T Z W N 0 a W 9 u M S 9 C b 2 x l d G 9 f T m 9 0 Y X M v R G F 0 Y S B F e H R y Y c O t Z G E x L n t Q Q U d P I E R J Q S w x M H 0 m c X V v d D s s J n F 1 b 3 Q 7 U 2 V j d G l v b j E v Q m 9 s Z X R v X 0 5 v d G F z L 1 R p c G 8 g Q W x 0 Z X J h Z G 8 u e 1 N U Q V R V U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b G V 0 b 1 9 O b 3 R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G V 0 b 1 9 O b 3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x l d G 9 f T m 9 0 Y X M v R G F 0 Y S U y M E V 4 d H J h J U M z J U F E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x l d G 9 f T m 9 0 Y X M v V G V 4 d G 8 l M j B B c G F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Z X R v X 0 5 v d G F z L 1 R l e H R v J T I w T G l t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x l d G 9 f T m 9 0 Y X M v R G F 0 Y S U y M E V 4 d H J h J U M z J U F E Z G E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l / H H z p P 1 x L u j Y g l 7 8 t j h 4 A A A A A A g A A A A A A E G Y A A A A B A A A g A A A A + S y Q a E F H s t X s + 8 h x Y J 4 Z 3 B E F A w p t V 7 K r v V y 1 g / j 8 m R k A A A A A D o A A A A A C A A A g A A A A 8 d W D p o Y w / 3 P 7 5 M 6 P e 5 H v O b K y x a x T O z 9 c F c Y T 5 Z N w s u J Q A A A A b g h L E Q t 7 b e i G B w m Y Q N v 7 U u u c x U 5 V v a u t P w 2 I d G L 2 D L f j F p 9 U V W h T t n 3 7 u h 0 v V + s 8 G C R h v M e C 1 Y / c 0 u K p H L 2 M N 6 9 n Z F i 8 E Y E 7 H C 3 F v w G Q E / 1 A A A A A k y I A v f K J e k a X g I 0 z m a / y a h 7 F U p 9 4 h r K Z n D j w s / n R L H m t D 7 A I w I K W F y 8 h O 5 + k y 8 t E J u J D n l u t j m + D Q G H N 4 C E d 0 w = = < / D a t a M a s h u p > 
</file>

<file path=customXml/itemProps1.xml><?xml version="1.0" encoding="utf-8"?>
<ds:datastoreItem xmlns:ds="http://schemas.openxmlformats.org/officeDocument/2006/customXml" ds:itemID="{D3339E02-20D8-4D24-B153-1B3536C910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FLUXO</vt:lpstr>
      <vt:lpstr>CONTAS A PAGAR_GERAL</vt:lpstr>
      <vt:lpstr>BD_CONTAS A PAGAR</vt:lpstr>
      <vt:lpstr>NOTAS E BOLETOS_GERAL</vt:lpstr>
      <vt:lpstr>BD_NOTAS E BOLETOS</vt:lpstr>
      <vt:lpstr>FATURAMENTO</vt:lpstr>
      <vt:lpstr>BD_NOTAS_FISCAIS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Bfc Transportes</dc:creator>
  <cp:lastModifiedBy>Bfc Transportes</cp:lastModifiedBy>
  <cp:lastPrinted>2023-07-31T15:16:49Z</cp:lastPrinted>
  <dcterms:created xsi:type="dcterms:W3CDTF">2023-07-26T13:54:16Z</dcterms:created>
  <dcterms:modified xsi:type="dcterms:W3CDTF">2023-08-01T11:38:26Z</dcterms:modified>
</cp:coreProperties>
</file>